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autoCompressPictures="0" defaultThemeVersion="124226"/>
  <mc:AlternateContent xmlns:mc="http://schemas.openxmlformats.org/markup-compatibility/2006">
    <mc:Choice Requires="x15">
      <x15ac:absPath xmlns:x15ac="http://schemas.microsoft.com/office/spreadsheetml/2010/11/ac" url="C:\Users\DanOBrien\Models\EPS\US\eps-us\InputData\indst\BIFU\"/>
    </mc:Choice>
  </mc:AlternateContent>
  <xr:revisionPtr revIDLastSave="0" documentId="13_ncr:1_{D23C2AB1-2D42-4CD5-A04B-0E311337474A}" xr6:coauthVersionLast="47" xr6:coauthVersionMax="47" xr10:uidLastSave="{00000000-0000-0000-0000-000000000000}"/>
  <bookViews>
    <workbookView xWindow="-27360" yWindow="480" windowWidth="25755" windowHeight="15750" tabRatio="753" xr2:uid="{A5617AC3-4260-4263-9FBB-5EE91B3E8765}"/>
  </bookViews>
  <sheets>
    <sheet name="About" sheetId="1" r:id="rId1"/>
    <sheet name="GREET1 Fuel_Specs" sheetId="165" r:id="rId2"/>
    <sheet name="AEO Table 73" sheetId="166" r:id="rId3"/>
    <sheet name="AEO 2025 Table 11 Alt Trans" sheetId="73" r:id="rId4"/>
    <sheet name="AEO 2025 Table 19 Alt Trans" sheetId="145" r:id="rId5"/>
    <sheet name="AEO 2025 Table 24 Alt Trans" sheetId="138" r:id="rId6"/>
    <sheet name="AEO 2025 Table 34 High Cost" sheetId="142" r:id="rId7"/>
    <sheet name="AEO 2025 Table 36 High Cost" sheetId="144" r:id="rId8"/>
    <sheet name="AEO Table 69 Alt Trans" sheetId="140" r:id="rId9"/>
    <sheet name="BEA Use Table" sheetId="43" r:id="rId10"/>
    <sheet name="Hydrogen Calculations" sheetId="167" r:id="rId11"/>
    <sheet name="Vehicles Split" sheetId="45" r:id="rId12"/>
    <sheet name="Misc. Finished Goods Split" sheetId="42" r:id="rId13"/>
    <sheet name="Foundries Split" sheetId="148" r:id="rId14"/>
    <sheet name="Water and Waste" sheetId="46" r:id="rId15"/>
    <sheet name="Energy vs Feedstock Calcs" sheetId="164" r:id="rId16"/>
    <sheet name="indusa - High Cost" sheetId="87" r:id="rId17"/>
    <sheet name="indusa - Alt Trans" sheetId="135" r:id="rId18"/>
    <sheet name="Start Year --&gt;" sheetId="168" r:id="rId19"/>
    <sheet name="start year calcs" sheetId="171" r:id="rId20"/>
    <sheet name="BIFU-SYIFU" sheetId="170" r:id="rId21"/>
    <sheet name="Energy --&gt;" sheetId="169" r:id="rId22"/>
    <sheet name="BIFUfE-electricity" sheetId="15" r:id="rId23"/>
    <sheet name="BIFUfE-coal" sheetId="136" r:id="rId24"/>
    <sheet name="BIFUfE-natural-gas" sheetId="113" r:id="rId25"/>
    <sheet name="BIFUfE-biomass" sheetId="114" r:id="rId26"/>
    <sheet name="BIFUfE-petroleum-diesel" sheetId="115" r:id="rId27"/>
    <sheet name="BIFUfE-heat" sheetId="116" r:id="rId28"/>
    <sheet name="BIFUfE-crude-oil" sheetId="117" r:id="rId29"/>
    <sheet name="BIFUfE-heavy-or-residual-oil" sheetId="137" r:id="rId30"/>
    <sheet name="BIFUfE-LPG-propane-or-butane" sheetId="119" r:id="rId31"/>
    <sheet name="BIFUfE-hydrogen" sheetId="141" r:id="rId32"/>
    <sheet name="BIFUfE-green-hydrogen" sheetId="149" r:id="rId33"/>
    <sheet name="BIFUfE-lowcarbon-hydrogen" sheetId="150" r:id="rId34"/>
    <sheet name="Feedstocks →" sheetId="151" r:id="rId35"/>
    <sheet name="BIFUaF-electricity" sheetId="152" r:id="rId36"/>
    <sheet name="BIFUaF-coal" sheetId="153" r:id="rId37"/>
    <sheet name="BIFUaF-natural-gas" sheetId="154" r:id="rId38"/>
    <sheet name="BIFUaF-biomass" sheetId="155" r:id="rId39"/>
    <sheet name="BIFUaF-petroleum-diesel" sheetId="156" r:id="rId40"/>
    <sheet name="BIFUaF-heat" sheetId="157" r:id="rId41"/>
    <sheet name="BIFUaF-crude-oil" sheetId="158" r:id="rId42"/>
    <sheet name="BIFUaF-heavy-or-residual-oil" sheetId="159" r:id="rId43"/>
    <sheet name="BIFUaF-LPG-propane-or-butane" sheetId="160" r:id="rId44"/>
    <sheet name="BIFUaF-hydrogen" sheetId="161" r:id="rId45"/>
    <sheet name="BIFUaF-green-hydrogen" sheetId="162" r:id="rId46"/>
    <sheet name="BIFUaF-lowcarbon-hydrogen" sheetId="163" r:id="rId47"/>
  </sheets>
  <externalReferences>
    <externalReference r:id="rId48"/>
    <externalReference r:id="rId49"/>
  </externalReferences>
  <definedNames>
    <definedName name="_xlnm._FilterDatabase" localSheetId="17" hidden="1">'indusa - Alt Trans'!$A$6:$AJ$3688</definedName>
    <definedName name="_xlnm._FilterDatabase" localSheetId="16" hidden="1">'indusa - High Cost'!$A$1:$AJ$4175</definedName>
    <definedName name="gal_per_barrel" localSheetId="2">[1]About!$A$75</definedName>
    <definedName name="gal_per_barrel" localSheetId="1">[1]About!$A$75</definedName>
    <definedName name="gal_per_barrel">[2]About!$A$63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B4" i="113" l="1"/>
  <c r="AA4" i="113"/>
  <c r="Z4" i="113"/>
  <c r="Y4" i="113"/>
  <c r="X4" i="113"/>
  <c r="W4" i="113"/>
  <c r="V4" i="113"/>
  <c r="U4" i="113"/>
  <c r="T4" i="113"/>
  <c r="S4" i="113"/>
  <c r="R4" i="113"/>
  <c r="Q4" i="113"/>
  <c r="P4" i="113"/>
  <c r="O4" i="113"/>
  <c r="N4" i="113"/>
  <c r="M4" i="113"/>
  <c r="L4" i="113"/>
  <c r="K4" i="113"/>
  <c r="J4" i="113"/>
  <c r="I4" i="113"/>
  <c r="H4" i="113"/>
  <c r="G4" i="113"/>
  <c r="F4" i="113"/>
  <c r="E4" i="113"/>
  <c r="D4" i="113"/>
  <c r="C4" i="113"/>
  <c r="B4" i="113"/>
  <c r="AB26" i="159" l="1"/>
  <c r="AA26" i="159"/>
  <c r="Z26" i="159"/>
  <c r="Y26" i="159"/>
  <c r="X26" i="159"/>
  <c r="W26" i="159"/>
  <c r="V26" i="159"/>
  <c r="U26" i="159"/>
  <c r="T26" i="159"/>
  <c r="S26" i="159"/>
  <c r="R26" i="159"/>
  <c r="Q26" i="159"/>
  <c r="P26" i="159"/>
  <c r="O26" i="159"/>
  <c r="N26" i="159"/>
  <c r="M26" i="159"/>
  <c r="L26" i="159"/>
  <c r="K26" i="159"/>
  <c r="J26" i="159"/>
  <c r="I26" i="159"/>
  <c r="H26" i="159"/>
  <c r="G26" i="159"/>
  <c r="F26" i="159"/>
  <c r="E26" i="159"/>
  <c r="D26" i="159"/>
  <c r="C26" i="159"/>
  <c r="AB24" i="159"/>
  <c r="AA24" i="159"/>
  <c r="Z24" i="159"/>
  <c r="Y24" i="159"/>
  <c r="X24" i="159"/>
  <c r="W24" i="159"/>
  <c r="V24" i="159"/>
  <c r="U24" i="159"/>
  <c r="T24" i="159"/>
  <c r="S24" i="159"/>
  <c r="R24" i="159"/>
  <c r="Q24" i="159"/>
  <c r="P24" i="159"/>
  <c r="O24" i="159"/>
  <c r="N24" i="159"/>
  <c r="M24" i="159"/>
  <c r="L24" i="159"/>
  <c r="K24" i="159"/>
  <c r="J24" i="159"/>
  <c r="I24" i="159"/>
  <c r="H24" i="159"/>
  <c r="G24" i="159"/>
  <c r="F24" i="159"/>
  <c r="E24" i="159"/>
  <c r="D24" i="159"/>
  <c r="C24" i="159"/>
  <c r="AB23" i="159"/>
  <c r="AA23" i="159"/>
  <c r="Z23" i="159"/>
  <c r="Y23" i="159"/>
  <c r="X23" i="159"/>
  <c r="W23" i="159"/>
  <c r="V23" i="159"/>
  <c r="U23" i="159"/>
  <c r="T23" i="159"/>
  <c r="S23" i="159"/>
  <c r="R23" i="159"/>
  <c r="Q23" i="159"/>
  <c r="P23" i="159"/>
  <c r="O23" i="159"/>
  <c r="N23" i="159"/>
  <c r="M23" i="159"/>
  <c r="L23" i="159"/>
  <c r="K23" i="159"/>
  <c r="J23" i="159"/>
  <c r="I23" i="159"/>
  <c r="H23" i="159"/>
  <c r="G23" i="159"/>
  <c r="F23" i="159"/>
  <c r="E23" i="159"/>
  <c r="D23" i="159"/>
  <c r="C23" i="159"/>
  <c r="AB22" i="159"/>
  <c r="AA22" i="159"/>
  <c r="Z22" i="159"/>
  <c r="Y22" i="159"/>
  <c r="X22" i="159"/>
  <c r="W22" i="159"/>
  <c r="V22" i="159"/>
  <c r="U22" i="159"/>
  <c r="T22" i="159"/>
  <c r="S22" i="159"/>
  <c r="R22" i="159"/>
  <c r="Q22" i="159"/>
  <c r="P22" i="159"/>
  <c r="O22" i="159"/>
  <c r="N22" i="159"/>
  <c r="M22" i="159"/>
  <c r="L22" i="159"/>
  <c r="K22" i="159"/>
  <c r="J22" i="159"/>
  <c r="I22" i="159"/>
  <c r="H22" i="159"/>
  <c r="G22" i="159"/>
  <c r="F22" i="159"/>
  <c r="E22" i="159"/>
  <c r="D22" i="159"/>
  <c r="C22" i="159"/>
  <c r="AB21" i="159"/>
  <c r="AA21" i="159"/>
  <c r="Z21" i="159"/>
  <c r="Y21" i="159"/>
  <c r="X21" i="159"/>
  <c r="W21" i="159"/>
  <c r="V21" i="159"/>
  <c r="U21" i="159"/>
  <c r="T21" i="159"/>
  <c r="S21" i="159"/>
  <c r="R21" i="159"/>
  <c r="Q21" i="159"/>
  <c r="P21" i="159"/>
  <c r="O21" i="159"/>
  <c r="N21" i="159"/>
  <c r="M21" i="159"/>
  <c r="L21" i="159"/>
  <c r="K21" i="159"/>
  <c r="J21" i="159"/>
  <c r="I21" i="159"/>
  <c r="H21" i="159"/>
  <c r="G21" i="159"/>
  <c r="F21" i="159"/>
  <c r="E21" i="159"/>
  <c r="D21" i="159"/>
  <c r="C21" i="159"/>
  <c r="AB20" i="159"/>
  <c r="AA20" i="159"/>
  <c r="Z20" i="159"/>
  <c r="Y20" i="159"/>
  <c r="X20" i="159"/>
  <c r="W20" i="159"/>
  <c r="V20" i="159"/>
  <c r="U20" i="159"/>
  <c r="T20" i="159"/>
  <c r="S20" i="159"/>
  <c r="R20" i="159"/>
  <c r="Q20" i="159"/>
  <c r="P20" i="159"/>
  <c r="O20" i="159"/>
  <c r="N20" i="159"/>
  <c r="M20" i="159"/>
  <c r="L20" i="159"/>
  <c r="K20" i="159"/>
  <c r="J20" i="159"/>
  <c r="I20" i="159"/>
  <c r="H20" i="159"/>
  <c r="G20" i="159"/>
  <c r="F20" i="159"/>
  <c r="E20" i="159"/>
  <c r="D20" i="159"/>
  <c r="C20" i="159"/>
  <c r="AB19" i="159"/>
  <c r="AA19" i="159"/>
  <c r="Z19" i="159"/>
  <c r="Y19" i="159"/>
  <c r="X19" i="159"/>
  <c r="W19" i="159"/>
  <c r="V19" i="159"/>
  <c r="U19" i="159"/>
  <c r="T19" i="159"/>
  <c r="S19" i="159"/>
  <c r="R19" i="159"/>
  <c r="Q19" i="159"/>
  <c r="P19" i="159"/>
  <c r="O19" i="159"/>
  <c r="N19" i="159"/>
  <c r="M19" i="159"/>
  <c r="L19" i="159"/>
  <c r="K19" i="159"/>
  <c r="J19" i="159"/>
  <c r="I19" i="159"/>
  <c r="H19" i="159"/>
  <c r="G19" i="159"/>
  <c r="F19" i="159"/>
  <c r="E19" i="159"/>
  <c r="D19" i="159"/>
  <c r="C19" i="159"/>
  <c r="AB18" i="159"/>
  <c r="AA18" i="159"/>
  <c r="Z18" i="159"/>
  <c r="Y18" i="159"/>
  <c r="X18" i="159"/>
  <c r="W18" i="159"/>
  <c r="V18" i="159"/>
  <c r="U18" i="159"/>
  <c r="T18" i="159"/>
  <c r="S18" i="159"/>
  <c r="R18" i="159"/>
  <c r="Q18" i="159"/>
  <c r="P18" i="159"/>
  <c r="O18" i="159"/>
  <c r="N18" i="159"/>
  <c r="M18" i="159"/>
  <c r="L18" i="159"/>
  <c r="K18" i="159"/>
  <c r="J18" i="159"/>
  <c r="I18" i="159"/>
  <c r="H18" i="159"/>
  <c r="G18" i="159"/>
  <c r="F18" i="159"/>
  <c r="E18" i="159"/>
  <c r="D18" i="159"/>
  <c r="C18" i="159"/>
  <c r="AB17" i="159"/>
  <c r="AA17" i="159"/>
  <c r="Z17" i="159"/>
  <c r="Y17" i="159"/>
  <c r="X17" i="159"/>
  <c r="W17" i="159"/>
  <c r="V17" i="159"/>
  <c r="U17" i="159"/>
  <c r="T17" i="159"/>
  <c r="S17" i="159"/>
  <c r="R17" i="159"/>
  <c r="Q17" i="159"/>
  <c r="P17" i="159"/>
  <c r="O17" i="159"/>
  <c r="N17" i="159"/>
  <c r="M17" i="159"/>
  <c r="L17" i="159"/>
  <c r="K17" i="159"/>
  <c r="J17" i="159"/>
  <c r="I17" i="159"/>
  <c r="H17" i="159"/>
  <c r="G17" i="159"/>
  <c r="F17" i="159"/>
  <c r="E17" i="159"/>
  <c r="D17" i="159"/>
  <c r="C17" i="159"/>
  <c r="AB16" i="159"/>
  <c r="AA16" i="159"/>
  <c r="Z16" i="159"/>
  <c r="Y16" i="159"/>
  <c r="X16" i="159"/>
  <c r="W16" i="159"/>
  <c r="V16" i="159"/>
  <c r="U16" i="159"/>
  <c r="T16" i="159"/>
  <c r="S16" i="159"/>
  <c r="R16" i="159"/>
  <c r="Q16" i="159"/>
  <c r="P16" i="159"/>
  <c r="O16" i="159"/>
  <c r="N16" i="159"/>
  <c r="M16" i="159"/>
  <c r="L16" i="159"/>
  <c r="K16" i="159"/>
  <c r="J16" i="159"/>
  <c r="I16" i="159"/>
  <c r="H16" i="159"/>
  <c r="G16" i="159"/>
  <c r="F16" i="159"/>
  <c r="E16" i="159"/>
  <c r="D16" i="159"/>
  <c r="C16" i="159"/>
  <c r="AB15" i="159"/>
  <c r="AA15" i="159"/>
  <c r="Z15" i="159"/>
  <c r="Y15" i="159"/>
  <c r="X15" i="159"/>
  <c r="W15" i="159"/>
  <c r="V15" i="159"/>
  <c r="U15" i="159"/>
  <c r="T15" i="159"/>
  <c r="S15" i="159"/>
  <c r="R15" i="159"/>
  <c r="Q15" i="159"/>
  <c r="P15" i="159"/>
  <c r="O15" i="159"/>
  <c r="N15" i="159"/>
  <c r="M15" i="159"/>
  <c r="L15" i="159"/>
  <c r="K15" i="159"/>
  <c r="J15" i="159"/>
  <c r="I15" i="159"/>
  <c r="H15" i="159"/>
  <c r="G15" i="159"/>
  <c r="F15" i="159"/>
  <c r="E15" i="159"/>
  <c r="D15" i="159"/>
  <c r="C15" i="159"/>
  <c r="AB14" i="159"/>
  <c r="AA14" i="159"/>
  <c r="Z14" i="159"/>
  <c r="Y14" i="159"/>
  <c r="X14" i="159"/>
  <c r="W14" i="159"/>
  <c r="V14" i="159"/>
  <c r="U14" i="159"/>
  <c r="T14" i="159"/>
  <c r="S14" i="159"/>
  <c r="R14" i="159"/>
  <c r="Q14" i="159"/>
  <c r="P14" i="159"/>
  <c r="O14" i="159"/>
  <c r="N14" i="159"/>
  <c r="M14" i="159"/>
  <c r="L14" i="159"/>
  <c r="K14" i="159"/>
  <c r="J14" i="159"/>
  <c r="I14" i="159"/>
  <c r="H14" i="159"/>
  <c r="G14" i="159"/>
  <c r="F14" i="159"/>
  <c r="E14" i="159"/>
  <c r="D14" i="159"/>
  <c r="C14" i="159"/>
  <c r="AB13" i="159"/>
  <c r="AA13" i="159"/>
  <c r="Z13" i="159"/>
  <c r="Y13" i="159"/>
  <c r="X13" i="159"/>
  <c r="W13" i="159"/>
  <c r="V13" i="159"/>
  <c r="U13" i="159"/>
  <c r="T13" i="159"/>
  <c r="S13" i="159"/>
  <c r="R13" i="159"/>
  <c r="Q13" i="159"/>
  <c r="P13" i="159"/>
  <c r="O13" i="159"/>
  <c r="N13" i="159"/>
  <c r="M13" i="159"/>
  <c r="L13" i="159"/>
  <c r="K13" i="159"/>
  <c r="J13" i="159"/>
  <c r="I13" i="159"/>
  <c r="H13" i="159"/>
  <c r="G13" i="159"/>
  <c r="F13" i="159"/>
  <c r="E13" i="159"/>
  <c r="D13" i="159"/>
  <c r="C13" i="159"/>
  <c r="AB12" i="159"/>
  <c r="AA12" i="159"/>
  <c r="Z12" i="159"/>
  <c r="Y12" i="159"/>
  <c r="X12" i="159"/>
  <c r="W12" i="159"/>
  <c r="V12" i="159"/>
  <c r="U12" i="159"/>
  <c r="T12" i="159"/>
  <c r="S12" i="159"/>
  <c r="R12" i="159"/>
  <c r="Q12" i="159"/>
  <c r="P12" i="159"/>
  <c r="O12" i="159"/>
  <c r="N12" i="159"/>
  <c r="M12" i="159"/>
  <c r="L12" i="159"/>
  <c r="K12" i="159"/>
  <c r="J12" i="159"/>
  <c r="I12" i="159"/>
  <c r="H12" i="159"/>
  <c r="G12" i="159"/>
  <c r="F12" i="159"/>
  <c r="E12" i="159"/>
  <c r="D12" i="159"/>
  <c r="C12" i="159"/>
  <c r="AB11" i="159"/>
  <c r="AA11" i="159"/>
  <c r="Z11" i="159"/>
  <c r="Y11" i="159"/>
  <c r="X11" i="159"/>
  <c r="W11" i="159"/>
  <c r="V11" i="159"/>
  <c r="U11" i="159"/>
  <c r="T11" i="159"/>
  <c r="S11" i="159"/>
  <c r="R11" i="159"/>
  <c r="Q11" i="159"/>
  <c r="P11" i="159"/>
  <c r="O11" i="159"/>
  <c r="N11" i="159"/>
  <c r="M11" i="159"/>
  <c r="L11" i="159"/>
  <c r="K11" i="159"/>
  <c r="J11" i="159"/>
  <c r="I11" i="159"/>
  <c r="H11" i="159"/>
  <c r="G11" i="159"/>
  <c r="F11" i="159"/>
  <c r="E11" i="159"/>
  <c r="D11" i="159"/>
  <c r="C11" i="159"/>
  <c r="AB10" i="159"/>
  <c r="AA10" i="159"/>
  <c r="Z10" i="159"/>
  <c r="Y10" i="159"/>
  <c r="X10" i="159"/>
  <c r="W10" i="159"/>
  <c r="V10" i="159"/>
  <c r="U10" i="159"/>
  <c r="T10" i="159"/>
  <c r="S10" i="159"/>
  <c r="R10" i="159"/>
  <c r="Q10" i="159"/>
  <c r="P10" i="159"/>
  <c r="O10" i="159"/>
  <c r="N10" i="159"/>
  <c r="M10" i="159"/>
  <c r="L10" i="159"/>
  <c r="K10" i="159"/>
  <c r="J10" i="159"/>
  <c r="I10" i="159"/>
  <c r="H10" i="159"/>
  <c r="G10" i="159"/>
  <c r="F10" i="159"/>
  <c r="E10" i="159"/>
  <c r="D10" i="159"/>
  <c r="C10" i="159"/>
  <c r="AB9" i="159"/>
  <c r="AA9" i="159"/>
  <c r="Z9" i="159"/>
  <c r="Y9" i="159"/>
  <c r="X9" i="159"/>
  <c r="W9" i="159"/>
  <c r="V9" i="159"/>
  <c r="U9" i="159"/>
  <c r="T9" i="159"/>
  <c r="S9" i="159"/>
  <c r="R9" i="159"/>
  <c r="Q9" i="159"/>
  <c r="P9" i="159"/>
  <c r="O9" i="159"/>
  <c r="N9" i="159"/>
  <c r="M9" i="159"/>
  <c r="L9" i="159"/>
  <c r="K9" i="159"/>
  <c r="J9" i="159"/>
  <c r="I9" i="159"/>
  <c r="H9" i="159"/>
  <c r="G9" i="159"/>
  <c r="F9" i="159"/>
  <c r="E9" i="159"/>
  <c r="D9" i="159"/>
  <c r="C9" i="159"/>
  <c r="AB8" i="159"/>
  <c r="AA8" i="159"/>
  <c r="Z8" i="159"/>
  <c r="Y8" i="159"/>
  <c r="X8" i="159"/>
  <c r="W8" i="159"/>
  <c r="V8" i="159"/>
  <c r="U8" i="159"/>
  <c r="T8" i="159"/>
  <c r="S8" i="159"/>
  <c r="R8" i="159"/>
  <c r="Q8" i="159"/>
  <c r="P8" i="159"/>
  <c r="O8" i="159"/>
  <c r="N8" i="159"/>
  <c r="M8" i="159"/>
  <c r="L8" i="159"/>
  <c r="K8" i="159"/>
  <c r="J8" i="159"/>
  <c r="I8" i="159"/>
  <c r="H8" i="159"/>
  <c r="G8" i="159"/>
  <c r="F8" i="159"/>
  <c r="E8" i="159"/>
  <c r="D8" i="159"/>
  <c r="C8" i="159"/>
  <c r="AB7" i="159"/>
  <c r="AA7" i="159"/>
  <c r="Z7" i="159"/>
  <c r="Y7" i="159"/>
  <c r="X7" i="159"/>
  <c r="W7" i="159"/>
  <c r="V7" i="159"/>
  <c r="U7" i="159"/>
  <c r="T7" i="159"/>
  <c r="S7" i="159"/>
  <c r="R7" i="159"/>
  <c r="Q7" i="159"/>
  <c r="P7" i="159"/>
  <c r="O7" i="159"/>
  <c r="N7" i="159"/>
  <c r="M7" i="159"/>
  <c r="L7" i="159"/>
  <c r="K7" i="159"/>
  <c r="J7" i="159"/>
  <c r="I7" i="159"/>
  <c r="H7" i="159"/>
  <c r="G7" i="159"/>
  <c r="F7" i="159"/>
  <c r="E7" i="159"/>
  <c r="D7" i="159"/>
  <c r="C7" i="159"/>
  <c r="AB6" i="159"/>
  <c r="AA6" i="159"/>
  <c r="Z6" i="159"/>
  <c r="Y6" i="159"/>
  <c r="X6" i="159"/>
  <c r="W6" i="159"/>
  <c r="V6" i="159"/>
  <c r="U6" i="159"/>
  <c r="T6" i="159"/>
  <c r="S6" i="159"/>
  <c r="R6" i="159"/>
  <c r="Q6" i="159"/>
  <c r="P6" i="159"/>
  <c r="O6" i="159"/>
  <c r="N6" i="159"/>
  <c r="M6" i="159"/>
  <c r="L6" i="159"/>
  <c r="K6" i="159"/>
  <c r="J6" i="159"/>
  <c r="I6" i="159"/>
  <c r="H6" i="159"/>
  <c r="G6" i="159"/>
  <c r="F6" i="159"/>
  <c r="E6" i="159"/>
  <c r="D6" i="159"/>
  <c r="C6" i="159"/>
  <c r="AB5" i="159"/>
  <c r="AA5" i="159"/>
  <c r="Z5" i="159"/>
  <c r="Y5" i="159"/>
  <c r="X5" i="159"/>
  <c r="W5" i="159"/>
  <c r="V5" i="159"/>
  <c r="U5" i="159"/>
  <c r="T5" i="159"/>
  <c r="S5" i="159"/>
  <c r="R5" i="159"/>
  <c r="Q5" i="159"/>
  <c r="P5" i="159"/>
  <c r="O5" i="159"/>
  <c r="N5" i="159"/>
  <c r="M5" i="159"/>
  <c r="L5" i="159"/>
  <c r="K5" i="159"/>
  <c r="J5" i="159"/>
  <c r="I5" i="159"/>
  <c r="H5" i="159"/>
  <c r="G5" i="159"/>
  <c r="F5" i="159"/>
  <c r="E5" i="159"/>
  <c r="D5" i="159"/>
  <c r="C5" i="159"/>
  <c r="AB4" i="159"/>
  <c r="AA4" i="159"/>
  <c r="Z4" i="159"/>
  <c r="Y4" i="159"/>
  <c r="X4" i="159"/>
  <c r="W4" i="159"/>
  <c r="V4" i="159"/>
  <c r="U4" i="159"/>
  <c r="T4" i="159"/>
  <c r="S4" i="159"/>
  <c r="R4" i="159"/>
  <c r="Q4" i="159"/>
  <c r="P4" i="159"/>
  <c r="O4" i="159"/>
  <c r="N4" i="159"/>
  <c r="M4" i="159"/>
  <c r="L4" i="159"/>
  <c r="K4" i="159"/>
  <c r="J4" i="159"/>
  <c r="I4" i="159"/>
  <c r="H4" i="159"/>
  <c r="G4" i="159"/>
  <c r="F4" i="159"/>
  <c r="E4" i="159"/>
  <c r="D4" i="159"/>
  <c r="C4" i="159"/>
  <c r="AB3" i="159"/>
  <c r="AA3" i="159"/>
  <c r="Z3" i="159"/>
  <c r="Y3" i="159"/>
  <c r="X3" i="159"/>
  <c r="W3" i="159"/>
  <c r="V3" i="159"/>
  <c r="U3" i="159"/>
  <c r="T3" i="159"/>
  <c r="S3" i="159"/>
  <c r="R3" i="159"/>
  <c r="Q3" i="159"/>
  <c r="P3" i="159"/>
  <c r="O3" i="159"/>
  <c r="N3" i="159"/>
  <c r="M3" i="159"/>
  <c r="L3" i="159"/>
  <c r="K3" i="159"/>
  <c r="J3" i="159"/>
  <c r="I3" i="159"/>
  <c r="H3" i="159"/>
  <c r="G3" i="159"/>
  <c r="F3" i="159"/>
  <c r="E3" i="159"/>
  <c r="D3" i="159"/>
  <c r="C3" i="159"/>
  <c r="AB2" i="159"/>
  <c r="AA2" i="159"/>
  <c r="Z2" i="159"/>
  <c r="Y2" i="159"/>
  <c r="X2" i="159"/>
  <c r="W2" i="159"/>
  <c r="V2" i="159"/>
  <c r="U2" i="159"/>
  <c r="T2" i="159"/>
  <c r="S2" i="159"/>
  <c r="R2" i="159"/>
  <c r="Q2" i="159"/>
  <c r="P2" i="159"/>
  <c r="O2" i="159"/>
  <c r="N2" i="159"/>
  <c r="M2" i="159"/>
  <c r="L2" i="159"/>
  <c r="K2" i="159"/>
  <c r="J2" i="159"/>
  <c r="I2" i="159"/>
  <c r="H2" i="159"/>
  <c r="G2" i="159"/>
  <c r="F2" i="159"/>
  <c r="E2" i="159"/>
  <c r="D2" i="159"/>
  <c r="C2" i="159"/>
  <c r="B23" i="159"/>
  <c r="B9" i="159"/>
  <c r="B7" i="159"/>
  <c r="B6" i="159"/>
  <c r="AB26" i="119"/>
  <c r="AA26" i="119"/>
  <c r="Z26" i="119"/>
  <c r="Y26" i="119"/>
  <c r="X26" i="119"/>
  <c r="W26" i="119"/>
  <c r="V26" i="119"/>
  <c r="U26" i="119"/>
  <c r="T26" i="119"/>
  <c r="S26" i="119"/>
  <c r="R26" i="119"/>
  <c r="Q26" i="119"/>
  <c r="P26" i="119"/>
  <c r="O26" i="119"/>
  <c r="N26" i="119"/>
  <c r="M26" i="119"/>
  <c r="L26" i="119"/>
  <c r="K26" i="119"/>
  <c r="J26" i="119"/>
  <c r="I26" i="119"/>
  <c r="H26" i="119"/>
  <c r="G26" i="119"/>
  <c r="F26" i="119"/>
  <c r="E26" i="119"/>
  <c r="D26" i="119"/>
  <c r="C26" i="119"/>
  <c r="AB24" i="119"/>
  <c r="AA24" i="119"/>
  <c r="Z24" i="119"/>
  <c r="Y24" i="119"/>
  <c r="X24" i="119"/>
  <c r="W24" i="119"/>
  <c r="V24" i="119"/>
  <c r="U24" i="119"/>
  <c r="T24" i="119"/>
  <c r="S24" i="119"/>
  <c r="R24" i="119"/>
  <c r="Q24" i="119"/>
  <c r="P24" i="119"/>
  <c r="O24" i="119"/>
  <c r="N24" i="119"/>
  <c r="M24" i="119"/>
  <c r="L24" i="119"/>
  <c r="K24" i="119"/>
  <c r="J24" i="119"/>
  <c r="I24" i="119"/>
  <c r="H24" i="119"/>
  <c r="G24" i="119"/>
  <c r="F24" i="119"/>
  <c r="E24" i="119"/>
  <c r="D24" i="119"/>
  <c r="C24" i="119"/>
  <c r="AB23" i="119"/>
  <c r="AA23" i="119"/>
  <c r="Z23" i="119"/>
  <c r="Y23" i="119"/>
  <c r="X23" i="119"/>
  <c r="W23" i="119"/>
  <c r="V23" i="119"/>
  <c r="U23" i="119"/>
  <c r="T23" i="119"/>
  <c r="S23" i="119"/>
  <c r="R23" i="119"/>
  <c r="Q23" i="119"/>
  <c r="P23" i="119"/>
  <c r="O23" i="119"/>
  <c r="N23" i="119"/>
  <c r="M23" i="119"/>
  <c r="L23" i="119"/>
  <c r="K23" i="119"/>
  <c r="J23" i="119"/>
  <c r="I23" i="119"/>
  <c r="H23" i="119"/>
  <c r="G23" i="119"/>
  <c r="F23" i="119"/>
  <c r="E23" i="119"/>
  <c r="D23" i="119"/>
  <c r="C23" i="119"/>
  <c r="AB22" i="119"/>
  <c r="AA22" i="119"/>
  <c r="Z22" i="119"/>
  <c r="Y22" i="119"/>
  <c r="X22" i="119"/>
  <c r="W22" i="119"/>
  <c r="V22" i="119"/>
  <c r="U22" i="119"/>
  <c r="T22" i="119"/>
  <c r="S22" i="119"/>
  <c r="R22" i="119"/>
  <c r="Q22" i="119"/>
  <c r="P22" i="119"/>
  <c r="O22" i="119"/>
  <c r="N22" i="119"/>
  <c r="M22" i="119"/>
  <c r="L22" i="119"/>
  <c r="K22" i="119"/>
  <c r="J22" i="119"/>
  <c r="I22" i="119"/>
  <c r="H22" i="119"/>
  <c r="G22" i="119"/>
  <c r="F22" i="119"/>
  <c r="E22" i="119"/>
  <c r="D22" i="119"/>
  <c r="C22" i="119"/>
  <c r="AB21" i="119"/>
  <c r="AA21" i="119"/>
  <c r="Z21" i="119"/>
  <c r="Y21" i="119"/>
  <c r="X21" i="119"/>
  <c r="W21" i="119"/>
  <c r="V21" i="119"/>
  <c r="U21" i="119"/>
  <c r="T21" i="119"/>
  <c r="S21" i="119"/>
  <c r="R21" i="119"/>
  <c r="Q21" i="119"/>
  <c r="P21" i="119"/>
  <c r="O21" i="119"/>
  <c r="N21" i="119"/>
  <c r="M21" i="119"/>
  <c r="L21" i="119"/>
  <c r="K21" i="119"/>
  <c r="J21" i="119"/>
  <c r="I21" i="119"/>
  <c r="H21" i="119"/>
  <c r="G21" i="119"/>
  <c r="F21" i="119"/>
  <c r="E21" i="119"/>
  <c r="D21" i="119"/>
  <c r="C21" i="119"/>
  <c r="AB20" i="119"/>
  <c r="AA20" i="119"/>
  <c r="Z20" i="119"/>
  <c r="Y20" i="119"/>
  <c r="X20" i="119"/>
  <c r="W20" i="119"/>
  <c r="V20" i="119"/>
  <c r="U20" i="119"/>
  <c r="T20" i="119"/>
  <c r="S20" i="119"/>
  <c r="R20" i="119"/>
  <c r="Q20" i="119"/>
  <c r="P20" i="119"/>
  <c r="O20" i="119"/>
  <c r="N20" i="119"/>
  <c r="M20" i="119"/>
  <c r="L20" i="119"/>
  <c r="K20" i="119"/>
  <c r="J20" i="119"/>
  <c r="I20" i="119"/>
  <c r="H20" i="119"/>
  <c r="G20" i="119"/>
  <c r="F20" i="119"/>
  <c r="E20" i="119"/>
  <c r="D20" i="119"/>
  <c r="C20" i="119"/>
  <c r="AB19" i="119"/>
  <c r="AA19" i="119"/>
  <c r="Z19" i="119"/>
  <c r="Y19" i="119"/>
  <c r="X19" i="119"/>
  <c r="W19" i="119"/>
  <c r="V19" i="119"/>
  <c r="U19" i="119"/>
  <c r="T19" i="119"/>
  <c r="S19" i="119"/>
  <c r="R19" i="119"/>
  <c r="Q19" i="119"/>
  <c r="P19" i="119"/>
  <c r="O19" i="119"/>
  <c r="N19" i="119"/>
  <c r="M19" i="119"/>
  <c r="L19" i="119"/>
  <c r="K19" i="119"/>
  <c r="J19" i="119"/>
  <c r="I19" i="119"/>
  <c r="H19" i="119"/>
  <c r="G19" i="119"/>
  <c r="F19" i="119"/>
  <c r="E19" i="119"/>
  <c r="D19" i="119"/>
  <c r="C19" i="119"/>
  <c r="AB18" i="119"/>
  <c r="AA18" i="119"/>
  <c r="Z18" i="119"/>
  <c r="Y18" i="119"/>
  <c r="X18" i="119"/>
  <c r="W18" i="119"/>
  <c r="V18" i="119"/>
  <c r="U18" i="119"/>
  <c r="T18" i="119"/>
  <c r="S18" i="119"/>
  <c r="R18" i="119"/>
  <c r="Q18" i="119"/>
  <c r="P18" i="119"/>
  <c r="O18" i="119"/>
  <c r="N18" i="119"/>
  <c r="M18" i="119"/>
  <c r="L18" i="119"/>
  <c r="K18" i="119"/>
  <c r="J18" i="119"/>
  <c r="I18" i="119"/>
  <c r="H18" i="119"/>
  <c r="G18" i="119"/>
  <c r="F18" i="119"/>
  <c r="E18" i="119"/>
  <c r="D18" i="119"/>
  <c r="C18" i="119"/>
  <c r="AB17" i="119"/>
  <c r="AA17" i="119"/>
  <c r="Z17" i="119"/>
  <c r="Y17" i="119"/>
  <c r="X17" i="119"/>
  <c r="W17" i="119"/>
  <c r="V17" i="119"/>
  <c r="U17" i="119"/>
  <c r="T17" i="119"/>
  <c r="S17" i="119"/>
  <c r="R17" i="119"/>
  <c r="Q17" i="119"/>
  <c r="P17" i="119"/>
  <c r="O17" i="119"/>
  <c r="N17" i="119"/>
  <c r="M17" i="119"/>
  <c r="L17" i="119"/>
  <c r="K17" i="119"/>
  <c r="J17" i="119"/>
  <c r="I17" i="119"/>
  <c r="H17" i="119"/>
  <c r="G17" i="119"/>
  <c r="F17" i="119"/>
  <c r="E17" i="119"/>
  <c r="D17" i="119"/>
  <c r="C17" i="119"/>
  <c r="AB16" i="119"/>
  <c r="AA16" i="119"/>
  <c r="Z16" i="119"/>
  <c r="Y16" i="119"/>
  <c r="X16" i="119"/>
  <c r="W16" i="119"/>
  <c r="V16" i="119"/>
  <c r="U16" i="119"/>
  <c r="T16" i="119"/>
  <c r="S16" i="119"/>
  <c r="R16" i="119"/>
  <c r="Q16" i="119"/>
  <c r="P16" i="119"/>
  <c r="O16" i="119"/>
  <c r="N16" i="119"/>
  <c r="M16" i="119"/>
  <c r="L16" i="119"/>
  <c r="K16" i="119"/>
  <c r="J16" i="119"/>
  <c r="I16" i="119"/>
  <c r="H16" i="119"/>
  <c r="G16" i="119"/>
  <c r="F16" i="119"/>
  <c r="E16" i="119"/>
  <c r="D16" i="119"/>
  <c r="C16" i="119"/>
  <c r="AB15" i="119"/>
  <c r="AA15" i="119"/>
  <c r="Z15" i="119"/>
  <c r="Y15" i="119"/>
  <c r="X15" i="119"/>
  <c r="W15" i="119"/>
  <c r="V15" i="119"/>
  <c r="U15" i="119"/>
  <c r="T15" i="119"/>
  <c r="S15" i="119"/>
  <c r="R15" i="119"/>
  <c r="Q15" i="119"/>
  <c r="P15" i="119"/>
  <c r="O15" i="119"/>
  <c r="N15" i="119"/>
  <c r="M15" i="119"/>
  <c r="L15" i="119"/>
  <c r="K15" i="119"/>
  <c r="J15" i="119"/>
  <c r="I15" i="119"/>
  <c r="H15" i="119"/>
  <c r="G15" i="119"/>
  <c r="F15" i="119"/>
  <c r="E15" i="119"/>
  <c r="D15" i="119"/>
  <c r="C15" i="119"/>
  <c r="AB14" i="119"/>
  <c r="AA14" i="119"/>
  <c r="Z14" i="119"/>
  <c r="Y14" i="119"/>
  <c r="X14" i="119"/>
  <c r="W14" i="119"/>
  <c r="V14" i="119"/>
  <c r="U14" i="119"/>
  <c r="T14" i="119"/>
  <c r="S14" i="119"/>
  <c r="R14" i="119"/>
  <c r="Q14" i="119"/>
  <c r="P14" i="119"/>
  <c r="O14" i="119"/>
  <c r="N14" i="119"/>
  <c r="M14" i="119"/>
  <c r="L14" i="119"/>
  <c r="K14" i="119"/>
  <c r="J14" i="119"/>
  <c r="I14" i="119"/>
  <c r="H14" i="119"/>
  <c r="G14" i="119"/>
  <c r="F14" i="119"/>
  <c r="E14" i="119"/>
  <c r="D14" i="119"/>
  <c r="C14" i="119"/>
  <c r="AB13" i="119"/>
  <c r="AA13" i="119"/>
  <c r="Z13" i="119"/>
  <c r="Y13" i="119"/>
  <c r="X13" i="119"/>
  <c r="W13" i="119"/>
  <c r="V13" i="119"/>
  <c r="U13" i="119"/>
  <c r="T13" i="119"/>
  <c r="S13" i="119"/>
  <c r="R13" i="119"/>
  <c r="Q13" i="119"/>
  <c r="P13" i="119"/>
  <c r="O13" i="119"/>
  <c r="N13" i="119"/>
  <c r="M13" i="119"/>
  <c r="L13" i="119"/>
  <c r="K13" i="119"/>
  <c r="J13" i="119"/>
  <c r="I13" i="119"/>
  <c r="H13" i="119"/>
  <c r="G13" i="119"/>
  <c r="F13" i="119"/>
  <c r="E13" i="119"/>
  <c r="D13" i="119"/>
  <c r="C13" i="119"/>
  <c r="AB12" i="119"/>
  <c r="AA12" i="119"/>
  <c r="Z12" i="119"/>
  <c r="Y12" i="119"/>
  <c r="X12" i="119"/>
  <c r="W12" i="119"/>
  <c r="V12" i="119"/>
  <c r="U12" i="119"/>
  <c r="T12" i="119"/>
  <c r="S12" i="119"/>
  <c r="R12" i="119"/>
  <c r="Q12" i="119"/>
  <c r="P12" i="119"/>
  <c r="O12" i="119"/>
  <c r="N12" i="119"/>
  <c r="M12" i="119"/>
  <c r="L12" i="119"/>
  <c r="K12" i="119"/>
  <c r="J12" i="119"/>
  <c r="I12" i="119"/>
  <c r="H12" i="119"/>
  <c r="G12" i="119"/>
  <c r="F12" i="119"/>
  <c r="E12" i="119"/>
  <c r="D12" i="119"/>
  <c r="C12" i="119"/>
  <c r="AB11" i="119"/>
  <c r="AA11" i="119"/>
  <c r="Z11" i="119"/>
  <c r="Y11" i="119"/>
  <c r="X11" i="119"/>
  <c r="W11" i="119"/>
  <c r="V11" i="119"/>
  <c r="U11" i="119"/>
  <c r="T11" i="119"/>
  <c r="S11" i="119"/>
  <c r="R11" i="119"/>
  <c r="Q11" i="119"/>
  <c r="P11" i="119"/>
  <c r="O11" i="119"/>
  <c r="N11" i="119"/>
  <c r="M11" i="119"/>
  <c r="L11" i="119"/>
  <c r="K11" i="119"/>
  <c r="J11" i="119"/>
  <c r="I11" i="119"/>
  <c r="H11" i="119"/>
  <c r="G11" i="119"/>
  <c r="F11" i="119"/>
  <c r="E11" i="119"/>
  <c r="D11" i="119"/>
  <c r="C11" i="119"/>
  <c r="AB10" i="119"/>
  <c r="AA10" i="119"/>
  <c r="Z10" i="119"/>
  <c r="Y10" i="119"/>
  <c r="X10" i="119"/>
  <c r="W10" i="119"/>
  <c r="V10" i="119"/>
  <c r="U10" i="119"/>
  <c r="T10" i="119"/>
  <c r="S10" i="119"/>
  <c r="R10" i="119"/>
  <c r="Q10" i="119"/>
  <c r="P10" i="119"/>
  <c r="O10" i="119"/>
  <c r="N10" i="119"/>
  <c r="M10" i="119"/>
  <c r="L10" i="119"/>
  <c r="K10" i="119"/>
  <c r="J10" i="119"/>
  <c r="I10" i="119"/>
  <c r="H10" i="119"/>
  <c r="G10" i="119"/>
  <c r="F10" i="119"/>
  <c r="E10" i="119"/>
  <c r="D10" i="119"/>
  <c r="C10" i="119"/>
  <c r="AB9" i="119"/>
  <c r="AA9" i="119"/>
  <c r="Z9" i="119"/>
  <c r="Y9" i="119"/>
  <c r="X9" i="119"/>
  <c r="W9" i="119"/>
  <c r="V9" i="119"/>
  <c r="U9" i="119"/>
  <c r="T9" i="119"/>
  <c r="S9" i="119"/>
  <c r="R9" i="119"/>
  <c r="Q9" i="119"/>
  <c r="P9" i="119"/>
  <c r="O9" i="119"/>
  <c r="N9" i="119"/>
  <c r="M9" i="119"/>
  <c r="L9" i="119"/>
  <c r="K9" i="119"/>
  <c r="J9" i="119"/>
  <c r="I9" i="119"/>
  <c r="H9" i="119"/>
  <c r="G9" i="119"/>
  <c r="F9" i="119"/>
  <c r="E9" i="119"/>
  <c r="D9" i="119"/>
  <c r="C9" i="119"/>
  <c r="AB8" i="119"/>
  <c r="AA8" i="119"/>
  <c r="Z8" i="119"/>
  <c r="Y8" i="119"/>
  <c r="X8" i="119"/>
  <c r="W8" i="119"/>
  <c r="V8" i="119"/>
  <c r="U8" i="119"/>
  <c r="T8" i="119"/>
  <c r="S8" i="119"/>
  <c r="R8" i="119"/>
  <c r="Q8" i="119"/>
  <c r="P8" i="119"/>
  <c r="O8" i="119"/>
  <c r="N8" i="119"/>
  <c r="M8" i="119"/>
  <c r="L8" i="119"/>
  <c r="K8" i="119"/>
  <c r="J8" i="119"/>
  <c r="I8" i="119"/>
  <c r="H8" i="119"/>
  <c r="G8" i="119"/>
  <c r="F8" i="119"/>
  <c r="E8" i="119"/>
  <c r="D8" i="119"/>
  <c r="C8" i="119"/>
  <c r="AB7" i="119"/>
  <c r="AA7" i="119"/>
  <c r="Z7" i="119"/>
  <c r="Y7" i="119"/>
  <c r="X7" i="119"/>
  <c r="W7" i="119"/>
  <c r="V7" i="119"/>
  <c r="U7" i="119"/>
  <c r="T7" i="119"/>
  <c r="S7" i="119"/>
  <c r="R7" i="119"/>
  <c r="Q7" i="119"/>
  <c r="P7" i="119"/>
  <c r="O7" i="119"/>
  <c r="N7" i="119"/>
  <c r="M7" i="119"/>
  <c r="L7" i="119"/>
  <c r="K7" i="119"/>
  <c r="J7" i="119"/>
  <c r="I7" i="119"/>
  <c r="H7" i="119"/>
  <c r="G7" i="119"/>
  <c r="F7" i="119"/>
  <c r="E7" i="119"/>
  <c r="D7" i="119"/>
  <c r="C7" i="119"/>
  <c r="AB6" i="119"/>
  <c r="AA6" i="119"/>
  <c r="Z6" i="119"/>
  <c r="Y6" i="119"/>
  <c r="X6" i="119"/>
  <c r="W6" i="119"/>
  <c r="V6" i="119"/>
  <c r="U6" i="119"/>
  <c r="T6" i="119"/>
  <c r="S6" i="119"/>
  <c r="R6" i="119"/>
  <c r="Q6" i="119"/>
  <c r="P6" i="119"/>
  <c r="O6" i="119"/>
  <c r="N6" i="119"/>
  <c r="M6" i="119"/>
  <c r="L6" i="119"/>
  <c r="K6" i="119"/>
  <c r="J6" i="119"/>
  <c r="I6" i="119"/>
  <c r="H6" i="119"/>
  <c r="G6" i="119"/>
  <c r="F6" i="119"/>
  <c r="E6" i="119"/>
  <c r="D6" i="119"/>
  <c r="C6" i="119"/>
  <c r="AB5" i="119"/>
  <c r="AA5" i="119"/>
  <c r="Z5" i="119"/>
  <c r="Y5" i="119"/>
  <c r="X5" i="119"/>
  <c r="W5" i="119"/>
  <c r="V5" i="119"/>
  <c r="U5" i="119"/>
  <c r="T5" i="119"/>
  <c r="S5" i="119"/>
  <c r="R5" i="119"/>
  <c r="Q5" i="119"/>
  <c r="P5" i="119"/>
  <c r="O5" i="119"/>
  <c r="N5" i="119"/>
  <c r="M5" i="119"/>
  <c r="L5" i="119"/>
  <c r="K5" i="119"/>
  <c r="J5" i="119"/>
  <c r="I5" i="119"/>
  <c r="H5" i="119"/>
  <c r="G5" i="119"/>
  <c r="F5" i="119"/>
  <c r="E5" i="119"/>
  <c r="D5" i="119"/>
  <c r="C5" i="119"/>
  <c r="AB4" i="119"/>
  <c r="AA4" i="119"/>
  <c r="Z4" i="119"/>
  <c r="Y4" i="119"/>
  <c r="X4" i="119"/>
  <c r="W4" i="119"/>
  <c r="V4" i="119"/>
  <c r="U4" i="119"/>
  <c r="T4" i="119"/>
  <c r="S4" i="119"/>
  <c r="R4" i="119"/>
  <c r="Q4" i="119"/>
  <c r="P4" i="119"/>
  <c r="O4" i="119"/>
  <c r="N4" i="119"/>
  <c r="M4" i="119"/>
  <c r="L4" i="119"/>
  <c r="K4" i="119"/>
  <c r="J4" i="119"/>
  <c r="I4" i="119"/>
  <c r="H4" i="119"/>
  <c r="G4" i="119"/>
  <c r="F4" i="119"/>
  <c r="E4" i="119"/>
  <c r="D4" i="119"/>
  <c r="C4" i="119"/>
  <c r="AB3" i="119"/>
  <c r="AA3" i="119"/>
  <c r="Z3" i="119"/>
  <c r="Y3" i="119"/>
  <c r="X3" i="119"/>
  <c r="W3" i="119"/>
  <c r="V3" i="119"/>
  <c r="U3" i="119"/>
  <c r="T3" i="119"/>
  <c r="S3" i="119"/>
  <c r="R3" i="119"/>
  <c r="Q3" i="119"/>
  <c r="P3" i="119"/>
  <c r="O3" i="119"/>
  <c r="N3" i="119"/>
  <c r="M3" i="119"/>
  <c r="L3" i="119"/>
  <c r="K3" i="119"/>
  <c r="J3" i="119"/>
  <c r="I3" i="119"/>
  <c r="H3" i="119"/>
  <c r="G3" i="119"/>
  <c r="F3" i="119"/>
  <c r="E3" i="119"/>
  <c r="D3" i="119"/>
  <c r="C3" i="119"/>
  <c r="AB2" i="119"/>
  <c r="AA2" i="119"/>
  <c r="Z2" i="119"/>
  <c r="Y2" i="119"/>
  <c r="X2" i="119"/>
  <c r="W2" i="119"/>
  <c r="V2" i="119"/>
  <c r="U2" i="119"/>
  <c r="T2" i="119"/>
  <c r="S2" i="119"/>
  <c r="R2" i="119"/>
  <c r="Q2" i="119"/>
  <c r="P2" i="119"/>
  <c r="O2" i="119"/>
  <c r="N2" i="119"/>
  <c r="M2" i="119"/>
  <c r="L2" i="119"/>
  <c r="K2" i="119"/>
  <c r="J2" i="119"/>
  <c r="I2" i="119"/>
  <c r="H2" i="119"/>
  <c r="G2" i="119"/>
  <c r="F2" i="119"/>
  <c r="E2" i="119"/>
  <c r="D2" i="119"/>
  <c r="C2" i="119"/>
  <c r="B23" i="119"/>
  <c r="B9" i="119"/>
  <c r="B7" i="119"/>
  <c r="B6" i="119"/>
  <c r="AB26" i="137"/>
  <c r="AA26" i="137"/>
  <c r="Z26" i="137"/>
  <c r="Y26" i="137"/>
  <c r="X26" i="137"/>
  <c r="W26" i="137"/>
  <c r="V26" i="137"/>
  <c r="U26" i="137"/>
  <c r="T26" i="137"/>
  <c r="S26" i="137"/>
  <c r="R26" i="137"/>
  <c r="Q26" i="137"/>
  <c r="P26" i="137"/>
  <c r="O26" i="137"/>
  <c r="N26" i="137"/>
  <c r="M26" i="137"/>
  <c r="L26" i="137"/>
  <c r="K26" i="137"/>
  <c r="J26" i="137"/>
  <c r="I26" i="137"/>
  <c r="H26" i="137"/>
  <c r="G26" i="137"/>
  <c r="F26" i="137"/>
  <c r="E26" i="137"/>
  <c r="D26" i="137"/>
  <c r="C26" i="137"/>
  <c r="AB24" i="137"/>
  <c r="AA24" i="137"/>
  <c r="Z24" i="137"/>
  <c r="Y24" i="137"/>
  <c r="X24" i="137"/>
  <c r="W24" i="137"/>
  <c r="V24" i="137"/>
  <c r="U24" i="137"/>
  <c r="T24" i="137"/>
  <c r="S24" i="137"/>
  <c r="R24" i="137"/>
  <c r="Q24" i="137"/>
  <c r="P24" i="137"/>
  <c r="O24" i="137"/>
  <c r="N24" i="137"/>
  <c r="M24" i="137"/>
  <c r="L24" i="137"/>
  <c r="K24" i="137"/>
  <c r="J24" i="137"/>
  <c r="I24" i="137"/>
  <c r="H24" i="137"/>
  <c r="G24" i="137"/>
  <c r="F24" i="137"/>
  <c r="E24" i="137"/>
  <c r="D24" i="137"/>
  <c r="C24" i="137"/>
  <c r="AB23" i="137"/>
  <c r="AA23" i="137"/>
  <c r="Z23" i="137"/>
  <c r="Y23" i="137"/>
  <c r="X23" i="137"/>
  <c r="W23" i="137"/>
  <c r="V23" i="137"/>
  <c r="U23" i="137"/>
  <c r="T23" i="137"/>
  <c r="S23" i="137"/>
  <c r="R23" i="137"/>
  <c r="Q23" i="137"/>
  <c r="P23" i="137"/>
  <c r="O23" i="137"/>
  <c r="N23" i="137"/>
  <c r="M23" i="137"/>
  <c r="L23" i="137"/>
  <c r="K23" i="137"/>
  <c r="J23" i="137"/>
  <c r="I23" i="137"/>
  <c r="H23" i="137"/>
  <c r="G23" i="137"/>
  <c r="F23" i="137"/>
  <c r="E23" i="137"/>
  <c r="D23" i="137"/>
  <c r="C23" i="137"/>
  <c r="AB22" i="137"/>
  <c r="AA22" i="137"/>
  <c r="Z22" i="137"/>
  <c r="Y22" i="137"/>
  <c r="X22" i="137"/>
  <c r="W22" i="137"/>
  <c r="V22" i="137"/>
  <c r="U22" i="137"/>
  <c r="T22" i="137"/>
  <c r="S22" i="137"/>
  <c r="R22" i="137"/>
  <c r="Q22" i="137"/>
  <c r="P22" i="137"/>
  <c r="O22" i="137"/>
  <c r="N22" i="137"/>
  <c r="M22" i="137"/>
  <c r="L22" i="137"/>
  <c r="K22" i="137"/>
  <c r="J22" i="137"/>
  <c r="I22" i="137"/>
  <c r="H22" i="137"/>
  <c r="G22" i="137"/>
  <c r="F22" i="137"/>
  <c r="E22" i="137"/>
  <c r="D22" i="137"/>
  <c r="C22" i="137"/>
  <c r="AB21" i="137"/>
  <c r="AA21" i="137"/>
  <c r="Z21" i="137"/>
  <c r="Y21" i="137"/>
  <c r="X21" i="137"/>
  <c r="W21" i="137"/>
  <c r="V21" i="137"/>
  <c r="U21" i="137"/>
  <c r="T21" i="137"/>
  <c r="S21" i="137"/>
  <c r="R21" i="137"/>
  <c r="Q21" i="137"/>
  <c r="P21" i="137"/>
  <c r="O21" i="137"/>
  <c r="N21" i="137"/>
  <c r="M21" i="137"/>
  <c r="L21" i="137"/>
  <c r="K21" i="137"/>
  <c r="J21" i="137"/>
  <c r="I21" i="137"/>
  <c r="H21" i="137"/>
  <c r="G21" i="137"/>
  <c r="F21" i="137"/>
  <c r="E21" i="137"/>
  <c r="D21" i="137"/>
  <c r="C21" i="137"/>
  <c r="AB20" i="137"/>
  <c r="AA20" i="137"/>
  <c r="Z20" i="137"/>
  <c r="Y20" i="137"/>
  <c r="X20" i="137"/>
  <c r="W20" i="137"/>
  <c r="V20" i="137"/>
  <c r="U20" i="137"/>
  <c r="T20" i="137"/>
  <c r="S20" i="137"/>
  <c r="R20" i="137"/>
  <c r="Q20" i="137"/>
  <c r="P20" i="137"/>
  <c r="O20" i="137"/>
  <c r="N20" i="137"/>
  <c r="M20" i="137"/>
  <c r="L20" i="137"/>
  <c r="K20" i="137"/>
  <c r="J20" i="137"/>
  <c r="I20" i="137"/>
  <c r="H20" i="137"/>
  <c r="G20" i="137"/>
  <c r="F20" i="137"/>
  <c r="E20" i="137"/>
  <c r="D20" i="137"/>
  <c r="C20" i="137"/>
  <c r="AB19" i="137"/>
  <c r="AA19" i="137"/>
  <c r="Z19" i="137"/>
  <c r="Y19" i="137"/>
  <c r="X19" i="137"/>
  <c r="W19" i="137"/>
  <c r="V19" i="137"/>
  <c r="U19" i="137"/>
  <c r="T19" i="137"/>
  <c r="S19" i="137"/>
  <c r="R19" i="137"/>
  <c r="Q19" i="137"/>
  <c r="P19" i="137"/>
  <c r="O19" i="137"/>
  <c r="N19" i="137"/>
  <c r="M19" i="137"/>
  <c r="L19" i="137"/>
  <c r="K19" i="137"/>
  <c r="J19" i="137"/>
  <c r="I19" i="137"/>
  <c r="H19" i="137"/>
  <c r="G19" i="137"/>
  <c r="F19" i="137"/>
  <c r="E19" i="137"/>
  <c r="D19" i="137"/>
  <c r="C19" i="137"/>
  <c r="AB18" i="137"/>
  <c r="AA18" i="137"/>
  <c r="Z18" i="137"/>
  <c r="Y18" i="137"/>
  <c r="X18" i="137"/>
  <c r="W18" i="137"/>
  <c r="V18" i="137"/>
  <c r="U18" i="137"/>
  <c r="T18" i="137"/>
  <c r="S18" i="137"/>
  <c r="R18" i="137"/>
  <c r="Q18" i="137"/>
  <c r="P18" i="137"/>
  <c r="O18" i="137"/>
  <c r="N18" i="137"/>
  <c r="M18" i="137"/>
  <c r="L18" i="137"/>
  <c r="K18" i="137"/>
  <c r="J18" i="137"/>
  <c r="I18" i="137"/>
  <c r="H18" i="137"/>
  <c r="G18" i="137"/>
  <c r="F18" i="137"/>
  <c r="E18" i="137"/>
  <c r="D18" i="137"/>
  <c r="C18" i="137"/>
  <c r="AB17" i="137"/>
  <c r="AA17" i="137"/>
  <c r="Z17" i="137"/>
  <c r="Y17" i="137"/>
  <c r="X17" i="137"/>
  <c r="W17" i="137"/>
  <c r="V17" i="137"/>
  <c r="U17" i="137"/>
  <c r="T17" i="137"/>
  <c r="S17" i="137"/>
  <c r="R17" i="137"/>
  <c r="Q17" i="137"/>
  <c r="P17" i="137"/>
  <c r="O17" i="137"/>
  <c r="N17" i="137"/>
  <c r="M17" i="137"/>
  <c r="L17" i="137"/>
  <c r="K17" i="137"/>
  <c r="J17" i="137"/>
  <c r="I17" i="137"/>
  <c r="H17" i="137"/>
  <c r="G17" i="137"/>
  <c r="F17" i="137"/>
  <c r="E17" i="137"/>
  <c r="D17" i="137"/>
  <c r="C17" i="137"/>
  <c r="AB16" i="137"/>
  <c r="AA16" i="137"/>
  <c r="Z16" i="137"/>
  <c r="Y16" i="137"/>
  <c r="X16" i="137"/>
  <c r="W16" i="137"/>
  <c r="V16" i="137"/>
  <c r="U16" i="137"/>
  <c r="T16" i="137"/>
  <c r="S16" i="137"/>
  <c r="R16" i="137"/>
  <c r="Q16" i="137"/>
  <c r="P16" i="137"/>
  <c r="O16" i="137"/>
  <c r="N16" i="137"/>
  <c r="M16" i="137"/>
  <c r="L16" i="137"/>
  <c r="K16" i="137"/>
  <c r="J16" i="137"/>
  <c r="I16" i="137"/>
  <c r="H16" i="137"/>
  <c r="G16" i="137"/>
  <c r="F16" i="137"/>
  <c r="E16" i="137"/>
  <c r="D16" i="137"/>
  <c r="C16" i="137"/>
  <c r="AB15" i="137"/>
  <c r="AA15" i="137"/>
  <c r="Z15" i="137"/>
  <c r="Y15" i="137"/>
  <c r="X15" i="137"/>
  <c r="W15" i="137"/>
  <c r="V15" i="137"/>
  <c r="U15" i="137"/>
  <c r="T15" i="137"/>
  <c r="S15" i="137"/>
  <c r="R15" i="137"/>
  <c r="Q15" i="137"/>
  <c r="P15" i="137"/>
  <c r="O15" i="137"/>
  <c r="N15" i="137"/>
  <c r="M15" i="137"/>
  <c r="L15" i="137"/>
  <c r="K15" i="137"/>
  <c r="J15" i="137"/>
  <c r="I15" i="137"/>
  <c r="H15" i="137"/>
  <c r="G15" i="137"/>
  <c r="F15" i="137"/>
  <c r="E15" i="137"/>
  <c r="D15" i="137"/>
  <c r="C15" i="137"/>
  <c r="AB14" i="137"/>
  <c r="AA14" i="137"/>
  <c r="Z14" i="137"/>
  <c r="Y14" i="137"/>
  <c r="X14" i="137"/>
  <c r="W14" i="137"/>
  <c r="V14" i="137"/>
  <c r="U14" i="137"/>
  <c r="T14" i="137"/>
  <c r="S14" i="137"/>
  <c r="R14" i="137"/>
  <c r="Q14" i="137"/>
  <c r="P14" i="137"/>
  <c r="O14" i="137"/>
  <c r="N14" i="137"/>
  <c r="M14" i="137"/>
  <c r="L14" i="137"/>
  <c r="K14" i="137"/>
  <c r="J14" i="137"/>
  <c r="I14" i="137"/>
  <c r="H14" i="137"/>
  <c r="G14" i="137"/>
  <c r="F14" i="137"/>
  <c r="E14" i="137"/>
  <c r="D14" i="137"/>
  <c r="C14" i="137"/>
  <c r="AB13" i="137"/>
  <c r="AA13" i="137"/>
  <c r="Z13" i="137"/>
  <c r="Y13" i="137"/>
  <c r="X13" i="137"/>
  <c r="W13" i="137"/>
  <c r="V13" i="137"/>
  <c r="U13" i="137"/>
  <c r="T13" i="137"/>
  <c r="S13" i="137"/>
  <c r="R13" i="137"/>
  <c r="Q13" i="137"/>
  <c r="P13" i="137"/>
  <c r="O13" i="137"/>
  <c r="N13" i="137"/>
  <c r="M13" i="137"/>
  <c r="L13" i="137"/>
  <c r="K13" i="137"/>
  <c r="J13" i="137"/>
  <c r="I13" i="137"/>
  <c r="H13" i="137"/>
  <c r="G13" i="137"/>
  <c r="F13" i="137"/>
  <c r="E13" i="137"/>
  <c r="D13" i="137"/>
  <c r="C13" i="137"/>
  <c r="AB12" i="137"/>
  <c r="AA12" i="137"/>
  <c r="Z12" i="137"/>
  <c r="Y12" i="137"/>
  <c r="X12" i="137"/>
  <c r="W12" i="137"/>
  <c r="V12" i="137"/>
  <c r="U12" i="137"/>
  <c r="T12" i="137"/>
  <c r="S12" i="137"/>
  <c r="R12" i="137"/>
  <c r="Q12" i="137"/>
  <c r="P12" i="137"/>
  <c r="O12" i="137"/>
  <c r="N12" i="137"/>
  <c r="M12" i="137"/>
  <c r="L12" i="137"/>
  <c r="K12" i="137"/>
  <c r="J12" i="137"/>
  <c r="I12" i="137"/>
  <c r="H12" i="137"/>
  <c r="G12" i="137"/>
  <c r="F12" i="137"/>
  <c r="E12" i="137"/>
  <c r="D12" i="137"/>
  <c r="C12" i="137"/>
  <c r="AB11" i="137"/>
  <c r="AA11" i="137"/>
  <c r="Z11" i="137"/>
  <c r="Y11" i="137"/>
  <c r="X11" i="137"/>
  <c r="W11" i="137"/>
  <c r="V11" i="137"/>
  <c r="U11" i="137"/>
  <c r="T11" i="137"/>
  <c r="S11" i="137"/>
  <c r="R11" i="137"/>
  <c r="Q11" i="137"/>
  <c r="P11" i="137"/>
  <c r="O11" i="137"/>
  <c r="N11" i="137"/>
  <c r="M11" i="137"/>
  <c r="L11" i="137"/>
  <c r="K11" i="137"/>
  <c r="J11" i="137"/>
  <c r="I11" i="137"/>
  <c r="H11" i="137"/>
  <c r="G11" i="137"/>
  <c r="F11" i="137"/>
  <c r="E11" i="137"/>
  <c r="D11" i="137"/>
  <c r="C11" i="137"/>
  <c r="AB10" i="137"/>
  <c r="AA10" i="137"/>
  <c r="Z10" i="137"/>
  <c r="Y10" i="137"/>
  <c r="X10" i="137"/>
  <c r="W10" i="137"/>
  <c r="V10" i="137"/>
  <c r="U10" i="137"/>
  <c r="T10" i="137"/>
  <c r="S10" i="137"/>
  <c r="R10" i="137"/>
  <c r="Q10" i="137"/>
  <c r="P10" i="137"/>
  <c r="O10" i="137"/>
  <c r="N10" i="137"/>
  <c r="M10" i="137"/>
  <c r="L10" i="137"/>
  <c r="K10" i="137"/>
  <c r="J10" i="137"/>
  <c r="I10" i="137"/>
  <c r="H10" i="137"/>
  <c r="G10" i="137"/>
  <c r="F10" i="137"/>
  <c r="E10" i="137"/>
  <c r="D10" i="137"/>
  <c r="C10" i="137"/>
  <c r="AB9" i="137"/>
  <c r="AA9" i="137"/>
  <c r="Z9" i="137"/>
  <c r="Y9" i="137"/>
  <c r="X9" i="137"/>
  <c r="W9" i="137"/>
  <c r="V9" i="137"/>
  <c r="U9" i="137"/>
  <c r="T9" i="137"/>
  <c r="S9" i="137"/>
  <c r="R9" i="137"/>
  <c r="Q9" i="137"/>
  <c r="P9" i="137"/>
  <c r="O9" i="137"/>
  <c r="N9" i="137"/>
  <c r="M9" i="137"/>
  <c r="L9" i="137"/>
  <c r="K9" i="137"/>
  <c r="J9" i="137"/>
  <c r="I9" i="137"/>
  <c r="H9" i="137"/>
  <c r="G9" i="137"/>
  <c r="F9" i="137"/>
  <c r="E9" i="137"/>
  <c r="D9" i="137"/>
  <c r="C9" i="137"/>
  <c r="AB8" i="137"/>
  <c r="AA8" i="137"/>
  <c r="Z8" i="137"/>
  <c r="Y8" i="137"/>
  <c r="X8" i="137"/>
  <c r="W8" i="137"/>
  <c r="V8" i="137"/>
  <c r="U8" i="137"/>
  <c r="T8" i="137"/>
  <c r="S8" i="137"/>
  <c r="R8" i="137"/>
  <c r="Q8" i="137"/>
  <c r="P8" i="137"/>
  <c r="O8" i="137"/>
  <c r="N8" i="137"/>
  <c r="M8" i="137"/>
  <c r="L8" i="137"/>
  <c r="K8" i="137"/>
  <c r="J8" i="137"/>
  <c r="I8" i="137"/>
  <c r="H8" i="137"/>
  <c r="G8" i="137"/>
  <c r="F8" i="137"/>
  <c r="E8" i="137"/>
  <c r="D8" i="137"/>
  <c r="C8" i="137"/>
  <c r="AB7" i="137"/>
  <c r="AA7" i="137"/>
  <c r="Z7" i="137"/>
  <c r="Y7" i="137"/>
  <c r="X7" i="137"/>
  <c r="W7" i="137"/>
  <c r="V7" i="137"/>
  <c r="U7" i="137"/>
  <c r="T7" i="137"/>
  <c r="S7" i="137"/>
  <c r="R7" i="137"/>
  <c r="Q7" i="137"/>
  <c r="P7" i="137"/>
  <c r="O7" i="137"/>
  <c r="N7" i="137"/>
  <c r="M7" i="137"/>
  <c r="L7" i="137"/>
  <c r="K7" i="137"/>
  <c r="J7" i="137"/>
  <c r="I7" i="137"/>
  <c r="H7" i="137"/>
  <c r="G7" i="137"/>
  <c r="F7" i="137"/>
  <c r="E7" i="137"/>
  <c r="D7" i="137"/>
  <c r="C7" i="137"/>
  <c r="AB6" i="137"/>
  <c r="AA6" i="137"/>
  <c r="Z6" i="137"/>
  <c r="Y6" i="137"/>
  <c r="X6" i="137"/>
  <c r="W6" i="137"/>
  <c r="V6" i="137"/>
  <c r="U6" i="137"/>
  <c r="T6" i="137"/>
  <c r="S6" i="137"/>
  <c r="R6" i="137"/>
  <c r="Q6" i="137"/>
  <c r="P6" i="137"/>
  <c r="O6" i="137"/>
  <c r="N6" i="137"/>
  <c r="M6" i="137"/>
  <c r="L6" i="137"/>
  <c r="K6" i="137"/>
  <c r="J6" i="137"/>
  <c r="I6" i="137"/>
  <c r="H6" i="137"/>
  <c r="G6" i="137"/>
  <c r="F6" i="137"/>
  <c r="E6" i="137"/>
  <c r="D6" i="137"/>
  <c r="C6" i="137"/>
  <c r="AB5" i="137"/>
  <c r="AA5" i="137"/>
  <c r="Z5" i="137"/>
  <c r="Y5" i="137"/>
  <c r="X5" i="137"/>
  <c r="W5" i="137"/>
  <c r="V5" i="137"/>
  <c r="U5" i="137"/>
  <c r="T5" i="137"/>
  <c r="S5" i="137"/>
  <c r="R5" i="137"/>
  <c r="Q5" i="137"/>
  <c r="P5" i="137"/>
  <c r="O5" i="137"/>
  <c r="N5" i="137"/>
  <c r="M5" i="137"/>
  <c r="L5" i="137"/>
  <c r="K5" i="137"/>
  <c r="J5" i="137"/>
  <c r="I5" i="137"/>
  <c r="H5" i="137"/>
  <c r="G5" i="137"/>
  <c r="F5" i="137"/>
  <c r="E5" i="137"/>
  <c r="D5" i="137"/>
  <c r="C5" i="137"/>
  <c r="AB4" i="137"/>
  <c r="AA4" i="137"/>
  <c r="Z4" i="137"/>
  <c r="Y4" i="137"/>
  <c r="X4" i="137"/>
  <c r="W4" i="137"/>
  <c r="V4" i="137"/>
  <c r="U4" i="137"/>
  <c r="T4" i="137"/>
  <c r="S4" i="137"/>
  <c r="R4" i="137"/>
  <c r="Q4" i="137"/>
  <c r="P4" i="137"/>
  <c r="O4" i="137"/>
  <c r="N4" i="137"/>
  <c r="M4" i="137"/>
  <c r="L4" i="137"/>
  <c r="K4" i="137"/>
  <c r="J4" i="137"/>
  <c r="I4" i="137"/>
  <c r="H4" i="137"/>
  <c r="G4" i="137"/>
  <c r="F4" i="137"/>
  <c r="E4" i="137"/>
  <c r="D4" i="137"/>
  <c r="C4" i="137"/>
  <c r="AB3" i="137"/>
  <c r="AA3" i="137"/>
  <c r="Z3" i="137"/>
  <c r="Y3" i="137"/>
  <c r="X3" i="137"/>
  <c r="W3" i="137"/>
  <c r="V3" i="137"/>
  <c r="U3" i="137"/>
  <c r="T3" i="137"/>
  <c r="S3" i="137"/>
  <c r="R3" i="137"/>
  <c r="Q3" i="137"/>
  <c r="P3" i="137"/>
  <c r="O3" i="137"/>
  <c r="N3" i="137"/>
  <c r="M3" i="137"/>
  <c r="L3" i="137"/>
  <c r="K3" i="137"/>
  <c r="J3" i="137"/>
  <c r="I3" i="137"/>
  <c r="H3" i="137"/>
  <c r="G3" i="137"/>
  <c r="F3" i="137"/>
  <c r="E3" i="137"/>
  <c r="D3" i="137"/>
  <c r="C3" i="137"/>
  <c r="AB2" i="137"/>
  <c r="AA2" i="137"/>
  <c r="Z2" i="137"/>
  <c r="Y2" i="137"/>
  <c r="X2" i="137"/>
  <c r="W2" i="137"/>
  <c r="V2" i="137"/>
  <c r="U2" i="137"/>
  <c r="T2" i="137"/>
  <c r="S2" i="137"/>
  <c r="R2" i="137"/>
  <c r="Q2" i="137"/>
  <c r="P2" i="137"/>
  <c r="O2" i="137"/>
  <c r="N2" i="137"/>
  <c r="M2" i="137"/>
  <c r="L2" i="137"/>
  <c r="K2" i="137"/>
  <c r="J2" i="137"/>
  <c r="I2" i="137"/>
  <c r="H2" i="137"/>
  <c r="G2" i="137"/>
  <c r="F2" i="137"/>
  <c r="E2" i="137"/>
  <c r="D2" i="137"/>
  <c r="C2" i="137"/>
  <c r="B23" i="137"/>
  <c r="B9" i="137"/>
  <c r="B7" i="137"/>
  <c r="B6" i="137"/>
  <c r="AB26" i="136"/>
  <c r="AA26" i="136"/>
  <c r="Z26" i="136"/>
  <c r="Y26" i="136"/>
  <c r="X26" i="136"/>
  <c r="W26" i="136"/>
  <c r="V26" i="136"/>
  <c r="U26" i="136"/>
  <c r="T26" i="136"/>
  <c r="S26" i="136"/>
  <c r="R26" i="136"/>
  <c r="Q26" i="136"/>
  <c r="P26" i="136"/>
  <c r="O26" i="136"/>
  <c r="N26" i="136"/>
  <c r="M26" i="136"/>
  <c r="L26" i="136"/>
  <c r="K26" i="136"/>
  <c r="J26" i="136"/>
  <c r="I26" i="136"/>
  <c r="H26" i="136"/>
  <c r="G26" i="136"/>
  <c r="F26" i="136"/>
  <c r="E26" i="136"/>
  <c r="D26" i="136"/>
  <c r="C26" i="136"/>
  <c r="AB24" i="136"/>
  <c r="AA24" i="136"/>
  <c r="Z24" i="136"/>
  <c r="Y24" i="136"/>
  <c r="X24" i="136"/>
  <c r="W24" i="136"/>
  <c r="V24" i="136"/>
  <c r="U24" i="136"/>
  <c r="T24" i="136"/>
  <c r="S24" i="136"/>
  <c r="R24" i="136"/>
  <c r="Q24" i="136"/>
  <c r="P24" i="136"/>
  <c r="O24" i="136"/>
  <c r="N24" i="136"/>
  <c r="M24" i="136"/>
  <c r="L24" i="136"/>
  <c r="K24" i="136"/>
  <c r="J24" i="136"/>
  <c r="I24" i="136"/>
  <c r="H24" i="136"/>
  <c r="G24" i="136"/>
  <c r="F24" i="136"/>
  <c r="E24" i="136"/>
  <c r="D24" i="136"/>
  <c r="C24" i="136"/>
  <c r="AB23" i="136"/>
  <c r="AA23" i="136"/>
  <c r="Z23" i="136"/>
  <c r="Y23" i="136"/>
  <c r="X23" i="136"/>
  <c r="W23" i="136"/>
  <c r="V23" i="136"/>
  <c r="U23" i="136"/>
  <c r="T23" i="136"/>
  <c r="S23" i="136"/>
  <c r="R23" i="136"/>
  <c r="Q23" i="136"/>
  <c r="P23" i="136"/>
  <c r="O23" i="136"/>
  <c r="N23" i="136"/>
  <c r="M23" i="136"/>
  <c r="L23" i="136"/>
  <c r="K23" i="136"/>
  <c r="J23" i="136"/>
  <c r="I23" i="136"/>
  <c r="H23" i="136"/>
  <c r="G23" i="136"/>
  <c r="F23" i="136"/>
  <c r="E23" i="136"/>
  <c r="D23" i="136"/>
  <c r="C23" i="136"/>
  <c r="AB22" i="136"/>
  <c r="AA22" i="136"/>
  <c r="Z22" i="136"/>
  <c r="Y22" i="136"/>
  <c r="X22" i="136"/>
  <c r="W22" i="136"/>
  <c r="V22" i="136"/>
  <c r="U22" i="136"/>
  <c r="T22" i="136"/>
  <c r="S22" i="136"/>
  <c r="R22" i="136"/>
  <c r="Q22" i="136"/>
  <c r="P22" i="136"/>
  <c r="O22" i="136"/>
  <c r="N22" i="136"/>
  <c r="M22" i="136"/>
  <c r="L22" i="136"/>
  <c r="K22" i="136"/>
  <c r="J22" i="136"/>
  <c r="I22" i="136"/>
  <c r="H22" i="136"/>
  <c r="G22" i="136"/>
  <c r="F22" i="136"/>
  <c r="E22" i="136"/>
  <c r="D22" i="136"/>
  <c r="C22" i="136"/>
  <c r="AB21" i="136"/>
  <c r="AA21" i="136"/>
  <c r="Z21" i="136"/>
  <c r="Y21" i="136"/>
  <c r="X21" i="136"/>
  <c r="W21" i="136"/>
  <c r="V21" i="136"/>
  <c r="U21" i="136"/>
  <c r="T21" i="136"/>
  <c r="S21" i="136"/>
  <c r="R21" i="136"/>
  <c r="Q21" i="136"/>
  <c r="P21" i="136"/>
  <c r="O21" i="136"/>
  <c r="N21" i="136"/>
  <c r="M21" i="136"/>
  <c r="L21" i="136"/>
  <c r="K21" i="136"/>
  <c r="J21" i="136"/>
  <c r="I21" i="136"/>
  <c r="H21" i="136"/>
  <c r="G21" i="136"/>
  <c r="F21" i="136"/>
  <c r="E21" i="136"/>
  <c r="D21" i="136"/>
  <c r="C21" i="136"/>
  <c r="AB20" i="136"/>
  <c r="AA20" i="136"/>
  <c r="Z20" i="136"/>
  <c r="Y20" i="136"/>
  <c r="X20" i="136"/>
  <c r="W20" i="136"/>
  <c r="V20" i="136"/>
  <c r="U20" i="136"/>
  <c r="T20" i="136"/>
  <c r="S20" i="136"/>
  <c r="R20" i="136"/>
  <c r="Q20" i="136"/>
  <c r="P20" i="136"/>
  <c r="O20" i="136"/>
  <c r="N20" i="136"/>
  <c r="M20" i="136"/>
  <c r="L20" i="136"/>
  <c r="K20" i="136"/>
  <c r="J20" i="136"/>
  <c r="I20" i="136"/>
  <c r="H20" i="136"/>
  <c r="G20" i="136"/>
  <c r="F20" i="136"/>
  <c r="E20" i="136"/>
  <c r="D20" i="136"/>
  <c r="C20" i="136"/>
  <c r="AB19" i="136"/>
  <c r="AA19" i="136"/>
  <c r="Z19" i="136"/>
  <c r="Y19" i="136"/>
  <c r="X19" i="136"/>
  <c r="W19" i="136"/>
  <c r="V19" i="136"/>
  <c r="U19" i="136"/>
  <c r="T19" i="136"/>
  <c r="S19" i="136"/>
  <c r="R19" i="136"/>
  <c r="Q19" i="136"/>
  <c r="P19" i="136"/>
  <c r="O19" i="136"/>
  <c r="N19" i="136"/>
  <c r="M19" i="136"/>
  <c r="L19" i="136"/>
  <c r="K19" i="136"/>
  <c r="J19" i="136"/>
  <c r="I19" i="136"/>
  <c r="H19" i="136"/>
  <c r="G19" i="136"/>
  <c r="F19" i="136"/>
  <c r="E19" i="136"/>
  <c r="D19" i="136"/>
  <c r="C19" i="136"/>
  <c r="AB18" i="136"/>
  <c r="AA18" i="136"/>
  <c r="Z18" i="136"/>
  <c r="Y18" i="136"/>
  <c r="X18" i="136"/>
  <c r="W18" i="136"/>
  <c r="V18" i="136"/>
  <c r="U18" i="136"/>
  <c r="T18" i="136"/>
  <c r="S18" i="136"/>
  <c r="R18" i="136"/>
  <c r="Q18" i="136"/>
  <c r="P18" i="136"/>
  <c r="O18" i="136"/>
  <c r="N18" i="136"/>
  <c r="M18" i="136"/>
  <c r="L18" i="136"/>
  <c r="K18" i="136"/>
  <c r="J18" i="136"/>
  <c r="I18" i="136"/>
  <c r="H18" i="136"/>
  <c r="G18" i="136"/>
  <c r="F18" i="136"/>
  <c r="E18" i="136"/>
  <c r="D18" i="136"/>
  <c r="C18" i="136"/>
  <c r="AB17" i="136"/>
  <c r="AA17" i="136"/>
  <c r="Z17" i="136"/>
  <c r="Y17" i="136"/>
  <c r="X17" i="136"/>
  <c r="W17" i="136"/>
  <c r="V17" i="136"/>
  <c r="U17" i="136"/>
  <c r="T17" i="136"/>
  <c r="S17" i="136"/>
  <c r="R17" i="136"/>
  <c r="Q17" i="136"/>
  <c r="P17" i="136"/>
  <c r="O17" i="136"/>
  <c r="N17" i="136"/>
  <c r="M17" i="136"/>
  <c r="L17" i="136"/>
  <c r="K17" i="136"/>
  <c r="J17" i="136"/>
  <c r="I17" i="136"/>
  <c r="H17" i="136"/>
  <c r="G17" i="136"/>
  <c r="F17" i="136"/>
  <c r="E17" i="136"/>
  <c r="D17" i="136"/>
  <c r="C17" i="136"/>
  <c r="AB16" i="136"/>
  <c r="AA16" i="136"/>
  <c r="Z16" i="136"/>
  <c r="Y16" i="136"/>
  <c r="X16" i="136"/>
  <c r="W16" i="136"/>
  <c r="V16" i="136"/>
  <c r="U16" i="136"/>
  <c r="T16" i="136"/>
  <c r="S16" i="136"/>
  <c r="R16" i="136"/>
  <c r="Q16" i="136"/>
  <c r="P16" i="136"/>
  <c r="O16" i="136"/>
  <c r="N16" i="136"/>
  <c r="M16" i="136"/>
  <c r="L16" i="136"/>
  <c r="K16" i="136"/>
  <c r="J16" i="136"/>
  <c r="I16" i="136"/>
  <c r="H16" i="136"/>
  <c r="G16" i="136"/>
  <c r="F16" i="136"/>
  <c r="E16" i="136"/>
  <c r="D16" i="136"/>
  <c r="C16" i="136"/>
  <c r="AB15" i="136"/>
  <c r="AA15" i="136"/>
  <c r="Z15" i="136"/>
  <c r="Y15" i="136"/>
  <c r="X15" i="136"/>
  <c r="W15" i="136"/>
  <c r="V15" i="136"/>
  <c r="U15" i="136"/>
  <c r="T15" i="136"/>
  <c r="S15" i="136"/>
  <c r="R15" i="136"/>
  <c r="Q15" i="136"/>
  <c r="P15" i="136"/>
  <c r="O15" i="136"/>
  <c r="N15" i="136"/>
  <c r="M15" i="136"/>
  <c r="L15" i="136"/>
  <c r="K15" i="136"/>
  <c r="J15" i="136"/>
  <c r="I15" i="136"/>
  <c r="H15" i="136"/>
  <c r="G15" i="136"/>
  <c r="F15" i="136"/>
  <c r="E15" i="136"/>
  <c r="D15" i="136"/>
  <c r="C15" i="136"/>
  <c r="AB14" i="136"/>
  <c r="AA14" i="136"/>
  <c r="Z14" i="136"/>
  <c r="Y14" i="136"/>
  <c r="X14" i="136"/>
  <c r="W14" i="136"/>
  <c r="V14" i="136"/>
  <c r="U14" i="136"/>
  <c r="T14" i="136"/>
  <c r="S14" i="136"/>
  <c r="R14" i="136"/>
  <c r="Q14" i="136"/>
  <c r="P14" i="136"/>
  <c r="O14" i="136"/>
  <c r="N14" i="136"/>
  <c r="M14" i="136"/>
  <c r="L14" i="136"/>
  <c r="K14" i="136"/>
  <c r="J14" i="136"/>
  <c r="I14" i="136"/>
  <c r="H14" i="136"/>
  <c r="G14" i="136"/>
  <c r="F14" i="136"/>
  <c r="E14" i="136"/>
  <c r="D14" i="136"/>
  <c r="C14" i="136"/>
  <c r="AB13" i="136"/>
  <c r="AA13" i="136"/>
  <c r="Z13" i="136"/>
  <c r="Y13" i="136"/>
  <c r="X13" i="136"/>
  <c r="W13" i="136"/>
  <c r="V13" i="136"/>
  <c r="U13" i="136"/>
  <c r="T13" i="136"/>
  <c r="S13" i="136"/>
  <c r="R13" i="136"/>
  <c r="Q13" i="136"/>
  <c r="P13" i="136"/>
  <c r="O13" i="136"/>
  <c r="N13" i="136"/>
  <c r="M13" i="136"/>
  <c r="L13" i="136"/>
  <c r="K13" i="136"/>
  <c r="J13" i="136"/>
  <c r="I13" i="136"/>
  <c r="H13" i="136"/>
  <c r="G13" i="136"/>
  <c r="F13" i="136"/>
  <c r="E13" i="136"/>
  <c r="D13" i="136"/>
  <c r="C13" i="136"/>
  <c r="AB12" i="136"/>
  <c r="AA12" i="136"/>
  <c r="Z12" i="136"/>
  <c r="Y12" i="136"/>
  <c r="X12" i="136"/>
  <c r="W12" i="136"/>
  <c r="V12" i="136"/>
  <c r="U12" i="136"/>
  <c r="T12" i="136"/>
  <c r="S12" i="136"/>
  <c r="R12" i="136"/>
  <c r="Q12" i="136"/>
  <c r="P12" i="136"/>
  <c r="O12" i="136"/>
  <c r="N12" i="136"/>
  <c r="M12" i="136"/>
  <c r="L12" i="136"/>
  <c r="K12" i="136"/>
  <c r="J12" i="136"/>
  <c r="I12" i="136"/>
  <c r="H12" i="136"/>
  <c r="G12" i="136"/>
  <c r="F12" i="136"/>
  <c r="E12" i="136"/>
  <c r="D12" i="136"/>
  <c r="C12" i="136"/>
  <c r="AB11" i="136"/>
  <c r="AA11" i="136"/>
  <c r="Z11" i="136"/>
  <c r="Y11" i="136"/>
  <c r="X11" i="136"/>
  <c r="W11" i="136"/>
  <c r="V11" i="136"/>
  <c r="U11" i="136"/>
  <c r="T11" i="136"/>
  <c r="S11" i="136"/>
  <c r="R11" i="136"/>
  <c r="Q11" i="136"/>
  <c r="P11" i="136"/>
  <c r="O11" i="136"/>
  <c r="N11" i="136"/>
  <c r="M11" i="136"/>
  <c r="L11" i="136"/>
  <c r="K11" i="136"/>
  <c r="J11" i="136"/>
  <c r="I11" i="136"/>
  <c r="H11" i="136"/>
  <c r="G11" i="136"/>
  <c r="F11" i="136"/>
  <c r="E11" i="136"/>
  <c r="D11" i="136"/>
  <c r="C11" i="136"/>
  <c r="AB10" i="136"/>
  <c r="AA10" i="136"/>
  <c r="Z10" i="136"/>
  <c r="Y10" i="136"/>
  <c r="X10" i="136"/>
  <c r="W10" i="136"/>
  <c r="V10" i="136"/>
  <c r="U10" i="136"/>
  <c r="T10" i="136"/>
  <c r="S10" i="136"/>
  <c r="R10" i="136"/>
  <c r="Q10" i="136"/>
  <c r="P10" i="136"/>
  <c r="O10" i="136"/>
  <c r="N10" i="136"/>
  <c r="M10" i="136"/>
  <c r="L10" i="136"/>
  <c r="K10" i="136"/>
  <c r="J10" i="136"/>
  <c r="I10" i="136"/>
  <c r="H10" i="136"/>
  <c r="G10" i="136"/>
  <c r="F10" i="136"/>
  <c r="E10" i="136"/>
  <c r="D10" i="136"/>
  <c r="C10" i="136"/>
  <c r="AB9" i="136"/>
  <c r="AA9" i="136"/>
  <c r="Z9" i="136"/>
  <c r="Y9" i="136"/>
  <c r="X9" i="136"/>
  <c r="W9" i="136"/>
  <c r="V9" i="136"/>
  <c r="U9" i="136"/>
  <c r="T9" i="136"/>
  <c r="S9" i="136"/>
  <c r="R9" i="136"/>
  <c r="Q9" i="136"/>
  <c r="P9" i="136"/>
  <c r="O9" i="136"/>
  <c r="N9" i="136"/>
  <c r="M9" i="136"/>
  <c r="L9" i="136"/>
  <c r="K9" i="136"/>
  <c r="J9" i="136"/>
  <c r="I9" i="136"/>
  <c r="H9" i="136"/>
  <c r="G9" i="136"/>
  <c r="F9" i="136"/>
  <c r="E9" i="136"/>
  <c r="D9" i="136"/>
  <c r="C9" i="136"/>
  <c r="AB8" i="136"/>
  <c r="AA8" i="136"/>
  <c r="Z8" i="136"/>
  <c r="Y8" i="136"/>
  <c r="X8" i="136"/>
  <c r="W8" i="136"/>
  <c r="V8" i="136"/>
  <c r="U8" i="136"/>
  <c r="T8" i="136"/>
  <c r="S8" i="136"/>
  <c r="R8" i="136"/>
  <c r="Q8" i="136"/>
  <c r="P8" i="136"/>
  <c r="O8" i="136"/>
  <c r="N8" i="136"/>
  <c r="M8" i="136"/>
  <c r="L8" i="136"/>
  <c r="K8" i="136"/>
  <c r="J8" i="136"/>
  <c r="I8" i="136"/>
  <c r="H8" i="136"/>
  <c r="G8" i="136"/>
  <c r="F8" i="136"/>
  <c r="E8" i="136"/>
  <c r="D8" i="136"/>
  <c r="C8" i="136"/>
  <c r="AB7" i="136"/>
  <c r="AA7" i="136"/>
  <c r="Z7" i="136"/>
  <c r="Y7" i="136"/>
  <c r="X7" i="136"/>
  <c r="W7" i="136"/>
  <c r="V7" i="136"/>
  <c r="U7" i="136"/>
  <c r="T7" i="136"/>
  <c r="S7" i="136"/>
  <c r="R7" i="136"/>
  <c r="Q7" i="136"/>
  <c r="P7" i="136"/>
  <c r="O7" i="136"/>
  <c r="N7" i="136"/>
  <c r="M7" i="136"/>
  <c r="L7" i="136"/>
  <c r="K7" i="136"/>
  <c r="J7" i="136"/>
  <c r="I7" i="136"/>
  <c r="H7" i="136"/>
  <c r="G7" i="136"/>
  <c r="F7" i="136"/>
  <c r="E7" i="136"/>
  <c r="D7" i="136"/>
  <c r="C7" i="136"/>
  <c r="AB6" i="136"/>
  <c r="AA6" i="136"/>
  <c r="Z6" i="136"/>
  <c r="Y6" i="136"/>
  <c r="X6" i="136"/>
  <c r="W6" i="136"/>
  <c r="V6" i="136"/>
  <c r="U6" i="136"/>
  <c r="T6" i="136"/>
  <c r="S6" i="136"/>
  <c r="R6" i="136"/>
  <c r="Q6" i="136"/>
  <c r="P6" i="136"/>
  <c r="O6" i="136"/>
  <c r="N6" i="136"/>
  <c r="M6" i="136"/>
  <c r="L6" i="136"/>
  <c r="K6" i="136"/>
  <c r="J6" i="136"/>
  <c r="I6" i="136"/>
  <c r="H6" i="136"/>
  <c r="G6" i="136"/>
  <c r="F6" i="136"/>
  <c r="E6" i="136"/>
  <c r="D6" i="136"/>
  <c r="C6" i="136"/>
  <c r="AB5" i="136"/>
  <c r="AA5" i="136"/>
  <c r="Z5" i="136"/>
  <c r="Y5" i="136"/>
  <c r="X5" i="136"/>
  <c r="W5" i="136"/>
  <c r="V5" i="136"/>
  <c r="U5" i="136"/>
  <c r="T5" i="136"/>
  <c r="S5" i="136"/>
  <c r="R5" i="136"/>
  <c r="Q5" i="136"/>
  <c r="P5" i="136"/>
  <c r="O5" i="136"/>
  <c r="N5" i="136"/>
  <c r="M5" i="136"/>
  <c r="L5" i="136"/>
  <c r="K5" i="136"/>
  <c r="J5" i="136"/>
  <c r="I5" i="136"/>
  <c r="H5" i="136"/>
  <c r="G5" i="136"/>
  <c r="F5" i="136"/>
  <c r="E5" i="136"/>
  <c r="D5" i="136"/>
  <c r="C5" i="136"/>
  <c r="AB4" i="136"/>
  <c r="AA4" i="136"/>
  <c r="Z4" i="136"/>
  <c r="Y4" i="136"/>
  <c r="X4" i="136"/>
  <c r="W4" i="136"/>
  <c r="V4" i="136"/>
  <c r="U4" i="136"/>
  <c r="T4" i="136"/>
  <c r="S4" i="136"/>
  <c r="R4" i="136"/>
  <c r="Q4" i="136"/>
  <c r="P4" i="136"/>
  <c r="O4" i="136"/>
  <c r="N4" i="136"/>
  <c r="M4" i="136"/>
  <c r="L4" i="136"/>
  <c r="K4" i="136"/>
  <c r="J4" i="136"/>
  <c r="I4" i="136"/>
  <c r="H4" i="136"/>
  <c r="G4" i="136"/>
  <c r="F4" i="136"/>
  <c r="E4" i="136"/>
  <c r="D4" i="136"/>
  <c r="C4" i="136"/>
  <c r="AB3" i="136"/>
  <c r="AA3" i="136"/>
  <c r="Z3" i="136"/>
  <c r="Y3" i="136"/>
  <c r="X3" i="136"/>
  <c r="W3" i="136"/>
  <c r="V3" i="136"/>
  <c r="U3" i="136"/>
  <c r="T3" i="136"/>
  <c r="S3" i="136"/>
  <c r="R3" i="136"/>
  <c r="Q3" i="136"/>
  <c r="P3" i="136"/>
  <c r="O3" i="136"/>
  <c r="N3" i="136"/>
  <c r="M3" i="136"/>
  <c r="L3" i="136"/>
  <c r="K3" i="136"/>
  <c r="J3" i="136"/>
  <c r="I3" i="136"/>
  <c r="H3" i="136"/>
  <c r="G3" i="136"/>
  <c r="F3" i="136"/>
  <c r="E3" i="136"/>
  <c r="D3" i="136"/>
  <c r="C3" i="136"/>
  <c r="AB2" i="136"/>
  <c r="AA2" i="136"/>
  <c r="Z2" i="136"/>
  <c r="Y2" i="136"/>
  <c r="X2" i="136"/>
  <c r="W2" i="136"/>
  <c r="V2" i="136"/>
  <c r="U2" i="136"/>
  <c r="T2" i="136"/>
  <c r="S2" i="136"/>
  <c r="R2" i="136"/>
  <c r="Q2" i="136"/>
  <c r="P2" i="136"/>
  <c r="O2" i="136"/>
  <c r="N2" i="136"/>
  <c r="M2" i="136"/>
  <c r="L2" i="136"/>
  <c r="K2" i="136"/>
  <c r="J2" i="136"/>
  <c r="I2" i="136"/>
  <c r="H2" i="136"/>
  <c r="G2" i="136"/>
  <c r="F2" i="136"/>
  <c r="E2" i="136"/>
  <c r="D2" i="136"/>
  <c r="C2" i="136"/>
  <c r="AB26" i="113"/>
  <c r="AA26" i="113"/>
  <c r="Z26" i="113"/>
  <c r="Y26" i="113"/>
  <c r="X26" i="113"/>
  <c r="W26" i="113"/>
  <c r="V26" i="113"/>
  <c r="U26" i="113"/>
  <c r="T26" i="113"/>
  <c r="S26" i="113"/>
  <c r="R26" i="113"/>
  <c r="Q26" i="113"/>
  <c r="P26" i="113"/>
  <c r="O26" i="113"/>
  <c r="N26" i="113"/>
  <c r="M26" i="113"/>
  <c r="L26" i="113"/>
  <c r="K26" i="113"/>
  <c r="J26" i="113"/>
  <c r="I26" i="113"/>
  <c r="H26" i="113"/>
  <c r="G26" i="113"/>
  <c r="F26" i="113"/>
  <c r="E26" i="113"/>
  <c r="D26" i="113"/>
  <c r="C26" i="113"/>
  <c r="AB24" i="113"/>
  <c r="AA24" i="113"/>
  <c r="Z24" i="113"/>
  <c r="Y24" i="113"/>
  <c r="X24" i="113"/>
  <c r="W24" i="113"/>
  <c r="V24" i="113"/>
  <c r="U24" i="113"/>
  <c r="T24" i="113"/>
  <c r="S24" i="113"/>
  <c r="R24" i="113"/>
  <c r="Q24" i="113"/>
  <c r="P24" i="113"/>
  <c r="O24" i="113"/>
  <c r="N24" i="113"/>
  <c r="M24" i="113"/>
  <c r="L24" i="113"/>
  <c r="K24" i="113"/>
  <c r="J24" i="113"/>
  <c r="I24" i="113"/>
  <c r="H24" i="113"/>
  <c r="G24" i="113"/>
  <c r="F24" i="113"/>
  <c r="E24" i="113"/>
  <c r="D24" i="113"/>
  <c r="C24" i="113"/>
  <c r="AB23" i="113"/>
  <c r="AA23" i="113"/>
  <c r="Z23" i="113"/>
  <c r="Y23" i="113"/>
  <c r="X23" i="113"/>
  <c r="W23" i="113"/>
  <c r="V23" i="113"/>
  <c r="U23" i="113"/>
  <c r="T23" i="113"/>
  <c r="S23" i="113"/>
  <c r="R23" i="113"/>
  <c r="Q23" i="113"/>
  <c r="P23" i="113"/>
  <c r="O23" i="113"/>
  <c r="N23" i="113"/>
  <c r="M23" i="113"/>
  <c r="L23" i="113"/>
  <c r="K23" i="113"/>
  <c r="J23" i="113"/>
  <c r="I23" i="113"/>
  <c r="H23" i="113"/>
  <c r="G23" i="113"/>
  <c r="F23" i="113"/>
  <c r="E23" i="113"/>
  <c r="D23" i="113"/>
  <c r="C23" i="113"/>
  <c r="AB22" i="113"/>
  <c r="AA22" i="113"/>
  <c r="Z22" i="113"/>
  <c r="Y22" i="113"/>
  <c r="X22" i="113"/>
  <c r="W22" i="113"/>
  <c r="V22" i="113"/>
  <c r="U22" i="113"/>
  <c r="T22" i="113"/>
  <c r="S22" i="113"/>
  <c r="R22" i="113"/>
  <c r="Q22" i="113"/>
  <c r="P22" i="113"/>
  <c r="O22" i="113"/>
  <c r="N22" i="113"/>
  <c r="M22" i="113"/>
  <c r="L22" i="113"/>
  <c r="K22" i="113"/>
  <c r="J22" i="113"/>
  <c r="I22" i="113"/>
  <c r="H22" i="113"/>
  <c r="G22" i="113"/>
  <c r="F22" i="113"/>
  <c r="E22" i="113"/>
  <c r="D22" i="113"/>
  <c r="C22" i="113"/>
  <c r="AB21" i="113"/>
  <c r="AA21" i="113"/>
  <c r="Z21" i="113"/>
  <c r="Y21" i="113"/>
  <c r="X21" i="113"/>
  <c r="W21" i="113"/>
  <c r="V21" i="113"/>
  <c r="U21" i="113"/>
  <c r="T21" i="113"/>
  <c r="S21" i="113"/>
  <c r="R21" i="113"/>
  <c r="Q21" i="113"/>
  <c r="P21" i="113"/>
  <c r="O21" i="113"/>
  <c r="N21" i="113"/>
  <c r="M21" i="113"/>
  <c r="L21" i="113"/>
  <c r="K21" i="113"/>
  <c r="J21" i="113"/>
  <c r="I21" i="113"/>
  <c r="H21" i="113"/>
  <c r="G21" i="113"/>
  <c r="F21" i="113"/>
  <c r="E21" i="113"/>
  <c r="D21" i="113"/>
  <c r="C21" i="113"/>
  <c r="AB20" i="113"/>
  <c r="AA20" i="113"/>
  <c r="Z20" i="113"/>
  <c r="Y20" i="113"/>
  <c r="X20" i="113"/>
  <c r="W20" i="113"/>
  <c r="V20" i="113"/>
  <c r="U20" i="113"/>
  <c r="T20" i="113"/>
  <c r="S20" i="113"/>
  <c r="R20" i="113"/>
  <c r="Q20" i="113"/>
  <c r="P20" i="113"/>
  <c r="O20" i="113"/>
  <c r="N20" i="113"/>
  <c r="M20" i="113"/>
  <c r="L20" i="113"/>
  <c r="K20" i="113"/>
  <c r="J20" i="113"/>
  <c r="I20" i="113"/>
  <c r="H20" i="113"/>
  <c r="G20" i="113"/>
  <c r="F20" i="113"/>
  <c r="E20" i="113"/>
  <c r="D20" i="113"/>
  <c r="C20" i="113"/>
  <c r="AB19" i="113"/>
  <c r="AA19" i="113"/>
  <c r="Z19" i="113"/>
  <c r="Y19" i="113"/>
  <c r="X19" i="113"/>
  <c r="W19" i="113"/>
  <c r="V19" i="113"/>
  <c r="U19" i="113"/>
  <c r="T19" i="113"/>
  <c r="S19" i="113"/>
  <c r="R19" i="113"/>
  <c r="Q19" i="113"/>
  <c r="P19" i="113"/>
  <c r="O19" i="113"/>
  <c r="N19" i="113"/>
  <c r="M19" i="113"/>
  <c r="L19" i="113"/>
  <c r="K19" i="113"/>
  <c r="J19" i="113"/>
  <c r="I19" i="113"/>
  <c r="H19" i="113"/>
  <c r="G19" i="113"/>
  <c r="F19" i="113"/>
  <c r="E19" i="113"/>
  <c r="D19" i="113"/>
  <c r="C19" i="113"/>
  <c r="AB18" i="113"/>
  <c r="AA18" i="113"/>
  <c r="Z18" i="113"/>
  <c r="Y18" i="113"/>
  <c r="X18" i="113"/>
  <c r="W18" i="113"/>
  <c r="V18" i="113"/>
  <c r="U18" i="113"/>
  <c r="T18" i="113"/>
  <c r="S18" i="113"/>
  <c r="R18" i="113"/>
  <c r="Q18" i="113"/>
  <c r="P18" i="113"/>
  <c r="O18" i="113"/>
  <c r="N18" i="113"/>
  <c r="M18" i="113"/>
  <c r="L18" i="113"/>
  <c r="K18" i="113"/>
  <c r="J18" i="113"/>
  <c r="I18" i="113"/>
  <c r="H18" i="113"/>
  <c r="G18" i="113"/>
  <c r="F18" i="113"/>
  <c r="E18" i="113"/>
  <c r="D18" i="113"/>
  <c r="C18" i="113"/>
  <c r="AB17" i="113"/>
  <c r="AA17" i="113"/>
  <c r="Z17" i="113"/>
  <c r="Y17" i="113"/>
  <c r="X17" i="113"/>
  <c r="W17" i="113"/>
  <c r="V17" i="113"/>
  <c r="U17" i="113"/>
  <c r="T17" i="113"/>
  <c r="S17" i="113"/>
  <c r="R17" i="113"/>
  <c r="Q17" i="113"/>
  <c r="P17" i="113"/>
  <c r="O17" i="113"/>
  <c r="N17" i="113"/>
  <c r="M17" i="113"/>
  <c r="L17" i="113"/>
  <c r="K17" i="113"/>
  <c r="J17" i="113"/>
  <c r="I17" i="113"/>
  <c r="H17" i="113"/>
  <c r="G17" i="113"/>
  <c r="F17" i="113"/>
  <c r="E17" i="113"/>
  <c r="D17" i="113"/>
  <c r="C17" i="113"/>
  <c r="AB16" i="113"/>
  <c r="AA16" i="113"/>
  <c r="Z16" i="113"/>
  <c r="Y16" i="113"/>
  <c r="X16" i="113"/>
  <c r="W16" i="113"/>
  <c r="V16" i="113"/>
  <c r="U16" i="113"/>
  <c r="T16" i="113"/>
  <c r="S16" i="113"/>
  <c r="R16" i="113"/>
  <c r="Q16" i="113"/>
  <c r="P16" i="113"/>
  <c r="O16" i="113"/>
  <c r="N16" i="113"/>
  <c r="M16" i="113"/>
  <c r="L16" i="113"/>
  <c r="K16" i="113"/>
  <c r="J16" i="113"/>
  <c r="I16" i="113"/>
  <c r="H16" i="113"/>
  <c r="G16" i="113"/>
  <c r="F16" i="113"/>
  <c r="E16" i="113"/>
  <c r="D16" i="113"/>
  <c r="C16" i="113"/>
  <c r="AB15" i="113"/>
  <c r="AA15" i="113"/>
  <c r="Z15" i="113"/>
  <c r="Y15" i="113"/>
  <c r="X15" i="113"/>
  <c r="W15" i="113"/>
  <c r="V15" i="113"/>
  <c r="U15" i="113"/>
  <c r="T15" i="113"/>
  <c r="S15" i="113"/>
  <c r="R15" i="113"/>
  <c r="Q15" i="113"/>
  <c r="P15" i="113"/>
  <c r="O15" i="113"/>
  <c r="N15" i="113"/>
  <c r="M15" i="113"/>
  <c r="L15" i="113"/>
  <c r="K15" i="113"/>
  <c r="J15" i="113"/>
  <c r="I15" i="113"/>
  <c r="H15" i="113"/>
  <c r="G15" i="113"/>
  <c r="F15" i="113"/>
  <c r="E15" i="113"/>
  <c r="D15" i="113"/>
  <c r="C15" i="113"/>
  <c r="AB14" i="113"/>
  <c r="AA14" i="113"/>
  <c r="Z14" i="113"/>
  <c r="Y14" i="113"/>
  <c r="X14" i="113"/>
  <c r="W14" i="113"/>
  <c r="V14" i="113"/>
  <c r="U14" i="113"/>
  <c r="T14" i="113"/>
  <c r="S14" i="113"/>
  <c r="R14" i="113"/>
  <c r="Q14" i="113"/>
  <c r="P14" i="113"/>
  <c r="O14" i="113"/>
  <c r="N14" i="113"/>
  <c r="M14" i="113"/>
  <c r="L14" i="113"/>
  <c r="K14" i="113"/>
  <c r="J14" i="113"/>
  <c r="I14" i="113"/>
  <c r="H14" i="113"/>
  <c r="G14" i="113"/>
  <c r="F14" i="113"/>
  <c r="E14" i="113"/>
  <c r="D14" i="113"/>
  <c r="C14" i="113"/>
  <c r="AB13" i="113"/>
  <c r="AA13" i="113"/>
  <c r="Z13" i="113"/>
  <c r="Y13" i="113"/>
  <c r="X13" i="113"/>
  <c r="W13" i="113"/>
  <c r="V13" i="113"/>
  <c r="U13" i="113"/>
  <c r="T13" i="113"/>
  <c r="S13" i="113"/>
  <c r="R13" i="113"/>
  <c r="Q13" i="113"/>
  <c r="P13" i="113"/>
  <c r="O13" i="113"/>
  <c r="N13" i="113"/>
  <c r="M13" i="113"/>
  <c r="L13" i="113"/>
  <c r="K13" i="113"/>
  <c r="J13" i="113"/>
  <c r="I13" i="113"/>
  <c r="H13" i="113"/>
  <c r="G13" i="113"/>
  <c r="F13" i="113"/>
  <c r="E13" i="113"/>
  <c r="D13" i="113"/>
  <c r="C13" i="113"/>
  <c r="AB12" i="113"/>
  <c r="AA12" i="113"/>
  <c r="Z12" i="113"/>
  <c r="Y12" i="113"/>
  <c r="X12" i="113"/>
  <c r="W12" i="113"/>
  <c r="V12" i="113"/>
  <c r="U12" i="113"/>
  <c r="T12" i="113"/>
  <c r="S12" i="113"/>
  <c r="R12" i="113"/>
  <c r="Q12" i="113"/>
  <c r="P12" i="113"/>
  <c r="O12" i="113"/>
  <c r="N12" i="113"/>
  <c r="M12" i="113"/>
  <c r="L12" i="113"/>
  <c r="K12" i="113"/>
  <c r="J12" i="113"/>
  <c r="I12" i="113"/>
  <c r="H12" i="113"/>
  <c r="G12" i="113"/>
  <c r="F12" i="113"/>
  <c r="E12" i="113"/>
  <c r="D12" i="113"/>
  <c r="C12" i="113"/>
  <c r="AB11" i="113"/>
  <c r="AA11" i="113"/>
  <c r="Z11" i="113"/>
  <c r="Y11" i="113"/>
  <c r="X11" i="113"/>
  <c r="W11" i="113"/>
  <c r="V11" i="113"/>
  <c r="U11" i="113"/>
  <c r="T11" i="113"/>
  <c r="S11" i="113"/>
  <c r="R11" i="113"/>
  <c r="Q11" i="113"/>
  <c r="P11" i="113"/>
  <c r="O11" i="113"/>
  <c r="N11" i="113"/>
  <c r="M11" i="113"/>
  <c r="L11" i="113"/>
  <c r="K11" i="113"/>
  <c r="J11" i="113"/>
  <c r="I11" i="113"/>
  <c r="H11" i="113"/>
  <c r="G11" i="113"/>
  <c r="F11" i="113"/>
  <c r="E11" i="113"/>
  <c r="D11" i="113"/>
  <c r="C11" i="113"/>
  <c r="AB10" i="113"/>
  <c r="AA10" i="113"/>
  <c r="Z10" i="113"/>
  <c r="Y10" i="113"/>
  <c r="X10" i="113"/>
  <c r="W10" i="113"/>
  <c r="V10" i="113"/>
  <c r="U10" i="113"/>
  <c r="T10" i="113"/>
  <c r="S10" i="113"/>
  <c r="R10" i="113"/>
  <c r="Q10" i="113"/>
  <c r="P10" i="113"/>
  <c r="O10" i="113"/>
  <c r="N10" i="113"/>
  <c r="M10" i="113"/>
  <c r="L10" i="113"/>
  <c r="K10" i="113"/>
  <c r="J10" i="113"/>
  <c r="I10" i="113"/>
  <c r="H10" i="113"/>
  <c r="G10" i="113"/>
  <c r="F10" i="113"/>
  <c r="E10" i="113"/>
  <c r="D10" i="113"/>
  <c r="C10" i="113"/>
  <c r="AB9" i="113"/>
  <c r="AA9" i="113"/>
  <c r="Z9" i="113"/>
  <c r="Y9" i="113"/>
  <c r="X9" i="113"/>
  <c r="W9" i="113"/>
  <c r="V9" i="113"/>
  <c r="U9" i="113"/>
  <c r="T9" i="113"/>
  <c r="S9" i="113"/>
  <c r="R9" i="113"/>
  <c r="Q9" i="113"/>
  <c r="P9" i="113"/>
  <c r="O9" i="113"/>
  <c r="N9" i="113"/>
  <c r="M9" i="113"/>
  <c r="L9" i="113"/>
  <c r="K9" i="113"/>
  <c r="J9" i="113"/>
  <c r="I9" i="113"/>
  <c r="H9" i="113"/>
  <c r="G9" i="113"/>
  <c r="F9" i="113"/>
  <c r="E9" i="113"/>
  <c r="D9" i="113"/>
  <c r="C9" i="113"/>
  <c r="AB8" i="113"/>
  <c r="AA8" i="113"/>
  <c r="Z8" i="113"/>
  <c r="Y8" i="113"/>
  <c r="X8" i="113"/>
  <c r="W8" i="113"/>
  <c r="V8" i="113"/>
  <c r="U8" i="113"/>
  <c r="T8" i="113"/>
  <c r="S8" i="113"/>
  <c r="R8" i="113"/>
  <c r="Q8" i="113"/>
  <c r="P8" i="113"/>
  <c r="O8" i="113"/>
  <c r="N8" i="113"/>
  <c r="M8" i="113"/>
  <c r="L8" i="113"/>
  <c r="K8" i="113"/>
  <c r="J8" i="113"/>
  <c r="I8" i="113"/>
  <c r="H8" i="113"/>
  <c r="G8" i="113"/>
  <c r="F8" i="113"/>
  <c r="E8" i="113"/>
  <c r="D8" i="113"/>
  <c r="C8" i="113"/>
  <c r="AB7" i="113"/>
  <c r="AA7" i="113"/>
  <c r="Z7" i="113"/>
  <c r="Y7" i="113"/>
  <c r="X7" i="113"/>
  <c r="W7" i="113"/>
  <c r="V7" i="113"/>
  <c r="U7" i="113"/>
  <c r="T7" i="113"/>
  <c r="S7" i="113"/>
  <c r="R7" i="113"/>
  <c r="Q7" i="113"/>
  <c r="P7" i="113"/>
  <c r="O7" i="113"/>
  <c r="N7" i="113"/>
  <c r="M7" i="113"/>
  <c r="L7" i="113"/>
  <c r="K7" i="113"/>
  <c r="J7" i="113"/>
  <c r="I7" i="113"/>
  <c r="H7" i="113"/>
  <c r="G7" i="113"/>
  <c r="F7" i="113"/>
  <c r="E7" i="113"/>
  <c r="D7" i="113"/>
  <c r="C7" i="113"/>
  <c r="AB6" i="113"/>
  <c r="AA6" i="113"/>
  <c r="Z6" i="113"/>
  <c r="Y6" i="113"/>
  <c r="X6" i="113"/>
  <c r="W6" i="113"/>
  <c r="V6" i="113"/>
  <c r="U6" i="113"/>
  <c r="T6" i="113"/>
  <c r="S6" i="113"/>
  <c r="R6" i="113"/>
  <c r="Q6" i="113"/>
  <c r="P6" i="113"/>
  <c r="O6" i="113"/>
  <c r="N6" i="113"/>
  <c r="M6" i="113"/>
  <c r="L6" i="113"/>
  <c r="K6" i="113"/>
  <c r="J6" i="113"/>
  <c r="I6" i="113"/>
  <c r="H6" i="113"/>
  <c r="G6" i="113"/>
  <c r="F6" i="113"/>
  <c r="E6" i="113"/>
  <c r="D6" i="113"/>
  <c r="C6" i="113"/>
  <c r="AB5" i="113"/>
  <c r="AA5" i="113"/>
  <c r="Z5" i="113"/>
  <c r="Y5" i="113"/>
  <c r="X5" i="113"/>
  <c r="W5" i="113"/>
  <c r="V5" i="113"/>
  <c r="U5" i="113"/>
  <c r="T5" i="113"/>
  <c r="S5" i="113"/>
  <c r="R5" i="113"/>
  <c r="Q5" i="113"/>
  <c r="P5" i="113"/>
  <c r="O5" i="113"/>
  <c r="N5" i="113"/>
  <c r="M5" i="113"/>
  <c r="L5" i="113"/>
  <c r="K5" i="113"/>
  <c r="J5" i="113"/>
  <c r="I5" i="113"/>
  <c r="H5" i="113"/>
  <c r="G5" i="113"/>
  <c r="F5" i="113"/>
  <c r="E5" i="113"/>
  <c r="D5" i="113"/>
  <c r="C5" i="113"/>
  <c r="AB3" i="113"/>
  <c r="AA3" i="113"/>
  <c r="Z3" i="113"/>
  <c r="Y3" i="113"/>
  <c r="X3" i="113"/>
  <c r="W3" i="113"/>
  <c r="V3" i="113"/>
  <c r="U3" i="113"/>
  <c r="T3" i="113"/>
  <c r="S3" i="113"/>
  <c r="R3" i="113"/>
  <c r="Q3" i="113"/>
  <c r="P3" i="113"/>
  <c r="O3" i="113"/>
  <c r="N3" i="113"/>
  <c r="M3" i="113"/>
  <c r="L3" i="113"/>
  <c r="K3" i="113"/>
  <c r="J3" i="113"/>
  <c r="I3" i="113"/>
  <c r="H3" i="113"/>
  <c r="G3" i="113"/>
  <c r="F3" i="113"/>
  <c r="E3" i="113"/>
  <c r="D3" i="113"/>
  <c r="C3" i="113"/>
  <c r="AB2" i="113"/>
  <c r="AA2" i="113"/>
  <c r="Z2" i="113"/>
  <c r="Y2" i="113"/>
  <c r="X2" i="113"/>
  <c r="W2" i="113"/>
  <c r="V2" i="113"/>
  <c r="U2" i="113"/>
  <c r="T2" i="113"/>
  <c r="S2" i="113"/>
  <c r="R2" i="113"/>
  <c r="Q2" i="113"/>
  <c r="P2" i="113"/>
  <c r="O2" i="113"/>
  <c r="N2" i="113"/>
  <c r="M2" i="113"/>
  <c r="L2" i="113"/>
  <c r="K2" i="113"/>
  <c r="J2" i="113"/>
  <c r="I2" i="113"/>
  <c r="H2" i="113"/>
  <c r="G2" i="113"/>
  <c r="F2" i="113"/>
  <c r="E2" i="113"/>
  <c r="D2" i="113"/>
  <c r="C2" i="113"/>
  <c r="AB26" i="114"/>
  <c r="AA26" i="114"/>
  <c r="Z26" i="114"/>
  <c r="Y26" i="114"/>
  <c r="X26" i="114"/>
  <c r="W26" i="114"/>
  <c r="V26" i="114"/>
  <c r="U26" i="114"/>
  <c r="T26" i="114"/>
  <c r="S26" i="114"/>
  <c r="R26" i="114"/>
  <c r="Q26" i="114"/>
  <c r="P26" i="114"/>
  <c r="O26" i="114"/>
  <c r="N26" i="114"/>
  <c r="M26" i="114"/>
  <c r="L26" i="114"/>
  <c r="K26" i="114"/>
  <c r="J26" i="114"/>
  <c r="I26" i="114"/>
  <c r="H26" i="114"/>
  <c r="G26" i="114"/>
  <c r="F26" i="114"/>
  <c r="E26" i="114"/>
  <c r="D26" i="114"/>
  <c r="C26" i="114"/>
  <c r="AB24" i="114"/>
  <c r="AA24" i="114"/>
  <c r="Z24" i="114"/>
  <c r="Y24" i="114"/>
  <c r="X24" i="114"/>
  <c r="W24" i="114"/>
  <c r="V24" i="114"/>
  <c r="U24" i="114"/>
  <c r="T24" i="114"/>
  <c r="S24" i="114"/>
  <c r="R24" i="114"/>
  <c r="Q24" i="114"/>
  <c r="P24" i="114"/>
  <c r="O24" i="114"/>
  <c r="N24" i="114"/>
  <c r="M24" i="114"/>
  <c r="L24" i="114"/>
  <c r="K24" i="114"/>
  <c r="J24" i="114"/>
  <c r="I24" i="114"/>
  <c r="H24" i="114"/>
  <c r="G24" i="114"/>
  <c r="F24" i="114"/>
  <c r="E24" i="114"/>
  <c r="D24" i="114"/>
  <c r="C24" i="114"/>
  <c r="AB23" i="114"/>
  <c r="AA23" i="114"/>
  <c r="Z23" i="114"/>
  <c r="Y23" i="114"/>
  <c r="X23" i="114"/>
  <c r="W23" i="114"/>
  <c r="V23" i="114"/>
  <c r="U23" i="114"/>
  <c r="T23" i="114"/>
  <c r="S23" i="114"/>
  <c r="R23" i="114"/>
  <c r="Q23" i="114"/>
  <c r="P23" i="114"/>
  <c r="O23" i="114"/>
  <c r="N23" i="114"/>
  <c r="M23" i="114"/>
  <c r="L23" i="114"/>
  <c r="K23" i="114"/>
  <c r="J23" i="114"/>
  <c r="I23" i="114"/>
  <c r="H23" i="114"/>
  <c r="G23" i="114"/>
  <c r="F23" i="114"/>
  <c r="E23" i="114"/>
  <c r="D23" i="114"/>
  <c r="C23" i="114"/>
  <c r="AB22" i="114"/>
  <c r="AA22" i="114"/>
  <c r="Z22" i="114"/>
  <c r="Y22" i="114"/>
  <c r="X22" i="114"/>
  <c r="W22" i="114"/>
  <c r="V22" i="114"/>
  <c r="U22" i="114"/>
  <c r="T22" i="114"/>
  <c r="S22" i="114"/>
  <c r="R22" i="114"/>
  <c r="Q22" i="114"/>
  <c r="P22" i="114"/>
  <c r="O22" i="114"/>
  <c r="N22" i="114"/>
  <c r="M22" i="114"/>
  <c r="L22" i="114"/>
  <c r="K22" i="114"/>
  <c r="J22" i="114"/>
  <c r="I22" i="114"/>
  <c r="H22" i="114"/>
  <c r="G22" i="114"/>
  <c r="F22" i="114"/>
  <c r="E22" i="114"/>
  <c r="D22" i="114"/>
  <c r="C22" i="114"/>
  <c r="AB21" i="114"/>
  <c r="AA21" i="114"/>
  <c r="Z21" i="114"/>
  <c r="Y21" i="114"/>
  <c r="X21" i="114"/>
  <c r="W21" i="114"/>
  <c r="V21" i="114"/>
  <c r="U21" i="114"/>
  <c r="T21" i="114"/>
  <c r="S21" i="114"/>
  <c r="R21" i="114"/>
  <c r="Q21" i="114"/>
  <c r="P21" i="114"/>
  <c r="O21" i="114"/>
  <c r="N21" i="114"/>
  <c r="M21" i="114"/>
  <c r="L21" i="114"/>
  <c r="K21" i="114"/>
  <c r="J21" i="114"/>
  <c r="I21" i="114"/>
  <c r="H21" i="114"/>
  <c r="G21" i="114"/>
  <c r="F21" i="114"/>
  <c r="E21" i="114"/>
  <c r="D21" i="114"/>
  <c r="C21" i="114"/>
  <c r="AB20" i="114"/>
  <c r="AA20" i="114"/>
  <c r="Z20" i="114"/>
  <c r="Y20" i="114"/>
  <c r="X20" i="114"/>
  <c r="W20" i="114"/>
  <c r="V20" i="114"/>
  <c r="U20" i="114"/>
  <c r="T20" i="114"/>
  <c r="S20" i="114"/>
  <c r="R20" i="114"/>
  <c r="Q20" i="114"/>
  <c r="P20" i="114"/>
  <c r="O20" i="114"/>
  <c r="N20" i="114"/>
  <c r="M20" i="114"/>
  <c r="L20" i="114"/>
  <c r="K20" i="114"/>
  <c r="J20" i="114"/>
  <c r="I20" i="114"/>
  <c r="H20" i="114"/>
  <c r="G20" i="114"/>
  <c r="F20" i="114"/>
  <c r="E20" i="114"/>
  <c r="D20" i="114"/>
  <c r="C20" i="114"/>
  <c r="AB19" i="114"/>
  <c r="AA19" i="114"/>
  <c r="Z19" i="114"/>
  <c r="Y19" i="114"/>
  <c r="X19" i="114"/>
  <c r="W19" i="114"/>
  <c r="V19" i="114"/>
  <c r="U19" i="114"/>
  <c r="T19" i="114"/>
  <c r="S19" i="114"/>
  <c r="R19" i="114"/>
  <c r="Q19" i="114"/>
  <c r="P19" i="114"/>
  <c r="O19" i="114"/>
  <c r="N19" i="114"/>
  <c r="M19" i="114"/>
  <c r="L19" i="114"/>
  <c r="K19" i="114"/>
  <c r="J19" i="114"/>
  <c r="I19" i="114"/>
  <c r="H19" i="114"/>
  <c r="G19" i="114"/>
  <c r="F19" i="114"/>
  <c r="E19" i="114"/>
  <c r="D19" i="114"/>
  <c r="C19" i="114"/>
  <c r="AB18" i="114"/>
  <c r="AA18" i="114"/>
  <c r="Z18" i="114"/>
  <c r="Y18" i="114"/>
  <c r="X18" i="114"/>
  <c r="W18" i="114"/>
  <c r="V18" i="114"/>
  <c r="U18" i="114"/>
  <c r="T18" i="114"/>
  <c r="S18" i="114"/>
  <c r="R18" i="114"/>
  <c r="Q18" i="114"/>
  <c r="P18" i="114"/>
  <c r="O18" i="114"/>
  <c r="N18" i="114"/>
  <c r="M18" i="114"/>
  <c r="L18" i="114"/>
  <c r="K18" i="114"/>
  <c r="J18" i="114"/>
  <c r="I18" i="114"/>
  <c r="H18" i="114"/>
  <c r="G18" i="114"/>
  <c r="F18" i="114"/>
  <c r="E18" i="114"/>
  <c r="D18" i="114"/>
  <c r="C18" i="114"/>
  <c r="AB17" i="114"/>
  <c r="AA17" i="114"/>
  <c r="Z17" i="114"/>
  <c r="Y17" i="114"/>
  <c r="X17" i="114"/>
  <c r="W17" i="114"/>
  <c r="V17" i="114"/>
  <c r="U17" i="114"/>
  <c r="T17" i="114"/>
  <c r="S17" i="114"/>
  <c r="R17" i="114"/>
  <c r="Q17" i="114"/>
  <c r="P17" i="114"/>
  <c r="O17" i="114"/>
  <c r="N17" i="114"/>
  <c r="M17" i="114"/>
  <c r="L17" i="114"/>
  <c r="K17" i="114"/>
  <c r="J17" i="114"/>
  <c r="I17" i="114"/>
  <c r="H17" i="114"/>
  <c r="G17" i="114"/>
  <c r="F17" i="114"/>
  <c r="E17" i="114"/>
  <c r="D17" i="114"/>
  <c r="C17" i="114"/>
  <c r="AB16" i="114"/>
  <c r="AA16" i="114"/>
  <c r="Z16" i="114"/>
  <c r="Y16" i="114"/>
  <c r="X16" i="114"/>
  <c r="W16" i="114"/>
  <c r="V16" i="114"/>
  <c r="U16" i="114"/>
  <c r="T16" i="114"/>
  <c r="S16" i="114"/>
  <c r="R16" i="114"/>
  <c r="Q16" i="114"/>
  <c r="P16" i="114"/>
  <c r="O16" i="114"/>
  <c r="N16" i="114"/>
  <c r="M16" i="114"/>
  <c r="L16" i="114"/>
  <c r="K16" i="114"/>
  <c r="J16" i="114"/>
  <c r="I16" i="114"/>
  <c r="H16" i="114"/>
  <c r="G16" i="114"/>
  <c r="F16" i="114"/>
  <c r="E16" i="114"/>
  <c r="D16" i="114"/>
  <c r="C16" i="114"/>
  <c r="AB15" i="114"/>
  <c r="AA15" i="114"/>
  <c r="Z15" i="114"/>
  <c r="Y15" i="114"/>
  <c r="X15" i="114"/>
  <c r="W15" i="114"/>
  <c r="V15" i="114"/>
  <c r="U15" i="114"/>
  <c r="T15" i="114"/>
  <c r="S15" i="114"/>
  <c r="R15" i="114"/>
  <c r="Q15" i="114"/>
  <c r="P15" i="114"/>
  <c r="O15" i="114"/>
  <c r="N15" i="114"/>
  <c r="M15" i="114"/>
  <c r="L15" i="114"/>
  <c r="K15" i="114"/>
  <c r="J15" i="114"/>
  <c r="I15" i="114"/>
  <c r="H15" i="114"/>
  <c r="G15" i="114"/>
  <c r="F15" i="114"/>
  <c r="E15" i="114"/>
  <c r="D15" i="114"/>
  <c r="C15" i="114"/>
  <c r="AB14" i="114"/>
  <c r="AA14" i="114"/>
  <c r="Z14" i="114"/>
  <c r="Y14" i="114"/>
  <c r="X14" i="114"/>
  <c r="W14" i="114"/>
  <c r="V14" i="114"/>
  <c r="U14" i="114"/>
  <c r="T14" i="114"/>
  <c r="S14" i="114"/>
  <c r="R14" i="114"/>
  <c r="Q14" i="114"/>
  <c r="P14" i="114"/>
  <c r="O14" i="114"/>
  <c r="N14" i="114"/>
  <c r="M14" i="114"/>
  <c r="L14" i="114"/>
  <c r="K14" i="114"/>
  <c r="J14" i="114"/>
  <c r="I14" i="114"/>
  <c r="H14" i="114"/>
  <c r="G14" i="114"/>
  <c r="F14" i="114"/>
  <c r="E14" i="114"/>
  <c r="D14" i="114"/>
  <c r="C14" i="114"/>
  <c r="AB13" i="114"/>
  <c r="AA13" i="114"/>
  <c r="Z13" i="114"/>
  <c r="Y13" i="114"/>
  <c r="X13" i="114"/>
  <c r="W13" i="114"/>
  <c r="V13" i="114"/>
  <c r="U13" i="114"/>
  <c r="T13" i="114"/>
  <c r="S13" i="114"/>
  <c r="R13" i="114"/>
  <c r="Q13" i="114"/>
  <c r="P13" i="114"/>
  <c r="O13" i="114"/>
  <c r="N13" i="114"/>
  <c r="M13" i="114"/>
  <c r="L13" i="114"/>
  <c r="K13" i="114"/>
  <c r="J13" i="114"/>
  <c r="I13" i="114"/>
  <c r="H13" i="114"/>
  <c r="G13" i="114"/>
  <c r="F13" i="114"/>
  <c r="E13" i="114"/>
  <c r="D13" i="114"/>
  <c r="C13" i="114"/>
  <c r="AB12" i="114"/>
  <c r="AA12" i="114"/>
  <c r="Z12" i="114"/>
  <c r="Y12" i="114"/>
  <c r="X12" i="114"/>
  <c r="W12" i="114"/>
  <c r="V12" i="114"/>
  <c r="U12" i="114"/>
  <c r="T12" i="114"/>
  <c r="S12" i="114"/>
  <c r="R12" i="114"/>
  <c r="Q12" i="114"/>
  <c r="P12" i="114"/>
  <c r="O12" i="114"/>
  <c r="N12" i="114"/>
  <c r="M12" i="114"/>
  <c r="L12" i="114"/>
  <c r="K12" i="114"/>
  <c r="J12" i="114"/>
  <c r="I12" i="114"/>
  <c r="H12" i="114"/>
  <c r="G12" i="114"/>
  <c r="F12" i="114"/>
  <c r="E12" i="114"/>
  <c r="D12" i="114"/>
  <c r="C12" i="114"/>
  <c r="AB11" i="114"/>
  <c r="AA11" i="114"/>
  <c r="Z11" i="114"/>
  <c r="Y11" i="114"/>
  <c r="X11" i="114"/>
  <c r="W11" i="114"/>
  <c r="V11" i="114"/>
  <c r="U11" i="114"/>
  <c r="T11" i="114"/>
  <c r="S11" i="114"/>
  <c r="R11" i="114"/>
  <c r="Q11" i="114"/>
  <c r="P11" i="114"/>
  <c r="O11" i="114"/>
  <c r="N11" i="114"/>
  <c r="M11" i="114"/>
  <c r="L11" i="114"/>
  <c r="K11" i="114"/>
  <c r="J11" i="114"/>
  <c r="I11" i="114"/>
  <c r="H11" i="114"/>
  <c r="G11" i="114"/>
  <c r="F11" i="114"/>
  <c r="E11" i="114"/>
  <c r="D11" i="114"/>
  <c r="C11" i="114"/>
  <c r="AB10" i="114"/>
  <c r="AA10" i="114"/>
  <c r="Z10" i="114"/>
  <c r="Y10" i="114"/>
  <c r="X10" i="114"/>
  <c r="W10" i="114"/>
  <c r="V10" i="114"/>
  <c r="U10" i="114"/>
  <c r="T10" i="114"/>
  <c r="S10" i="114"/>
  <c r="R10" i="114"/>
  <c r="Q10" i="114"/>
  <c r="P10" i="114"/>
  <c r="O10" i="114"/>
  <c r="N10" i="114"/>
  <c r="M10" i="114"/>
  <c r="L10" i="114"/>
  <c r="K10" i="114"/>
  <c r="J10" i="114"/>
  <c r="I10" i="114"/>
  <c r="H10" i="114"/>
  <c r="G10" i="114"/>
  <c r="F10" i="114"/>
  <c r="E10" i="114"/>
  <c r="D10" i="114"/>
  <c r="C10" i="114"/>
  <c r="AB9" i="114"/>
  <c r="AA9" i="114"/>
  <c r="Z9" i="114"/>
  <c r="Y9" i="114"/>
  <c r="X9" i="114"/>
  <c r="W9" i="114"/>
  <c r="V9" i="114"/>
  <c r="U9" i="114"/>
  <c r="T9" i="114"/>
  <c r="S9" i="114"/>
  <c r="R9" i="114"/>
  <c r="Q9" i="114"/>
  <c r="P9" i="114"/>
  <c r="O9" i="114"/>
  <c r="N9" i="114"/>
  <c r="M9" i="114"/>
  <c r="L9" i="114"/>
  <c r="K9" i="114"/>
  <c r="J9" i="114"/>
  <c r="I9" i="114"/>
  <c r="H9" i="114"/>
  <c r="G9" i="114"/>
  <c r="F9" i="114"/>
  <c r="E9" i="114"/>
  <c r="D9" i="114"/>
  <c r="C9" i="114"/>
  <c r="AB8" i="114"/>
  <c r="AA8" i="114"/>
  <c r="Z8" i="114"/>
  <c r="Y8" i="114"/>
  <c r="X8" i="114"/>
  <c r="W8" i="114"/>
  <c r="V8" i="114"/>
  <c r="U8" i="114"/>
  <c r="T8" i="114"/>
  <c r="S8" i="114"/>
  <c r="R8" i="114"/>
  <c r="Q8" i="114"/>
  <c r="P8" i="114"/>
  <c r="O8" i="114"/>
  <c r="N8" i="114"/>
  <c r="M8" i="114"/>
  <c r="L8" i="114"/>
  <c r="K8" i="114"/>
  <c r="J8" i="114"/>
  <c r="I8" i="114"/>
  <c r="H8" i="114"/>
  <c r="G8" i="114"/>
  <c r="F8" i="114"/>
  <c r="E8" i="114"/>
  <c r="D8" i="114"/>
  <c r="C8" i="114"/>
  <c r="AB7" i="114"/>
  <c r="AA7" i="114"/>
  <c r="Z7" i="114"/>
  <c r="Y7" i="114"/>
  <c r="X7" i="114"/>
  <c r="W7" i="114"/>
  <c r="V7" i="114"/>
  <c r="U7" i="114"/>
  <c r="T7" i="114"/>
  <c r="S7" i="114"/>
  <c r="R7" i="114"/>
  <c r="Q7" i="114"/>
  <c r="P7" i="114"/>
  <c r="O7" i="114"/>
  <c r="N7" i="114"/>
  <c r="M7" i="114"/>
  <c r="L7" i="114"/>
  <c r="K7" i="114"/>
  <c r="J7" i="114"/>
  <c r="I7" i="114"/>
  <c r="H7" i="114"/>
  <c r="G7" i="114"/>
  <c r="F7" i="114"/>
  <c r="E7" i="114"/>
  <c r="D7" i="114"/>
  <c r="C7" i="114"/>
  <c r="AB6" i="114"/>
  <c r="AA6" i="114"/>
  <c r="Z6" i="114"/>
  <c r="Y6" i="114"/>
  <c r="X6" i="114"/>
  <c r="W6" i="114"/>
  <c r="V6" i="114"/>
  <c r="U6" i="114"/>
  <c r="T6" i="114"/>
  <c r="S6" i="114"/>
  <c r="R6" i="114"/>
  <c r="Q6" i="114"/>
  <c r="P6" i="114"/>
  <c r="O6" i="114"/>
  <c r="N6" i="114"/>
  <c r="M6" i="114"/>
  <c r="L6" i="114"/>
  <c r="K6" i="114"/>
  <c r="J6" i="114"/>
  <c r="I6" i="114"/>
  <c r="H6" i="114"/>
  <c r="G6" i="114"/>
  <c r="F6" i="114"/>
  <c r="E6" i="114"/>
  <c r="D6" i="114"/>
  <c r="C6" i="114"/>
  <c r="AB5" i="114"/>
  <c r="AA5" i="114"/>
  <c r="Z5" i="114"/>
  <c r="Y5" i="114"/>
  <c r="X5" i="114"/>
  <c r="W5" i="114"/>
  <c r="V5" i="114"/>
  <c r="U5" i="114"/>
  <c r="T5" i="114"/>
  <c r="S5" i="114"/>
  <c r="R5" i="114"/>
  <c r="Q5" i="114"/>
  <c r="P5" i="114"/>
  <c r="O5" i="114"/>
  <c r="N5" i="114"/>
  <c r="M5" i="114"/>
  <c r="L5" i="114"/>
  <c r="K5" i="114"/>
  <c r="J5" i="114"/>
  <c r="I5" i="114"/>
  <c r="H5" i="114"/>
  <c r="G5" i="114"/>
  <c r="F5" i="114"/>
  <c r="E5" i="114"/>
  <c r="D5" i="114"/>
  <c r="C5" i="114"/>
  <c r="AB4" i="114"/>
  <c r="AA4" i="114"/>
  <c r="Z4" i="114"/>
  <c r="Y4" i="114"/>
  <c r="X4" i="114"/>
  <c r="W4" i="114"/>
  <c r="V4" i="114"/>
  <c r="U4" i="114"/>
  <c r="T4" i="114"/>
  <c r="S4" i="114"/>
  <c r="R4" i="114"/>
  <c r="Q4" i="114"/>
  <c r="P4" i="114"/>
  <c r="O4" i="114"/>
  <c r="N4" i="114"/>
  <c r="M4" i="114"/>
  <c r="L4" i="114"/>
  <c r="K4" i="114"/>
  <c r="J4" i="114"/>
  <c r="I4" i="114"/>
  <c r="H4" i="114"/>
  <c r="G4" i="114"/>
  <c r="F4" i="114"/>
  <c r="E4" i="114"/>
  <c r="D4" i="114"/>
  <c r="C4" i="114"/>
  <c r="AB3" i="114"/>
  <c r="AA3" i="114"/>
  <c r="Z3" i="114"/>
  <c r="Y3" i="114"/>
  <c r="X3" i="114"/>
  <c r="W3" i="114"/>
  <c r="V3" i="114"/>
  <c r="U3" i="114"/>
  <c r="T3" i="114"/>
  <c r="S3" i="114"/>
  <c r="R3" i="114"/>
  <c r="Q3" i="114"/>
  <c r="P3" i="114"/>
  <c r="O3" i="114"/>
  <c r="N3" i="114"/>
  <c r="M3" i="114"/>
  <c r="L3" i="114"/>
  <c r="K3" i="114"/>
  <c r="J3" i="114"/>
  <c r="I3" i="114"/>
  <c r="H3" i="114"/>
  <c r="G3" i="114"/>
  <c r="F3" i="114"/>
  <c r="E3" i="114"/>
  <c r="D3" i="114"/>
  <c r="C3" i="114"/>
  <c r="AB2" i="114"/>
  <c r="AA2" i="114"/>
  <c r="Z2" i="114"/>
  <c r="Y2" i="114"/>
  <c r="X2" i="114"/>
  <c r="W2" i="114"/>
  <c r="V2" i="114"/>
  <c r="U2" i="114"/>
  <c r="T2" i="114"/>
  <c r="S2" i="114"/>
  <c r="R2" i="114"/>
  <c r="Q2" i="114"/>
  <c r="P2" i="114"/>
  <c r="O2" i="114"/>
  <c r="N2" i="114"/>
  <c r="M2" i="114"/>
  <c r="L2" i="114"/>
  <c r="K2" i="114"/>
  <c r="J2" i="114"/>
  <c r="I2" i="114"/>
  <c r="H2" i="114"/>
  <c r="G2" i="114"/>
  <c r="F2" i="114"/>
  <c r="E2" i="114"/>
  <c r="D2" i="114"/>
  <c r="C2" i="114"/>
  <c r="B2" i="114"/>
  <c r="B3" i="114"/>
  <c r="B4" i="114"/>
  <c r="B5" i="114"/>
  <c r="B6" i="114"/>
  <c r="B7" i="114"/>
  <c r="B8" i="114"/>
  <c r="B9" i="114"/>
  <c r="B10" i="114"/>
  <c r="B11" i="114"/>
  <c r="B12" i="114"/>
  <c r="B13" i="114"/>
  <c r="B14" i="114"/>
  <c r="B15" i="114"/>
  <c r="B16" i="114"/>
  <c r="B17" i="114"/>
  <c r="B18" i="114"/>
  <c r="B19" i="114"/>
  <c r="B20" i="114"/>
  <c r="B21" i="114"/>
  <c r="B22" i="114"/>
  <c r="B23" i="114"/>
  <c r="B24" i="114"/>
  <c r="B26" i="114"/>
  <c r="AB26" i="115"/>
  <c r="AA26" i="115"/>
  <c r="Z26" i="115"/>
  <c r="Y26" i="115"/>
  <c r="X26" i="115"/>
  <c r="W26" i="115"/>
  <c r="V26" i="115"/>
  <c r="U26" i="115"/>
  <c r="T26" i="115"/>
  <c r="S26" i="115"/>
  <c r="R26" i="115"/>
  <c r="Q26" i="115"/>
  <c r="P26" i="115"/>
  <c r="O26" i="115"/>
  <c r="N26" i="115"/>
  <c r="M26" i="115"/>
  <c r="L26" i="115"/>
  <c r="K26" i="115"/>
  <c r="J26" i="115"/>
  <c r="I26" i="115"/>
  <c r="H26" i="115"/>
  <c r="G26" i="115"/>
  <c r="F26" i="115"/>
  <c r="E26" i="115"/>
  <c r="D26" i="115"/>
  <c r="C26" i="115"/>
  <c r="AB24" i="115"/>
  <c r="AA24" i="115"/>
  <c r="Z24" i="115"/>
  <c r="Y24" i="115"/>
  <c r="X24" i="115"/>
  <c r="W24" i="115"/>
  <c r="V24" i="115"/>
  <c r="U24" i="115"/>
  <c r="T24" i="115"/>
  <c r="S24" i="115"/>
  <c r="R24" i="115"/>
  <c r="Q24" i="115"/>
  <c r="P24" i="115"/>
  <c r="O24" i="115"/>
  <c r="N24" i="115"/>
  <c r="M24" i="115"/>
  <c r="L24" i="115"/>
  <c r="K24" i="115"/>
  <c r="J24" i="115"/>
  <c r="I24" i="115"/>
  <c r="H24" i="115"/>
  <c r="G24" i="115"/>
  <c r="F24" i="115"/>
  <c r="E24" i="115"/>
  <c r="D24" i="115"/>
  <c r="C24" i="115"/>
  <c r="AB23" i="115"/>
  <c r="AA23" i="115"/>
  <c r="Z23" i="115"/>
  <c r="Y23" i="115"/>
  <c r="X23" i="115"/>
  <c r="W23" i="115"/>
  <c r="V23" i="115"/>
  <c r="U23" i="115"/>
  <c r="T23" i="115"/>
  <c r="S23" i="115"/>
  <c r="R23" i="115"/>
  <c r="Q23" i="115"/>
  <c r="P23" i="115"/>
  <c r="O23" i="115"/>
  <c r="N23" i="115"/>
  <c r="M23" i="115"/>
  <c r="L23" i="115"/>
  <c r="K23" i="115"/>
  <c r="J23" i="115"/>
  <c r="I23" i="115"/>
  <c r="H23" i="115"/>
  <c r="G23" i="115"/>
  <c r="F23" i="115"/>
  <c r="E23" i="115"/>
  <c r="D23" i="115"/>
  <c r="C23" i="115"/>
  <c r="AB22" i="115"/>
  <c r="AA22" i="115"/>
  <c r="Z22" i="115"/>
  <c r="Y22" i="115"/>
  <c r="X22" i="115"/>
  <c r="W22" i="115"/>
  <c r="V22" i="115"/>
  <c r="U22" i="115"/>
  <c r="T22" i="115"/>
  <c r="S22" i="115"/>
  <c r="R22" i="115"/>
  <c r="Q22" i="115"/>
  <c r="P22" i="115"/>
  <c r="O22" i="115"/>
  <c r="N22" i="115"/>
  <c r="M22" i="115"/>
  <c r="L22" i="115"/>
  <c r="K22" i="115"/>
  <c r="J22" i="115"/>
  <c r="I22" i="115"/>
  <c r="H22" i="115"/>
  <c r="G22" i="115"/>
  <c r="F22" i="115"/>
  <c r="E22" i="115"/>
  <c r="D22" i="115"/>
  <c r="C22" i="115"/>
  <c r="AB21" i="115"/>
  <c r="AA21" i="115"/>
  <c r="Z21" i="115"/>
  <c r="Y21" i="115"/>
  <c r="X21" i="115"/>
  <c r="W21" i="115"/>
  <c r="V21" i="115"/>
  <c r="U21" i="115"/>
  <c r="T21" i="115"/>
  <c r="S21" i="115"/>
  <c r="R21" i="115"/>
  <c r="Q21" i="115"/>
  <c r="P21" i="115"/>
  <c r="O21" i="115"/>
  <c r="N21" i="115"/>
  <c r="M21" i="115"/>
  <c r="L21" i="115"/>
  <c r="K21" i="115"/>
  <c r="J21" i="115"/>
  <c r="I21" i="115"/>
  <c r="H21" i="115"/>
  <c r="G21" i="115"/>
  <c r="F21" i="115"/>
  <c r="E21" i="115"/>
  <c r="D21" i="115"/>
  <c r="C21" i="115"/>
  <c r="AB20" i="115"/>
  <c r="AA20" i="115"/>
  <c r="Z20" i="115"/>
  <c r="Y20" i="115"/>
  <c r="X20" i="115"/>
  <c r="W20" i="115"/>
  <c r="V20" i="115"/>
  <c r="U20" i="115"/>
  <c r="T20" i="115"/>
  <c r="S20" i="115"/>
  <c r="R20" i="115"/>
  <c r="Q20" i="115"/>
  <c r="P20" i="115"/>
  <c r="O20" i="115"/>
  <c r="N20" i="115"/>
  <c r="M20" i="115"/>
  <c r="L20" i="115"/>
  <c r="K20" i="115"/>
  <c r="J20" i="115"/>
  <c r="I20" i="115"/>
  <c r="H20" i="115"/>
  <c r="G20" i="115"/>
  <c r="F20" i="115"/>
  <c r="E20" i="115"/>
  <c r="D20" i="115"/>
  <c r="C20" i="115"/>
  <c r="AB19" i="115"/>
  <c r="AA19" i="115"/>
  <c r="Z19" i="115"/>
  <c r="Y19" i="115"/>
  <c r="X19" i="115"/>
  <c r="W19" i="115"/>
  <c r="V19" i="115"/>
  <c r="U19" i="115"/>
  <c r="T19" i="115"/>
  <c r="S19" i="115"/>
  <c r="R19" i="115"/>
  <c r="Q19" i="115"/>
  <c r="P19" i="115"/>
  <c r="O19" i="115"/>
  <c r="N19" i="115"/>
  <c r="M19" i="115"/>
  <c r="L19" i="115"/>
  <c r="K19" i="115"/>
  <c r="J19" i="115"/>
  <c r="I19" i="115"/>
  <c r="H19" i="115"/>
  <c r="G19" i="115"/>
  <c r="F19" i="115"/>
  <c r="E19" i="115"/>
  <c r="D19" i="115"/>
  <c r="C19" i="115"/>
  <c r="AB18" i="115"/>
  <c r="AA18" i="115"/>
  <c r="Z18" i="115"/>
  <c r="Y18" i="115"/>
  <c r="X18" i="115"/>
  <c r="W18" i="115"/>
  <c r="V18" i="115"/>
  <c r="U18" i="115"/>
  <c r="T18" i="115"/>
  <c r="S18" i="115"/>
  <c r="R18" i="115"/>
  <c r="Q18" i="115"/>
  <c r="P18" i="115"/>
  <c r="O18" i="115"/>
  <c r="N18" i="115"/>
  <c r="M18" i="115"/>
  <c r="L18" i="115"/>
  <c r="K18" i="115"/>
  <c r="J18" i="115"/>
  <c r="I18" i="115"/>
  <c r="H18" i="115"/>
  <c r="G18" i="115"/>
  <c r="F18" i="115"/>
  <c r="E18" i="115"/>
  <c r="D18" i="115"/>
  <c r="C18" i="115"/>
  <c r="AB17" i="115"/>
  <c r="AA17" i="115"/>
  <c r="Z17" i="115"/>
  <c r="Y17" i="115"/>
  <c r="X17" i="115"/>
  <c r="W17" i="115"/>
  <c r="V17" i="115"/>
  <c r="U17" i="115"/>
  <c r="T17" i="115"/>
  <c r="S17" i="115"/>
  <c r="R17" i="115"/>
  <c r="Q17" i="115"/>
  <c r="P17" i="115"/>
  <c r="O17" i="115"/>
  <c r="N17" i="115"/>
  <c r="M17" i="115"/>
  <c r="L17" i="115"/>
  <c r="K17" i="115"/>
  <c r="J17" i="115"/>
  <c r="I17" i="115"/>
  <c r="H17" i="115"/>
  <c r="G17" i="115"/>
  <c r="F17" i="115"/>
  <c r="E17" i="115"/>
  <c r="D17" i="115"/>
  <c r="C17" i="115"/>
  <c r="AB16" i="115"/>
  <c r="AA16" i="115"/>
  <c r="Z16" i="115"/>
  <c r="Y16" i="115"/>
  <c r="X16" i="115"/>
  <c r="W16" i="115"/>
  <c r="V16" i="115"/>
  <c r="U16" i="115"/>
  <c r="T16" i="115"/>
  <c r="S16" i="115"/>
  <c r="R16" i="115"/>
  <c r="Q16" i="115"/>
  <c r="P16" i="115"/>
  <c r="O16" i="115"/>
  <c r="N16" i="115"/>
  <c r="M16" i="115"/>
  <c r="L16" i="115"/>
  <c r="K16" i="115"/>
  <c r="J16" i="115"/>
  <c r="I16" i="115"/>
  <c r="H16" i="115"/>
  <c r="G16" i="115"/>
  <c r="F16" i="115"/>
  <c r="E16" i="115"/>
  <c r="D16" i="115"/>
  <c r="C16" i="115"/>
  <c r="AB15" i="115"/>
  <c r="AA15" i="115"/>
  <c r="Z15" i="115"/>
  <c r="Y15" i="115"/>
  <c r="X15" i="115"/>
  <c r="W15" i="115"/>
  <c r="V15" i="115"/>
  <c r="U15" i="115"/>
  <c r="T15" i="115"/>
  <c r="S15" i="115"/>
  <c r="R15" i="115"/>
  <c r="Q15" i="115"/>
  <c r="P15" i="115"/>
  <c r="O15" i="115"/>
  <c r="N15" i="115"/>
  <c r="M15" i="115"/>
  <c r="L15" i="115"/>
  <c r="K15" i="115"/>
  <c r="J15" i="115"/>
  <c r="I15" i="115"/>
  <c r="H15" i="115"/>
  <c r="G15" i="115"/>
  <c r="F15" i="115"/>
  <c r="E15" i="115"/>
  <c r="D15" i="115"/>
  <c r="C15" i="115"/>
  <c r="AB14" i="115"/>
  <c r="AA14" i="115"/>
  <c r="Z14" i="115"/>
  <c r="Y14" i="115"/>
  <c r="X14" i="115"/>
  <c r="W14" i="115"/>
  <c r="V14" i="115"/>
  <c r="U14" i="115"/>
  <c r="T14" i="115"/>
  <c r="S14" i="115"/>
  <c r="R14" i="115"/>
  <c r="Q14" i="115"/>
  <c r="P14" i="115"/>
  <c r="O14" i="115"/>
  <c r="N14" i="115"/>
  <c r="M14" i="115"/>
  <c r="L14" i="115"/>
  <c r="K14" i="115"/>
  <c r="J14" i="115"/>
  <c r="I14" i="115"/>
  <c r="H14" i="115"/>
  <c r="G14" i="115"/>
  <c r="F14" i="115"/>
  <c r="E14" i="115"/>
  <c r="D14" i="115"/>
  <c r="C14" i="115"/>
  <c r="AB13" i="115"/>
  <c r="AA13" i="115"/>
  <c r="Z13" i="115"/>
  <c r="Y13" i="115"/>
  <c r="X13" i="115"/>
  <c r="W13" i="115"/>
  <c r="V13" i="115"/>
  <c r="U13" i="115"/>
  <c r="T13" i="115"/>
  <c r="S13" i="115"/>
  <c r="R13" i="115"/>
  <c r="Q13" i="115"/>
  <c r="P13" i="115"/>
  <c r="O13" i="115"/>
  <c r="N13" i="115"/>
  <c r="M13" i="115"/>
  <c r="L13" i="115"/>
  <c r="K13" i="115"/>
  <c r="J13" i="115"/>
  <c r="I13" i="115"/>
  <c r="H13" i="115"/>
  <c r="G13" i="115"/>
  <c r="F13" i="115"/>
  <c r="E13" i="115"/>
  <c r="D13" i="115"/>
  <c r="C13" i="115"/>
  <c r="AB12" i="115"/>
  <c r="AA12" i="115"/>
  <c r="Z12" i="115"/>
  <c r="Y12" i="115"/>
  <c r="X12" i="115"/>
  <c r="W12" i="115"/>
  <c r="V12" i="115"/>
  <c r="U12" i="115"/>
  <c r="T12" i="115"/>
  <c r="S12" i="115"/>
  <c r="R12" i="115"/>
  <c r="Q12" i="115"/>
  <c r="P12" i="115"/>
  <c r="O12" i="115"/>
  <c r="N12" i="115"/>
  <c r="M12" i="115"/>
  <c r="L12" i="115"/>
  <c r="K12" i="115"/>
  <c r="J12" i="115"/>
  <c r="I12" i="115"/>
  <c r="H12" i="115"/>
  <c r="G12" i="115"/>
  <c r="F12" i="115"/>
  <c r="E12" i="115"/>
  <c r="D12" i="115"/>
  <c r="C12" i="115"/>
  <c r="AB11" i="115"/>
  <c r="AA11" i="115"/>
  <c r="Z11" i="115"/>
  <c r="Y11" i="115"/>
  <c r="X11" i="115"/>
  <c r="W11" i="115"/>
  <c r="V11" i="115"/>
  <c r="U11" i="115"/>
  <c r="T11" i="115"/>
  <c r="S11" i="115"/>
  <c r="R11" i="115"/>
  <c r="Q11" i="115"/>
  <c r="P11" i="115"/>
  <c r="O11" i="115"/>
  <c r="N11" i="115"/>
  <c r="M11" i="115"/>
  <c r="L11" i="115"/>
  <c r="K11" i="115"/>
  <c r="J11" i="115"/>
  <c r="I11" i="115"/>
  <c r="H11" i="115"/>
  <c r="G11" i="115"/>
  <c r="F11" i="115"/>
  <c r="E11" i="115"/>
  <c r="D11" i="115"/>
  <c r="C11" i="115"/>
  <c r="AB10" i="115"/>
  <c r="AA10" i="115"/>
  <c r="Z10" i="115"/>
  <c r="Y10" i="115"/>
  <c r="X10" i="115"/>
  <c r="W10" i="115"/>
  <c r="V10" i="115"/>
  <c r="U10" i="115"/>
  <c r="T10" i="115"/>
  <c r="S10" i="115"/>
  <c r="R10" i="115"/>
  <c r="Q10" i="115"/>
  <c r="P10" i="115"/>
  <c r="O10" i="115"/>
  <c r="N10" i="115"/>
  <c r="M10" i="115"/>
  <c r="L10" i="115"/>
  <c r="K10" i="115"/>
  <c r="J10" i="115"/>
  <c r="I10" i="115"/>
  <c r="H10" i="115"/>
  <c r="G10" i="115"/>
  <c r="F10" i="115"/>
  <c r="E10" i="115"/>
  <c r="D10" i="115"/>
  <c r="C10" i="115"/>
  <c r="AB9" i="115"/>
  <c r="AA9" i="115"/>
  <c r="Z9" i="115"/>
  <c r="Y9" i="115"/>
  <c r="X9" i="115"/>
  <c r="W9" i="115"/>
  <c r="V9" i="115"/>
  <c r="U9" i="115"/>
  <c r="T9" i="115"/>
  <c r="S9" i="115"/>
  <c r="R9" i="115"/>
  <c r="Q9" i="115"/>
  <c r="P9" i="115"/>
  <c r="O9" i="115"/>
  <c r="N9" i="115"/>
  <c r="M9" i="115"/>
  <c r="L9" i="115"/>
  <c r="K9" i="115"/>
  <c r="J9" i="115"/>
  <c r="I9" i="115"/>
  <c r="H9" i="115"/>
  <c r="G9" i="115"/>
  <c r="F9" i="115"/>
  <c r="E9" i="115"/>
  <c r="D9" i="115"/>
  <c r="C9" i="115"/>
  <c r="AB8" i="115"/>
  <c r="AA8" i="115"/>
  <c r="Z8" i="115"/>
  <c r="Y8" i="115"/>
  <c r="X8" i="115"/>
  <c r="W8" i="115"/>
  <c r="V8" i="115"/>
  <c r="U8" i="115"/>
  <c r="T8" i="115"/>
  <c r="S8" i="115"/>
  <c r="R8" i="115"/>
  <c r="Q8" i="115"/>
  <c r="P8" i="115"/>
  <c r="O8" i="115"/>
  <c r="N8" i="115"/>
  <c r="M8" i="115"/>
  <c r="L8" i="115"/>
  <c r="K8" i="115"/>
  <c r="J8" i="115"/>
  <c r="I8" i="115"/>
  <c r="H8" i="115"/>
  <c r="G8" i="115"/>
  <c r="F8" i="115"/>
  <c r="E8" i="115"/>
  <c r="D8" i="115"/>
  <c r="C8" i="115"/>
  <c r="AB7" i="115"/>
  <c r="AA7" i="115"/>
  <c r="Z7" i="115"/>
  <c r="Y7" i="115"/>
  <c r="X7" i="115"/>
  <c r="W7" i="115"/>
  <c r="V7" i="115"/>
  <c r="U7" i="115"/>
  <c r="T7" i="115"/>
  <c r="S7" i="115"/>
  <c r="R7" i="115"/>
  <c r="Q7" i="115"/>
  <c r="P7" i="115"/>
  <c r="O7" i="115"/>
  <c r="N7" i="115"/>
  <c r="M7" i="115"/>
  <c r="L7" i="115"/>
  <c r="K7" i="115"/>
  <c r="J7" i="115"/>
  <c r="I7" i="115"/>
  <c r="H7" i="115"/>
  <c r="G7" i="115"/>
  <c r="F7" i="115"/>
  <c r="E7" i="115"/>
  <c r="D7" i="115"/>
  <c r="C7" i="115"/>
  <c r="AB6" i="115"/>
  <c r="AA6" i="115"/>
  <c r="Z6" i="115"/>
  <c r="Y6" i="115"/>
  <c r="X6" i="115"/>
  <c r="W6" i="115"/>
  <c r="V6" i="115"/>
  <c r="U6" i="115"/>
  <c r="T6" i="115"/>
  <c r="S6" i="115"/>
  <c r="R6" i="115"/>
  <c r="Q6" i="115"/>
  <c r="P6" i="115"/>
  <c r="O6" i="115"/>
  <c r="N6" i="115"/>
  <c r="M6" i="115"/>
  <c r="L6" i="115"/>
  <c r="K6" i="115"/>
  <c r="J6" i="115"/>
  <c r="I6" i="115"/>
  <c r="H6" i="115"/>
  <c r="G6" i="115"/>
  <c r="F6" i="115"/>
  <c r="E6" i="115"/>
  <c r="D6" i="115"/>
  <c r="C6" i="115"/>
  <c r="AB5" i="115"/>
  <c r="AA5" i="115"/>
  <c r="Z5" i="115"/>
  <c r="Y5" i="115"/>
  <c r="X5" i="115"/>
  <c r="W5" i="115"/>
  <c r="V5" i="115"/>
  <c r="U5" i="115"/>
  <c r="T5" i="115"/>
  <c r="S5" i="115"/>
  <c r="R5" i="115"/>
  <c r="Q5" i="115"/>
  <c r="P5" i="115"/>
  <c r="O5" i="115"/>
  <c r="N5" i="115"/>
  <c r="M5" i="115"/>
  <c r="L5" i="115"/>
  <c r="K5" i="115"/>
  <c r="J5" i="115"/>
  <c r="I5" i="115"/>
  <c r="H5" i="115"/>
  <c r="G5" i="115"/>
  <c r="F5" i="115"/>
  <c r="E5" i="115"/>
  <c r="D5" i="115"/>
  <c r="C5" i="115"/>
  <c r="AB4" i="115"/>
  <c r="AA4" i="115"/>
  <c r="Z4" i="115"/>
  <c r="Y4" i="115"/>
  <c r="X4" i="115"/>
  <c r="W4" i="115"/>
  <c r="V4" i="115"/>
  <c r="U4" i="115"/>
  <c r="T4" i="115"/>
  <c r="S4" i="115"/>
  <c r="R4" i="115"/>
  <c r="Q4" i="115"/>
  <c r="P4" i="115"/>
  <c r="O4" i="115"/>
  <c r="N4" i="115"/>
  <c r="M4" i="115"/>
  <c r="L4" i="115"/>
  <c r="K4" i="115"/>
  <c r="J4" i="115"/>
  <c r="I4" i="115"/>
  <c r="H4" i="115"/>
  <c r="G4" i="115"/>
  <c r="F4" i="115"/>
  <c r="E4" i="115"/>
  <c r="D4" i="115"/>
  <c r="C4" i="115"/>
  <c r="AB3" i="115"/>
  <c r="AA3" i="115"/>
  <c r="Z3" i="115"/>
  <c r="Y3" i="115"/>
  <c r="X3" i="115"/>
  <c r="W3" i="115"/>
  <c r="V3" i="115"/>
  <c r="U3" i="115"/>
  <c r="T3" i="115"/>
  <c r="S3" i="115"/>
  <c r="R3" i="115"/>
  <c r="Q3" i="115"/>
  <c r="P3" i="115"/>
  <c r="O3" i="115"/>
  <c r="N3" i="115"/>
  <c r="M3" i="115"/>
  <c r="L3" i="115"/>
  <c r="K3" i="115"/>
  <c r="J3" i="115"/>
  <c r="I3" i="115"/>
  <c r="H3" i="115"/>
  <c r="G3" i="115"/>
  <c r="F3" i="115"/>
  <c r="E3" i="115"/>
  <c r="D3" i="115"/>
  <c r="C3" i="115"/>
  <c r="AB2" i="115"/>
  <c r="AA2" i="115"/>
  <c r="Z2" i="115"/>
  <c r="Y2" i="115"/>
  <c r="X2" i="115"/>
  <c r="W2" i="115"/>
  <c r="V2" i="115"/>
  <c r="U2" i="115"/>
  <c r="T2" i="115"/>
  <c r="S2" i="115"/>
  <c r="R2" i="115"/>
  <c r="Q2" i="115"/>
  <c r="P2" i="115"/>
  <c r="O2" i="115"/>
  <c r="N2" i="115"/>
  <c r="M2" i="115"/>
  <c r="L2" i="115"/>
  <c r="K2" i="115"/>
  <c r="J2" i="115"/>
  <c r="I2" i="115"/>
  <c r="H2" i="115"/>
  <c r="G2" i="115"/>
  <c r="F2" i="115"/>
  <c r="E2" i="115"/>
  <c r="D2" i="115"/>
  <c r="C2" i="115"/>
  <c r="B23" i="115"/>
  <c r="B9" i="115"/>
  <c r="B7" i="115"/>
  <c r="B6" i="115"/>
  <c r="B23" i="136"/>
  <c r="B9" i="136"/>
  <c r="B7" i="136"/>
  <c r="B6" i="136"/>
  <c r="B6" i="15"/>
  <c r="B7" i="15"/>
  <c r="B9" i="15"/>
  <c r="B10" i="15"/>
  <c r="B23" i="15"/>
  <c r="C2" i="15"/>
  <c r="D2" i="15"/>
  <c r="E2" i="15"/>
  <c r="F2" i="15"/>
  <c r="G2" i="15"/>
  <c r="H2" i="15"/>
  <c r="I2" i="15"/>
  <c r="J2" i="15"/>
  <c r="K2" i="15"/>
  <c r="L2" i="15"/>
  <c r="M2" i="15"/>
  <c r="N2" i="15"/>
  <c r="O2" i="15"/>
  <c r="P2" i="15"/>
  <c r="Q2" i="15"/>
  <c r="R2" i="15"/>
  <c r="S2" i="15"/>
  <c r="T2" i="15"/>
  <c r="U2" i="15"/>
  <c r="V2" i="15"/>
  <c r="W2" i="15"/>
  <c r="X2" i="15"/>
  <c r="Y2" i="15"/>
  <c r="Z2" i="15"/>
  <c r="AA2" i="15"/>
  <c r="AB2" i="15"/>
  <c r="C3" i="15"/>
  <c r="D3" i="15"/>
  <c r="E3" i="15"/>
  <c r="F3" i="15"/>
  <c r="G3" i="15"/>
  <c r="H3" i="15"/>
  <c r="I3" i="15"/>
  <c r="J3" i="15"/>
  <c r="K3" i="15"/>
  <c r="L3" i="15"/>
  <c r="M3" i="15"/>
  <c r="N3" i="15"/>
  <c r="O3" i="15"/>
  <c r="P3" i="15"/>
  <c r="Q3" i="15"/>
  <c r="R3" i="15"/>
  <c r="S3" i="15"/>
  <c r="T3" i="15"/>
  <c r="U3" i="15"/>
  <c r="V3" i="15"/>
  <c r="W3" i="15"/>
  <c r="X3" i="15"/>
  <c r="Y3" i="15"/>
  <c r="Z3" i="15"/>
  <c r="AA3" i="15"/>
  <c r="AB3" i="15"/>
  <c r="C4" i="15"/>
  <c r="D4" i="15"/>
  <c r="E4" i="15"/>
  <c r="F4" i="15"/>
  <c r="G4" i="15"/>
  <c r="H4" i="15"/>
  <c r="I4" i="15"/>
  <c r="J4" i="15"/>
  <c r="K4" i="15"/>
  <c r="L4" i="15"/>
  <c r="M4" i="15"/>
  <c r="N4" i="15"/>
  <c r="O4" i="15"/>
  <c r="P4" i="15"/>
  <c r="Q4" i="15"/>
  <c r="R4" i="15"/>
  <c r="S4" i="15"/>
  <c r="T4" i="15"/>
  <c r="U4" i="15"/>
  <c r="V4" i="15"/>
  <c r="W4" i="15"/>
  <c r="X4" i="15"/>
  <c r="Y4" i="15"/>
  <c r="Z4" i="15"/>
  <c r="AA4" i="15"/>
  <c r="AB4" i="15"/>
  <c r="C5" i="15"/>
  <c r="D5" i="15"/>
  <c r="E5" i="15"/>
  <c r="F5" i="15"/>
  <c r="G5" i="15"/>
  <c r="H5" i="15"/>
  <c r="I5" i="15"/>
  <c r="J5" i="15"/>
  <c r="K5" i="15"/>
  <c r="L5" i="15"/>
  <c r="M5" i="15"/>
  <c r="N5" i="15"/>
  <c r="O5" i="15"/>
  <c r="P5" i="15"/>
  <c r="Q5" i="15"/>
  <c r="R5" i="15"/>
  <c r="S5" i="15"/>
  <c r="T5" i="15"/>
  <c r="U5" i="15"/>
  <c r="V5" i="15"/>
  <c r="W5" i="15"/>
  <c r="X5" i="15"/>
  <c r="Y5" i="15"/>
  <c r="Z5" i="15"/>
  <c r="AA5" i="15"/>
  <c r="AB5" i="15"/>
  <c r="C6" i="15"/>
  <c r="D6" i="15"/>
  <c r="E6" i="15"/>
  <c r="F6" i="15"/>
  <c r="G6" i="15"/>
  <c r="H6" i="15"/>
  <c r="I6" i="15"/>
  <c r="J6" i="15"/>
  <c r="K6" i="15"/>
  <c r="L6" i="15"/>
  <c r="M6" i="15"/>
  <c r="N6" i="15"/>
  <c r="O6" i="15"/>
  <c r="P6" i="15"/>
  <c r="Q6" i="15"/>
  <c r="R6" i="15"/>
  <c r="S6" i="15"/>
  <c r="T6" i="15"/>
  <c r="U6" i="15"/>
  <c r="V6" i="15"/>
  <c r="W6" i="15"/>
  <c r="X6" i="15"/>
  <c r="Y6" i="15"/>
  <c r="Z6" i="15"/>
  <c r="AA6" i="15"/>
  <c r="AB6" i="15"/>
  <c r="C7" i="15"/>
  <c r="D7" i="15"/>
  <c r="E7" i="15"/>
  <c r="F7" i="15"/>
  <c r="G7" i="15"/>
  <c r="H7" i="15"/>
  <c r="I7" i="15"/>
  <c r="J7" i="15"/>
  <c r="K7" i="15"/>
  <c r="L7" i="15"/>
  <c r="M7" i="15"/>
  <c r="N7" i="15"/>
  <c r="O7" i="15"/>
  <c r="P7" i="15"/>
  <c r="Q7" i="15"/>
  <c r="R7" i="15"/>
  <c r="S7" i="15"/>
  <c r="T7" i="15"/>
  <c r="U7" i="15"/>
  <c r="V7" i="15"/>
  <c r="W7" i="15"/>
  <c r="X7" i="15"/>
  <c r="Y7" i="15"/>
  <c r="Z7" i="15"/>
  <c r="AA7" i="15"/>
  <c r="AB7" i="15"/>
  <c r="C8" i="15"/>
  <c r="D8" i="15"/>
  <c r="E8" i="15"/>
  <c r="F8" i="15"/>
  <c r="G8" i="15"/>
  <c r="H8" i="15"/>
  <c r="I8" i="15"/>
  <c r="J8" i="15"/>
  <c r="K8" i="15"/>
  <c r="L8" i="15"/>
  <c r="M8" i="15"/>
  <c r="N8" i="15"/>
  <c r="O8" i="15"/>
  <c r="P8" i="15"/>
  <c r="Q8" i="15"/>
  <c r="R8" i="15"/>
  <c r="S8" i="15"/>
  <c r="T8" i="15"/>
  <c r="U8" i="15"/>
  <c r="V8" i="15"/>
  <c r="W8" i="15"/>
  <c r="X8" i="15"/>
  <c r="Y8" i="15"/>
  <c r="Z8" i="15"/>
  <c r="AA8" i="15"/>
  <c r="AB8" i="15"/>
  <c r="C9" i="15"/>
  <c r="D9" i="15"/>
  <c r="E9" i="15"/>
  <c r="F9" i="15"/>
  <c r="G9" i="15"/>
  <c r="H9" i="15"/>
  <c r="I9" i="15"/>
  <c r="J9" i="15"/>
  <c r="K9" i="15"/>
  <c r="L9" i="15"/>
  <c r="M9" i="15"/>
  <c r="N9" i="15"/>
  <c r="O9" i="15"/>
  <c r="P9" i="15"/>
  <c r="Q9" i="15"/>
  <c r="R9" i="15"/>
  <c r="S9" i="15"/>
  <c r="T9" i="15"/>
  <c r="U9" i="15"/>
  <c r="V9" i="15"/>
  <c r="W9" i="15"/>
  <c r="X9" i="15"/>
  <c r="Y9" i="15"/>
  <c r="Z9" i="15"/>
  <c r="AA9" i="15"/>
  <c r="AB9" i="15"/>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C12"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C13"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C14" i="15"/>
  <c r="D14" i="15"/>
  <c r="E14" i="15"/>
  <c r="F14" i="15"/>
  <c r="G14" i="15"/>
  <c r="H14" i="15"/>
  <c r="I14" i="15"/>
  <c r="J14" i="15"/>
  <c r="K14" i="15"/>
  <c r="L14" i="15"/>
  <c r="M14" i="15"/>
  <c r="N14" i="15"/>
  <c r="O14" i="15"/>
  <c r="P14" i="15"/>
  <c r="Q14" i="15"/>
  <c r="R14" i="15"/>
  <c r="S14" i="15"/>
  <c r="T14" i="15"/>
  <c r="U14" i="15"/>
  <c r="V14" i="15"/>
  <c r="W14" i="15"/>
  <c r="X14" i="15"/>
  <c r="Y14" i="15"/>
  <c r="Z14" i="15"/>
  <c r="AA14" i="15"/>
  <c r="AB14" i="15"/>
  <c r="C15"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C16" i="15"/>
  <c r="D16" i="15"/>
  <c r="E16" i="15"/>
  <c r="F16" i="15"/>
  <c r="G16" i="15"/>
  <c r="H16" i="15"/>
  <c r="I16" i="15"/>
  <c r="J16" i="15"/>
  <c r="K16" i="15"/>
  <c r="L16" i="15"/>
  <c r="M16" i="15"/>
  <c r="N16" i="15"/>
  <c r="O16" i="15"/>
  <c r="P16" i="15"/>
  <c r="Q16" i="15"/>
  <c r="R16" i="15"/>
  <c r="S16" i="15"/>
  <c r="T16" i="15"/>
  <c r="U16" i="15"/>
  <c r="V16" i="15"/>
  <c r="W16" i="15"/>
  <c r="X16" i="15"/>
  <c r="Y16" i="15"/>
  <c r="Z16" i="15"/>
  <c r="AA16" i="15"/>
  <c r="AB16" i="15"/>
  <c r="C17"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C18"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C19"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C20" i="15"/>
  <c r="D20" i="15"/>
  <c r="E20" i="15"/>
  <c r="F20" i="15"/>
  <c r="G20" i="15"/>
  <c r="H20" i="15"/>
  <c r="I20" i="15"/>
  <c r="J20" i="15"/>
  <c r="K20" i="15"/>
  <c r="L20" i="15"/>
  <c r="M20" i="15"/>
  <c r="N20" i="15"/>
  <c r="O20" i="15"/>
  <c r="P20" i="15"/>
  <c r="Q20" i="15"/>
  <c r="R20" i="15"/>
  <c r="S20" i="15"/>
  <c r="T20" i="15"/>
  <c r="U20" i="15"/>
  <c r="V20" i="15"/>
  <c r="W20" i="15"/>
  <c r="X20" i="15"/>
  <c r="Y20" i="15"/>
  <c r="Z20" i="15"/>
  <c r="AA20" i="15"/>
  <c r="AB20" i="15"/>
  <c r="C21" i="15"/>
  <c r="D21" i="15"/>
  <c r="E21" i="15"/>
  <c r="F21" i="15"/>
  <c r="G21" i="15"/>
  <c r="H21" i="15"/>
  <c r="I21" i="15"/>
  <c r="J21" i="15"/>
  <c r="K21" i="15"/>
  <c r="L21" i="15"/>
  <c r="M21" i="15"/>
  <c r="N21" i="15"/>
  <c r="O21" i="15"/>
  <c r="P21" i="15"/>
  <c r="Q21" i="15"/>
  <c r="R21" i="15"/>
  <c r="S21" i="15"/>
  <c r="T21" i="15"/>
  <c r="U21" i="15"/>
  <c r="V21" i="15"/>
  <c r="W21" i="15"/>
  <c r="X21" i="15"/>
  <c r="Y21" i="15"/>
  <c r="Z21" i="15"/>
  <c r="AA21" i="15"/>
  <c r="AB21" i="15"/>
  <c r="C22" i="15"/>
  <c r="D22" i="15"/>
  <c r="E22" i="15"/>
  <c r="F22" i="15"/>
  <c r="G22" i="15"/>
  <c r="H22" i="15"/>
  <c r="I22" i="15"/>
  <c r="J22" i="15"/>
  <c r="K22" i="15"/>
  <c r="L22" i="15"/>
  <c r="M22" i="15"/>
  <c r="N22" i="15"/>
  <c r="O22" i="15"/>
  <c r="P22" i="15"/>
  <c r="Q22" i="15"/>
  <c r="R22" i="15"/>
  <c r="S22" i="15"/>
  <c r="T22" i="15"/>
  <c r="U22" i="15"/>
  <c r="V22" i="15"/>
  <c r="W22" i="15"/>
  <c r="X22" i="15"/>
  <c r="Y22" i="15"/>
  <c r="Z22" i="15"/>
  <c r="AA22" i="15"/>
  <c r="AB22" i="15"/>
  <c r="C23" i="15"/>
  <c r="D23" i="15"/>
  <c r="E23" i="15"/>
  <c r="F23" i="15"/>
  <c r="G23" i="15"/>
  <c r="H23" i="15"/>
  <c r="I23" i="15"/>
  <c r="J23" i="15"/>
  <c r="K23" i="15"/>
  <c r="L23" i="15"/>
  <c r="M23" i="15"/>
  <c r="N23" i="15"/>
  <c r="O23" i="15"/>
  <c r="P23" i="15"/>
  <c r="Q23" i="15"/>
  <c r="R23" i="15"/>
  <c r="S23" i="15"/>
  <c r="T23" i="15"/>
  <c r="U23" i="15"/>
  <c r="V23" i="15"/>
  <c r="W23" i="15"/>
  <c r="X23" i="15"/>
  <c r="Y23" i="15"/>
  <c r="Z23" i="15"/>
  <c r="AA23" i="15"/>
  <c r="AB23" i="15"/>
  <c r="C24" i="15"/>
  <c r="D24" i="15"/>
  <c r="E24" i="15"/>
  <c r="F24" i="15"/>
  <c r="G24" i="15"/>
  <c r="H24" i="15"/>
  <c r="I24" i="15"/>
  <c r="J24" i="15"/>
  <c r="K24" i="15"/>
  <c r="L24" i="15"/>
  <c r="M24" i="15"/>
  <c r="N24" i="15"/>
  <c r="O24" i="15"/>
  <c r="P24" i="15"/>
  <c r="Q24" i="15"/>
  <c r="R24" i="15"/>
  <c r="S24" i="15"/>
  <c r="T24" i="15"/>
  <c r="U24" i="15"/>
  <c r="V24" i="15"/>
  <c r="W24" i="15"/>
  <c r="X24" i="15"/>
  <c r="Y24" i="15"/>
  <c r="Z24" i="15"/>
  <c r="AA24" i="15"/>
  <c r="AB24" i="15"/>
  <c r="C25" i="15"/>
  <c r="D25" i="15"/>
  <c r="E25" i="15"/>
  <c r="F25" i="15"/>
  <c r="G25" i="15"/>
  <c r="H25" i="15"/>
  <c r="I25" i="15"/>
  <c r="J25" i="15"/>
  <c r="K25" i="15"/>
  <c r="L25" i="15"/>
  <c r="M25" i="15"/>
  <c r="N25" i="15"/>
  <c r="O25" i="15"/>
  <c r="P25" i="15"/>
  <c r="Q25" i="15"/>
  <c r="R25" i="15"/>
  <c r="S25" i="15"/>
  <c r="T25" i="15"/>
  <c r="U25" i="15"/>
  <c r="V25" i="15"/>
  <c r="W25" i="15"/>
  <c r="X25" i="15"/>
  <c r="Y25" i="15"/>
  <c r="Z25" i="15"/>
  <c r="AA25" i="15"/>
  <c r="AB25" i="15"/>
  <c r="C26" i="15"/>
  <c r="D26" i="15"/>
  <c r="E26" i="15"/>
  <c r="F26" i="15"/>
  <c r="G26" i="15"/>
  <c r="H26" i="15"/>
  <c r="I26" i="15"/>
  <c r="J26" i="15"/>
  <c r="K26" i="15"/>
  <c r="L26" i="15"/>
  <c r="M26" i="15"/>
  <c r="N26" i="15"/>
  <c r="O26" i="15"/>
  <c r="P26" i="15"/>
  <c r="Q26" i="15"/>
  <c r="R26" i="15"/>
  <c r="S26" i="15"/>
  <c r="T26" i="15"/>
  <c r="U26" i="15"/>
  <c r="V26" i="15"/>
  <c r="W26" i="15"/>
  <c r="X26" i="15"/>
  <c r="Y26" i="15"/>
  <c r="Z26" i="15"/>
  <c r="AA26" i="15"/>
  <c r="AB26" i="15"/>
  <c r="B13" i="170"/>
  <c r="B12" i="170"/>
  <c r="B11" i="170"/>
  <c r="B7" i="170"/>
  <c r="B13" i="171" a="1"/>
  <c r="B13" i="171" s="1"/>
  <c r="B12" i="171" a="1"/>
  <c r="B12" i="171" s="1"/>
  <c r="B11" i="171" a="1"/>
  <c r="B11" i="171" s="1"/>
  <c r="B7" i="171" a="1"/>
  <c r="B7" i="171" s="1"/>
  <c r="D11" i="171"/>
  <c r="C11" i="171"/>
  <c r="G58" i="167" l="1"/>
  <c r="H58" i="167" s="1"/>
  <c r="F58" i="167"/>
  <c r="F62" i="167" s="1"/>
  <c r="G62" i="167"/>
  <c r="E62" i="167"/>
  <c r="D62" i="167"/>
  <c r="C62" i="167"/>
  <c r="B62" i="167"/>
  <c r="D54" i="167"/>
  <c r="E54" i="167" s="1"/>
  <c r="B71" i="167" s="1"/>
  <c r="C51" i="167"/>
  <c r="C52" i="167" s="1"/>
  <c r="C50" i="167"/>
  <c r="P45" i="167"/>
  <c r="Q45" i="167" s="1"/>
  <c r="A44" i="167"/>
  <c r="B43" i="167"/>
  <c r="B44" i="167" s="1"/>
  <c r="D21" i="167"/>
  <c r="D20" i="167"/>
  <c r="D19" i="167"/>
  <c r="D53" i="167" s="1"/>
  <c r="C18" i="167"/>
  <c r="D18" i="167" s="1"/>
  <c r="D17" i="167"/>
  <c r="D16" i="167"/>
  <c r="AB11" i="160"/>
  <c r="AA11" i="160"/>
  <c r="Z11" i="160"/>
  <c r="Y11" i="160"/>
  <c r="X11" i="160"/>
  <c r="W11" i="160"/>
  <c r="V11" i="160"/>
  <c r="U11" i="160"/>
  <c r="T11" i="160"/>
  <c r="S11" i="160"/>
  <c r="R11" i="160"/>
  <c r="Q11" i="160"/>
  <c r="P11" i="160"/>
  <c r="O11" i="160"/>
  <c r="N11" i="160"/>
  <c r="M11" i="160"/>
  <c r="L11" i="160"/>
  <c r="K11" i="160"/>
  <c r="J11" i="160"/>
  <c r="I11" i="160"/>
  <c r="H11" i="160"/>
  <c r="G11" i="160"/>
  <c r="F11" i="160"/>
  <c r="E11" i="160"/>
  <c r="D11" i="160"/>
  <c r="C11" i="160"/>
  <c r="B11" i="160"/>
  <c r="B26" i="159"/>
  <c r="B24" i="159"/>
  <c r="B22" i="159"/>
  <c r="B21" i="159"/>
  <c r="B20" i="159"/>
  <c r="B19" i="159"/>
  <c r="B18" i="159"/>
  <c r="B17" i="159"/>
  <c r="B16" i="159"/>
  <c r="B15" i="159"/>
  <c r="B14" i="159"/>
  <c r="B13" i="159"/>
  <c r="B12" i="159"/>
  <c r="B11" i="159"/>
  <c r="B10" i="159"/>
  <c r="B5" i="159"/>
  <c r="B4" i="159"/>
  <c r="B3" i="159"/>
  <c r="B2" i="159"/>
  <c r="B8" i="159"/>
  <c r="Y26" i="150"/>
  <c r="X26" i="150"/>
  <c r="W26" i="150"/>
  <c r="V26" i="150"/>
  <c r="U26" i="150"/>
  <c r="T26" i="150"/>
  <c r="S26" i="150"/>
  <c r="R26" i="150"/>
  <c r="Q26" i="150"/>
  <c r="P26" i="150"/>
  <c r="O26" i="150"/>
  <c r="N26" i="150"/>
  <c r="M26" i="150"/>
  <c r="L26" i="150"/>
  <c r="K26" i="150"/>
  <c r="J26" i="150"/>
  <c r="I26" i="150"/>
  <c r="H26" i="150"/>
  <c r="G26" i="150"/>
  <c r="F26" i="150"/>
  <c r="E26" i="150"/>
  <c r="D26" i="150"/>
  <c r="C26" i="150"/>
  <c r="B26" i="150"/>
  <c r="Y25" i="150"/>
  <c r="X25" i="150"/>
  <c r="W25" i="150"/>
  <c r="V25" i="150"/>
  <c r="U25" i="150"/>
  <c r="T25" i="150"/>
  <c r="S25" i="150"/>
  <c r="R25" i="150"/>
  <c r="Q25" i="150"/>
  <c r="P25" i="150"/>
  <c r="O25" i="150"/>
  <c r="N25" i="150"/>
  <c r="M25" i="150"/>
  <c r="L25" i="150"/>
  <c r="K25" i="150"/>
  <c r="J25" i="150"/>
  <c r="I25" i="150"/>
  <c r="H25" i="150"/>
  <c r="G25" i="150"/>
  <c r="F25" i="150"/>
  <c r="E25" i="150"/>
  <c r="D25" i="150"/>
  <c r="C25" i="150"/>
  <c r="B25" i="150"/>
  <c r="Y24" i="150"/>
  <c r="X24" i="150"/>
  <c r="W24" i="150"/>
  <c r="V24" i="150"/>
  <c r="U24" i="150"/>
  <c r="T24" i="150"/>
  <c r="S24" i="150"/>
  <c r="R24" i="150"/>
  <c r="Q24" i="150"/>
  <c r="P24" i="150"/>
  <c r="O24" i="150"/>
  <c r="N24" i="150"/>
  <c r="M24" i="150"/>
  <c r="L24" i="150"/>
  <c r="K24" i="150"/>
  <c r="J24" i="150"/>
  <c r="I24" i="150"/>
  <c r="H24" i="150"/>
  <c r="G24" i="150"/>
  <c r="F24" i="150"/>
  <c r="E24" i="150"/>
  <c r="D24" i="150"/>
  <c r="C24" i="150"/>
  <c r="B24" i="150"/>
  <c r="Y23" i="150"/>
  <c r="X23" i="150"/>
  <c r="W23" i="150"/>
  <c r="V23" i="150"/>
  <c r="U23" i="150"/>
  <c r="T23" i="150"/>
  <c r="S23" i="150"/>
  <c r="R23" i="150"/>
  <c r="Q23" i="150"/>
  <c r="P23" i="150"/>
  <c r="O23" i="150"/>
  <c r="N23" i="150"/>
  <c r="M23" i="150"/>
  <c r="L23" i="150"/>
  <c r="K23" i="150"/>
  <c r="J23" i="150"/>
  <c r="I23" i="150"/>
  <c r="H23" i="150"/>
  <c r="G23" i="150"/>
  <c r="F23" i="150"/>
  <c r="E23" i="150"/>
  <c r="D23" i="150"/>
  <c r="C23" i="150"/>
  <c r="B23" i="150"/>
  <c r="Y22" i="150"/>
  <c r="X22" i="150"/>
  <c r="W22" i="150"/>
  <c r="V22" i="150"/>
  <c r="U22" i="150"/>
  <c r="T22" i="150"/>
  <c r="S22" i="150"/>
  <c r="R22" i="150"/>
  <c r="Q22" i="150"/>
  <c r="P22" i="150"/>
  <c r="O22" i="150"/>
  <c r="N22" i="150"/>
  <c r="M22" i="150"/>
  <c r="L22" i="150"/>
  <c r="K22" i="150"/>
  <c r="J22" i="150"/>
  <c r="I22" i="150"/>
  <c r="H22" i="150"/>
  <c r="G22" i="150"/>
  <c r="F22" i="150"/>
  <c r="E22" i="150"/>
  <c r="D22" i="150"/>
  <c r="C22" i="150"/>
  <c r="B22" i="150"/>
  <c r="Y21" i="150"/>
  <c r="X21" i="150"/>
  <c r="W21" i="150"/>
  <c r="V21" i="150"/>
  <c r="U21" i="150"/>
  <c r="T21" i="150"/>
  <c r="S21" i="150"/>
  <c r="R21" i="150"/>
  <c r="Q21" i="150"/>
  <c r="P21" i="150"/>
  <c r="O21" i="150"/>
  <c r="N21" i="150"/>
  <c r="M21" i="150"/>
  <c r="L21" i="150"/>
  <c r="K21" i="150"/>
  <c r="J21" i="150"/>
  <c r="I21" i="150"/>
  <c r="H21" i="150"/>
  <c r="G21" i="150"/>
  <c r="F21" i="150"/>
  <c r="E21" i="150"/>
  <c r="D21" i="150"/>
  <c r="C21" i="150"/>
  <c r="B21" i="150"/>
  <c r="Y20" i="150"/>
  <c r="X20" i="150"/>
  <c r="W20" i="150"/>
  <c r="V20" i="150"/>
  <c r="U20" i="150"/>
  <c r="T20" i="150"/>
  <c r="S20" i="150"/>
  <c r="R20" i="150"/>
  <c r="Q20" i="150"/>
  <c r="P20" i="150"/>
  <c r="O20" i="150"/>
  <c r="N20" i="150"/>
  <c r="M20" i="150"/>
  <c r="L20" i="150"/>
  <c r="K20" i="150"/>
  <c r="J20" i="150"/>
  <c r="I20" i="150"/>
  <c r="H20" i="150"/>
  <c r="G20" i="150"/>
  <c r="F20" i="150"/>
  <c r="E20" i="150"/>
  <c r="D20" i="150"/>
  <c r="C20" i="150"/>
  <c r="B20" i="150"/>
  <c r="Y19" i="150"/>
  <c r="X19" i="150"/>
  <c r="W19" i="150"/>
  <c r="V19" i="150"/>
  <c r="U19" i="150"/>
  <c r="T19" i="150"/>
  <c r="S19" i="150"/>
  <c r="R19" i="150"/>
  <c r="Q19" i="150"/>
  <c r="P19" i="150"/>
  <c r="O19" i="150"/>
  <c r="N19" i="150"/>
  <c r="M19" i="150"/>
  <c r="L19" i="150"/>
  <c r="K19" i="150"/>
  <c r="J19" i="150"/>
  <c r="I19" i="150"/>
  <c r="H19" i="150"/>
  <c r="G19" i="150"/>
  <c r="F19" i="150"/>
  <c r="E19" i="150"/>
  <c r="D19" i="150"/>
  <c r="C19" i="150"/>
  <c r="B19" i="150"/>
  <c r="Y18" i="150"/>
  <c r="X18" i="150"/>
  <c r="W18" i="150"/>
  <c r="V18" i="150"/>
  <c r="U18" i="150"/>
  <c r="T18" i="150"/>
  <c r="S18" i="150"/>
  <c r="R18" i="150"/>
  <c r="Q18" i="150"/>
  <c r="P18" i="150"/>
  <c r="O18" i="150"/>
  <c r="N18" i="150"/>
  <c r="M18" i="150"/>
  <c r="L18" i="150"/>
  <c r="K18" i="150"/>
  <c r="J18" i="150"/>
  <c r="I18" i="150"/>
  <c r="H18" i="150"/>
  <c r="G18" i="150"/>
  <c r="F18" i="150"/>
  <c r="E18" i="150"/>
  <c r="D18" i="150"/>
  <c r="C18" i="150"/>
  <c r="B18" i="150"/>
  <c r="Y17" i="150"/>
  <c r="X17" i="150"/>
  <c r="W17" i="150"/>
  <c r="V17" i="150"/>
  <c r="U17" i="150"/>
  <c r="T17" i="150"/>
  <c r="S17" i="150"/>
  <c r="R17" i="150"/>
  <c r="Q17" i="150"/>
  <c r="P17" i="150"/>
  <c r="O17" i="150"/>
  <c r="N17" i="150"/>
  <c r="M17" i="150"/>
  <c r="L17" i="150"/>
  <c r="K17" i="150"/>
  <c r="J17" i="150"/>
  <c r="I17" i="150"/>
  <c r="H17" i="150"/>
  <c r="G17" i="150"/>
  <c r="F17" i="150"/>
  <c r="E17" i="150"/>
  <c r="D17" i="150"/>
  <c r="C17" i="150"/>
  <c r="B17" i="150"/>
  <c r="Y16" i="150"/>
  <c r="X16" i="150"/>
  <c r="W16" i="150"/>
  <c r="V16" i="150"/>
  <c r="U16" i="150"/>
  <c r="T16" i="150"/>
  <c r="S16" i="150"/>
  <c r="R16" i="150"/>
  <c r="Q16" i="150"/>
  <c r="P16" i="150"/>
  <c r="O16" i="150"/>
  <c r="N16" i="150"/>
  <c r="M16" i="150"/>
  <c r="L16" i="150"/>
  <c r="K16" i="150"/>
  <c r="J16" i="150"/>
  <c r="I16" i="150"/>
  <c r="H16" i="150"/>
  <c r="G16" i="150"/>
  <c r="F16" i="150"/>
  <c r="E16" i="150"/>
  <c r="D16" i="150"/>
  <c r="C16" i="150"/>
  <c r="B16" i="150"/>
  <c r="Y15" i="150"/>
  <c r="X15" i="150"/>
  <c r="W15" i="150"/>
  <c r="V15" i="150"/>
  <c r="U15" i="150"/>
  <c r="T15" i="150"/>
  <c r="S15" i="150"/>
  <c r="R15" i="150"/>
  <c r="Q15" i="150"/>
  <c r="P15" i="150"/>
  <c r="O15" i="150"/>
  <c r="N15" i="150"/>
  <c r="M15" i="150"/>
  <c r="L15" i="150"/>
  <c r="K15" i="150"/>
  <c r="J15" i="150"/>
  <c r="I15" i="150"/>
  <c r="H15" i="150"/>
  <c r="G15" i="150"/>
  <c r="F15" i="150"/>
  <c r="E15" i="150"/>
  <c r="D15" i="150"/>
  <c r="C15" i="150"/>
  <c r="B15" i="150"/>
  <c r="Y14" i="150"/>
  <c r="X14" i="150"/>
  <c r="W14" i="150"/>
  <c r="V14" i="150"/>
  <c r="U14" i="150"/>
  <c r="T14" i="150"/>
  <c r="S14" i="150"/>
  <c r="R14" i="150"/>
  <c r="Q14" i="150"/>
  <c r="P14" i="150"/>
  <c r="O14" i="150"/>
  <c r="N14" i="150"/>
  <c r="M14" i="150"/>
  <c r="L14" i="150"/>
  <c r="K14" i="150"/>
  <c r="J14" i="150"/>
  <c r="I14" i="150"/>
  <c r="H14" i="150"/>
  <c r="G14" i="150"/>
  <c r="F14" i="150"/>
  <c r="E14" i="150"/>
  <c r="D14" i="150"/>
  <c r="C14" i="150"/>
  <c r="B14" i="150"/>
  <c r="Y13" i="150"/>
  <c r="X13" i="150"/>
  <c r="W13" i="150"/>
  <c r="V13" i="150"/>
  <c r="U13" i="150"/>
  <c r="T13" i="150"/>
  <c r="S13" i="150"/>
  <c r="R13" i="150"/>
  <c r="Q13" i="150"/>
  <c r="P13" i="150"/>
  <c r="O13" i="150"/>
  <c r="N13" i="150"/>
  <c r="M13" i="150"/>
  <c r="L13" i="150"/>
  <c r="K13" i="150"/>
  <c r="J13" i="150"/>
  <c r="I13" i="150"/>
  <c r="H13" i="150"/>
  <c r="G13" i="150"/>
  <c r="F13" i="150"/>
  <c r="E13" i="150"/>
  <c r="D13" i="150"/>
  <c r="C13" i="150"/>
  <c r="B13" i="150"/>
  <c r="Y12" i="150"/>
  <c r="X12" i="150"/>
  <c r="W12" i="150"/>
  <c r="V12" i="150"/>
  <c r="U12" i="150"/>
  <c r="T12" i="150"/>
  <c r="S12" i="150"/>
  <c r="R12" i="150"/>
  <c r="Q12" i="150"/>
  <c r="P12" i="150"/>
  <c r="O12" i="150"/>
  <c r="N12" i="150"/>
  <c r="M12" i="150"/>
  <c r="L12" i="150"/>
  <c r="K12" i="150"/>
  <c r="J12" i="150"/>
  <c r="I12" i="150"/>
  <c r="H12" i="150"/>
  <c r="G12" i="150"/>
  <c r="F12" i="150"/>
  <c r="E12" i="150"/>
  <c r="D12" i="150"/>
  <c r="C12" i="150"/>
  <c r="B12" i="150"/>
  <c r="Y11" i="150"/>
  <c r="X11" i="150"/>
  <c r="W11" i="150"/>
  <c r="V11" i="150"/>
  <c r="U11" i="150"/>
  <c r="T11" i="150"/>
  <c r="S11" i="150"/>
  <c r="R11" i="150"/>
  <c r="Q11" i="150"/>
  <c r="P11" i="150"/>
  <c r="O11" i="150"/>
  <c r="N11" i="150"/>
  <c r="M11" i="150"/>
  <c r="L11" i="150"/>
  <c r="K11" i="150"/>
  <c r="J11" i="150"/>
  <c r="I11" i="150"/>
  <c r="H11" i="150"/>
  <c r="G11" i="150"/>
  <c r="F11" i="150"/>
  <c r="E11" i="150"/>
  <c r="D11" i="150"/>
  <c r="C11" i="150"/>
  <c r="B11" i="150"/>
  <c r="Y10" i="150"/>
  <c r="X10" i="150"/>
  <c r="W10" i="150"/>
  <c r="V10" i="150"/>
  <c r="U10" i="150"/>
  <c r="T10" i="150"/>
  <c r="S10" i="150"/>
  <c r="R10" i="150"/>
  <c r="Q10" i="150"/>
  <c r="P10" i="150"/>
  <c r="O10" i="150"/>
  <c r="N10" i="150"/>
  <c r="M10" i="150"/>
  <c r="L10" i="150"/>
  <c r="K10" i="150"/>
  <c r="J10" i="150"/>
  <c r="I10" i="150"/>
  <c r="H10" i="150"/>
  <c r="G10" i="150"/>
  <c r="F10" i="150"/>
  <c r="E10" i="150"/>
  <c r="D10" i="150"/>
  <c r="C10" i="150"/>
  <c r="B10" i="150"/>
  <c r="Y9" i="150"/>
  <c r="X9" i="150"/>
  <c r="W9" i="150"/>
  <c r="V9" i="150"/>
  <c r="U9" i="150"/>
  <c r="T9" i="150"/>
  <c r="S9" i="150"/>
  <c r="R9" i="150"/>
  <c r="Q9" i="150"/>
  <c r="P9" i="150"/>
  <c r="O9" i="150"/>
  <c r="N9" i="150"/>
  <c r="M9" i="150"/>
  <c r="L9" i="150"/>
  <c r="K9" i="150"/>
  <c r="J9" i="150"/>
  <c r="I9" i="150"/>
  <c r="H9" i="150"/>
  <c r="G9" i="150"/>
  <c r="F9" i="150"/>
  <c r="E9" i="150"/>
  <c r="D9" i="150"/>
  <c r="C9" i="150"/>
  <c r="B9" i="150"/>
  <c r="Y8" i="150"/>
  <c r="X8" i="150"/>
  <c r="W8" i="150"/>
  <c r="V8" i="150"/>
  <c r="U8" i="150"/>
  <c r="T8" i="150"/>
  <c r="S8" i="150"/>
  <c r="R8" i="150"/>
  <c r="Q8" i="150"/>
  <c r="P8" i="150"/>
  <c r="O8" i="150"/>
  <c r="N8" i="150"/>
  <c r="M8" i="150"/>
  <c r="L8" i="150"/>
  <c r="K8" i="150"/>
  <c r="J8" i="150"/>
  <c r="I8" i="150"/>
  <c r="H8" i="150"/>
  <c r="G8" i="150"/>
  <c r="F8" i="150"/>
  <c r="E8" i="150"/>
  <c r="D8" i="150"/>
  <c r="C8" i="150"/>
  <c r="B8" i="150"/>
  <c r="Y7" i="150"/>
  <c r="X7" i="150"/>
  <c r="W7" i="150"/>
  <c r="V7" i="150"/>
  <c r="U7" i="150"/>
  <c r="T7" i="150"/>
  <c r="S7" i="150"/>
  <c r="R7" i="150"/>
  <c r="Q7" i="150"/>
  <c r="P7" i="150"/>
  <c r="O7" i="150"/>
  <c r="N7" i="150"/>
  <c r="M7" i="150"/>
  <c r="L7" i="150"/>
  <c r="K7" i="150"/>
  <c r="J7" i="150"/>
  <c r="I7" i="150"/>
  <c r="H7" i="150"/>
  <c r="G7" i="150"/>
  <c r="F7" i="150"/>
  <c r="E7" i="150"/>
  <c r="D7" i="150"/>
  <c r="C7" i="150"/>
  <c r="B7" i="150"/>
  <c r="Y6" i="150"/>
  <c r="X6" i="150"/>
  <c r="W6" i="150"/>
  <c r="V6" i="150"/>
  <c r="U6" i="150"/>
  <c r="T6" i="150"/>
  <c r="S6" i="150"/>
  <c r="R6" i="150"/>
  <c r="Q6" i="150"/>
  <c r="P6" i="150"/>
  <c r="O6" i="150"/>
  <c r="N6" i="150"/>
  <c r="M6" i="150"/>
  <c r="L6" i="150"/>
  <c r="K6" i="150"/>
  <c r="J6" i="150"/>
  <c r="I6" i="150"/>
  <c r="H6" i="150"/>
  <c r="G6" i="150"/>
  <c r="F6" i="150"/>
  <c r="E6" i="150"/>
  <c r="D6" i="150"/>
  <c r="C6" i="150"/>
  <c r="B6" i="150"/>
  <c r="Y5" i="150"/>
  <c r="X5" i="150"/>
  <c r="W5" i="150"/>
  <c r="V5" i="150"/>
  <c r="U5" i="150"/>
  <c r="T5" i="150"/>
  <c r="S5" i="150"/>
  <c r="R5" i="150"/>
  <c r="Q5" i="150"/>
  <c r="P5" i="150"/>
  <c r="O5" i="150"/>
  <c r="N5" i="150"/>
  <c r="M5" i="150"/>
  <c r="L5" i="150"/>
  <c r="K5" i="150"/>
  <c r="J5" i="150"/>
  <c r="I5" i="150"/>
  <c r="H5" i="150"/>
  <c r="G5" i="150"/>
  <c r="F5" i="150"/>
  <c r="E5" i="150"/>
  <c r="D5" i="150"/>
  <c r="C5" i="150"/>
  <c r="B5" i="150"/>
  <c r="Y4" i="150"/>
  <c r="X4" i="150"/>
  <c r="W4" i="150"/>
  <c r="V4" i="150"/>
  <c r="U4" i="150"/>
  <c r="T4" i="150"/>
  <c r="S4" i="150"/>
  <c r="R4" i="150"/>
  <c r="Q4" i="150"/>
  <c r="P4" i="150"/>
  <c r="O4" i="150"/>
  <c r="N4" i="150"/>
  <c r="M4" i="150"/>
  <c r="L4" i="150"/>
  <c r="K4" i="150"/>
  <c r="J4" i="150"/>
  <c r="I4" i="150"/>
  <c r="H4" i="150"/>
  <c r="G4" i="150"/>
  <c r="F4" i="150"/>
  <c r="E4" i="150"/>
  <c r="D4" i="150"/>
  <c r="C4" i="150"/>
  <c r="B4" i="150"/>
  <c r="Y3" i="150"/>
  <c r="X3" i="150"/>
  <c r="W3" i="150"/>
  <c r="V3" i="150"/>
  <c r="U3" i="150"/>
  <c r="T3" i="150"/>
  <c r="S3" i="150"/>
  <c r="R3" i="150"/>
  <c r="Q3" i="150"/>
  <c r="P3" i="150"/>
  <c r="O3" i="150"/>
  <c r="N3" i="150"/>
  <c r="M3" i="150"/>
  <c r="L3" i="150"/>
  <c r="K3" i="150"/>
  <c r="J3" i="150"/>
  <c r="I3" i="150"/>
  <c r="H3" i="150"/>
  <c r="G3" i="150"/>
  <c r="F3" i="150"/>
  <c r="E3" i="150"/>
  <c r="D3" i="150"/>
  <c r="C3" i="150"/>
  <c r="B3" i="150"/>
  <c r="Y2" i="150"/>
  <c r="X2" i="150"/>
  <c r="W2" i="150"/>
  <c r="V2" i="150"/>
  <c r="U2" i="150"/>
  <c r="T2" i="150"/>
  <c r="S2" i="150"/>
  <c r="R2" i="150"/>
  <c r="Q2" i="150"/>
  <c r="P2" i="150"/>
  <c r="O2" i="150"/>
  <c r="N2" i="150"/>
  <c r="M2" i="150"/>
  <c r="L2" i="150"/>
  <c r="K2" i="150"/>
  <c r="J2" i="150"/>
  <c r="I2" i="150"/>
  <c r="H2" i="150"/>
  <c r="G2" i="150"/>
  <c r="F2" i="150"/>
  <c r="E2" i="150"/>
  <c r="D2" i="150"/>
  <c r="C2" i="150"/>
  <c r="B2" i="150"/>
  <c r="Y26" i="149"/>
  <c r="X26" i="149"/>
  <c r="W26" i="149"/>
  <c r="V26" i="149"/>
  <c r="U26" i="149"/>
  <c r="T26" i="149"/>
  <c r="S26" i="149"/>
  <c r="R26" i="149"/>
  <c r="Q26" i="149"/>
  <c r="P26" i="149"/>
  <c r="O26" i="149"/>
  <c r="N26" i="149"/>
  <c r="M26" i="149"/>
  <c r="L26" i="149"/>
  <c r="K26" i="149"/>
  <c r="J26" i="149"/>
  <c r="I26" i="149"/>
  <c r="H26" i="149"/>
  <c r="G26" i="149"/>
  <c r="F26" i="149"/>
  <c r="E26" i="149"/>
  <c r="D26" i="149"/>
  <c r="C26" i="149"/>
  <c r="B26" i="149"/>
  <c r="Y25" i="149"/>
  <c r="X25" i="149"/>
  <c r="W25" i="149"/>
  <c r="V25" i="149"/>
  <c r="U25" i="149"/>
  <c r="T25" i="149"/>
  <c r="S25" i="149"/>
  <c r="R25" i="149"/>
  <c r="Q25" i="149"/>
  <c r="P25" i="149"/>
  <c r="O25" i="149"/>
  <c r="N25" i="149"/>
  <c r="M25" i="149"/>
  <c r="L25" i="149"/>
  <c r="K25" i="149"/>
  <c r="J25" i="149"/>
  <c r="I25" i="149"/>
  <c r="H25" i="149"/>
  <c r="G25" i="149"/>
  <c r="F25" i="149"/>
  <c r="E25" i="149"/>
  <c r="D25" i="149"/>
  <c r="C25" i="149"/>
  <c r="B25" i="149"/>
  <c r="Y24" i="149"/>
  <c r="X24" i="149"/>
  <c r="W24" i="149"/>
  <c r="V24" i="149"/>
  <c r="U24" i="149"/>
  <c r="T24" i="149"/>
  <c r="S24" i="149"/>
  <c r="R24" i="149"/>
  <c r="Q24" i="149"/>
  <c r="P24" i="149"/>
  <c r="O24" i="149"/>
  <c r="N24" i="149"/>
  <c r="M24" i="149"/>
  <c r="L24" i="149"/>
  <c r="K24" i="149"/>
  <c r="J24" i="149"/>
  <c r="I24" i="149"/>
  <c r="H24" i="149"/>
  <c r="G24" i="149"/>
  <c r="F24" i="149"/>
  <c r="E24" i="149"/>
  <c r="D24" i="149"/>
  <c r="C24" i="149"/>
  <c r="B24" i="149"/>
  <c r="Y23" i="149"/>
  <c r="X23" i="149"/>
  <c r="W23" i="149"/>
  <c r="V23" i="149"/>
  <c r="U23" i="149"/>
  <c r="T23" i="149"/>
  <c r="S23" i="149"/>
  <c r="R23" i="149"/>
  <c r="Q23" i="149"/>
  <c r="P23" i="149"/>
  <c r="O23" i="149"/>
  <c r="N23" i="149"/>
  <c r="M23" i="149"/>
  <c r="L23" i="149"/>
  <c r="K23" i="149"/>
  <c r="J23" i="149"/>
  <c r="I23" i="149"/>
  <c r="H23" i="149"/>
  <c r="G23" i="149"/>
  <c r="F23" i="149"/>
  <c r="E23" i="149"/>
  <c r="D23" i="149"/>
  <c r="C23" i="149"/>
  <c r="B23" i="149"/>
  <c r="Y22" i="149"/>
  <c r="X22" i="149"/>
  <c r="W22" i="149"/>
  <c r="V22" i="149"/>
  <c r="U22" i="149"/>
  <c r="T22" i="149"/>
  <c r="S22" i="149"/>
  <c r="R22" i="149"/>
  <c r="Q22" i="149"/>
  <c r="P22" i="149"/>
  <c r="O22" i="149"/>
  <c r="N22" i="149"/>
  <c r="M22" i="149"/>
  <c r="L22" i="149"/>
  <c r="K22" i="149"/>
  <c r="J22" i="149"/>
  <c r="I22" i="149"/>
  <c r="H22" i="149"/>
  <c r="G22" i="149"/>
  <c r="F22" i="149"/>
  <c r="E22" i="149"/>
  <c r="D22" i="149"/>
  <c r="C22" i="149"/>
  <c r="B22" i="149"/>
  <c r="Y21" i="149"/>
  <c r="X21" i="149"/>
  <c r="W21" i="149"/>
  <c r="V21" i="149"/>
  <c r="U21" i="149"/>
  <c r="T21" i="149"/>
  <c r="S21" i="149"/>
  <c r="R21" i="149"/>
  <c r="Q21" i="149"/>
  <c r="P21" i="149"/>
  <c r="O21" i="149"/>
  <c r="N21" i="149"/>
  <c r="M21" i="149"/>
  <c r="L21" i="149"/>
  <c r="K21" i="149"/>
  <c r="J21" i="149"/>
  <c r="I21" i="149"/>
  <c r="H21" i="149"/>
  <c r="G21" i="149"/>
  <c r="F21" i="149"/>
  <c r="E21" i="149"/>
  <c r="D21" i="149"/>
  <c r="C21" i="149"/>
  <c r="B21" i="149"/>
  <c r="Y20" i="149"/>
  <c r="X20" i="149"/>
  <c r="W20" i="149"/>
  <c r="V20" i="149"/>
  <c r="U20" i="149"/>
  <c r="T20" i="149"/>
  <c r="S20" i="149"/>
  <c r="R20" i="149"/>
  <c r="Q20" i="149"/>
  <c r="P20" i="149"/>
  <c r="O20" i="149"/>
  <c r="N20" i="149"/>
  <c r="M20" i="149"/>
  <c r="L20" i="149"/>
  <c r="K20" i="149"/>
  <c r="J20" i="149"/>
  <c r="I20" i="149"/>
  <c r="H20" i="149"/>
  <c r="G20" i="149"/>
  <c r="F20" i="149"/>
  <c r="E20" i="149"/>
  <c r="D20" i="149"/>
  <c r="C20" i="149"/>
  <c r="B20" i="149"/>
  <c r="Y19" i="149"/>
  <c r="X19" i="149"/>
  <c r="W19" i="149"/>
  <c r="V19" i="149"/>
  <c r="U19" i="149"/>
  <c r="T19" i="149"/>
  <c r="S19" i="149"/>
  <c r="R19" i="149"/>
  <c r="Q19" i="149"/>
  <c r="P19" i="149"/>
  <c r="O19" i="149"/>
  <c r="N19" i="149"/>
  <c r="M19" i="149"/>
  <c r="L19" i="149"/>
  <c r="K19" i="149"/>
  <c r="J19" i="149"/>
  <c r="I19" i="149"/>
  <c r="H19" i="149"/>
  <c r="G19" i="149"/>
  <c r="F19" i="149"/>
  <c r="E19" i="149"/>
  <c r="D19" i="149"/>
  <c r="C19" i="149"/>
  <c r="B19" i="149"/>
  <c r="Y18" i="149"/>
  <c r="X18" i="149"/>
  <c r="W18" i="149"/>
  <c r="V18" i="149"/>
  <c r="U18" i="149"/>
  <c r="T18" i="149"/>
  <c r="S18" i="149"/>
  <c r="R18" i="149"/>
  <c r="Q18" i="149"/>
  <c r="P18" i="149"/>
  <c r="O18" i="149"/>
  <c r="N18" i="149"/>
  <c r="M18" i="149"/>
  <c r="L18" i="149"/>
  <c r="K18" i="149"/>
  <c r="J18" i="149"/>
  <c r="I18" i="149"/>
  <c r="H18" i="149"/>
  <c r="G18" i="149"/>
  <c r="F18" i="149"/>
  <c r="E18" i="149"/>
  <c r="D18" i="149"/>
  <c r="C18" i="149"/>
  <c r="B18" i="149"/>
  <c r="Y17" i="149"/>
  <c r="X17" i="149"/>
  <c r="W17" i="149"/>
  <c r="V17" i="149"/>
  <c r="U17" i="149"/>
  <c r="T17" i="149"/>
  <c r="S17" i="149"/>
  <c r="R17" i="149"/>
  <c r="Q17" i="149"/>
  <c r="P17" i="149"/>
  <c r="O17" i="149"/>
  <c r="N17" i="149"/>
  <c r="M17" i="149"/>
  <c r="L17" i="149"/>
  <c r="K17" i="149"/>
  <c r="J17" i="149"/>
  <c r="I17" i="149"/>
  <c r="H17" i="149"/>
  <c r="G17" i="149"/>
  <c r="F17" i="149"/>
  <c r="E17" i="149"/>
  <c r="D17" i="149"/>
  <c r="C17" i="149"/>
  <c r="B17" i="149"/>
  <c r="Y16" i="149"/>
  <c r="X16" i="149"/>
  <c r="W16" i="149"/>
  <c r="V16" i="149"/>
  <c r="U16" i="149"/>
  <c r="T16" i="149"/>
  <c r="S16" i="149"/>
  <c r="R16" i="149"/>
  <c r="Q16" i="149"/>
  <c r="P16" i="149"/>
  <c r="O16" i="149"/>
  <c r="N16" i="149"/>
  <c r="M16" i="149"/>
  <c r="L16" i="149"/>
  <c r="K16" i="149"/>
  <c r="J16" i="149"/>
  <c r="I16" i="149"/>
  <c r="H16" i="149"/>
  <c r="G16" i="149"/>
  <c r="F16" i="149"/>
  <c r="E16" i="149"/>
  <c r="D16" i="149"/>
  <c r="C16" i="149"/>
  <c r="B16" i="149"/>
  <c r="Y15" i="149"/>
  <c r="X15" i="149"/>
  <c r="W15" i="149"/>
  <c r="V15" i="149"/>
  <c r="U15" i="149"/>
  <c r="T15" i="149"/>
  <c r="S15" i="149"/>
  <c r="R15" i="149"/>
  <c r="Q15" i="149"/>
  <c r="P15" i="149"/>
  <c r="O15" i="149"/>
  <c r="N15" i="149"/>
  <c r="M15" i="149"/>
  <c r="L15" i="149"/>
  <c r="K15" i="149"/>
  <c r="J15" i="149"/>
  <c r="I15" i="149"/>
  <c r="H15" i="149"/>
  <c r="G15" i="149"/>
  <c r="F15" i="149"/>
  <c r="E15" i="149"/>
  <c r="D15" i="149"/>
  <c r="C15" i="149"/>
  <c r="B15" i="149"/>
  <c r="Y14" i="149"/>
  <c r="X14" i="149"/>
  <c r="W14" i="149"/>
  <c r="V14" i="149"/>
  <c r="U14" i="149"/>
  <c r="T14" i="149"/>
  <c r="S14" i="149"/>
  <c r="R14" i="149"/>
  <c r="Q14" i="149"/>
  <c r="P14" i="149"/>
  <c r="O14" i="149"/>
  <c r="N14" i="149"/>
  <c r="M14" i="149"/>
  <c r="L14" i="149"/>
  <c r="K14" i="149"/>
  <c r="J14" i="149"/>
  <c r="I14" i="149"/>
  <c r="H14" i="149"/>
  <c r="G14" i="149"/>
  <c r="F14" i="149"/>
  <c r="E14" i="149"/>
  <c r="D14" i="149"/>
  <c r="C14" i="149"/>
  <c r="B14" i="149"/>
  <c r="Y13" i="149"/>
  <c r="X13" i="149"/>
  <c r="W13" i="149"/>
  <c r="V13" i="149"/>
  <c r="U13" i="149"/>
  <c r="T13" i="149"/>
  <c r="S13" i="149"/>
  <c r="R13" i="149"/>
  <c r="Q13" i="149"/>
  <c r="P13" i="149"/>
  <c r="O13" i="149"/>
  <c r="N13" i="149"/>
  <c r="M13" i="149"/>
  <c r="L13" i="149"/>
  <c r="K13" i="149"/>
  <c r="J13" i="149"/>
  <c r="I13" i="149"/>
  <c r="H13" i="149"/>
  <c r="G13" i="149"/>
  <c r="F13" i="149"/>
  <c r="E13" i="149"/>
  <c r="D13" i="149"/>
  <c r="C13" i="149"/>
  <c r="B13" i="149"/>
  <c r="Y12" i="149"/>
  <c r="X12" i="149"/>
  <c r="W12" i="149"/>
  <c r="V12" i="149"/>
  <c r="U12" i="149"/>
  <c r="T12" i="149"/>
  <c r="S12" i="149"/>
  <c r="R12" i="149"/>
  <c r="Q12" i="149"/>
  <c r="P12" i="149"/>
  <c r="O12" i="149"/>
  <c r="N12" i="149"/>
  <c r="M12" i="149"/>
  <c r="L12" i="149"/>
  <c r="K12" i="149"/>
  <c r="J12" i="149"/>
  <c r="I12" i="149"/>
  <c r="H12" i="149"/>
  <c r="G12" i="149"/>
  <c r="F12" i="149"/>
  <c r="E12" i="149"/>
  <c r="D12" i="149"/>
  <c r="C12" i="149"/>
  <c r="B12" i="149"/>
  <c r="Y11" i="149"/>
  <c r="X11" i="149"/>
  <c r="W11" i="149"/>
  <c r="V11" i="149"/>
  <c r="U11" i="149"/>
  <c r="T11" i="149"/>
  <c r="S11" i="149"/>
  <c r="R11" i="149"/>
  <c r="Q11" i="149"/>
  <c r="P11" i="149"/>
  <c r="O11" i="149"/>
  <c r="N11" i="149"/>
  <c r="M11" i="149"/>
  <c r="L11" i="149"/>
  <c r="K11" i="149"/>
  <c r="J11" i="149"/>
  <c r="I11" i="149"/>
  <c r="H11" i="149"/>
  <c r="G11" i="149"/>
  <c r="F11" i="149"/>
  <c r="E11" i="149"/>
  <c r="D11" i="149"/>
  <c r="C11" i="149"/>
  <c r="B11" i="149"/>
  <c r="Y10" i="149"/>
  <c r="X10" i="149"/>
  <c r="W10" i="149"/>
  <c r="V10" i="149"/>
  <c r="U10" i="149"/>
  <c r="T10" i="149"/>
  <c r="S10" i="149"/>
  <c r="R10" i="149"/>
  <c r="Q10" i="149"/>
  <c r="P10" i="149"/>
  <c r="O10" i="149"/>
  <c r="N10" i="149"/>
  <c r="M10" i="149"/>
  <c r="L10" i="149"/>
  <c r="K10" i="149"/>
  <c r="J10" i="149"/>
  <c r="I10" i="149"/>
  <c r="H10" i="149"/>
  <c r="G10" i="149"/>
  <c r="F10" i="149"/>
  <c r="E10" i="149"/>
  <c r="D10" i="149"/>
  <c r="C10" i="149"/>
  <c r="B10" i="149"/>
  <c r="Y9" i="149"/>
  <c r="X9" i="149"/>
  <c r="W9" i="149"/>
  <c r="V9" i="149"/>
  <c r="U9" i="149"/>
  <c r="T9" i="149"/>
  <c r="S9" i="149"/>
  <c r="R9" i="149"/>
  <c r="Q9" i="149"/>
  <c r="P9" i="149"/>
  <c r="O9" i="149"/>
  <c r="N9" i="149"/>
  <c r="M9" i="149"/>
  <c r="L9" i="149"/>
  <c r="K9" i="149"/>
  <c r="J9" i="149"/>
  <c r="I9" i="149"/>
  <c r="H9" i="149"/>
  <c r="G9" i="149"/>
  <c r="F9" i="149"/>
  <c r="E9" i="149"/>
  <c r="D9" i="149"/>
  <c r="C9" i="149"/>
  <c r="B9" i="149"/>
  <c r="Y8" i="149"/>
  <c r="X8" i="149"/>
  <c r="W8" i="149"/>
  <c r="V8" i="149"/>
  <c r="U8" i="149"/>
  <c r="T8" i="149"/>
  <c r="S8" i="149"/>
  <c r="R8" i="149"/>
  <c r="Q8" i="149"/>
  <c r="P8" i="149"/>
  <c r="O8" i="149"/>
  <c r="N8" i="149"/>
  <c r="M8" i="149"/>
  <c r="L8" i="149"/>
  <c r="K8" i="149"/>
  <c r="J8" i="149"/>
  <c r="I8" i="149"/>
  <c r="H8" i="149"/>
  <c r="G8" i="149"/>
  <c r="F8" i="149"/>
  <c r="E8" i="149"/>
  <c r="D8" i="149"/>
  <c r="C8" i="149"/>
  <c r="B8" i="149"/>
  <c r="Y7" i="149"/>
  <c r="X7" i="149"/>
  <c r="W7" i="149"/>
  <c r="V7" i="149"/>
  <c r="U7" i="149"/>
  <c r="T7" i="149"/>
  <c r="S7" i="149"/>
  <c r="R7" i="149"/>
  <c r="Q7" i="149"/>
  <c r="P7" i="149"/>
  <c r="O7" i="149"/>
  <c r="N7" i="149"/>
  <c r="M7" i="149"/>
  <c r="L7" i="149"/>
  <c r="K7" i="149"/>
  <c r="J7" i="149"/>
  <c r="I7" i="149"/>
  <c r="H7" i="149"/>
  <c r="G7" i="149"/>
  <c r="F7" i="149"/>
  <c r="E7" i="149"/>
  <c r="D7" i="149"/>
  <c r="C7" i="149"/>
  <c r="B7" i="149"/>
  <c r="Y6" i="149"/>
  <c r="X6" i="149"/>
  <c r="W6" i="149"/>
  <c r="V6" i="149"/>
  <c r="U6" i="149"/>
  <c r="T6" i="149"/>
  <c r="S6" i="149"/>
  <c r="R6" i="149"/>
  <c r="Q6" i="149"/>
  <c r="P6" i="149"/>
  <c r="O6" i="149"/>
  <c r="N6" i="149"/>
  <c r="M6" i="149"/>
  <c r="L6" i="149"/>
  <c r="K6" i="149"/>
  <c r="J6" i="149"/>
  <c r="I6" i="149"/>
  <c r="H6" i="149"/>
  <c r="G6" i="149"/>
  <c r="F6" i="149"/>
  <c r="E6" i="149"/>
  <c r="D6" i="149"/>
  <c r="C6" i="149"/>
  <c r="B6" i="149"/>
  <c r="Y5" i="149"/>
  <c r="X5" i="149"/>
  <c r="W5" i="149"/>
  <c r="V5" i="149"/>
  <c r="U5" i="149"/>
  <c r="T5" i="149"/>
  <c r="S5" i="149"/>
  <c r="R5" i="149"/>
  <c r="Q5" i="149"/>
  <c r="P5" i="149"/>
  <c r="O5" i="149"/>
  <c r="N5" i="149"/>
  <c r="M5" i="149"/>
  <c r="L5" i="149"/>
  <c r="K5" i="149"/>
  <c r="J5" i="149"/>
  <c r="I5" i="149"/>
  <c r="H5" i="149"/>
  <c r="G5" i="149"/>
  <c r="F5" i="149"/>
  <c r="E5" i="149"/>
  <c r="D5" i="149"/>
  <c r="C5" i="149"/>
  <c r="B5" i="149"/>
  <c r="Y4" i="149"/>
  <c r="X4" i="149"/>
  <c r="W4" i="149"/>
  <c r="V4" i="149"/>
  <c r="U4" i="149"/>
  <c r="T4" i="149"/>
  <c r="S4" i="149"/>
  <c r="R4" i="149"/>
  <c r="Q4" i="149"/>
  <c r="P4" i="149"/>
  <c r="O4" i="149"/>
  <c r="N4" i="149"/>
  <c r="M4" i="149"/>
  <c r="L4" i="149"/>
  <c r="K4" i="149"/>
  <c r="J4" i="149"/>
  <c r="I4" i="149"/>
  <c r="H4" i="149"/>
  <c r="G4" i="149"/>
  <c r="F4" i="149"/>
  <c r="E4" i="149"/>
  <c r="D4" i="149"/>
  <c r="C4" i="149"/>
  <c r="B4" i="149"/>
  <c r="Y3" i="149"/>
  <c r="X3" i="149"/>
  <c r="W3" i="149"/>
  <c r="V3" i="149"/>
  <c r="U3" i="149"/>
  <c r="T3" i="149"/>
  <c r="S3" i="149"/>
  <c r="R3" i="149"/>
  <c r="Q3" i="149"/>
  <c r="P3" i="149"/>
  <c r="O3" i="149"/>
  <c r="N3" i="149"/>
  <c r="M3" i="149"/>
  <c r="L3" i="149"/>
  <c r="K3" i="149"/>
  <c r="J3" i="149"/>
  <c r="I3" i="149"/>
  <c r="H3" i="149"/>
  <c r="G3" i="149"/>
  <c r="F3" i="149"/>
  <c r="E3" i="149"/>
  <c r="D3" i="149"/>
  <c r="C3" i="149"/>
  <c r="B3" i="149"/>
  <c r="Y2" i="149"/>
  <c r="X2" i="149"/>
  <c r="W2" i="149"/>
  <c r="V2" i="149"/>
  <c r="U2" i="149"/>
  <c r="T2" i="149"/>
  <c r="S2" i="149"/>
  <c r="R2" i="149"/>
  <c r="Q2" i="149"/>
  <c r="P2" i="149"/>
  <c r="O2" i="149"/>
  <c r="N2" i="149"/>
  <c r="M2" i="149"/>
  <c r="L2" i="149"/>
  <c r="K2" i="149"/>
  <c r="J2" i="149"/>
  <c r="I2" i="149"/>
  <c r="H2" i="149"/>
  <c r="G2" i="149"/>
  <c r="F2" i="149"/>
  <c r="E2" i="149"/>
  <c r="D2" i="149"/>
  <c r="C2" i="149"/>
  <c r="B2" i="149"/>
  <c r="AB10" i="117"/>
  <c r="AA10" i="117"/>
  <c r="Z10" i="117"/>
  <c r="Y10" i="117"/>
  <c r="X10" i="117"/>
  <c r="W10" i="117"/>
  <c r="V10" i="117"/>
  <c r="U10" i="117"/>
  <c r="T10" i="117"/>
  <c r="S10" i="117"/>
  <c r="R10" i="117"/>
  <c r="Q10" i="117"/>
  <c r="P10" i="117"/>
  <c r="O10" i="117"/>
  <c r="N10" i="117"/>
  <c r="M10" i="117"/>
  <c r="L10" i="117"/>
  <c r="K10" i="117"/>
  <c r="J10" i="117"/>
  <c r="I10" i="117"/>
  <c r="H10" i="117"/>
  <c r="G10" i="117"/>
  <c r="F10" i="117"/>
  <c r="E10" i="117"/>
  <c r="D10" i="117"/>
  <c r="C10" i="117"/>
  <c r="B10" i="117"/>
  <c r="AB9" i="164"/>
  <c r="AA9" i="164"/>
  <c r="Z9" i="164"/>
  <c r="Y9" i="164"/>
  <c r="X9" i="164"/>
  <c r="W9" i="164"/>
  <c r="V9" i="164"/>
  <c r="U9" i="164"/>
  <c r="T9" i="164"/>
  <c r="S9" i="164"/>
  <c r="R9" i="164"/>
  <c r="Q9" i="164"/>
  <c r="P9" i="164"/>
  <c r="O9" i="164"/>
  <c r="N9" i="164"/>
  <c r="M9" i="164"/>
  <c r="L9" i="164"/>
  <c r="K9" i="164"/>
  <c r="J9" i="164"/>
  <c r="I9" i="164"/>
  <c r="H9" i="164"/>
  <c r="G9" i="164"/>
  <c r="F9" i="164"/>
  <c r="E9" i="164"/>
  <c r="D9" i="164"/>
  <c r="C9" i="164"/>
  <c r="B9" i="164"/>
  <c r="B10" i="115"/>
  <c r="AB7" i="164"/>
  <c r="AB10" i="164" s="1"/>
  <c r="AB10" i="158" s="1"/>
  <c r="AA7" i="164"/>
  <c r="AA10" i="164" s="1"/>
  <c r="AA10" i="158" s="1"/>
  <c r="Z7" i="164"/>
  <c r="Z10" i="164" s="1"/>
  <c r="Z10" i="158" s="1"/>
  <c r="Y7" i="164"/>
  <c r="Y10" i="164" s="1"/>
  <c r="Y10" i="158" s="1"/>
  <c r="X7" i="164"/>
  <c r="X10" i="164" s="1"/>
  <c r="X10" i="158" s="1"/>
  <c r="W7" i="164"/>
  <c r="W10" i="164" s="1"/>
  <c r="W10" i="158" s="1"/>
  <c r="V7" i="164"/>
  <c r="U7" i="164"/>
  <c r="T7" i="164"/>
  <c r="T10" i="164" s="1"/>
  <c r="T10" i="158" s="1"/>
  <c r="S7" i="164"/>
  <c r="R7" i="164"/>
  <c r="R10" i="164" s="1"/>
  <c r="R10" i="158" s="1"/>
  <c r="Q7" i="164"/>
  <c r="P7" i="164"/>
  <c r="O7" i="164"/>
  <c r="N7" i="164"/>
  <c r="M7" i="164"/>
  <c r="M10" i="164" s="1"/>
  <c r="M10" i="158" s="1"/>
  <c r="L7" i="164"/>
  <c r="L12" i="164" s="1"/>
  <c r="K7" i="164"/>
  <c r="K12" i="164" s="1"/>
  <c r="J7" i="164"/>
  <c r="J10" i="164" s="1"/>
  <c r="J10" i="158" s="1"/>
  <c r="I7" i="164"/>
  <c r="I10" i="164" s="1"/>
  <c r="I10" i="158" s="1"/>
  <c r="H7" i="164"/>
  <c r="H10" i="164" s="1"/>
  <c r="H10" i="158" s="1"/>
  <c r="G7" i="164"/>
  <c r="G10" i="164" s="1"/>
  <c r="G10" i="158" s="1"/>
  <c r="F7" i="164"/>
  <c r="F10" i="164" s="1"/>
  <c r="F10" i="158" s="1"/>
  <c r="E7" i="164"/>
  <c r="E10" i="164" s="1"/>
  <c r="E10" i="158" s="1"/>
  <c r="D7" i="164"/>
  <c r="D10" i="164" s="1"/>
  <c r="D10" i="158" s="1"/>
  <c r="C7" i="164"/>
  <c r="C10" i="164" s="1"/>
  <c r="C10" i="158" s="1"/>
  <c r="B7" i="164"/>
  <c r="B10" i="164" s="1"/>
  <c r="B10" i="158" s="1"/>
  <c r="I58" i="167" l="1"/>
  <c r="H62" i="167"/>
  <c r="D52" i="167"/>
  <c r="E52" i="167" s="1"/>
  <c r="D50" i="167"/>
  <c r="H12" i="164"/>
  <c r="E50" i="167"/>
  <c r="E53" i="167"/>
  <c r="B70" i="167" s="1"/>
  <c r="B60" i="167"/>
  <c r="C43" i="167"/>
  <c r="C44" i="167" s="1"/>
  <c r="D13" i="167" s="1"/>
  <c r="B61" i="167"/>
  <c r="D51" i="167"/>
  <c r="E51" i="167" s="1"/>
  <c r="J12" i="164"/>
  <c r="M12" i="164"/>
  <c r="S12" i="164"/>
  <c r="Q12" i="164"/>
  <c r="V12" i="164"/>
  <c r="R12" i="164"/>
  <c r="U10" i="164"/>
  <c r="U10" i="158" s="1"/>
  <c r="W12" i="164"/>
  <c r="T12" i="164"/>
  <c r="C12" i="164"/>
  <c r="D12" i="164"/>
  <c r="Z12" i="164"/>
  <c r="Y12" i="164"/>
  <c r="E12" i="164"/>
  <c r="AA12" i="164"/>
  <c r="F12" i="164"/>
  <c r="AB12" i="164"/>
  <c r="K10" i="164"/>
  <c r="K10" i="158" s="1"/>
  <c r="B12" i="164"/>
  <c r="N12" i="164"/>
  <c r="X12" i="164"/>
  <c r="O12" i="164"/>
  <c r="N10" i="164"/>
  <c r="N10" i="158" s="1"/>
  <c r="P10" i="164"/>
  <c r="P10" i="158" s="1"/>
  <c r="O10" i="164"/>
  <c r="O10" i="158" s="1"/>
  <c r="Q10" i="164"/>
  <c r="Q10" i="158" s="1"/>
  <c r="S10" i="164"/>
  <c r="S10" i="158" s="1"/>
  <c r="P12" i="164"/>
  <c r="L10" i="164"/>
  <c r="L10" i="158" s="1"/>
  <c r="V10" i="164"/>
  <c r="V10" i="158" s="1"/>
  <c r="G12" i="164"/>
  <c r="U12" i="164"/>
  <c r="I12" i="164"/>
  <c r="J58" i="167" l="1"/>
  <c r="I62" i="167"/>
  <c r="T60" i="167"/>
  <c r="Q18" i="161" s="1"/>
  <c r="W60" i="167"/>
  <c r="T18" i="161" s="1"/>
  <c r="S60" i="167"/>
  <c r="P18" i="161" s="1"/>
  <c r="E60" i="167"/>
  <c r="B18" i="161" s="1"/>
  <c r="R60" i="167"/>
  <c r="O18" i="161" s="1"/>
  <c r="Z60" i="167"/>
  <c r="W18" i="161" s="1"/>
  <c r="D60" i="167"/>
  <c r="D70" i="167" s="1"/>
  <c r="U60" i="167"/>
  <c r="R18" i="161" s="1"/>
  <c r="Q60" i="167"/>
  <c r="N18" i="161" s="1"/>
  <c r="P60" i="167"/>
  <c r="M18" i="161" s="1"/>
  <c r="J60" i="167"/>
  <c r="G18" i="161" s="1"/>
  <c r="AE60" i="167"/>
  <c r="AB18" i="161" s="1"/>
  <c r="Y60" i="167"/>
  <c r="V18" i="161" s="1"/>
  <c r="C60" i="167"/>
  <c r="C70" i="167" s="1"/>
  <c r="O60" i="167"/>
  <c r="L18" i="161" s="1"/>
  <c r="K60" i="167"/>
  <c r="H18" i="161" s="1"/>
  <c r="N60" i="167"/>
  <c r="K18" i="161" s="1"/>
  <c r="AA60" i="167"/>
  <c r="X18" i="161" s="1"/>
  <c r="M60" i="167"/>
  <c r="J18" i="161" s="1"/>
  <c r="I60" i="167"/>
  <c r="F18" i="161" s="1"/>
  <c r="X60" i="167"/>
  <c r="U18" i="161" s="1"/>
  <c r="V60" i="167"/>
  <c r="S18" i="161" s="1"/>
  <c r="L60" i="167"/>
  <c r="I18" i="161" s="1"/>
  <c r="AD60" i="167"/>
  <c r="AA18" i="161" s="1"/>
  <c r="H60" i="167"/>
  <c r="E18" i="161" s="1"/>
  <c r="AC60" i="167"/>
  <c r="Z18" i="161" s="1"/>
  <c r="G60" i="167"/>
  <c r="D18" i="161" s="1"/>
  <c r="AB60" i="167"/>
  <c r="Y18" i="161" s="1"/>
  <c r="F60" i="167"/>
  <c r="C18" i="161" s="1"/>
  <c r="M61" i="167"/>
  <c r="J6" i="161" s="1"/>
  <c r="L61" i="167"/>
  <c r="I6" i="161" s="1"/>
  <c r="T61" i="167"/>
  <c r="Q6" i="161" s="1"/>
  <c r="K61" i="167"/>
  <c r="H6" i="161" s="1"/>
  <c r="S61" i="167"/>
  <c r="P6" i="161" s="1"/>
  <c r="P61" i="167"/>
  <c r="M6" i="161" s="1"/>
  <c r="J61" i="167"/>
  <c r="G6" i="161" s="1"/>
  <c r="AE61" i="167"/>
  <c r="AB6" i="161" s="1"/>
  <c r="I61" i="167"/>
  <c r="F6" i="161" s="1"/>
  <c r="X61" i="167"/>
  <c r="U6" i="161" s="1"/>
  <c r="R61" i="167"/>
  <c r="O6" i="161" s="1"/>
  <c r="N61" i="167"/>
  <c r="K6" i="161" s="1"/>
  <c r="AD61" i="167"/>
  <c r="AA6" i="161" s="1"/>
  <c r="H61" i="167"/>
  <c r="E6" i="161" s="1"/>
  <c r="Z61" i="167"/>
  <c r="W6" i="161" s="1"/>
  <c r="D61" i="167"/>
  <c r="AC61" i="167"/>
  <c r="Z6" i="161" s="1"/>
  <c r="G61" i="167"/>
  <c r="D6" i="161" s="1"/>
  <c r="AB61" i="167"/>
  <c r="Y6" i="161" s="1"/>
  <c r="F61" i="167"/>
  <c r="C6" i="161" s="1"/>
  <c r="Y61" i="167"/>
  <c r="V6" i="161" s="1"/>
  <c r="C61" i="167"/>
  <c r="C71" i="167" s="1"/>
  <c r="Q61" i="167"/>
  <c r="N6" i="161" s="1"/>
  <c r="O61" i="167"/>
  <c r="L6" i="161" s="1"/>
  <c r="AA61" i="167"/>
  <c r="X6" i="161" s="1"/>
  <c r="E61" i="167"/>
  <c r="B6" i="161" s="1"/>
  <c r="W61" i="167"/>
  <c r="T6" i="161" s="1"/>
  <c r="V61" i="167"/>
  <c r="S6" i="161" s="1"/>
  <c r="U61" i="167"/>
  <c r="R6" i="161" s="1"/>
  <c r="C13" i="167"/>
  <c r="D49" i="167"/>
  <c r="S71" i="167"/>
  <c r="AA71" i="167"/>
  <c r="E71" i="167"/>
  <c r="U71" i="167"/>
  <c r="R71" i="167"/>
  <c r="O71" i="167"/>
  <c r="Y71" i="167"/>
  <c r="V71" i="167"/>
  <c r="M71" i="167"/>
  <c r="L71" i="167"/>
  <c r="K71" i="167"/>
  <c r="J71" i="167"/>
  <c r="D71" i="167"/>
  <c r="W71" i="167"/>
  <c r="AC71" i="167"/>
  <c r="G71" i="167"/>
  <c r="E70" i="167"/>
  <c r="AC70" i="167"/>
  <c r="P70" i="167"/>
  <c r="W70" i="167"/>
  <c r="AD70" i="167"/>
  <c r="H70" i="167"/>
  <c r="U70" i="167"/>
  <c r="J70" i="167"/>
  <c r="T70" i="167"/>
  <c r="S70" i="167"/>
  <c r="AE70" i="167"/>
  <c r="I70" i="167"/>
  <c r="Z70" i="167"/>
  <c r="G70" i="167"/>
  <c r="AB70" i="167"/>
  <c r="L70" i="167"/>
  <c r="R70" i="167"/>
  <c r="B69" i="167"/>
  <c r="B59" i="167"/>
  <c r="J62" i="167" l="1"/>
  <c r="K58" i="167"/>
  <c r="K70" i="167"/>
  <c r="Z71" i="167"/>
  <c r="AA59" i="167"/>
  <c r="X11" i="161" s="1"/>
  <c r="E59" i="167"/>
  <c r="B11" i="161" s="1"/>
  <c r="Z59" i="167"/>
  <c r="W11" i="161" s="1"/>
  <c r="D59" i="167"/>
  <c r="Y59" i="167"/>
  <c r="V11" i="161" s="1"/>
  <c r="C59" i="167"/>
  <c r="K59" i="167"/>
  <c r="H11" i="161" s="1"/>
  <c r="H59" i="167"/>
  <c r="E11" i="161" s="1"/>
  <c r="AB59" i="167"/>
  <c r="Y11" i="161" s="1"/>
  <c r="F59" i="167"/>
  <c r="C11" i="161" s="1"/>
  <c r="X59" i="167"/>
  <c r="U11" i="161" s="1"/>
  <c r="AD59" i="167"/>
  <c r="AA11" i="161" s="1"/>
  <c r="W59" i="167"/>
  <c r="T11" i="161" s="1"/>
  <c r="P59" i="167"/>
  <c r="M11" i="161" s="1"/>
  <c r="J59" i="167"/>
  <c r="G11" i="161" s="1"/>
  <c r="V59" i="167"/>
  <c r="S11" i="161" s="1"/>
  <c r="R59" i="167"/>
  <c r="O11" i="161" s="1"/>
  <c r="U59" i="167"/>
  <c r="R11" i="161" s="1"/>
  <c r="L59" i="167"/>
  <c r="I11" i="161" s="1"/>
  <c r="T59" i="167"/>
  <c r="Q11" i="161" s="1"/>
  <c r="Q59" i="167"/>
  <c r="N11" i="161" s="1"/>
  <c r="AE59" i="167"/>
  <c r="AB11" i="161" s="1"/>
  <c r="I59" i="167"/>
  <c r="F11" i="161" s="1"/>
  <c r="AC59" i="167"/>
  <c r="Z11" i="161" s="1"/>
  <c r="G59" i="167"/>
  <c r="D11" i="161" s="1"/>
  <c r="S59" i="167"/>
  <c r="P11" i="161" s="1"/>
  <c r="O59" i="167"/>
  <c r="L11" i="161" s="1"/>
  <c r="N59" i="167"/>
  <c r="K11" i="161" s="1"/>
  <c r="M59" i="167"/>
  <c r="J11" i="161" s="1"/>
  <c r="AA70" i="167"/>
  <c r="Q70" i="167"/>
  <c r="AD71" i="167"/>
  <c r="P71" i="167"/>
  <c r="X70" i="167"/>
  <c r="H71" i="167"/>
  <c r="X71" i="167"/>
  <c r="Y70" i="167"/>
  <c r="M70" i="167"/>
  <c r="V70" i="167"/>
  <c r="N70" i="167"/>
  <c r="I71" i="167"/>
  <c r="AE71" i="167"/>
  <c r="T71" i="167"/>
  <c r="N71" i="167"/>
  <c r="F70" i="167"/>
  <c r="Q71" i="167"/>
  <c r="F71" i="167"/>
  <c r="O70" i="167"/>
  <c r="AB71" i="167"/>
  <c r="M69" i="167"/>
  <c r="O69" i="167"/>
  <c r="K69" i="167"/>
  <c r="Y69" i="167"/>
  <c r="C69" i="167"/>
  <c r="I69" i="167"/>
  <c r="P69" i="167"/>
  <c r="AC69" i="167"/>
  <c r="G69" i="167"/>
  <c r="F69" i="167"/>
  <c r="Z69" i="167"/>
  <c r="D69" i="167"/>
  <c r="Q69" i="167"/>
  <c r="N69" i="167"/>
  <c r="AB69" i="167"/>
  <c r="S69" i="167"/>
  <c r="AE69" i="167"/>
  <c r="AD69" i="167"/>
  <c r="H69" i="167"/>
  <c r="E49" i="167"/>
  <c r="B68" i="167" s="1"/>
  <c r="B58" i="167"/>
  <c r="AB26" i="156"/>
  <c r="AA26" i="156"/>
  <c r="Z26" i="156"/>
  <c r="Y26" i="156"/>
  <c r="X26" i="156"/>
  <c r="W26" i="156"/>
  <c r="V26" i="156"/>
  <c r="U26" i="156"/>
  <c r="T26" i="156"/>
  <c r="S26" i="156"/>
  <c r="R26" i="156"/>
  <c r="Q26" i="156"/>
  <c r="P26" i="156"/>
  <c r="O26" i="156"/>
  <c r="N26" i="156"/>
  <c r="M26" i="156"/>
  <c r="L26" i="156"/>
  <c r="K26" i="156"/>
  <c r="J26" i="156"/>
  <c r="I26" i="156"/>
  <c r="H26" i="156"/>
  <c r="G26" i="156"/>
  <c r="F26" i="156"/>
  <c r="E26" i="156"/>
  <c r="D26" i="156"/>
  <c r="C26" i="156"/>
  <c r="D6" i="171" s="1"/>
  <c r="B26" i="156"/>
  <c r="C6" i="171" s="1"/>
  <c r="B6" i="171" l="1" a="1"/>
  <c r="B6" i="171" s="1"/>
  <c r="B6" i="170" s="1"/>
  <c r="K62" i="167"/>
  <c r="L58" i="167"/>
  <c r="R69" i="167"/>
  <c r="J69" i="167"/>
  <c r="L69" i="167"/>
  <c r="W69" i="167"/>
  <c r="T69" i="167"/>
  <c r="V69" i="167"/>
  <c r="X69" i="167"/>
  <c r="U69" i="167"/>
  <c r="C10" i="161"/>
  <c r="D10" i="161"/>
  <c r="E10" i="161"/>
  <c r="F10" i="161"/>
  <c r="E58" i="167"/>
  <c r="B10" i="161" s="1"/>
  <c r="G10" i="161"/>
  <c r="D58" i="167"/>
  <c r="D68" i="167" s="1"/>
  <c r="C58" i="167"/>
  <c r="L68" i="167"/>
  <c r="E69" i="167"/>
  <c r="AA69" i="167"/>
  <c r="H10" i="161"/>
  <c r="H68" i="167"/>
  <c r="K68" i="167"/>
  <c r="J68" i="167"/>
  <c r="C68" i="167"/>
  <c r="L62" i="167" l="1"/>
  <c r="M58" i="167"/>
  <c r="E68" i="167"/>
  <c r="I68" i="167"/>
  <c r="F68" i="167"/>
  <c r="G68" i="167"/>
  <c r="I10" i="161"/>
  <c r="M62" i="167" l="1"/>
  <c r="N58" i="167"/>
  <c r="J10" i="161"/>
  <c r="M68" i="167"/>
  <c r="N62" i="167" l="1"/>
  <c r="O58" i="167"/>
  <c r="K10" i="161"/>
  <c r="N68" i="167"/>
  <c r="P58" i="167" l="1"/>
  <c r="O62" i="167"/>
  <c r="L10" i="161"/>
  <c r="O68" i="167"/>
  <c r="Q58" i="167" l="1"/>
  <c r="P62" i="167"/>
  <c r="M10" i="161"/>
  <c r="P68" i="167"/>
  <c r="R58" i="167" l="1"/>
  <c r="Q62" i="167"/>
  <c r="N10" i="161"/>
  <c r="Q68" i="167"/>
  <c r="R62" i="167" l="1"/>
  <c r="S58" i="167"/>
  <c r="O10" i="161"/>
  <c r="R68" i="167"/>
  <c r="S62" i="167" l="1"/>
  <c r="T58" i="167"/>
  <c r="P10" i="161"/>
  <c r="S68" i="167"/>
  <c r="T62" i="167" l="1"/>
  <c r="U58" i="167"/>
  <c r="Q10" i="161"/>
  <c r="T68" i="167"/>
  <c r="AB11" i="154"/>
  <c r="AA11" i="154"/>
  <c r="Z11" i="154"/>
  <c r="Y11" i="154"/>
  <c r="X11" i="154"/>
  <c r="W11" i="154"/>
  <c r="V11" i="154"/>
  <c r="U11" i="154"/>
  <c r="T11" i="154"/>
  <c r="S11" i="154"/>
  <c r="R11" i="154"/>
  <c r="Q11" i="154"/>
  <c r="P11" i="154"/>
  <c r="O11" i="154"/>
  <c r="N11" i="154"/>
  <c r="M11" i="154"/>
  <c r="L11" i="154"/>
  <c r="K11" i="154"/>
  <c r="J11" i="154"/>
  <c r="I11" i="154"/>
  <c r="H11" i="154"/>
  <c r="G11" i="154"/>
  <c r="F11" i="154"/>
  <c r="E11" i="154"/>
  <c r="D11" i="154"/>
  <c r="C11" i="154"/>
  <c r="A5" i="87"/>
  <c r="Z24" i="150" l="1"/>
  <c r="AA15" i="150"/>
  <c r="AB6" i="150"/>
  <c r="Z2" i="150"/>
  <c r="AA18" i="149"/>
  <c r="AB9" i="149"/>
  <c r="Z5" i="149"/>
  <c r="Z13" i="149"/>
  <c r="AA9" i="150"/>
  <c r="AB7" i="149"/>
  <c r="AA4" i="150"/>
  <c r="Z10" i="149"/>
  <c r="AA24" i="150"/>
  <c r="AB19" i="150"/>
  <c r="Z15" i="150"/>
  <c r="AA6" i="150"/>
  <c r="AB22" i="149"/>
  <c r="Z18" i="149"/>
  <c r="AA9" i="149"/>
  <c r="AB5" i="149"/>
  <c r="Z14" i="149"/>
  <c r="AA19" i="150"/>
  <c r="AB10" i="150"/>
  <c r="Z6" i="150"/>
  <c r="AA22" i="149"/>
  <c r="AB13" i="149"/>
  <c r="Z9" i="149"/>
  <c r="AA4" i="149"/>
  <c r="Z18" i="150"/>
  <c r="AB25" i="149"/>
  <c r="AB3" i="149"/>
  <c r="Z25" i="149"/>
  <c r="Z13" i="150"/>
  <c r="Z16" i="149"/>
  <c r="AA7" i="149"/>
  <c r="Z2" i="149"/>
  <c r="Z15" i="149"/>
  <c r="AA16" i="150"/>
  <c r="Z7" i="150"/>
  <c r="AA11" i="150"/>
  <c r="AB2" i="150"/>
  <c r="AB23" i="150"/>
  <c r="Z19" i="150"/>
  <c r="AA10" i="150"/>
  <c r="AB26" i="149"/>
  <c r="Z22" i="149"/>
  <c r="AA13" i="149"/>
  <c r="AB4" i="149"/>
  <c r="AB17" i="149"/>
  <c r="AB26" i="150"/>
  <c r="AA26" i="150"/>
  <c r="AB17" i="150"/>
  <c r="Z24" i="149"/>
  <c r="AA25" i="150"/>
  <c r="AB19" i="149"/>
  <c r="AA10" i="149"/>
  <c r="AA23" i="150"/>
  <c r="AB14" i="150"/>
  <c r="Z10" i="150"/>
  <c r="AA26" i="149"/>
  <c r="Z22" i="150"/>
  <c r="Z3" i="149"/>
  <c r="AB20" i="149"/>
  <c r="Z3" i="150"/>
  <c r="AB20" i="150"/>
  <c r="Z23" i="150"/>
  <c r="AA14" i="150"/>
  <c r="AB5" i="150"/>
  <c r="Z26" i="149"/>
  <c r="AA17" i="149"/>
  <c r="AB8" i="149"/>
  <c r="Z4" i="149"/>
  <c r="AB22" i="150"/>
  <c r="AA13" i="150"/>
  <c r="AB10" i="149"/>
  <c r="AA23" i="149"/>
  <c r="AB14" i="149"/>
  <c r="AB24" i="150"/>
  <c r="AB18" i="150"/>
  <c r="Z14" i="150"/>
  <c r="AA5" i="150"/>
  <c r="AB21" i="149"/>
  <c r="Z17" i="149"/>
  <c r="AA8" i="149"/>
  <c r="Z21" i="149"/>
  <c r="AA12" i="149"/>
  <c r="AB16" i="150"/>
  <c r="AA6" i="149"/>
  <c r="Z6" i="149"/>
  <c r="Z20" i="150"/>
  <c r="AB15" i="150"/>
  <c r="AB18" i="149"/>
  <c r="AA18" i="150"/>
  <c r="AB9" i="150"/>
  <c r="Z5" i="150"/>
  <c r="AA21" i="149"/>
  <c r="AB12" i="149"/>
  <c r="Z8" i="149"/>
  <c r="AB4" i="150"/>
  <c r="AA16" i="149"/>
  <c r="AA22" i="150"/>
  <c r="AB13" i="150"/>
  <c r="Z9" i="150"/>
  <c r="AA25" i="149"/>
  <c r="AB16" i="149"/>
  <c r="Z12" i="149"/>
  <c r="AA3" i="149"/>
  <c r="AB6" i="149"/>
  <c r="AB7" i="150"/>
  <c r="AA19" i="149"/>
  <c r="Z19" i="149"/>
  <c r="AA2" i="150"/>
  <c r="Z26" i="150"/>
  <c r="AA17" i="150"/>
  <c r="AB8" i="150"/>
  <c r="Z4" i="150"/>
  <c r="AA20" i="149"/>
  <c r="AB11" i="149"/>
  <c r="Z7" i="149"/>
  <c r="AA21" i="150"/>
  <c r="Z21" i="150"/>
  <c r="AB3" i="150"/>
  <c r="AA15" i="149"/>
  <c r="AA3" i="150"/>
  <c r="Z23" i="149"/>
  <c r="AA14" i="149"/>
  <c r="Z11" i="150"/>
  <c r="AB21" i="150"/>
  <c r="Z17" i="150"/>
  <c r="AA8" i="150"/>
  <c r="AB24" i="149"/>
  <c r="Z20" i="149"/>
  <c r="AA11" i="149"/>
  <c r="AB2" i="149"/>
  <c r="AB15" i="149"/>
  <c r="Z11" i="149"/>
  <c r="AB25" i="150"/>
  <c r="AA12" i="150"/>
  <c r="Z25" i="150"/>
  <c r="AA7" i="150"/>
  <c r="AB23" i="149"/>
  <c r="AB11" i="150"/>
  <c r="AA5" i="149"/>
  <c r="AB12" i="150"/>
  <c r="Z8" i="150"/>
  <c r="AA24" i="149"/>
  <c r="AA2" i="149"/>
  <c r="Z12" i="150"/>
  <c r="Z16" i="150"/>
  <c r="AA20" i="150"/>
  <c r="U62" i="167"/>
  <c r="V58" i="167"/>
  <c r="R10" i="161"/>
  <c r="U68" i="167"/>
  <c r="H45" i="164"/>
  <c r="A30" i="164"/>
  <c r="W58" i="167" l="1"/>
  <c r="V62" i="167"/>
  <c r="S10" i="161"/>
  <c r="V68" i="167"/>
  <c r="A31" i="164"/>
  <c r="X58" i="167" l="1"/>
  <c r="W62" i="167"/>
  <c r="T10" i="161"/>
  <c r="W68" i="167"/>
  <c r="D35" i="164"/>
  <c r="D40" i="164" s="1"/>
  <c r="C35" i="164"/>
  <c r="C40" i="164" s="1"/>
  <c r="F35" i="164"/>
  <c r="F40" i="164" s="1"/>
  <c r="B35" i="164"/>
  <c r="B40" i="164" s="1"/>
  <c r="E35" i="164"/>
  <c r="E40" i="164" s="1"/>
  <c r="B26" i="113"/>
  <c r="B23" i="113"/>
  <c r="B22" i="113"/>
  <c r="B21" i="113"/>
  <c r="B20" i="113"/>
  <c r="B19" i="113"/>
  <c r="B18" i="113"/>
  <c r="B17" i="113"/>
  <c r="B16" i="113"/>
  <c r="B14" i="113"/>
  <c r="B13" i="113"/>
  <c r="B12" i="113"/>
  <c r="B11" i="113"/>
  <c r="B10" i="113"/>
  <c r="B9" i="113"/>
  <c r="B7" i="113"/>
  <c r="B6" i="113"/>
  <c r="B5" i="113"/>
  <c r="B3" i="113"/>
  <c r="B2" i="113"/>
  <c r="Y58" i="167" l="1"/>
  <c r="X62" i="167"/>
  <c r="U10" i="161"/>
  <c r="X68" i="167"/>
  <c r="B15" i="154"/>
  <c r="B15" i="113"/>
  <c r="G40" i="164"/>
  <c r="B11" i="154"/>
  <c r="AB15" i="153"/>
  <c r="AA15" i="153"/>
  <c r="Z15" i="153"/>
  <c r="Y15" i="153"/>
  <c r="X15" i="153"/>
  <c r="W15" i="153"/>
  <c r="V15" i="153"/>
  <c r="U15" i="153"/>
  <c r="T15" i="153"/>
  <c r="S15" i="153"/>
  <c r="R15" i="153"/>
  <c r="Q15" i="153"/>
  <c r="P15" i="153"/>
  <c r="O15" i="153"/>
  <c r="N15" i="153"/>
  <c r="M15" i="153"/>
  <c r="L15" i="153"/>
  <c r="K15" i="153"/>
  <c r="J15" i="153"/>
  <c r="I15" i="153"/>
  <c r="H15" i="153"/>
  <c r="G15" i="153"/>
  <c r="F15" i="153"/>
  <c r="E15" i="153"/>
  <c r="D15" i="153"/>
  <c r="C15" i="153"/>
  <c r="B15" i="153"/>
  <c r="Z58" i="167" l="1"/>
  <c r="Y62" i="167"/>
  <c r="V10" i="161"/>
  <c r="Y68" i="167"/>
  <c r="D4" i="171"/>
  <c r="C15" i="154"/>
  <c r="H40" i="164"/>
  <c r="B10" i="119"/>
  <c r="B10" i="137"/>
  <c r="B10" i="136"/>
  <c r="D14" i="42"/>
  <c r="D13" i="42"/>
  <c r="D11" i="42"/>
  <c r="D10" i="42"/>
  <c r="C14" i="42"/>
  <c r="B16" i="42"/>
  <c r="B14" i="42"/>
  <c r="B30" i="113"/>
  <c r="B31" i="113"/>
  <c r="AA58" i="167" l="1"/>
  <c r="Z62" i="167"/>
  <c r="W10" i="161"/>
  <c r="Z68" i="167"/>
  <c r="D15" i="154"/>
  <c r="I40" i="164"/>
  <c r="B16" i="119"/>
  <c r="B16" i="137"/>
  <c r="AB16" i="117"/>
  <c r="AA16" i="117"/>
  <c r="Z16" i="117"/>
  <c r="Y16" i="117"/>
  <c r="X16" i="117"/>
  <c r="W16" i="117"/>
  <c r="V16" i="117"/>
  <c r="U16" i="117"/>
  <c r="T16" i="117"/>
  <c r="S16" i="117"/>
  <c r="R16" i="117"/>
  <c r="Q16" i="117"/>
  <c r="P16" i="117"/>
  <c r="O16" i="117"/>
  <c r="N16" i="117"/>
  <c r="M16" i="117"/>
  <c r="L16" i="117"/>
  <c r="K16" i="117"/>
  <c r="J16" i="117"/>
  <c r="I16" i="117"/>
  <c r="H16" i="117"/>
  <c r="G16" i="117"/>
  <c r="F16" i="117"/>
  <c r="E16" i="117"/>
  <c r="D16" i="117"/>
  <c r="C16" i="117"/>
  <c r="B16" i="117"/>
  <c r="AB15" i="117"/>
  <c r="AA15" i="117"/>
  <c r="Z15" i="117"/>
  <c r="Y15" i="117"/>
  <c r="X15" i="117"/>
  <c r="W15" i="117"/>
  <c r="V15" i="117"/>
  <c r="U15" i="117"/>
  <c r="T15" i="117"/>
  <c r="S15" i="117"/>
  <c r="R15" i="117"/>
  <c r="Q15" i="117"/>
  <c r="P15" i="117"/>
  <c r="O15" i="117"/>
  <c r="N15" i="117"/>
  <c r="M15" i="117"/>
  <c r="L15" i="117"/>
  <c r="K15" i="117"/>
  <c r="J15" i="117"/>
  <c r="I15" i="117"/>
  <c r="H15" i="117"/>
  <c r="G15" i="117"/>
  <c r="F15" i="117"/>
  <c r="E15" i="117"/>
  <c r="D15" i="117"/>
  <c r="C15" i="117"/>
  <c r="B16" i="115"/>
  <c r="B15" i="119"/>
  <c r="B15" i="137"/>
  <c r="B15" i="117"/>
  <c r="B15" i="115"/>
  <c r="B11" i="115"/>
  <c r="B16" i="136"/>
  <c r="B15" i="136"/>
  <c r="B15" i="15"/>
  <c r="B16" i="15"/>
  <c r="C19" i="148"/>
  <c r="C18" i="148"/>
  <c r="B17" i="15"/>
  <c r="B24" i="113"/>
  <c r="AB58" i="167" l="1"/>
  <c r="AA62" i="167"/>
  <c r="X10" i="161"/>
  <c r="AA68" i="167"/>
  <c r="E15" i="154"/>
  <c r="J40" i="164"/>
  <c r="AC58" i="167" l="1"/>
  <c r="AB62" i="167"/>
  <c r="Y10" i="161"/>
  <c r="AB68" i="167"/>
  <c r="F15" i="154"/>
  <c r="K40" i="164"/>
  <c r="B13" i="42"/>
  <c r="B12" i="42"/>
  <c r="B11" i="42"/>
  <c r="B10" i="42"/>
  <c r="B7" i="45"/>
  <c r="B6" i="45"/>
  <c r="B6" i="46"/>
  <c r="B11" i="119"/>
  <c r="B11" i="137"/>
  <c r="C11" i="117"/>
  <c r="D11" i="117"/>
  <c r="E11" i="117"/>
  <c r="F11" i="117"/>
  <c r="G11" i="117"/>
  <c r="H11" i="117"/>
  <c r="I11" i="117"/>
  <c r="J11" i="117"/>
  <c r="K11" i="117"/>
  <c r="L11" i="117"/>
  <c r="M11" i="117"/>
  <c r="N11" i="117"/>
  <c r="O11" i="117"/>
  <c r="P11" i="117"/>
  <c r="Q11" i="117"/>
  <c r="R11" i="117"/>
  <c r="S11" i="117"/>
  <c r="T11" i="117"/>
  <c r="U11" i="117"/>
  <c r="V11" i="117"/>
  <c r="W11" i="117"/>
  <c r="X11" i="117"/>
  <c r="Y11" i="117"/>
  <c r="Z11" i="117"/>
  <c r="AA11" i="117"/>
  <c r="AB11" i="117"/>
  <c r="B11" i="117"/>
  <c r="B11" i="136"/>
  <c r="B11" i="15"/>
  <c r="AD58" i="167" l="1"/>
  <c r="AC62" i="167"/>
  <c r="Z10" i="161"/>
  <c r="AC68" i="167"/>
  <c r="G15" i="154"/>
  <c r="L40" i="164"/>
  <c r="B2" i="137"/>
  <c r="B26" i="137"/>
  <c r="B24" i="137"/>
  <c r="B20" i="137"/>
  <c r="B19" i="137"/>
  <c r="B18" i="137"/>
  <c r="B17" i="137"/>
  <c r="B14" i="137"/>
  <c r="B13" i="137"/>
  <c r="B12" i="137"/>
  <c r="B8" i="137"/>
  <c r="B5" i="137"/>
  <c r="B4" i="137"/>
  <c r="B3" i="137"/>
  <c r="B5" i="115"/>
  <c r="B4" i="115"/>
  <c r="B3" i="115"/>
  <c r="B26" i="136"/>
  <c r="B24" i="136"/>
  <c r="B20" i="136"/>
  <c r="B19" i="136"/>
  <c r="B18" i="136"/>
  <c r="B17" i="136"/>
  <c r="B14" i="136"/>
  <c r="B13" i="136"/>
  <c r="B12" i="136"/>
  <c r="B8" i="136"/>
  <c r="B5" i="136"/>
  <c r="B4" i="136"/>
  <c r="B3" i="136"/>
  <c r="B2" i="136"/>
  <c r="AE58" i="167" l="1"/>
  <c r="AE62" i="167" s="1"/>
  <c r="AD62" i="167"/>
  <c r="AA10" i="161"/>
  <c r="AD68" i="167"/>
  <c r="H15" i="154"/>
  <c r="M40" i="164"/>
  <c r="B24" i="115"/>
  <c r="B2" i="115"/>
  <c r="B8" i="115"/>
  <c r="B12" i="115"/>
  <c r="B13" i="115"/>
  <c r="B14" i="115"/>
  <c r="B17" i="115"/>
  <c r="B18" i="115"/>
  <c r="B19" i="115"/>
  <c r="B20" i="115"/>
  <c r="B26" i="115"/>
  <c r="AB10" i="161" l="1"/>
  <c r="AE68" i="167"/>
  <c r="I15" i="154"/>
  <c r="N40" i="164"/>
  <c r="B8" i="113"/>
  <c r="C4" i="171" s="1"/>
  <c r="B4" i="171" s="1" a="1"/>
  <c r="B4" i="171" s="1"/>
  <c r="B4" i="170" s="1"/>
  <c r="J15" i="154" l="1"/>
  <c r="O40" i="164"/>
  <c r="B26" i="119"/>
  <c r="B24" i="119"/>
  <c r="B20" i="119"/>
  <c r="B19" i="119"/>
  <c r="B18" i="119"/>
  <c r="B17" i="119"/>
  <c r="B14" i="119"/>
  <c r="B13" i="119"/>
  <c r="B12" i="119"/>
  <c r="B8" i="119"/>
  <c r="B5" i="119"/>
  <c r="B4" i="119"/>
  <c r="B3" i="119"/>
  <c r="B2" i="119"/>
  <c r="AB26" i="117"/>
  <c r="AA26" i="117"/>
  <c r="Z26" i="117"/>
  <c r="Y26" i="117"/>
  <c r="X26" i="117"/>
  <c r="W26" i="117"/>
  <c r="V26" i="117"/>
  <c r="U26" i="117"/>
  <c r="T26" i="117"/>
  <c r="S26" i="117"/>
  <c r="R26" i="117"/>
  <c r="Q26" i="117"/>
  <c r="P26" i="117"/>
  <c r="O26" i="117"/>
  <c r="N26" i="117"/>
  <c r="M26" i="117"/>
  <c r="L26" i="117"/>
  <c r="K26" i="117"/>
  <c r="J26" i="117"/>
  <c r="I26" i="117"/>
  <c r="H26" i="117"/>
  <c r="G26" i="117"/>
  <c r="F26" i="117"/>
  <c r="E26" i="117"/>
  <c r="D26" i="117"/>
  <c r="C26" i="117"/>
  <c r="B26" i="117"/>
  <c r="AB24" i="117"/>
  <c r="AA24" i="117"/>
  <c r="Z24" i="117"/>
  <c r="Y24" i="117"/>
  <c r="X24" i="117"/>
  <c r="W24" i="117"/>
  <c r="V24" i="117"/>
  <c r="U24" i="117"/>
  <c r="T24" i="117"/>
  <c r="S24" i="117"/>
  <c r="R24" i="117"/>
  <c r="Q24" i="117"/>
  <c r="P24" i="117"/>
  <c r="O24" i="117"/>
  <c r="N24" i="117"/>
  <c r="M24" i="117"/>
  <c r="L24" i="117"/>
  <c r="K24" i="117"/>
  <c r="J24" i="117"/>
  <c r="I24" i="117"/>
  <c r="H24" i="117"/>
  <c r="G24" i="117"/>
  <c r="F24" i="117"/>
  <c r="E24" i="117"/>
  <c r="D24" i="117"/>
  <c r="C24" i="117"/>
  <c r="B24" i="117"/>
  <c r="AB20" i="117"/>
  <c r="AA20" i="117"/>
  <c r="Z20" i="117"/>
  <c r="Y20" i="117"/>
  <c r="X20" i="117"/>
  <c r="W20" i="117"/>
  <c r="V20" i="117"/>
  <c r="U20" i="117"/>
  <c r="T20" i="117"/>
  <c r="S20" i="117"/>
  <c r="R20" i="117"/>
  <c r="Q20" i="117"/>
  <c r="P20" i="117"/>
  <c r="O20" i="117"/>
  <c r="N20" i="117"/>
  <c r="M20" i="117"/>
  <c r="L20" i="117"/>
  <c r="K20" i="117"/>
  <c r="J20" i="117"/>
  <c r="I20" i="117"/>
  <c r="H20" i="117"/>
  <c r="G20" i="117"/>
  <c r="F20" i="117"/>
  <c r="E20" i="117"/>
  <c r="D20" i="117"/>
  <c r="C20" i="117"/>
  <c r="B20" i="117"/>
  <c r="AB19" i="117"/>
  <c r="AA19" i="117"/>
  <c r="Z19" i="117"/>
  <c r="Y19" i="117"/>
  <c r="X19" i="117"/>
  <c r="W19" i="117"/>
  <c r="V19" i="117"/>
  <c r="U19" i="117"/>
  <c r="T19" i="117"/>
  <c r="S19" i="117"/>
  <c r="R19" i="117"/>
  <c r="Q19" i="117"/>
  <c r="P19" i="117"/>
  <c r="O19" i="117"/>
  <c r="N19" i="117"/>
  <c r="M19" i="117"/>
  <c r="L19" i="117"/>
  <c r="K19" i="117"/>
  <c r="J19" i="117"/>
  <c r="I19" i="117"/>
  <c r="H19" i="117"/>
  <c r="G19" i="117"/>
  <c r="F19" i="117"/>
  <c r="E19" i="117"/>
  <c r="D19" i="117"/>
  <c r="C19" i="117"/>
  <c r="B19" i="117"/>
  <c r="AB18" i="117"/>
  <c r="AA18" i="117"/>
  <c r="Z18" i="117"/>
  <c r="Y18" i="117"/>
  <c r="X18" i="117"/>
  <c r="W18" i="117"/>
  <c r="V18" i="117"/>
  <c r="U18" i="117"/>
  <c r="T18" i="117"/>
  <c r="S18" i="117"/>
  <c r="R18" i="117"/>
  <c r="Q18" i="117"/>
  <c r="P18" i="117"/>
  <c r="O18" i="117"/>
  <c r="N18" i="117"/>
  <c r="M18" i="117"/>
  <c r="L18" i="117"/>
  <c r="K18" i="117"/>
  <c r="J18" i="117"/>
  <c r="I18" i="117"/>
  <c r="H18" i="117"/>
  <c r="G18" i="117"/>
  <c r="F18" i="117"/>
  <c r="E18" i="117"/>
  <c r="D18" i="117"/>
  <c r="C18" i="117"/>
  <c r="B18" i="117"/>
  <c r="AB17" i="117"/>
  <c r="AA17" i="117"/>
  <c r="Z17" i="117"/>
  <c r="Y17" i="117"/>
  <c r="X17" i="117"/>
  <c r="W17" i="117"/>
  <c r="V17" i="117"/>
  <c r="U17" i="117"/>
  <c r="T17" i="117"/>
  <c r="S17" i="117"/>
  <c r="R17" i="117"/>
  <c r="Q17" i="117"/>
  <c r="P17" i="117"/>
  <c r="O17" i="117"/>
  <c r="N17" i="117"/>
  <c r="M17" i="117"/>
  <c r="L17" i="117"/>
  <c r="K17" i="117"/>
  <c r="J17" i="117"/>
  <c r="I17" i="117"/>
  <c r="H17" i="117"/>
  <c r="G17" i="117"/>
  <c r="F17" i="117"/>
  <c r="E17" i="117"/>
  <c r="D17" i="117"/>
  <c r="C17" i="117"/>
  <c r="B17" i="117"/>
  <c r="AB14" i="117"/>
  <c r="AA14" i="117"/>
  <c r="Z14" i="117"/>
  <c r="Y14" i="117"/>
  <c r="X14" i="117"/>
  <c r="W14" i="117"/>
  <c r="V14" i="117"/>
  <c r="U14" i="117"/>
  <c r="T14" i="117"/>
  <c r="S14" i="117"/>
  <c r="R14" i="117"/>
  <c r="Q14" i="117"/>
  <c r="P14" i="117"/>
  <c r="O14" i="117"/>
  <c r="N14" i="117"/>
  <c r="M14" i="117"/>
  <c r="L14" i="117"/>
  <c r="K14" i="117"/>
  <c r="J14" i="117"/>
  <c r="I14" i="117"/>
  <c r="H14" i="117"/>
  <c r="G14" i="117"/>
  <c r="F14" i="117"/>
  <c r="E14" i="117"/>
  <c r="D14" i="117"/>
  <c r="C14" i="117"/>
  <c r="B14" i="117"/>
  <c r="AB13" i="117"/>
  <c r="AA13" i="117"/>
  <c r="Z13" i="117"/>
  <c r="Y13" i="117"/>
  <c r="X13" i="117"/>
  <c r="W13" i="117"/>
  <c r="V13" i="117"/>
  <c r="U13" i="117"/>
  <c r="T13" i="117"/>
  <c r="S13" i="117"/>
  <c r="R13" i="117"/>
  <c r="Q13" i="117"/>
  <c r="P13" i="117"/>
  <c r="O13" i="117"/>
  <c r="N13" i="117"/>
  <c r="M13" i="117"/>
  <c r="L13" i="117"/>
  <c r="K13" i="117"/>
  <c r="J13" i="117"/>
  <c r="I13" i="117"/>
  <c r="H13" i="117"/>
  <c r="G13" i="117"/>
  <c r="F13" i="117"/>
  <c r="E13" i="117"/>
  <c r="D13" i="117"/>
  <c r="C13" i="117"/>
  <c r="B13" i="117"/>
  <c r="AB12" i="117"/>
  <c r="AA12" i="117"/>
  <c r="Z12" i="117"/>
  <c r="Y12" i="117"/>
  <c r="X12" i="117"/>
  <c r="W12" i="117"/>
  <c r="V12" i="117"/>
  <c r="U12" i="117"/>
  <c r="T12" i="117"/>
  <c r="S12" i="117"/>
  <c r="R12" i="117"/>
  <c r="Q12" i="117"/>
  <c r="P12" i="117"/>
  <c r="O12" i="117"/>
  <c r="N12" i="117"/>
  <c r="M12" i="117"/>
  <c r="L12" i="117"/>
  <c r="K12" i="117"/>
  <c r="J12" i="117"/>
  <c r="I12" i="117"/>
  <c r="H12" i="117"/>
  <c r="G12" i="117"/>
  <c r="F12" i="117"/>
  <c r="E12" i="117"/>
  <c r="D12" i="117"/>
  <c r="C12" i="117"/>
  <c r="B12" i="117"/>
  <c r="AB8" i="117"/>
  <c r="AA8" i="117"/>
  <c r="Z8" i="117"/>
  <c r="Y8" i="117"/>
  <c r="X8" i="117"/>
  <c r="W8" i="117"/>
  <c r="V8" i="117"/>
  <c r="U8" i="117"/>
  <c r="T8" i="117"/>
  <c r="S8" i="117"/>
  <c r="R8" i="117"/>
  <c r="Q8" i="117"/>
  <c r="P8" i="117"/>
  <c r="O8" i="117"/>
  <c r="N8" i="117"/>
  <c r="M8" i="117"/>
  <c r="L8" i="117"/>
  <c r="K8" i="117"/>
  <c r="J8" i="117"/>
  <c r="I8" i="117"/>
  <c r="H8" i="117"/>
  <c r="G8" i="117"/>
  <c r="F8" i="117"/>
  <c r="E8" i="117"/>
  <c r="D8" i="117"/>
  <c r="C8" i="117"/>
  <c r="B8" i="117"/>
  <c r="AB5" i="117"/>
  <c r="AA5" i="117"/>
  <c r="Z5" i="117"/>
  <c r="Y5" i="117"/>
  <c r="X5" i="117"/>
  <c r="W5" i="117"/>
  <c r="V5" i="117"/>
  <c r="U5" i="117"/>
  <c r="T5" i="117"/>
  <c r="S5" i="117"/>
  <c r="R5" i="117"/>
  <c r="Q5" i="117"/>
  <c r="P5" i="117"/>
  <c r="O5" i="117"/>
  <c r="N5" i="117"/>
  <c r="M5" i="117"/>
  <c r="L5" i="117"/>
  <c r="K5" i="117"/>
  <c r="J5" i="117"/>
  <c r="I5" i="117"/>
  <c r="H5" i="117"/>
  <c r="G5" i="117"/>
  <c r="F5" i="117"/>
  <c r="E5" i="117"/>
  <c r="D5" i="117"/>
  <c r="C5" i="117"/>
  <c r="B5" i="117"/>
  <c r="AB4" i="117"/>
  <c r="AA4" i="117"/>
  <c r="Z4" i="117"/>
  <c r="Y4" i="117"/>
  <c r="X4" i="117"/>
  <c r="W4" i="117"/>
  <c r="V4" i="117"/>
  <c r="U4" i="117"/>
  <c r="T4" i="117"/>
  <c r="S4" i="117"/>
  <c r="R4" i="117"/>
  <c r="Q4" i="117"/>
  <c r="P4" i="117"/>
  <c r="O4" i="117"/>
  <c r="N4" i="117"/>
  <c r="M4" i="117"/>
  <c r="L4" i="117"/>
  <c r="K4" i="117"/>
  <c r="J4" i="117"/>
  <c r="I4" i="117"/>
  <c r="H4" i="117"/>
  <c r="G4" i="117"/>
  <c r="F4" i="117"/>
  <c r="E4" i="117"/>
  <c r="D4" i="117"/>
  <c r="C4" i="117"/>
  <c r="B4" i="117"/>
  <c r="AB3" i="117"/>
  <c r="AA3" i="117"/>
  <c r="Z3" i="117"/>
  <c r="Y3" i="117"/>
  <c r="X3" i="117"/>
  <c r="W3" i="117"/>
  <c r="V3" i="117"/>
  <c r="U3" i="117"/>
  <c r="T3" i="117"/>
  <c r="S3" i="117"/>
  <c r="R3" i="117"/>
  <c r="Q3" i="117"/>
  <c r="P3" i="117"/>
  <c r="O3" i="117"/>
  <c r="N3" i="117"/>
  <c r="M3" i="117"/>
  <c r="L3" i="117"/>
  <c r="K3" i="117"/>
  <c r="J3" i="117"/>
  <c r="I3" i="117"/>
  <c r="H3" i="117"/>
  <c r="G3" i="117"/>
  <c r="F3" i="117"/>
  <c r="E3" i="117"/>
  <c r="D3" i="117"/>
  <c r="C3" i="117"/>
  <c r="B3" i="117"/>
  <c r="AB2" i="117"/>
  <c r="AA2" i="117"/>
  <c r="Z2" i="117"/>
  <c r="Y2" i="117"/>
  <c r="X2" i="117"/>
  <c r="W2" i="117"/>
  <c r="V2" i="117"/>
  <c r="U2" i="117"/>
  <c r="T2" i="117"/>
  <c r="S2" i="117"/>
  <c r="R2" i="117"/>
  <c r="Q2" i="117"/>
  <c r="P2" i="117"/>
  <c r="O2" i="117"/>
  <c r="N2" i="117"/>
  <c r="M2" i="117"/>
  <c r="L2" i="117"/>
  <c r="K2" i="117"/>
  <c r="J2" i="117"/>
  <c r="I2" i="117"/>
  <c r="H2" i="117"/>
  <c r="G2" i="117"/>
  <c r="F2" i="117"/>
  <c r="E2" i="117"/>
  <c r="D2" i="117"/>
  <c r="C2" i="117"/>
  <c r="B2" i="117"/>
  <c r="B2" i="15"/>
  <c r="B3" i="15"/>
  <c r="B4" i="15"/>
  <c r="B5" i="15"/>
  <c r="B8" i="15"/>
  <c r="B12" i="15"/>
  <c r="B13" i="15"/>
  <c r="B14" i="15"/>
  <c r="B18" i="15"/>
  <c r="B19" i="15"/>
  <c r="B20" i="15"/>
  <c r="B24" i="15"/>
  <c r="B25" i="15"/>
  <c r="B26" i="15"/>
  <c r="K15" i="154" l="1"/>
  <c r="P40" i="164"/>
  <c r="AB9" i="46"/>
  <c r="AC9" i="46"/>
  <c r="AD9" i="46"/>
  <c r="AE9" i="46"/>
  <c r="AF9" i="46"/>
  <c r="AG9" i="46"/>
  <c r="AH9" i="46"/>
  <c r="AI9" i="46"/>
  <c r="AJ9" i="46"/>
  <c r="AA9" i="46"/>
  <c r="R9" i="46"/>
  <c r="S9" i="46"/>
  <c r="T9" i="46"/>
  <c r="U9" i="46"/>
  <c r="V9" i="46"/>
  <c r="W9" i="46"/>
  <c r="X9" i="46"/>
  <c r="Y9" i="46"/>
  <c r="Z9" i="46"/>
  <c r="Q9" i="46"/>
  <c r="H9" i="46"/>
  <c r="I9" i="46"/>
  <c r="J9" i="46"/>
  <c r="K9" i="46"/>
  <c r="L9" i="46"/>
  <c r="M9" i="46"/>
  <c r="N9" i="46"/>
  <c r="O9" i="46"/>
  <c r="P9" i="46"/>
  <c r="G9" i="46"/>
  <c r="F9" i="46"/>
  <c r="E9" i="46"/>
  <c r="D9" i="46"/>
  <c r="C6" i="46"/>
  <c r="D6" i="46"/>
  <c r="E6" i="46"/>
  <c r="F6" i="46"/>
  <c r="G6" i="46"/>
  <c r="H6" i="46"/>
  <c r="L15" i="154" l="1"/>
  <c r="Q40" i="164"/>
  <c r="C7" i="45"/>
  <c r="C6" i="45"/>
  <c r="M15" i="154" l="1"/>
  <c r="R40" i="164"/>
  <c r="B22" i="136"/>
  <c r="B22" i="137"/>
  <c r="B22" i="115"/>
  <c r="B22" i="119"/>
  <c r="U22" i="117"/>
  <c r="B22" i="15"/>
  <c r="T22" i="117"/>
  <c r="F22" i="117"/>
  <c r="S22" i="117"/>
  <c r="H22" i="117"/>
  <c r="V22" i="117"/>
  <c r="R22" i="117"/>
  <c r="I22" i="117"/>
  <c r="G22" i="117"/>
  <c r="Z22" i="117"/>
  <c r="Q22" i="117"/>
  <c r="P22" i="117"/>
  <c r="K22" i="117"/>
  <c r="O22" i="117"/>
  <c r="N22" i="117"/>
  <c r="L22" i="117"/>
  <c r="J22" i="117"/>
  <c r="AB22" i="117"/>
  <c r="M22" i="117"/>
  <c r="AA22" i="117"/>
  <c r="Y22" i="117"/>
  <c r="E22" i="117"/>
  <c r="X22" i="117"/>
  <c r="D22" i="117"/>
  <c r="W22" i="117"/>
  <c r="C22" i="117"/>
  <c r="B22" i="117"/>
  <c r="B21" i="137"/>
  <c r="B21" i="136"/>
  <c r="B21" i="115"/>
  <c r="AB21" i="117"/>
  <c r="H21" i="117"/>
  <c r="S21" i="117"/>
  <c r="O21" i="117"/>
  <c r="AA21" i="117"/>
  <c r="G21" i="117"/>
  <c r="I21" i="117"/>
  <c r="Z21" i="117"/>
  <c r="F21" i="117"/>
  <c r="N21" i="117"/>
  <c r="Y21" i="117"/>
  <c r="E21" i="117"/>
  <c r="C21" i="117"/>
  <c r="B21" i="117"/>
  <c r="X21" i="117"/>
  <c r="D21" i="117"/>
  <c r="R21" i="117"/>
  <c r="W21" i="117"/>
  <c r="V21" i="117"/>
  <c r="P21" i="117"/>
  <c r="M21" i="117"/>
  <c r="B21" i="119"/>
  <c r="U21" i="117"/>
  <c r="B21" i="15"/>
  <c r="T21" i="117"/>
  <c r="Q21" i="117"/>
  <c r="L21" i="117"/>
  <c r="K21" i="117"/>
  <c r="J21" i="117"/>
  <c r="C13" i="42"/>
  <c r="N15" i="154" l="1"/>
  <c r="S40" i="164"/>
  <c r="C16" i="42"/>
  <c r="D16" i="42" s="1"/>
  <c r="C11" i="42"/>
  <c r="C12" i="42"/>
  <c r="C10" i="42"/>
  <c r="D9" i="171"/>
  <c r="O9" i="117"/>
  <c r="N9" i="117"/>
  <c r="F9" i="117"/>
  <c r="Y9" i="117"/>
  <c r="J9" i="117"/>
  <c r="K9" i="117"/>
  <c r="I9" i="117"/>
  <c r="G9" i="117"/>
  <c r="T9" i="117"/>
  <c r="S9" i="117"/>
  <c r="X9" i="117"/>
  <c r="U9" i="117"/>
  <c r="W9" i="117"/>
  <c r="V9" i="117"/>
  <c r="D9" i="117"/>
  <c r="B9" i="117"/>
  <c r="Q9" i="117"/>
  <c r="P9" i="117"/>
  <c r="V6" i="117"/>
  <c r="X6" i="117"/>
  <c r="P6" i="117"/>
  <c r="C10" i="171"/>
  <c r="O6" i="117"/>
  <c r="S6" i="117"/>
  <c r="R6" i="117"/>
  <c r="U6" i="117"/>
  <c r="T6" i="117"/>
  <c r="J6" i="117"/>
  <c r="I6" i="117"/>
  <c r="H6" i="117"/>
  <c r="AA6" i="117"/>
  <c r="N6" i="117"/>
  <c r="M6" i="117"/>
  <c r="K6" i="117"/>
  <c r="O7" i="117"/>
  <c r="J7" i="117"/>
  <c r="F7" i="117"/>
  <c r="N7" i="117"/>
  <c r="Z7" i="117"/>
  <c r="Y7" i="117"/>
  <c r="M7" i="117"/>
  <c r="L7" i="117"/>
  <c r="I7" i="117"/>
  <c r="AB7" i="117"/>
  <c r="H7" i="117"/>
  <c r="K7" i="117"/>
  <c r="AA7" i="117"/>
  <c r="G7" i="117"/>
  <c r="T7" i="117"/>
  <c r="S7" i="117"/>
  <c r="V7" i="117"/>
  <c r="X7" i="117"/>
  <c r="U7" i="117"/>
  <c r="C7" i="117"/>
  <c r="W7" i="117"/>
  <c r="P7" i="117"/>
  <c r="D7" i="117"/>
  <c r="R7" i="117"/>
  <c r="P23" i="117"/>
  <c r="O23" i="117"/>
  <c r="J23" i="117"/>
  <c r="G23" i="117"/>
  <c r="Z23" i="117"/>
  <c r="F23" i="117"/>
  <c r="N23" i="117"/>
  <c r="K23" i="117"/>
  <c r="M23" i="117"/>
  <c r="I23" i="117"/>
  <c r="AA23" i="117"/>
  <c r="L23" i="117"/>
  <c r="AB23" i="117"/>
  <c r="H23" i="117"/>
  <c r="U23" i="117"/>
  <c r="T23" i="117"/>
  <c r="X23" i="117"/>
  <c r="S23" i="117"/>
  <c r="W23" i="117"/>
  <c r="B23" i="117"/>
  <c r="Y23" i="117"/>
  <c r="V23" i="117"/>
  <c r="R23" i="117"/>
  <c r="D23" i="117"/>
  <c r="Q23" i="117"/>
  <c r="E23" i="117"/>
  <c r="C23" i="117"/>
  <c r="D2" i="171" l="1"/>
  <c r="O15" i="154"/>
  <c r="T40" i="164"/>
  <c r="W6" i="117"/>
  <c r="Q6" i="117"/>
  <c r="B7" i="117"/>
  <c r="Z6" i="117"/>
  <c r="AB9" i="117"/>
  <c r="C3" i="171"/>
  <c r="C2" i="171"/>
  <c r="B2" i="171" s="1" a="1"/>
  <c r="B2" i="171" s="1"/>
  <c r="B2" i="170" s="1"/>
  <c r="D10" i="171"/>
  <c r="B10" i="171" s="1" a="1"/>
  <c r="B10" i="171" s="1"/>
  <c r="B10" i="170" s="1"/>
  <c r="C9" i="117"/>
  <c r="B6" i="117"/>
  <c r="AB6" i="117"/>
  <c r="L6" i="117"/>
  <c r="F6" i="117"/>
  <c r="E6" i="117"/>
  <c r="D3" i="171"/>
  <c r="M9" i="117"/>
  <c r="H9" i="117"/>
  <c r="R9" i="117"/>
  <c r="Z9" i="117"/>
  <c r="E9" i="117"/>
  <c r="C6" i="117"/>
  <c r="Y6" i="117"/>
  <c r="AA9" i="117"/>
  <c r="L9" i="117"/>
  <c r="C5" i="171"/>
  <c r="E7" i="117"/>
  <c r="Q7" i="117"/>
  <c r="G6" i="117"/>
  <c r="D6" i="117"/>
  <c r="C9" i="171" l="1"/>
  <c r="B9" i="171" s="1" a="1"/>
  <c r="B9" i="171" s="1"/>
  <c r="B9" i="170" s="1"/>
  <c r="C8" i="171"/>
  <c r="B3" i="171" a="1"/>
  <c r="B3" i="171" s="1"/>
  <c r="B3" i="170" s="1"/>
  <c r="D5" i="171"/>
  <c r="B5" i="171" s="1" a="1"/>
  <c r="B5" i="171" s="1"/>
  <c r="B5" i="170" s="1"/>
  <c r="D8" i="171"/>
  <c r="P15" i="154"/>
  <c r="U40" i="164"/>
  <c r="B8" i="171" l="1" a="1"/>
  <c r="B8" i="171" s="1"/>
  <c r="B8" i="170" s="1"/>
  <c r="Q15" i="154"/>
  <c r="V40" i="164"/>
  <c r="R15" i="154" l="1"/>
  <c r="W40" i="164"/>
  <c r="S15" i="154" l="1"/>
  <c r="X40" i="164"/>
  <c r="T15" i="154" l="1"/>
  <c r="Y40" i="164"/>
  <c r="U15" i="154" l="1"/>
  <c r="Z40" i="164"/>
  <c r="V15" i="154" l="1"/>
  <c r="AA40" i="164"/>
  <c r="W15" i="154" l="1"/>
  <c r="AB40" i="164"/>
  <c r="X15" i="154" l="1"/>
  <c r="AC40" i="164"/>
  <c r="Y15" i="154" l="1"/>
  <c r="AD40" i="164"/>
  <c r="Z15" i="154" l="1"/>
  <c r="AE40" i="164"/>
  <c r="AA15" i="154" l="1"/>
  <c r="AF40" i="164"/>
  <c r="AB15" i="15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AC6A219-8A61-4A49-91F6-13BEA799BEC5}">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C348E0BF-AECB-46BA-96FE-0ED45AC54D8B}">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E4A6CE8B-AC6D-4337-B5D9-F978CB7CCC6A}">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C8AA7C25-0708-425C-8A70-1C21B49726B2}">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62FF21BC-7FBF-4D9E-A829-02939D70B6A8}">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CC9A32AA-F81A-4BAE-87DE-52C1962826E6}">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7D1C8CBD-56E5-4B92-B411-7B9CBBED9F46}">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5442728D-BF5C-4002-9E5B-B938002A9D87}">
      <text>
        <r>
          <rPr>
            <sz val="9"/>
            <color indexed="81"/>
            <rFont val="Tahoma"/>
            <family val="2"/>
          </rPr>
          <t>For algae-based renewable diesel only</t>
        </r>
      </text>
    </comment>
    <comment ref="A63" authorId="3" shapeId="0" xr:uid="{B6F78DD7-1DD7-4D8E-AF4F-C75724F59898}">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F18561B1-25D4-4D4F-9970-92D668F43B82}">
      <text>
        <r>
          <rPr>
            <b/>
            <sz val="10"/>
            <color indexed="81"/>
            <rFont val="Tahoma"/>
            <family val="2"/>
          </rPr>
          <t>Btu per (short ton, as received)</t>
        </r>
        <r>
          <rPr>
            <sz val="10"/>
            <color indexed="81"/>
            <rFont val="Tahoma"/>
            <family val="2"/>
          </rPr>
          <t xml:space="preserve">
</t>
        </r>
      </text>
    </comment>
    <comment ref="A66" authorId="0" shapeId="0" xr:uid="{A335278E-5F2C-4F1C-86E0-6CD9E07E3A6D}">
      <text>
        <r>
          <rPr>
            <sz val="8"/>
            <color indexed="81"/>
            <rFont val="Tahoma"/>
            <family val="2"/>
          </rPr>
          <t xml:space="preserve">As feedstock for coal-based H2 and FTD production pathways.
</t>
        </r>
      </text>
    </comment>
    <comment ref="B66" authorId="4" shapeId="0" xr:uid="{E8CA120D-1FBE-419C-AE88-FD9447BA05DD}">
      <text>
        <r>
          <rPr>
            <b/>
            <sz val="10"/>
            <color indexed="81"/>
            <rFont val="Tahoma"/>
            <family val="2"/>
          </rPr>
          <t>Btu per (short ton, as received)
Moisture Content: 4.5% wt.</t>
        </r>
        <r>
          <rPr>
            <sz val="10"/>
            <color indexed="81"/>
            <rFont val="Tahoma"/>
            <family val="2"/>
          </rPr>
          <t xml:space="preserve">
</t>
        </r>
      </text>
    </comment>
    <comment ref="D66" authorId="3" shapeId="0" xr:uid="{046B865B-9999-43CB-9D25-068B9089A48F}">
      <text>
        <r>
          <rPr>
            <sz val="9"/>
            <color indexed="81"/>
            <rFont val="Tahoma"/>
            <family val="2"/>
          </rPr>
          <t>Based on EIA-423</t>
        </r>
      </text>
    </comment>
    <comment ref="F66" authorId="3" shapeId="0" xr:uid="{72957F96-297B-4E4B-BEAD-A7170B7844EE}">
      <text>
        <r>
          <rPr>
            <sz val="9"/>
            <color indexed="81"/>
            <rFont val="Tahoma"/>
            <family val="2"/>
          </rPr>
          <t>Calculated from the USGS database (2006)</t>
        </r>
      </text>
    </comment>
    <comment ref="G66" authorId="3" shapeId="0" xr:uid="{3817533B-BC7D-41A7-BE43-B493C9B7EF2F}">
      <text>
        <r>
          <rPr>
            <sz val="9"/>
            <color indexed="81"/>
            <rFont val="Tahoma"/>
            <family val="2"/>
          </rPr>
          <t>Based on EIA-423</t>
        </r>
      </text>
    </comment>
    <comment ref="I66" authorId="3" shapeId="0" xr:uid="{63AF1DCA-AC4E-4373-B1A9-063D584F3480}">
      <text>
        <r>
          <rPr>
            <sz val="9"/>
            <color indexed="81"/>
            <rFont val="Tahoma"/>
            <family val="2"/>
          </rPr>
          <t>Calculated from the USGS database (2006)</t>
        </r>
      </text>
    </comment>
    <comment ref="B67" authorId="4" shapeId="0" xr:uid="{541D31DB-FB8A-4DC6-95FC-879C7979BD95}">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800679A7-EF37-4E8B-B708-979D9E1F27B5}">
      <text>
        <r>
          <rPr>
            <sz val="9"/>
            <color indexed="81"/>
            <rFont val="Tahoma"/>
            <family val="2"/>
          </rPr>
          <t>Based on EIA-423</t>
        </r>
      </text>
    </comment>
    <comment ref="F67" authorId="3" shapeId="0" xr:uid="{C0A01802-757E-4C0B-BF60-8A77AC4B5037}">
      <text>
        <r>
          <rPr>
            <sz val="9"/>
            <color indexed="81"/>
            <rFont val="Tahoma"/>
            <family val="2"/>
          </rPr>
          <t>Calculated from the USGS database (2006)</t>
        </r>
      </text>
    </comment>
    <comment ref="G67" authorId="3" shapeId="0" xr:uid="{18988F37-1147-48BA-A716-760679CAF400}">
      <text>
        <r>
          <rPr>
            <sz val="9"/>
            <color indexed="81"/>
            <rFont val="Tahoma"/>
            <family val="2"/>
          </rPr>
          <t>Based on EIA-423</t>
        </r>
      </text>
    </comment>
    <comment ref="I67" authorId="3" shapeId="0" xr:uid="{4ECB1174-2673-41E9-A9AE-905803F70BC6}">
      <text>
        <r>
          <rPr>
            <sz val="9"/>
            <color indexed="81"/>
            <rFont val="Tahoma"/>
            <family val="2"/>
          </rPr>
          <t>Calculated from the USGS database (2006)</t>
        </r>
      </text>
    </comment>
    <comment ref="B68" authorId="4" shapeId="0" xr:uid="{CC1ACF63-6C60-4D4A-A329-0323CEDE0F41}">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5C12A407-C53A-4B16-BE72-B62D6062A413}">
      <text>
        <r>
          <rPr>
            <sz val="9"/>
            <color indexed="81"/>
            <rFont val="Tahoma"/>
            <family val="2"/>
          </rPr>
          <t>Based on EIA-423</t>
        </r>
      </text>
    </comment>
    <comment ref="F68" authorId="3" shapeId="0" xr:uid="{C8E3DBF6-B58C-4D66-8551-4F07C26210BF}">
      <text>
        <r>
          <rPr>
            <sz val="9"/>
            <color indexed="81"/>
            <rFont val="Tahoma"/>
            <family val="2"/>
          </rPr>
          <t>Calculated from the USGS database (2006)</t>
        </r>
      </text>
    </comment>
    <comment ref="G68" authorId="3" shapeId="0" xr:uid="{74F4E751-0555-4AC9-BEA9-F45BAC1C4195}">
      <text>
        <r>
          <rPr>
            <sz val="9"/>
            <color indexed="81"/>
            <rFont val="Tahoma"/>
            <family val="2"/>
          </rPr>
          <t>Based on EIA-423</t>
        </r>
      </text>
    </comment>
    <comment ref="I68" authorId="3" shapeId="0" xr:uid="{F108E0F9-C274-49CE-90C2-5AA4C45ADDE5}">
      <text>
        <r>
          <rPr>
            <sz val="9"/>
            <color indexed="81"/>
            <rFont val="Tahoma"/>
            <family val="2"/>
          </rPr>
          <t>Calculated from the USGS database (2006)</t>
        </r>
      </text>
    </comment>
    <comment ref="B69" authorId="4" shapeId="0" xr:uid="{BCCF09F5-CB91-42C0-AA2F-78E853B6B3C3}">
      <text>
        <r>
          <rPr>
            <b/>
            <sz val="10"/>
            <color indexed="81"/>
            <rFont val="Tahoma"/>
            <family val="2"/>
          </rPr>
          <t>Btu per (short ton, as received)</t>
        </r>
        <r>
          <rPr>
            <sz val="10"/>
            <color indexed="81"/>
            <rFont val="Tahoma"/>
            <family val="2"/>
          </rPr>
          <t xml:space="preserve">
</t>
        </r>
      </text>
    </comment>
    <comment ref="D69" authorId="3" shapeId="0" xr:uid="{70699CFB-B296-4F87-B497-1A9AD0EEEBDB}">
      <text>
        <r>
          <rPr>
            <sz val="9"/>
            <color indexed="81"/>
            <rFont val="Tahoma"/>
            <family val="2"/>
          </rPr>
          <t>Assumed to be the same as bituminous coal</t>
        </r>
      </text>
    </comment>
    <comment ref="F69" authorId="3" shapeId="0" xr:uid="{8E656460-798F-4289-A72C-E3763B8F3363}">
      <text>
        <r>
          <rPr>
            <sz val="9"/>
            <color indexed="81"/>
            <rFont val="Tahoma"/>
            <family val="2"/>
          </rPr>
          <t>Based on EIA-423</t>
        </r>
      </text>
    </comment>
    <comment ref="G69" authorId="3" shapeId="0" xr:uid="{4F00571F-865D-4BA4-9493-D8F0F527DD13}">
      <text>
        <r>
          <rPr>
            <sz val="9"/>
            <color indexed="81"/>
            <rFont val="Tahoma"/>
            <family val="2"/>
          </rPr>
          <t>Based on EIA-423</t>
        </r>
      </text>
    </comment>
    <comment ref="I69" authorId="3" shapeId="0" xr:uid="{12135232-98D8-417E-9116-816622D90A54}">
      <text>
        <r>
          <rPr>
            <sz val="9"/>
            <color indexed="81"/>
            <rFont val="Tahoma"/>
            <family val="2"/>
          </rPr>
          <t>Assumed to be the same as bituminous coal</t>
        </r>
      </text>
    </comment>
    <comment ref="B70" authorId="4" shapeId="0" xr:uid="{5AF605FB-6C65-4D9F-BA14-CC1BFB0CDB9C}">
      <text>
        <r>
          <rPr>
            <b/>
            <sz val="10"/>
            <color indexed="81"/>
            <rFont val="Tahoma"/>
            <family val="2"/>
          </rPr>
          <t>Btu per (short ton, as received)</t>
        </r>
        <r>
          <rPr>
            <sz val="10"/>
            <color indexed="81"/>
            <rFont val="Tahoma"/>
            <family val="2"/>
          </rPr>
          <t xml:space="preserve">
</t>
        </r>
      </text>
    </comment>
    <comment ref="D70" authorId="3" shapeId="0" xr:uid="{A40064C8-5D22-42BD-B99A-8C313A9A939E}">
      <text>
        <r>
          <rPr>
            <sz val="9"/>
            <color indexed="81"/>
            <rFont val="Tahoma"/>
            <family val="2"/>
          </rPr>
          <t>Based on EIA-423</t>
        </r>
      </text>
    </comment>
    <comment ref="F70" authorId="3" shapeId="0" xr:uid="{D2F89B7E-08ED-4AF6-8752-49790859CD05}">
      <text>
        <r>
          <rPr>
            <sz val="9"/>
            <color indexed="81"/>
            <rFont val="Tahoma"/>
            <family val="2"/>
          </rPr>
          <t>Based on EIA-423</t>
        </r>
      </text>
    </comment>
    <comment ref="G70" authorId="3" shapeId="0" xr:uid="{33BB9FC0-90FA-45FD-812B-4716C92AEF05}">
      <text>
        <r>
          <rPr>
            <sz val="9"/>
            <color indexed="81"/>
            <rFont val="Tahoma"/>
            <family val="2"/>
          </rPr>
          <t>Assumed to be the same as lignite coal</t>
        </r>
      </text>
    </comment>
    <comment ref="I70" authorId="3" shapeId="0" xr:uid="{33BC171D-0FE6-4BF7-8994-4CB9D5738D90}">
      <text>
        <r>
          <rPr>
            <sz val="9"/>
            <color indexed="81"/>
            <rFont val="Tahoma"/>
            <family val="2"/>
          </rPr>
          <t>Assumed to be the same as lignite coal</t>
        </r>
      </text>
    </comment>
    <comment ref="B71" authorId="4" shapeId="0" xr:uid="{02F96EEB-4731-4BAD-9F82-830407571083}">
      <text>
        <r>
          <rPr>
            <b/>
            <sz val="10"/>
            <color indexed="81"/>
            <rFont val="Tahoma"/>
            <family val="2"/>
          </rPr>
          <t>Btu per (short ton, as received)</t>
        </r>
        <r>
          <rPr>
            <sz val="10"/>
            <color indexed="81"/>
            <rFont val="Tahoma"/>
            <family val="2"/>
          </rPr>
          <t xml:space="preserve">
</t>
        </r>
      </text>
    </comment>
    <comment ref="D71" authorId="3" shapeId="0" xr:uid="{61B3A680-81CC-4027-BB32-76FD8543D60A}">
      <text>
        <r>
          <rPr>
            <sz val="9"/>
            <color indexed="81"/>
            <rFont val="Tahoma"/>
            <family val="2"/>
          </rPr>
          <t>Based on EIA-423</t>
        </r>
      </text>
    </comment>
    <comment ref="F71" authorId="3" shapeId="0" xr:uid="{6655731B-930A-474A-BF1B-1CB4B335D432}">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C6FFF050-8830-4D54-A16C-5918415F8E88}">
      <text>
        <r>
          <rPr>
            <sz val="9"/>
            <color indexed="81"/>
            <rFont val="Tahoma"/>
            <family val="2"/>
          </rPr>
          <t>Based on EIA-423</t>
        </r>
      </text>
    </comment>
    <comment ref="I71" authorId="3" shapeId="0" xr:uid="{D2274FFA-8B1C-4BA6-9A51-7558C869639E}">
      <text>
        <r>
          <rPr>
            <sz val="9"/>
            <color indexed="81"/>
            <rFont val="Tahoma"/>
            <family val="2"/>
          </rPr>
          <t>Based on the ratio in the previous GREET</t>
        </r>
      </text>
    </comment>
    <comment ref="B72" authorId="4" shapeId="0" xr:uid="{E3B394EF-CA2C-4595-AEC4-9E558CF5845B}">
      <text>
        <r>
          <rPr>
            <b/>
            <sz val="10"/>
            <color indexed="81"/>
            <rFont val="Tahoma"/>
            <family val="2"/>
          </rPr>
          <t>Btu per (short ton, as received)</t>
        </r>
        <r>
          <rPr>
            <sz val="10"/>
            <color indexed="81"/>
            <rFont val="Tahoma"/>
            <family val="2"/>
          </rPr>
          <t xml:space="preserve">
</t>
        </r>
      </text>
    </comment>
    <comment ref="D72" authorId="3" shapeId="0" xr:uid="{3F48294D-DE5D-4DAF-9D46-BF41BD2840B7}">
      <text>
        <r>
          <rPr>
            <sz val="9"/>
            <color indexed="81"/>
            <rFont val="Tahoma"/>
            <family val="2"/>
          </rPr>
          <t>Based on EIA-423</t>
        </r>
      </text>
    </comment>
    <comment ref="F72" authorId="3" shapeId="0" xr:uid="{EFA35DE4-F3EA-4DDB-85FA-9849FDFA098E}">
      <text>
        <r>
          <rPr>
            <sz val="9"/>
            <color indexed="81"/>
            <rFont val="Tahoma"/>
            <family val="2"/>
          </rPr>
          <t>Based on EIA-423</t>
        </r>
      </text>
    </comment>
    <comment ref="G72" authorId="3" shapeId="0" xr:uid="{64CECA5E-D477-43ED-AB5E-1533F495C44A}">
      <text>
        <r>
          <rPr>
            <sz val="9"/>
            <color indexed="81"/>
            <rFont val="Tahoma"/>
            <family val="2"/>
          </rPr>
          <t>Assumed to be the same as pet coke</t>
        </r>
      </text>
    </comment>
    <comment ref="I72" authorId="3" shapeId="0" xr:uid="{F6D33167-515E-468E-93BB-6679F92D4D25}">
      <text>
        <r>
          <rPr>
            <sz val="9"/>
            <color indexed="81"/>
            <rFont val="Tahoma"/>
            <family val="2"/>
          </rPr>
          <t>Assumed to be the same as pet coke</t>
        </r>
      </text>
    </comment>
    <comment ref="B73" authorId="4" shapeId="0" xr:uid="{D3B16B3A-02D0-41D5-A6BF-9BCE37A0E0AC}">
      <text>
        <r>
          <rPr>
            <b/>
            <sz val="10"/>
            <color indexed="81"/>
            <rFont val="Tahoma"/>
            <family val="2"/>
          </rPr>
          <t>Btu per (short ton, as received)</t>
        </r>
        <r>
          <rPr>
            <sz val="10"/>
            <color indexed="81"/>
            <rFont val="Tahoma"/>
            <family val="2"/>
          </rPr>
          <t xml:space="preserve">
</t>
        </r>
      </text>
    </comment>
    <comment ref="B74" authorId="4" shapeId="0" xr:uid="{544F7E72-973A-4EF8-8AA6-74E82FFB0FD7}">
      <text>
        <r>
          <rPr>
            <b/>
            <sz val="10"/>
            <color indexed="81"/>
            <rFont val="Tahoma"/>
            <family val="2"/>
          </rPr>
          <t>Btu per (short ton, dry matter)</t>
        </r>
        <r>
          <rPr>
            <sz val="10"/>
            <color indexed="81"/>
            <rFont val="Tahoma"/>
            <family val="2"/>
          </rPr>
          <t xml:space="preserve">
</t>
        </r>
      </text>
    </comment>
    <comment ref="B76" authorId="4" shapeId="0" xr:uid="{FF1CFA95-05EE-44AE-B029-C6052BBB45DD}">
      <text>
        <r>
          <rPr>
            <b/>
            <sz val="10"/>
            <color indexed="81"/>
            <rFont val="Tahoma"/>
            <family val="2"/>
          </rPr>
          <t>Btu per (short ton, dry matter)</t>
        </r>
        <r>
          <rPr>
            <sz val="10"/>
            <color indexed="81"/>
            <rFont val="Tahoma"/>
            <family val="2"/>
          </rPr>
          <t xml:space="preserve">
</t>
        </r>
      </text>
    </comment>
    <comment ref="B77" authorId="4" shapeId="0" xr:uid="{0657D81A-C6AE-46A9-A633-6CEB0606953D}">
      <text>
        <r>
          <rPr>
            <b/>
            <sz val="10"/>
            <color indexed="81"/>
            <rFont val="Tahoma"/>
            <family val="2"/>
          </rPr>
          <t>Btu per (short ton, dry matter)</t>
        </r>
        <r>
          <rPr>
            <sz val="10"/>
            <color indexed="81"/>
            <rFont val="Tahoma"/>
            <family val="2"/>
          </rPr>
          <t xml:space="preserve">
</t>
        </r>
      </text>
    </comment>
    <comment ref="B78" authorId="4" shapeId="0" xr:uid="{3B53F47E-21F6-49A1-8BB5-7C124BAF6A7F}">
      <text>
        <r>
          <rPr>
            <b/>
            <sz val="10"/>
            <color indexed="81"/>
            <rFont val="Tahoma"/>
            <family val="2"/>
          </rPr>
          <t>Btu per (short ton, dry matter)</t>
        </r>
        <r>
          <rPr>
            <sz val="10"/>
            <color indexed="81"/>
            <rFont val="Tahoma"/>
            <family val="2"/>
          </rPr>
          <t xml:space="preserve">
</t>
        </r>
      </text>
    </comment>
    <comment ref="B79" authorId="4" shapeId="0" xr:uid="{ED4EF42B-AA9A-4849-B886-1828D3C526BF}">
      <text>
        <r>
          <rPr>
            <b/>
            <sz val="10"/>
            <color indexed="81"/>
            <rFont val="Tahoma"/>
            <family val="2"/>
          </rPr>
          <t>Btu per (short ton, dry matter)</t>
        </r>
        <r>
          <rPr>
            <sz val="10"/>
            <color indexed="81"/>
            <rFont val="Tahoma"/>
            <family val="2"/>
          </rPr>
          <t xml:space="preserve">
</t>
        </r>
      </text>
    </comment>
    <comment ref="B80" authorId="4" shapeId="0" xr:uid="{C5F70EAB-302E-4967-AB44-A9D3D88F3926}">
      <text>
        <r>
          <rPr>
            <b/>
            <sz val="10"/>
            <color indexed="81"/>
            <rFont val="Tahoma"/>
            <family val="2"/>
          </rPr>
          <t>Btu per (short ton, dry matter)</t>
        </r>
        <r>
          <rPr>
            <sz val="10"/>
            <color indexed="81"/>
            <rFont val="Tahoma"/>
            <family val="2"/>
          </rPr>
          <t xml:space="preserve">
</t>
        </r>
      </text>
    </comment>
    <comment ref="B81" authorId="4" shapeId="0" xr:uid="{9DE5C29A-C35F-4AF6-A0E9-0886EF15A439}">
      <text>
        <r>
          <rPr>
            <b/>
            <sz val="10"/>
            <color indexed="81"/>
            <rFont val="Tahoma"/>
            <family val="2"/>
          </rPr>
          <t>Btu per (short ton, dry matter)</t>
        </r>
        <r>
          <rPr>
            <sz val="10"/>
            <color indexed="81"/>
            <rFont val="Tahoma"/>
            <family val="2"/>
          </rPr>
          <t xml:space="preserve">
</t>
        </r>
      </text>
    </comment>
    <comment ref="B82" authorId="4" shapeId="0" xr:uid="{5D3DBDD0-5F62-4000-A20F-E4AA400BCB68}">
      <text>
        <r>
          <rPr>
            <b/>
            <sz val="10"/>
            <color indexed="81"/>
            <rFont val="Tahoma"/>
            <family val="2"/>
          </rPr>
          <t>Btu per (short ton, dry matter)</t>
        </r>
        <r>
          <rPr>
            <sz val="10"/>
            <color indexed="81"/>
            <rFont val="Tahoma"/>
            <family val="2"/>
          </rPr>
          <t xml:space="preserve">
</t>
        </r>
      </text>
    </comment>
    <comment ref="B83" authorId="4" shapeId="0" xr:uid="{CBBE6105-5559-4281-881A-7F5FBFC15E40}">
      <text>
        <r>
          <rPr>
            <b/>
            <sz val="10"/>
            <color indexed="81"/>
            <rFont val="Tahoma"/>
            <family val="2"/>
          </rPr>
          <t>Btu per (short ton, as received)</t>
        </r>
        <r>
          <rPr>
            <sz val="10"/>
            <color indexed="81"/>
            <rFont val="Tahoma"/>
            <family val="2"/>
          </rPr>
          <t xml:space="preserve">
</t>
        </r>
      </text>
    </comment>
    <comment ref="B84" authorId="4" shapeId="0" xr:uid="{03EFBDF2-C20C-4F25-B66A-0E67717AFF04}">
      <text>
        <r>
          <rPr>
            <b/>
            <sz val="10"/>
            <color indexed="81"/>
            <rFont val="Tahoma"/>
            <family val="2"/>
          </rPr>
          <t>Btu per (short ton, as received)</t>
        </r>
        <r>
          <rPr>
            <sz val="10"/>
            <color indexed="81"/>
            <rFont val="Tahoma"/>
            <family val="2"/>
          </rPr>
          <t xml:space="preserve">
</t>
        </r>
      </text>
    </comment>
    <comment ref="B85" authorId="4" shapeId="0" xr:uid="{3236336D-01CE-45CC-8BDA-B298824E4DEE}">
      <text>
        <r>
          <rPr>
            <b/>
            <sz val="10"/>
            <color indexed="81"/>
            <rFont val="Tahoma"/>
            <family val="2"/>
          </rPr>
          <t>Btu per (short ton, as received)</t>
        </r>
        <r>
          <rPr>
            <sz val="10"/>
            <color indexed="81"/>
            <rFont val="Tahoma"/>
            <family val="2"/>
          </rPr>
          <t xml:space="preserve">
</t>
        </r>
      </text>
    </comment>
    <comment ref="B86" authorId="4" shapeId="0" xr:uid="{AA4E1E2D-D244-4553-9E2E-D807149167A3}">
      <text>
        <r>
          <rPr>
            <b/>
            <sz val="10"/>
            <color indexed="81"/>
            <rFont val="Tahoma"/>
            <family val="2"/>
          </rPr>
          <t>Btu per (short ton, as received)</t>
        </r>
        <r>
          <rPr>
            <sz val="10"/>
            <color indexed="81"/>
            <rFont val="Tahoma"/>
            <family val="2"/>
          </rPr>
          <t xml:space="preserve">
</t>
        </r>
      </text>
    </comment>
    <comment ref="B87" authorId="4" shapeId="0" xr:uid="{68EAE94D-B19A-44A6-ABB2-A555D17315DF}">
      <text>
        <r>
          <rPr>
            <b/>
            <sz val="10"/>
            <color indexed="81"/>
            <rFont val="Tahoma"/>
            <family val="2"/>
          </rPr>
          <t>Btu per (short ton, dry matter)</t>
        </r>
        <r>
          <rPr>
            <sz val="10"/>
            <color indexed="81"/>
            <rFont val="Tahoma"/>
            <family val="2"/>
          </rPr>
          <t xml:space="preserve">
</t>
        </r>
      </text>
    </comment>
    <comment ref="B88" authorId="4" shapeId="0" xr:uid="{D519DF17-8EAB-4F34-B802-B66EEE423BFF}">
      <text>
        <r>
          <rPr>
            <b/>
            <sz val="10"/>
            <color indexed="81"/>
            <rFont val="Tahoma"/>
            <family val="2"/>
          </rPr>
          <t>Btu per (short ton, dry matter)</t>
        </r>
        <r>
          <rPr>
            <sz val="10"/>
            <color indexed="81"/>
            <rFont val="Tahoma"/>
            <family val="2"/>
          </rPr>
          <t xml:space="preserve">
</t>
        </r>
      </text>
    </comment>
    <comment ref="A90" authorId="0" shapeId="0" xr:uid="{FCCD1911-66F1-400F-945B-90ADAE367475}">
      <text>
        <r>
          <rPr>
            <sz val="8"/>
            <color indexed="81"/>
            <rFont val="Tahoma"/>
            <family val="2"/>
          </rPr>
          <t>Different global warming potential values can be inputted here and GREET then takes the new values for calculations automatically.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tc={4AD734A9-11F4-4CF2-9246-09236BD6BC18}</author>
    <author>tc={0923DDC0-191C-45D3-AA58-A4EF5E6EB499}</author>
  </authors>
  <commentList>
    <comment ref="A1152" authorId="0" shapeId="0" xr:uid="{4AD734A9-11F4-4CF2-9246-09236BD6BC18}">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0923DDC0-191C-45D3-AA58-A4EF5E6EB499}">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tc={3E804A9F-F60F-45FF-BC45-C1A3219A6744}</author>
    <author>tc={12A2FEDB-B12A-4F64-A266-1D4FA958100E}</author>
  </authors>
  <commentList>
    <comment ref="A1152" authorId="0" shapeId="0" xr:uid="{3E804A9F-F60F-45FF-BC45-C1A3219A6744}">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12A2FEDB-B12A-4F64-A266-1D4FA958100E}">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<sst xmlns="http://schemas.openxmlformats.org/spreadsheetml/2006/main" count="14652" uniqueCount="2449">
  <si>
    <t xml:space="preserve">   Total</t>
  </si>
  <si>
    <t>Energy Information Administration</t>
  </si>
  <si>
    <t xml:space="preserve">    Petroleum Coke</t>
  </si>
  <si>
    <t xml:space="preserve">    Steam Coal</t>
  </si>
  <si>
    <t>Sources:</t>
  </si>
  <si>
    <t>All Subscripts Except Waste Management</t>
  </si>
  <si>
    <t>Note:</t>
  </si>
  <si>
    <t>No information is provided on district heat usage for industry.  We assume this usage is zero.</t>
  </si>
  <si>
    <t>(Heat generated on-site is not district heat.)</t>
  </si>
  <si>
    <t xml:space="preserve">    Petrochemical Feedstocks</t>
  </si>
  <si>
    <t>This variable is for energy purchased and consumed by the Industry sector.</t>
  </si>
  <si>
    <t>(e.g. entirely within an industrial facility) should not be included in this variable.</t>
  </si>
  <si>
    <t>Any energy carrier (electricity, heat, hydrogen) demand entered here will be</t>
  </si>
  <si>
    <t>supplied by the electricity, district heat, or hydrogen supply sectors respectively.</t>
  </si>
  <si>
    <t>This Variable Excludes All On-Site Energy Carrier Generation (Electricity, Heat, Hydrogen)</t>
  </si>
  <si>
    <t>Report</t>
  </si>
  <si>
    <t>Scenario</t>
  </si>
  <si>
    <t>Datekey</t>
  </si>
  <si>
    <t>Release Date</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</si>
  <si>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</si>
  <si>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</si>
  <si>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</si>
  <si>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</si>
  <si>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</si>
  <si>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</si>
  <si>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</si>
  <si>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</si>
  <si>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</si>
  <si>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</si>
  <si>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</si>
  <si>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t>
  </si>
  <si>
    <t xml:space="preserve">     Total Crude Supply</t>
  </si>
  <si>
    <t>Petroleum and Other Liquids</t>
  </si>
  <si>
    <t xml:space="preserve">  Other Petroleum</t>
  </si>
  <si>
    <t xml:space="preserve">  Petrochemical Feedstocks</t>
  </si>
  <si>
    <t xml:space="preserve">  Petroleum Coke</t>
  </si>
  <si>
    <t xml:space="preserve">  Residual Fuel</t>
  </si>
  <si>
    <t xml:space="preserve">  Still Gas</t>
  </si>
  <si>
    <t>Natural Gas (thousand Btu per cubic foot)</t>
  </si>
  <si>
    <t>Inputs to Distillation Units</t>
  </si>
  <si>
    <t>(million barrels per day)</t>
  </si>
  <si>
    <t>Energy Related to Refining Activity Only</t>
  </si>
  <si>
    <t xml:space="preserve">      Total</t>
  </si>
  <si>
    <t>Combined Heat and Power</t>
  </si>
  <si>
    <t>Energy Consumed at Ethanol Plants</t>
  </si>
  <si>
    <t>(trillion Btu)</t>
  </si>
  <si>
    <t xml:space="preserve">  Natural Gas</t>
  </si>
  <si>
    <t xml:space="preserve">  Coal</t>
  </si>
  <si>
    <t xml:space="preserve">  Electricity</t>
  </si>
  <si>
    <t>Crude Oil</t>
  </si>
  <si>
    <t>biomass</t>
  </si>
  <si>
    <t>LPG/propane/butane</t>
  </si>
  <si>
    <t>Petroleum Diesel</t>
  </si>
  <si>
    <t>Heavy or Residual Oil</t>
  </si>
  <si>
    <t>Light-Duty Vehicle</t>
  </si>
  <si>
    <t xml:space="preserve">  Motor Gasoline</t>
  </si>
  <si>
    <t>Domestic Shipping</t>
  </si>
  <si>
    <t xml:space="preserve">  Residual Oil</t>
  </si>
  <si>
    <t>International Shipping</t>
  </si>
  <si>
    <t>Air Transportation</t>
  </si>
  <si>
    <t>Military Use</t>
  </si>
  <si>
    <t>Bus Transportation</t>
  </si>
  <si>
    <t xml:space="preserve">    Motor Gasoline</t>
  </si>
  <si>
    <t xml:space="preserve">    Electricity</t>
  </si>
  <si>
    <t>Rail Transportation</t>
  </si>
  <si>
    <t>Recreational Boats</t>
  </si>
  <si>
    <t>Lubricants</t>
  </si>
  <si>
    <t>Pipeline Fuel Natural Gas</t>
  </si>
  <si>
    <t>Total Consumption</t>
  </si>
  <si>
    <t>Secondary energy, including electricity, heat, or hydrogen that is generated on-site and also consumed on-site</t>
  </si>
  <si>
    <t>For refineries, we estimate crude oil in by taking a weighted average of the energy content of</t>
  </si>
  <si>
    <t>EPS Industry Category</t>
  </si>
  <si>
    <t>Approximate Heat Rates and Heat Content</t>
  </si>
  <si>
    <t>(Btu per kilowatthour)</t>
  </si>
  <si>
    <t>Value of Shipments (billion 2012 dollars)</t>
  </si>
  <si>
    <t>PSD000:ba_DomesticCrude</t>
  </si>
  <si>
    <t>PSD000:ba_Alaska</t>
  </si>
  <si>
    <t>PSD000:ba_Lower48States</t>
  </si>
  <si>
    <t>PSD000:ba_NetImports</t>
  </si>
  <si>
    <t>PSD000:ba_GrossImports</t>
  </si>
  <si>
    <t>PSD000:ba_Exports</t>
  </si>
  <si>
    <t>PSD000:ba_OtherCrudeSup</t>
  </si>
  <si>
    <t>PSD000:ba_TotalCrudeSup</t>
  </si>
  <si>
    <t>(thousand Btu per 2012 dollar shipments)</t>
  </si>
  <si>
    <t>Energy Consumption per Unit of Output</t>
  </si>
  <si>
    <t>Energy Consumption (trillion Btu)</t>
  </si>
  <si>
    <t>In general, the AEO provides data for industries that map well onto the EPS's Industry Categories.</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</si>
  <si>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</si>
  <si>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</si>
  <si>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</si>
  <si>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</si>
  <si>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</si>
  <si>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</si>
  <si>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</si>
  <si>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</si>
  <si>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</si>
  <si>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</si>
  <si>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</si>
  <si>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</si>
  <si>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</si>
  <si>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</si>
  <si>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</si>
  <si>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</si>
  <si>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</si>
  <si>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</si>
  <si>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</si>
  <si>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</si>
  <si>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</si>
  <si>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</si>
  <si>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</si>
  <si>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</si>
  <si>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</si>
  <si>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</si>
  <si>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</si>
  <si>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</si>
  <si>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</si>
  <si>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AEO Data Source</t>
  </si>
  <si>
    <t>However, there are some differences.  Since U.S. economic data (from the U.S. BEA or BLS) map</t>
  </si>
  <si>
    <t>operable refining capacity in barrels per calendar day.</t>
  </si>
  <si>
    <t>coke, crude oil product supplied, methanol, miscellaneous petroleum products, and kerosene not used in the residential sector.</t>
  </si>
  <si>
    <t>have a lower specific gravity than the crude oil processed.</t>
  </si>
  <si>
    <t>PSD000:ha_PetroleumProd</t>
  </si>
  <si>
    <t>Expenditures for Imported Crude Oil and</t>
  </si>
  <si>
    <t>PSD000:ha_ImportShareof</t>
  </si>
  <si>
    <t>Total Net Imports</t>
  </si>
  <si>
    <t>PSD000:total_net_import</t>
  </si>
  <si>
    <t>Total Gross Exports</t>
  </si>
  <si>
    <t>PSD000:total_gross_exp</t>
  </si>
  <si>
    <t>Total Gross Imports</t>
  </si>
  <si>
    <t>PSD000:total_gross_imp</t>
  </si>
  <si>
    <t>PSD000:ha_CapacityUtili</t>
  </si>
  <si>
    <t>PSD000:ha_DomesticRefin</t>
  </si>
  <si>
    <t>PSD000:ga_Discrepancy</t>
  </si>
  <si>
    <t>PSD000:fa_Total</t>
  </si>
  <si>
    <t>PSD000:fa_balancesector</t>
  </si>
  <si>
    <t>PSD000:fa_ElectricPower</t>
  </si>
  <si>
    <t xml:space="preserve">     Transportation</t>
  </si>
  <si>
    <t>PSD000:fa_Transportatio</t>
  </si>
  <si>
    <t>PSD000:fa_Industrial</t>
  </si>
  <si>
    <t xml:space="preserve">     Residential and Commercial</t>
  </si>
  <si>
    <t>PSD000:fa_Residentialan</t>
  </si>
  <si>
    <t xml:space="preserve">   by Sector</t>
  </si>
  <si>
    <t>PSD000:ea_Other</t>
  </si>
  <si>
    <t xml:space="preserve">     Residual Fuel Oil</t>
  </si>
  <si>
    <t>PSD000:ea_ResidualFuel</t>
  </si>
  <si>
    <t>PSD000:eb_DieselAllSect</t>
  </si>
  <si>
    <t>PSD000:ea_DistillateFue</t>
  </si>
  <si>
    <t>PSD000:ea_JetFuel</t>
  </si>
  <si>
    <t>PSD000:ea_E85E85E85E85</t>
  </si>
  <si>
    <t>PSD000:ea_MotorGasoline</t>
  </si>
  <si>
    <t>PSD000:ea_LiqPetGas</t>
  </si>
  <si>
    <t xml:space="preserve">   by Fuel</t>
  </si>
  <si>
    <t xml:space="preserve"> Product Supplied</t>
  </si>
  <si>
    <t>PSD000:da_TotalPrimaryS</t>
  </si>
  <si>
    <t>PSD000:ca_OtherOther</t>
  </si>
  <si>
    <t xml:space="preserve">     Stock Withdrawal</t>
  </si>
  <si>
    <t>PSD000:Other_BM_Stock</t>
  </si>
  <si>
    <t xml:space="preserve">     Net Imports</t>
  </si>
  <si>
    <t>PSD000:Other_BM_NetImp</t>
  </si>
  <si>
    <t xml:space="preserve">     Domestic Production</t>
  </si>
  <si>
    <t>PSD000:Other_BM_Dome</t>
  </si>
  <si>
    <t>PSD000:Other_BM-derived</t>
  </si>
  <si>
    <t>PSD000:cb_BiodieselImpo</t>
  </si>
  <si>
    <t>PSD000:cb_DomesticBiodi</t>
  </si>
  <si>
    <t xml:space="preserve">   Biodiesel</t>
  </si>
  <si>
    <t>PSD000:cb_TotalBiodiesl</t>
  </si>
  <si>
    <t>PSD000:ca_EthanolImport</t>
  </si>
  <si>
    <t>PSD000:ca_DomesticEthan</t>
  </si>
  <si>
    <t>PSD000:cb_TotalEthanol</t>
  </si>
  <si>
    <t xml:space="preserve"> Biofuels</t>
  </si>
  <si>
    <t>PSD000:from_Renewables</t>
  </si>
  <si>
    <t xml:space="preserve"> Natural Gas Plant Liquids</t>
  </si>
  <si>
    <t>PSD000:ca_NaturalGasPla</t>
  </si>
  <si>
    <t xml:space="preserve"> Product Stock Withdrawal</t>
  </si>
  <si>
    <t>PSD000:ProductStockDraw</t>
  </si>
  <si>
    <t xml:space="preserve"> Refinery Processing Gain 4/</t>
  </si>
  <si>
    <t>PSD000:ca_RefineryProce</t>
  </si>
  <si>
    <t xml:space="preserve">   Exports</t>
  </si>
  <si>
    <t>PSD000:ca_Exports</t>
  </si>
  <si>
    <t xml:space="preserve">   Blending Component Imports</t>
  </si>
  <si>
    <t>PSD000:ca_BlendingCompo</t>
  </si>
  <si>
    <t xml:space="preserve">   Unfinished Oil Imports</t>
  </si>
  <si>
    <t>PSD000:ca_UnfinishedOil</t>
  </si>
  <si>
    <t xml:space="preserve">   Gross Refined Product Imports 3/</t>
  </si>
  <si>
    <t>PSD000:ca_GrossRefinedP</t>
  </si>
  <si>
    <t xml:space="preserve"> Net Product Imports</t>
  </si>
  <si>
    <t>PSD000:ca_NetProductImp</t>
  </si>
  <si>
    <t>Remove this from AEO's "Balance of Manufacturing"</t>
  </si>
  <si>
    <t>Add it to:</t>
  </si>
  <si>
    <t>beverages and tobacco</t>
  </si>
  <si>
    <t>textiles, apparel, and leather</t>
  </si>
  <si>
    <t xml:space="preserve">As discussed on the "About" tab, we need to separate some energy use from the </t>
  </si>
  <si>
    <t>with the economic data we have from the BEA and BLS, which aligns more closely</t>
  </si>
  <si>
    <t>with the EPS's Industry Categories than do the AEO data.</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</si>
  <si>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</si>
  <si>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</si>
  <si>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</si>
  <si>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</si>
  <si>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</si>
  <si>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</si>
  <si>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</si>
  <si>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</si>
  <si>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</si>
  <si>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</si>
  <si>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</si>
  <si>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</si>
  <si>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</si>
  <si>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</si>
  <si>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</si>
  <si>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</si>
  <si>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</si>
  <si>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</si>
  <si>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</si>
  <si>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</si>
  <si>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</si>
  <si>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</si>
  <si>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</si>
  <si>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</si>
  <si>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</si>
  <si>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</si>
  <si>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</si>
  <si>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</si>
  <si>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</si>
  <si>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</si>
  <si>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</si>
  <si>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</si>
  <si>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</si>
  <si>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</si>
  <si>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</si>
  <si>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</si>
  <si>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</si>
  <si>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</si>
  <si>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</si>
  <si>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</si>
  <si>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</si>
  <si>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</si>
  <si>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</si>
  <si>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</si>
  <si>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</si>
  <si>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</si>
  <si>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</si>
  <si>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</si>
  <si>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</si>
  <si>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</si>
  <si>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</si>
  <si>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</si>
  <si>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</si>
  <si>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</si>
  <si>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</si>
  <si>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</si>
  <si>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</si>
  <si>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</si>
  <si>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</si>
  <si>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</si>
  <si>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</si>
  <si>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</si>
  <si>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</si>
  <si>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</si>
  <si>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</si>
  <si>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</si>
  <si>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</si>
  <si>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</si>
  <si>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</si>
  <si>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</si>
  <si>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</si>
  <si>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</si>
  <si>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</si>
  <si>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</si>
  <si>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</si>
  <si>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</si>
  <si>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</si>
  <si>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</si>
  <si>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</si>
  <si>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</si>
  <si>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</si>
  <si>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</si>
  <si>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</si>
  <si>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</si>
  <si>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</si>
  <si>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</si>
  <si>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</si>
  <si>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</si>
  <si>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</si>
  <si>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</si>
  <si>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</si>
  <si>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</si>
  <si>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</si>
  <si>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</si>
  <si>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</si>
  <si>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</si>
  <si>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</si>
  <si>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</si>
  <si>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</si>
  <si>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</si>
  <si>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</si>
  <si>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</si>
  <si>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</si>
  <si>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</si>
  <si>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</si>
  <si>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</si>
  <si>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</si>
  <si>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</si>
  <si>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</si>
  <si>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</si>
  <si>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</si>
  <si>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</si>
  <si>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</si>
  <si>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</si>
  <si>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</si>
  <si>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</si>
  <si>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</si>
  <si>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</si>
  <si>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</si>
  <si>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</si>
  <si>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</si>
  <si>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</si>
  <si>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</si>
  <si>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</si>
  <si>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</si>
  <si>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</si>
  <si>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</si>
  <si>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</si>
  <si>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</si>
  <si>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</si>
  <si>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</si>
  <si>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</si>
  <si>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</si>
  <si>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</si>
  <si>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</si>
  <si>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</si>
  <si>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</si>
  <si>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</si>
  <si>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</si>
  <si>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</si>
  <si>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</si>
  <si>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</si>
  <si>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</si>
  <si>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</si>
  <si>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</si>
  <si>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</si>
  <si>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</si>
  <si>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</si>
  <si>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</si>
  <si>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</si>
  <si>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</si>
  <si>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</si>
  <si>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</si>
  <si>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</si>
  <si>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</si>
  <si>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</si>
  <si>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</si>
  <si>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</si>
  <si>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</si>
  <si>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</si>
  <si>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</si>
  <si>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</si>
  <si>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</si>
  <si>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</si>
  <si>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</si>
  <si>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</si>
  <si>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</si>
  <si>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</si>
  <si>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</si>
  <si>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</si>
  <si>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</si>
  <si>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</si>
  <si>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</si>
  <si>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</si>
  <si>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</si>
  <si>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</si>
  <si>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</si>
  <si>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</si>
  <si>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</si>
  <si>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</si>
  <si>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</si>
  <si>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</si>
  <si>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</si>
  <si>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</si>
  <si>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</si>
  <si>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</si>
  <si>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</si>
  <si>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</si>
  <si>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</si>
  <si>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</si>
  <si>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</si>
  <si>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</si>
  <si>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</si>
  <si>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</si>
  <si>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</si>
  <si>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</si>
  <si>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</si>
  <si>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</si>
  <si>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</si>
  <si>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</si>
  <si>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</si>
  <si>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</si>
  <si>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</si>
  <si>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</si>
  <si>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</si>
  <si>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</si>
  <si>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</si>
  <si>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</si>
  <si>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</si>
  <si>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</si>
  <si>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</si>
  <si>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</si>
  <si>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</si>
  <si>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</si>
  <si>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</si>
  <si>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</si>
  <si>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</si>
  <si>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</si>
  <si>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</si>
  <si>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</si>
  <si>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</si>
  <si>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</si>
  <si>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</si>
  <si>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</si>
  <si>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</si>
  <si>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</si>
  <si>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</si>
  <si>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</si>
  <si>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</si>
  <si>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</si>
  <si>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</si>
  <si>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</si>
  <si>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</si>
  <si>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</si>
  <si>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</si>
  <si>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</si>
  <si>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</si>
  <si>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</si>
  <si>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</si>
  <si>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</si>
  <si>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</si>
  <si>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</si>
  <si>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</si>
  <si>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</si>
  <si>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</si>
  <si>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</si>
  <si>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</si>
  <si>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</si>
  <si>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</si>
  <si>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</si>
  <si>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</si>
  <si>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</si>
  <si>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</si>
  <si>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</si>
  <si>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</si>
  <si>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</si>
  <si>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</si>
  <si>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</si>
  <si>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</si>
  <si>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</si>
  <si>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</si>
  <si>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</si>
  <si>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</si>
  <si>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</si>
  <si>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</si>
  <si>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Machinery, equipment, and supplies</t>
  </si>
  <si>
    <t>Other durable goods merchant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</si>
  <si>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</si>
  <si>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</si>
  <si>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</si>
  <si>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</si>
  <si>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</si>
  <si>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</si>
  <si>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</si>
  <si>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</si>
  <si>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</si>
  <si>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</si>
  <si>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</si>
  <si>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</si>
  <si>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</si>
  <si>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</si>
  <si>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</si>
  <si>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</si>
  <si>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</si>
  <si>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</si>
  <si>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</si>
  <si>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</si>
  <si>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</si>
  <si>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</si>
  <si>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</si>
  <si>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</si>
  <si>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</si>
  <si>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</si>
  <si>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</si>
  <si>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</si>
  <si>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</si>
  <si>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</si>
  <si>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</si>
  <si>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</si>
  <si>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</si>
  <si>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</si>
  <si>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</si>
  <si>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</si>
  <si>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</si>
  <si>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</si>
  <si>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</si>
  <si>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</si>
  <si>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</si>
  <si>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</si>
  <si>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</si>
  <si>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</si>
  <si>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</si>
  <si>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</si>
  <si>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</si>
  <si>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</si>
  <si>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</si>
  <si>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</si>
  <si>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</si>
  <si>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</si>
  <si>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</si>
  <si>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</si>
  <si>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</si>
  <si>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</si>
  <si>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</si>
  <si>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</si>
  <si>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</si>
  <si>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</si>
  <si>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</si>
  <si>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</si>
  <si>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</si>
  <si>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</si>
  <si>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</si>
  <si>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</si>
  <si>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</si>
  <si>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</si>
  <si>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</si>
  <si>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</si>
  <si>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</si>
  <si>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</si>
  <si>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</si>
  <si>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</si>
  <si>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</si>
  <si>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</si>
  <si>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</si>
  <si>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</si>
  <si>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</si>
  <si>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</si>
  <si>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</si>
  <si>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</si>
  <si>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</si>
  <si>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</si>
  <si>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</si>
  <si>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</si>
  <si>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</si>
  <si>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</si>
  <si>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</si>
  <si>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</si>
  <si>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</si>
  <si>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</si>
  <si>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</si>
  <si>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</si>
  <si>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</si>
  <si>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</si>
  <si>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</si>
  <si>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</si>
  <si>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</si>
  <si>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</si>
  <si>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</si>
  <si>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</si>
  <si>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</si>
  <si>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</si>
  <si>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</si>
  <si>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</si>
  <si>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</si>
  <si>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</si>
  <si>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</si>
  <si>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</si>
  <si>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</si>
  <si>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</si>
  <si>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</si>
  <si>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</si>
  <si>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</si>
  <si>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</si>
  <si>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</si>
  <si>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</si>
  <si>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</si>
  <si>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</si>
  <si>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</si>
  <si>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</si>
  <si>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</si>
  <si>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</si>
  <si>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</si>
  <si>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</si>
  <si>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</si>
  <si>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</si>
  <si>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</si>
  <si>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</si>
  <si>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</si>
  <si>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</si>
  <si>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</si>
  <si>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</si>
  <si>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</si>
  <si>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</si>
  <si>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</si>
  <si>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</si>
  <si>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</si>
  <si>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</si>
  <si>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</si>
  <si>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Code</t>
  </si>
  <si>
    <t>Matching ISIC 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</si>
  <si>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</si>
  <si>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</si>
  <si>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</si>
  <si>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</si>
  <si>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</si>
  <si>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</si>
  <si>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</si>
  <si>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</si>
  <si>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</si>
  <si>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</si>
  <si>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</si>
  <si>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</si>
  <si>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</si>
  <si>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</si>
  <si>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</si>
  <si>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</si>
  <si>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</si>
  <si>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</si>
  <si>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</si>
  <si>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</si>
  <si>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</si>
  <si>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</si>
  <si>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</si>
  <si>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</si>
  <si>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</si>
  <si>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</si>
  <si>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</si>
  <si>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</si>
  <si>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</si>
  <si>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</si>
  <si>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</si>
  <si>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</si>
  <si>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</si>
  <si>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</si>
  <si>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</si>
  <si>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</si>
  <si>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</si>
  <si>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</si>
  <si>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</si>
  <si>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</si>
  <si>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</si>
  <si>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</si>
  <si>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</si>
  <si>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</si>
  <si>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</si>
  <si>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</si>
  <si>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</si>
  <si>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</si>
  <si>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</si>
  <si>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</si>
  <si>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</si>
  <si>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</si>
  <si>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</si>
  <si>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</si>
  <si>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</si>
  <si>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</si>
  <si>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</si>
  <si>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</si>
  <si>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</si>
  <si>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</si>
  <si>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</si>
  <si>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</si>
  <si>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</si>
  <si>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</si>
  <si>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</si>
  <si>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</si>
  <si>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</si>
  <si>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</si>
  <si>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</si>
  <si>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</si>
  <si>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</si>
  <si>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</si>
  <si>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</si>
  <si>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</si>
  <si>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</si>
  <si>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</si>
  <si>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</si>
  <si>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</si>
  <si>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</si>
  <si>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</si>
  <si>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</si>
  <si>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</si>
  <si>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</si>
  <si>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</si>
  <si>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</si>
  <si>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</si>
  <si>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</si>
  <si>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</si>
  <si>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</si>
  <si>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</si>
  <si>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S00401</t>
  </si>
  <si>
    <t>Scrap</t>
  </si>
  <si>
    <t>S00402</t>
  </si>
  <si>
    <t>Used and secondhand goods</t>
  </si>
  <si>
    <t>S00300</t>
  </si>
  <si>
    <t>Noncomparable imports</t>
  </si>
  <si>
    <t>S00900</t>
  </si>
  <si>
    <t>Rest of the world adjustment</t>
  </si>
  <si>
    <t>T005</t>
  </si>
  <si>
    <t>V00100</t>
  </si>
  <si>
    <t>Compensation of employees</t>
  </si>
  <si>
    <t>V00300</t>
  </si>
  <si>
    <t>Gross operating surplus</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</si>
  <si>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</si>
  <si>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</si>
  <si>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</si>
  <si>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</si>
  <si>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</si>
  <si>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</si>
  <si>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</si>
  <si>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</si>
  <si>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</si>
  <si>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</si>
  <si>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</si>
  <si>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</si>
  <si>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</si>
  <si>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</si>
  <si>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</si>
  <si>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</si>
  <si>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</si>
  <si>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</si>
  <si>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</si>
  <si>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</si>
  <si>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</si>
  <si>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</si>
  <si>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</si>
  <si>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</si>
  <si>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</si>
  <si>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</si>
  <si>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</si>
  <si>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</si>
  <si>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</si>
  <si>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</si>
  <si>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</si>
  <si>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</si>
  <si>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</si>
  <si>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</si>
  <si>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</si>
  <si>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</si>
  <si>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</si>
  <si>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</si>
  <si>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</si>
  <si>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</si>
  <si>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</si>
  <si>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</si>
  <si>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Output</t>
  </si>
  <si>
    <t>BEA output for AEO "balance of manufacturing" category</t>
  </si>
  <si>
    <t>Share</t>
  </si>
  <si>
    <t>Reallocating Portions of "Balance of Manufacturing" to Specific Industry Categories</t>
  </si>
  <si>
    <t>U.S. Bureau of Economic Analysis</t>
  </si>
  <si>
    <t>"Use of Commodities by Industry" table, 405-industry breakdown</t>
  </si>
  <si>
    <t>We also need to split up AEO energy data for transportation equipment</t>
  </si>
  <si>
    <t>manufacturing (i.e. vehicle manufacturing) into road vehicle manufacturing</t>
  </si>
  <si>
    <t>and non-road vehicle manufacturing.</t>
  </si>
  <si>
    <t>Despite the category name, "nonroad vehicles" here includes motorbikes.</t>
  </si>
  <si>
    <t>BEA other manufacturing (inc. furniture)</t>
  </si>
  <si>
    <t>Unit: BTU</t>
  </si>
  <si>
    <t>Petroleum-Related Notes</t>
  </si>
  <si>
    <t>electricity</t>
  </si>
  <si>
    <t>hard coal</t>
  </si>
  <si>
    <t>natural gas</t>
  </si>
  <si>
    <t>petroleum diesel</t>
  </si>
  <si>
    <t>Share (non-electricity fuels)</t>
  </si>
  <si>
    <t>Share (electricity)</t>
  </si>
  <si>
    <t>We assume all fuel types are split according to economic output, except for printing,</t>
  </si>
  <si>
    <t>which we assume only uses an output-based share of electricity, not other fuels.</t>
  </si>
  <si>
    <t>See below for listing of which tables are used for which data</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</si>
  <si>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</si>
  <si>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</si>
  <si>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</si>
  <si>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</si>
  <si>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Propane Heat and Power</t>
  </si>
  <si>
    <t>Liquefied Petroleum Gas and Other Feedstocks</t>
  </si>
  <si>
    <t>Motor Gasoline</t>
  </si>
  <si>
    <t>Distillate Fuel Oil</t>
  </si>
  <si>
    <t>Residual Fuel Oil</t>
  </si>
  <si>
    <t>Petrochemical Feedstocks</t>
  </si>
  <si>
    <t>Petroleum Coke</t>
  </si>
  <si>
    <t>Asphalt and Road Oil</t>
  </si>
  <si>
    <t>Miscellaneous Petroleum 3/</t>
  </si>
  <si>
    <t>Fuel Used in AEO</t>
  </si>
  <si>
    <t>Corresponding EPS Fuel</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</si>
  <si>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</si>
  <si>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</si>
  <si>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</si>
  <si>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</si>
  <si>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t>
  </si>
  <si>
    <t>Hydrogen</t>
  </si>
  <si>
    <t>Waste Management</t>
  </si>
  <si>
    <t>https://www.eia.gov/analysis/studies/demand/miscelectric/pdf/miscelectric.pdf</t>
  </si>
  <si>
    <t>Miscellaneous Electric Load Consumption Characterization 2021 Update</t>
  </si>
  <si>
    <t>Wastewater Treatment</t>
  </si>
  <si>
    <t xml:space="preserve">Water Supply &amp; Purification </t>
  </si>
  <si>
    <t>Commercial MEL TWh/yr</t>
  </si>
  <si>
    <t>EIA</t>
  </si>
  <si>
    <t>terrwatt to btu</t>
  </si>
  <si>
    <t>btus</t>
  </si>
  <si>
    <t>Fuels</t>
  </si>
  <si>
    <t>Lower Heating Value (LHV) [1]</t>
  </si>
  <si>
    <t>Higher Heating Value (HHV) [1]</t>
  </si>
  <si>
    <t>Density</t>
  </si>
  <si>
    <t>Gaseous Fuels @ 32 F and 1 atm</t>
  </si>
  <si>
    <t>Btu/ft3 [2]</t>
  </si>
  <si>
    <t>Btu/lb [3]</t>
  </si>
  <si>
    <t>MJ/kg [4]</t>
  </si>
  <si>
    <t>grams/ft3</t>
  </si>
  <si>
    <t>Natural gas</t>
  </si>
  <si>
    <t>Still gas (in refineries)</t>
  </si>
  <si>
    <t xml:space="preserve">   Ethanol (undenatured)</t>
  </si>
  <si>
    <t>Table  1.  Energy and Macroeconomic Profile for Non-Manufacturing Industry - Crop Agriculture</t>
  </si>
  <si>
    <t xml:space="preserve"> Census Region: US Total</t>
  </si>
  <si>
    <t>Macroeconomic Indicators</t>
  </si>
  <si>
    <t xml:space="preserve">  Employment (thousand)</t>
  </si>
  <si>
    <t xml:space="preserve">  Natural Gas Firm</t>
  </si>
  <si>
    <t xml:space="preserve">  Natural Gas Inter.</t>
  </si>
  <si>
    <t xml:space="preserve">    Natural Gas Total</t>
  </si>
  <si>
    <t xml:space="preserve">  Distillate Oil</t>
  </si>
  <si>
    <t xml:space="preserve">  LPGs for Heat And Power</t>
  </si>
  <si>
    <t xml:space="preserve">  Hydropower</t>
  </si>
  <si>
    <t xml:space="preserve">  Biomass-Wood</t>
  </si>
  <si>
    <t xml:space="preserve">  Municipal Solid Waste</t>
  </si>
  <si>
    <t xml:space="preserve">          Total</t>
  </si>
  <si>
    <t>Unit Energy Consumption (Thousand BTU/2005$)</t>
  </si>
  <si>
    <t xml:space="preserve">    Natural Gas Firm</t>
  </si>
  <si>
    <t xml:space="preserve">    Distillate Oil</t>
  </si>
  <si>
    <t xml:space="preserve">    LPGs for Heat And Power</t>
  </si>
  <si>
    <t xml:space="preserve">    Other Petroleum</t>
  </si>
  <si>
    <t xml:space="preserve">    Steam</t>
  </si>
  <si>
    <t xml:space="preserve">    Municipal Solid Waste</t>
  </si>
  <si>
    <t xml:space="preserve">  Steam Coal</t>
  </si>
  <si>
    <t xml:space="preserve">  Distillate</t>
  </si>
  <si>
    <t xml:space="preserve">  Liquid Petroleum Gases</t>
  </si>
  <si>
    <t xml:space="preserve">  Other</t>
  </si>
  <si>
    <t xml:space="preserve">  Other Renewables</t>
  </si>
  <si>
    <t xml:space="preserve">  Biomass</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</si>
  <si>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</si>
  <si>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</si>
  <si>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</si>
  <si>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</si>
  <si>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</si>
  <si>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  Natural Gas(MW)</t>
  </si>
  <si>
    <t xml:space="preserve">  Coal(MW)</t>
  </si>
  <si>
    <t xml:space="preserve">  Oil(MW)</t>
  </si>
  <si>
    <t xml:space="preserve">  Other(MW)</t>
  </si>
  <si>
    <t xml:space="preserve"> Natural Gas(gWh)</t>
  </si>
  <si>
    <t xml:space="preserve"> Coal(gWh)</t>
  </si>
  <si>
    <t xml:space="preserve"> Oil(gWh)</t>
  </si>
  <si>
    <t xml:space="preserve"> Other(gWh)</t>
  </si>
  <si>
    <t xml:space="preserve">    Own Use</t>
  </si>
  <si>
    <t xml:space="preserve">    Grid Sales</t>
  </si>
  <si>
    <t>Natural Gas(tBtu)</t>
  </si>
  <si>
    <t>Coal(tBtu)</t>
  </si>
  <si>
    <t>Oil(tBtu)</t>
  </si>
  <si>
    <t>Other(tBtu)</t>
  </si>
  <si>
    <t>Table  2.  Energy and Macroeconomic Profile for Non-Manufacturing Industry - Other Agriculture</t>
  </si>
  <si>
    <t>Table  3.  Energy and Macroeconomic Profile for Non-Manufacturing Industry - Coal Mining</t>
  </si>
  <si>
    <t xml:space="preserve">    Residual Oil</t>
  </si>
  <si>
    <t xml:space="preserve">  Asphalt &amp; Road Oil</t>
  </si>
  <si>
    <t xml:space="preserve">    Asphalt &amp; Road Oil</t>
  </si>
  <si>
    <t>Lighting--Electricity</t>
  </si>
  <si>
    <t>HVAC--Electricity</t>
  </si>
  <si>
    <t>HVAC--Natural Gas</t>
  </si>
  <si>
    <t xml:space="preserve">          HVAC--Steam</t>
  </si>
  <si>
    <t>Support--Electricity</t>
  </si>
  <si>
    <t>Support--Natural Gas</t>
  </si>
  <si>
    <t>Transport--Electricity</t>
  </si>
  <si>
    <t>Transport--Distillate</t>
  </si>
  <si>
    <t>Transport--LPG</t>
  </si>
  <si>
    <t xml:space="preserve">          Total Building Energy Use</t>
  </si>
  <si>
    <t xml:space="preserve">          Total less Steam</t>
  </si>
  <si>
    <t xml:space="preserve">  M/HEAT</t>
  </si>
  <si>
    <t xml:space="preserve">  M/REFRIG</t>
  </si>
  <si>
    <t xml:space="preserve">  M/MACHDRV</t>
  </si>
  <si>
    <t xml:space="preserve">  M/OTHER</t>
  </si>
  <si>
    <t xml:space="preserve">  D/HEAT</t>
  </si>
  <si>
    <t xml:space="preserve">  D/REFRIG</t>
  </si>
  <si>
    <t xml:space="preserve">  D/MACHDRV</t>
  </si>
  <si>
    <t xml:space="preserve">  D/OTHER</t>
  </si>
  <si>
    <t xml:space="preserve">  S/HEAT</t>
  </si>
  <si>
    <t xml:space="preserve">  S/REFRIG</t>
  </si>
  <si>
    <t xml:space="preserve">  S/MACHDRV</t>
  </si>
  <si>
    <t xml:space="preserve">  S/OTHER</t>
  </si>
  <si>
    <t xml:space="preserve">  A/HEAT</t>
  </si>
  <si>
    <t xml:space="preserve">  A/REFRIG</t>
  </si>
  <si>
    <t xml:space="preserve">  A/MACHDRV</t>
  </si>
  <si>
    <t xml:space="preserve">  A/OTHER</t>
  </si>
  <si>
    <t xml:space="preserve">  Steam</t>
  </si>
  <si>
    <t xml:space="preserve">  Physical Output (million tonnes)</t>
  </si>
  <si>
    <t xml:space="preserve">  Biomass-Pulping Liquor</t>
  </si>
  <si>
    <t xml:space="preserve">  PAPER_M</t>
  </si>
  <si>
    <t xml:space="preserve">  BLEACH</t>
  </si>
  <si>
    <t xml:space="preserve">  WASTE_P</t>
  </si>
  <si>
    <t xml:space="preserve">  MECH_P</t>
  </si>
  <si>
    <t xml:space="preserve">  CHEM_P</t>
  </si>
  <si>
    <t xml:space="preserve">  KRAFT_P</t>
  </si>
  <si>
    <t xml:space="preserve">  WOOD</t>
  </si>
  <si>
    <t xml:space="preserve">  Natural Gas Feedstock</t>
  </si>
  <si>
    <t xml:space="preserve">  LPGs for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</si>
  <si>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</si>
  <si>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</si>
  <si>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</si>
  <si>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</si>
  <si>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</si>
  <si>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</si>
  <si>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</si>
  <si>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</si>
  <si>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</si>
  <si>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</si>
  <si>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</si>
  <si>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</si>
  <si>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</si>
  <si>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</si>
  <si>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</si>
  <si>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</si>
  <si>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</si>
  <si>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</si>
  <si>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</si>
  <si>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</si>
  <si>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</si>
  <si>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</si>
  <si>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</si>
  <si>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</si>
  <si>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    Natural Gas Feedstock</t>
  </si>
  <si>
    <t xml:space="preserve">    LPGs for Feedstocks</t>
  </si>
  <si>
    <t xml:space="preserve">  P_FORM</t>
  </si>
  <si>
    <t xml:space="preserve">  FORM</t>
  </si>
  <si>
    <t xml:space="preserve">  M_RCYL</t>
  </si>
  <si>
    <t xml:space="preserve">  M_VRGN</t>
  </si>
  <si>
    <t xml:space="preserve">  B_RCYL</t>
  </si>
  <si>
    <t xml:space="preserve">  B_VRGN</t>
  </si>
  <si>
    <t xml:space="preserve">  Coking Coal</t>
  </si>
  <si>
    <t xml:space="preserve">  LIME</t>
  </si>
  <si>
    <t xml:space="preserve">    Coking Coal</t>
  </si>
  <si>
    <t xml:space="preserve">  Clinker Process Emissions (million metric tons)</t>
  </si>
  <si>
    <t xml:space="preserve">  Lime Process Emissions (million metric tons)</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</si>
  <si>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</si>
  <si>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</si>
  <si>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</si>
  <si>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</si>
  <si>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</si>
  <si>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</si>
  <si>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</si>
  <si>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</si>
  <si>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SEMI_SHEET</t>
  </si>
  <si>
    <t xml:space="preserve">  SEMI_OTHER</t>
  </si>
  <si>
    <t xml:space="preserve">  SECONDARY</t>
  </si>
  <si>
    <t xml:space="preserve">  PRIMARY</t>
  </si>
  <si>
    <t xml:space="preserve">  BAUXITE</t>
  </si>
  <si>
    <t xml:space="preserve">  HEAT</t>
  </si>
  <si>
    <t xml:space="preserve">  REFRIG</t>
  </si>
  <si>
    <t xml:space="preserve">  MACHDRV</t>
  </si>
  <si>
    <t xml:space="preserve">  ELECTRO</t>
  </si>
  <si>
    <t xml:space="preserve">  OTHER</t>
  </si>
  <si>
    <t>TOTAL ENERGY CONSUMPTION</t>
  </si>
  <si>
    <t xml:space="preserve">  Purch Elec</t>
  </si>
  <si>
    <t xml:space="preserve">  Residual Fuel, Low Sulfur</t>
  </si>
  <si>
    <t>EIA Data Source and Adjustments</t>
  </si>
  <si>
    <t>Carbon Dioxide Emissions</t>
  </si>
  <si>
    <t>Natural Gas Liquefaction for Export</t>
  </si>
  <si>
    <t xml:space="preserve">  Renewable Diesel</t>
  </si>
  <si>
    <t>diesel, gasoline, and aviation fuel.</t>
  </si>
  <si>
    <t>starting issues, the percentage of ethanol varies seasonally. The annual average ethanol content of 74% is used for these projections</t>
  </si>
  <si>
    <t>Properties of Hydrogen Fuel</t>
  </si>
  <si>
    <t>Hydrogen Analysis Resource Center</t>
  </si>
  <si>
    <t>Pacific Northwest National Laboratory</t>
  </si>
  <si>
    <t>Accessed 2022</t>
  </si>
  <si>
    <t>https://h2tools.org/hyarc/hydrogen-data/lower-and-higher-heating-values-hydrogen-and-other-fuels</t>
  </si>
  <si>
    <t>Lower and Higher Heating Values.xlsx</t>
  </si>
  <si>
    <r>
      <t xml:space="preserve">Hydrogen Properties (Hydrogen Analysis Resource Center: </t>
    </r>
    <r>
      <rPr>
        <b/>
        <i/>
        <sz val="12"/>
        <color indexed="8"/>
        <rFont val="Arial"/>
        <family val="2"/>
      </rPr>
      <t xml:space="preserve"> Lower and Higher Heating Values of Hydrogen and Fuels)</t>
    </r>
  </si>
  <si>
    <t>heavy or residual oil</t>
  </si>
  <si>
    <t>LPG</t>
  </si>
  <si>
    <t>fuel type:</t>
  </si>
  <si>
    <t>heat</t>
  </si>
  <si>
    <t>crude oil</t>
  </si>
  <si>
    <t>hydrogen</t>
  </si>
  <si>
    <t>hydro</t>
  </si>
  <si>
    <t>Hydrogen Demand</t>
  </si>
  <si>
    <t xml:space="preserve">  Value of Output (billion 2012$)</t>
  </si>
  <si>
    <t xml:space="preserve">                                                                                                                                                                                                                                                                                                                                                                                                              </t>
  </si>
  <si>
    <t xml:space="preserve">Total Energy Consumption (Trillion BTU)                                                                                                                                                                                                                                                                                                                                                                     </t>
  </si>
  <si>
    <t xml:space="preserve">PROCESS AND ASSEMBLY COMPONENT                                                                                                                                                                                                                                                                                                                                                                              </t>
  </si>
  <si>
    <t xml:space="preserve">Energy Consumption for Process and Assembly (Trillion BTU)                                                                                                                                                                                                                                                                                                                                                  </t>
  </si>
  <si>
    <t xml:space="preserve">  BLDG                                                                                                                                                                                                                                                                                                                                                                                                      </t>
  </si>
  <si>
    <t xml:space="preserve">  VEH                                                                                                                                                                                                                                                                                                                                                                                                       </t>
  </si>
  <si>
    <t xml:space="preserve">  IRR                                                                                                                                                                                                                                                                                                                                                                                                       </t>
  </si>
  <si>
    <t xml:space="preserve">  Total Process/Assembly                                                                                                                                                                                                                                                                                                                                                                                    </t>
  </si>
  <si>
    <t xml:space="preserve">BOILER/STEAM/COGENERATION COMPONENT                                                                                                                                                                                                                                                                                                                                                                         </t>
  </si>
  <si>
    <t xml:space="preserve">Energy Consumption for Boiler/Steam/Cogeneration (Trillion BTU)                                                                                                                                                                                                                                                                                                                                             </t>
  </si>
  <si>
    <t xml:space="preserve">Boilers 10MMBTU/HR and Under                                                                                                                                                                                                                                                                                                                                                                                </t>
  </si>
  <si>
    <t xml:space="preserve">0.0                                                                                                                                                                                                                                                                 </t>
  </si>
  <si>
    <t xml:space="preserve">0.0                                                                                                                                                                                                                                                                </t>
  </si>
  <si>
    <t xml:space="preserve">0.0                                                                                                                                                                                                                                                              </t>
  </si>
  <si>
    <t xml:space="preserve">Boilers Over 10MMBTU/HR                                                                                                                                                                                                                                                                                                                                                                                     </t>
  </si>
  <si>
    <t xml:space="preserve">ELECTRICITY CAPACITY, GENERATION, AND FUEL USE                                                                                                                                                                                                                                                                                                                                                              </t>
  </si>
  <si>
    <t xml:space="preserve">  Generating Capacity (MW)                                                                                                                                                                                                                                                                                                                                                                                  </t>
  </si>
  <si>
    <t xml:space="preserve">0.0                                                                                                                                                                                                                                                             </t>
  </si>
  <si>
    <t xml:space="preserve">  Generation (GWH)                                                                                                                                                                                                                                                                                                                                                                                          </t>
  </si>
  <si>
    <t xml:space="preserve">0.5                                                                                                                                                                                                                                                              </t>
  </si>
  <si>
    <t xml:space="preserve">    Fuel Consumption (Trillion Btu)                                                                                                                                                                                                                                                                                                                                                                         </t>
  </si>
  <si>
    <t xml:space="preserve"> Census Region: US Total                                                                                                                                                                                                                                                                                                                                                                                    </t>
  </si>
  <si>
    <t xml:space="preserve">Macroeconomic Indicators                                                                                                                                                                                                                                                                                                                                                                                    </t>
  </si>
  <si>
    <t xml:space="preserve">Unit Energy Consumption (Thousand BTU/2012$)                                                                                                                                                                                                                                                                                                                                                                </t>
  </si>
  <si>
    <t xml:space="preserve">3.4                                                                                                                                                                                                                                                              </t>
  </si>
  <si>
    <t xml:space="preserve">Table  4.  Energy and Macroeconomic Profile for Non-Manufacturing Industry - Oil &amp; Gas Mining                                                                                                                                                                                                                                                                                                               </t>
  </si>
  <si>
    <t xml:space="preserve">Table  5.  Energy and Macroeconomic Profile for Non-Manufacturing Industry - Metallic &amp; Non-metallic Mining                                                                                                                                                                                                                                                                                                 </t>
  </si>
  <si>
    <t xml:space="preserve">Table  6.  Energy and Macroeconomic Profile for Non-Manufacturing Industry - Construction                                                                                                                                                                                                                                                                                                                   </t>
  </si>
  <si>
    <t xml:space="preserve">  CONSTR                                                                                                                                                                                                                                                                                                                                                                                                    </t>
  </si>
  <si>
    <t xml:space="preserve">Table  7.  Energy and Macroeconomic Profile for Manufacturing Industry - Food                                                                                                                                                                                                                                                                                                                               </t>
  </si>
  <si>
    <t xml:space="preserve">BUILDINGS COMPONENT                                                                                                                                                                                                                                                                                                                                                                                         </t>
  </si>
  <si>
    <t xml:space="preserve">Energy Consumption for Buildings (Trillion BTU)                                                                                                                                                                                                                                                                                                                                                             </t>
  </si>
  <si>
    <t>Conventional Elec Gen--Natural Gas</t>
  </si>
  <si>
    <t>Other Nonprocess Use--Electricity</t>
  </si>
  <si>
    <t>Other Nonprocess Use--Natural Gas</t>
  </si>
  <si>
    <t xml:space="preserve">Product Throughput (billion 2012$)                                                                                                                                                                                                                                                                                                                                                                          </t>
  </si>
  <si>
    <t xml:space="preserve">  M/ELECTRO</t>
  </si>
  <si>
    <t xml:space="preserve">  M/FEEDSTK</t>
  </si>
  <si>
    <t xml:space="preserve">  D/ELECTRO</t>
  </si>
  <si>
    <t xml:space="preserve">  D/FEEDSTK</t>
  </si>
  <si>
    <t xml:space="preserve">  S/ELECTRO</t>
  </si>
  <si>
    <t xml:space="preserve">  S/FEEDSTK</t>
  </si>
  <si>
    <t xml:space="preserve">  A/ELECTRO</t>
  </si>
  <si>
    <t xml:space="preserve">  A/FEEDSTK</t>
  </si>
  <si>
    <t xml:space="preserve">Process/Assembly Subset:  Milling                                                                                                                                                                                                                                                                                                                                                                           </t>
  </si>
  <si>
    <t xml:space="preserve">  Heat                                                                                                                                                                                                                                                                                                                                                                                                      </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</si>
  <si>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</si>
  <si>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</si>
  <si>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</si>
  <si>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</si>
  <si>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</si>
  <si>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</si>
  <si>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</si>
  <si>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</si>
  <si>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</si>
  <si>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</si>
  <si>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</si>
  <si>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Total AllElse                                                                                                                                                                                                                                                                                                                                                                                             </t>
  </si>
  <si>
    <t xml:space="preserve">Total Process/Assembly                                                                                                                                                                                                                                                                                                                                                                                      </t>
  </si>
  <si>
    <t xml:space="preserve">0.4                                                                                                                                                                                                                                                                 </t>
  </si>
  <si>
    <t xml:space="preserve">1.3                                                                                                                                                                                                                                                              </t>
  </si>
  <si>
    <t xml:space="preserve">Table  8.  Energy and Macroeconomic Profile for Manufacturing Industry - Paper                                                                                                                                                                                                                                                                                                                              </t>
  </si>
  <si>
    <t xml:space="preserve">Unit Energy Consumption (MMBTU/TONNE)                                                                                                                                                                                                                                                                                                                                                                       </t>
  </si>
  <si>
    <t xml:space="preserve">Product Throughput (million tonnes)                                                                                                                                                                                                                                                                                                                                                                         </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</si>
  <si>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</si>
  <si>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</si>
  <si>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</si>
  <si>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</si>
  <si>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</si>
  <si>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</si>
  <si>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</si>
  <si>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</si>
  <si>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</si>
  <si>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 xml:space="preserve">  H2 Feedstock</t>
  </si>
  <si>
    <t xml:space="preserve">Process/Assembly Subset:  Inorganic                                                                                                                                                                                                                                                                                                                                                                         </t>
  </si>
  <si>
    <t xml:space="preserve">    H2 Feedstock</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</si>
  <si>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</si>
  <si>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</si>
  <si>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</si>
  <si>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</si>
  <si>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</si>
  <si>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</si>
  <si>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</si>
  <si>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</si>
  <si>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</si>
  <si>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</si>
  <si>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</si>
  <si>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</si>
  <si>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</si>
  <si>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</si>
  <si>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</si>
  <si>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</si>
  <si>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</si>
  <si>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</si>
  <si>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</si>
  <si>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</si>
  <si>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</si>
  <si>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</si>
  <si>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</si>
  <si>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</si>
  <si>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</si>
  <si>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</si>
  <si>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</si>
  <si>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</si>
  <si>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</si>
  <si>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</si>
  <si>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</si>
  <si>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</si>
  <si>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</si>
  <si>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 xml:space="preserve">  FGRIND</t>
  </si>
  <si>
    <t xml:space="preserve">  KILN</t>
  </si>
  <si>
    <t xml:space="preserve">  RGRIND</t>
  </si>
  <si>
    <t xml:space="preserve">  IMPORT</t>
  </si>
  <si>
    <t xml:space="preserve">  FGRIND                                                                                                                                                                                                                                                                                                                                                                                                    </t>
  </si>
  <si>
    <t xml:space="preserve">  KILN                                                                                                                                                                                                                                                                                                                                                                                                      </t>
  </si>
  <si>
    <t xml:space="preserve">  RGRIND                                                                                                                                                                                                                                                                                                                                                                                                    </t>
  </si>
  <si>
    <t xml:space="preserve">  LIME                                                                                                                                                                                                                                                                                                                                                                                                      </t>
  </si>
  <si>
    <t xml:space="preserve">  IMPORT                                                                                                                                                                                                                                                                                                                                                                                                    </t>
  </si>
  <si>
    <t xml:space="preserve">4.4                                                                                                                                                                                                                                                              </t>
  </si>
  <si>
    <t xml:space="preserve">Process Emissions for Clinker and Lime Production                                                                                                                                                                                                                                                                                                                                                           </t>
  </si>
  <si>
    <t xml:space="preserve">Table 12.  Energy and Macroeconomic Profile for Manufacturing Industry - Iron &amp; Steel                                                                                                                                                                                                                                                                                                                       </t>
  </si>
  <si>
    <t xml:space="preserve">Total Energy Consumption (Trillion BTU) (benchmarked to MECS)                                                                                                                                                                                                                                                                                                                                               </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</si>
  <si>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</si>
  <si>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</si>
  <si>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</si>
  <si>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</si>
  <si>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</si>
  <si>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</si>
  <si>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</si>
  <si>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</si>
  <si>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</si>
  <si>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</si>
  <si>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</si>
  <si>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</si>
  <si>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</si>
  <si>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</si>
  <si>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</si>
  <si>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</si>
  <si>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</si>
  <si>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</si>
  <si>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</si>
  <si>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</si>
  <si>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</si>
  <si>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</si>
  <si>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</si>
  <si>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 xml:space="preserve">8.4                                                                                                                                                                                                                                                              </t>
  </si>
  <si>
    <t xml:space="preserve">0.1                                                                                                                                                                                                                                                              </t>
  </si>
  <si>
    <t xml:space="preserve">Table 16.  Energy and Macroeconomic Profile for Manufacturing Industry - Computers &amp; Electronics                                                                                                                                                                                                                                                                                                            </t>
  </si>
  <si>
    <t xml:space="preserve">0.6                                                                                                                                                                                                                                                              </t>
  </si>
  <si>
    <t xml:space="preserve">Table 17.  Energy and Macroeconomic Profile for Manufacturing Industry - Transportation Equipment                                                                                                                                                                                                                                                                                                           </t>
  </si>
  <si>
    <t xml:space="preserve">4.3                                                                                                                                                                                                                                                              </t>
  </si>
  <si>
    <t xml:space="preserve">2.8                                                                                                                                                                                                                                                              </t>
  </si>
  <si>
    <t xml:space="preserve">0.2                                                                                                                                                                                                                                                              </t>
  </si>
  <si>
    <t xml:space="preserve">Table 18.  Energy and Macroeconomic Profile for Manufacturing Industry - Electrical Equipment &amp; Appliances                                                                                                                                                                                                                                                                                                  </t>
  </si>
  <si>
    <t xml:space="preserve">Table 19.  Energy and Macroeconomic Profile for Manufacturing Industry - Wood                                                                                                                                                                                                                                                                                                                               </t>
  </si>
  <si>
    <t xml:space="preserve">1.8                                                                                                                                                                                                                                                              </t>
  </si>
  <si>
    <t xml:space="preserve">0.9                                                                                                                                                                                                                                                              </t>
  </si>
  <si>
    <t xml:space="preserve">Table 20.  Energy and Macroeconomic Profile for Manufacturing Industry - Plastics &amp; Rubbers                                                                                                                                                                                                                                                                                                                 </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</si>
  <si>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</si>
  <si>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</si>
  <si>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</si>
  <si>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</si>
  <si>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 xml:space="preserve">Table 24.  Energy and Macroeconomic Profile for Manufacturing Industry - Miscellaneous Finished Goods                                                                                                                                                                                                                                                                                                       </t>
  </si>
  <si>
    <t xml:space="preserve">Energy Profile for Refining                                                                                                                                                                                                                                                                                                                                                                                 </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</si>
  <si>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</si>
  <si>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</si>
  <si>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</si>
  <si>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</si>
  <si>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</si>
  <si>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</si>
  <si>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 xml:space="preserve"> Scenario highztc                                                                                                                                                                                                                                                                                                                                                                                           </t>
  </si>
  <si>
    <t xml:space="preserve"> DateCode d032125b                                                                                                                                                                                                                                                                                                                                                                                          </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</si>
  <si>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</si>
  <si>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</si>
  <si>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</si>
  <si>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</si>
  <si>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</si>
  <si>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</si>
  <si>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</si>
  <si>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</si>
  <si>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Refining Industry: Value of Shipments: Alternative Transportation</t>
  </si>
  <si>
    <t>AEO.2025.ALTTRNP.ECI_VOS_IDAL_REF_NA_NA_NA_BLNY09DLR.A</t>
  </si>
  <si>
    <t>billion 2012 $</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</si>
  <si>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</si>
  <si>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</si>
  <si>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</si>
  <si>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</si>
  <si>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</si>
  <si>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</si>
  <si>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</si>
  <si>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</si>
  <si>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</si>
  <si>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</si>
  <si>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</si>
  <si>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</si>
  <si>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</si>
  <si>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</si>
  <si>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</si>
  <si>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</si>
  <si>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</si>
  <si>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Other Petroleum</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</si>
  <si>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</si>
  <si>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</si>
  <si>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</si>
  <si>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</si>
  <si>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</si>
  <si>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</si>
  <si>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</si>
  <si>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</si>
  <si>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</si>
  <si>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</si>
  <si>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</si>
  <si>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</si>
  <si>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</si>
  <si>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</si>
  <si>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</si>
  <si>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</si>
  <si>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</si>
  <si>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</si>
  <si>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</si>
  <si>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</si>
  <si>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</si>
  <si>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</si>
  <si>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</si>
  <si>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</si>
  <si>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</si>
  <si>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</si>
  <si>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(million metric tons CO2)</t>
  </si>
  <si>
    <t>Refining Industry: Carbon Dioxide Emissions: Alternative Transportation</t>
  </si>
  <si>
    <t>AEO.2025.ALTTRNP.EMI_CO2_IDAL_REFLIQ_NA_NA_NA_METNCO2.A</t>
  </si>
  <si>
    <t>MMmt carbon dioxide</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</si>
  <si>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</si>
  <si>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</si>
  <si>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</si>
  <si>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</si>
  <si>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</si>
  <si>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</si>
  <si>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</si>
  <si>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</si>
  <si>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</si>
  <si>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</si>
  <si>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</si>
  <si>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</si>
  <si>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</si>
  <si>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</si>
  <si>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</si>
  <si>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</si>
  <si>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</si>
  <si>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</si>
  <si>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</si>
  <si>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</si>
  <si>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</si>
  <si>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</si>
  <si>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</si>
  <si>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</si>
  <si>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</si>
  <si>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</si>
  <si>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</si>
  <si>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</si>
  <si>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</si>
  <si>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</si>
  <si>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</si>
  <si>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</si>
  <si>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</si>
  <si>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</si>
  <si>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</si>
  <si>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</si>
  <si>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</si>
  <si>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</si>
  <si>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</si>
  <si>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</si>
  <si>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</si>
  <si>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</si>
  <si>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</si>
  <si>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</si>
  <si>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</si>
  <si>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</si>
  <si>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</si>
  <si>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</si>
  <si>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</si>
  <si>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</si>
  <si>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</si>
  <si>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</si>
  <si>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</si>
  <si>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</si>
  <si>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</si>
  <si>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</si>
  <si>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</si>
  <si>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</si>
  <si>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</si>
  <si>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</si>
  <si>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</si>
  <si>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</si>
  <si>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</si>
  <si>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</si>
  <si>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</si>
  <si>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</si>
  <si>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</si>
  <si>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</si>
  <si>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</si>
  <si>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</si>
  <si>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</si>
  <si>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</si>
  <si>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</si>
  <si>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</si>
  <si>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</si>
  <si>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</si>
  <si>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</si>
  <si>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</si>
  <si>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</si>
  <si>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</si>
  <si>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</si>
  <si>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</si>
  <si>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</si>
  <si>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</si>
  <si>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</si>
  <si>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</si>
  <si>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</si>
  <si>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</si>
  <si>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</si>
  <si>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</si>
  <si>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</si>
  <si>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</si>
  <si>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</si>
  <si>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alttrnp.d032125a</t>
  </si>
  <si>
    <t>Annual Energy Outlook 2025</t>
  </si>
  <si>
    <t>alttrnp</t>
  </si>
  <si>
    <t>Alternative Transportation</t>
  </si>
  <si>
    <t>d032125a</t>
  </si>
  <si>
    <t>April 2025</t>
  </si>
  <si>
    <t>Avg Annual Change</t>
  </si>
  <si>
    <t>2024-2050</t>
  </si>
  <si>
    <t>PSD000:ca_Hydrogeb</t>
  </si>
  <si>
    <t xml:space="preserve"> Hydrogen 5/</t>
  </si>
  <si>
    <t>PSD000:cb_TotalRenewableBiodiesl</t>
  </si>
  <si>
    <t xml:space="preserve">   Other Biomass-derived Liquids 6/</t>
  </si>
  <si>
    <t xml:space="preserve"> Other 7/</t>
  </si>
  <si>
    <t xml:space="preserve"> Total Primary Supply 8/</t>
  </si>
  <si>
    <t xml:space="preserve">     Hydrocarbon Gas Liquids 9/</t>
  </si>
  <si>
    <t xml:space="preserve">     Motor Gasoline 10/</t>
  </si>
  <si>
    <t xml:space="preserve">        of which: E85 11/</t>
  </si>
  <si>
    <t xml:space="preserve">     Jet Fuel 12/</t>
  </si>
  <si>
    <t xml:space="preserve">     Distillate Fuel Oil 13/</t>
  </si>
  <si>
    <t xml:space="preserve">       of which: Diesel</t>
  </si>
  <si>
    <t xml:space="preserve">     Other 14/</t>
  </si>
  <si>
    <t xml:space="preserve">     Industrial 15/</t>
  </si>
  <si>
    <t xml:space="preserve">     Electric Power 16/</t>
  </si>
  <si>
    <t xml:space="preserve">     Unspecified Sector 17/</t>
  </si>
  <si>
    <t xml:space="preserve"> Discrepancy 18/</t>
  </si>
  <si>
    <t>Domestic Refinery Distillation Capacity 19/</t>
  </si>
  <si>
    <t>Capacity Utilization Rate (percentage) 20/</t>
  </si>
  <si>
    <t>Net Import Share of Product Supplied (percentage)</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</si>
  <si>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</si>
  <si>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</si>
  <si>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</si>
  <si>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</si>
  <si>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</si>
  <si>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</si>
  <si>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</si>
  <si>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</si>
  <si>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</si>
  <si>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</si>
  <si>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</si>
  <si>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</si>
  <si>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</si>
  <si>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</si>
  <si>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</si>
  <si>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</si>
  <si>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</si>
  <si>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</si>
  <si>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</si>
  <si>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</si>
  <si>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</si>
  <si>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</si>
  <si>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 - = Not applicable</t>
  </si>
  <si>
    <t>Table 69.  Conversion Factors</t>
  </si>
  <si>
    <t>https://www.eia.gov/outlooks/aeo/data/browser/#/?id=20-AEO2025&amp;cases=alttrnp&amp;sourcekey=0</t>
  </si>
  <si>
    <t>Mon Dec 22 2025 12:22:16 GMT-0800 (Pacific Standard Time)</t>
  </si>
  <si>
    <t>(MMBtu per barrel)</t>
  </si>
  <si>
    <t>Conversion Factors: Petroleum Products: Asphalt and Road Oil: Alternative Transportation</t>
  </si>
  <si>
    <t>AEO.2025.ALTTRNP.CNF_NA_NA_NA_PET_ARO_NA_MILLBTUPBRL.A</t>
  </si>
  <si>
    <t>MMBtu/b</t>
  </si>
  <si>
    <t>Aviation Gasoline</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</si>
  <si>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</si>
  <si>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</si>
  <si>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</si>
  <si>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</si>
  <si>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</si>
  <si>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</si>
  <si>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</si>
  <si>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</si>
  <si>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</si>
  <si>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</si>
  <si>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</si>
  <si>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</si>
  <si>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</si>
  <si>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</si>
  <si>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</si>
  <si>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</si>
  <si>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</si>
  <si>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</si>
  <si>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</si>
  <si>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</si>
  <si>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</si>
  <si>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</si>
  <si>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</si>
  <si>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</si>
  <si>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</si>
  <si>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</si>
  <si>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</si>
  <si>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</si>
  <si>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</si>
  <si>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</si>
  <si>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</si>
  <si>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</si>
  <si>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</si>
  <si>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</si>
  <si>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E85</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</si>
  <si>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</si>
  <si>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</si>
  <si>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</si>
  <si>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</si>
  <si>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</si>
  <si>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</si>
  <si>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</si>
  <si>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</si>
  <si>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</si>
  <si>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</si>
  <si>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</si>
  <si>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</si>
  <si>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</si>
  <si>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</si>
  <si>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</si>
  <si>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</si>
  <si>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</si>
  <si>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</si>
  <si>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</si>
  <si>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</si>
  <si>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</si>
  <si>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</si>
  <si>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</si>
  <si>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</si>
  <si>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</si>
  <si>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</si>
  <si>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</si>
  <si>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</si>
  <si>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</si>
  <si>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</si>
  <si>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</si>
  <si>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</si>
  <si>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</si>
  <si>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</si>
  <si>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</si>
  <si>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</si>
  <si>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</si>
  <si>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</si>
  <si>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</si>
  <si>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</si>
  <si>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</si>
  <si>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</si>
  <si>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</si>
  <si>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</si>
  <si>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</si>
  <si>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</si>
  <si>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</si>
  <si>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</si>
  <si>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</si>
  <si>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</si>
  <si>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</si>
  <si>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</si>
  <si>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</si>
  <si>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</si>
  <si>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</si>
  <si>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</si>
  <si>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</si>
  <si>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</si>
  <si>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</si>
  <si>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</si>
  <si>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Consumption</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</si>
  <si>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</si>
  <si>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</si>
  <si>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</si>
  <si>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</si>
  <si>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</si>
  <si>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</si>
  <si>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</si>
  <si>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</si>
  <si>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</si>
  <si>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</si>
  <si>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</si>
  <si>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</si>
  <si>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</si>
  <si>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</si>
  <si>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</si>
  <si>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Compressed/Liquefied Natural Gas</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</si>
  <si>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</si>
  <si>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</si>
  <si>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</si>
  <si>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</si>
  <si>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</si>
  <si>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</si>
  <si>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</si>
  <si>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</si>
  <si>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</si>
  <si>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</si>
  <si>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</si>
  <si>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</si>
  <si>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</si>
  <si>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</si>
  <si>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</si>
  <si>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</si>
  <si>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</si>
  <si>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</si>
  <si>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</si>
  <si>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</si>
  <si>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</si>
  <si>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</si>
  <si>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</si>
  <si>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</si>
  <si>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</si>
  <si>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</si>
  <si>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</si>
  <si>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</si>
  <si>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</si>
  <si>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</si>
  <si>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</si>
  <si>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</si>
  <si>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</si>
  <si>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</si>
  <si>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</si>
  <si>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</si>
  <si>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</si>
  <si>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</si>
  <si>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Table 34.  Nonmanufacturing Sector Energy Consumption</t>
  </si>
  <si>
    <t>Agriculture</t>
  </si>
  <si>
    <t>Propane</t>
  </si>
  <si>
    <t>Renewables</t>
  </si>
  <si>
    <t>Construction</t>
  </si>
  <si>
    <t>Mining</t>
  </si>
  <si>
    <t>Lease and Plant Fuel</t>
  </si>
  <si>
    <t>Purchased Electricity Excluding Oil Shale</t>
  </si>
  <si>
    <t>Purchased Electricity for Oil Shale</t>
  </si>
  <si>
    <t>thousand Btu/2012 $</t>
  </si>
  <si>
    <t xml:space="preserve"> Construction</t>
  </si>
  <si>
    <t xml:space="preserve"> and Mining:</t>
  </si>
  <si>
    <t>https://www.eia.gov/outlooks/aeo/data/browser/#/?id=43-AEO2025&amp;region=0-0&amp;cases=highZTC&amp;start=2023&amp;end=2050&amp;f=A&amp;sourcekey=0</t>
  </si>
  <si>
    <t>Mon Dec 22 2025 13:49:03 GMT-0800 (Pacific Standard Time)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</si>
  <si>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</si>
  <si>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</si>
  <si>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</si>
  <si>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</si>
  <si>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</si>
  <si>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</si>
  <si>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</si>
  <si>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</si>
  <si>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</si>
  <si>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</si>
  <si>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</si>
  <si>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</si>
  <si>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</si>
  <si>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</si>
  <si>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</si>
  <si>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</si>
  <si>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</si>
  <si>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</si>
  <si>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</si>
  <si>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</si>
  <si>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</si>
  <si>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</si>
  <si>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</si>
  <si>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</si>
  <si>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</si>
  <si>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</si>
  <si>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</si>
  <si>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</si>
  <si>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</si>
  <si>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</si>
  <si>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</si>
  <si>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</si>
  <si>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</si>
  <si>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</si>
  <si>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</si>
  <si>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</si>
  <si>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</si>
  <si>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</si>
  <si>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</si>
  <si>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</si>
  <si>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</si>
  <si>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</si>
  <si>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</si>
  <si>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</si>
  <si>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</si>
  <si>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</si>
  <si>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</si>
  <si>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</si>
  <si>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</si>
  <si>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</si>
  <si>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</si>
  <si>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</si>
  <si>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</si>
  <si>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</si>
  <si>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</si>
  <si>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</si>
  <si>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</si>
  <si>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</si>
  <si>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Nonmanufacturing: Energy Use: Mining: Purchased Electricity excluding Oil Shale: High Zero-Carbon Technology Cost</t>
  </si>
  <si>
    <t>AEO.2025.HIGHZTC.CNSM_NA_IDAL_MING_PEO_NA_NA_TRLBTU.A</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</si>
  <si>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</si>
  <si>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</si>
  <si>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</si>
  <si>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</si>
  <si>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</si>
  <si>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</si>
  <si>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</si>
  <si>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</si>
  <si>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</si>
  <si>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</si>
  <si>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Nonmanufacturing: Energy Use per Unit of Output: Agriculture: High Zero-Carbon Technology Cost</t>
  </si>
  <si>
    <t>AEO.2025.HIGHZTC.INY_NA_IDAL_AGG_NA_NA_NA_THBTUPY05DLR.A</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</si>
  <si>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</si>
  <si>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</si>
  <si>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</si>
  <si>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</si>
  <si>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</si>
  <si>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</si>
  <si>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</si>
  <si>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</si>
  <si>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</si>
  <si>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</si>
  <si>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</si>
  <si>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</si>
  <si>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</si>
  <si>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</si>
  <si>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</si>
  <si>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</si>
  <si>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</si>
  <si>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</si>
  <si>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</si>
  <si>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</si>
  <si>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</si>
  <si>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</si>
  <si>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</si>
  <si>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</si>
  <si>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</si>
  <si>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</si>
  <si>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</si>
  <si>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</si>
  <si>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</si>
  <si>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</si>
  <si>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</si>
  <si>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</si>
  <si>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</si>
  <si>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</si>
  <si>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*handled directly from Table 24</t>
  </si>
  <si>
    <t>Table 36.  Transportation Sector Energy Use by Fuel Type Within a Mode</t>
  </si>
  <si>
    <t>https://www.eia.gov/outlooks/aeo/data/browser/#/?id=46-AEO2025&amp;cases=highZTC&amp;sourcekey=0</t>
  </si>
  <si>
    <t>Mon Dec 22 2025 13:58:33 GMT-0800 (Pacific Standard Time)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</si>
  <si>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</si>
  <si>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</si>
  <si>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</si>
  <si>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</si>
  <si>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</si>
  <si>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</si>
  <si>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</si>
  <si>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</si>
  <si>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</si>
  <si>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</si>
  <si>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</si>
  <si>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</si>
  <si>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</si>
  <si>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</si>
  <si>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</si>
  <si>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</si>
  <si>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</si>
  <si>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</si>
  <si>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</si>
  <si>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</si>
  <si>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</si>
  <si>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</si>
  <si>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</si>
  <si>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</si>
  <si>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</si>
  <si>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</si>
  <si>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</si>
  <si>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</si>
  <si>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</si>
  <si>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</si>
  <si>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</si>
  <si>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</si>
  <si>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</si>
  <si>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</si>
  <si>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</si>
  <si>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</si>
  <si>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</si>
  <si>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</si>
  <si>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</si>
  <si>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</si>
  <si>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</si>
  <si>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</si>
  <si>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</si>
  <si>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</si>
  <si>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</si>
  <si>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</si>
  <si>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</si>
  <si>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</si>
  <si>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</si>
  <si>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</si>
  <si>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</si>
  <si>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</si>
  <si>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</si>
  <si>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</si>
  <si>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</si>
  <si>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</si>
  <si>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</si>
  <si>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</si>
  <si>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</si>
  <si>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</si>
  <si>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</si>
  <si>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</si>
  <si>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</si>
  <si>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</si>
  <si>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</si>
  <si>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</si>
  <si>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</si>
  <si>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</si>
  <si>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</si>
  <si>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</si>
  <si>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</si>
  <si>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</si>
  <si>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</si>
  <si>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</si>
  <si>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</si>
  <si>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</si>
  <si>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</si>
  <si>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</si>
  <si>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</si>
  <si>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</si>
  <si>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</si>
  <si>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</si>
  <si>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</si>
  <si>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</si>
  <si>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</si>
  <si>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</si>
  <si>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</si>
  <si>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</si>
  <si>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</si>
  <si>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</si>
  <si>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</si>
  <si>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Transportation Energy Use: Air: Aviation Gasoline: High Zero-Carbon Technology Cost</t>
  </si>
  <si>
    <t>AEO.2025.HIGHZTC.CNSM_NA_TRN_AIR_AVGA_NA_NA_TRLBTU.A</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</si>
  <si>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</si>
  <si>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</si>
  <si>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</si>
  <si>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</si>
  <si>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</si>
  <si>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</si>
  <si>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</si>
  <si>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</si>
  <si>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</si>
  <si>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</si>
  <si>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</si>
  <si>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</si>
  <si>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</si>
  <si>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</si>
  <si>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</si>
  <si>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</si>
  <si>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</si>
  <si>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</si>
  <si>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</si>
  <si>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</si>
  <si>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</si>
  <si>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</si>
  <si>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</si>
  <si>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</si>
  <si>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</si>
  <si>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</si>
  <si>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</si>
  <si>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</si>
  <si>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</si>
  <si>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</si>
  <si>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</si>
  <si>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</si>
  <si>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</si>
  <si>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</si>
  <si>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</si>
  <si>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</si>
  <si>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</si>
  <si>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</si>
  <si>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</si>
  <si>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</si>
  <si>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</si>
  <si>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</si>
  <si>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</si>
  <si>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</si>
  <si>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</si>
  <si>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</si>
  <si>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</si>
  <si>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</si>
  <si>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</si>
  <si>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</si>
  <si>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</si>
  <si>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</si>
  <si>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</si>
  <si>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</si>
  <si>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</si>
  <si>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</si>
  <si>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</si>
  <si>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</si>
  <si>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</si>
  <si>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</si>
  <si>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</si>
  <si>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</si>
  <si>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</si>
  <si>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</si>
  <si>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</si>
  <si>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</si>
  <si>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</si>
  <si>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</si>
  <si>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</si>
  <si>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</si>
  <si>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</si>
  <si>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</si>
  <si>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</si>
  <si>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</si>
  <si>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</si>
  <si>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</si>
  <si>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</si>
  <si>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</si>
  <si>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</si>
  <si>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</si>
  <si>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</si>
  <si>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</si>
  <si>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</si>
  <si>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</si>
  <si>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</si>
  <si>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</si>
  <si>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</si>
  <si>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</si>
  <si>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</si>
  <si>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</si>
  <si>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</si>
  <si>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</si>
  <si>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</si>
  <si>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</si>
  <si>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</si>
  <si>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</si>
  <si>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</si>
  <si>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</si>
  <si>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</si>
  <si>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</si>
  <si>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Transportation Energy Use: Lubricants: High Zero-Carbon Technology Cost</t>
  </si>
  <si>
    <t>AEO.2025.HIGHZTC.CNSM_NA_TRN_NA_LBC_NA_NA_TRLBTU.A</t>
  </si>
  <si>
    <t>Transportation Energy Use: Pipeline Fuel Natural Gas: High Zero-Carbon Technology Cost</t>
  </si>
  <si>
    <t>AEO.2025.HIGHZTC.CNSM_NA_TRN_PIPL_NG_NA_NA_TRLBTU.A</t>
  </si>
  <si>
    <t>Transportation Energy Use: Natural Gas for Liquefaction: High Zero-Carbon Technology Cost</t>
  </si>
  <si>
    <t>AEO.2025.HIGHZTC.CNSM_NA_NMFG_LQFCT_DELE_NA_NA_TRLBTU.A</t>
  </si>
  <si>
    <t>Transportation Energy Use: Total Use: High Zero-Carbon Technology Cost</t>
  </si>
  <si>
    <t>AEO.2025.HIGHZTC.CNSM_NA_TRN_NA_NA_NA_NA_TRLBTU.A</t>
  </si>
  <si>
    <t>https://www.eia.gov/outlooks/aeo/</t>
  </si>
  <si>
    <t>indusa</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</si>
  <si>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</si>
  <si>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</si>
  <si>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</si>
  <si>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uses assumptions on the custom Water and Waste tab</t>
  </si>
  <si>
    <t>The following table provides a key to the AEO data sources available for each EPS Industry Category.</t>
  </si>
  <si>
    <t>The places where the indusa is supplemented by the main AEO tables is also noted by red color coding</t>
  </si>
  <si>
    <t>in the output tabs.</t>
  </si>
  <si>
    <t>this reports the natural gas transported in pipelines from Table 36</t>
  </si>
  <si>
    <t>We also use BEA data to split out the AEO transport equipment category into road and nonroad equipment.</t>
  </si>
  <si>
    <t>We assign "other petroleum" to Heavy or Residual Oil because it is noted as mostly lubricants, which</t>
  </si>
  <si>
    <t>are more similar to heavy fuel oil than diesel fuel.</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</si>
  <si>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</si>
  <si>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</si>
  <si>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</si>
  <si>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</si>
  <si>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</si>
  <si>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</si>
  <si>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indusa (Alt Trans case)</t>
  </si>
  <si>
    <t>indusa (Alt Trans case), plus several tabs include line items from Table 24 that are not included in the indusa file; crude oil inputs are calculated based on Tables 24 and 11</t>
  </si>
  <si>
    <t>Annual Energy Outlook 2025 (the High Zero-Carbon Technology Cost scenario for most industries and the Alternate Transportation scenario for refined petroleum and coke and chemicals)</t>
  </si>
  <si>
    <t>Use Table, After Redefinitions, Producers' Value, 2017</t>
  </si>
  <si>
    <t>[Millions of Dollars]</t>
  </si>
  <si>
    <t>Nonferrous metal (except aluminum) smelting and refining</t>
  </si>
  <si>
    <t>Measuring, dispensing, and other pumping equipment manufacturing</t>
  </si>
  <si>
    <t>Major household appliance manufacturing</t>
  </si>
  <si>
    <t>Other motor vehicle parts manufacturing</t>
  </si>
  <si>
    <t>Tobacco manufacturing</t>
  </si>
  <si>
    <t>Paper bag and coated and treated paper manufacturing</t>
  </si>
  <si>
    <t>Other basic inorganic chemical manufacturing</t>
  </si>
  <si>
    <t>Household appliances and electrical and electronic goods</t>
  </si>
  <si>
    <t>Drugs and druggists' sundries</t>
  </si>
  <si>
    <t>Grocery and related product wholesalers</t>
  </si>
  <si>
    <t>Scenic and sightseeing transportation and support activities</t>
  </si>
  <si>
    <t>All other miscellaneous professional, scientific, and technical services</t>
  </si>
  <si>
    <t>Community food, housing, and other relief services, including vocational rehabilitation services</t>
  </si>
  <si>
    <t>Automotive repair and maintenance (including car washes)</t>
  </si>
  <si>
    <t>State and local government (educational services)</t>
  </si>
  <si>
    <t>State and local government (hospitals and health services)</t>
  </si>
  <si>
    <t>State and local government (other services)</t>
  </si>
  <si>
    <t>Imports of goods and services</t>
  </si>
  <si>
    <t>Total Final Uses (GDP)</t>
  </si>
  <si>
    <t>Total Commodity Output</t>
  </si>
  <si>
    <t>F05000</t>
  </si>
  <si>
    <t>T004</t>
  </si>
  <si>
    <t>T007</t>
  </si>
  <si>
    <t>V00200</t>
  </si>
  <si>
    <t>Taxes on production and imports, less subsidies</t>
  </si>
  <si>
    <t>T006</t>
  </si>
  <si>
    <t>Total Value Added</t>
  </si>
  <si>
    <t>T008</t>
  </si>
  <si>
    <t>Total Industry Output</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</si>
  <si>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</si>
  <si>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2025 (with data for 2017)</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</si>
  <si>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</si>
  <si>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</si>
  <si>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</si>
  <si>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</si>
  <si>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</si>
  <si>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</si>
  <si>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</si>
  <si>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</si>
  <si>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</si>
  <si>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</si>
  <si>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</si>
  <si>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</si>
  <si>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</si>
  <si>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</si>
  <si>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</si>
  <si>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</si>
  <si>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</si>
  <si>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</si>
  <si>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</si>
  <si>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</si>
  <si>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</si>
  <si>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</si>
  <si>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</si>
  <si>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</si>
  <si>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</si>
  <si>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</si>
  <si>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</si>
  <si>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</si>
  <si>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</si>
  <si>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</si>
  <si>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</si>
  <si>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</si>
  <si>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</si>
  <si>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</si>
  <si>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</si>
  <si>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</si>
  <si>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</si>
  <si>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</si>
  <si>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</si>
  <si>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</si>
  <si>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</si>
  <si>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</si>
  <si>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</si>
  <si>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</si>
  <si>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</si>
  <si>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</si>
  <si>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</si>
  <si>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</si>
  <si>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</si>
  <si>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</si>
  <si>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</si>
  <si>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</si>
  <si>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</si>
  <si>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</si>
  <si>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</si>
  <si>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</si>
  <si>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</si>
  <si>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</si>
  <si>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</si>
  <si>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</si>
  <si>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</si>
  <si>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</si>
  <si>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</si>
  <si>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</si>
  <si>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</si>
  <si>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</si>
  <si>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</si>
  <si>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</si>
  <si>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</si>
  <si>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</si>
  <si>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</si>
  <si>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</si>
  <si>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</si>
  <si>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</si>
  <si>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Note the special handling for the hydrogen output tab, discussed below.</t>
  </si>
  <si>
    <t>In line with the note above, we only want to report hydrogen demand for merchant hydrogen rather than</t>
  </si>
  <si>
    <t xml:space="preserve">EIA provided a detailed industrial energy consumption file from the AEO that they run on request (titled indusa), </t>
  </si>
  <si>
    <t>iron and steel</t>
  </si>
  <si>
    <t>other metals</t>
  </si>
  <si>
    <t>Industry</t>
  </si>
  <si>
    <t>Gross Output</t>
  </si>
  <si>
    <t>ISIC</t>
  </si>
  <si>
    <t>Category</t>
  </si>
  <si>
    <t>from io-model/BObIC</t>
  </si>
  <si>
    <t>https://www.eia.gov/outlooks/aeo/nems/documentation/industrial/pdf/IDM_AEO2025.pdf</t>
  </si>
  <si>
    <t>Primary Metals</t>
  </si>
  <si>
    <t>share of "other primary metals" output</t>
  </si>
  <si>
    <t>indusa "other primary metals" category includes NAICS 3314, 3315 per:</t>
  </si>
  <si>
    <t>indusa, adds Lease and Plant Fuel from Table 34 into the natural gas category (this is mapped to production instead of the "energy pipelines and gas processing" category because of how changes in energy consumption and emissions in the EPS Industry sector are calculated, as processing enegy use/emissions are more correlated with the amount of domestic production rather than the amount of domestic demand)</t>
  </si>
  <si>
    <t>asphalt paving mixture, block, shingle, coating materials</t>
  </si>
  <si>
    <t>printing &amp; support activities</t>
  </si>
  <si>
    <t>Remove this from AEO's "Miscellaneous Finished Goods"</t>
  </si>
  <si>
    <t>AEO's "Miscellaneous Finished Goods" category in order to align AEO energy use data</t>
  </si>
  <si>
    <t>green hydrogen feedstock</t>
  </si>
  <si>
    <t>low carbon hydrogen feedstock</t>
  </si>
  <si>
    <t>electricity feedstock</t>
  </si>
  <si>
    <t>hard coal feedstock</t>
  </si>
  <si>
    <t>natural gas feedstock</t>
  </si>
  <si>
    <t>biomass feedstock</t>
  </si>
  <si>
    <t>petroleum diesel feedstock</t>
  </si>
  <si>
    <t>heat feedstock</t>
  </si>
  <si>
    <t>crude oil feedstock</t>
  </si>
  <si>
    <t>heavy or residual oil feedstock</t>
  </si>
  <si>
    <t>LPG feedstock</t>
  </si>
  <si>
    <t>hydrogen feedstock</t>
  </si>
  <si>
    <t>https://worldsteel.org/data/world-steel-in-figures/world-steel-in-figures-2025/</t>
  </si>
  <si>
    <t>United States</t>
  </si>
  <si>
    <t>Conversion factors:</t>
  </si>
  <si>
    <t>BTU/GJ</t>
  </si>
  <si>
    <t>HHV</t>
  </si>
  <si>
    <t>BTU</t>
  </si>
  <si>
    <t>CO2</t>
  </si>
  <si>
    <t>CH4</t>
  </si>
  <si>
    <t>N2O</t>
  </si>
  <si>
    <t xml:space="preserve">TABLE 2(I).A-H   SECTORAL BACKGROUND DATA FOR  INDUSTRIAL PROCESSES AND PRODUCT USE                                                                                                      </t>
  </si>
  <si>
    <t>Inventory 2021</t>
  </si>
  <si>
    <r>
      <t>Emissions of CO</t>
    </r>
    <r>
      <rPr>
        <b/>
        <vertAlign val="subscript"/>
        <sz val="12"/>
        <rFont val="Times New Roman"/>
        <family val="1"/>
      </rPr>
      <t>2</t>
    </r>
    <r>
      <rPr>
        <b/>
        <sz val="12"/>
        <rFont val="Times New Roman"/>
        <family val="1"/>
      </rPr>
      <t>, CH</t>
    </r>
    <r>
      <rPr>
        <b/>
        <vertAlign val="subscript"/>
        <sz val="12"/>
        <rFont val="Times New Roman"/>
        <family val="1"/>
      </rPr>
      <t>4</t>
    </r>
    <r>
      <rPr>
        <b/>
        <sz val="12"/>
        <rFont val="Times New Roman"/>
        <family val="1"/>
      </rPr>
      <t xml:space="preserve"> and N</t>
    </r>
    <r>
      <rPr>
        <b/>
        <vertAlign val="subscript"/>
        <sz val="12"/>
        <rFont val="Times New Roman"/>
        <family val="1"/>
      </rPr>
      <t>2</t>
    </r>
    <r>
      <rPr>
        <b/>
        <sz val="12"/>
        <rFont val="Times New Roman"/>
        <family val="1"/>
      </rPr>
      <t>O</t>
    </r>
  </si>
  <si>
    <t>Submission 2023 v1</t>
  </si>
  <si>
    <t>(Sheet 2 of 2)</t>
  </si>
  <si>
    <t>UNITED STATES OF AMERICA</t>
  </si>
  <si>
    <t xml:space="preserve">GREENHOUSE GAS SOURCE AND </t>
  </si>
  <si>
    <t>ACTIVITY DATA</t>
  </si>
  <si>
    <r>
      <t xml:space="preserve">IMPLIED EMISSION FACTORS </t>
    </r>
    <r>
      <rPr>
        <b/>
        <vertAlign val="superscript"/>
        <sz val="9"/>
        <rFont val="Times New Roman"/>
        <family val="1"/>
      </rPr>
      <t>(2)</t>
    </r>
  </si>
  <si>
    <t>EMISSIONS</t>
  </si>
  <si>
    <t>SINK CATEGORIES</t>
  </si>
  <si>
    <t>Production/Consumption quantity</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</si>
  <si>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</si>
  <si>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</si>
  <si>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</si>
  <si>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Emissions</t>
    </r>
    <r>
      <rPr>
        <b/>
        <vertAlign val="superscript"/>
        <sz val="9"/>
        <rFont val="Times New Roman"/>
        <family val="1"/>
      </rPr>
      <t>(3)</t>
    </r>
  </si>
  <si>
    <r>
      <t>Recovery</t>
    </r>
    <r>
      <rPr>
        <b/>
        <vertAlign val="superscript"/>
        <sz val="9"/>
        <rFont val="Times New Roman"/>
        <family val="1"/>
      </rPr>
      <t>(4)</t>
    </r>
  </si>
  <si>
    <r>
      <t>Description</t>
    </r>
    <r>
      <rPr>
        <b/>
        <vertAlign val="superscript"/>
        <sz val="9"/>
        <rFont val="Times New Roman"/>
        <family val="1"/>
      </rPr>
      <t xml:space="preserve"> (1)</t>
    </r>
  </si>
  <si>
    <t>(kt)</t>
  </si>
  <si>
    <t>(t/t)</t>
  </si>
  <si>
    <t>C.  Metal industry</t>
  </si>
  <si>
    <t/>
  </si>
  <si>
    <t>NO,NE,NA</t>
  </si>
  <si>
    <t>NO,NA</t>
  </si>
  <si>
    <t>NA</t>
  </si>
  <si>
    <t>NE</t>
  </si>
  <si>
    <t>1.  Iron and steel production</t>
  </si>
  <si>
    <t>NO</t>
  </si>
  <si>
    <t>a. Steel</t>
  </si>
  <si>
    <t>Steel Production</t>
  </si>
  <si>
    <t xml:space="preserve">b. Pig iron </t>
  </si>
  <si>
    <t>Pig Iron Production</t>
  </si>
  <si>
    <t>c. Direct reduced iron</t>
  </si>
  <si>
    <t>C</t>
  </si>
  <si>
    <t>NE,NO</t>
  </si>
  <si>
    <t>d. Sinter</t>
  </si>
  <si>
    <t xml:space="preserve">e. Pellet </t>
  </si>
  <si>
    <r>
      <t>f. Other</t>
    </r>
    <r>
      <rPr>
        <i/>
        <sz val="9"/>
        <rFont val="Times New Roman"/>
        <family val="1"/>
      </rPr>
      <t xml:space="preserve"> (please specify)</t>
    </r>
  </si>
  <si>
    <t>IE</t>
  </si>
  <si>
    <t>Other Blast Furnace Gas Consumption</t>
  </si>
  <si>
    <t>NO,IE</t>
  </si>
  <si>
    <t>Coke</t>
  </si>
  <si>
    <t>Other Coke Oven Gas Consumption</t>
  </si>
  <si>
    <t>2.  Ferroalloys production</t>
  </si>
  <si>
    <t>3.  Aluminium production</t>
  </si>
  <si>
    <t>Aluminum Production</t>
  </si>
  <si>
    <t>4.  Magnesium  production</t>
  </si>
  <si>
    <t>5. Lead production</t>
  </si>
  <si>
    <t>Lead Production</t>
  </si>
  <si>
    <t>6. Zinc production</t>
  </si>
  <si>
    <t>Zinc Production</t>
  </si>
  <si>
    <r>
      <t xml:space="preserve">7.  Other </t>
    </r>
    <r>
      <rPr>
        <i/>
        <sz val="9"/>
        <rFont val="Times New Roman"/>
        <family val="1"/>
      </rPr>
      <t>(please specify)</t>
    </r>
  </si>
  <si>
    <t>Other non-specified</t>
  </si>
  <si>
    <t>NE,NA</t>
  </si>
  <si>
    <t>Specifications of Fuels, Global Warming Potentials of Greenhouse Gases, and Carbon and Sulfur Ratios of Pollutants</t>
  </si>
  <si>
    <t>1) Specifications of Fuels</t>
  </si>
  <si>
    <t>Fuel</t>
  </si>
  <si>
    <t>Heating Value</t>
  </si>
  <si>
    <t>C ratio</t>
  </si>
  <si>
    <t>S ratio</t>
  </si>
  <si>
    <t>Calculation: LHV</t>
  </si>
  <si>
    <t>LHV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</si>
  <si>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</si>
  <si>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</si>
  <si>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</si>
  <si>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</si>
  <si>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</si>
  <si>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</si>
  <si>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</si>
  <si>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</si>
  <si>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</si>
  <si>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</si>
  <si>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</si>
  <si>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</si>
  <si>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</si>
  <si>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</si>
  <si>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</si>
  <si>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</si>
  <si>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</si>
  <si>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</si>
  <si>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CA gasoline</t>
  </si>
  <si>
    <t>High Octane Fuel (E25)</t>
  </si>
  <si>
    <t>High Octane Fuel (E40)</t>
  </si>
  <si>
    <t>U.S. conventional diesel</t>
  </si>
  <si>
    <t>CA diesel</t>
  </si>
  <si>
    <t>Diesel for non-road engines</t>
  </si>
  <si>
    <t>Low-sulfur diesel</t>
  </si>
  <si>
    <t>Petroleum naphtha</t>
  </si>
  <si>
    <t>Low Octane Gasoline-Like Fuel (LOF)</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</si>
  <si>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</si>
  <si>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</si>
  <si>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</si>
  <si>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</si>
  <si>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</si>
  <si>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</si>
  <si>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</si>
  <si>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</si>
  <si>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</si>
  <si>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</si>
  <si>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</si>
  <si>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</si>
  <si>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</si>
  <si>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</si>
  <si>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</si>
  <si>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</si>
  <si>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</si>
  <si>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</si>
  <si>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</si>
  <si>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</si>
  <si>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</si>
  <si>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Renewable Gasoline (Ex Situ CFP)</t>
  </si>
  <si>
    <t xml:space="preserve">SPK (FT Jet Fuel/HRJ) </t>
  </si>
  <si>
    <t>Liquid hydrogen</t>
  </si>
  <si>
    <t>Methyl tertiary butyl ether (MTBE)</t>
  </si>
  <si>
    <t>Ethyl tertiary butyl ether (ETBE)</t>
  </si>
  <si>
    <t>Tertiary amyl methyl ether (TAME)</t>
  </si>
  <si>
    <t>Butane</t>
  </si>
  <si>
    <t>Isobutane</t>
  </si>
  <si>
    <t>Isobutylene</t>
  </si>
  <si>
    <t>Natural gas liquids</t>
  </si>
  <si>
    <t>n-Hexane</t>
  </si>
  <si>
    <t>Gaseous Fuels (at 32F and 1atm):</t>
  </si>
  <si>
    <t>Btu/ft3</t>
  </si>
  <si>
    <t>gms/ft3</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</si>
  <si>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</si>
  <si>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</si>
  <si>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</si>
  <si>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</si>
  <si>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</si>
  <si>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</si>
  <si>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</si>
  <si>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</si>
  <si>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</si>
  <si>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</si>
  <si>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</si>
  <si>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</si>
  <si>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</si>
  <si>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</si>
  <si>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Catalyst Coke</t>
  </si>
  <si>
    <t>Willow</t>
  </si>
  <si>
    <t>Poplar</t>
  </si>
  <si>
    <t>Switchgrass</t>
  </si>
  <si>
    <t>Miscanthus</t>
  </si>
  <si>
    <t>Corn stover</t>
  </si>
  <si>
    <t>Forest residue</t>
  </si>
  <si>
    <t>Clean Pine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</si>
  <si>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</si>
  <si>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</si>
  <si>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</si>
  <si>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</si>
  <si>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</si>
  <si>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</si>
  <si>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</si>
  <si>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</si>
  <si>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</si>
  <si>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Asphalt</t>
  </si>
  <si>
    <t>2) Global Warming Potentials of Greenhouse Gases: relative to CO2</t>
  </si>
  <si>
    <t>Metrics for Carbon Dioxide, Methane, Nitrous Oxide</t>
  </si>
  <si>
    <t>AR Edition/Type</t>
  </si>
  <si>
    <t>AR5/GWP</t>
  </si>
  <si>
    <t>AR5/GTP</t>
  </si>
  <si>
    <t>AR4/GWP</t>
  </si>
  <si>
    <t>AR3/GWP</t>
  </si>
  <si>
    <t>AR2/GWP</t>
  </si>
  <si>
    <t>AR1/GWP</t>
  </si>
  <si>
    <t>Time Horizon (YR)</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</si>
  <si>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</si>
  <si>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</si>
  <si>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</si>
  <si>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</si>
  <si>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</si>
  <si>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</si>
  <si>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</si>
  <si>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</si>
  <si>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</si>
  <si>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</si>
  <si>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</si>
  <si>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</si>
  <si>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</si>
  <si>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</si>
  <si>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</si>
  <si>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</si>
  <si>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</si>
  <si>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</si>
  <si>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</si>
  <si>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</si>
  <si>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</si>
  <si>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</si>
  <si>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</si>
  <si>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</si>
  <si>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</si>
  <si>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</si>
  <si>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</si>
  <si>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</si>
  <si>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</si>
  <si>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</si>
  <si>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</si>
  <si>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</si>
  <si>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</si>
  <si>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kg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</si>
  <si>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</si>
  <si>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</si>
  <si>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</si>
  <si>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</si>
  <si>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</si>
  <si>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</si>
  <si>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</si>
  <si>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</si>
  <si>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</si>
  <si>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</si>
  <si>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</si>
  <si>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</si>
  <si>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</si>
  <si>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</si>
  <si>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</si>
  <si>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</si>
  <si>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</si>
  <si>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</si>
  <si>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</si>
  <si>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</si>
  <si>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</si>
  <si>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</si>
  <si>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</si>
  <si>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</si>
  <si>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</si>
  <si>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</si>
  <si>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</si>
  <si>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</si>
  <si>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mmBTU</t>
  </si>
  <si>
    <t>hph</t>
  </si>
  <si>
    <t>Length</t>
  </si>
  <si>
    <t>mm</t>
  </si>
  <si>
    <t>m</t>
  </si>
  <si>
    <t>km</t>
  </si>
  <si>
    <t>ft</t>
  </si>
  <si>
    <t>mi</t>
  </si>
  <si>
    <t>ref2025.d032025a</t>
  </si>
  <si>
    <t>ref2025</t>
  </si>
  <si>
    <t>Reference</t>
  </si>
  <si>
    <t>d032025a</t>
  </si>
  <si>
    <t>69. Conversion Factors</t>
  </si>
  <si>
    <t>(from physical units to MMBtu)</t>
  </si>
  <si>
    <t>CNV000:aa_AsphaltandRoa</t>
  </si>
  <si>
    <t xml:space="preserve">  Asphalt and Road Oil</t>
  </si>
  <si>
    <t>CNV000:aa_AviationGasol</t>
  </si>
  <si>
    <t xml:space="preserve">  Aviation Gasoline</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</si>
  <si>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</si>
  <si>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</si>
  <si>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</si>
  <si>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</si>
  <si>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</si>
  <si>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</si>
  <si>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</si>
  <si>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</si>
  <si>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</si>
  <si>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</si>
  <si>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</si>
  <si>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t>
  </si>
  <si>
    <t>CNV000:aa_ElectricPower</t>
  </si>
  <si>
    <t xml:space="preserve">    Electric Power</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</si>
  <si>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</si>
  <si>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</si>
  <si>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</si>
  <si>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</si>
  <si>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</si>
  <si>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</si>
  <si>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</si>
  <si>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</si>
  <si>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</si>
  <si>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 xml:space="preserve">  E85 1/</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</si>
  <si>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</si>
  <si>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</si>
  <si>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</si>
  <si>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</si>
  <si>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</si>
  <si>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</si>
  <si>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</si>
  <si>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</si>
  <si>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</si>
  <si>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</si>
  <si>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</si>
  <si>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</si>
  <si>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</si>
  <si>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</si>
  <si>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</si>
  <si>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</si>
  <si>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</si>
  <si>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CNV000:aa_PetrochemFeed</t>
  </si>
  <si>
    <t>CNV000:aa_PetroleumCoke</t>
  </si>
  <si>
    <t>CNV000:aa_ResidualFuel</t>
  </si>
  <si>
    <t>CNV000:aa_StillGas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</si>
  <si>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</si>
  <si>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</si>
  <si>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</si>
  <si>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</si>
  <si>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</si>
  <si>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</si>
  <si>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</si>
  <si>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</si>
  <si>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</si>
  <si>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</si>
  <si>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</si>
  <si>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</si>
  <si>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</si>
  <si>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</si>
  <si>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</si>
  <si>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</si>
  <si>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</si>
  <si>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</si>
  <si>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</si>
  <si>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</si>
  <si>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</si>
  <si>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</si>
  <si>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</si>
  <si>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</si>
  <si>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</si>
  <si>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</si>
  <si>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</si>
  <si>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</si>
  <si>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</si>
  <si>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</si>
  <si>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</si>
  <si>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</si>
  <si>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</si>
  <si>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</si>
  <si>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</si>
  <si>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</si>
  <si>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</si>
  <si>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</si>
  <si>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</si>
  <si>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</si>
  <si>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</si>
  <si>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</si>
  <si>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</si>
  <si>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</si>
  <si>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</si>
  <si>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</si>
  <si>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</si>
  <si>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CNV000:ca_WasteCoal</t>
  </si>
  <si>
    <t xml:space="preserve">  Waste Coal</t>
  </si>
  <si>
    <t>CNV000:da_Electricity</t>
  </si>
  <si>
    <t xml:space="preserve">  Electricity Heat Content</t>
  </si>
  <si>
    <t>CNV000:fossil_hr_us</t>
  </si>
  <si>
    <t xml:space="preserve">  Fossil Fuel Heat Rate</t>
  </si>
  <si>
    <t>AEO2025 National Energy Modeling System run ref2025.d032025a. Projections: EIA, AEO2025 National Energy Modeling System run ref2025.d032025a.</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</si>
  <si>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</si>
  <si>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</si>
  <si>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</si>
  <si>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</si>
  <si>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</si>
  <si>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BTU natural gas</t>
  </si>
  <si>
    <t>g CO2</t>
  </si>
  <si>
    <t>Pollutant Emissions Intensity (g pollutant/BTU)</t>
  </si>
  <si>
    <t>fuels/PEI</t>
  </si>
  <si>
    <t>2021 DRI process CO2 -&gt; gas used</t>
  </si>
  <si>
    <t>DRI production 2020-2024 (Mt)</t>
  </si>
  <si>
    <t>Projected to 2050</t>
  </si>
  <si>
    <t>Double check: MECS</t>
  </si>
  <si>
    <t>Table 5.1</t>
  </si>
  <si>
    <t xml:space="preserve">NAICS 331110, 3312, 324199 </t>
  </si>
  <si>
    <t>Nat Gas (Bcf)</t>
  </si>
  <si>
    <t>Table 3.1</t>
  </si>
  <si>
    <t>Table 2.1</t>
  </si>
  <si>
    <t>Iron &amp; Steel</t>
  </si>
  <si>
    <t>Refining</t>
  </si>
  <si>
    <t xml:space="preserve">Natural gas is used as a feedstock to produce syngas which is used to reduce iron ore into metallic iron in DRI plants. </t>
  </si>
  <si>
    <r>
      <t xml:space="preserve">However, it's also used in DRI plants for other applications like process heat, so we can't assign </t>
    </r>
    <r>
      <rPr>
        <i/>
        <sz val="11"/>
        <color theme="1"/>
        <rFont val="Calibri"/>
        <family val="2"/>
        <scheme val="minor"/>
      </rPr>
      <t>all</t>
    </r>
    <r>
      <rPr>
        <sz val="11"/>
        <color theme="1"/>
        <rFont val="Calibri"/>
        <family val="2"/>
        <scheme val="minor"/>
      </rPr>
      <t xml:space="preserve"> DRI gas use to feedstock.</t>
    </r>
  </si>
  <si>
    <t>total crude</t>
  </si>
  <si>
    <t>energy uses</t>
  </si>
  <si>
    <t xml:space="preserve">Refineries consume large amounts of crude oil, some of the refined products and byproducts of which are combusted </t>
  </si>
  <si>
    <t>on-site for energy.</t>
  </si>
  <si>
    <t>feedstock</t>
  </si>
  <si>
    <t>energy share</t>
  </si>
  <si>
    <t>nat gas feedstock</t>
  </si>
  <si>
    <t>Natural gas used as a feedstock to produce syngas, the reducing agent in DRI plants</t>
  </si>
  <si>
    <t>other</t>
  </si>
  <si>
    <t>green hydrogen</t>
  </si>
  <si>
    <t>low carbon hydrogen</t>
  </si>
  <si>
    <t>Historical Hydrogen Demand</t>
  </si>
  <si>
    <t>2021 Merchant Hydrogen Demand (MMT/year)</t>
  </si>
  <si>
    <t>2021 Merchant H2 Demand (BTU/year)</t>
  </si>
  <si>
    <t>Sector</t>
  </si>
  <si>
    <t>EPS Sector</t>
  </si>
  <si>
    <t>2022 Total H2 Demand (MMT/year)</t>
  </si>
  <si>
    <t>2022 Total H2 Demand (BTU/year)</t>
  </si>
  <si>
    <t>Ammonia</t>
  </si>
  <si>
    <t>Chemicals</t>
  </si>
  <si>
    <t>*assume half from natural gas reformation, half from process by-product</t>
  </si>
  <si>
    <t>Electronics</t>
  </si>
  <si>
    <t>Metals</t>
  </si>
  <si>
    <t>*exclude, primarily from process by-product</t>
  </si>
  <si>
    <t>Food</t>
  </si>
  <si>
    <t>Refinery Calculations</t>
  </si>
  <si>
    <t>Refinery and Blender Net Input of H2 (1000 barrels)</t>
  </si>
  <si>
    <t>https://www.eia.gov/dnav/pet/pet_pnp_inpt_a_EPOOOH_yir_mbbl_a.htm</t>
  </si>
  <si>
    <t>Energy content per barrel (MMBtu)</t>
  </si>
  <si>
    <t>https://www.eia.gov/totalenergy/data/monthly/pdf/sec12.pdf</t>
  </si>
  <si>
    <t>Source: https://www.hydrogen.energy.gov/docs/hydrogenprogramlibraries/pdfs/16015_current_us_h2_production.pdf</t>
  </si>
  <si>
    <t>Refinery and Blender Net Input of H2 (btu)</t>
  </si>
  <si>
    <t>NG-&gt;H2 converison efficiency</t>
  </si>
  <si>
    <t>https://www.nrel.gov/docs/fy14osti/60528.pdf</t>
  </si>
  <si>
    <t xml:space="preserve">Natural Gas as Feedstock </t>
  </si>
  <si>
    <t>Merchant Production Share(MMT/year)</t>
  </si>
  <si>
    <t>Merchant H2 Demand (BTU/year)</t>
  </si>
  <si>
    <t>Natural Gas Feedstock Consumption (BTU/year)</t>
  </si>
  <si>
    <t>Default SMR Assumption in EPS</t>
  </si>
  <si>
    <t>Natural Gas Use</t>
  </si>
  <si>
    <t>Assumptions</t>
  </si>
  <si>
    <t>btu/cubic foot natural gas</t>
  </si>
  <si>
    <t>https://www.eia.gov/tools/faqs/faq.php?id=45&amp;t=8#:~:text=In%202020%2C%20the%20U.S.%20annual,103%2C700%20Btu%2C%20or%201.037%20therms.</t>
  </si>
  <si>
    <t>cubic foot of gas per cubic meter of H2</t>
  </si>
  <si>
    <t>https://www.epa.gov/sites/default/files/2015-02/documents/subpartp-tsd_hydrogenproduction.pdf</t>
  </si>
  <si>
    <t>cubic feet per cubic meter</t>
  </si>
  <si>
    <t>Conversion efficiency</t>
  </si>
  <si>
    <t>kg/lb</t>
  </si>
  <si>
    <t>BIFUbC BAU Industrial Fuel Use</t>
  </si>
  <si>
    <t>This variable splits total fuel used by industry into fuels used "for energy," which typically means</t>
  </si>
  <si>
    <t>fuel that is burned for heat or other energy services, and "feedstocks," fuels that are chemically</t>
  </si>
  <si>
    <t>transformed to become part of the output products.</t>
  </si>
  <si>
    <t>(Metallurgical coal and coke used in steelmaking blast furnaces are considered feedstocks because they</t>
  </si>
  <si>
    <t>chemically transform iron ore, even though they also contribute energy to the system.)</t>
  </si>
  <si>
    <t>CCS sector input variables, not here.</t>
  </si>
  <si>
    <r>
      <t xml:space="preserve">This variable </t>
    </r>
    <r>
      <rPr>
        <b/>
        <i/>
        <sz val="11"/>
        <rFont val="Calibri"/>
        <family val="2"/>
        <scheme val="minor"/>
      </rPr>
      <t>excludes any fuel used to power the energy-intensive</t>
    </r>
    <r>
      <rPr>
        <sz val="11"/>
        <rFont val="Calibri"/>
        <family val="2"/>
        <scheme val="minor"/>
      </rPr>
      <t xml:space="preserve"> process of carbon capture</t>
    </r>
  </si>
  <si>
    <r>
      <rPr>
        <b/>
        <i/>
        <sz val="11"/>
        <rFont val="Calibri"/>
        <family val="2"/>
        <scheme val="minor"/>
      </rPr>
      <t>and sequestration</t>
    </r>
    <r>
      <rPr>
        <sz val="11"/>
        <rFont val="Calibri"/>
        <family val="2"/>
        <scheme val="minor"/>
      </rPr>
      <t>.  If any CCS is performed by Industry in the BAU case, that should be handled in</t>
    </r>
  </si>
  <si>
    <t>by-product hydrogen. We use a non-AEO source to find the total hydrogen demand by sector and convert to BTU.</t>
  </si>
  <si>
    <t>As of AEO 2025, hydrogen is treated separately from the chemicals sector in IDM, so we needn't subtract</t>
  </si>
  <si>
    <t xml:space="preserve">out natural gas feedstock used in hydrogen production from that sector. </t>
  </si>
  <si>
    <t>start year consumption (BTU)</t>
  </si>
  <si>
    <t>electricity if</t>
  </si>
  <si>
    <t>hard coal if</t>
  </si>
  <si>
    <t>natural gas if</t>
  </si>
  <si>
    <t>biomass if</t>
  </si>
  <si>
    <t>petroleum diesel if</t>
  </si>
  <si>
    <t>heat if</t>
  </si>
  <si>
    <t>crude oil if</t>
  </si>
  <si>
    <t>heavy or residual fuel oil if</t>
  </si>
  <si>
    <t>LPG propane or butane if</t>
  </si>
  <si>
    <t>hydrogen if</t>
  </si>
  <si>
    <t>green hydrogen if</t>
  </si>
  <si>
    <t>low carbon hydrogen 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</si>
</sst>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0.0"/>
    <numFmt numFmtId="165" formatCode="0.0%"/>
    <numFmt numFmtId="166" formatCode="0.000E+00"/>
    <numFmt numFmtId="167" formatCode="#,##0.00000"/>
    <numFmt numFmtId="168" formatCode="_(* #,##0_);_(* \(#,##0\);_(* &quot;-&quot;??_);_(@_)"/>
    <numFmt numFmtId="169" formatCode="0.000"/>
    <numFmt numFmtId="170" formatCode="0.0"/>
    <numFmt numFmtId="171" formatCode="#,##0.000000"/>
    <numFmt numFmtId="172" formatCode="0.000000"/>
    <numFmt numFmtId="173" formatCode="#,##0.000"/>
    <numFmt numFmtId="174" formatCode="0.0000"/>
    <numFmt numFmtId="175" formatCode="#,##0.0000"/>
    <numFmt numFmtId="176" formatCode="#,##0.000000000"/>
    <numFmt numFmtId="177" formatCode="#,##0.0000000000"/>
    <numFmt numFmtId="178" formatCode="#,##0.0000000"/>
  </numFmts>
  <fonts count="69"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sz val="8"/>
      <name val="Calibri"/>
      <family val="2"/>
      <scheme val="minor"/>
    </font>
    <font>
      <b/>
      <i/>
      <sz val="12"/>
      <color indexed="8"/>
      <name val="Arial"/>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
      <sz val="11"/>
      <color theme="8" tint="-0.249977111117893"/>
      <name val="Calibri"/>
      <family val="2"/>
      <scheme val="minor"/>
    </font>
    <font>
      <b/>
      <sz val="12"/>
      <name val="Times New Roman"/>
      <family val="1"/>
    </font>
    <font>
      <sz val="10"/>
      <name val="Arial"/>
      <family val="2"/>
    </font>
    <font>
      <sz val="9"/>
      <name val="Times New Roman"/>
      <family val="1"/>
    </font>
    <font>
      <sz val="9"/>
      <color indexed="8"/>
      <name val="Times New Roman"/>
      <family val="1"/>
    </font>
    <font>
      <b/>
      <vertAlign val="subscript"/>
      <sz val="12"/>
      <name val="Times New Roman"/>
      <family val="1"/>
    </font>
    <font>
      <sz val="12"/>
      <name val="Times New Roman"/>
      <family val="1"/>
    </font>
    <font>
      <b/>
      <sz val="9"/>
      <name val="Times New Roman"/>
      <family val="1"/>
    </font>
    <font>
      <b/>
      <vertAlign val="superscript"/>
      <sz val="9"/>
      <name val="Times New Roman"/>
      <family val="1"/>
    </font>
    <font>
      <b/>
      <vertAlign val="subscript"/>
      <sz val="9"/>
      <name val="Times New Roman"/>
      <family val="1"/>
    </font>
    <font>
      <i/>
      <sz val="9"/>
      <name val="Times New Roman"/>
      <family val="1"/>
    </font>
    <font>
      <b/>
      <sz val="12"/>
      <name val="Arial"/>
      <family val="2"/>
    </font>
    <font>
      <b/>
      <sz val="11"/>
      <name val="Arial"/>
      <family val="2"/>
    </font>
    <font>
      <b/>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b/>
      <i/>
      <sz val="11"/>
      <name val="Calibri"/>
      <family val="2"/>
      <scheme val="minor"/>
    </font>
  </fonts>
  <fills count="5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indexed="64"/>
      </patternFill>
    </fill>
    <fill>
      <patternFill patternType="solid">
        <fgColor indexed="47"/>
        <bgColor indexed="64"/>
      </patternFill>
    </fill>
    <fill>
      <patternFill patternType="solid">
        <fgColor rgb="FF969696"/>
      </patternFill>
    </fill>
    <fill>
      <patternFill patternType="solid">
        <fgColor rgb="FFFFFFFF"/>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2" tint="-9.9978637043366805E-2"/>
        <bgColor indexed="64"/>
      </patternFill>
    </fill>
    <fill>
      <patternFill patternType="solid">
        <fgColor theme="0" tint="-4.9989318521683403E-2"/>
        <bgColor indexed="64"/>
      </patternFill>
    </fill>
  </fills>
  <borders count="69">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double">
        <color indexed="64"/>
      </bottom>
      <diagonal/>
    </border>
    <border>
      <left style="thin">
        <color indexed="64"/>
      </left>
      <right/>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thin">
        <color auto="1"/>
      </right>
      <top/>
      <bottom/>
      <diagonal/>
    </border>
  </borders>
  <cellStyleXfs count="114">
    <xf numFmtId="0" fontId="0" fillId="0" borderId="0"/>
    <xf numFmtId="0" fontId="2" fillId="0" borderId="1" applyNumberFormat="0" applyProtection="0">
      <alignment wrapText="1"/>
    </xf>
    <xf numFmtId="0" fontId="3" fillId="0" borderId="2" applyNumberFormat="0" applyFont="0" applyProtection="0">
      <alignment wrapText="1"/>
    </xf>
    <xf numFmtId="0" fontId="2" fillId="0" borderId="7" applyNumberFormat="0" applyProtection="0">
      <alignment horizontal="left" wrapText="1"/>
    </xf>
    <xf numFmtId="0" fontId="2" fillId="0" borderId="6" applyNumberFormat="0" applyFill="0" applyProtection="0">
      <alignment wrapText="1"/>
    </xf>
    <xf numFmtId="0" fontId="2" fillId="0" borderId="4" applyNumberFormat="0" applyProtection="0">
      <alignment wrapText="1"/>
    </xf>
    <xf numFmtId="0" fontId="3" fillId="0" borderId="3" applyNumberFormat="0" applyProtection="0">
      <alignment vertical="top" wrapText="1"/>
    </xf>
    <xf numFmtId="0" fontId="3" fillId="0" borderId="5" applyNumberFormat="0" applyFont="0" applyFill="0" applyProtection="0">
      <alignment wrapText="1"/>
    </xf>
    <xf numFmtId="0" fontId="3" fillId="0" borderId="0" applyNumberFormat="0" applyFill="0" applyBorder="0" applyAlignment="0" applyProtection="0"/>
    <xf numFmtId="0" fontId="4"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3" fillId="0" borderId="0" applyNumberFormat="0" applyProtection="0">
      <alignment vertical="top" wrapText="1"/>
    </xf>
    <xf numFmtId="0" fontId="6" fillId="0" borderId="0" applyNumberFormat="0" applyProtection="0">
      <alignment horizontal="left"/>
    </xf>
    <xf numFmtId="0" fontId="10" fillId="0" borderId="0"/>
    <xf numFmtId="0" fontId="10" fillId="0" borderId="0"/>
    <xf numFmtId="0" fontId="10" fillId="0" borderId="0"/>
    <xf numFmtId="0" fontId="10" fillId="0" borderId="0"/>
    <xf numFmtId="0" fontId="9" fillId="0" borderId="0"/>
    <xf numFmtId="9" fontId="9" fillId="0" borderId="0" applyFont="0" applyFill="0" applyBorder="0" applyAlignment="0" applyProtection="0"/>
    <xf numFmtId="0" fontId="13" fillId="0" borderId="0"/>
    <xf numFmtId="0" fontId="13" fillId="0" borderId="0" applyNumberFormat="0" applyFill="0" applyBorder="0" applyAlignment="0" applyProtection="0"/>
    <xf numFmtId="0" fontId="11" fillId="0" borderId="10" applyNumberFormat="0" applyProtection="0">
      <alignment wrapText="1"/>
    </xf>
    <xf numFmtId="0" fontId="15" fillId="0" borderId="0" applyNumberFormat="0" applyProtection="0">
      <alignment horizontal="left"/>
    </xf>
    <xf numFmtId="0" fontId="11" fillId="0" borderId="9" applyNumberFormat="0" applyProtection="0">
      <alignment wrapText="1"/>
    </xf>
    <xf numFmtId="0" fontId="13" fillId="0" borderId="8" applyNumberFormat="0" applyFont="0" applyProtection="0">
      <alignment wrapText="1"/>
    </xf>
    <xf numFmtId="0" fontId="13" fillId="0" borderId="11" applyNumberFormat="0" applyProtection="0">
      <alignment wrapText="1"/>
    </xf>
    <xf numFmtId="0" fontId="17" fillId="0" borderId="0" applyNumberFormat="0" applyFill="0" applyBorder="0" applyAlignment="0" applyProtection="0"/>
    <xf numFmtId="0" fontId="18" fillId="0" borderId="1" applyNumberFormat="0" applyFill="0" applyAlignment="0" applyProtection="0"/>
    <xf numFmtId="0" fontId="19" fillId="0" borderId="12" applyNumberFormat="0" applyFill="0" applyAlignment="0" applyProtection="0"/>
    <xf numFmtId="0" fontId="20" fillId="0" borderId="13" applyNumberFormat="0" applyFill="0" applyAlignment="0" applyProtection="0"/>
    <xf numFmtId="0" fontId="20" fillId="0" borderId="0" applyNumberFormat="0" applyFill="0" applyBorder="0" applyAlignment="0" applyProtection="0"/>
    <xf numFmtId="0" fontId="21" fillId="4" borderId="0" applyNumberFormat="0" applyBorder="0" applyAlignment="0" applyProtection="0"/>
    <xf numFmtId="0" fontId="22" fillId="5" borderId="0" applyNumberFormat="0" applyBorder="0" applyAlignment="0" applyProtection="0"/>
    <xf numFmtId="0" fontId="23" fillId="7" borderId="14" applyNumberFormat="0" applyAlignment="0" applyProtection="0"/>
    <xf numFmtId="0" fontId="24" fillId="8" borderId="15" applyNumberFormat="0" applyAlignment="0" applyProtection="0"/>
    <xf numFmtId="0" fontId="25" fillId="8" borderId="14" applyNumberFormat="0" applyAlignment="0" applyProtection="0"/>
    <xf numFmtId="0" fontId="26" fillId="0" borderId="16" applyNumberFormat="0" applyFill="0" applyAlignment="0" applyProtection="0"/>
    <xf numFmtId="0" fontId="27" fillId="9" borderId="17" applyNumberFormat="0" applyAlignment="0" applyProtection="0"/>
    <xf numFmtId="0" fontId="12" fillId="0" borderId="0" applyNumberFormat="0" applyFill="0" applyBorder="0" applyAlignment="0" applyProtection="0"/>
    <xf numFmtId="0" fontId="9" fillId="10" borderId="18" applyNumberFormat="0" applyFont="0" applyAlignment="0" applyProtection="0"/>
    <xf numFmtId="0" fontId="28" fillId="0" borderId="0" applyNumberFormat="0" applyFill="0" applyBorder="0" applyAlignment="0" applyProtection="0"/>
    <xf numFmtId="0" fontId="1" fillId="0" borderId="19" applyNumberFormat="0" applyFill="0" applyAlignment="0" applyProtection="0"/>
    <xf numFmtId="0" fontId="2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0" fillId="6" borderId="0" applyNumberFormat="0" applyBorder="0" applyAlignment="0" applyProtection="0"/>
    <xf numFmtId="0" fontId="29" fillId="14" borderId="0" applyNumberFormat="0" applyBorder="0" applyAlignment="0" applyProtection="0"/>
    <xf numFmtId="0" fontId="29" fillId="18" borderId="0" applyNumberFormat="0" applyBorder="0" applyAlignment="0" applyProtection="0"/>
    <xf numFmtId="0" fontId="29" fillId="22" borderId="0" applyNumberFormat="0" applyBorder="0" applyAlignment="0" applyProtection="0"/>
    <xf numFmtId="0" fontId="29" fillId="26" borderId="0" applyNumberFormat="0" applyBorder="0" applyAlignment="0" applyProtection="0"/>
    <xf numFmtId="0" fontId="29" fillId="30" borderId="0" applyNumberFormat="0" applyBorder="0" applyAlignment="0" applyProtection="0"/>
    <xf numFmtId="0" fontId="29" fillId="34" borderId="0" applyNumberFormat="0" applyBorder="0" applyAlignment="0" applyProtection="0"/>
    <xf numFmtId="0" fontId="9" fillId="10" borderId="18" applyNumberFormat="0" applyFont="0" applyAlignment="0" applyProtection="0"/>
    <xf numFmtId="0" fontId="9" fillId="12" borderId="0" applyNumberFormat="0" applyBorder="0" applyAlignment="0" applyProtection="0"/>
    <xf numFmtId="0" fontId="9" fillId="13"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2" fillId="0" borderId="0"/>
    <xf numFmtId="0" fontId="9" fillId="0" borderId="0"/>
    <xf numFmtId="0" fontId="14" fillId="0" borderId="0"/>
    <xf numFmtId="0" fontId="9" fillId="0" borderId="0"/>
    <xf numFmtId="43" fontId="32" fillId="0" borderId="0" applyFont="0" applyFill="0" applyBorder="0" applyAlignment="0" applyProtection="0"/>
    <xf numFmtId="43" fontId="9" fillId="0" borderId="0" applyFont="0" applyFill="0" applyBorder="0" applyAlignment="0" applyProtection="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43" fillId="0" borderId="0"/>
    <xf numFmtId="0" fontId="14" fillId="0" borderId="0"/>
    <xf numFmtId="0" fontId="50" fillId="0" borderId="0" applyNumberFormat="0" applyFill="0" applyBorder="0" applyAlignment="0" applyProtection="0"/>
    <xf numFmtId="0" fontId="53" fillId="0" borderId="0" applyNumberFormat="0">
      <alignment horizontal="right"/>
    </xf>
    <xf numFmtId="0" fontId="52" fillId="0" borderId="0"/>
    <xf numFmtId="0" fontId="51" fillId="0" borderId="0" applyNumberFormat="0" applyFont="0" applyFill="0" applyBorder="0" applyProtection="0">
      <alignment horizontal="left" vertical="center" indent="2"/>
    </xf>
    <xf numFmtId="0" fontId="51" fillId="0" borderId="0" applyNumberFormat="0" applyFont="0" applyFill="0" applyBorder="0" applyProtection="0">
      <alignment horizontal="left" vertical="center" indent="5"/>
    </xf>
  </cellStyleXfs>
  <cellXfs count="411">
    <xf numFmtId="0" fontId="0" fillId="0" borderId="0" xfId="0"/>
    <xf numFmtId="0" fontId="1" fillId="0" borderId="0" xfId="0" applyFont="1"/>
    <xf numFmtId="0" fontId="0" fillId="0" borderId="0" xfId="0" applyAlignment="1">
      <alignment horizontal="left"/>
    </xf>
    <xf numFmtId="0" fontId="1" fillId="2" borderId="0" xfId="0" applyFont="1" applyFill="1"/>
    <xf numFmtId="0" fontId="7" fillId="0" borderId="0" xfId="9" applyFont="1" applyAlignment="1" applyProtection="1"/>
    <xf numFmtId="0" fontId="8" fillId="0" borderId="0" xfId="2" applyFont="1" applyBorder="1">
      <alignment wrapText="1"/>
    </xf>
    <xf numFmtId="0" fontId="0" fillId="0" borderId="8" xfId="2" applyFont="1" applyBorder="1">
      <alignment wrapText="1"/>
    </xf>
    <xf numFmtId="164" fontId="0" fillId="0" borderId="2" xfId="2" applyNumberFormat="1" applyFont="1" applyAlignment="1">
      <alignment horizontal="right" wrapText="1"/>
    </xf>
    <xf numFmtId="0" fontId="11" fillId="0" borderId="9" xfId="5" applyFont="1" applyBorder="1">
      <alignment wrapText="1"/>
    </xf>
    <xf numFmtId="164" fontId="2" fillId="0" borderId="4" xfId="5" applyNumberFormat="1" applyAlignment="1">
      <alignment horizontal="right" wrapText="1"/>
    </xf>
    <xf numFmtId="4" fontId="0" fillId="0" borderId="2" xfId="2" applyNumberFormat="1" applyFont="1" applyAlignment="1">
      <alignment horizontal="right" wrapText="1"/>
    </xf>
    <xf numFmtId="4" fontId="2" fillId="0" borderId="4" xfId="5" applyNumberFormat="1" applyAlignment="1">
      <alignment horizontal="right" wrapText="1"/>
    </xf>
    <xf numFmtId="0" fontId="1" fillId="0" borderId="0" xfId="8" applyFont="1" applyFill="1"/>
    <xf numFmtId="0" fontId="1" fillId="0" borderId="0" xfId="2" applyFont="1" applyBorder="1">
      <alignment wrapText="1"/>
    </xf>
    <xf numFmtId="0" fontId="1" fillId="3" borderId="0" xfId="0" applyFont="1" applyFill="1"/>
    <xf numFmtId="0" fontId="0" fillId="3" borderId="0" xfId="0" applyFill="1"/>
    <xf numFmtId="166" fontId="0" fillId="0" borderId="0" xfId="0" applyNumberFormat="1"/>
    <xf numFmtId="0" fontId="12" fillId="0" borderId="8" xfId="2" applyFont="1" applyBorder="1">
      <alignment wrapText="1"/>
    </xf>
    <xf numFmtId="11" fontId="0" fillId="0" borderId="0" xfId="0" applyNumberFormat="1"/>
    <xf numFmtId="0" fontId="3" fillId="0" borderId="0" xfId="0" applyFont="1" applyAlignment="1" applyProtection="1">
      <alignment horizontal="right"/>
      <protection locked="0"/>
    </xf>
    <xf numFmtId="0" fontId="3" fillId="0" borderId="0" xfId="0" applyFont="1"/>
    <xf numFmtId="1" fontId="3" fillId="0" borderId="0" xfId="0" applyNumberFormat="1" applyFont="1"/>
    <xf numFmtId="167" fontId="0" fillId="0" borderId="0" xfId="0" applyNumberFormat="1"/>
    <xf numFmtId="0" fontId="16" fillId="0" borderId="0" xfId="0" applyFont="1"/>
    <xf numFmtId="0" fontId="11" fillId="0" borderId="9" xfId="23">
      <alignment wrapText="1"/>
    </xf>
    <xf numFmtId="0" fontId="0" fillId="0" borderId="8" xfId="24" applyFont="1">
      <alignment wrapText="1"/>
    </xf>
    <xf numFmtId="0" fontId="0" fillId="0" borderId="8" xfId="2" applyFont="1" applyBorder="1" applyAlignment="1"/>
    <xf numFmtId="0" fontId="0" fillId="0" borderId="8" xfId="24" applyFont="1" applyAlignment="1"/>
    <xf numFmtId="0" fontId="1" fillId="35" borderId="0" xfId="0" applyFont="1" applyFill="1"/>
    <xf numFmtId="0" fontId="0" fillId="35" borderId="0" xfId="0" applyFill="1"/>
    <xf numFmtId="0" fontId="31" fillId="0" borderId="0" xfId="0" applyFont="1"/>
    <xf numFmtId="0" fontId="34" fillId="0" borderId="0" xfId="81" applyFont="1"/>
    <xf numFmtId="0" fontId="36" fillId="3" borderId="24" xfId="82" applyFont="1" applyFill="1" applyBorder="1" applyAlignment="1">
      <alignment horizontal="left"/>
    </xf>
    <xf numFmtId="0" fontId="36" fillId="3" borderId="24" xfId="82" applyFont="1" applyFill="1" applyBorder="1" applyAlignment="1">
      <alignment horizontal="center"/>
    </xf>
    <xf numFmtId="0" fontId="36" fillId="3" borderId="25" xfId="82" applyFont="1" applyFill="1" applyBorder="1" applyAlignment="1">
      <alignment horizontal="center"/>
    </xf>
    <xf numFmtId="0" fontId="34" fillId="3" borderId="26" xfId="83" applyFont="1" applyFill="1" applyBorder="1" applyAlignment="1">
      <alignment horizontal="center"/>
    </xf>
    <xf numFmtId="0" fontId="35" fillId="0" borderId="29" xfId="83" applyFont="1" applyBorder="1" applyAlignment="1">
      <alignment horizontal="center"/>
    </xf>
    <xf numFmtId="3" fontId="0" fillId="0" borderId="0" xfId="0" applyNumberFormat="1"/>
    <xf numFmtId="169" fontId="0" fillId="0" borderId="0" xfId="0" applyNumberFormat="1"/>
    <xf numFmtId="0" fontId="1" fillId="0" borderId="0" xfId="0" applyFont="1" applyAlignment="1">
      <alignment horizontal="right"/>
    </xf>
    <xf numFmtId="0" fontId="38" fillId="0" borderId="0" xfId="2"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36" borderId="0" xfId="0" applyFont="1" applyFill="1"/>
    <xf numFmtId="0" fontId="0" fillId="36" borderId="0" xfId="0" applyFill="1"/>
    <xf numFmtId="0" fontId="1" fillId="2" borderId="0" xfId="0" applyFont="1" applyFill="1" applyAlignment="1">
      <alignment horizontal="right"/>
    </xf>
    <xf numFmtId="0" fontId="0" fillId="2" borderId="0" xfId="0" applyFill="1"/>
    <xf numFmtId="11" fontId="0" fillId="0" borderId="2" xfId="2" applyNumberFormat="1" applyFont="1" applyAlignment="1">
      <alignment horizontal="right" wrapText="1"/>
    </xf>
    <xf numFmtId="11" fontId="2" fillId="0" borderId="4" xfId="5" applyNumberFormat="1" applyAlignment="1">
      <alignment horizontal="right" wrapText="1"/>
    </xf>
    <xf numFmtId="11" fontId="3" fillId="0" borderId="0" xfId="0" applyNumberFormat="1" applyFont="1" applyAlignment="1" applyProtection="1">
      <alignment horizontal="right"/>
      <protection locked="0"/>
    </xf>
    <xf numFmtId="11" fontId="3" fillId="0" borderId="0" xfId="0" applyNumberFormat="1" applyFont="1"/>
    <xf numFmtId="11" fontId="9" fillId="0" borderId="0" xfId="0" applyNumberFormat="1" applyFont="1"/>
    <xf numFmtId="168" fontId="1" fillId="0" borderId="0" xfId="85" applyNumberFormat="1" applyFont="1"/>
    <xf numFmtId="168" fontId="1" fillId="0" borderId="0" xfId="0" applyNumberFormat="1" applyFont="1"/>
    <xf numFmtId="0" fontId="1" fillId="37" borderId="0" xfId="0" applyFont="1" applyFill="1"/>
    <xf numFmtId="0" fontId="1" fillId="38" borderId="0" xfId="0" applyFont="1" applyFill="1"/>
    <xf numFmtId="0" fontId="41" fillId="39" borderId="42" xfId="0" applyFont="1" applyFill="1" applyBorder="1" applyAlignment="1">
      <alignment wrapText="1"/>
    </xf>
    <xf numFmtId="0" fontId="41" fillId="39" borderId="43" xfId="0" applyFont="1" applyFill="1" applyBorder="1" applyAlignment="1">
      <alignment wrapText="1"/>
    </xf>
    <xf numFmtId="0" fontId="41" fillId="39" borderId="43" xfId="0" applyFont="1" applyFill="1" applyBorder="1" applyAlignment="1">
      <alignment horizontal="center" vertical="center" wrapText="1"/>
    </xf>
    <xf numFmtId="0" fontId="41" fillId="39" borderId="44" xfId="0" applyFont="1" applyFill="1" applyBorder="1" applyAlignment="1">
      <alignment horizontal="center" vertical="center" wrapText="1"/>
    </xf>
    <xf numFmtId="0" fontId="41" fillId="40" borderId="45" xfId="0" applyFont="1" applyFill="1" applyBorder="1" applyAlignment="1">
      <alignment vertical="center" wrapText="1"/>
    </xf>
    <xf numFmtId="0" fontId="41" fillId="40" borderId="0" xfId="0" applyFont="1" applyFill="1" applyAlignment="1">
      <alignment vertical="center" wrapText="1"/>
    </xf>
    <xf numFmtId="0" fontId="41" fillId="40" borderId="0" xfId="0" applyFont="1" applyFill="1" applyAlignment="1">
      <alignment horizontal="center" vertical="center" wrapText="1"/>
    </xf>
    <xf numFmtId="0" fontId="41" fillId="40" borderId="46" xfId="0" applyFont="1" applyFill="1" applyBorder="1" applyAlignment="1">
      <alignment horizontal="center" vertical="center" wrapText="1"/>
    </xf>
    <xf numFmtId="0" fontId="14" fillId="39" borderId="45" xfId="0" applyFont="1" applyFill="1" applyBorder="1" applyAlignment="1">
      <alignment vertical="center" wrapText="1"/>
    </xf>
    <xf numFmtId="0" fontId="41" fillId="39" borderId="0" xfId="0" applyFont="1" applyFill="1" applyAlignment="1">
      <alignment horizontal="left" vertical="center" wrapText="1"/>
    </xf>
    <xf numFmtId="1" fontId="14" fillId="39" borderId="0" xfId="0" applyNumberFormat="1" applyFont="1" applyFill="1" applyAlignment="1">
      <alignment horizontal="center" vertical="center"/>
    </xf>
    <xf numFmtId="3" fontId="14" fillId="0" borderId="0" xfId="0" applyNumberFormat="1" applyFont="1" applyAlignment="1">
      <alignment horizontal="center" vertical="center"/>
    </xf>
    <xf numFmtId="169" fontId="14" fillId="39" borderId="0" xfId="0" applyNumberFormat="1" applyFont="1" applyFill="1" applyAlignment="1">
      <alignment horizontal="center" vertical="center"/>
    </xf>
    <xf numFmtId="170" fontId="14" fillId="0" borderId="46" xfId="0" applyNumberFormat="1" applyFont="1" applyBorder="1" applyAlignment="1">
      <alignment horizontal="center" vertical="center" wrapText="1"/>
    </xf>
    <xf numFmtId="0" fontId="41" fillId="39" borderId="0" xfId="0" applyFont="1" applyFill="1" applyAlignment="1">
      <alignment vertical="center" wrapText="1"/>
    </xf>
    <xf numFmtId="1" fontId="14" fillId="39" borderId="0" xfId="0" applyNumberFormat="1" applyFont="1" applyFill="1" applyAlignment="1">
      <alignment horizontal="center" vertical="center" wrapText="1"/>
    </xf>
    <xf numFmtId="3" fontId="14" fillId="39" borderId="0" xfId="0" applyNumberFormat="1" applyFont="1" applyFill="1" applyAlignment="1">
      <alignment horizontal="center" vertical="center"/>
    </xf>
    <xf numFmtId="2" fontId="14" fillId="39" borderId="0" xfId="0" applyNumberFormat="1" applyFont="1" applyFill="1" applyAlignment="1">
      <alignment horizontal="center" vertical="center"/>
    </xf>
    <xf numFmtId="170" fontId="14" fillId="39" borderId="0" xfId="0" applyNumberFormat="1" applyFont="1" applyFill="1" applyAlignment="1">
      <alignment horizontal="center" vertical="center"/>
    </xf>
    <xf numFmtId="3" fontId="14" fillId="39" borderId="0" xfId="0" applyNumberFormat="1" applyFont="1" applyFill="1" applyAlignment="1">
      <alignment horizontal="center" vertical="center" wrapText="1"/>
    </xf>
    <xf numFmtId="2" fontId="14" fillId="39" borderId="46" xfId="0" applyNumberFormat="1" applyFont="1" applyFill="1" applyBorder="1" applyAlignment="1">
      <alignment horizontal="center" vertical="center" wrapText="1"/>
    </xf>
    <xf numFmtId="170" fontId="14" fillId="39" borderId="46"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42" fillId="0" borderId="0" xfId="0" applyFont="1" applyAlignment="1">
      <alignment horizontal="right"/>
    </xf>
    <xf numFmtId="11" fontId="0" fillId="0" borderId="0" xfId="18" applyNumberFormat="1" applyFont="1" applyFill="1"/>
    <xf numFmtId="0" fontId="16" fillId="0" borderId="0" xfId="0" applyFont="1" applyAlignment="1">
      <alignment horizontal="left"/>
    </xf>
    <xf numFmtId="0" fontId="11" fillId="0" borderId="10" xfId="104">
      <alignment wrapText="1"/>
    </xf>
    <xf numFmtId="0" fontId="42" fillId="0" borderId="10" xfId="104" applyFont="1">
      <alignment wrapText="1"/>
    </xf>
    <xf numFmtId="0" fontId="42" fillId="0" borderId="10" xfId="104" applyFont="1" applyAlignment="1">
      <alignment horizontal="right"/>
    </xf>
    <xf numFmtId="4" fontId="16" fillId="0" borderId="8" xfId="101" applyNumberFormat="1" applyFont="1" applyAlignment="1">
      <alignment horizontal="right" wrapText="1"/>
    </xf>
    <xf numFmtId="165" fontId="16" fillId="0" borderId="8" xfId="101" applyNumberFormat="1" applyFont="1" applyAlignment="1">
      <alignment horizontal="right" wrapText="1"/>
    </xf>
    <xf numFmtId="4" fontId="42" fillId="0" borderId="9" xfId="105" applyNumberFormat="1" applyFont="1" applyAlignment="1">
      <alignment horizontal="right" wrapText="1"/>
    </xf>
    <xf numFmtId="165" fontId="42" fillId="0" borderId="9" xfId="105" applyNumberFormat="1" applyFont="1" applyAlignment="1">
      <alignment horizontal="right" wrapText="1"/>
    </xf>
    <xf numFmtId="3" fontId="16" fillId="0" borderId="8" xfId="101" applyNumberFormat="1" applyFont="1" applyAlignment="1">
      <alignment horizontal="right" wrapText="1"/>
    </xf>
    <xf numFmtId="164" fontId="16" fillId="0" borderId="8" xfId="101" applyNumberFormat="1" applyFont="1" applyAlignment="1">
      <alignment horizontal="right" wrapText="1"/>
    </xf>
    <xf numFmtId="0" fontId="44" fillId="0" borderId="0" xfId="0" applyFont="1"/>
    <xf numFmtId="0" fontId="7" fillId="0" borderId="0" xfId="9" applyFont="1" applyFill="1" applyAlignment="1" applyProtection="1"/>
    <xf numFmtId="9" fontId="0" fillId="0" borderId="2" xfId="18" applyFont="1" applyBorder="1" applyAlignment="1">
      <alignment horizontal="right" wrapText="1"/>
    </xf>
    <xf numFmtId="166" fontId="0" fillId="0" borderId="2" xfId="18" applyNumberFormat="1" applyFont="1" applyBorder="1" applyAlignment="1">
      <alignment horizontal="right" wrapText="1"/>
    </xf>
    <xf numFmtId="10" fontId="0" fillId="0" borderId="0" xfId="0" applyNumberFormat="1"/>
    <xf numFmtId="3" fontId="45" fillId="0" borderId="0" xfId="0" applyNumberFormat="1" applyFont="1"/>
    <xf numFmtId="3" fontId="46" fillId="0" borderId="0" xfId="0" applyNumberFormat="1" applyFont="1"/>
    <xf numFmtId="4" fontId="45" fillId="0" borderId="0" xfId="0" applyNumberFormat="1" applyFont="1"/>
    <xf numFmtId="4" fontId="46" fillId="0" borderId="0" xfId="0" applyNumberFormat="1" applyFont="1"/>
    <xf numFmtId="1" fontId="47" fillId="0" borderId="0" xfId="0" applyNumberFormat="1" applyFont="1"/>
    <xf numFmtId="4" fontId="47" fillId="0" borderId="0" xfId="0" applyNumberFormat="1" applyFont="1"/>
    <xf numFmtId="164" fontId="46" fillId="0" borderId="0" xfId="0" applyNumberFormat="1" applyFont="1"/>
    <xf numFmtId="0" fontId="0" fillId="0" borderId="10" xfId="0" applyBorder="1"/>
    <xf numFmtId="166" fontId="0" fillId="0" borderId="0" xfId="18" applyNumberFormat="1" applyFont="1"/>
    <xf numFmtId="0" fontId="0" fillId="0" borderId="0" xfId="24" applyFont="1" applyBorder="1" applyAlignment="1"/>
    <xf numFmtId="0" fontId="48" fillId="0" borderId="0" xfId="0" applyFont="1" applyAlignment="1">
      <alignment horizontal="left"/>
    </xf>
    <xf numFmtId="0" fontId="34" fillId="0" borderId="0" xfId="0" applyFont="1"/>
    <xf numFmtId="1" fontId="34" fillId="0" borderId="0" xfId="0" applyNumberFormat="1" applyFont="1"/>
    <xf numFmtId="0" fontId="35" fillId="0" borderId="0" xfId="0" applyFont="1"/>
    <xf numFmtId="0" fontId="37" fillId="0" borderId="0" xfId="0" applyFont="1" applyAlignment="1">
      <alignment horizontal="left"/>
    </xf>
    <xf numFmtId="0" fontId="34" fillId="0" borderId="0" xfId="0" quotePrefix="1" applyFont="1" applyAlignment="1">
      <alignment horizontal="left"/>
    </xf>
    <xf numFmtId="0" fontId="43" fillId="0" borderId="0" xfId="0" applyFont="1"/>
    <xf numFmtId="1" fontId="34" fillId="0" borderId="47" xfId="0" quotePrefix="1" applyNumberFormat="1" applyFont="1" applyBorder="1" applyAlignment="1">
      <alignment horizontal="center" textRotation="90" wrapText="1"/>
    </xf>
    <xf numFmtId="1" fontId="34" fillId="0" borderId="21" xfId="0" quotePrefix="1" applyNumberFormat="1" applyFont="1" applyBorder="1" applyAlignment="1">
      <alignment horizontal="center" textRotation="90" wrapText="1"/>
    </xf>
    <xf numFmtId="0" fontId="34" fillId="0" borderId="21" xfId="0" applyFont="1" applyBorder="1" applyAlignment="1">
      <alignment horizontal="center" textRotation="90" wrapText="1"/>
    </xf>
    <xf numFmtId="1" fontId="34" fillId="0" borderId="21" xfId="0" applyNumberFormat="1" applyFont="1" applyBorder="1" applyAlignment="1">
      <alignment horizontal="center" textRotation="90" wrapText="1"/>
    </xf>
    <xf numFmtId="0" fontId="34" fillId="0" borderId="22" xfId="0" applyFont="1" applyBorder="1" applyAlignment="1">
      <alignment horizontal="center" textRotation="90" wrapText="1"/>
    </xf>
    <xf numFmtId="0" fontId="35" fillId="0" borderId="23" xfId="0" applyFont="1" applyBorder="1" applyAlignment="1">
      <alignment horizontal="center" textRotation="90" wrapText="1"/>
    </xf>
    <xf numFmtId="0" fontId="34" fillId="0" borderId="20" xfId="0" applyFont="1" applyBorder="1" applyAlignment="1">
      <alignment horizontal="center" textRotation="90" wrapText="1"/>
    </xf>
    <xf numFmtId="0" fontId="33" fillId="0" borderId="23" xfId="0" applyFont="1" applyBorder="1" applyAlignment="1">
      <alignment horizontal="center" textRotation="90" wrapText="1"/>
    </xf>
    <xf numFmtId="0" fontId="36" fillId="2" borderId="28" xfId="82" applyFont="1" applyFill="1" applyBorder="1" applyAlignment="1">
      <alignment horizontal="center"/>
    </xf>
    <xf numFmtId="0" fontId="36" fillId="2" borderId="49" xfId="82" applyFont="1" applyFill="1" applyBorder="1" applyAlignment="1">
      <alignment horizontal="center"/>
    </xf>
    <xf numFmtId="0" fontId="36" fillId="2" borderId="25" xfId="82" applyFont="1" applyFill="1" applyBorder="1" applyAlignment="1">
      <alignment horizontal="center"/>
    </xf>
    <xf numFmtId="1" fontId="34" fillId="2" borderId="28" xfId="0" quotePrefix="1" applyNumberFormat="1" applyFont="1" applyFill="1" applyBorder="1" applyAlignment="1">
      <alignment horizontal="center"/>
    </xf>
    <xf numFmtId="1" fontId="34" fillId="2" borderId="24" xfId="0" quotePrefix="1" applyNumberFormat="1" applyFont="1" applyFill="1" applyBorder="1" applyAlignment="1">
      <alignment horizontal="center"/>
    </xf>
    <xf numFmtId="0" fontId="34" fillId="2" borderId="24" xfId="0" applyFont="1" applyFill="1" applyBorder="1" applyAlignment="1">
      <alignment horizontal="center"/>
    </xf>
    <xf numFmtId="1" fontId="34" fillId="2" borderId="24" xfId="0" applyNumberFormat="1" applyFont="1" applyFill="1" applyBorder="1" applyAlignment="1">
      <alignment horizontal="center"/>
    </xf>
    <xf numFmtId="0" fontId="34" fillId="2" borderId="27" xfId="0" applyFont="1" applyFill="1" applyBorder="1" applyAlignment="1">
      <alignment horizontal="center"/>
    </xf>
    <xf numFmtId="0" fontId="35" fillId="2" borderId="29" xfId="0" applyFont="1" applyFill="1" applyBorder="1" applyAlignment="1">
      <alignment horizontal="center"/>
    </xf>
    <xf numFmtId="0" fontId="34" fillId="2" borderId="26" xfId="0" applyFont="1" applyFill="1" applyBorder="1" applyAlignment="1">
      <alignment horizontal="center"/>
    </xf>
    <xf numFmtId="0" fontId="34" fillId="0" borderId="47" xfId="0" quotePrefix="1" applyFont="1" applyBorder="1" applyAlignment="1">
      <alignment horizontal="left"/>
    </xf>
    <xf numFmtId="0" fontId="34" fillId="3" borderId="43" xfId="0" quotePrefix="1" applyFont="1" applyFill="1" applyBorder="1" applyAlignment="1">
      <alignment horizontal="left"/>
    </xf>
    <xf numFmtId="0" fontId="34" fillId="0" borderId="48" xfId="0" applyFont="1" applyBorder="1" applyAlignment="1">
      <alignment horizontal="left"/>
    </xf>
    <xf numFmtId="3" fontId="36" fillId="0" borderId="47" xfId="108" applyNumberFormat="1" applyFont="1" applyBorder="1" applyAlignment="1">
      <alignment horizontal="right" wrapText="1"/>
    </xf>
    <xf numFmtId="3" fontId="36" fillId="0" borderId="21" xfId="108" applyNumberFormat="1" applyFont="1" applyBorder="1" applyAlignment="1">
      <alignment horizontal="right" wrapText="1"/>
    </xf>
    <xf numFmtId="3" fontId="36" fillId="0" borderId="21" xfId="108" applyNumberFormat="1" applyFont="1" applyBorder="1" applyAlignment="1">
      <alignment horizontal="right"/>
    </xf>
    <xf numFmtId="3" fontId="34" fillId="0" borderId="21" xfId="0" applyNumberFormat="1" applyFont="1" applyBorder="1" applyAlignment="1">
      <alignment horizontal="right"/>
    </xf>
    <xf numFmtId="3" fontId="34" fillId="0" borderId="22" xfId="0" applyNumberFormat="1" applyFont="1" applyBorder="1" applyAlignment="1">
      <alignment horizontal="right"/>
    </xf>
    <xf numFmtId="3" fontId="35" fillId="0" borderId="34" xfId="0" applyNumberFormat="1" applyFont="1" applyBorder="1" applyAlignment="1">
      <alignment horizontal="right"/>
    </xf>
    <xf numFmtId="3" fontId="34" fillId="0" borderId="47" xfId="0" applyNumberFormat="1" applyFont="1" applyBorder="1" applyAlignment="1">
      <alignment horizontal="right"/>
    </xf>
    <xf numFmtId="3" fontId="34" fillId="0" borderId="48" xfId="0" applyNumberFormat="1" applyFont="1" applyBorder="1" applyAlignment="1">
      <alignment horizontal="right"/>
    </xf>
    <xf numFmtId="0" fontId="34" fillId="0" borderId="30" xfId="0" quotePrefix="1" applyFont="1" applyBorder="1" applyAlignment="1">
      <alignment horizontal="left"/>
    </xf>
    <xf numFmtId="0" fontId="34" fillId="3" borderId="0" xfId="0" quotePrefix="1" applyFont="1" applyFill="1" applyAlignment="1">
      <alignment horizontal="left"/>
    </xf>
    <xf numFmtId="0" fontId="34" fillId="0" borderId="31" xfId="0" applyFont="1" applyBorder="1" applyAlignment="1">
      <alignment horizontal="left"/>
    </xf>
    <xf numFmtId="3" fontId="36" fillId="0" borderId="30" xfId="108" applyNumberFormat="1" applyFont="1" applyBorder="1" applyAlignment="1">
      <alignment horizontal="right" wrapText="1"/>
    </xf>
    <xf numFmtId="3" fontId="36" fillId="0" borderId="32" xfId="108" applyNumberFormat="1" applyFont="1" applyBorder="1" applyAlignment="1">
      <alignment horizontal="right" wrapText="1"/>
    </xf>
    <xf numFmtId="3" fontId="36" fillId="0" borderId="32" xfId="108" applyNumberFormat="1" applyFont="1" applyBorder="1" applyAlignment="1">
      <alignment horizontal="right"/>
    </xf>
    <xf numFmtId="3" fontId="34" fillId="0" borderId="32" xfId="0" applyNumberFormat="1" applyFont="1" applyBorder="1" applyAlignment="1">
      <alignment horizontal="right"/>
    </xf>
    <xf numFmtId="3" fontId="34" fillId="0" borderId="33" xfId="0" applyNumberFormat="1" applyFont="1" applyBorder="1" applyAlignment="1">
      <alignment horizontal="right"/>
    </xf>
    <xf numFmtId="3" fontId="34" fillId="0" borderId="30" xfId="0" applyNumberFormat="1" applyFont="1" applyBorder="1" applyAlignment="1">
      <alignment horizontal="right"/>
    </xf>
    <xf numFmtId="3" fontId="34" fillId="0" borderId="31" xfId="0" applyNumberFormat="1" applyFont="1" applyBorder="1" applyAlignment="1">
      <alignment horizontal="right"/>
    </xf>
    <xf numFmtId="3" fontId="36" fillId="0" borderId="30" xfId="108" applyNumberFormat="1" applyFont="1" applyBorder="1" applyAlignment="1">
      <alignment horizontal="right"/>
    </xf>
    <xf numFmtId="0" fontId="34" fillId="0" borderId="30" xfId="0" applyFont="1" applyBorder="1" applyAlignment="1">
      <alignment horizontal="left"/>
    </xf>
    <xf numFmtId="0" fontId="34" fillId="3" borderId="0" xfId="0" applyFont="1" applyFill="1" applyAlignment="1">
      <alignment horizontal="left"/>
    </xf>
    <xf numFmtId="0" fontId="34" fillId="0" borderId="31" xfId="0" quotePrefix="1" applyFont="1" applyBorder="1" applyAlignment="1">
      <alignment horizontal="left"/>
    </xf>
    <xf numFmtId="0" fontId="37" fillId="0" borderId="31" xfId="9" applyFont="1" applyBorder="1" applyAlignment="1" applyProtection="1">
      <alignment horizontal="left"/>
    </xf>
    <xf numFmtId="0" fontId="37" fillId="0" borderId="30" xfId="0" quotePrefix="1" applyFont="1" applyBorder="1" applyAlignment="1">
      <alignment horizontal="left"/>
    </xf>
    <xf numFmtId="0" fontId="37" fillId="3" borderId="0" xfId="0" quotePrefix="1" applyFont="1" applyFill="1" applyAlignment="1">
      <alignment horizontal="left"/>
    </xf>
    <xf numFmtId="0" fontId="37" fillId="0" borderId="31" xfId="0" quotePrefix="1" applyFont="1" applyBorder="1" applyAlignment="1">
      <alignment horizontal="left"/>
    </xf>
    <xf numFmtId="0" fontId="37" fillId="0" borderId="30" xfId="0" applyFont="1" applyBorder="1" applyAlignment="1">
      <alignment horizontal="left"/>
    </xf>
    <xf numFmtId="0" fontId="37" fillId="3" borderId="0" xfId="0" applyFont="1" applyFill="1" applyAlignment="1">
      <alignment horizontal="left"/>
    </xf>
    <xf numFmtId="0" fontId="37" fillId="0" borderId="31" xfId="0" applyFont="1" applyBorder="1" applyAlignment="1">
      <alignment horizontal="left"/>
    </xf>
    <xf numFmtId="3" fontId="37" fillId="0" borderId="32" xfId="0" applyNumberFormat="1" applyFont="1" applyBorder="1" applyAlignment="1">
      <alignment horizontal="right"/>
    </xf>
    <xf numFmtId="3" fontId="37" fillId="0" borderId="33" xfId="0" applyNumberFormat="1" applyFont="1" applyBorder="1" applyAlignment="1">
      <alignment horizontal="right"/>
    </xf>
    <xf numFmtId="3" fontId="48" fillId="0" borderId="34" xfId="0" applyNumberFormat="1" applyFont="1" applyBorder="1" applyAlignment="1">
      <alignment horizontal="right"/>
    </xf>
    <xf numFmtId="3" fontId="37" fillId="0" borderId="30" xfId="0" applyNumberFormat="1" applyFont="1" applyBorder="1" applyAlignment="1">
      <alignment horizontal="right"/>
    </xf>
    <xf numFmtId="3" fontId="37" fillId="0" borderId="31" xfId="0" applyNumberFormat="1" applyFont="1" applyBorder="1" applyAlignment="1">
      <alignment horizontal="right"/>
    </xf>
    <xf numFmtId="3" fontId="34" fillId="0" borderId="30" xfId="0" applyNumberFormat="1" applyFont="1" applyBorder="1" applyAlignment="1">
      <alignment horizontal="left"/>
    </xf>
    <xf numFmtId="3" fontId="34" fillId="3" borderId="0" xfId="0" applyNumberFormat="1" applyFont="1" applyFill="1" applyAlignment="1">
      <alignment horizontal="left"/>
    </xf>
    <xf numFmtId="3" fontId="34" fillId="0" borderId="31" xfId="0" applyNumberFormat="1" applyFont="1" applyBorder="1" applyAlignment="1">
      <alignment horizontal="left"/>
    </xf>
    <xf numFmtId="0" fontId="35" fillId="0" borderId="35" xfId="0" applyFont="1" applyBorder="1" applyAlignment="1">
      <alignment horizontal="left"/>
    </xf>
    <xf numFmtId="0" fontId="35" fillId="0" borderId="36" xfId="0" applyFont="1" applyBorder="1" applyAlignment="1">
      <alignment horizontal="left"/>
    </xf>
    <xf numFmtId="0" fontId="35" fillId="0" borderId="37" xfId="0" applyFont="1" applyBorder="1" applyAlignment="1">
      <alignment horizontal="left"/>
    </xf>
    <xf numFmtId="3" fontId="35" fillId="0" borderId="35" xfId="0" applyNumberFormat="1" applyFont="1" applyBorder="1" applyAlignment="1">
      <alignment horizontal="right"/>
    </xf>
    <xf numFmtId="3" fontId="35" fillId="0" borderId="38" xfId="0" applyNumberFormat="1" applyFont="1" applyBorder="1" applyAlignment="1">
      <alignment horizontal="right"/>
    </xf>
    <xf numFmtId="3" fontId="35" fillId="0" borderId="39" xfId="0" applyNumberFormat="1" applyFont="1" applyBorder="1" applyAlignment="1">
      <alignment horizontal="right"/>
    </xf>
    <xf numFmtId="3" fontId="35" fillId="0" borderId="40" xfId="0" applyNumberFormat="1" applyFont="1" applyBorder="1" applyAlignment="1">
      <alignment horizontal="right"/>
    </xf>
    <xf numFmtId="3" fontId="35" fillId="0" borderId="37" xfId="0" applyNumberFormat="1" applyFont="1" applyBorder="1" applyAlignment="1">
      <alignment horizontal="right"/>
    </xf>
    <xf numFmtId="0" fontId="34" fillId="0" borderId="0" xfId="0" applyFont="1" applyAlignment="1">
      <alignment horizontal="left"/>
    </xf>
    <xf numFmtId="3" fontId="35" fillId="0" borderId="35" xfId="0" applyNumberFormat="1" applyFont="1" applyBorder="1"/>
    <xf numFmtId="3" fontId="35" fillId="0" borderId="38" xfId="0" applyNumberFormat="1" applyFont="1" applyBorder="1"/>
    <xf numFmtId="3" fontId="35" fillId="0" borderId="39" xfId="0" applyNumberFormat="1" applyFont="1" applyBorder="1"/>
    <xf numFmtId="3" fontId="35" fillId="0" borderId="40" xfId="0" applyNumberFormat="1" applyFont="1" applyBorder="1"/>
    <xf numFmtId="3" fontId="35" fillId="0" borderId="50" xfId="0" applyNumberFormat="1" applyFont="1" applyBorder="1"/>
    <xf numFmtId="0" fontId="1" fillId="41" borderId="0" xfId="0" applyFont="1" applyFill="1"/>
    <xf numFmtId="0" fontId="0" fillId="41" borderId="0" xfId="0" applyFill="1"/>
    <xf numFmtId="0" fontId="0" fillId="42" borderId="0" xfId="0" applyFill="1"/>
    <xf numFmtId="3" fontId="0" fillId="0" borderId="0" xfId="0" applyNumberFormat="1" applyAlignment="1">
      <alignment horizontal="right"/>
    </xf>
    <xf numFmtId="9" fontId="0" fillId="0" borderId="0" xfId="18" applyFont="1"/>
    <xf numFmtId="166" fontId="49" fillId="0" borderId="0" xfId="0" applyNumberFormat="1" applyFont="1"/>
    <xf numFmtId="0" fontId="0" fillId="43" borderId="0" xfId="0" applyFill="1"/>
    <xf numFmtId="0" fontId="0" fillId="0" borderId="0" xfId="0" applyAlignment="1">
      <alignment horizontal="right"/>
    </xf>
    <xf numFmtId="2" fontId="0" fillId="0" borderId="0" xfId="0" applyNumberFormat="1" applyAlignment="1">
      <alignment horizontal="right"/>
    </xf>
    <xf numFmtId="0" fontId="0" fillId="0" borderId="51" xfId="0" applyBorder="1"/>
    <xf numFmtId="0" fontId="52" fillId="39" borderId="0" xfId="19" applyFont="1" applyFill="1"/>
    <xf numFmtId="0" fontId="52" fillId="39" borderId="0" xfId="110" applyFont="1" applyFill="1">
      <alignment horizontal="right"/>
    </xf>
    <xf numFmtId="0" fontId="50" fillId="39" borderId="0" xfId="109" applyFill="1" applyAlignment="1">
      <alignment vertical="center"/>
    </xf>
    <xf numFmtId="0" fontId="55" fillId="39" borderId="0" xfId="19" applyFont="1" applyFill="1"/>
    <xf numFmtId="0" fontId="56" fillId="39" borderId="0" xfId="111" applyFont="1" applyFill="1" applyAlignment="1">
      <alignment vertical="center"/>
    </xf>
    <xf numFmtId="0" fontId="52" fillId="39" borderId="0" xfId="111" applyFill="1" applyAlignment="1">
      <alignment horizontal="left" vertical="center"/>
    </xf>
    <xf numFmtId="0" fontId="52" fillId="39" borderId="0" xfId="111" applyFill="1" applyAlignment="1">
      <alignment vertical="center"/>
    </xf>
    <xf numFmtId="4" fontId="52" fillId="39" borderId="0" xfId="111" applyNumberFormat="1" applyFill="1" applyAlignment="1">
      <alignment horizontal="right" vertical="center"/>
    </xf>
    <xf numFmtId="3" fontId="52" fillId="39" borderId="0" xfId="111" applyNumberFormat="1" applyFill="1" applyAlignment="1">
      <alignment horizontal="right" vertical="center"/>
    </xf>
    <xf numFmtId="0" fontId="56" fillId="44" borderId="54" xfId="111" applyFont="1" applyFill="1" applyBorder="1" applyAlignment="1">
      <alignment horizontal="left" vertical="center"/>
    </xf>
    <xf numFmtId="0" fontId="56" fillId="44" borderId="32" xfId="111" applyFont="1" applyFill="1" applyBorder="1" applyAlignment="1">
      <alignment horizontal="left" vertical="center"/>
    </xf>
    <xf numFmtId="0" fontId="56" fillId="44" borderId="62" xfId="111" applyFont="1" applyFill="1" applyBorder="1" applyAlignment="1">
      <alignment horizontal="center" vertical="center" wrapText="1"/>
    </xf>
    <xf numFmtId="49" fontId="56" fillId="44" borderId="55" xfId="111" applyNumberFormat="1" applyFont="1" applyFill="1" applyBorder="1" applyAlignment="1">
      <alignment horizontal="center" vertical="center"/>
    </xf>
    <xf numFmtId="49" fontId="56" fillId="44" borderId="62" xfId="111" applyNumberFormat="1" applyFont="1" applyFill="1" applyBorder="1" applyAlignment="1">
      <alignment horizontal="center" vertical="center"/>
    </xf>
    <xf numFmtId="0" fontId="56" fillId="44" borderId="63" xfId="111" applyFont="1" applyFill="1" applyBorder="1" applyAlignment="1">
      <alignment horizontal="left" vertical="center"/>
    </xf>
    <xf numFmtId="0" fontId="56" fillId="44" borderId="64" xfId="111" applyFont="1" applyFill="1" applyBorder="1" applyAlignment="1">
      <alignment horizontal="center" vertical="center" wrapText="1"/>
    </xf>
    <xf numFmtId="0" fontId="56" fillId="44" borderId="63" xfId="111" applyFont="1" applyFill="1" applyBorder="1" applyAlignment="1">
      <alignment horizontal="center" vertical="center"/>
    </xf>
    <xf numFmtId="0" fontId="56" fillId="44" borderId="61" xfId="111" applyFont="1" applyFill="1" applyBorder="1" applyAlignment="1">
      <alignment vertical="center"/>
    </xf>
    <xf numFmtId="2" fontId="52" fillId="45" borderId="62" xfId="0" applyNumberFormat="1" applyFont="1" applyFill="1" applyBorder="1" applyAlignment="1">
      <alignment horizontal="right"/>
    </xf>
    <xf numFmtId="2" fontId="52" fillId="7" borderId="62" xfId="0" applyNumberFormat="1" applyFont="1" applyFill="1" applyBorder="1" applyAlignment="1">
      <alignment horizontal="right"/>
    </xf>
    <xf numFmtId="0" fontId="52" fillId="44" borderId="62" xfId="112" applyFont="1" applyFill="1" applyBorder="1" applyAlignment="1">
      <alignment horizontal="left" vertical="center" indent="1"/>
    </xf>
    <xf numFmtId="0" fontId="52" fillId="44" borderId="62" xfId="113" applyFont="1" applyFill="1" applyBorder="1" applyAlignment="1">
      <alignment horizontal="left" vertical="center" indent="2"/>
    </xf>
    <xf numFmtId="2" fontId="52" fillId="46" borderId="62" xfId="0" applyNumberFormat="1" applyFont="1" applyFill="1" applyBorder="1" applyAlignment="1">
      <alignment horizontal="right"/>
    </xf>
    <xf numFmtId="0" fontId="52" fillId="7" borderId="62" xfId="0" applyFont="1" applyFill="1" applyBorder="1" applyAlignment="1">
      <alignment horizontal="left" indent="6"/>
    </xf>
    <xf numFmtId="0" fontId="52" fillId="44" borderId="54" xfId="112" applyFont="1" applyFill="1" applyBorder="1" applyAlignment="1">
      <alignment horizontal="left" vertical="center" indent="1"/>
    </xf>
    <xf numFmtId="0" fontId="52" fillId="44" borderId="54" xfId="112" applyFont="1" applyFill="1" applyBorder="1" applyAlignment="1">
      <alignment horizontal="left" vertical="center" wrapText="1" indent="1"/>
    </xf>
    <xf numFmtId="0" fontId="52" fillId="7" borderId="62" xfId="0" applyFont="1" applyFill="1" applyBorder="1" applyAlignment="1">
      <alignment horizontal="left" indent="4"/>
    </xf>
    <xf numFmtId="2" fontId="0" fillId="0" borderId="0" xfId="0" applyNumberFormat="1"/>
    <xf numFmtId="0" fontId="60" fillId="0" borderId="0" xfId="0" applyFont="1"/>
    <xf numFmtId="0" fontId="61" fillId="0" borderId="0" xfId="0" applyFont="1"/>
    <xf numFmtId="0" fontId="62" fillId="0" borderId="57" xfId="0" applyFont="1" applyBorder="1" applyAlignment="1">
      <alignment horizontal="left"/>
    </xf>
    <xf numFmtId="0" fontId="62" fillId="0" borderId="57" xfId="0" applyFont="1" applyBorder="1" applyAlignment="1">
      <alignment horizontal="centerContinuous"/>
    </xf>
    <xf numFmtId="0" fontId="62" fillId="0" borderId="52" xfId="0" applyFont="1" applyBorder="1" applyAlignment="1">
      <alignment horizontal="centerContinuous"/>
    </xf>
    <xf numFmtId="0" fontId="62" fillId="0" borderId="52" xfId="0" applyFont="1" applyBorder="1" applyAlignment="1">
      <alignment horizontal="right"/>
    </xf>
    <xf numFmtId="169" fontId="62" fillId="0" borderId="58" xfId="0" applyNumberFormat="1" applyFont="1" applyBorder="1" applyAlignment="1">
      <alignment horizontal="right"/>
    </xf>
    <xf numFmtId="0" fontId="62" fillId="0" borderId="33" xfId="0" applyFont="1" applyBorder="1" applyAlignment="1">
      <alignment horizontal="right"/>
    </xf>
    <xf numFmtId="0" fontId="62" fillId="0" borderId="33" xfId="0" applyFont="1" applyBorder="1" applyAlignment="1">
      <alignment horizontal="right" wrapText="1"/>
    </xf>
    <xf numFmtId="0" fontId="62" fillId="0" borderId="0" xfId="0" applyFont="1" applyAlignment="1">
      <alignment horizontal="right"/>
    </xf>
    <xf numFmtId="0" fontId="62" fillId="0" borderId="0" xfId="0" applyFont="1" applyAlignment="1">
      <alignment horizontal="right" wrapText="1"/>
    </xf>
    <xf numFmtId="169" fontId="62" fillId="0" borderId="68" xfId="0" applyNumberFormat="1" applyFont="1" applyBorder="1" applyAlignment="1">
      <alignment horizontal="right" wrapText="1"/>
    </xf>
    <xf numFmtId="0" fontId="62" fillId="0" borderId="33" xfId="0" applyFont="1" applyBorder="1"/>
    <xf numFmtId="0" fontId="62" fillId="47" borderId="33" xfId="0" applyFont="1" applyFill="1" applyBorder="1"/>
    <xf numFmtId="0" fontId="51" fillId="0" borderId="0" xfId="0" applyFont="1"/>
    <xf numFmtId="0" fontId="62" fillId="0" borderId="0" xfId="0" applyFont="1"/>
    <xf numFmtId="169" fontId="62" fillId="0" borderId="68" xfId="0" applyNumberFormat="1" applyFont="1" applyBorder="1"/>
    <xf numFmtId="0" fontId="62" fillId="0" borderId="55" xfId="0" applyFont="1" applyBorder="1"/>
    <xf numFmtId="0" fontId="62" fillId="0" borderId="55" xfId="0" applyFont="1" applyBorder="1" applyAlignment="1">
      <alignment horizontal="right"/>
    </xf>
    <xf numFmtId="0" fontId="62" fillId="0" borderId="53" xfId="0" applyFont="1" applyBorder="1" applyAlignment="1">
      <alignment horizontal="right"/>
    </xf>
    <xf numFmtId="0" fontId="62" fillId="0" borderId="53" xfId="0" applyFont="1" applyBorder="1"/>
    <xf numFmtId="169" fontId="62" fillId="0" borderId="56" xfId="0" applyNumberFormat="1" applyFont="1" applyBorder="1"/>
    <xf numFmtId="0" fontId="0" fillId="0" borderId="33" xfId="0" applyBorder="1"/>
    <xf numFmtId="3" fontId="51" fillId="0" borderId="33" xfId="85" applyNumberFormat="1" applyFont="1" applyFill="1" applyBorder="1" applyAlignment="1"/>
    <xf numFmtId="3" fontId="51" fillId="48" borderId="0" xfId="85" applyNumberFormat="1" applyFont="1" applyFill="1" applyBorder="1" applyAlignment="1"/>
    <xf numFmtId="165" fontId="51" fillId="48" borderId="0" xfId="18" applyNumberFormat="1" applyFont="1" applyFill="1" applyBorder="1" applyAlignment="1"/>
    <xf numFmtId="3" fontId="51" fillId="49" borderId="0" xfId="85" applyNumberFormat="1" applyFont="1" applyFill="1" applyBorder="1" applyAlignment="1"/>
    <xf numFmtId="171" fontId="51" fillId="0" borderId="0" xfId="85" applyNumberFormat="1" applyFont="1" applyFill="1" applyBorder="1" applyAlignment="1"/>
    <xf numFmtId="169" fontId="51" fillId="0" borderId="68" xfId="85" applyNumberFormat="1" applyFont="1" applyFill="1" applyBorder="1" applyAlignment="1"/>
    <xf numFmtId="3" fontId="51" fillId="50" borderId="0" xfId="85" applyNumberFormat="1" applyFont="1" applyFill="1" applyBorder="1" applyAlignment="1"/>
    <xf numFmtId="165" fontId="51" fillId="50" borderId="0" xfId="18" applyNumberFormat="1" applyFont="1" applyFill="1" applyBorder="1" applyAlignment="1"/>
    <xf numFmtId="3" fontId="51" fillId="0" borderId="0" xfId="85" applyNumberFormat="1" applyFont="1" applyFill="1" applyBorder="1" applyAlignment="1"/>
    <xf numFmtId="165" fontId="51" fillId="0" borderId="0" xfId="18" applyNumberFormat="1" applyFont="1" applyFill="1" applyBorder="1" applyAlignment="1"/>
    <xf numFmtId="169" fontId="51" fillId="0" borderId="0" xfId="85" applyNumberFormat="1" applyFont="1" applyFill="1" applyBorder="1" applyAlignment="1"/>
    <xf numFmtId="3" fontId="51" fillId="0" borderId="0" xfId="0" applyNumberFormat="1" applyFont="1" applyAlignment="1">
      <alignment vertical="top"/>
    </xf>
    <xf numFmtId="0" fontId="0" fillId="51" borderId="0" xfId="0" applyFill="1"/>
    <xf numFmtId="165" fontId="0" fillId="0" borderId="0" xfId="0" applyNumberFormat="1"/>
    <xf numFmtId="1" fontId="51" fillId="0" borderId="0" xfId="18" applyNumberFormat="1" applyFont="1" applyFill="1" applyBorder="1" applyAlignment="1"/>
    <xf numFmtId="0" fontId="51" fillId="0" borderId="33" xfId="0" applyFont="1" applyBorder="1"/>
    <xf numFmtId="165" fontId="51" fillId="0" borderId="0" xfId="85" applyNumberFormat="1" applyFont="1" applyFill="1" applyBorder="1" applyAlignment="1"/>
    <xf numFmtId="3" fontId="51" fillId="3" borderId="0" xfId="85" applyNumberFormat="1" applyFont="1" applyFill="1" applyBorder="1" applyAlignment="1"/>
    <xf numFmtId="165" fontId="51" fillId="49" borderId="0" xfId="18" applyNumberFormat="1" applyFont="1" applyFill="1" applyBorder="1" applyAlignment="1"/>
    <xf numFmtId="3" fontId="0" fillId="3" borderId="0" xfId="0" applyNumberFormat="1" applyFill="1"/>
    <xf numFmtId="165" fontId="0" fillId="3" borderId="0" xfId="0" applyNumberFormat="1" applyFill="1"/>
    <xf numFmtId="165" fontId="51" fillId="3" borderId="0" xfId="18" applyNumberFormat="1" applyFont="1" applyFill="1" applyBorder="1" applyAlignment="1"/>
    <xf numFmtId="3" fontId="51" fillId="0" borderId="0" xfId="18" applyNumberFormat="1" applyFont="1" applyFill="1" applyBorder="1" applyAlignment="1"/>
    <xf numFmtId="3" fontId="51" fillId="0" borderId="0" xfId="85" applyNumberFormat="1" applyFont="1" applyBorder="1" applyAlignment="1"/>
    <xf numFmtId="165" fontId="51" fillId="0" borderId="0" xfId="18" applyNumberFormat="1" applyFont="1" applyBorder="1" applyAlignment="1"/>
    <xf numFmtId="3" fontId="62" fillId="0" borderId="55" xfId="85" applyNumberFormat="1" applyFont="1" applyFill="1" applyBorder="1" applyAlignment="1">
      <alignment horizontal="right"/>
    </xf>
    <xf numFmtId="3" fontId="62" fillId="0" borderId="53" xfId="85" applyNumberFormat="1" applyFont="1" applyFill="1" applyBorder="1" applyAlignment="1">
      <alignment horizontal="right"/>
    </xf>
    <xf numFmtId="165" fontId="62" fillId="0" borderId="53" xfId="18" applyNumberFormat="1" applyFont="1" applyFill="1" applyBorder="1" applyAlignment="1"/>
    <xf numFmtId="3" fontId="62" fillId="0" borderId="53" xfId="85" applyNumberFormat="1" applyFont="1" applyBorder="1" applyAlignment="1"/>
    <xf numFmtId="171" fontId="62" fillId="0" borderId="53" xfId="85" applyNumberFormat="1" applyFont="1" applyFill="1" applyBorder="1" applyAlignment="1"/>
    <xf numFmtId="169" fontId="62" fillId="0" borderId="56" xfId="85" applyNumberFormat="1" applyFont="1" applyFill="1" applyBorder="1" applyAlignment="1"/>
    <xf numFmtId="164" fontId="51" fillId="48" borderId="0" xfId="85" applyNumberFormat="1" applyFont="1" applyFill="1" applyBorder="1" applyAlignment="1"/>
    <xf numFmtId="3" fontId="51" fillId="52" borderId="0" xfId="85" applyNumberFormat="1" applyFont="1" applyFill="1" applyBorder="1" applyAlignment="1"/>
    <xf numFmtId="164" fontId="51" fillId="52" borderId="0" xfId="85" applyNumberFormat="1" applyFont="1" applyFill="1" applyBorder="1" applyAlignment="1"/>
    <xf numFmtId="164" fontId="51" fillId="3" borderId="0" xfId="85" applyNumberFormat="1" applyFont="1" applyFill="1" applyBorder="1" applyAlignment="1"/>
    <xf numFmtId="164" fontId="51" fillId="50" borderId="0" xfId="85" applyNumberFormat="1" applyFont="1" applyFill="1" applyBorder="1" applyAlignment="1"/>
    <xf numFmtId="3" fontId="62" fillId="0" borderId="53" xfId="85" applyNumberFormat="1" applyFont="1" applyBorder="1" applyAlignment="1">
      <alignment horizontal="right"/>
    </xf>
    <xf numFmtId="169" fontId="51" fillId="3" borderId="68" xfId="85" applyNumberFormat="1" applyFont="1" applyFill="1" applyBorder="1" applyAlignment="1"/>
    <xf numFmtId="3" fontId="51" fillId="53" borderId="0" xfId="85" applyNumberFormat="1" applyFont="1" applyFill="1" applyBorder="1" applyAlignment="1"/>
    <xf numFmtId="0" fontId="51" fillId="0" borderId="0" xfId="18" applyNumberFormat="1" applyFont="1" applyBorder="1" applyAlignment="1"/>
    <xf numFmtId="172" fontId="51" fillId="0" borderId="0" xfId="85" applyNumberFormat="1" applyFont="1" applyFill="1" applyBorder="1" applyAlignment="1"/>
    <xf numFmtId="165" fontId="51" fillId="49" borderId="0" xfId="0" applyNumberFormat="1" applyFont="1" applyFill="1"/>
    <xf numFmtId="171" fontId="0" fillId="0" borderId="0" xfId="0" applyNumberFormat="1"/>
    <xf numFmtId="169" fontId="0" fillId="0" borderId="68" xfId="0" applyNumberFormat="1" applyBorder="1"/>
    <xf numFmtId="0" fontId="51" fillId="0" borderId="32" xfId="0" applyFont="1" applyBorder="1"/>
    <xf numFmtId="165" fontId="51" fillId="3" borderId="0" xfId="0" applyNumberFormat="1" applyFont="1" applyFill="1"/>
    <xf numFmtId="165" fontId="51" fillId="0" borderId="0" xfId="0" applyNumberFormat="1" applyFont="1"/>
    <xf numFmtId="0" fontId="0" fillId="0" borderId="32" xfId="0" applyBorder="1"/>
    <xf numFmtId="0" fontId="0" fillId="0" borderId="61" xfId="0" applyBorder="1"/>
    <xf numFmtId="3" fontId="51" fillId="0" borderId="51" xfId="85" applyNumberFormat="1" applyFont="1" applyFill="1" applyBorder="1" applyAlignment="1"/>
    <xf numFmtId="3" fontId="51" fillId="3" borderId="51" xfId="85" applyNumberFormat="1" applyFont="1" applyFill="1" applyBorder="1" applyAlignment="1"/>
    <xf numFmtId="165" fontId="51" fillId="3" borderId="51" xfId="0" applyNumberFormat="1" applyFont="1" applyFill="1" applyBorder="1"/>
    <xf numFmtId="171" fontId="0" fillId="0" borderId="51" xfId="0" applyNumberFormat="1" applyBorder="1"/>
    <xf numFmtId="169" fontId="0" fillId="0" borderId="60" xfId="0" applyNumberFormat="1" applyBorder="1"/>
    <xf numFmtId="3" fontId="0" fillId="0" borderId="0" xfId="85" applyNumberFormat="1" applyFont="1" applyFill="1" applyBorder="1" applyAlignment="1"/>
    <xf numFmtId="0" fontId="0" fillId="0" borderId="0" xfId="85" applyNumberFormat="1" applyFont="1" applyFill="1" applyBorder="1" applyAlignment="1"/>
    <xf numFmtId="165" fontId="0" fillId="0" borderId="0" xfId="18" applyNumberFormat="1" applyFont="1" applyFill="1" applyBorder="1" applyAlignment="1"/>
    <xf numFmtId="0" fontId="51" fillId="0" borderId="0" xfId="85" applyNumberFormat="1" applyFont="1" applyBorder="1" applyAlignment="1"/>
    <xf numFmtId="0" fontId="0" fillId="0" borderId="57" xfId="0" applyBorder="1" applyAlignment="1">
      <alignment horizontal="right"/>
    </xf>
    <xf numFmtId="0" fontId="51" fillId="54" borderId="54" xfId="85" applyNumberFormat="1" applyFont="1" applyFill="1" applyBorder="1" applyAlignment="1">
      <alignment horizontal="right"/>
    </xf>
    <xf numFmtId="0" fontId="0" fillId="0" borderId="52" xfId="85" applyNumberFormat="1" applyFont="1" applyBorder="1" applyAlignment="1">
      <alignment horizontal="right"/>
    </xf>
    <xf numFmtId="0" fontId="0" fillId="0" borderId="52" xfId="85" applyNumberFormat="1" applyFont="1" applyFill="1" applyBorder="1" applyAlignment="1">
      <alignment horizontal="right"/>
    </xf>
    <xf numFmtId="0" fontId="0" fillId="0" borderId="58" xfId="85" applyNumberFormat="1" applyFont="1" applyFill="1" applyBorder="1" applyAlignment="1">
      <alignment horizontal="right"/>
    </xf>
    <xf numFmtId="0" fontId="0" fillId="0" borderId="59" xfId="0" applyBorder="1" applyAlignment="1">
      <alignment horizontal="right"/>
    </xf>
    <xf numFmtId="0" fontId="51" fillId="54" borderId="61" xfId="85" applyNumberFormat="1" applyFont="1" applyFill="1" applyBorder="1" applyAlignment="1">
      <alignment horizontal="right"/>
    </xf>
    <xf numFmtId="0" fontId="51" fillId="0" borderId="51" xfId="85" applyNumberFormat="1" applyFont="1" applyBorder="1" applyAlignment="1">
      <alignment horizontal="right"/>
    </xf>
    <xf numFmtId="0" fontId="51" fillId="0" borderId="60" xfId="85" applyNumberFormat="1" applyFont="1" applyBorder="1" applyAlignment="1">
      <alignment horizontal="right"/>
    </xf>
    <xf numFmtId="0" fontId="0" fillId="0" borderId="33" xfId="0" applyBorder="1" applyAlignment="1">
      <alignment horizontal="right"/>
    </xf>
    <xf numFmtId="3" fontId="0" fillId="0" borderId="32" xfId="0" applyNumberFormat="1" applyBorder="1"/>
    <xf numFmtId="0" fontId="0" fillId="0" borderId="68" xfId="0" applyBorder="1"/>
    <xf numFmtId="3" fontId="0" fillId="0" borderId="61" xfId="0" applyNumberFormat="1" applyBorder="1"/>
    <xf numFmtId="0" fontId="0" fillId="0" borderId="60" xfId="0" applyBorder="1"/>
    <xf numFmtId="0" fontId="0" fillId="0" borderId="57" xfId="0" applyBorder="1" applyAlignment="1">
      <alignment horizontal="left"/>
    </xf>
    <xf numFmtId="3" fontId="0" fillId="54" borderId="54" xfId="0" applyNumberFormat="1" applyFill="1" applyBorder="1" applyAlignment="1">
      <alignment horizontal="right"/>
    </xf>
    <xf numFmtId="0" fontId="0" fillId="0" borderId="52" xfId="0" applyBorder="1" applyAlignment="1">
      <alignment horizontal="right"/>
    </xf>
    <xf numFmtId="0" fontId="0" fillId="0" borderId="58" xfId="0" applyBorder="1" applyAlignment="1">
      <alignment horizontal="right"/>
    </xf>
    <xf numFmtId="0" fontId="0" fillId="0" borderId="51" xfId="0" applyBorder="1" applyAlignment="1">
      <alignment horizontal="right"/>
    </xf>
    <xf numFmtId="0" fontId="0" fillId="0" borderId="60" xfId="0" applyBorder="1" applyAlignment="1">
      <alignment horizontal="right"/>
    </xf>
    <xf numFmtId="0" fontId="0" fillId="53" borderId="0" xfId="0" applyFill="1"/>
    <xf numFmtId="0" fontId="0" fillId="53" borderId="68" xfId="0" applyFill="1" applyBorder="1"/>
    <xf numFmtId="2" fontId="0" fillId="0" borderId="58" xfId="0" applyNumberFormat="1" applyBorder="1"/>
    <xf numFmtId="2" fontId="0" fillId="0" borderId="68" xfId="0" applyNumberFormat="1" applyBorder="1"/>
    <xf numFmtId="2" fontId="0" fillId="0" borderId="60" xfId="0" applyNumberFormat="1" applyBorder="1"/>
    <xf numFmtId="0" fontId="0" fillId="49" borderId="0" xfId="0" applyFill="1" applyAlignment="1">
      <alignment horizontal="center"/>
    </xf>
    <xf numFmtId="170" fontId="0" fillId="49" borderId="0" xfId="0" applyNumberFormat="1" applyFill="1" applyAlignment="1">
      <alignment horizontal="center"/>
    </xf>
    <xf numFmtId="164" fontId="0" fillId="49" borderId="0" xfId="0" applyNumberFormat="1" applyFill="1" applyAlignment="1">
      <alignment horizontal="center"/>
    </xf>
    <xf numFmtId="0" fontId="0" fillId="0" borderId="0" xfId="0" applyAlignment="1">
      <alignment horizontal="center"/>
    </xf>
    <xf numFmtId="170" fontId="0" fillId="0" borderId="0" xfId="0" applyNumberFormat="1" applyAlignment="1">
      <alignment horizontal="center"/>
    </xf>
    <xf numFmtId="164" fontId="0" fillId="0" borderId="0" xfId="0" applyNumberFormat="1" applyAlignment="1">
      <alignment horizontal="center"/>
    </xf>
    <xf numFmtId="0" fontId="62" fillId="0" borderId="55" xfId="0" applyFont="1" applyBorder="1" applyAlignment="1">
      <alignment horizontal="right" wrapText="1"/>
    </xf>
    <xf numFmtId="0" fontId="62" fillId="0" borderId="53" xfId="0" applyFont="1" applyBorder="1" applyAlignment="1">
      <alignment horizontal="center" wrapText="1"/>
    </xf>
    <xf numFmtId="0" fontId="62" fillId="0" borderId="56" xfId="0" applyFont="1" applyBorder="1" applyAlignment="1">
      <alignment horizontal="right" wrapText="1"/>
    </xf>
    <xf numFmtId="0" fontId="62" fillId="0" borderId="53" xfId="0" applyFont="1" applyBorder="1" applyAlignment="1">
      <alignment horizontal="right" wrapText="1"/>
    </xf>
    <xf numFmtId="0" fontId="0" fillId="0" borderId="57" xfId="0" applyBorder="1" applyAlignment="1">
      <alignment horizontal="center"/>
    </xf>
    <xf numFmtId="164" fontId="0" fillId="0" borderId="52" xfId="0" applyNumberFormat="1" applyBorder="1" applyAlignment="1">
      <alignment horizontal="center"/>
    </xf>
    <xf numFmtId="165" fontId="0" fillId="0" borderId="58" xfId="0" applyNumberFormat="1" applyBorder="1" applyAlignment="1">
      <alignment horizontal="center"/>
    </xf>
    <xf numFmtId="0" fontId="0" fillId="0" borderId="33" xfId="0" applyBorder="1" applyAlignment="1">
      <alignment horizontal="center"/>
    </xf>
    <xf numFmtId="165" fontId="0" fillId="0" borderId="68" xfId="0" applyNumberFormat="1" applyBorder="1" applyAlignment="1">
      <alignment horizontal="center"/>
    </xf>
    <xf numFmtId="0" fontId="62" fillId="0" borderId="33" xfId="0" applyFont="1" applyBorder="1" applyAlignment="1">
      <alignment horizontal="center"/>
    </xf>
    <xf numFmtId="164" fontId="62" fillId="0" borderId="0" xfId="0" applyNumberFormat="1" applyFont="1" applyAlignment="1">
      <alignment horizontal="center"/>
    </xf>
    <xf numFmtId="165" fontId="62" fillId="0" borderId="68" xfId="0" applyNumberFormat="1" applyFont="1" applyBorder="1" applyAlignment="1">
      <alignment horizontal="center"/>
    </xf>
    <xf numFmtId="0" fontId="0" fillId="0" borderId="59" xfId="0" applyBorder="1" applyAlignment="1">
      <alignment horizontal="center"/>
    </xf>
    <xf numFmtId="164" fontId="0" fillId="0" borderId="51" xfId="0" applyNumberFormat="1" applyBorder="1" applyAlignment="1">
      <alignment horizontal="center"/>
    </xf>
    <xf numFmtId="165" fontId="0" fillId="0" borderId="60" xfId="0" applyNumberFormat="1" applyBorder="1" applyAlignment="1">
      <alignment horizontal="center"/>
    </xf>
    <xf numFmtId="0" fontId="62" fillId="0" borderId="62" xfId="0" applyFont="1" applyBorder="1" applyAlignment="1">
      <alignment horizontal="center"/>
    </xf>
    <xf numFmtId="0" fontId="0" fillId="0" borderId="53" xfId="0" applyBorder="1" applyAlignment="1">
      <alignment horizontal="center"/>
    </xf>
    <xf numFmtId="0" fontId="0" fillId="0" borderId="56" xfId="0" applyBorder="1" applyAlignment="1">
      <alignment horizontal="center"/>
    </xf>
    <xf numFmtId="0" fontId="0" fillId="0" borderId="32" xfId="0" applyBorder="1" applyAlignment="1">
      <alignment horizontal="center"/>
    </xf>
    <xf numFmtId="3" fontId="0" fillId="0" borderId="0" xfId="0" applyNumberFormat="1" applyAlignment="1">
      <alignment horizontal="center"/>
    </xf>
    <xf numFmtId="173" fontId="0" fillId="0" borderId="0" xfId="0" applyNumberFormat="1" applyAlignment="1">
      <alignment horizontal="center"/>
    </xf>
    <xf numFmtId="3" fontId="0" fillId="0" borderId="68" xfId="0" applyNumberFormat="1" applyBorder="1" applyAlignment="1">
      <alignment horizontal="center"/>
    </xf>
    <xf numFmtId="171" fontId="0" fillId="0" borderId="0" xfId="0" applyNumberFormat="1" applyAlignment="1">
      <alignment horizontal="center"/>
    </xf>
    <xf numFmtId="173" fontId="0" fillId="0" borderId="68" xfId="0" applyNumberFormat="1" applyBorder="1" applyAlignment="1">
      <alignment horizontal="center"/>
    </xf>
    <xf numFmtId="0" fontId="0" fillId="0" borderId="61" xfId="0" applyBorder="1" applyAlignment="1">
      <alignment horizontal="center"/>
    </xf>
    <xf numFmtId="171" fontId="0" fillId="0" borderId="51" xfId="0" applyNumberFormat="1" applyBorder="1" applyAlignment="1">
      <alignment horizontal="center"/>
    </xf>
    <xf numFmtId="173" fontId="0" fillId="0" borderId="51" xfId="0" applyNumberFormat="1" applyBorder="1" applyAlignment="1">
      <alignment horizontal="center"/>
    </xf>
    <xf numFmtId="3" fontId="0" fillId="0" borderId="60" xfId="0" applyNumberFormat="1" applyBorder="1" applyAlignment="1">
      <alignment horizontal="center"/>
    </xf>
    <xf numFmtId="172" fontId="0" fillId="0" borderId="0" xfId="0" applyNumberFormat="1" applyAlignment="1">
      <alignment horizontal="center"/>
    </xf>
    <xf numFmtId="169" fontId="0" fillId="0" borderId="0" xfId="0" applyNumberFormat="1" applyAlignment="1">
      <alignment horizontal="center"/>
    </xf>
    <xf numFmtId="174" fontId="0" fillId="0" borderId="0" xfId="0" applyNumberFormat="1" applyAlignment="1">
      <alignment horizontal="center"/>
    </xf>
    <xf numFmtId="174" fontId="0" fillId="0" borderId="68" xfId="0" applyNumberFormat="1" applyBorder="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178" fontId="0" fillId="0" borderId="0" xfId="0" applyNumberFormat="1" applyAlignment="1">
      <alignment horizontal="center"/>
    </xf>
    <xf numFmtId="173" fontId="45" fillId="0" borderId="0" xfId="0" applyNumberFormat="1" applyFont="1"/>
    <xf numFmtId="173" fontId="46" fillId="0" borderId="0" xfId="0" applyNumberFormat="1" applyFont="1"/>
    <xf numFmtId="173" fontId="47" fillId="0" borderId="0" xfId="0" applyNumberFormat="1" applyFont="1"/>
    <xf numFmtId="165" fontId="0" fillId="0" borderId="0" xfId="18" applyNumberFormat="1" applyFont="1"/>
    <xf numFmtId="0" fontId="0" fillId="55" borderId="0" xfId="0" applyFill="1"/>
    <xf numFmtId="0" fontId="1" fillId="55" borderId="0" xfId="0" applyFont="1" applyFill="1"/>
    <xf numFmtId="170" fontId="0" fillId="0" borderId="0" xfId="0" applyNumberFormat="1"/>
    <xf numFmtId="166" fontId="12" fillId="0" borderId="0" xfId="0" applyNumberFormat="1" applyFont="1"/>
    <xf numFmtId="0" fontId="1" fillId="0" borderId="0" xfId="0" applyFont="1" applyAlignment="1">
      <alignment wrapText="1"/>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173" fontId="0" fillId="0" borderId="0" xfId="0" applyNumberFormat="1"/>
    <xf numFmtId="0" fontId="0" fillId="56" borderId="0" xfId="0" applyFill="1"/>
    <xf numFmtId="0" fontId="34" fillId="0" borderId="47" xfId="0" applyFont="1" applyBorder="1" applyAlignment="1">
      <alignment horizontal="center" vertical="center"/>
    </xf>
    <xf numFmtId="0" fontId="34" fillId="0" borderId="43" xfId="0" applyFont="1" applyBorder="1" applyAlignment="1">
      <alignment horizontal="center" vertical="center"/>
    </xf>
    <xf numFmtId="0" fontId="34" fillId="0" borderId="48" xfId="0" applyFont="1" applyBorder="1" applyAlignment="1">
      <alignment horizontal="center" vertical="center"/>
    </xf>
    <xf numFmtId="0" fontId="14" fillId="0" borderId="41" xfId="0" applyFont="1" applyBorder="1" applyAlignment="1">
      <alignment horizontal="left" wrapText="1"/>
    </xf>
    <xf numFmtId="0" fontId="41" fillId="39" borderId="43" xfId="0" applyFont="1" applyFill="1" applyBorder="1" applyAlignment="1">
      <alignment horizontal="center" vertical="center" wrapText="1"/>
    </xf>
    <xf numFmtId="0" fontId="56" fillId="44" borderId="55" xfId="111" quotePrefix="1" applyFont="1" applyFill="1" applyBorder="1" applyAlignment="1">
      <alignment horizontal="center" vertical="center"/>
    </xf>
    <xf numFmtId="0" fontId="56" fillId="44" borderId="56" xfId="111" quotePrefix="1" applyFont="1" applyFill="1" applyBorder="1" applyAlignment="1">
      <alignment horizontal="center" vertical="center"/>
    </xf>
    <xf numFmtId="0" fontId="56" fillId="44" borderId="65" xfId="111" applyFont="1" applyFill="1" applyBorder="1" applyAlignment="1">
      <alignment horizontal="center" vertical="center"/>
    </xf>
    <xf numFmtId="0" fontId="56" fillId="44" borderId="66" xfId="111" applyFont="1" applyFill="1" applyBorder="1" applyAlignment="1">
      <alignment horizontal="center" vertical="center"/>
    </xf>
    <xf numFmtId="0" fontId="56" fillId="44" borderId="67" xfId="111" applyFont="1" applyFill="1" applyBorder="1" applyAlignment="1">
      <alignment horizontal="center" vertical="center"/>
    </xf>
    <xf numFmtId="0" fontId="56" fillId="44" borderId="65" xfId="111" applyFont="1" applyFill="1" applyBorder="1" applyAlignment="1">
      <alignment horizontal="center" vertical="center" wrapText="1"/>
    </xf>
    <xf numFmtId="0" fontId="56" fillId="44" borderId="66" xfId="111" applyFont="1" applyFill="1" applyBorder="1" applyAlignment="1">
      <alignment horizontal="center" vertical="center" wrapText="1"/>
    </xf>
    <xf numFmtId="0" fontId="56" fillId="44" borderId="67" xfId="111" applyFont="1" applyFill="1" applyBorder="1" applyAlignment="1">
      <alignment horizontal="center" vertical="center" wrapText="1"/>
    </xf>
    <xf numFmtId="0" fontId="50" fillId="39" borderId="0" xfId="109" applyFill="1" applyAlignment="1">
      <alignment horizontal="left" vertical="center"/>
    </xf>
    <xf numFmtId="0" fontId="56" fillId="44" borderId="55" xfId="111" applyFont="1" applyFill="1" applyBorder="1" applyAlignment="1">
      <alignment horizontal="center" vertical="center"/>
    </xf>
    <xf numFmtId="0" fontId="56" fillId="44" borderId="56" xfId="111" applyFont="1" applyFill="1" applyBorder="1" applyAlignment="1">
      <alignment horizontal="center" vertical="center"/>
    </xf>
    <xf numFmtId="0" fontId="56" fillId="44" borderId="53" xfId="111" applyFont="1" applyFill="1" applyBorder="1" applyAlignment="1">
      <alignment horizontal="center" vertical="center"/>
    </xf>
    <xf numFmtId="0" fontId="56" fillId="44" borderId="57" xfId="111" applyFont="1" applyFill="1" applyBorder="1" applyAlignment="1">
      <alignment horizontal="center" vertical="center"/>
    </xf>
    <xf numFmtId="0" fontId="56" fillId="44" borderId="58" xfId="111" applyFont="1" applyFill="1" applyBorder="1" applyAlignment="1">
      <alignment horizontal="center" vertical="center"/>
    </xf>
    <xf numFmtId="0" fontId="56" fillId="44" borderId="59" xfId="111" applyFont="1" applyFill="1" applyBorder="1" applyAlignment="1">
      <alignment horizontal="center" vertical="center"/>
    </xf>
    <xf numFmtId="0" fontId="56" fillId="44" borderId="60" xfId="111" applyFont="1" applyFill="1" applyBorder="1" applyAlignment="1">
      <alignment horizontal="center" vertical="center"/>
    </xf>
    <xf numFmtId="0" fontId="56" fillId="44" borderId="54" xfId="111" quotePrefix="1" applyFont="1" applyFill="1" applyBorder="1" applyAlignment="1">
      <alignment horizontal="center" vertical="center"/>
    </xf>
    <xf numFmtId="0" fontId="52" fillId="39" borderId="61" xfId="19" applyFont="1" applyFill="1" applyBorder="1" applyAlignment="1">
      <alignment horizontal="center" vertical="center"/>
    </xf>
  </cellXfs>
  <cellStyles count="114">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2x indented GHG Textfiels" xfId="112" xr:uid="{E5876C3E-9CEB-4DE8-92B2-363B24AD8FE9}"/>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5x indented GHG Textfiels" xfId="113" xr:uid="{A22C0A6A-CB03-44C6-9A8A-0AFB99FE76DB}"/>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Body: normal cell 2 2" xfId="101" xr:uid="{F9FD22FD-A8AD-4FDF-A2F8-00447604C49E}"/>
    <cellStyle name="Body: normal cell 3" xfId="94" xr:uid="{BCD0E873-A543-467A-9A49-B4333F53A44A}"/>
    <cellStyle name="Body: normal cell 4" xfId="86" xr:uid="{E9DA1D56-D392-4FDD-9AB9-AFD697ADE56D}"/>
    <cellStyle name="Calculation" xfId="35" builtinId="22" customBuiltin="1"/>
    <cellStyle name="Check Cell" xfId="37" builtinId="23" customBuiltin="1"/>
    <cellStyle name="Comma" xfId="85" builtinId="3"/>
    <cellStyle name="Comma 2" xfId="84" xr:uid="{B0EABCB8-8FF6-4E8E-9CBF-73B9F155E41F}"/>
    <cellStyle name="Constants" xfId="110" xr:uid="{BE147C65-6FC7-41E1-8D45-E4F0C3292DD9}"/>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nt: Calibri, 9pt regular 2 2" xfId="102" xr:uid="{B45A806B-4A6D-4EC3-B426-2C89AA8B79A9}"/>
    <cellStyle name="Font: Calibri, 9pt regular 3" xfId="95" xr:uid="{BA946337-1538-435C-8E51-43B0AD91BF5A}"/>
    <cellStyle name="Font: Calibri, 9pt regular 4" xfId="87" xr:uid="{C0C14341-A837-4ACD-830F-CFF774233564}"/>
    <cellStyle name="Footnotes: all except top row" xfId="11" xr:uid="{00000000-0005-0000-0000-00002D000000}"/>
    <cellStyle name="Footnotes: top row" xfId="6" xr:uid="{00000000-0005-0000-0000-00002E000000}"/>
    <cellStyle name="Footnotes: top row 2" xfId="25" xr:uid="{00000000-0005-0000-0000-00002F000000}"/>
    <cellStyle name="Footnotes: top row 2 2" xfId="103" xr:uid="{C7EE84B0-8C49-4B63-9BD7-34489D085E46}"/>
    <cellStyle name="Footnotes: top row 3" xfId="96" xr:uid="{E3E59C82-1234-429D-A303-A098EFBA290B}"/>
    <cellStyle name="Footnotes: top row 4" xfId="88" xr:uid="{CBF38FF4-CA2B-4979-BAFC-2FFC5E5B1247}"/>
    <cellStyle name="Good" xfId="31" builtinId="26" customBuiltin="1"/>
    <cellStyle name="Header: bottom row" xfId="1" xr:uid="{00000000-0005-0000-0000-000031000000}"/>
    <cellStyle name="Header: bottom row 2" xfId="21" xr:uid="{00000000-0005-0000-0000-000032000000}"/>
    <cellStyle name="Header: bottom row 2 2" xfId="104" xr:uid="{C73D1EBF-7DC1-46CB-A671-492692A5A459}"/>
    <cellStyle name="Header: bottom row 3" xfId="97" xr:uid="{912610F7-0778-467E-9676-43060E7D57E0}"/>
    <cellStyle name="Header: bottom row 4" xfId="89" xr:uid="{7CFDEFF3-E240-4C16-B4FF-E452E1A33A89}"/>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eadline" xfId="109" xr:uid="{43EE244E-1887-4CD1-B742-9632DB3D6344}"/>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3 3" xfId="100" xr:uid="{F0C73D6E-A8BF-448C-9446-33B6D604CC21}"/>
    <cellStyle name="Normal 4" xfId="14" xr:uid="{00000000-0005-0000-0000-00003F000000}"/>
    <cellStyle name="Normal 4 2" xfId="93" xr:uid="{BCB90021-FF8C-42F7-ADA2-B9BDFF66101D}"/>
    <cellStyle name="Normal 4 2 2" xfId="83" xr:uid="{EA7BF279-956F-47C2-9A73-0954A56A37C4}"/>
    <cellStyle name="Normal 5" xfId="15" xr:uid="{00000000-0005-0000-0000-000040000000}"/>
    <cellStyle name="Normal 5 2" xfId="92" xr:uid="{74ACA4FB-164B-4107-894D-BF7311D394C2}"/>
    <cellStyle name="Normal 58" xfId="17" xr:uid="{00000000-0005-0000-0000-000041000000}"/>
    <cellStyle name="Normal 6" xfId="16" xr:uid="{00000000-0005-0000-0000-000042000000}"/>
    <cellStyle name="Normal 7" xfId="107" xr:uid="{35BE7235-CAC0-40FA-9182-826A605313D0}"/>
    <cellStyle name="Normal_Sheet1" xfId="82" xr:uid="{5E06A2F3-B2F3-4156-8F16-530C94C0767C}"/>
    <cellStyle name="Normal_Sheet2" xfId="108" xr:uid="{811F6775-8A79-4741-BDE5-5AA64DBAA63A}"/>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arent row 2 2" xfId="105" xr:uid="{EF0020EF-F33F-4704-88B1-D5A04CF8DC57}"/>
    <cellStyle name="Parent row 3" xfId="98" xr:uid="{C835EB3A-4936-4519-9DBE-CDE5CF793B46}"/>
    <cellStyle name="Parent row 4" xfId="90" xr:uid="{335202ED-D721-43A9-8167-8FF1E132566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able title 2 2" xfId="106" xr:uid="{DC566D5F-CC97-4643-A661-EAD010A341CF}"/>
    <cellStyle name="Table title 3" xfId="99" xr:uid="{F228EAD7-26BA-4DDB-A128-195B3D3E1B50}"/>
    <cellStyle name="Table title 4" xfId="91" xr:uid="{2C10D0B8-A63F-4CB3-A438-90EC30484F3F}"/>
    <cellStyle name="Title" xfId="26" builtinId="15" customBuiltin="1"/>
    <cellStyle name="Total" xfId="41" builtinId="25" customBuiltin="1"/>
    <cellStyle name="Warning Text" xfId="38" builtinId="11" customBuiltin="1"/>
    <cellStyle name="Обычный_CRF2002 (1)" xfId="111" xr:uid="{2B8C89BF-1113-492B-941B-DC9965AC842E}"/>
  </cellStyles>
  <dxfs count="97">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96"/>
      <tableStyleElement type="headerRow" dxfId="95"/>
    </tableStyle>
  </tableStyles>
  <colors>
    <mruColors>
      <color rgb="FFFFC1C1"/>
      <color rgb="FFAC0000"/>
      <color rgb="FFFF9B9B"/>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spPr>
            <a:solidFill>
              <a:schemeClr val="accent1"/>
            </a:solidFill>
            <a:ln>
              <a:noFill/>
            </a:ln>
            <a:effectLst/>
          </c:spPr>
          <c:cat>
            <c:numRef>
              <c:f>'Hydrogen Calculations'!$E$57:$AE$57</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'Hydrogen Calculations'!$E$58:$AE$58</c:f>
              <c:numCache>
                <c:formatCode>General</c:formatCode>
                <c:ptCount val="27"/>
                <c:pt idx="0">
                  <c:v>507427790233557.56</c:v>
                </c:pt>
                <c:pt idx="1">
                  <c:v>504132773486955.13</c:v>
                </c:pt>
                <c:pt idx="2">
                  <c:v>503636912680073.69</c:v>
                </c:pt>
                <c:pt idx="3">
                  <c:v>504005133903648.31</c:v>
                </c:pt>
                <c:pt idx="4">
                  <c:v>507249823669669</c:v>
                </c:pt>
                <c:pt idx="5">
                  <c:v>511480843948600.25</c:v>
                </c:pt>
                <c:pt idx="6">
                  <c:v>512253126675158.56</c:v>
                </c:pt>
                <c:pt idx="7">
                  <c:v>516940312392684.81</c:v>
                </c:pt>
                <c:pt idx="8">
                  <c:v>517434185419363.75</c:v>
                </c:pt>
                <c:pt idx="9">
                  <c:v>514999184789166.88</c:v>
                </c:pt>
                <c:pt idx="10">
                  <c:v>516745359343429.13</c:v>
                </c:pt>
                <c:pt idx="11">
                  <c:v>514889284638273.38</c:v>
                </c:pt>
                <c:pt idx="12">
                  <c:v>513202141132449.31</c:v>
                </c:pt>
                <c:pt idx="13">
                  <c:v>511004680236452.75</c:v>
                </c:pt>
                <c:pt idx="14">
                  <c:v>511628060155113.75</c:v>
                </c:pt>
                <c:pt idx="15">
                  <c:v>514764988139852.63</c:v>
                </c:pt>
                <c:pt idx="16">
                  <c:v>513191569755917.81</c:v>
                </c:pt>
                <c:pt idx="17">
                  <c:v>511654895187847.63</c:v>
                </c:pt>
                <c:pt idx="18">
                  <c:v>507185070223678</c:v>
                </c:pt>
                <c:pt idx="19">
                  <c:v>508819507436253.5</c:v>
                </c:pt>
                <c:pt idx="20">
                  <c:v>509027923178698.88</c:v>
                </c:pt>
                <c:pt idx="21">
                  <c:v>510951251114039.75</c:v>
                </c:pt>
                <c:pt idx="22">
                  <c:v>510019885735516.63</c:v>
                </c:pt>
                <c:pt idx="23">
                  <c:v>509660458933444</c:v>
                </c:pt>
                <c:pt idx="24">
                  <c:v>510235078001379.63</c:v>
                </c:pt>
                <c:pt idx="25">
                  <c:v>510012717679634.81</c:v>
                </c:pt>
                <c:pt idx="26">
                  <c:v>512374742682094</c:v>
                </c:pt>
              </c:numCache>
            </c:numRef>
          </c:val>
          <c:extLst>
            <c:ext xmlns:c16="http://schemas.microsoft.com/office/drawing/2014/chart" uri="{C3380CC4-5D6E-409C-BE32-E72D297353CC}">
              <c16:uniqueId val="{00000000-53BE-44BB-8EBC-2C5DBC87F7A4}"/>
            </c:ext>
          </c:extLst>
        </c:ser>
        <c:ser>
          <c:idx val="1"/>
          <c:order val="1"/>
          <c:spPr>
            <a:solidFill>
              <a:schemeClr val="accent2"/>
            </a:solidFill>
            <a:ln>
              <a:noFill/>
            </a:ln>
            <a:effectLst/>
          </c:spPr>
          <c:cat>
            <c:numRef>
              <c:f>'Hydrogen Calculations'!$E$57:$AE$57</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'Hydrogen Calculations'!$E$59:$AE$59</c:f>
              <c:numCache>
                <c:formatCode>General</c:formatCode>
                <c:ptCount val="27"/>
                <c:pt idx="0">
                  <c:v>243806671249843.25</c:v>
                </c:pt>
                <c:pt idx="1">
                  <c:v>250412727149559.78</c:v>
                </c:pt>
                <c:pt idx="2">
                  <c:v>258895004591972.88</c:v>
                </c:pt>
                <c:pt idx="3">
                  <c:v>262329968810412.38</c:v>
                </c:pt>
                <c:pt idx="4">
                  <c:v>261872466513055.31</c:v>
                </c:pt>
                <c:pt idx="5">
                  <c:v>263593414548770.16</c:v>
                </c:pt>
                <c:pt idx="6">
                  <c:v>266947969272522.66</c:v>
                </c:pt>
                <c:pt idx="7">
                  <c:v>270148174736358.75</c:v>
                </c:pt>
                <c:pt idx="8">
                  <c:v>273534153860333.72</c:v>
                </c:pt>
                <c:pt idx="9">
                  <c:v>276339705827257.66</c:v>
                </c:pt>
                <c:pt idx="10">
                  <c:v>279490926196629.28</c:v>
                </c:pt>
                <c:pt idx="11">
                  <c:v>281905059531370</c:v>
                </c:pt>
                <c:pt idx="12">
                  <c:v>285406107414983.25</c:v>
                </c:pt>
                <c:pt idx="13">
                  <c:v>288371554124215.94</c:v>
                </c:pt>
                <c:pt idx="14">
                  <c:v>291528782099512.38</c:v>
                </c:pt>
                <c:pt idx="15">
                  <c:v>294195697006631.19</c:v>
                </c:pt>
                <c:pt idx="16">
                  <c:v>296304828809800.63</c:v>
                </c:pt>
                <c:pt idx="17">
                  <c:v>298745765309436.94</c:v>
                </c:pt>
                <c:pt idx="18">
                  <c:v>300974124984038.75</c:v>
                </c:pt>
                <c:pt idx="19">
                  <c:v>303225128711742.06</c:v>
                </c:pt>
                <c:pt idx="20">
                  <c:v>305297290632296.69</c:v>
                </c:pt>
                <c:pt idx="21">
                  <c:v>307271482363922.38</c:v>
                </c:pt>
                <c:pt idx="22">
                  <c:v>308200350664617.06</c:v>
                </c:pt>
                <c:pt idx="23">
                  <c:v>310465218098300.88</c:v>
                </c:pt>
                <c:pt idx="24">
                  <c:v>313320679406754.75</c:v>
                </c:pt>
                <c:pt idx="25">
                  <c:v>315332303144527.75</c:v>
                </c:pt>
                <c:pt idx="26">
                  <c:v>316939106667669.69</c:v>
                </c:pt>
              </c:numCache>
            </c:numRef>
          </c:val>
          <c:extLst>
            <c:ext xmlns:c16="http://schemas.microsoft.com/office/drawing/2014/chart" uri="{C3380CC4-5D6E-409C-BE32-E72D297353CC}">
              <c16:uniqueId val="{00000001-53BE-44BB-8EBC-2C5DBC87F7A4}"/>
            </c:ext>
          </c:extLst>
        </c:ser>
        <c:ser>
          <c:idx val="2"/>
          <c:order val="2"/>
          <c:spPr>
            <a:solidFill>
              <a:schemeClr val="accent3"/>
            </a:solidFill>
            <a:ln>
              <a:noFill/>
            </a:ln>
            <a:effectLst/>
          </c:spPr>
          <c:cat>
            <c:numRef>
              <c:f>'Hydrogen Calculations'!$E$57:$AE$57</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'Hydrogen Calculations'!$E$60:$AE$60</c:f>
              <c:numCache>
                <c:formatCode>General</c:formatCode>
                <c:ptCount val="27"/>
                <c:pt idx="0">
                  <c:v>3638985985114.5234</c:v>
                </c:pt>
                <c:pt idx="1">
                  <c:v>3600417382802.5264</c:v>
                </c:pt>
                <c:pt idx="2">
                  <c:v>3565367041195.2593</c:v>
                </c:pt>
                <c:pt idx="3">
                  <c:v>3562457201514.6553</c:v>
                </c:pt>
                <c:pt idx="4">
                  <c:v>3529956276263.917</c:v>
                </c:pt>
                <c:pt idx="5">
                  <c:v>3476676450384.8696</c:v>
                </c:pt>
                <c:pt idx="6">
                  <c:v>3431461509711.4941</c:v>
                </c:pt>
                <c:pt idx="7">
                  <c:v>3411582014075.3726</c:v>
                </c:pt>
                <c:pt idx="8">
                  <c:v>3404631465201.9312</c:v>
                </c:pt>
                <c:pt idx="9">
                  <c:v>3402125035113.4111</c:v>
                </c:pt>
                <c:pt idx="10">
                  <c:v>3404902609353.9878</c:v>
                </c:pt>
                <c:pt idx="11">
                  <c:v>3408361350610.7041</c:v>
                </c:pt>
                <c:pt idx="12">
                  <c:v>3412729416767.6104</c:v>
                </c:pt>
                <c:pt idx="13">
                  <c:v>3419114530884.9346</c:v>
                </c:pt>
                <c:pt idx="14">
                  <c:v>3428416097954.8628</c:v>
                </c:pt>
                <c:pt idx="15">
                  <c:v>3439212264497.1016</c:v>
                </c:pt>
                <c:pt idx="16">
                  <c:v>3451972572823.7471</c:v>
                </c:pt>
                <c:pt idx="17">
                  <c:v>3465751325038.604</c:v>
                </c:pt>
                <c:pt idx="18">
                  <c:v>3480141804913.5874</c:v>
                </c:pt>
                <c:pt idx="19">
                  <c:v>3495560648584.7852</c:v>
                </c:pt>
                <c:pt idx="20">
                  <c:v>3512216174120.2388</c:v>
                </c:pt>
                <c:pt idx="21">
                  <c:v>3528994045187.7173</c:v>
                </c:pt>
                <c:pt idx="22">
                  <c:v>3545970314415.2373</c:v>
                </c:pt>
                <c:pt idx="23">
                  <c:v>3563432659134.8579</c:v>
                </c:pt>
                <c:pt idx="24">
                  <c:v>3582187898530.7471</c:v>
                </c:pt>
                <c:pt idx="25">
                  <c:v>3594058721773.208</c:v>
                </c:pt>
                <c:pt idx="26">
                  <c:v>3600929911382.6323</c:v>
                </c:pt>
              </c:numCache>
            </c:numRef>
          </c:val>
          <c:extLst>
            <c:ext xmlns:c16="http://schemas.microsoft.com/office/drawing/2014/chart" uri="{C3380CC4-5D6E-409C-BE32-E72D297353CC}">
              <c16:uniqueId val="{00000002-53BE-44BB-8EBC-2C5DBC87F7A4}"/>
            </c:ext>
          </c:extLst>
        </c:ser>
        <c:ser>
          <c:idx val="3"/>
          <c:order val="3"/>
          <c:spPr>
            <a:solidFill>
              <a:schemeClr val="accent4"/>
            </a:solidFill>
            <a:ln>
              <a:noFill/>
            </a:ln>
            <a:effectLst/>
          </c:spPr>
          <c:cat>
            <c:numRef>
              <c:f>'Hydrogen Calculations'!$E$57:$AE$57</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'Hydrogen Calculations'!$E$61:$AE$61</c:f>
              <c:numCache>
                <c:formatCode>General</c:formatCode>
                <c:ptCount val="27"/>
                <c:pt idx="0">
                  <c:v>681777321693.85291</c:v>
                </c:pt>
                <c:pt idx="1">
                  <c:v>685669327364.42566</c:v>
                </c:pt>
                <c:pt idx="2">
                  <c:v>688438543339.41528</c:v>
                </c:pt>
                <c:pt idx="3">
                  <c:v>695307227973.81445</c:v>
                </c:pt>
                <c:pt idx="4">
                  <c:v>700871385334.40942</c:v>
                </c:pt>
                <c:pt idx="5">
                  <c:v>707834673091.71802</c:v>
                </c:pt>
                <c:pt idx="6">
                  <c:v>714808748924.44592</c:v>
                </c:pt>
                <c:pt idx="7">
                  <c:v>721315618106.31409</c:v>
                </c:pt>
                <c:pt idx="8">
                  <c:v>728234093858.03381</c:v>
                </c:pt>
                <c:pt idx="9">
                  <c:v>734798222824.82068</c:v>
                </c:pt>
                <c:pt idx="10">
                  <c:v>741634543232.9613</c:v>
                </c:pt>
                <c:pt idx="11">
                  <c:v>747955525576.83191</c:v>
                </c:pt>
                <c:pt idx="12">
                  <c:v>756151143487.82922</c:v>
                </c:pt>
                <c:pt idx="13">
                  <c:v>763701966429.52258</c:v>
                </c:pt>
                <c:pt idx="14">
                  <c:v>771046986086.29028</c:v>
                </c:pt>
                <c:pt idx="15">
                  <c:v>778681624075.47363</c:v>
                </c:pt>
                <c:pt idx="16">
                  <c:v>786337008363.54077</c:v>
                </c:pt>
                <c:pt idx="17">
                  <c:v>794058780808.03552</c:v>
                </c:pt>
                <c:pt idx="18">
                  <c:v>801820386146.38672</c:v>
                </c:pt>
                <c:pt idx="19">
                  <c:v>809342994121.59851</c:v>
                </c:pt>
                <c:pt idx="20">
                  <c:v>816847345353.79248</c:v>
                </c:pt>
                <c:pt idx="21">
                  <c:v>824174938119.4978</c:v>
                </c:pt>
                <c:pt idx="22">
                  <c:v>831580536969.00562</c:v>
                </c:pt>
                <c:pt idx="23">
                  <c:v>839208536142.54639</c:v>
                </c:pt>
                <c:pt idx="24">
                  <c:v>846683842556.30334</c:v>
                </c:pt>
                <c:pt idx="25">
                  <c:v>854514325606.94836</c:v>
                </c:pt>
                <c:pt idx="26">
                  <c:v>862337339989.99524</c:v>
                </c:pt>
              </c:numCache>
            </c:numRef>
          </c:val>
          <c:extLst>
            <c:ext xmlns:c16="http://schemas.microsoft.com/office/drawing/2014/chart" uri="{C3380CC4-5D6E-409C-BE32-E72D297353CC}">
              <c16:uniqueId val="{00000003-53BE-44BB-8EBC-2C5DBC87F7A4}"/>
            </c:ext>
          </c:extLst>
        </c:ser>
        <c:dLbls>
          <c:showLegendKey val="0"/>
          <c:showVal val="0"/>
          <c:showCatName val="0"/>
          <c:showSerName val="0"/>
          <c:showPercent val="0"/>
          <c:showBubbleSize val="0"/>
        </c:dLbls>
        <c:axId val="690519263"/>
        <c:axId val="690517343"/>
      </c:areaChart>
      <c:catAx>
        <c:axId val="69051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517343"/>
        <c:crosses val="autoZero"/>
        <c:auto val="1"/>
        <c:lblAlgn val="ctr"/>
        <c:lblOffset val="100"/>
        <c:noMultiLvlLbl val="0"/>
      </c:catAx>
      <c:valAx>
        <c:axId val="690517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51926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219075</xdr:colOff>
      <xdr:row>21</xdr:row>
      <xdr:rowOff>85725</xdr:rowOff>
    </xdr:from>
    <xdr:to>
      <xdr:col>3</xdr:col>
      <xdr:colOff>425450</xdr:colOff>
      <xdr:row>38</xdr:row>
      <xdr:rowOff>39830</xdr:rowOff>
    </xdr:to>
    <xdr:pic>
      <xdr:nvPicPr>
        <xdr:cNvPr id="2" name="Picture 1">
          <a:extLst>
            <a:ext uri="{FF2B5EF4-FFF2-40B4-BE49-F238E27FC236}">
              <a16:creationId xmlns:a16="http://schemas.microsoft.com/office/drawing/2014/main" id="{78A9D877-1904-4838-9FF2-862B48101CF9}"/>
            </a:ext>
          </a:extLst>
        </xdr:cNvPr>
        <xdr:cNvPicPr>
          <a:picLocks noChangeAspect="1"/>
        </xdr:cNvPicPr>
      </xdr:nvPicPr>
      <xdr:blipFill>
        <a:blip xmlns:r="http://schemas.openxmlformats.org/officeDocument/2006/relationships" r:embed="rId1"/>
        <a:stretch>
          <a:fillRect/>
        </a:stretch>
      </xdr:blipFill>
      <xdr:spPr>
        <a:xfrm>
          <a:off x="219075" y="5295900"/>
          <a:ext cx="4435475" cy="3192605"/>
        </a:xfrm>
        <a:prstGeom prst="rect">
          <a:avLst/>
        </a:prstGeom>
      </xdr:spPr>
    </xdr:pic>
    <xdr:clientData/>
  </xdr:twoCellAnchor>
  <xdr:twoCellAnchor editAs="oneCell">
    <xdr:from>
      <xdr:col>5</xdr:col>
      <xdr:colOff>366535</xdr:colOff>
      <xdr:row>47</xdr:row>
      <xdr:rowOff>117243</xdr:rowOff>
    </xdr:from>
    <xdr:to>
      <xdr:col>9</xdr:col>
      <xdr:colOff>239956</xdr:colOff>
      <xdr:row>55</xdr:row>
      <xdr:rowOff>117243</xdr:rowOff>
    </xdr:to>
    <xdr:pic>
      <xdr:nvPicPr>
        <xdr:cNvPr id="3" name="Picture 2">
          <a:extLst>
            <a:ext uri="{FF2B5EF4-FFF2-40B4-BE49-F238E27FC236}">
              <a16:creationId xmlns:a16="http://schemas.microsoft.com/office/drawing/2014/main" id="{D0B8EFA6-4F04-4AB4-8623-7E19B2BF5E72}"/>
            </a:ext>
          </a:extLst>
        </xdr:cNvPr>
        <xdr:cNvPicPr>
          <a:picLocks noChangeAspect="1"/>
        </xdr:cNvPicPr>
      </xdr:nvPicPr>
      <xdr:blipFill>
        <a:blip xmlns:r="http://schemas.openxmlformats.org/officeDocument/2006/relationships" r:embed="rId2"/>
        <a:stretch>
          <a:fillRect/>
        </a:stretch>
      </xdr:blipFill>
      <xdr:spPr>
        <a:xfrm>
          <a:off x="9872485" y="10280418"/>
          <a:ext cx="3826296" cy="1905000"/>
        </a:xfrm>
        <a:prstGeom prst="rect">
          <a:avLst/>
        </a:prstGeom>
      </xdr:spPr>
    </xdr:pic>
    <xdr:clientData/>
  </xdr:twoCellAnchor>
  <xdr:twoCellAnchor>
    <xdr:from>
      <xdr:col>1</xdr:col>
      <xdr:colOff>1193426</xdr:colOff>
      <xdr:row>63</xdr:row>
      <xdr:rowOff>23532</xdr:rowOff>
    </xdr:from>
    <xdr:to>
      <xdr:col>5</xdr:col>
      <xdr:colOff>414619</xdr:colOff>
      <xdr:row>81</xdr:row>
      <xdr:rowOff>100853</xdr:rowOff>
    </xdr:to>
    <xdr:graphicFrame macro="">
      <xdr:nvGraphicFramePr>
        <xdr:cNvPr id="7" name="Chart 6">
          <a:extLst>
            <a:ext uri="{FF2B5EF4-FFF2-40B4-BE49-F238E27FC236}">
              <a16:creationId xmlns:a16="http://schemas.microsoft.com/office/drawing/2014/main" id="{D47FC25E-A28E-AC20-94D7-D4FA54D243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974E155D-F731-F5E0-F763-DEB90AC50CDD}"/>
            </a:ext>
          </a:extLst>
        </xdr:cNvPr>
        <xdr:cNvSpPr txBox="1"/>
      </xdr:nvSpPr>
      <xdr:spPr>
        <a:xfrm>
          <a:off x="14110607" y="734785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5E46E18B-39EA-45AE-A70E-961AADEFA71F}"/>
            </a:ext>
          </a:extLst>
        </xdr:cNvPr>
        <xdr:cNvSpPr txBox="1"/>
      </xdr:nvSpPr>
      <xdr:spPr>
        <a:xfrm>
          <a:off x="14112421" y="350716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web-app/BCF/BTU%20Conversion%20Factors.xlsx" TargetMode="External"/><Relationship Id="rId2" Type="http://schemas.openxmlformats.org/officeDocument/2006/relationships/externalLinkPath" Target="file:///C:\Users\DanOBrien\Models\EPS\US\eps-us\InputData\web-app\BCF\BTU%20Conversion%20Factors.xlsx" TargetMode="External"/><Relationship Id="rId1" Type="http://schemas.openxmlformats.org/officeDocument/2006/relationships/externalLinkPath" Target="/Users/DanOBrien/Models/EPS/US/eps-us/InputData/web-app/BCF/BTU%20Conversion%20Factor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 Table 73"/>
      <sheetName val="GREET1 Fuel_Specs"/>
      <sheetName val="BCF-BpLFOU"/>
      <sheetName val="BCF-BpSFOU"/>
      <sheetName val="BCF-VFEUCF"/>
      <sheetName val="BCF-BpEIEOU"/>
      <sheetName val="BCF-BpMMTH"/>
    </sheetNames>
    <sheetDataSet>
      <sheetData sheetId="0">
        <row r="75">
          <cell r="A75">
            <v>42</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Megan Mahajan" id="{1A3EF99C-78CA-461E-9595-7EF212746F9D}" userId="S::megan@energyinnovation.org::10499031-b4de-4c0a-b7dc-b8e78473dbea" providerId="AD"/>
  <person displayName="Dan O'Brien" id="{75987A2D-5997-4A24-8DD9-9550730B7082}" userId="S::dobrien@energyinnovation.org::5787959e-6163-4262-9c93-34c2a0e7f6d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152" dT="2024-07-24T20:56:33.69" personId="{75987A2D-5997-4A24-8DD9-9550730B7082}" id="{4AD734A9-11F4-4CF2-9246-09236BD6BC18}">
    <text>Mapped to LPG category to better align with AEO publications &amp; MECS.</text>
  </threadedComment>
  <threadedComment ref="B1176" dT="2025-12-22T21:16:45.98" personId="{1A3EF99C-78CA-461E-9595-7EF212746F9D}" id="{0923DDC0-191C-45D3-AA58-A4EF5E6EB499}">
    <text>Mapped to LPG to better align with MECS</text>
  </threadedComment>
</ThreadedComments>
</file>

<file path=xl/threadedComments/threadedComment2.xml><?xml version="1.0" encoding="utf-8"?>
<ThreadedComments xmlns="http://schemas.microsoft.com/office/spreadsheetml/2018/threadedcomments" xmlns:x="http://schemas.openxmlformats.org/spreadsheetml/2006/main">
  <threadedComment ref="A1152" dT="2024-07-24T20:56:33.69" personId="{75987A2D-5997-4A24-8DD9-9550730B7082}" id="{3E804A9F-F60F-45FF-BC45-C1A3219A6744}">
    <text>Mapped to LPG category to better align with AEO publications &amp; MECS.</text>
  </threadedComment>
  <threadedComment ref="B1176" dT="2025-12-22T21:16:45.98" personId="{1A3EF99C-78CA-461E-9595-7EF212746F9D}" id="{12A2FEDB-B12A-4F64-A266-1D4FA958100E}">
    <text>Mapped to LPG to better align with MECS</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analysis/studies/demand/miscelectric/pdf/miscelectric.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openxmlformats.org/officeDocument/2006/relationships/hyperlink" Target="https://www.nrel.gov/docs/fy14osti/60528.pdf" TargetMode="External"/><Relationship Id="rId2" Type="http://schemas.openxmlformats.org/officeDocument/2006/relationships/hyperlink" Target="https://www.eia.gov/totalenergy/data/monthly/pdf/sec12.pdf" TargetMode="External"/><Relationship Id="rId1" Type="http://schemas.openxmlformats.org/officeDocument/2006/relationships/hyperlink" Target="https://www.eia.gov/dnav/pet/pet_pnp_inpt_a_EPOOOH_yir_mbbl_a.htm" TargetMode="External"/><Relationship Id="rId5" Type="http://schemas.openxmlformats.org/officeDocument/2006/relationships/drawing" Target="../drawings/drawing1.xml"/><Relationship Id="rId4"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39"/>
  <sheetViews>
    <sheetView tabSelected="1" zoomScale="85" zoomScaleNormal="85" workbookViewId="0">
      <selection activeCell="B10" sqref="B10"/>
    </sheetView>
  </sheetViews>
  <sheetFormatPr defaultColWidth="8.85546875" defaultRowHeight="15" x14ac:dyDescent="0.25"/>
  <cols>
    <col min="2" max="2" width="76.5703125" customWidth="1"/>
    <col min="3" max="3" width="5.140625" customWidth="1"/>
    <col min="4" max="4" width="57.85546875" bestFit="1" customWidth="1"/>
    <col min="5" max="5" width="60.42578125" customWidth="1"/>
  </cols>
  <sheetData>
    <row r="1" spans="1:4" x14ac:dyDescent="0.25">
      <c r="A1" s="1" t="s">
        <v>2424</v>
      </c>
    </row>
    <row r="3" spans="1:4" x14ac:dyDescent="0.25">
      <c r="A3" s="1" t="s">
        <v>4</v>
      </c>
      <c r="B3" s="3" t="s">
        <v>5</v>
      </c>
      <c r="D3" s="3" t="s">
        <v>966</v>
      </c>
    </row>
    <row r="4" spans="1:4" x14ac:dyDescent="0.25">
      <c r="B4" t="s">
        <v>1</v>
      </c>
      <c r="D4" t="s">
        <v>968</v>
      </c>
    </row>
    <row r="5" spans="1:4" x14ac:dyDescent="0.25">
      <c r="B5" s="2">
        <v>2025</v>
      </c>
      <c r="D5" s="2" t="s">
        <v>969</v>
      </c>
    </row>
    <row r="6" spans="1:4" ht="45" x14ac:dyDescent="0.25">
      <c r="B6" s="79" t="s">
        <v>1861</v>
      </c>
      <c r="D6" t="s">
        <v>967</v>
      </c>
    </row>
    <row r="7" spans="1:4" x14ac:dyDescent="0.25">
      <c r="B7" s="4" t="s">
        <v>1840</v>
      </c>
      <c r="D7" s="95" t="s">
        <v>970</v>
      </c>
    </row>
    <row r="8" spans="1:4" x14ac:dyDescent="0.25">
      <c r="B8" t="s">
        <v>770</v>
      </c>
      <c r="D8" t="s">
        <v>971</v>
      </c>
    </row>
    <row r="10" spans="1:4" x14ac:dyDescent="0.25">
      <c r="B10" s="3" t="s">
        <v>792</v>
      </c>
    </row>
    <row r="11" spans="1:4" x14ac:dyDescent="0.25">
      <c r="B11" t="s">
        <v>1</v>
      </c>
    </row>
    <row r="12" spans="1:4" x14ac:dyDescent="0.25">
      <c r="B12" s="2">
        <v>2021</v>
      </c>
    </row>
    <row r="13" spans="1:4" x14ac:dyDescent="0.25">
      <c r="B13" t="s">
        <v>794</v>
      </c>
    </row>
    <row r="14" spans="1:4" x14ac:dyDescent="0.25">
      <c r="B14" s="80" t="s">
        <v>793</v>
      </c>
      <c r="C14" s="1"/>
    </row>
    <row r="16" spans="1:4" x14ac:dyDescent="0.25">
      <c r="B16" s="3" t="s">
        <v>752</v>
      </c>
      <c r="C16" s="2"/>
      <c r="D16" s="95"/>
    </row>
    <row r="17" spans="1:4" x14ac:dyDescent="0.25">
      <c r="B17" t="s">
        <v>753</v>
      </c>
      <c r="D17" s="1"/>
    </row>
    <row r="18" spans="1:4" x14ac:dyDescent="0.25">
      <c r="B18" s="2" t="s">
        <v>1894</v>
      </c>
      <c r="D18" s="95"/>
    </row>
    <row r="19" spans="1:4" x14ac:dyDescent="0.25">
      <c r="B19" s="4" t="s">
        <v>1893</v>
      </c>
    </row>
    <row r="20" spans="1:4" x14ac:dyDescent="0.25">
      <c r="B20" t="s">
        <v>754</v>
      </c>
    </row>
    <row r="22" spans="1:4" x14ac:dyDescent="0.25">
      <c r="A22" s="1" t="s">
        <v>6</v>
      </c>
    </row>
    <row r="23" spans="1:4" x14ac:dyDescent="0.25">
      <c r="A23" s="94" t="s">
        <v>2425</v>
      </c>
      <c r="B23" s="94"/>
    </row>
    <row r="24" spans="1:4" x14ac:dyDescent="0.25">
      <c r="A24" s="94" t="s">
        <v>2426</v>
      </c>
      <c r="B24" s="94"/>
    </row>
    <row r="25" spans="1:4" x14ac:dyDescent="0.25">
      <c r="A25" s="94" t="s">
        <v>2427</v>
      </c>
      <c r="B25" s="94"/>
    </row>
    <row r="26" spans="1:4" x14ac:dyDescent="0.25">
      <c r="A26" s="94" t="s">
        <v>2428</v>
      </c>
      <c r="B26" s="94"/>
    </row>
    <row r="27" spans="1:4" x14ac:dyDescent="0.25">
      <c r="A27" s="94" t="s">
        <v>2429</v>
      </c>
      <c r="B27" s="94"/>
    </row>
    <row r="28" spans="1:4" x14ac:dyDescent="0.25">
      <c r="A28" s="94"/>
      <c r="B28" s="94"/>
    </row>
    <row r="29" spans="1:4" x14ac:dyDescent="0.25">
      <c r="A29" s="94" t="s">
        <v>2431</v>
      </c>
      <c r="B29" s="94"/>
    </row>
    <row r="30" spans="1:4" x14ac:dyDescent="0.25">
      <c r="A30" s="94" t="s">
        <v>2432</v>
      </c>
      <c r="B30" s="94"/>
    </row>
    <row r="31" spans="1:4" x14ac:dyDescent="0.25">
      <c r="A31" s="94" t="s">
        <v>2430</v>
      </c>
      <c r="B31" s="94"/>
    </row>
    <row r="33" spans="1:3" x14ac:dyDescent="0.25">
      <c r="A33" s="28" t="s">
        <v>960</v>
      </c>
      <c r="B33" s="29"/>
      <c r="C33" s="29"/>
    </row>
    <row r="34" spans="1:3" x14ac:dyDescent="0.25">
      <c r="A34" t="s">
        <v>1971</v>
      </c>
    </row>
    <row r="35" spans="1:3" x14ac:dyDescent="0.25">
      <c r="A35" t="s">
        <v>1842</v>
      </c>
    </row>
    <row r="36" spans="1:3" x14ac:dyDescent="0.25">
      <c r="A36" t="s">
        <v>1843</v>
      </c>
    </row>
    <row r="37" spans="1:3" x14ac:dyDescent="0.25">
      <c r="A37" t="s">
        <v>1844</v>
      </c>
    </row>
    <row r="38" spans="1:3" x14ac:dyDescent="0.25">
      <c r="A38" s="1"/>
    </row>
    <row r="39" spans="1:3" x14ac:dyDescent="0.25">
      <c r="A39" t="s">
        <v>1846</v>
      </c>
    </row>
    <row r="40" spans="1:3" x14ac:dyDescent="0.25">
      <c r="A40" t="s">
        <v>1847</v>
      </c>
    </row>
    <row r="41" spans="1:3" x14ac:dyDescent="0.25">
      <c r="A41" t="s">
        <v>1848</v>
      </c>
    </row>
    <row r="43" spans="1:3" x14ac:dyDescent="0.25">
      <c r="A43" t="s">
        <v>1853</v>
      </c>
    </row>
    <row r="44" spans="1:3" x14ac:dyDescent="0.25">
      <c r="A44" t="s">
        <v>1854</v>
      </c>
    </row>
    <row r="45" spans="1:3" x14ac:dyDescent="0.25">
      <c r="A45" t="s">
        <v>1855</v>
      </c>
    </row>
    <row r="46" spans="1:3" x14ac:dyDescent="0.25">
      <c r="A46" t="s">
        <v>1856</v>
      </c>
    </row>
    <row r="47" spans="1:3" x14ac:dyDescent="0.25">
      <c r="A47" t="s">
        <v>1857</v>
      </c>
    </row>
    <row r="48" spans="1:3" x14ac:dyDescent="0.25">
      <c r="A48" t="s">
        <v>1858</v>
      </c>
    </row>
    <row r="50" spans="1:3" x14ac:dyDescent="0.25">
      <c r="A50" t="s">
        <v>1969</v>
      </c>
    </row>
    <row r="52" spans="1:3" x14ac:dyDescent="0.25">
      <c r="B52" s="3" t="s">
        <v>71</v>
      </c>
      <c r="C52" s="3" t="s">
        <v>116</v>
      </c>
    </row>
    <row r="53" spans="1:3" x14ac:dyDescent="0.25">
      <c r="B53" t="s">
        <v>91</v>
      </c>
      <c r="C53" t="s">
        <v>1841</v>
      </c>
    </row>
    <row r="54" spans="1:3" x14ac:dyDescent="0.25">
      <c r="B54" t="s">
        <v>92</v>
      </c>
      <c r="C54" t="s">
        <v>1841</v>
      </c>
    </row>
    <row r="55" spans="1:3" x14ac:dyDescent="0.25">
      <c r="B55" t="s">
        <v>93</v>
      </c>
      <c r="C55" t="s">
        <v>1983</v>
      </c>
    </row>
    <row r="56" spans="1:3" x14ac:dyDescent="0.25">
      <c r="B56" t="s">
        <v>94</v>
      </c>
      <c r="C56" t="s">
        <v>1841</v>
      </c>
    </row>
    <row r="57" spans="1:3" x14ac:dyDescent="0.25">
      <c r="B57" t="s">
        <v>95</v>
      </c>
      <c r="C57" t="s">
        <v>1841</v>
      </c>
    </row>
    <row r="58" spans="1:3" x14ac:dyDescent="0.25">
      <c r="B58" t="s">
        <v>96</v>
      </c>
      <c r="C58" t="s">
        <v>1841</v>
      </c>
    </row>
    <row r="59" spans="1:3" x14ac:dyDescent="0.25">
      <c r="B59" t="s">
        <v>97</v>
      </c>
      <c r="C59" t="s">
        <v>1841</v>
      </c>
    </row>
    <row r="60" spans="1:3" x14ac:dyDescent="0.25">
      <c r="B60" t="s">
        <v>98</v>
      </c>
      <c r="C60" t="s">
        <v>1841</v>
      </c>
    </row>
    <row r="61" spans="1:3" x14ac:dyDescent="0.25">
      <c r="B61" t="s">
        <v>99</v>
      </c>
      <c r="C61" t="s">
        <v>1860</v>
      </c>
    </row>
    <row r="62" spans="1:3" x14ac:dyDescent="0.25">
      <c r="B62" t="s">
        <v>100</v>
      </c>
      <c r="C62" t="s">
        <v>1859</v>
      </c>
    </row>
    <row r="63" spans="1:3" x14ac:dyDescent="0.25">
      <c r="B63" t="s">
        <v>101</v>
      </c>
      <c r="C63" t="s">
        <v>1841</v>
      </c>
    </row>
    <row r="64" spans="1:3" x14ac:dyDescent="0.25">
      <c r="B64" t="s">
        <v>102</v>
      </c>
      <c r="C64" t="s">
        <v>1841</v>
      </c>
    </row>
    <row r="65" spans="1:3" x14ac:dyDescent="0.25">
      <c r="B65" t="s">
        <v>103</v>
      </c>
      <c r="C65" t="s">
        <v>1841</v>
      </c>
    </row>
    <row r="66" spans="1:3" x14ac:dyDescent="0.25">
      <c r="B66" t="s">
        <v>104</v>
      </c>
      <c r="C66" t="s">
        <v>1841</v>
      </c>
    </row>
    <row r="67" spans="1:3" x14ac:dyDescent="0.25">
      <c r="B67" t="s">
        <v>105</v>
      </c>
      <c r="C67" t="s">
        <v>1841</v>
      </c>
    </row>
    <row r="68" spans="1:3" x14ac:dyDescent="0.25">
      <c r="B68" t="s">
        <v>106</v>
      </c>
      <c r="C68" t="s">
        <v>1841</v>
      </c>
    </row>
    <row r="69" spans="1:3" x14ac:dyDescent="0.25">
      <c r="B69" t="s">
        <v>107</v>
      </c>
      <c r="C69" t="s">
        <v>1841</v>
      </c>
    </row>
    <row r="70" spans="1:3" x14ac:dyDescent="0.25">
      <c r="B70" t="s">
        <v>108</v>
      </c>
      <c r="C70" t="s">
        <v>1841</v>
      </c>
    </row>
    <row r="71" spans="1:3" x14ac:dyDescent="0.25">
      <c r="B71" t="s">
        <v>109</v>
      </c>
      <c r="C71" t="s">
        <v>1841</v>
      </c>
    </row>
    <row r="72" spans="1:3" x14ac:dyDescent="0.25">
      <c r="B72" t="s">
        <v>110</v>
      </c>
      <c r="C72" t="s">
        <v>1841</v>
      </c>
    </row>
    <row r="73" spans="1:3" x14ac:dyDescent="0.25">
      <c r="B73" t="s">
        <v>111</v>
      </c>
      <c r="C73" t="s">
        <v>1841</v>
      </c>
    </row>
    <row r="74" spans="1:3" x14ac:dyDescent="0.25">
      <c r="B74" t="s">
        <v>112</v>
      </c>
      <c r="C74" t="s">
        <v>1841</v>
      </c>
    </row>
    <row r="75" spans="1:3" x14ac:dyDescent="0.25">
      <c r="B75" t="s">
        <v>113</v>
      </c>
      <c r="C75" t="s">
        <v>1849</v>
      </c>
    </row>
    <row r="76" spans="1:3" x14ac:dyDescent="0.25">
      <c r="B76" t="s">
        <v>114</v>
      </c>
      <c r="C76" t="s">
        <v>1845</v>
      </c>
    </row>
    <row r="77" spans="1:3" x14ac:dyDescent="0.25">
      <c r="B77" t="s">
        <v>115</v>
      </c>
      <c r="C77" t="s">
        <v>1841</v>
      </c>
    </row>
    <row r="79" spans="1:3" x14ac:dyDescent="0.25">
      <c r="A79" t="s">
        <v>86</v>
      </c>
    </row>
    <row r="80" spans="1:3" x14ac:dyDescent="0.25">
      <c r="A80" t="s">
        <v>117</v>
      </c>
    </row>
    <row r="81" spans="1:3" x14ac:dyDescent="0.25">
      <c r="A81" t="s">
        <v>87</v>
      </c>
    </row>
    <row r="82" spans="1:3" x14ac:dyDescent="0.25">
      <c r="A82" t="s">
        <v>88</v>
      </c>
    </row>
    <row r="83" spans="1:3" x14ac:dyDescent="0.25">
      <c r="A83" t="s">
        <v>89</v>
      </c>
    </row>
    <row r="84" spans="1:3" x14ac:dyDescent="0.25">
      <c r="A84" t="s">
        <v>90</v>
      </c>
    </row>
    <row r="85" spans="1:3" x14ac:dyDescent="0.25">
      <c r="B85" s="3" t="s">
        <v>1986</v>
      </c>
      <c r="C85" s="3" t="s">
        <v>188</v>
      </c>
    </row>
    <row r="86" spans="1:3" x14ac:dyDescent="0.25">
      <c r="B86" t="s">
        <v>189</v>
      </c>
      <c r="C86" t="s">
        <v>95</v>
      </c>
    </row>
    <row r="87" spans="1:3" x14ac:dyDescent="0.25">
      <c r="B87" t="s">
        <v>190</v>
      </c>
      <c r="C87" t="s">
        <v>96</v>
      </c>
    </row>
    <row r="88" spans="1:3" x14ac:dyDescent="0.25">
      <c r="B88" t="s">
        <v>1985</v>
      </c>
      <c r="C88" t="s">
        <v>98</v>
      </c>
    </row>
    <row r="89" spans="1:3" x14ac:dyDescent="0.25">
      <c r="B89" t="s">
        <v>759</v>
      </c>
      <c r="C89" t="s">
        <v>112</v>
      </c>
    </row>
    <row r="90" spans="1:3" x14ac:dyDescent="0.25">
      <c r="B90" t="s">
        <v>1984</v>
      </c>
      <c r="C90" t="s">
        <v>99</v>
      </c>
    </row>
    <row r="92" spans="1:3" x14ac:dyDescent="0.25">
      <c r="A92" t="s">
        <v>1850</v>
      </c>
    </row>
    <row r="94" spans="1:3" x14ac:dyDescent="0.25">
      <c r="A94" s="14" t="s">
        <v>14</v>
      </c>
      <c r="B94" s="15"/>
      <c r="C94" s="15"/>
    </row>
    <row r="95" spans="1:3" x14ac:dyDescent="0.25">
      <c r="A95" t="s">
        <v>10</v>
      </c>
    </row>
    <row r="96" spans="1:3" x14ac:dyDescent="0.25">
      <c r="A96" t="s">
        <v>69</v>
      </c>
    </row>
    <row r="97" spans="1:3" x14ac:dyDescent="0.25">
      <c r="A97" t="s">
        <v>11</v>
      </c>
    </row>
    <row r="98" spans="1:3" x14ac:dyDescent="0.25">
      <c r="A98" t="s">
        <v>12</v>
      </c>
    </row>
    <row r="99" spans="1:3" x14ac:dyDescent="0.25">
      <c r="A99" t="s">
        <v>13</v>
      </c>
    </row>
    <row r="100" spans="1:3" x14ac:dyDescent="0.25">
      <c r="A100" s="1"/>
    </row>
    <row r="101" spans="1:3" x14ac:dyDescent="0.25">
      <c r="A101" t="s">
        <v>7</v>
      </c>
    </row>
    <row r="102" spans="1:3" x14ac:dyDescent="0.25">
      <c r="A102" t="s">
        <v>8</v>
      </c>
    </row>
    <row r="104" spans="1:3" x14ac:dyDescent="0.25">
      <c r="A104" s="188" t="s">
        <v>980</v>
      </c>
      <c r="B104" s="189"/>
      <c r="C104" s="189"/>
    </row>
    <row r="105" spans="1:3" x14ac:dyDescent="0.25">
      <c r="A105" t="s">
        <v>1970</v>
      </c>
    </row>
    <row r="106" spans="1:3" x14ac:dyDescent="0.25">
      <c r="A106" t="s">
        <v>2433</v>
      </c>
    </row>
    <row r="107" spans="1:3" x14ac:dyDescent="0.25">
      <c r="A107" t="s">
        <v>2434</v>
      </c>
    </row>
    <row r="108" spans="1:3" x14ac:dyDescent="0.25">
      <c r="A108" t="s">
        <v>2435</v>
      </c>
    </row>
    <row r="110" spans="1:3" x14ac:dyDescent="0.25">
      <c r="A110" s="44" t="s">
        <v>761</v>
      </c>
      <c r="B110" s="45"/>
      <c r="C110" s="45"/>
    </row>
    <row r="111" spans="1:3" x14ac:dyDescent="0.25">
      <c r="A111" t="s">
        <v>70</v>
      </c>
    </row>
    <row r="112" spans="1:3" x14ac:dyDescent="0.25">
      <c r="A112" t="s">
        <v>771</v>
      </c>
    </row>
    <row r="114" spans="1:4" x14ac:dyDescent="0.25">
      <c r="A114" t="s">
        <v>772</v>
      </c>
    </row>
    <row r="115" spans="1:4" x14ac:dyDescent="0.25">
      <c r="A115" t="s">
        <v>773</v>
      </c>
    </row>
    <row r="117" spans="1:4" x14ac:dyDescent="0.25">
      <c r="A117" s="1" t="s">
        <v>774</v>
      </c>
      <c r="D117" s="6"/>
    </row>
    <row r="118" spans="1:4" x14ac:dyDescent="0.25">
      <c r="B118" s="3" t="s">
        <v>784</v>
      </c>
      <c r="C118" s="3" t="s">
        <v>785</v>
      </c>
      <c r="D118" s="25"/>
    </row>
    <row r="119" spans="1:4" x14ac:dyDescent="0.25">
      <c r="B119" s="26" t="s">
        <v>49</v>
      </c>
      <c r="C119" t="s">
        <v>49</v>
      </c>
      <c r="D119" s="25"/>
    </row>
    <row r="120" spans="1:4" x14ac:dyDescent="0.25">
      <c r="B120" s="27" t="s">
        <v>775</v>
      </c>
      <c r="C120" t="s">
        <v>51</v>
      </c>
      <c r="D120" s="25"/>
    </row>
    <row r="121" spans="1:4" x14ac:dyDescent="0.25">
      <c r="B121" s="27" t="s">
        <v>776</v>
      </c>
      <c r="C121" t="s">
        <v>51</v>
      </c>
      <c r="D121" s="25"/>
    </row>
    <row r="122" spans="1:4" x14ac:dyDescent="0.25">
      <c r="B122" s="27" t="s">
        <v>777</v>
      </c>
      <c r="C122" t="s">
        <v>52</v>
      </c>
      <c r="D122" s="25"/>
    </row>
    <row r="123" spans="1:4" x14ac:dyDescent="0.25">
      <c r="B123" s="27" t="s">
        <v>778</v>
      </c>
      <c r="C123" t="s">
        <v>52</v>
      </c>
      <c r="D123" s="25"/>
    </row>
    <row r="124" spans="1:4" x14ac:dyDescent="0.25">
      <c r="B124" s="27" t="s">
        <v>779</v>
      </c>
      <c r="C124" t="s">
        <v>53</v>
      </c>
      <c r="D124" s="25"/>
    </row>
    <row r="125" spans="1:4" x14ac:dyDescent="0.25">
      <c r="B125" s="27" t="s">
        <v>780</v>
      </c>
      <c r="C125" t="s">
        <v>51</v>
      </c>
      <c r="D125" s="25"/>
    </row>
    <row r="126" spans="1:4" x14ac:dyDescent="0.25">
      <c r="B126" s="27" t="s">
        <v>781</v>
      </c>
      <c r="C126" t="s">
        <v>52</v>
      </c>
      <c r="D126" s="25"/>
    </row>
    <row r="127" spans="1:4" x14ac:dyDescent="0.25">
      <c r="B127" s="27" t="s">
        <v>782</v>
      </c>
      <c r="C127" t="s">
        <v>52</v>
      </c>
      <c r="D127" s="25"/>
    </row>
    <row r="128" spans="1:4" x14ac:dyDescent="0.25">
      <c r="B128" s="27" t="s">
        <v>783</v>
      </c>
      <c r="C128" t="s">
        <v>53</v>
      </c>
      <c r="D128" s="25"/>
    </row>
    <row r="129" spans="1:4" x14ac:dyDescent="0.25">
      <c r="B129" s="108" t="s">
        <v>1182</v>
      </c>
      <c r="C129" t="s">
        <v>53</v>
      </c>
      <c r="D129" s="25"/>
    </row>
    <row r="130" spans="1:4" x14ac:dyDescent="0.25">
      <c r="D130" s="25"/>
    </row>
    <row r="131" spans="1:4" x14ac:dyDescent="0.25">
      <c r="A131" t="s">
        <v>1851</v>
      </c>
      <c r="D131" s="25"/>
    </row>
    <row r="132" spans="1:4" x14ac:dyDescent="0.25">
      <c r="A132" t="s">
        <v>1852</v>
      </c>
      <c r="D132" s="25"/>
    </row>
    <row r="133" spans="1:4" x14ac:dyDescent="0.25">
      <c r="D133" s="25"/>
    </row>
    <row r="134" spans="1:4" x14ac:dyDescent="0.25">
      <c r="A134" t="s">
        <v>2002</v>
      </c>
      <c r="D134" s="25"/>
    </row>
    <row r="135" spans="1:4" x14ac:dyDescent="0.25">
      <c r="A135">
        <v>947817</v>
      </c>
      <c r="B135" t="s">
        <v>2003</v>
      </c>
      <c r="D135" s="25"/>
    </row>
    <row r="136" spans="1:4" x14ac:dyDescent="0.25">
      <c r="D136" s="25"/>
    </row>
    <row r="137" spans="1:4" x14ac:dyDescent="0.25">
      <c r="D137" s="24"/>
    </row>
    <row r="138" spans="1:4" x14ac:dyDescent="0.25">
      <c r="D138" s="25"/>
    </row>
    <row r="139" spans="1:4" x14ac:dyDescent="0.25">
      <c r="D139" s="24"/>
    </row>
  </sheetData>
  <hyperlinks>
    <hyperlink ref="B14" r:id="rId1" xr:uid="{1DDF05D6-6388-41CE-9BC0-FF0066FCED7B}"/>
  </hyperlinks>
  <pageMargins left="0.7" right="0.7" top="0.75" bottom="0.75" header="0.3" footer="0.3"/>
  <pageSetup orientation="portrait" horizontalDpi="1200" verticalDpi="1200"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3DAE7-CE33-4C56-AEA9-2536198966B1}">
  <dimension ref="A1:X163"/>
  <sheetViews>
    <sheetView topLeftCell="A61" zoomScale="80" zoomScaleNormal="80" workbookViewId="0">
      <selection activeCell="C78" sqref="C78"/>
    </sheetView>
  </sheetViews>
  <sheetFormatPr defaultColWidth="9.140625" defaultRowHeight="15" x14ac:dyDescent="0.25"/>
  <cols>
    <col min="1" max="1" width="33.140625" customWidth="1"/>
    <col min="2" max="2" width="13.42578125" bestFit="1" customWidth="1"/>
    <col min="3" max="3" width="11.5703125" customWidth="1"/>
    <col min="4" max="4" width="12.85546875" bestFit="1" customWidth="1"/>
    <col min="5" max="5" width="10.42578125" bestFit="1" customWidth="1"/>
    <col min="6" max="6" width="11.28515625" customWidth="1"/>
    <col min="7" max="7" width="13.42578125" customWidth="1"/>
    <col min="8" max="8" width="12.7109375" bestFit="1" customWidth="1"/>
    <col min="9" max="9" width="9.7109375" bestFit="1" customWidth="1"/>
    <col min="11" max="11" width="10.42578125" customWidth="1"/>
    <col min="12" max="12" width="12.42578125" bestFit="1" customWidth="1"/>
    <col min="15" max="15" width="12.85546875" bestFit="1" customWidth="1"/>
    <col min="19" max="19" width="10.42578125" customWidth="1"/>
    <col min="23" max="23" width="10.7109375" customWidth="1"/>
  </cols>
  <sheetData>
    <row r="1" spans="1:23" ht="15.75" x14ac:dyDescent="0.25">
      <c r="A1" s="226" t="s">
        <v>2063</v>
      </c>
    </row>
    <row r="2" spans="1:23" x14ac:dyDescent="0.25">
      <c r="A2" s="227" t="s">
        <v>2064</v>
      </c>
    </row>
    <row r="3" spans="1:23" ht="12.75" customHeight="1" x14ac:dyDescent="0.25">
      <c r="A3" s="228" t="s">
        <v>2065</v>
      </c>
      <c r="B3" s="229" t="s">
        <v>2066</v>
      </c>
      <c r="C3" s="230"/>
      <c r="D3" s="230"/>
      <c r="E3" s="231" t="s">
        <v>804</v>
      </c>
      <c r="F3" s="231" t="s">
        <v>2067</v>
      </c>
      <c r="G3" s="231" t="s">
        <v>2068</v>
      </c>
      <c r="H3" s="231" t="s">
        <v>2068</v>
      </c>
      <c r="I3" s="232"/>
    </row>
    <row r="4" spans="1:23" ht="26.25" x14ac:dyDescent="0.25">
      <c r="A4" s="233"/>
      <c r="B4" s="234" t="s">
        <v>2069</v>
      </c>
      <c r="C4" s="235" t="s">
        <v>2070</v>
      </c>
      <c r="D4" s="235" t="s">
        <v>2004</v>
      </c>
      <c r="E4" s="235"/>
      <c r="F4" s="235" t="s">
        <v>2071</v>
      </c>
      <c r="G4" s="235" t="s">
        <v>2072</v>
      </c>
      <c r="H4" s="236" t="s">
        <v>2073</v>
      </c>
      <c r="I4" s="237" t="s">
        <v>2074</v>
      </c>
    </row>
    <row r="5" spans="1:23" x14ac:dyDescent="0.25">
      <c r="A5" s="238" t="s">
        <v>2075</v>
      </c>
      <c r="B5" s="239">
        <v>1</v>
      </c>
      <c r="C5" s="240" t="s">
        <v>2076</v>
      </c>
      <c r="D5" s="240"/>
      <c r="E5" s="241"/>
      <c r="F5" s="241"/>
      <c r="G5" s="241"/>
      <c r="H5" s="241"/>
      <c r="I5" s="242"/>
    </row>
    <row r="6" spans="1:23" x14ac:dyDescent="0.25">
      <c r="A6" s="243" t="s">
        <v>2077</v>
      </c>
      <c r="B6" s="244" t="s">
        <v>2078</v>
      </c>
      <c r="C6" s="245" t="s">
        <v>2078</v>
      </c>
      <c r="D6" s="245" t="s">
        <v>2078</v>
      </c>
      <c r="E6" s="245" t="s">
        <v>2079</v>
      </c>
      <c r="F6" s="246"/>
      <c r="G6" s="246"/>
      <c r="H6" s="246"/>
      <c r="I6" s="247"/>
    </row>
    <row r="7" spans="1:23" x14ac:dyDescent="0.25">
      <c r="A7" s="248" t="s">
        <v>2080</v>
      </c>
      <c r="B7" s="249">
        <v>129670</v>
      </c>
      <c r="C7" s="250">
        <v>129670</v>
      </c>
      <c r="D7" s="250">
        <v>138350</v>
      </c>
      <c r="E7" s="250">
        <v>3205</v>
      </c>
      <c r="F7" s="251">
        <v>0.85299999999999998</v>
      </c>
      <c r="G7" s="252">
        <v>16000</v>
      </c>
      <c r="H7" s="253">
        <v>1.6E-2</v>
      </c>
      <c r="I7" s="254">
        <v>0.93726057101554028</v>
      </c>
    </row>
    <row r="8" spans="1:23" x14ac:dyDescent="0.25">
      <c r="A8" s="248" t="s">
        <v>2081</v>
      </c>
      <c r="B8" s="249">
        <v>135084.91292306196</v>
      </c>
      <c r="C8" s="255">
        <v>135084.91292306196</v>
      </c>
      <c r="D8" s="255">
        <v>144475.84269846199</v>
      </c>
      <c r="E8" s="255">
        <v>3266</v>
      </c>
      <c r="F8" s="256">
        <v>0.85562068501529054</v>
      </c>
      <c r="G8" s="252">
        <v>1800</v>
      </c>
      <c r="H8" s="253">
        <v>1.8E-3</v>
      </c>
      <c r="I8" s="254">
        <v>0.93500000000000005</v>
      </c>
    </row>
    <row r="9" spans="1:23" x14ac:dyDescent="0.25">
      <c r="A9" s="248" t="s">
        <v>2082</v>
      </c>
      <c r="B9" s="249">
        <v>152370.90134048002</v>
      </c>
      <c r="C9" s="255">
        <v>152370.90134048002</v>
      </c>
      <c r="D9" s="255">
        <v>162963.53084543315</v>
      </c>
      <c r="E9" s="255">
        <v>3839.6821254480283</v>
      </c>
      <c r="F9" s="256">
        <v>0.83</v>
      </c>
      <c r="G9" s="252">
        <v>48000</v>
      </c>
      <c r="H9" s="253">
        <v>4.8000000000000001E-2</v>
      </c>
      <c r="I9" s="254">
        <v>0.93500000000000016</v>
      </c>
    </row>
    <row r="10" spans="1:23" x14ac:dyDescent="0.25">
      <c r="A10" s="248" t="s">
        <v>2083</v>
      </c>
      <c r="B10" s="249">
        <v>152370.90134048002</v>
      </c>
      <c r="C10" s="257">
        <v>152370.90134048002</v>
      </c>
      <c r="D10" s="257">
        <v>162963.53084543315</v>
      </c>
      <c r="E10" s="257">
        <v>3839.6821254480283</v>
      </c>
      <c r="F10" s="258">
        <v>0.83</v>
      </c>
      <c r="G10" s="257">
        <v>48000</v>
      </c>
      <c r="H10" s="253">
        <v>4.8000000000000001E-2</v>
      </c>
      <c r="I10" s="254">
        <v>0.93500000000000016</v>
      </c>
    </row>
    <row r="11" spans="1:23" x14ac:dyDescent="0.25">
      <c r="A11" s="248" t="s">
        <v>2084</v>
      </c>
      <c r="B11" s="249">
        <v>145194.18901496602</v>
      </c>
      <c r="C11" s="257">
        <v>145194.18901496602</v>
      </c>
      <c r="D11" s="257">
        <v>155287.90268980322</v>
      </c>
      <c r="E11" s="257">
        <v>3500.47748781362</v>
      </c>
      <c r="F11" s="258">
        <v>0.83245885654014951</v>
      </c>
      <c r="G11" s="257">
        <v>37227.389654331695</v>
      </c>
      <c r="H11" s="253">
        <v>3.7227389654331693E-2</v>
      </c>
      <c r="I11" s="254">
        <v>0.93500000000000005</v>
      </c>
      <c r="L11" s="257"/>
      <c r="M11" s="257"/>
      <c r="N11" s="257"/>
      <c r="O11" s="257"/>
      <c r="P11" s="258"/>
      <c r="Q11" s="257"/>
      <c r="R11" s="253"/>
      <c r="S11" s="259"/>
    </row>
    <row r="12" spans="1:23" x14ac:dyDescent="0.25">
      <c r="A12" s="248" t="s">
        <v>2085</v>
      </c>
      <c r="B12" s="249">
        <v>128448.52692210001</v>
      </c>
      <c r="C12" s="255">
        <v>128448.52692210001</v>
      </c>
      <c r="D12" s="255">
        <v>137378.10365999999</v>
      </c>
      <c r="E12" s="255">
        <v>2709</v>
      </c>
      <c r="F12" s="256">
        <v>0.84059083544303792</v>
      </c>
      <c r="G12" s="252">
        <v>1600</v>
      </c>
      <c r="H12" s="253">
        <v>1.6000000000000001E-3</v>
      </c>
      <c r="I12" s="254">
        <v>0.93500000000000005</v>
      </c>
    </row>
    <row r="13" spans="1:23" x14ac:dyDescent="0.25">
      <c r="A13" t="s">
        <v>2086</v>
      </c>
      <c r="B13" s="249">
        <v>125600.90733399388</v>
      </c>
      <c r="C13" s="37">
        <v>125600.90733399388</v>
      </c>
      <c r="D13" s="37">
        <v>134008.52571649614</v>
      </c>
      <c r="E13" s="260">
        <v>3087.2372132564833</v>
      </c>
      <c r="F13" s="261">
        <v>0.85299999999999998</v>
      </c>
      <c r="G13" s="261">
        <v>16000</v>
      </c>
      <c r="H13" s="253">
        <v>1.6E-2</v>
      </c>
      <c r="I13" s="254">
        <v>0.93726057101554028</v>
      </c>
    </row>
    <row r="14" spans="1:23" x14ac:dyDescent="0.25">
      <c r="A14" t="s">
        <v>2087</v>
      </c>
      <c r="B14" s="249">
        <v>122492.60888766299</v>
      </c>
      <c r="C14" s="37">
        <v>122492.60888766299</v>
      </c>
      <c r="D14" s="37">
        <v>130692.16040416578</v>
      </c>
      <c r="E14" s="260">
        <v>2984.0426545960995</v>
      </c>
      <c r="F14" s="261">
        <v>0.85299999999999998</v>
      </c>
      <c r="G14" s="261">
        <v>16000</v>
      </c>
      <c r="H14" s="253">
        <v>1.6E-2</v>
      </c>
      <c r="I14" s="254">
        <v>0.93726057101554017</v>
      </c>
    </row>
    <row r="15" spans="1:23" x14ac:dyDescent="0.25">
      <c r="A15" s="248" t="s">
        <v>2088</v>
      </c>
      <c r="B15" s="249">
        <v>116090</v>
      </c>
      <c r="C15" s="250">
        <v>116090</v>
      </c>
      <c r="D15" s="250">
        <v>124340</v>
      </c>
      <c r="E15" s="250">
        <v>2819</v>
      </c>
      <c r="F15" s="251">
        <v>0.86299999999999999</v>
      </c>
      <c r="G15" s="257">
        <v>10</v>
      </c>
      <c r="H15" s="253">
        <v>1.0000000000000001E-5</v>
      </c>
      <c r="I15" s="254">
        <v>0.93364967025896739</v>
      </c>
      <c r="P15" s="262"/>
      <c r="Q15" s="262"/>
      <c r="R15" s="262"/>
      <c r="S15" s="262"/>
      <c r="T15" s="262"/>
      <c r="U15" s="262"/>
      <c r="V15" s="225"/>
      <c r="W15" s="37"/>
    </row>
    <row r="16" spans="1:23" x14ac:dyDescent="0.25">
      <c r="A16" s="248" t="s">
        <v>1827</v>
      </c>
      <c r="B16" s="249">
        <v>112193.52</v>
      </c>
      <c r="C16" s="257">
        <v>112193.52</v>
      </c>
      <c r="D16" s="257">
        <v>120438.62000000001</v>
      </c>
      <c r="E16" s="257">
        <v>2835.5620000000004</v>
      </c>
      <c r="F16" s="258">
        <v>0.82778546968819577</v>
      </c>
      <c r="G16" s="263">
        <v>9.0261788360871336</v>
      </c>
      <c r="H16" s="253">
        <v>9.0261788360871334E-6</v>
      </c>
      <c r="I16" s="254">
        <v>0.931541062160958</v>
      </c>
      <c r="S16" s="262"/>
      <c r="T16" s="262"/>
      <c r="U16" s="262"/>
      <c r="V16" s="225"/>
      <c r="W16" s="37"/>
    </row>
    <row r="17" spans="1:23" x14ac:dyDescent="0.25">
      <c r="A17" s="248" t="s">
        <v>2089</v>
      </c>
      <c r="B17" s="249">
        <v>112193.52</v>
      </c>
      <c r="C17" s="257">
        <v>112193.52</v>
      </c>
      <c r="D17" s="257">
        <v>120438.62000000001</v>
      </c>
      <c r="E17" s="257">
        <v>2835.5620000000004</v>
      </c>
      <c r="F17" s="258">
        <v>0.82778546968819577</v>
      </c>
      <c r="G17" s="263">
        <v>9.0261788360871336</v>
      </c>
      <c r="H17" s="253">
        <v>9.0261788360871334E-6</v>
      </c>
      <c r="I17" s="254">
        <v>0.931541062160958</v>
      </c>
      <c r="P17" s="262"/>
      <c r="Q17" s="262"/>
      <c r="R17" s="262"/>
      <c r="S17" s="262"/>
      <c r="T17" s="262"/>
      <c r="U17" s="262"/>
      <c r="V17" s="225"/>
      <c r="W17" s="37"/>
    </row>
    <row r="18" spans="1:23" x14ac:dyDescent="0.25">
      <c r="A18" s="248" t="s">
        <v>2090</v>
      </c>
      <c r="B18" s="249">
        <v>106150</v>
      </c>
      <c r="C18" s="257">
        <v>106150</v>
      </c>
      <c r="D18" s="257">
        <v>114387.5</v>
      </c>
      <c r="E18" s="257">
        <v>2861.25</v>
      </c>
      <c r="F18" s="258">
        <v>0.77774999999999994</v>
      </c>
      <c r="G18" s="263">
        <v>7.642500028014183</v>
      </c>
      <c r="H18" s="253">
        <v>7.6425000280141833E-6</v>
      </c>
      <c r="I18" s="254">
        <v>0.92798601245765489</v>
      </c>
      <c r="S18" s="262"/>
      <c r="T18" s="262"/>
      <c r="U18" s="262"/>
      <c r="V18" s="225"/>
      <c r="W18" s="37"/>
    </row>
    <row r="19" spans="1:23" x14ac:dyDescent="0.25">
      <c r="A19" s="248" t="s">
        <v>2091</v>
      </c>
      <c r="B19" s="249">
        <v>100186</v>
      </c>
      <c r="C19" s="257">
        <v>100186</v>
      </c>
      <c r="D19" s="257">
        <v>108416</v>
      </c>
      <c r="E19" s="257">
        <v>2886.6</v>
      </c>
      <c r="F19" s="258">
        <v>0.72659999999999991</v>
      </c>
      <c r="G19" s="263">
        <v>6.2280000448226929</v>
      </c>
      <c r="H19" s="253">
        <v>6.2280000448226927E-6</v>
      </c>
      <c r="I19" s="254">
        <v>0.92408869539551353</v>
      </c>
      <c r="J19" s="262"/>
      <c r="K19" s="262"/>
      <c r="L19" s="262"/>
      <c r="M19" s="225"/>
      <c r="N19" s="37"/>
    </row>
    <row r="20" spans="1:23" x14ac:dyDescent="0.25">
      <c r="A20" s="248" t="s">
        <v>2092</v>
      </c>
      <c r="B20" s="249">
        <v>128450</v>
      </c>
      <c r="C20" s="250">
        <v>128450</v>
      </c>
      <c r="D20" s="250">
        <v>137380</v>
      </c>
      <c r="E20" s="250">
        <v>3167</v>
      </c>
      <c r="F20" s="251">
        <v>0.86499999999999999</v>
      </c>
      <c r="G20" s="257">
        <v>200</v>
      </c>
      <c r="H20" s="253">
        <v>2.0000000000000001E-4</v>
      </c>
      <c r="I20" s="254">
        <v>0.93499781627602274</v>
      </c>
      <c r="W20" s="37"/>
    </row>
    <row r="21" spans="1:23" x14ac:dyDescent="0.25">
      <c r="A21" s="264" t="s">
        <v>2093</v>
      </c>
      <c r="B21" s="249">
        <v>129487.84757606639</v>
      </c>
      <c r="C21" s="257">
        <v>129487.84757606639</v>
      </c>
      <c r="D21" s="257">
        <v>138490</v>
      </c>
      <c r="E21" s="257">
        <v>3206</v>
      </c>
      <c r="F21" s="265">
        <v>0.871</v>
      </c>
      <c r="G21" s="257">
        <v>11</v>
      </c>
      <c r="H21" s="253">
        <v>1.1E-5</v>
      </c>
      <c r="I21" s="254"/>
    </row>
    <row r="22" spans="1:23" x14ac:dyDescent="0.25">
      <c r="A22" s="248" t="s">
        <v>2094</v>
      </c>
      <c r="B22" s="249">
        <v>128450</v>
      </c>
      <c r="C22" s="257">
        <v>128450</v>
      </c>
      <c r="D22" s="257">
        <v>137380</v>
      </c>
      <c r="E22" s="257">
        <v>3167</v>
      </c>
      <c r="F22" s="258">
        <v>0.86499999999999999</v>
      </c>
      <c r="G22" s="257">
        <v>11</v>
      </c>
      <c r="H22" s="253">
        <v>1.1E-5</v>
      </c>
      <c r="I22" s="254">
        <v>0.93499781627602274</v>
      </c>
    </row>
    <row r="23" spans="1:23" x14ac:dyDescent="0.25">
      <c r="A23" s="248" t="s">
        <v>2095</v>
      </c>
      <c r="B23" s="249">
        <v>129487.84757606639</v>
      </c>
      <c r="C23" s="257">
        <v>129487.84757606639</v>
      </c>
      <c r="D23" s="250">
        <v>138490</v>
      </c>
      <c r="E23" s="250">
        <v>3206</v>
      </c>
      <c r="F23" s="251">
        <v>0.871</v>
      </c>
      <c r="G23" s="252">
        <v>11</v>
      </c>
      <c r="H23" s="253">
        <v>1.1E-5</v>
      </c>
      <c r="I23" s="254">
        <v>0.93499781627602274</v>
      </c>
    </row>
    <row r="24" spans="1:23" x14ac:dyDescent="0.25">
      <c r="A24" s="248" t="s">
        <v>2096</v>
      </c>
      <c r="B24" s="249">
        <v>116920</v>
      </c>
      <c r="C24" s="250">
        <v>116920</v>
      </c>
      <c r="D24" s="250">
        <v>125080</v>
      </c>
      <c r="E24" s="250">
        <v>2745</v>
      </c>
      <c r="F24" s="251">
        <v>0.85</v>
      </c>
      <c r="G24" s="252">
        <v>1</v>
      </c>
      <c r="H24" s="253">
        <v>9.9999999999999995E-7</v>
      </c>
      <c r="I24" s="254">
        <v>0.93476175247841387</v>
      </c>
    </row>
    <row r="25" spans="1:23" x14ac:dyDescent="0.25">
      <c r="A25" s="248" t="s">
        <v>2097</v>
      </c>
      <c r="B25" s="249">
        <v>118237.434842673</v>
      </c>
      <c r="C25" s="257">
        <v>118237.434842673</v>
      </c>
      <c r="D25" s="257">
        <v>126586.157141156</v>
      </c>
      <c r="E25" s="257">
        <v>2833.8569764657</v>
      </c>
      <c r="F25" s="258">
        <v>0.85315638757897505</v>
      </c>
      <c r="G25" s="257">
        <v>10</v>
      </c>
      <c r="H25" s="253">
        <v>1.0000000000000001E-5</v>
      </c>
      <c r="I25" s="254">
        <v>0.93404711473172097</v>
      </c>
    </row>
    <row r="26" spans="1:23" x14ac:dyDescent="0.25">
      <c r="A26" s="248" t="s">
        <v>2098</v>
      </c>
      <c r="B26" s="249">
        <v>124307.03423937227</v>
      </c>
      <c r="C26" s="257">
        <v>124307.03423937227</v>
      </c>
      <c r="D26" s="257">
        <v>132948.69438683367</v>
      </c>
      <c r="E26" s="257">
        <v>3035.8996219999995</v>
      </c>
      <c r="F26" s="258">
        <v>0.86199999999999999</v>
      </c>
      <c r="G26" s="257">
        <v>700</v>
      </c>
      <c r="H26" s="253">
        <v>6.9999999999999999E-4</v>
      </c>
      <c r="I26" s="254">
        <v>0.93500003751584637</v>
      </c>
    </row>
    <row r="27" spans="1:23" x14ac:dyDescent="0.25">
      <c r="A27" s="248" t="s">
        <v>2099</v>
      </c>
      <c r="B27" s="249">
        <v>123041.23110601204</v>
      </c>
      <c r="C27" s="250">
        <v>123041.23110601204</v>
      </c>
      <c r="D27" s="250">
        <v>131594.89429852215</v>
      </c>
      <c r="E27" s="266">
        <v>2998.0455119999997</v>
      </c>
      <c r="F27" s="251">
        <v>0.86</v>
      </c>
      <c r="G27" s="252">
        <v>11</v>
      </c>
      <c r="H27" s="253">
        <v>1.1E-5</v>
      </c>
      <c r="I27" s="254">
        <v>0.93500003751584626</v>
      </c>
    </row>
    <row r="28" spans="1:23" x14ac:dyDescent="0.25">
      <c r="A28" s="248" t="s">
        <v>2100</v>
      </c>
      <c r="B28" s="249">
        <v>111520</v>
      </c>
      <c r="C28" s="257">
        <v>111520</v>
      </c>
      <c r="D28" s="250">
        <v>119740</v>
      </c>
      <c r="E28" s="250">
        <v>2651</v>
      </c>
      <c r="F28" s="251">
        <v>0.84199999999999997</v>
      </c>
      <c r="G28" s="252">
        <v>0</v>
      </c>
      <c r="H28" s="253">
        <v>0</v>
      </c>
      <c r="I28" s="254">
        <v>0.93135126106564226</v>
      </c>
    </row>
    <row r="29" spans="1:23" x14ac:dyDescent="0.25">
      <c r="A29" s="248" t="s">
        <v>2101</v>
      </c>
      <c r="B29" s="249">
        <v>140352.52220119376</v>
      </c>
      <c r="C29" s="257">
        <v>140352.52220119376</v>
      </c>
      <c r="D29" s="257">
        <v>150110</v>
      </c>
      <c r="E29" s="257">
        <v>3752</v>
      </c>
      <c r="F29" s="258">
        <v>0.86799999999999999</v>
      </c>
      <c r="G29" s="252">
        <v>5000</v>
      </c>
      <c r="H29" s="253">
        <v>5.0000000000000001E-3</v>
      </c>
      <c r="I29" s="254">
        <v>0.93499781627602263</v>
      </c>
    </row>
    <row r="30" spans="1:23" x14ac:dyDescent="0.25">
      <c r="A30" s="248" t="s">
        <v>2102</v>
      </c>
      <c r="B30" s="249">
        <v>140352.52220119376</v>
      </c>
      <c r="C30" s="250">
        <v>140352.52220119376</v>
      </c>
      <c r="D30" s="250">
        <v>150110</v>
      </c>
      <c r="E30" s="250">
        <v>3752</v>
      </c>
      <c r="F30" s="267">
        <v>0.86799999999999999</v>
      </c>
      <c r="G30" s="252">
        <v>27000</v>
      </c>
      <c r="H30" s="253">
        <v>2.7E-2</v>
      </c>
      <c r="I30" s="254">
        <v>0.93499781627602263</v>
      </c>
    </row>
    <row r="31" spans="1:23" x14ac:dyDescent="0.25">
      <c r="A31" s="248" t="s">
        <v>2103</v>
      </c>
      <c r="B31" s="249">
        <v>57250</v>
      </c>
      <c r="C31" s="250">
        <v>57250</v>
      </c>
      <c r="D31" s="250">
        <v>65200</v>
      </c>
      <c r="E31" s="250">
        <v>3006</v>
      </c>
      <c r="F31" s="267">
        <v>0.375</v>
      </c>
      <c r="G31" s="257">
        <v>0</v>
      </c>
      <c r="H31" s="253">
        <v>0</v>
      </c>
      <c r="I31" s="254">
        <v>0.87806748466257667</v>
      </c>
    </row>
    <row r="32" spans="1:23" x14ac:dyDescent="0.25">
      <c r="A32" s="248" t="s">
        <v>2104</v>
      </c>
      <c r="B32" s="249">
        <v>76330</v>
      </c>
      <c r="C32" s="268">
        <v>76330</v>
      </c>
      <c r="D32" s="266">
        <v>84530</v>
      </c>
      <c r="E32" s="268">
        <v>2988</v>
      </c>
      <c r="F32" s="269">
        <v>0.52200000000000002</v>
      </c>
      <c r="G32" s="37">
        <v>0.57000011205673218</v>
      </c>
      <c r="H32" s="253">
        <v>5.7000011205673218E-7</v>
      </c>
      <c r="I32" s="254">
        <v>0.90299302022950434</v>
      </c>
    </row>
    <row r="33" spans="1:9" x14ac:dyDescent="0.25">
      <c r="A33" s="248" t="s">
        <v>2105</v>
      </c>
      <c r="B33" s="249">
        <v>99837</v>
      </c>
      <c r="C33" s="268">
        <v>99837</v>
      </c>
      <c r="D33" s="266">
        <v>108458</v>
      </c>
      <c r="E33" s="268">
        <v>3065</v>
      </c>
      <c r="F33" s="269">
        <v>0.64859999999999995</v>
      </c>
      <c r="G33" s="37">
        <v>0</v>
      </c>
      <c r="H33" s="253">
        <v>0</v>
      </c>
      <c r="I33" s="254">
        <v>0.92051300964428628</v>
      </c>
    </row>
    <row r="34" spans="1:9" x14ac:dyDescent="0.25">
      <c r="A34" s="248" t="s">
        <v>2106</v>
      </c>
      <c r="B34" s="249">
        <v>83127</v>
      </c>
      <c r="C34" s="257">
        <v>83127</v>
      </c>
      <c r="D34" s="257">
        <v>89511</v>
      </c>
      <c r="E34" s="257">
        <v>2964</v>
      </c>
      <c r="F34" s="258">
        <v>0.61980000000000002</v>
      </c>
      <c r="G34" s="257">
        <v>0</v>
      </c>
      <c r="H34" s="253">
        <v>0</v>
      </c>
      <c r="I34" s="254">
        <v>0.92867915675168411</v>
      </c>
    </row>
    <row r="35" spans="1:9" x14ac:dyDescent="0.25">
      <c r="A35" s="248" t="s">
        <v>2107</v>
      </c>
      <c r="B35" s="249">
        <v>116090</v>
      </c>
      <c r="C35" s="250">
        <v>116090</v>
      </c>
      <c r="D35" s="250">
        <v>124340</v>
      </c>
      <c r="E35" s="252">
        <v>2819</v>
      </c>
      <c r="F35" s="267">
        <v>0.86299999999999999</v>
      </c>
      <c r="G35" s="252">
        <v>10</v>
      </c>
      <c r="H35" s="253">
        <v>1.0000000000000001E-5</v>
      </c>
      <c r="I35" s="254">
        <v>0.93364967025896739</v>
      </c>
    </row>
    <row r="36" spans="1:9" x14ac:dyDescent="0.25">
      <c r="A36" s="248" t="s">
        <v>2108</v>
      </c>
      <c r="B36" s="249">
        <v>84950</v>
      </c>
      <c r="C36" s="250">
        <v>84950</v>
      </c>
      <c r="D36" s="250">
        <v>91410</v>
      </c>
      <c r="E36" s="250">
        <v>1923</v>
      </c>
      <c r="F36" s="251">
        <v>0.82</v>
      </c>
      <c r="G36" s="252">
        <v>0</v>
      </c>
      <c r="H36" s="253">
        <v>0</v>
      </c>
      <c r="I36" s="254">
        <v>0.9293293950333662</v>
      </c>
    </row>
    <row r="37" spans="1:9" x14ac:dyDescent="0.25">
      <c r="A37" s="248" t="s">
        <v>2109</v>
      </c>
      <c r="B37" s="249">
        <v>74720</v>
      </c>
      <c r="C37" s="250">
        <v>74720</v>
      </c>
      <c r="D37" s="250">
        <v>84820</v>
      </c>
      <c r="E37" s="250">
        <v>1621</v>
      </c>
      <c r="F37" s="270">
        <v>0.75</v>
      </c>
      <c r="G37" s="252">
        <v>0</v>
      </c>
      <c r="H37" s="253">
        <v>0</v>
      </c>
      <c r="I37" s="254">
        <v>0.88092431030417351</v>
      </c>
    </row>
    <row r="38" spans="1:9" x14ac:dyDescent="0.25">
      <c r="A38" s="248" t="s">
        <v>2110</v>
      </c>
      <c r="B38" s="249">
        <v>68930</v>
      </c>
      <c r="C38" s="252">
        <v>68930</v>
      </c>
      <c r="D38" s="257">
        <v>75610</v>
      </c>
      <c r="E38" s="252">
        <v>2518</v>
      </c>
      <c r="F38" s="267">
        <v>0.52200000000000002</v>
      </c>
      <c r="G38" s="252">
        <v>0</v>
      </c>
      <c r="H38" s="253">
        <v>0</v>
      </c>
      <c r="I38" s="254">
        <v>0.91165189789710355</v>
      </c>
    </row>
    <row r="39" spans="1:9" x14ac:dyDescent="0.25">
      <c r="A39" s="248" t="s">
        <v>2111</v>
      </c>
      <c r="B39" s="249">
        <v>72200</v>
      </c>
      <c r="C39" s="250">
        <v>72200</v>
      </c>
      <c r="D39" s="250">
        <v>79196.89540113158</v>
      </c>
      <c r="E39" s="250">
        <v>3255</v>
      </c>
      <c r="F39" s="251">
        <v>0.47399999999999998</v>
      </c>
      <c r="G39" s="252">
        <v>0</v>
      </c>
      <c r="H39" s="253">
        <v>0</v>
      </c>
      <c r="I39" s="254">
        <v>0.91165189789710355</v>
      </c>
    </row>
    <row r="40" spans="1:9" x14ac:dyDescent="0.25">
      <c r="A40" s="248" t="s">
        <v>2112</v>
      </c>
      <c r="B40" s="249">
        <v>119550</v>
      </c>
      <c r="C40" s="250">
        <v>119550</v>
      </c>
      <c r="D40" s="250">
        <v>127960</v>
      </c>
      <c r="E40" s="250">
        <v>3361</v>
      </c>
      <c r="F40" s="251">
        <v>0.77600000000000002</v>
      </c>
      <c r="G40" s="252">
        <v>0</v>
      </c>
      <c r="H40" s="253">
        <v>0</v>
      </c>
      <c r="I40" s="254">
        <v>0.93427633635511098</v>
      </c>
    </row>
    <row r="41" spans="1:9" x14ac:dyDescent="0.25">
      <c r="A41" s="248" t="s">
        <v>2113</v>
      </c>
      <c r="B41" s="249">
        <v>123670</v>
      </c>
      <c r="C41" s="252">
        <v>123670</v>
      </c>
      <c r="D41" s="252">
        <v>130030</v>
      </c>
      <c r="E41" s="252">
        <v>3017</v>
      </c>
      <c r="F41" s="267">
        <v>0.85299999999999998</v>
      </c>
      <c r="G41" s="257">
        <v>0</v>
      </c>
      <c r="H41" s="253">
        <v>0</v>
      </c>
      <c r="I41" s="254">
        <v>0.95108821041298164</v>
      </c>
    </row>
    <row r="42" spans="1:9" x14ac:dyDescent="0.25">
      <c r="A42" s="248" t="s">
        <v>2114</v>
      </c>
      <c r="B42" s="249">
        <v>117059</v>
      </c>
      <c r="C42" s="266">
        <v>117059</v>
      </c>
      <c r="D42" s="266">
        <v>125293.76528649101</v>
      </c>
      <c r="E42" s="266">
        <v>2835</v>
      </c>
      <c r="F42" s="267">
        <v>0.871</v>
      </c>
      <c r="G42" s="257">
        <v>0</v>
      </c>
      <c r="H42" s="253">
        <v>0</v>
      </c>
      <c r="I42" s="254">
        <v>0.93427633635511098</v>
      </c>
    </row>
    <row r="43" spans="1:9" x14ac:dyDescent="0.25">
      <c r="A43" s="248" t="s">
        <v>2115</v>
      </c>
      <c r="B43" s="249">
        <v>122887</v>
      </c>
      <c r="C43" s="266">
        <v>122887</v>
      </c>
      <c r="D43" s="266">
        <v>130817</v>
      </c>
      <c r="E43" s="266">
        <v>2948</v>
      </c>
      <c r="F43" s="267">
        <v>0.871</v>
      </c>
      <c r="G43" s="257">
        <v>0</v>
      </c>
      <c r="H43" s="253">
        <v>0</v>
      </c>
      <c r="I43" s="254">
        <v>0.93938096730547249</v>
      </c>
    </row>
    <row r="44" spans="1:9" x14ac:dyDescent="0.25">
      <c r="A44" s="248" t="s">
        <v>2116</v>
      </c>
      <c r="B44" s="249">
        <v>123542.426446789</v>
      </c>
      <c r="C44" s="266">
        <v>123542.426446789</v>
      </c>
      <c r="D44" s="266">
        <v>133070.13702382601</v>
      </c>
      <c r="E44" s="266">
        <v>3003.2639480974099</v>
      </c>
      <c r="F44" s="267">
        <v>0.871</v>
      </c>
      <c r="G44" s="257">
        <v>0</v>
      </c>
      <c r="H44" s="253">
        <v>0</v>
      </c>
      <c r="I44" s="254">
        <v>0.92840083590406852</v>
      </c>
    </row>
    <row r="45" spans="1:9" x14ac:dyDescent="0.25">
      <c r="A45" t="s">
        <v>2117</v>
      </c>
      <c r="B45" s="249">
        <v>115983</v>
      </c>
      <c r="C45" s="255">
        <v>115983</v>
      </c>
      <c r="D45" s="257">
        <v>124230</v>
      </c>
      <c r="E45" s="255">
        <v>2830</v>
      </c>
      <c r="F45" s="256">
        <v>0.84</v>
      </c>
      <c r="G45" s="252">
        <v>0</v>
      </c>
      <c r="H45" s="253">
        <v>0</v>
      </c>
      <c r="I45" s="254">
        <v>0.93361506882395562</v>
      </c>
    </row>
    <row r="46" spans="1:9" x14ac:dyDescent="0.25">
      <c r="A46" s="248" t="s">
        <v>2118</v>
      </c>
      <c r="B46" s="249">
        <v>113309</v>
      </c>
      <c r="C46" s="257">
        <v>113309</v>
      </c>
      <c r="D46" s="257">
        <v>121365.86456635887</v>
      </c>
      <c r="E46" s="257">
        <v>2713</v>
      </c>
      <c r="F46" s="258">
        <v>0.83109999999999995</v>
      </c>
      <c r="G46" s="271">
        <v>10</v>
      </c>
      <c r="H46" s="253">
        <v>1.0000000000000001E-5</v>
      </c>
      <c r="I46" s="254">
        <v>0.93361506882395551</v>
      </c>
    </row>
    <row r="47" spans="1:9" x14ac:dyDescent="0.25">
      <c r="A47" s="248" t="s">
        <v>2119</v>
      </c>
      <c r="B47" s="249">
        <v>112060.7</v>
      </c>
      <c r="C47" s="250">
        <v>112060.7</v>
      </c>
      <c r="D47" s="250">
        <v>120028.80388505213</v>
      </c>
      <c r="E47" s="250">
        <v>2819</v>
      </c>
      <c r="F47" s="267">
        <v>0.86430000000000007</v>
      </c>
      <c r="G47" s="252">
        <v>10</v>
      </c>
      <c r="H47" s="253">
        <v>1.0000000000000001E-5</v>
      </c>
      <c r="I47" s="254">
        <v>0.93361506882395551</v>
      </c>
    </row>
    <row r="48" spans="1:9" x14ac:dyDescent="0.25">
      <c r="A48" s="248" t="s">
        <v>2120</v>
      </c>
      <c r="B48" s="249">
        <v>119776.6214942081</v>
      </c>
      <c r="C48" s="250">
        <v>119776.6214942081</v>
      </c>
      <c r="D48" s="250">
        <v>128103.33335647394</v>
      </c>
      <c r="E48" s="250">
        <v>2865.5561269999994</v>
      </c>
      <c r="F48" s="267">
        <v>0.84699999999999998</v>
      </c>
      <c r="G48" s="252">
        <v>0</v>
      </c>
      <c r="H48" s="253">
        <v>0</v>
      </c>
      <c r="I48" s="254">
        <v>0.93500003751584626</v>
      </c>
    </row>
    <row r="49" spans="1:9" x14ac:dyDescent="0.25">
      <c r="A49" s="248" t="s">
        <v>2121</v>
      </c>
      <c r="B49" s="249">
        <v>30500</v>
      </c>
      <c r="C49" s="250">
        <v>30500</v>
      </c>
      <c r="D49" s="250">
        <v>36020</v>
      </c>
      <c r="E49" s="250">
        <v>268</v>
      </c>
      <c r="F49" s="267">
        <v>0</v>
      </c>
      <c r="G49" s="252">
        <v>0</v>
      </c>
      <c r="H49" s="253">
        <v>0</v>
      </c>
      <c r="I49" s="254">
        <v>0.84675180455302612</v>
      </c>
    </row>
    <row r="50" spans="1:9" x14ac:dyDescent="0.25">
      <c r="A50" s="248" t="s">
        <v>2122</v>
      </c>
      <c r="B50" s="249">
        <v>93540</v>
      </c>
      <c r="C50" s="250">
        <v>93540</v>
      </c>
      <c r="D50" s="250">
        <v>101130</v>
      </c>
      <c r="E50" s="250">
        <v>2811</v>
      </c>
      <c r="F50" s="267">
        <v>0.68100000000000005</v>
      </c>
      <c r="G50" s="252">
        <v>0</v>
      </c>
      <c r="H50" s="253">
        <v>0</v>
      </c>
      <c r="I50" s="254">
        <v>0.92494808662118067</v>
      </c>
    </row>
    <row r="51" spans="1:9" x14ac:dyDescent="0.25">
      <c r="A51" s="248" t="s">
        <v>2123</v>
      </c>
      <c r="B51" s="249">
        <v>96720</v>
      </c>
      <c r="C51" s="250">
        <v>96720</v>
      </c>
      <c r="D51" s="250">
        <v>104530</v>
      </c>
      <c r="E51" s="250">
        <v>2810</v>
      </c>
      <c r="F51" s="267">
        <v>0.70599999999999996</v>
      </c>
      <c r="G51" s="252">
        <v>0</v>
      </c>
      <c r="H51" s="253">
        <v>0</v>
      </c>
      <c r="I51" s="254">
        <v>0.92528460728977324</v>
      </c>
    </row>
    <row r="52" spans="1:9" x14ac:dyDescent="0.25">
      <c r="A52" s="248" t="s">
        <v>2124</v>
      </c>
      <c r="B52" s="249">
        <v>100480</v>
      </c>
      <c r="C52" s="250">
        <v>100480</v>
      </c>
      <c r="D52" s="250">
        <v>108570</v>
      </c>
      <c r="E52" s="250">
        <v>2913</v>
      </c>
      <c r="F52" s="267">
        <v>0.70599999999999996</v>
      </c>
      <c r="G52" s="252">
        <v>0</v>
      </c>
      <c r="H52" s="253">
        <v>0</v>
      </c>
      <c r="I52" s="254">
        <v>0.92548586165607438</v>
      </c>
    </row>
    <row r="53" spans="1:9" x14ac:dyDescent="0.25">
      <c r="A53" s="248" t="s">
        <v>2125</v>
      </c>
      <c r="B53" s="249">
        <v>94970</v>
      </c>
      <c r="C53" s="250">
        <v>94970</v>
      </c>
      <c r="D53" s="250">
        <v>103220</v>
      </c>
      <c r="E53" s="250">
        <v>2213</v>
      </c>
      <c r="F53" s="267">
        <v>0.82799999999999996</v>
      </c>
      <c r="G53" s="252">
        <v>0</v>
      </c>
      <c r="H53" s="253">
        <v>0</v>
      </c>
      <c r="I53" s="254">
        <v>0.92007362914163926</v>
      </c>
    </row>
    <row r="54" spans="1:9" x14ac:dyDescent="0.25">
      <c r="A54" s="248" t="s">
        <v>2126</v>
      </c>
      <c r="B54" s="249">
        <v>90060</v>
      </c>
      <c r="C54" s="250">
        <v>90060</v>
      </c>
      <c r="D54" s="250">
        <v>98560</v>
      </c>
      <c r="E54" s="250">
        <v>2118</v>
      </c>
      <c r="F54" s="267">
        <v>0.82799999999999996</v>
      </c>
      <c r="G54" s="252">
        <v>0</v>
      </c>
      <c r="H54" s="253">
        <v>0</v>
      </c>
      <c r="I54" s="254">
        <v>0.91375811688311692</v>
      </c>
    </row>
    <row r="55" spans="1:9" x14ac:dyDescent="0.25">
      <c r="A55" s="248" t="s">
        <v>2127</v>
      </c>
      <c r="B55" s="249">
        <v>95720</v>
      </c>
      <c r="C55" s="257">
        <v>95720</v>
      </c>
      <c r="D55" s="250">
        <v>103010</v>
      </c>
      <c r="E55" s="257">
        <v>2253</v>
      </c>
      <c r="F55" s="258">
        <v>0.85699999999999998</v>
      </c>
      <c r="G55" s="252">
        <v>0</v>
      </c>
      <c r="H55" s="253">
        <v>0</v>
      </c>
      <c r="I55" s="254">
        <v>0.92923017182797785</v>
      </c>
    </row>
    <row r="56" spans="1:9" x14ac:dyDescent="0.25">
      <c r="A56" s="248" t="s">
        <v>1517</v>
      </c>
      <c r="B56" s="249">
        <v>84250</v>
      </c>
      <c r="C56" s="272">
        <v>84250</v>
      </c>
      <c r="D56" s="257">
        <v>91420</v>
      </c>
      <c r="E56" s="272">
        <v>1920</v>
      </c>
      <c r="F56" s="273">
        <v>0.81799999999999995</v>
      </c>
      <c r="G56" s="252">
        <v>0</v>
      </c>
      <c r="H56" s="253">
        <v>0</v>
      </c>
      <c r="I56" s="254">
        <v>0.92157077225989936</v>
      </c>
    </row>
    <row r="57" spans="1:9" x14ac:dyDescent="0.25">
      <c r="A57" s="248" t="s">
        <v>2128</v>
      </c>
      <c r="B57" s="249">
        <v>83686.11202275462</v>
      </c>
      <c r="C57" s="252">
        <v>83686.11202275462</v>
      </c>
      <c r="D57" s="252">
        <v>90050</v>
      </c>
      <c r="E57" s="272">
        <v>2532</v>
      </c>
      <c r="F57" s="273"/>
      <c r="G57" s="252">
        <v>0</v>
      </c>
      <c r="H57" s="253">
        <v>0</v>
      </c>
      <c r="I57" s="254">
        <v>0.92932939503336609</v>
      </c>
    </row>
    <row r="58" spans="1:9" x14ac:dyDescent="0.25">
      <c r="A58" s="243" t="s">
        <v>2129</v>
      </c>
      <c r="B58" s="274">
        <v>105124.8</v>
      </c>
      <c r="C58" s="275">
        <v>105124.8</v>
      </c>
      <c r="D58" s="275">
        <v>112166.3</v>
      </c>
      <c r="E58" s="275">
        <v>2478.6999999999998</v>
      </c>
      <c r="F58" s="276">
        <v>0.83625099999999997</v>
      </c>
      <c r="G58" s="277">
        <v>0</v>
      </c>
      <c r="H58" s="278">
        <v>0</v>
      </c>
      <c r="I58" s="279">
        <v>0.93722267739953979</v>
      </c>
    </row>
    <row r="59" spans="1:9" x14ac:dyDescent="0.25">
      <c r="A59" s="248" t="s">
        <v>2130</v>
      </c>
      <c r="B59" s="249" t="s">
        <v>2131</v>
      </c>
      <c r="C59" s="250" t="s">
        <v>2131</v>
      </c>
      <c r="D59" s="250" t="s">
        <v>2131</v>
      </c>
      <c r="E59" s="280" t="s">
        <v>2132</v>
      </c>
      <c r="F59" s="251"/>
      <c r="G59" s="252"/>
      <c r="H59" s="253"/>
      <c r="I59" s="254" t="s">
        <v>2074</v>
      </c>
    </row>
    <row r="60" spans="1:9" x14ac:dyDescent="0.25">
      <c r="A60" s="248" t="s">
        <v>810</v>
      </c>
      <c r="B60" s="249">
        <v>983</v>
      </c>
      <c r="C60" s="281">
        <v>983</v>
      </c>
      <c r="D60" s="281">
        <v>1089</v>
      </c>
      <c r="E60" s="282">
        <v>22</v>
      </c>
      <c r="F60" s="267">
        <v>0.72399999999999998</v>
      </c>
      <c r="G60" s="252">
        <v>6</v>
      </c>
      <c r="H60" s="253">
        <v>6.0000000000000002E-6</v>
      </c>
      <c r="I60" s="254">
        <v>0.90266299357208446</v>
      </c>
    </row>
    <row r="61" spans="1:9" x14ac:dyDescent="0.25">
      <c r="A61" s="248" t="s">
        <v>2133</v>
      </c>
      <c r="B61" s="249">
        <v>962.18504920853229</v>
      </c>
      <c r="C61" s="281">
        <v>962.18504920853229</v>
      </c>
      <c r="D61" s="281">
        <v>1068.0254046214709</v>
      </c>
      <c r="E61" s="282">
        <v>20.303179298999996</v>
      </c>
      <c r="F61" s="267">
        <v>0.75</v>
      </c>
      <c r="G61" s="252">
        <v>0</v>
      </c>
      <c r="H61" s="253">
        <v>0</v>
      </c>
      <c r="I61" s="254">
        <v>0.9009009009009008</v>
      </c>
    </row>
    <row r="62" spans="1:9" x14ac:dyDescent="0.25">
      <c r="A62" s="248" t="s">
        <v>2134</v>
      </c>
      <c r="B62" s="249">
        <v>290</v>
      </c>
      <c r="C62" s="257">
        <v>290</v>
      </c>
      <c r="D62" s="257">
        <v>343</v>
      </c>
      <c r="E62" s="283">
        <v>2.5499999999999998</v>
      </c>
      <c r="F62" s="270">
        <v>0</v>
      </c>
      <c r="G62" s="252">
        <v>0</v>
      </c>
      <c r="H62" s="253">
        <v>0</v>
      </c>
      <c r="I62" s="254">
        <v>0.84548104956268222</v>
      </c>
    </row>
    <row r="63" spans="1:9" x14ac:dyDescent="0.25">
      <c r="A63" s="248" t="s">
        <v>2135</v>
      </c>
      <c r="B63" s="249"/>
      <c r="C63" s="255"/>
      <c r="D63" s="255"/>
      <c r="E63" s="284">
        <v>55.977829999999997</v>
      </c>
      <c r="F63" s="270">
        <v>0.27272727272727271</v>
      </c>
      <c r="G63" s="266">
        <v>0</v>
      </c>
      <c r="H63" s="253">
        <v>0</v>
      </c>
      <c r="I63" s="254"/>
    </row>
    <row r="64" spans="1:9" x14ac:dyDescent="0.25">
      <c r="A64" s="243" t="s">
        <v>811</v>
      </c>
      <c r="B64" s="274">
        <v>1159.2737122826286</v>
      </c>
      <c r="C64" s="285">
        <v>1159.2737122826286</v>
      </c>
      <c r="D64" s="275">
        <v>1279.7381453012381</v>
      </c>
      <c r="E64" s="277">
        <v>25.019852271678111</v>
      </c>
      <c r="F64" s="276">
        <v>0.76981385823883608</v>
      </c>
      <c r="G64" s="277">
        <v>6</v>
      </c>
      <c r="H64" s="278">
        <v>6.0000000000000002E-6</v>
      </c>
      <c r="I64" s="279">
        <v>0.90586790472651468</v>
      </c>
    </row>
    <row r="65" spans="1:12" x14ac:dyDescent="0.25">
      <c r="A65" s="248" t="s">
        <v>2136</v>
      </c>
      <c r="B65" s="249" t="s">
        <v>2137</v>
      </c>
      <c r="C65" s="257" t="s">
        <v>2137</v>
      </c>
      <c r="D65" s="257" t="s">
        <v>2137</v>
      </c>
      <c r="E65" s="257"/>
      <c r="F65" s="258"/>
      <c r="G65" s="257"/>
      <c r="H65" s="253"/>
      <c r="I65" s="254" t="s">
        <v>2074</v>
      </c>
    </row>
    <row r="66" spans="1:12" x14ac:dyDescent="0.25">
      <c r="A66" s="264" t="s">
        <v>2138</v>
      </c>
      <c r="B66" s="249">
        <v>19474169.219601419</v>
      </c>
      <c r="C66" s="257">
        <v>19474169.219601419</v>
      </c>
      <c r="D66" s="250">
        <v>20673610.116392747</v>
      </c>
      <c r="E66" s="272"/>
      <c r="F66" s="251">
        <v>0.58571109877499994</v>
      </c>
      <c r="G66" s="266">
        <v>10455.988337376644</v>
      </c>
      <c r="H66" s="253">
        <v>1.0455988337376645E-2</v>
      </c>
      <c r="I66" s="286"/>
      <c r="K66" s="98"/>
    </row>
    <row r="67" spans="1:12" x14ac:dyDescent="0.25">
      <c r="A67" s="264" t="s">
        <v>2139</v>
      </c>
      <c r="B67" s="249">
        <v>22639319.979813498</v>
      </c>
      <c r="C67" s="257">
        <v>22639319.979813498</v>
      </c>
      <c r="D67" s="250">
        <v>23633492.9618803</v>
      </c>
      <c r="E67" s="272"/>
      <c r="F67" s="270">
        <v>0.61199999999999999</v>
      </c>
      <c r="G67" s="266">
        <v>15352.092718927001</v>
      </c>
      <c r="H67" s="253">
        <v>1.5352092718927001E-2</v>
      </c>
      <c r="I67" s="286">
        <v>0.95793372635732021</v>
      </c>
      <c r="K67" s="98"/>
    </row>
    <row r="68" spans="1:12" x14ac:dyDescent="0.25">
      <c r="A68" s="264" t="s">
        <v>2140</v>
      </c>
      <c r="B68" s="249">
        <v>16085444.010446707</v>
      </c>
      <c r="C68" s="257">
        <v>16085444.010446707</v>
      </c>
      <c r="D68" s="266">
        <v>17449319.671483699</v>
      </c>
      <c r="E68" s="272"/>
      <c r="F68" s="270">
        <v>0.53700000000000003</v>
      </c>
      <c r="G68" s="266">
        <v>3568.253687975</v>
      </c>
      <c r="H68" s="253">
        <v>3.5682536879749998E-3</v>
      </c>
      <c r="I68" s="286">
        <v>0.92183788899999997</v>
      </c>
      <c r="K68" s="98"/>
    </row>
    <row r="69" spans="1:12" x14ac:dyDescent="0.25">
      <c r="A69" s="264" t="s">
        <v>2141</v>
      </c>
      <c r="B69" s="249">
        <v>10805182.822031699</v>
      </c>
      <c r="C69" s="257">
        <v>10805182.822031699</v>
      </c>
      <c r="D69" s="266">
        <v>12992301.9717196</v>
      </c>
      <c r="E69" s="272"/>
      <c r="F69" s="256">
        <v>0.49099999999999999</v>
      </c>
      <c r="G69" s="266">
        <v>9064.2347162629994</v>
      </c>
      <c r="H69" s="253">
        <v>9.0642347162629994E-3</v>
      </c>
      <c r="I69" s="254">
        <v>0.83166038209020898</v>
      </c>
      <c r="K69" s="98"/>
    </row>
    <row r="70" spans="1:12" x14ac:dyDescent="0.25">
      <c r="A70" s="264" t="s">
        <v>2142</v>
      </c>
      <c r="B70" s="249">
        <v>22639319.979813498</v>
      </c>
      <c r="C70" s="257">
        <v>22639319.979813498</v>
      </c>
      <c r="D70" s="255">
        <v>23633492.9618803</v>
      </c>
      <c r="E70" s="272"/>
      <c r="F70" s="256">
        <v>0.80642049800000004</v>
      </c>
      <c r="G70" s="266">
        <v>16142.739251388</v>
      </c>
      <c r="H70" s="253">
        <v>1.6142739251388E-2</v>
      </c>
      <c r="I70" s="254">
        <v>0.95793372635732021</v>
      </c>
      <c r="K70" s="98"/>
    </row>
    <row r="71" spans="1:12" x14ac:dyDescent="0.25">
      <c r="A71" s="248" t="s">
        <v>2143</v>
      </c>
      <c r="B71" s="249">
        <v>9945646.340310514</v>
      </c>
      <c r="C71" s="257">
        <v>9945646.340310514</v>
      </c>
      <c r="D71" s="266">
        <v>11958783.362163</v>
      </c>
      <c r="E71" s="257"/>
      <c r="F71" s="270">
        <v>0.32642858499999999</v>
      </c>
      <c r="G71" s="287">
        <v>9064.2347162629994</v>
      </c>
      <c r="H71" s="253">
        <v>9.0642347162629994E-3</v>
      </c>
      <c r="I71" s="286">
        <v>0.83166038209020898</v>
      </c>
      <c r="K71" s="98"/>
      <c r="L71" s="98"/>
    </row>
    <row r="72" spans="1:12" x14ac:dyDescent="0.25">
      <c r="A72" s="248" t="s">
        <v>2144</v>
      </c>
      <c r="B72" s="249">
        <v>26949428.734871496</v>
      </c>
      <c r="C72" s="257">
        <v>26949428.734871496</v>
      </c>
      <c r="D72" s="266">
        <v>28595925.1717753</v>
      </c>
      <c r="E72" s="257"/>
      <c r="F72" s="270">
        <v>0.86670000000000003</v>
      </c>
      <c r="G72" s="257">
        <v>45137.714412408997</v>
      </c>
      <c r="H72" s="253">
        <v>4.5137714412408998E-2</v>
      </c>
      <c r="I72" s="254">
        <v>0.94242199100000001</v>
      </c>
      <c r="K72" s="98"/>
    </row>
    <row r="73" spans="1:12" x14ac:dyDescent="0.25">
      <c r="A73" s="248" t="s">
        <v>2145</v>
      </c>
      <c r="B73" s="249">
        <v>26664354.295994278</v>
      </c>
      <c r="C73" s="257">
        <v>26664354.295994278</v>
      </c>
      <c r="D73" s="250">
        <v>28293433.886979699</v>
      </c>
      <c r="E73" s="272"/>
      <c r="F73" s="270">
        <v>0.48798697000000002</v>
      </c>
      <c r="G73" s="252">
        <v>45137.714412408997</v>
      </c>
      <c r="H73" s="253">
        <v>4.5137714412408998E-2</v>
      </c>
      <c r="I73" s="254">
        <v>0.94242199100000001</v>
      </c>
    </row>
    <row r="74" spans="1:12" ht="12.6" customHeight="1" x14ac:dyDescent="0.25">
      <c r="A74" s="248" t="s">
        <v>2146</v>
      </c>
      <c r="B74" s="249">
        <v>24599421.97472629</v>
      </c>
      <c r="C74" s="266">
        <v>24599421.97472629</v>
      </c>
      <c r="D74" s="266">
        <v>25679670</v>
      </c>
      <c r="E74" s="272"/>
      <c r="F74" s="270">
        <v>0.747</v>
      </c>
      <c r="G74" s="252">
        <v>11800</v>
      </c>
      <c r="H74" s="253">
        <v>1.18E-2</v>
      </c>
      <c r="I74" s="254">
        <v>0.95793372635732044</v>
      </c>
      <c r="K74" s="288"/>
    </row>
    <row r="75" spans="1:12" x14ac:dyDescent="0.25">
      <c r="A75" s="248" t="s">
        <v>2147</v>
      </c>
      <c r="B75" s="249">
        <v>28385750.368920002</v>
      </c>
      <c r="C75" s="266">
        <v>28385750.368920002</v>
      </c>
      <c r="D75" s="266">
        <v>30120000</v>
      </c>
      <c r="E75" s="257"/>
      <c r="F75" s="270">
        <v>0.8641323406231759</v>
      </c>
      <c r="G75" s="266">
        <v>45137.714412408997</v>
      </c>
      <c r="H75" s="253">
        <v>4.5137714412408998E-2</v>
      </c>
      <c r="I75" s="254">
        <v>0.94242199100000001</v>
      </c>
      <c r="K75" s="288"/>
    </row>
    <row r="76" spans="1:12" x14ac:dyDescent="0.25">
      <c r="A76" s="248" t="s">
        <v>2148</v>
      </c>
      <c r="B76" s="249">
        <v>15396000</v>
      </c>
      <c r="C76" s="266">
        <v>15396000</v>
      </c>
      <c r="D76" s="250">
        <v>16524000</v>
      </c>
      <c r="E76" s="272"/>
      <c r="F76" s="251">
        <v>0.48699999999999999</v>
      </c>
      <c r="G76" s="252">
        <v>500</v>
      </c>
      <c r="H76" s="253">
        <v>5.0000000000000001E-4</v>
      </c>
      <c r="I76" s="254">
        <v>0.93173565722585328</v>
      </c>
    </row>
    <row r="77" spans="1:12" x14ac:dyDescent="0.25">
      <c r="A77" s="248" t="s">
        <v>2149</v>
      </c>
      <c r="B77" s="249">
        <v>15929000</v>
      </c>
      <c r="C77" s="287">
        <v>15929000</v>
      </c>
      <c r="D77" s="250">
        <v>17062000</v>
      </c>
      <c r="E77" s="272"/>
      <c r="F77" s="251">
        <v>0.501</v>
      </c>
      <c r="G77" s="252">
        <v>200</v>
      </c>
      <c r="H77" s="253">
        <v>2.0000000000000001E-4</v>
      </c>
      <c r="I77" s="254">
        <v>0.93359512366662756</v>
      </c>
      <c r="K77" s="289"/>
    </row>
    <row r="78" spans="1:12" x14ac:dyDescent="0.25">
      <c r="A78" s="248" t="s">
        <v>2150</v>
      </c>
      <c r="B78" s="249">
        <v>14447000</v>
      </c>
      <c r="C78" s="252">
        <v>14447000</v>
      </c>
      <c r="D78" s="252">
        <v>15583000</v>
      </c>
      <c r="E78" s="257"/>
      <c r="F78" s="267">
        <v>0.46600000000000003</v>
      </c>
      <c r="G78" s="252">
        <v>1100</v>
      </c>
      <c r="H78" s="253">
        <v>1.1000000000000001E-3</v>
      </c>
      <c r="I78" s="254">
        <v>0.92710004492074694</v>
      </c>
      <c r="K78" s="288"/>
    </row>
    <row r="79" spans="1:12" x14ac:dyDescent="0.25">
      <c r="A79" s="248" t="s">
        <v>2151</v>
      </c>
      <c r="B79" s="249">
        <v>15342000</v>
      </c>
      <c r="C79" s="252">
        <v>15342000</v>
      </c>
      <c r="D79" s="252">
        <v>16377000</v>
      </c>
      <c r="E79" s="257"/>
      <c r="F79" s="267">
        <v>0.47599999999999998</v>
      </c>
      <c r="G79" s="252">
        <v>800</v>
      </c>
      <c r="H79" s="253">
        <v>8.0000000000000004E-4</v>
      </c>
      <c r="I79" s="254">
        <v>0.93680161201685286</v>
      </c>
    </row>
    <row r="80" spans="1:12" x14ac:dyDescent="0.25">
      <c r="A80" s="248" t="s">
        <v>2152</v>
      </c>
      <c r="B80" s="249">
        <v>14716000</v>
      </c>
      <c r="C80" s="252">
        <v>14716000</v>
      </c>
      <c r="D80" s="257">
        <v>15774000</v>
      </c>
      <c r="E80" s="257"/>
      <c r="F80" s="267">
        <v>0.46700000000000003</v>
      </c>
      <c r="G80" s="252">
        <v>1000</v>
      </c>
      <c r="H80" s="253">
        <v>1E-3</v>
      </c>
      <c r="I80" s="254">
        <v>0.93292760238366934</v>
      </c>
    </row>
    <row r="81" spans="1:14" x14ac:dyDescent="0.25">
      <c r="A81" s="248" t="s">
        <v>2153</v>
      </c>
      <c r="B81" s="249">
        <v>17289000</v>
      </c>
      <c r="C81" s="266">
        <v>17289000</v>
      </c>
      <c r="D81" s="257">
        <v>17906000</v>
      </c>
      <c r="E81" s="257"/>
      <c r="F81" s="267">
        <v>0.503</v>
      </c>
      <c r="G81" s="257">
        <v>400</v>
      </c>
      <c r="H81" s="253">
        <v>4.0000000000000002E-4</v>
      </c>
      <c r="I81" s="254">
        <v>0.96554227633195577</v>
      </c>
    </row>
    <row r="82" spans="1:14" x14ac:dyDescent="0.25">
      <c r="A82" s="248" t="s">
        <v>2154</v>
      </c>
      <c r="B82" s="249">
        <v>15929000</v>
      </c>
      <c r="C82" s="252">
        <v>15929000</v>
      </c>
      <c r="D82" s="266">
        <v>17062000</v>
      </c>
      <c r="E82" s="257"/>
      <c r="F82" s="267">
        <v>0.501</v>
      </c>
      <c r="G82" s="257">
        <v>200</v>
      </c>
      <c r="H82" s="253">
        <v>2.0000000000000001E-4</v>
      </c>
      <c r="I82" s="254">
        <v>0.93359512366662756</v>
      </c>
    </row>
    <row r="83" spans="1:14" x14ac:dyDescent="0.25">
      <c r="A83" s="264" t="s">
        <v>2155</v>
      </c>
      <c r="B83" s="249">
        <v>14999999.999999998</v>
      </c>
      <c r="C83" s="252">
        <v>14999999.999999998</v>
      </c>
      <c r="D83" s="252"/>
      <c r="E83" s="257"/>
      <c r="F83" s="290">
        <v>0.47799999999999998</v>
      </c>
      <c r="G83" s="252">
        <v>400</v>
      </c>
      <c r="H83" s="291">
        <v>4.0000000000000002E-4</v>
      </c>
      <c r="I83" s="292"/>
    </row>
    <row r="84" spans="1:14" x14ac:dyDescent="0.25">
      <c r="A84" s="293" t="s">
        <v>2156</v>
      </c>
      <c r="B84" s="257">
        <v>13454048.892850777</v>
      </c>
      <c r="C84" s="266">
        <v>13454048.892850777</v>
      </c>
      <c r="D84" s="266">
        <v>15774000</v>
      </c>
      <c r="E84" s="257"/>
      <c r="F84" s="294">
        <v>0.5</v>
      </c>
      <c r="G84" s="252"/>
      <c r="H84" s="291"/>
      <c r="I84" s="292">
        <v>0.85292563033160751</v>
      </c>
    </row>
    <row r="85" spans="1:14" x14ac:dyDescent="0.25">
      <c r="A85" s="293" t="s">
        <v>2157</v>
      </c>
      <c r="B85" s="257">
        <v>12381771.311916806</v>
      </c>
      <c r="C85" s="266">
        <v>12381771.311916806</v>
      </c>
      <c r="D85" s="266">
        <v>14062678</v>
      </c>
      <c r="E85" s="257"/>
      <c r="F85" s="294">
        <v>0.46300000000000002</v>
      </c>
      <c r="G85" s="252"/>
      <c r="H85" s="291"/>
      <c r="I85" s="292">
        <v>0.88047037071579148</v>
      </c>
    </row>
    <row r="86" spans="1:14" x14ac:dyDescent="0.25">
      <c r="A86" s="293" t="s">
        <v>2158</v>
      </c>
      <c r="B86" s="257">
        <v>18916910.5715716</v>
      </c>
      <c r="C86" s="257">
        <v>18916910.5715716</v>
      </c>
      <c r="D86" s="257">
        <v>18916910.5715716</v>
      </c>
      <c r="E86" s="257"/>
      <c r="F86" s="295">
        <v>0.51200000000000001</v>
      </c>
      <c r="G86" s="266">
        <v>0</v>
      </c>
      <c r="H86" s="291">
        <v>0</v>
      </c>
      <c r="I86" s="292">
        <v>1</v>
      </c>
    </row>
    <row r="87" spans="1:14" x14ac:dyDescent="0.25">
      <c r="A87" s="296" t="s">
        <v>2159</v>
      </c>
      <c r="B87" s="257">
        <v>12781599.343864119</v>
      </c>
      <c r="C87" s="266">
        <v>12781599.343864119</v>
      </c>
      <c r="D87" s="266">
        <v>14131556.354955051</v>
      </c>
      <c r="E87" s="257"/>
      <c r="F87" s="294">
        <v>0.39339999999999997</v>
      </c>
      <c r="G87" s="252">
        <v>0</v>
      </c>
      <c r="H87" s="291">
        <v>0</v>
      </c>
      <c r="I87" s="292">
        <v>0.90447216306662592</v>
      </c>
    </row>
    <row r="88" spans="1:14" x14ac:dyDescent="0.25">
      <c r="A88" s="297" t="s">
        <v>2160</v>
      </c>
      <c r="B88" s="298">
        <v>14409931.248165678</v>
      </c>
      <c r="C88" s="299">
        <v>14409931.248165678</v>
      </c>
      <c r="D88" s="299">
        <v>15305245.093897162</v>
      </c>
      <c r="E88" s="298"/>
      <c r="F88" s="300">
        <v>0.41985</v>
      </c>
      <c r="G88" s="299">
        <v>0</v>
      </c>
      <c r="H88" s="301">
        <v>0</v>
      </c>
      <c r="I88" s="302">
        <v>0.94150280898876404</v>
      </c>
    </row>
    <row r="89" spans="1:14" x14ac:dyDescent="0.25">
      <c r="A89" t="s">
        <v>2161</v>
      </c>
      <c r="B89" s="257">
        <v>14409931.248165678</v>
      </c>
      <c r="C89" s="303">
        <v>14409931.248165678</v>
      </c>
      <c r="D89" s="303">
        <v>15305245.093897162</v>
      </c>
      <c r="E89" s="304"/>
      <c r="F89" s="305">
        <v>0.41985</v>
      </c>
      <c r="G89" s="37">
        <v>0</v>
      </c>
      <c r="H89" s="291">
        <v>0</v>
      </c>
      <c r="I89" s="38">
        <v>0.94150280898876404</v>
      </c>
    </row>
    <row r="90" spans="1:14" x14ac:dyDescent="0.25">
      <c r="A90" s="227" t="s">
        <v>2162</v>
      </c>
      <c r="B90" s="306">
        <v>11209638.734587256</v>
      </c>
      <c r="C90" s="306">
        <v>11209638.734587256</v>
      </c>
      <c r="D90" s="306">
        <v>13583444.58426456</v>
      </c>
      <c r="E90" s="306"/>
      <c r="F90" s="306">
        <v>0.49161518093556933</v>
      </c>
      <c r="G90">
        <v>1765.2250661959399</v>
      </c>
      <c r="H90">
        <v>1.7652250661959398E-3</v>
      </c>
      <c r="I90">
        <v>0.8252427184466018</v>
      </c>
    </row>
    <row r="91" spans="1:14" x14ac:dyDescent="0.25">
      <c r="A91" t="s">
        <v>2163</v>
      </c>
      <c r="B91" s="306">
        <v>14155275.214870876</v>
      </c>
      <c r="C91" s="306">
        <v>14155275.214870876</v>
      </c>
      <c r="D91" s="306">
        <v>16144032.889687445</v>
      </c>
      <c r="E91" s="306"/>
      <c r="F91" s="306">
        <v>0.50491510277033058</v>
      </c>
      <c r="G91">
        <v>1787.3100983020554</v>
      </c>
      <c r="H91">
        <v>1.7873100983020554E-3</v>
      </c>
      <c r="I91">
        <v>0.87681159420289856</v>
      </c>
    </row>
    <row r="92" spans="1:14" x14ac:dyDescent="0.25">
      <c r="A92" s="307" t="s">
        <v>2164</v>
      </c>
      <c r="B92" s="308">
        <v>152370.90134048002</v>
      </c>
      <c r="C92" s="309">
        <v>152370.90134048002</v>
      </c>
      <c r="D92" s="309">
        <v>162963.53084543315</v>
      </c>
      <c r="E92" s="309">
        <v>3839.6821254480283</v>
      </c>
      <c r="F92" s="309">
        <v>0.83</v>
      </c>
      <c r="G92" s="310">
        <v>48000</v>
      </c>
      <c r="H92" s="310">
        <v>4.8000000000000001E-2</v>
      </c>
      <c r="I92" s="310">
        <v>0.93500000000000016</v>
      </c>
      <c r="J92" s="310"/>
      <c r="K92" s="310"/>
      <c r="L92" s="310"/>
      <c r="M92" s="310"/>
      <c r="N92" s="311"/>
    </row>
    <row r="93" spans="1:14" x14ac:dyDescent="0.25">
      <c r="A93" s="312" t="s">
        <v>66</v>
      </c>
      <c r="B93" s="313">
        <v>144230</v>
      </c>
      <c r="C93" s="314"/>
      <c r="D93" s="314"/>
      <c r="E93" s="314">
        <v>3785.4109999999991</v>
      </c>
      <c r="F93" s="314">
        <v>0.80800504236780391</v>
      </c>
      <c r="G93" s="314">
        <v>3510</v>
      </c>
      <c r="H93" s="314"/>
      <c r="I93" s="314"/>
      <c r="J93" s="314"/>
      <c r="K93" s="314"/>
      <c r="L93" s="314"/>
      <c r="M93" s="314"/>
      <c r="N93" s="315"/>
    </row>
    <row r="94" spans="1:14" x14ac:dyDescent="0.25">
      <c r="A94" s="316"/>
      <c r="B94" s="317"/>
      <c r="N94" s="318"/>
    </row>
    <row r="95" spans="1:14" x14ac:dyDescent="0.25">
      <c r="A95" s="316" t="s">
        <v>2165</v>
      </c>
      <c r="B95" s="317"/>
      <c r="N95" s="318"/>
    </row>
    <row r="96" spans="1:14" x14ac:dyDescent="0.25">
      <c r="A96" s="312" t="s">
        <v>2166</v>
      </c>
      <c r="B96" s="319"/>
      <c r="C96" s="197"/>
      <c r="D96" s="197"/>
      <c r="E96" s="197"/>
      <c r="F96" s="197"/>
      <c r="G96" s="197"/>
      <c r="H96" s="197"/>
      <c r="I96" s="197"/>
      <c r="J96" s="197"/>
      <c r="K96" s="197"/>
      <c r="L96" s="197"/>
      <c r="M96" s="197"/>
      <c r="N96" s="320"/>
    </row>
    <row r="97" spans="1:14" x14ac:dyDescent="0.25">
      <c r="A97" s="195" t="s">
        <v>2167</v>
      </c>
      <c r="B97" s="37" t="s">
        <v>2168</v>
      </c>
      <c r="C97" t="s">
        <v>2168</v>
      </c>
      <c r="D97" t="s">
        <v>2168</v>
      </c>
      <c r="E97" t="s">
        <v>2169</v>
      </c>
      <c r="F97" t="s">
        <v>2169</v>
      </c>
      <c r="G97" t="s">
        <v>2170</v>
      </c>
      <c r="H97" t="s">
        <v>2170</v>
      </c>
      <c r="I97" t="s">
        <v>2171</v>
      </c>
      <c r="J97" t="s">
        <v>2171</v>
      </c>
      <c r="K97" t="s">
        <v>2172</v>
      </c>
      <c r="L97" t="s">
        <v>2172</v>
      </c>
      <c r="M97" t="s">
        <v>2173</v>
      </c>
      <c r="N97" t="s">
        <v>2173</v>
      </c>
    </row>
    <row r="98" spans="1:14" x14ac:dyDescent="0.25">
      <c r="A98" s="2" t="s">
        <v>2174</v>
      </c>
      <c r="B98" s="37">
        <v>100</v>
      </c>
      <c r="C98">
        <v>100</v>
      </c>
      <c r="D98">
        <v>20</v>
      </c>
      <c r="E98">
        <v>100</v>
      </c>
      <c r="F98">
        <v>20</v>
      </c>
      <c r="G98">
        <v>100</v>
      </c>
      <c r="H98">
        <v>20</v>
      </c>
      <c r="I98">
        <v>100</v>
      </c>
      <c r="J98">
        <v>20</v>
      </c>
      <c r="K98">
        <v>100</v>
      </c>
      <c r="L98">
        <v>20</v>
      </c>
      <c r="M98">
        <v>100</v>
      </c>
      <c r="N98">
        <v>20</v>
      </c>
    </row>
    <row r="99" spans="1:14" x14ac:dyDescent="0.25">
      <c r="A99" s="321" t="s">
        <v>2006</v>
      </c>
      <c r="B99" s="322">
        <v>1</v>
      </c>
      <c r="C99" s="323">
        <v>1</v>
      </c>
      <c r="D99" s="323">
        <v>1</v>
      </c>
      <c r="E99" s="323">
        <v>1</v>
      </c>
      <c r="F99" s="323">
        <v>1</v>
      </c>
      <c r="G99" s="324">
        <v>1</v>
      </c>
      <c r="H99">
        <v>1</v>
      </c>
      <c r="I99">
        <v>1</v>
      </c>
      <c r="J99">
        <v>1</v>
      </c>
      <c r="K99">
        <v>1</v>
      </c>
      <c r="L99">
        <v>1</v>
      </c>
      <c r="M99">
        <v>1</v>
      </c>
      <c r="N99">
        <v>1</v>
      </c>
    </row>
    <row r="100" spans="1:14" x14ac:dyDescent="0.25">
      <c r="A100" s="312" t="s">
        <v>2007</v>
      </c>
      <c r="B100" s="313">
        <v>30</v>
      </c>
      <c r="C100" s="325">
        <v>30</v>
      </c>
      <c r="D100" s="325">
        <v>85</v>
      </c>
      <c r="E100" s="325">
        <v>6</v>
      </c>
      <c r="F100" s="325">
        <v>68</v>
      </c>
      <c r="G100" s="326">
        <v>25</v>
      </c>
      <c r="H100">
        <v>72</v>
      </c>
      <c r="I100">
        <v>23</v>
      </c>
      <c r="J100">
        <v>62</v>
      </c>
      <c r="K100">
        <v>21</v>
      </c>
      <c r="L100">
        <v>56</v>
      </c>
      <c r="M100">
        <v>21</v>
      </c>
      <c r="N100">
        <v>63</v>
      </c>
    </row>
    <row r="101" spans="1:14" x14ac:dyDescent="0.25">
      <c r="A101" s="316" t="s">
        <v>2008</v>
      </c>
      <c r="B101" s="317">
        <v>265</v>
      </c>
      <c r="C101">
        <v>265</v>
      </c>
      <c r="D101">
        <v>264</v>
      </c>
      <c r="E101" s="37">
        <v>234</v>
      </c>
      <c r="F101">
        <v>277</v>
      </c>
      <c r="G101" s="318">
        <v>298</v>
      </c>
      <c r="H101">
        <v>289</v>
      </c>
      <c r="I101">
        <v>296</v>
      </c>
      <c r="J101">
        <v>275</v>
      </c>
      <c r="K101">
        <v>310</v>
      </c>
      <c r="L101">
        <v>280</v>
      </c>
      <c r="M101">
        <v>290</v>
      </c>
      <c r="N101">
        <v>270</v>
      </c>
    </row>
    <row r="102" spans="1:14" x14ac:dyDescent="0.25">
      <c r="A102" s="316"/>
      <c r="B102" s="317"/>
      <c r="G102" s="318"/>
    </row>
    <row r="103" spans="1:14" x14ac:dyDescent="0.25">
      <c r="A103" s="316" t="s">
        <v>2175</v>
      </c>
      <c r="B103" s="317"/>
      <c r="G103" s="318"/>
    </row>
    <row r="104" spans="1:14" x14ac:dyDescent="0.25">
      <c r="A104" s="316" t="s">
        <v>2176</v>
      </c>
      <c r="B104" s="317" t="s">
        <v>2177</v>
      </c>
      <c r="C104" t="s">
        <v>2177</v>
      </c>
      <c r="D104" s="327" t="s">
        <v>2178</v>
      </c>
      <c r="E104" s="327" t="s">
        <v>2178</v>
      </c>
      <c r="F104" s="327" t="s">
        <v>2179</v>
      </c>
      <c r="G104" s="328" t="s">
        <v>2179</v>
      </c>
    </row>
    <row r="105" spans="1:14" x14ac:dyDescent="0.25">
      <c r="A105" s="312" t="s">
        <v>2174</v>
      </c>
      <c r="B105" s="319">
        <v>100</v>
      </c>
      <c r="C105" s="197"/>
      <c r="D105" s="197">
        <v>100</v>
      </c>
      <c r="E105" s="197">
        <v>20</v>
      </c>
      <c r="F105" s="197">
        <v>100</v>
      </c>
      <c r="G105" s="320">
        <v>20</v>
      </c>
    </row>
    <row r="106" spans="1:14" x14ac:dyDescent="0.25">
      <c r="A106" t="s">
        <v>2180</v>
      </c>
      <c r="B106">
        <v>0</v>
      </c>
      <c r="C106">
        <v>0</v>
      </c>
      <c r="D106">
        <v>4.5</v>
      </c>
      <c r="E106">
        <v>14</v>
      </c>
      <c r="F106">
        <v>0.66</v>
      </c>
      <c r="G106">
        <v>7.5</v>
      </c>
    </row>
    <row r="107" spans="1:14" x14ac:dyDescent="0.25">
      <c r="A107" s="227" t="s">
        <v>2181</v>
      </c>
      <c r="B107">
        <v>0</v>
      </c>
      <c r="C107">
        <v>0</v>
      </c>
      <c r="D107">
        <v>2.65</v>
      </c>
      <c r="E107">
        <v>7.65</v>
      </c>
      <c r="F107">
        <v>0.42</v>
      </c>
      <c r="G107">
        <v>4.9000000000000004</v>
      </c>
    </row>
    <row r="108" spans="1:14" x14ac:dyDescent="0.25">
      <c r="A108" s="307" t="s">
        <v>2182</v>
      </c>
      <c r="B108" s="329">
        <v>0</v>
      </c>
      <c r="C108">
        <v>0</v>
      </c>
      <c r="D108">
        <v>-11</v>
      </c>
      <c r="E108">
        <v>19</v>
      </c>
      <c r="F108">
        <v>-2.9</v>
      </c>
      <c r="G108">
        <v>-87</v>
      </c>
    </row>
    <row r="109" spans="1:14" x14ac:dyDescent="0.25">
      <c r="A109" s="316" t="s">
        <v>2183</v>
      </c>
      <c r="B109" s="330">
        <v>0</v>
      </c>
      <c r="C109">
        <v>0</v>
      </c>
      <c r="D109">
        <v>900</v>
      </c>
      <c r="E109">
        <v>3200</v>
      </c>
      <c r="F109">
        <v>130</v>
      </c>
      <c r="G109">
        <v>920</v>
      </c>
    </row>
    <row r="110" spans="1:14" x14ac:dyDescent="0.25">
      <c r="A110" s="316" t="s">
        <v>2184</v>
      </c>
      <c r="B110" s="330">
        <v>0</v>
      </c>
      <c r="C110">
        <v>0</v>
      </c>
      <c r="D110">
        <v>-69</v>
      </c>
      <c r="E110">
        <v>-240</v>
      </c>
      <c r="F110">
        <v>-10</v>
      </c>
      <c r="G110">
        <v>-71</v>
      </c>
    </row>
    <row r="111" spans="1:14" x14ac:dyDescent="0.25">
      <c r="A111" s="316"/>
      <c r="B111" s="330"/>
    </row>
    <row r="112" spans="1:14" x14ac:dyDescent="0.25">
      <c r="A112" s="312" t="s">
        <v>2185</v>
      </c>
      <c r="B112" s="331"/>
    </row>
    <row r="113" spans="1:24" x14ac:dyDescent="0.25">
      <c r="A113" t="s">
        <v>2186</v>
      </c>
      <c r="B113">
        <v>0.85</v>
      </c>
    </row>
    <row r="114" spans="1:24" x14ac:dyDescent="0.25">
      <c r="A114" s="227" t="s">
        <v>2187</v>
      </c>
      <c r="B114">
        <v>0.42857142857142855</v>
      </c>
    </row>
    <row r="115" spans="1:24" x14ac:dyDescent="0.25">
      <c r="A115" t="s">
        <v>2188</v>
      </c>
      <c r="B115">
        <v>0.75</v>
      </c>
    </row>
    <row r="116" spans="1:24" x14ac:dyDescent="0.25">
      <c r="A116" t="s">
        <v>2189</v>
      </c>
      <c r="B116" s="332">
        <v>0.27272727272727271</v>
      </c>
      <c r="F116" s="333"/>
      <c r="J116" s="333"/>
      <c r="N116" s="333"/>
      <c r="R116" s="334"/>
      <c r="V116" s="334"/>
    </row>
    <row r="117" spans="1:24" x14ac:dyDescent="0.25">
      <c r="A117" t="s">
        <v>2190</v>
      </c>
      <c r="B117" s="335">
        <v>0.5</v>
      </c>
      <c r="F117" s="336"/>
      <c r="J117" s="336"/>
      <c r="N117" s="336"/>
      <c r="R117" s="337"/>
      <c r="V117" s="337"/>
    </row>
    <row r="118" spans="1:24" x14ac:dyDescent="0.25">
      <c r="B118" s="338"/>
      <c r="C118" s="339"/>
      <c r="D118" s="340"/>
      <c r="F118" s="338"/>
      <c r="G118" s="339"/>
      <c r="H118" s="340"/>
      <c r="J118" s="338"/>
      <c r="K118" s="341"/>
      <c r="L118" s="340"/>
      <c r="N118" s="338"/>
      <c r="O118" s="341"/>
      <c r="P118" s="340"/>
      <c r="R118" s="338"/>
      <c r="S118" s="341"/>
      <c r="T118" s="340"/>
      <c r="V118" s="338"/>
      <c r="W118" s="341"/>
      <c r="X118" s="340"/>
    </row>
    <row r="119" spans="1:24" x14ac:dyDescent="0.25">
      <c r="A119" t="s">
        <v>2191</v>
      </c>
      <c r="B119" s="342"/>
      <c r="C119" s="343"/>
      <c r="D119" s="344"/>
      <c r="F119" s="342"/>
      <c r="G119" s="343"/>
      <c r="H119" s="344"/>
      <c r="J119" s="342"/>
      <c r="K119" s="343"/>
      <c r="L119" s="344"/>
      <c r="N119" s="342"/>
      <c r="O119" s="343"/>
      <c r="P119" s="344"/>
      <c r="R119" s="342"/>
      <c r="S119" s="343"/>
      <c r="T119" s="344"/>
      <c r="V119" s="342"/>
      <c r="W119" s="343"/>
      <c r="X119" s="344"/>
    </row>
    <row r="120" spans="1:24" x14ac:dyDescent="0.25">
      <c r="B120" s="345"/>
      <c r="C120" s="337"/>
      <c r="D120" s="346"/>
      <c r="F120" s="345"/>
      <c r="G120" s="337"/>
      <c r="H120" s="346"/>
      <c r="J120" s="345"/>
      <c r="K120" s="337"/>
      <c r="L120" s="346"/>
      <c r="N120" s="345"/>
      <c r="O120" s="337"/>
      <c r="P120" s="346"/>
      <c r="R120" s="345"/>
      <c r="S120" s="337"/>
      <c r="T120" s="346"/>
      <c r="V120" s="345"/>
      <c r="W120" s="337"/>
      <c r="X120" s="346"/>
    </row>
    <row r="121" spans="1:24" x14ac:dyDescent="0.25">
      <c r="B121" s="345">
        <v>10</v>
      </c>
      <c r="C121" s="337"/>
      <c r="D121" s="346"/>
      <c r="F121" s="345">
        <v>200</v>
      </c>
      <c r="G121" s="337"/>
      <c r="H121" s="346"/>
      <c r="J121" s="345">
        <v>11</v>
      </c>
      <c r="K121" s="337"/>
      <c r="L121" s="346"/>
      <c r="N121" s="345">
        <v>11</v>
      </c>
      <c r="O121" s="337"/>
      <c r="P121" s="346"/>
      <c r="R121" s="345">
        <v>27000</v>
      </c>
      <c r="S121" s="337"/>
      <c r="T121" s="346"/>
      <c r="V121" s="345">
        <v>1000</v>
      </c>
      <c r="W121" s="337"/>
      <c r="X121" s="346"/>
    </row>
    <row r="122" spans="1:24" x14ac:dyDescent="0.25">
      <c r="B122" s="345">
        <v>10</v>
      </c>
      <c r="C122" s="337"/>
      <c r="D122" s="346"/>
      <c r="F122" s="345">
        <v>200</v>
      </c>
      <c r="G122" s="337"/>
      <c r="H122" s="346"/>
      <c r="J122" s="345">
        <v>11</v>
      </c>
      <c r="K122" s="337"/>
      <c r="L122" s="346"/>
      <c r="N122" s="345">
        <v>11</v>
      </c>
      <c r="O122" s="337"/>
      <c r="P122" s="346"/>
      <c r="R122" s="345">
        <v>27000</v>
      </c>
      <c r="S122" s="337"/>
      <c r="T122" s="346"/>
      <c r="V122" s="345">
        <v>1000</v>
      </c>
      <c r="W122" s="337"/>
      <c r="X122" s="346"/>
    </row>
    <row r="123" spans="1:24" x14ac:dyDescent="0.25">
      <c r="B123" s="345" t="s">
        <v>2192</v>
      </c>
      <c r="C123" s="337" t="s">
        <v>2193</v>
      </c>
      <c r="D123" s="346" t="s">
        <v>2194</v>
      </c>
      <c r="F123" s="347" t="s">
        <v>2192</v>
      </c>
      <c r="G123" s="348" t="s">
        <v>2195</v>
      </c>
      <c r="H123" s="349" t="s">
        <v>2194</v>
      </c>
      <c r="J123" s="347" t="s">
        <v>2192</v>
      </c>
      <c r="K123" s="348" t="s">
        <v>2196</v>
      </c>
      <c r="L123" s="349" t="s">
        <v>2194</v>
      </c>
      <c r="N123" s="347" t="s">
        <v>2192</v>
      </c>
      <c r="O123" s="348" t="s">
        <v>2197</v>
      </c>
      <c r="P123" s="349" t="s">
        <v>2194</v>
      </c>
      <c r="R123" s="347" t="s">
        <v>2192</v>
      </c>
      <c r="S123" s="348" t="s">
        <v>2198</v>
      </c>
      <c r="T123" s="349" t="s">
        <v>2194</v>
      </c>
      <c r="V123" s="347" t="s">
        <v>2192</v>
      </c>
      <c r="W123" s="348" t="s">
        <v>2199</v>
      </c>
      <c r="X123" s="349" t="s">
        <v>2194</v>
      </c>
    </row>
    <row r="124" spans="1:24" x14ac:dyDescent="0.25">
      <c r="B124" s="345">
        <v>1990</v>
      </c>
      <c r="C124" s="337">
        <v>500</v>
      </c>
      <c r="D124" s="346">
        <v>19.607843137254903</v>
      </c>
      <c r="F124" s="345">
        <v>1990</v>
      </c>
      <c r="G124" s="337">
        <v>600</v>
      </c>
      <c r="H124" s="346">
        <v>3</v>
      </c>
      <c r="J124" s="345">
        <v>1990</v>
      </c>
      <c r="K124" s="337">
        <v>350</v>
      </c>
      <c r="L124" s="346">
        <v>31.818181818181817</v>
      </c>
      <c r="N124" s="345">
        <v>1990</v>
      </c>
      <c r="O124" s="337">
        <v>2283</v>
      </c>
      <c r="P124" s="346">
        <v>14.006134969325153</v>
      </c>
      <c r="R124" s="345">
        <v>1990</v>
      </c>
      <c r="S124" s="337">
        <v>27000</v>
      </c>
      <c r="T124" s="346">
        <v>1</v>
      </c>
      <c r="V124" s="345">
        <v>1990</v>
      </c>
      <c r="W124" s="337">
        <v>2000</v>
      </c>
      <c r="X124" s="346">
        <v>1</v>
      </c>
    </row>
    <row r="125" spans="1:24" x14ac:dyDescent="0.25">
      <c r="B125" s="345">
        <v>1995</v>
      </c>
      <c r="C125" s="337">
        <v>340</v>
      </c>
      <c r="D125" s="346">
        <v>13.333333333333334</v>
      </c>
      <c r="F125" s="350">
        <v>1995</v>
      </c>
      <c r="G125" s="351">
        <v>350</v>
      </c>
      <c r="H125" s="352">
        <v>1.75</v>
      </c>
      <c r="J125" s="350">
        <v>1995</v>
      </c>
      <c r="K125" s="351">
        <v>200</v>
      </c>
      <c r="L125" s="352">
        <v>18.181818181818183</v>
      </c>
      <c r="N125" s="350">
        <v>1995</v>
      </c>
      <c r="O125" s="351">
        <v>2283</v>
      </c>
      <c r="P125" s="352">
        <v>14.006134969325153</v>
      </c>
      <c r="R125" s="350">
        <v>1995</v>
      </c>
      <c r="S125" s="351">
        <v>27000</v>
      </c>
      <c r="T125" s="352">
        <v>1</v>
      </c>
      <c r="V125" s="350">
        <v>1995</v>
      </c>
      <c r="W125" s="351">
        <v>2000</v>
      </c>
      <c r="X125" s="352">
        <v>1</v>
      </c>
    </row>
    <row r="126" spans="1:24" x14ac:dyDescent="0.25">
      <c r="B126" s="350">
        <v>2000</v>
      </c>
      <c r="C126" s="351">
        <v>200</v>
      </c>
      <c r="D126" s="352">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x14ac:dyDescent="0.25">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x14ac:dyDescent="0.25">
      <c r="A128" s="227"/>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x14ac:dyDescent="0.25">
      <c r="A129" s="353"/>
      <c r="B129" s="354">
        <v>2015</v>
      </c>
      <c r="C129" s="354">
        <v>25.5</v>
      </c>
      <c r="D129" s="354">
        <v>1</v>
      </c>
      <c r="E129" s="354"/>
      <c r="F129" s="355">
        <v>2015</v>
      </c>
      <c r="G129">
        <v>200</v>
      </c>
      <c r="H129">
        <v>1</v>
      </c>
      <c r="J129">
        <v>2015</v>
      </c>
      <c r="K129">
        <v>11</v>
      </c>
      <c r="L129">
        <v>1</v>
      </c>
      <c r="N129">
        <v>2015</v>
      </c>
      <c r="O129">
        <v>11</v>
      </c>
      <c r="P129">
        <v>6.7484662576687116E-2</v>
      </c>
      <c r="R129">
        <v>2015</v>
      </c>
      <c r="S129">
        <v>27000</v>
      </c>
      <c r="T129">
        <v>1</v>
      </c>
      <c r="V129">
        <v>2015</v>
      </c>
      <c r="W129">
        <v>1000</v>
      </c>
      <c r="X129">
        <v>0.5</v>
      </c>
    </row>
    <row r="130" spans="1:24" x14ac:dyDescent="0.25">
      <c r="A130" s="356"/>
      <c r="B130" s="357">
        <v>2017</v>
      </c>
      <c r="C130" s="357">
        <v>10</v>
      </c>
      <c r="D130" s="357">
        <v>0.39215686274509803</v>
      </c>
      <c r="E130" s="358"/>
      <c r="F130" s="359">
        <v>2020</v>
      </c>
      <c r="G130">
        <v>200</v>
      </c>
      <c r="H130">
        <v>1</v>
      </c>
      <c r="J130">
        <v>2020</v>
      </c>
      <c r="K130">
        <v>11</v>
      </c>
      <c r="L130">
        <v>1</v>
      </c>
      <c r="N130">
        <v>2020</v>
      </c>
      <c r="O130">
        <v>11</v>
      </c>
      <c r="P130">
        <v>6.7484662576687116E-2</v>
      </c>
      <c r="R130">
        <v>2020</v>
      </c>
      <c r="S130">
        <v>5000</v>
      </c>
      <c r="T130">
        <v>0.185</v>
      </c>
      <c r="V130">
        <v>2020</v>
      </c>
      <c r="W130">
        <v>1000</v>
      </c>
      <c r="X130">
        <v>0.5</v>
      </c>
    </row>
    <row r="131" spans="1:24" x14ac:dyDescent="0.25">
      <c r="A131" s="356"/>
      <c r="B131" s="360">
        <v>2020</v>
      </c>
      <c r="C131" s="357">
        <v>10</v>
      </c>
      <c r="D131" s="357">
        <v>0.39215686274509803</v>
      </c>
      <c r="E131" s="358"/>
      <c r="F131" s="361"/>
    </row>
    <row r="132" spans="1:24" x14ac:dyDescent="0.25">
      <c r="A132" s="356"/>
      <c r="B132" s="360"/>
      <c r="C132" s="360"/>
      <c r="D132" s="357"/>
      <c r="E132" s="360"/>
      <c r="F132" s="361"/>
    </row>
    <row r="133" spans="1:24" x14ac:dyDescent="0.25">
      <c r="A133" s="356" t="s">
        <v>2200</v>
      </c>
      <c r="B133" s="360"/>
      <c r="C133" s="358"/>
      <c r="D133" s="357"/>
      <c r="E133" s="357"/>
      <c r="F133" s="359"/>
    </row>
    <row r="134" spans="1:24" x14ac:dyDescent="0.25">
      <c r="A134" s="362" t="s">
        <v>2201</v>
      </c>
      <c r="B134" s="363" t="s">
        <v>2202</v>
      </c>
      <c r="C134" s="363" t="s">
        <v>2203</v>
      </c>
      <c r="D134" s="364" t="s">
        <v>2204</v>
      </c>
      <c r="E134" s="363" t="s">
        <v>2205</v>
      </c>
      <c r="F134" s="365" t="s">
        <v>2206</v>
      </c>
    </row>
    <row r="135" spans="1:24" x14ac:dyDescent="0.25">
      <c r="A135" t="s">
        <v>2207</v>
      </c>
      <c r="B135">
        <v>1</v>
      </c>
      <c r="C135">
        <v>1000</v>
      </c>
      <c r="D135">
        <v>1000000</v>
      </c>
      <c r="E135">
        <v>453.59237000000002</v>
      </c>
      <c r="F135">
        <v>907184.74</v>
      </c>
    </row>
    <row r="136" spans="1:24" x14ac:dyDescent="0.25">
      <c r="A136" s="353" t="s">
        <v>2208</v>
      </c>
      <c r="B136" s="354">
        <v>1E-3</v>
      </c>
      <c r="C136" s="354">
        <v>1</v>
      </c>
      <c r="D136" s="354">
        <v>1000</v>
      </c>
      <c r="E136" s="354">
        <v>0.45359237000000002</v>
      </c>
      <c r="F136" s="355">
        <v>907.18474000000003</v>
      </c>
    </row>
    <row r="137" spans="1:24" x14ac:dyDescent="0.25">
      <c r="A137" s="356" t="s">
        <v>2209</v>
      </c>
      <c r="B137" s="335">
        <v>9.9999999999999995E-7</v>
      </c>
      <c r="C137" s="366">
        <v>1E-3</v>
      </c>
      <c r="D137" s="367">
        <v>1</v>
      </c>
      <c r="E137" s="368">
        <v>4.5359237000000004E-4</v>
      </c>
      <c r="F137" s="369">
        <v>0.90718474000000004</v>
      </c>
    </row>
    <row r="138" spans="1:24" x14ac:dyDescent="0.25">
      <c r="A138" s="356" t="s">
        <v>2210</v>
      </c>
      <c r="B138" s="357">
        <v>2.2046226218487759E-3</v>
      </c>
      <c r="C138" s="357">
        <v>2.2046226218487757</v>
      </c>
      <c r="D138" s="357">
        <v>2204.6226218487759</v>
      </c>
      <c r="E138" s="357">
        <v>1</v>
      </c>
      <c r="F138" s="359">
        <v>2000</v>
      </c>
    </row>
    <row r="139" spans="1:24" x14ac:dyDescent="0.25">
      <c r="A139" s="356" t="s">
        <v>2211</v>
      </c>
      <c r="B139" s="357">
        <v>1.102311310924388E-6</v>
      </c>
      <c r="C139" s="358">
        <v>1.1023113109243879E-3</v>
      </c>
      <c r="D139" s="357">
        <v>1.1023113109243878</v>
      </c>
      <c r="E139" s="358">
        <v>5.0000000000000001E-4</v>
      </c>
      <c r="F139" s="361">
        <v>1</v>
      </c>
    </row>
    <row r="140" spans="1:24" x14ac:dyDescent="0.25">
      <c r="A140" s="356"/>
      <c r="B140" s="337"/>
      <c r="C140" s="360"/>
      <c r="D140" s="358"/>
      <c r="E140" s="357"/>
      <c r="F140" s="361"/>
    </row>
    <row r="141" spans="1:24" x14ac:dyDescent="0.25">
      <c r="A141" s="362" t="s">
        <v>2212</v>
      </c>
      <c r="B141" s="351" t="s">
        <v>2213</v>
      </c>
      <c r="C141" s="363" t="s">
        <v>2214</v>
      </c>
      <c r="D141" s="364" t="s">
        <v>2215</v>
      </c>
      <c r="E141" s="364" t="s">
        <v>2216</v>
      </c>
      <c r="F141" s="365" t="s">
        <v>2217</v>
      </c>
    </row>
    <row r="142" spans="1:24" x14ac:dyDescent="0.25">
      <c r="A142" t="s">
        <v>2218</v>
      </c>
      <c r="B142">
        <v>1</v>
      </c>
      <c r="C142">
        <v>9.9999999999999995E-7</v>
      </c>
      <c r="D142">
        <v>1E-3</v>
      </c>
      <c r="E142">
        <v>3.7854109999999998E-3</v>
      </c>
      <c r="F142">
        <v>2.8316846999999999E-2</v>
      </c>
    </row>
    <row r="143" spans="1:24" x14ac:dyDescent="0.25">
      <c r="A143" s="353" t="s">
        <v>2219</v>
      </c>
      <c r="B143" s="354">
        <v>1000000</v>
      </c>
      <c r="C143" s="354">
        <v>1</v>
      </c>
      <c r="D143" s="354">
        <v>1000.0000000000001</v>
      </c>
      <c r="E143" s="354">
        <v>3785.4110000000001</v>
      </c>
      <c r="F143" s="354">
        <v>28316.847000000002</v>
      </c>
      <c r="G143" s="354"/>
      <c r="H143" s="354"/>
      <c r="I143" s="355"/>
    </row>
    <row r="144" spans="1:24" x14ac:dyDescent="0.25">
      <c r="A144" s="356" t="s">
        <v>2220</v>
      </c>
      <c r="B144" s="357">
        <v>1000</v>
      </c>
      <c r="C144" s="357">
        <v>1E-3</v>
      </c>
      <c r="D144" s="357">
        <v>1</v>
      </c>
      <c r="E144" s="357">
        <v>3.7854109999999999</v>
      </c>
      <c r="F144" s="357">
        <v>28.316846999999999</v>
      </c>
      <c r="G144" s="357"/>
      <c r="H144" s="357"/>
      <c r="I144" s="318"/>
    </row>
    <row r="145" spans="1:9" x14ac:dyDescent="0.25">
      <c r="A145" s="356" t="s">
        <v>2221</v>
      </c>
      <c r="B145" s="358">
        <v>264.17210707106841</v>
      </c>
      <c r="C145" s="357">
        <v>2.6417210707106839E-4</v>
      </c>
      <c r="D145" s="357">
        <v>0.26417210707106842</v>
      </c>
      <c r="E145" s="337">
        <v>1</v>
      </c>
      <c r="F145" s="357">
        <v>7.4805211375990615</v>
      </c>
      <c r="G145" s="358"/>
      <c r="H145" s="357"/>
      <c r="I145" s="318"/>
    </row>
    <row r="146" spans="1:9" x14ac:dyDescent="0.25">
      <c r="A146" s="356" t="s">
        <v>2222</v>
      </c>
      <c r="B146" s="360">
        <v>35.314666212661322</v>
      </c>
      <c r="C146" s="358">
        <v>3.5314666212661319E-5</v>
      </c>
      <c r="D146" s="357">
        <v>3.5314666212661321E-2</v>
      </c>
      <c r="E146" s="370">
        <v>0.13368052594273649</v>
      </c>
      <c r="F146" s="337">
        <v>1</v>
      </c>
      <c r="G146" s="360"/>
      <c r="H146" s="357"/>
      <c r="I146" s="318"/>
    </row>
    <row r="147" spans="1:9" x14ac:dyDescent="0.25">
      <c r="A147" s="356"/>
      <c r="B147" s="360"/>
      <c r="C147" s="358"/>
      <c r="D147" s="357"/>
      <c r="E147" s="357"/>
      <c r="F147" s="357"/>
      <c r="G147" s="358"/>
      <c r="H147" s="357"/>
      <c r="I147" s="318"/>
    </row>
    <row r="148" spans="1:9" x14ac:dyDescent="0.25">
      <c r="A148" s="356" t="s">
        <v>2223</v>
      </c>
      <c r="B148" s="371" t="s">
        <v>2224</v>
      </c>
      <c r="C148" s="360" t="s">
        <v>2225</v>
      </c>
      <c r="D148" s="358" t="s">
        <v>2226</v>
      </c>
      <c r="E148" s="358" t="s">
        <v>2227</v>
      </c>
      <c r="F148" s="357" t="s">
        <v>2228</v>
      </c>
      <c r="G148" s="360" t="s">
        <v>2229</v>
      </c>
      <c r="H148" s="357" t="s">
        <v>2230</v>
      </c>
      <c r="I148" s="318" t="s">
        <v>2231</v>
      </c>
    </row>
    <row r="149" spans="1:9" x14ac:dyDescent="0.25">
      <c r="A149" s="356" t="s">
        <v>2232</v>
      </c>
      <c r="B149" s="360">
        <v>1</v>
      </c>
      <c r="C149" s="358">
        <v>1000</v>
      </c>
      <c r="D149" s="357">
        <v>1000000</v>
      </c>
      <c r="E149" s="358">
        <v>3600</v>
      </c>
      <c r="F149" s="357">
        <v>3600000</v>
      </c>
      <c r="G149" s="357">
        <v>1055.05585</v>
      </c>
      <c r="H149" s="357">
        <v>1055055850</v>
      </c>
      <c r="I149" s="318">
        <v>2684519.5376862194</v>
      </c>
    </row>
    <row r="150" spans="1:9" x14ac:dyDescent="0.25">
      <c r="A150" s="356" t="s">
        <v>2233</v>
      </c>
      <c r="B150" s="372">
        <v>1E-3</v>
      </c>
      <c r="C150" s="360">
        <v>1</v>
      </c>
      <c r="D150" s="360">
        <v>1000</v>
      </c>
      <c r="E150" s="373">
        <v>3.6</v>
      </c>
      <c r="F150" s="360">
        <v>3600</v>
      </c>
      <c r="G150" s="360">
        <v>1.05505585</v>
      </c>
      <c r="H150" s="357">
        <v>1055055.8500000001</v>
      </c>
      <c r="I150" s="318">
        <v>2684.5195376862198</v>
      </c>
    </row>
    <row r="151" spans="1:9" x14ac:dyDescent="0.25">
      <c r="A151" s="362" t="s">
        <v>2234</v>
      </c>
      <c r="B151" s="197">
        <v>9.9999999999999995E-7</v>
      </c>
      <c r="C151" s="197">
        <v>1E-3</v>
      </c>
      <c r="D151" s="197">
        <v>1</v>
      </c>
      <c r="E151" s="197">
        <v>3.5999999999999999E-3</v>
      </c>
      <c r="F151" s="197">
        <v>3.6</v>
      </c>
      <c r="G151" s="197">
        <v>1.0550558499999999E-3</v>
      </c>
      <c r="H151" s="197">
        <v>1055.05585</v>
      </c>
      <c r="I151" s="320">
        <v>2.6845195376862194</v>
      </c>
    </row>
    <row r="152" spans="1:9" x14ac:dyDescent="0.25">
      <c r="A152" t="s">
        <v>2235</v>
      </c>
      <c r="B152">
        <v>2.7777777777777778E-4</v>
      </c>
      <c r="C152">
        <v>0.27777777777777779</v>
      </c>
      <c r="D152">
        <v>277.77777777777777</v>
      </c>
      <c r="E152">
        <v>1</v>
      </c>
      <c r="F152">
        <v>1000</v>
      </c>
      <c r="G152">
        <v>0.29307106944444444</v>
      </c>
      <c r="H152">
        <v>293071.06944444444</v>
      </c>
      <c r="I152">
        <v>745.69987157950538</v>
      </c>
    </row>
    <row r="153" spans="1:9" x14ac:dyDescent="0.25">
      <c r="A153" t="s">
        <v>2236</v>
      </c>
      <c r="B153">
        <v>2.7777777777777776E-7</v>
      </c>
      <c r="C153">
        <v>2.7777777777777778E-4</v>
      </c>
      <c r="D153">
        <v>0.27777777777777779</v>
      </c>
      <c r="E153">
        <v>1E-3</v>
      </c>
      <c r="F153">
        <v>1</v>
      </c>
      <c r="G153">
        <v>2.9307106944444444E-4</v>
      </c>
      <c r="H153">
        <v>293.07106944444445</v>
      </c>
      <c r="I153">
        <v>0.74569987157950535</v>
      </c>
    </row>
    <row r="154" spans="1:9" x14ac:dyDescent="0.25">
      <c r="A154" t="s">
        <v>2005</v>
      </c>
      <c r="B154">
        <v>9.4781712266701337E-4</v>
      </c>
      <c r="C154">
        <v>0.94781712266701335</v>
      </c>
      <c r="D154">
        <v>947.81712266701334</v>
      </c>
      <c r="E154">
        <v>3.4121416416012482</v>
      </c>
      <c r="F154">
        <v>3412.141641601248</v>
      </c>
      <c r="G154">
        <v>1</v>
      </c>
      <c r="H154">
        <v>1000000</v>
      </c>
      <c r="I154">
        <v>2544.4335839531336</v>
      </c>
    </row>
    <row r="155" spans="1:9" x14ac:dyDescent="0.25">
      <c r="A155" t="s">
        <v>2237</v>
      </c>
      <c r="B155">
        <v>9.4781712266701324E-10</v>
      </c>
      <c r="C155">
        <v>9.4781712266701326E-7</v>
      </c>
      <c r="D155">
        <v>9.4781712266701326E-4</v>
      </c>
      <c r="E155">
        <v>3.4121416416012478E-6</v>
      </c>
      <c r="F155">
        <v>3.4121416416012479E-3</v>
      </c>
      <c r="G155">
        <v>9.9999999999999995E-7</v>
      </c>
      <c r="H155">
        <v>1</v>
      </c>
      <c r="I155">
        <v>2.5444335839531337E-3</v>
      </c>
    </row>
    <row r="156" spans="1:9" x14ac:dyDescent="0.25">
      <c r="A156" t="s">
        <v>2238</v>
      </c>
      <c r="B156">
        <v>3.72506136E-7</v>
      </c>
      <c r="C156">
        <v>3.7250613599999999E-4</v>
      </c>
      <c r="D156">
        <v>0.37250613599999999</v>
      </c>
      <c r="E156">
        <v>1.3410220896E-3</v>
      </c>
      <c r="F156">
        <v>1.3410220896</v>
      </c>
      <c r="G156">
        <v>3.9301477794769559E-4</v>
      </c>
      <c r="H156">
        <v>393.01477794769556</v>
      </c>
      <c r="I156">
        <v>1</v>
      </c>
    </row>
    <row r="158" spans="1:9" x14ac:dyDescent="0.25">
      <c r="A158" t="s">
        <v>2239</v>
      </c>
      <c r="B158" t="s">
        <v>2240</v>
      </c>
      <c r="C158" t="s">
        <v>2241</v>
      </c>
      <c r="D158" t="s">
        <v>2242</v>
      </c>
      <c r="E158" t="s">
        <v>2243</v>
      </c>
      <c r="F158" t="s">
        <v>2244</v>
      </c>
    </row>
    <row r="159" spans="1:9" x14ac:dyDescent="0.25">
      <c r="A159" t="s">
        <v>2240</v>
      </c>
      <c r="B159">
        <v>1</v>
      </c>
      <c r="C159">
        <v>1000</v>
      </c>
      <c r="D159">
        <v>1000000</v>
      </c>
      <c r="E159">
        <v>304.8</v>
      </c>
      <c r="F159">
        <v>1609340</v>
      </c>
    </row>
    <row r="160" spans="1:9" x14ac:dyDescent="0.25">
      <c r="A160" t="s">
        <v>2241</v>
      </c>
      <c r="B160">
        <v>1E-3</v>
      </c>
      <c r="C160">
        <v>1</v>
      </c>
      <c r="D160">
        <v>1000</v>
      </c>
      <c r="E160">
        <v>0.30480000000000002</v>
      </c>
      <c r="F160">
        <v>1609.34</v>
      </c>
    </row>
    <row r="161" spans="1:6" x14ac:dyDescent="0.25">
      <c r="A161" t="s">
        <v>2242</v>
      </c>
      <c r="B161">
        <v>9.9999999999999995E-7</v>
      </c>
      <c r="C161">
        <v>1E-3</v>
      </c>
      <c r="D161">
        <v>1</v>
      </c>
      <c r="E161">
        <v>3.0480000000000004E-4</v>
      </c>
      <c r="F161">
        <v>1.60934</v>
      </c>
    </row>
    <row r="162" spans="1:6" x14ac:dyDescent="0.25">
      <c r="A162" t="s">
        <v>2243</v>
      </c>
      <c r="B162">
        <v>3.2808398950131233E-3</v>
      </c>
      <c r="C162">
        <v>3.2808398950131235</v>
      </c>
      <c r="D162">
        <v>3280.8398950131236</v>
      </c>
      <c r="E162">
        <v>1</v>
      </c>
      <c r="F162">
        <v>5280</v>
      </c>
    </row>
    <row r="163" spans="1:6" x14ac:dyDescent="0.25">
      <c r="A163" t="s">
        <v>2244</v>
      </c>
      <c r="B163">
        <v>6.2137273664980671E-7</v>
      </c>
      <c r="C163">
        <v>6.2137273664980672E-4</v>
      </c>
      <c r="D163">
        <v>0.62137273664980675</v>
      </c>
      <c r="E163">
        <v>1.8939393939393939E-4</v>
      </c>
      <c r="F163">
        <v>1</v>
      </c>
    </row>
  </sheetData>
  <dataValidations count="5">
    <dataValidation type="list" allowBlank="1" showInputMessage="1" showErrorMessage="1" sqref="B5" xr:uid="{A74299CA-EAD1-483D-9715-78928C38E04C}">
      <formula1>"1,2"</formula1>
    </dataValidation>
    <dataValidation type="list" allowBlank="1" showInputMessage="1" showErrorMessage="1" sqref="B92" xr:uid="{3C9EB996-430D-46D6-BD1F-9C091FA5ACA2}">
      <formula1>"AR5/GWP,AR5/GTP,AR4/GWP,AR3/GWP,AR2/GWP,AR1/GWP"</formula1>
    </dataValidation>
    <dataValidation type="list" allowBlank="1" showInputMessage="1" showErrorMessage="1" sqref="B93" xr:uid="{470CFCBF-AB19-48D4-A07B-EECBC38CB2C2}">
      <formula1>$C$93:$D$93</formula1>
    </dataValidation>
    <dataValidation type="list" allowBlank="1" showInputMessage="1" showErrorMessage="1" sqref="B99" xr:uid="{BE184574-C2FB-4424-95C0-B4BD9D22B6E2}">
      <formula1>"None, GWP, GTP"</formula1>
    </dataValidation>
    <dataValidation type="list" allowBlank="1" showInputMessage="1" showErrorMessage="1" sqref="B100" xr:uid="{3FDD313F-63A3-443C-BA55-10515E863D8D}">
      <formula1>$D$100:$E$100</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02AE2-B8E8-44CF-851D-0EE4FBAEEC68}">
  <dimension ref="A1:AD87"/>
  <sheetViews>
    <sheetView workbookViewId="0">
      <pane xSplit="2" ySplit="1" topLeftCell="C20" activePane="bottomRight" state="frozen"/>
      <selection activeCell="C32" sqref="C32"/>
      <selection pane="topRight" activeCell="C32" sqref="C32"/>
      <selection pane="bottomLeft" activeCell="C32" sqref="C32"/>
      <selection pane="bottomRight" activeCell="C54" sqref="C54"/>
    </sheetView>
  </sheetViews>
  <sheetFormatPr defaultRowHeight="15" customHeight="1" x14ac:dyDescent="0.25"/>
  <cols>
    <col min="1" max="1" width="17.85546875" customWidth="1"/>
    <col min="2" max="2" width="40.7109375" customWidth="1"/>
  </cols>
  <sheetData>
    <row r="1" spans="1:30" s="99" customFormat="1" ht="15.75" x14ac:dyDescent="0.25">
      <c r="B1" s="99" t="s">
        <v>2245</v>
      </c>
    </row>
    <row r="2" spans="1:30" s="100" customFormat="1" ht="12" x14ac:dyDescent="0.2"/>
    <row r="3" spans="1:30" s="100" customFormat="1" ht="12" x14ac:dyDescent="0.2">
      <c r="C3" s="100" t="s">
        <v>15</v>
      </c>
      <c r="D3" s="100" t="s">
        <v>1307</v>
      </c>
    </row>
    <row r="4" spans="1:30" s="100" customFormat="1" ht="12" x14ac:dyDescent="0.2">
      <c r="C4" s="100" t="s">
        <v>16</v>
      </c>
      <c r="D4" s="100" t="s">
        <v>2246</v>
      </c>
      <c r="F4" s="100" t="s">
        <v>2247</v>
      </c>
    </row>
    <row r="5" spans="1:30" s="100" customFormat="1" ht="12" x14ac:dyDescent="0.2">
      <c r="C5" s="100" t="s">
        <v>17</v>
      </c>
      <c r="D5" s="100" t="s">
        <v>2248</v>
      </c>
    </row>
    <row r="6" spans="1:30" s="100" customFormat="1" ht="12" x14ac:dyDescent="0.2">
      <c r="C6" s="100" t="s">
        <v>18</v>
      </c>
      <c r="E6" s="100" t="s">
        <v>1311</v>
      </c>
    </row>
    <row r="7" spans="1:30" s="100" customFormat="1" ht="12" x14ac:dyDescent="0.2"/>
    <row r="8" spans="1:30" s="100" customFormat="1" ht="12" x14ac:dyDescent="0.2"/>
    <row r="9" spans="1:30" s="100" customFormat="1" ht="12" x14ac:dyDescent="0.2"/>
    <row r="10" spans="1:30" s="374" customFormat="1" ht="15.75" x14ac:dyDescent="0.25">
      <c r="B10" s="374" t="s">
        <v>2249</v>
      </c>
    </row>
    <row r="11" spans="1:30" s="375" customFormat="1" ht="12" x14ac:dyDescent="0.2">
      <c r="B11" s="375" t="s">
        <v>2250</v>
      </c>
    </row>
    <row r="12" spans="1:30" s="100" customFormat="1" ht="12" x14ac:dyDescent="0.2">
      <c r="AD12" s="100" t="s">
        <v>1312</v>
      </c>
    </row>
    <row r="13" spans="1:30" s="103" customFormat="1" ht="12" x14ac:dyDescent="0.2">
      <c r="C13" s="103">
        <v>2024</v>
      </c>
      <c r="D13" s="103">
        <v>2025</v>
      </c>
      <c r="E13" s="103">
        <v>2026</v>
      </c>
      <c r="F13" s="103">
        <v>2027</v>
      </c>
      <c r="G13" s="103">
        <v>2028</v>
      </c>
      <c r="H13" s="103">
        <v>2029</v>
      </c>
      <c r="I13" s="103">
        <v>2030</v>
      </c>
      <c r="J13" s="103">
        <v>2031</v>
      </c>
      <c r="K13" s="103">
        <v>2032</v>
      </c>
      <c r="L13" s="103">
        <v>2033</v>
      </c>
      <c r="M13" s="103">
        <v>2034</v>
      </c>
      <c r="N13" s="103">
        <v>2035</v>
      </c>
      <c r="O13" s="103">
        <v>2036</v>
      </c>
      <c r="P13" s="103">
        <v>2037</v>
      </c>
      <c r="Q13" s="103">
        <v>2038</v>
      </c>
      <c r="R13" s="103">
        <v>2039</v>
      </c>
      <c r="S13" s="103">
        <v>2040</v>
      </c>
      <c r="T13" s="103">
        <v>2041</v>
      </c>
      <c r="U13" s="103">
        <v>2042</v>
      </c>
      <c r="V13" s="103">
        <v>2043</v>
      </c>
      <c r="W13" s="103">
        <v>2044</v>
      </c>
      <c r="X13" s="103">
        <v>2045</v>
      </c>
      <c r="Y13" s="103">
        <v>2046</v>
      </c>
      <c r="Z13" s="103">
        <v>2047</v>
      </c>
      <c r="AA13" s="103">
        <v>2048</v>
      </c>
      <c r="AB13" s="103">
        <v>2049</v>
      </c>
      <c r="AC13" s="103">
        <v>2050</v>
      </c>
      <c r="AD13" s="103" t="s">
        <v>1313</v>
      </c>
    </row>
    <row r="14" spans="1:30" s="376" customFormat="1" ht="12" x14ac:dyDescent="0.2">
      <c r="B14" s="376" t="s">
        <v>32</v>
      </c>
    </row>
    <row r="15" spans="1:30" s="375" customFormat="1" ht="12" x14ac:dyDescent="0.2">
      <c r="B15" s="375" t="s">
        <v>1360</v>
      </c>
    </row>
    <row r="16" spans="1:30" s="375" customFormat="1" ht="12" x14ac:dyDescent="0.2">
      <c r="A16" s="375" t="s">
        <v>2251</v>
      </c>
      <c r="B16" s="375" t="s">
        <v>2252</v>
      </c>
      <c r="C16" s="375">
        <v>6.6360001564025879</v>
      </c>
      <c r="D16" s="375">
        <v>6.6360001564025879</v>
      </c>
      <c r="E16" s="375">
        <v>6.6360001564025879</v>
      </c>
      <c r="F16" s="375">
        <v>6.6360001564025879</v>
      </c>
      <c r="G16" s="375">
        <v>6.6360001564025879</v>
      </c>
      <c r="H16" s="375">
        <v>6.6360001564025879</v>
      </c>
      <c r="I16" s="375">
        <v>6.6360001564025879</v>
      </c>
      <c r="J16" s="375">
        <v>6.6360001564025879</v>
      </c>
      <c r="K16" s="375">
        <v>6.6360001564025879</v>
      </c>
      <c r="L16" s="375">
        <v>6.6360001564025879</v>
      </c>
      <c r="M16" s="375">
        <v>6.6360001564025879</v>
      </c>
      <c r="N16" s="375">
        <v>6.6360001564025879</v>
      </c>
      <c r="O16" s="375">
        <v>6.6360001564025879</v>
      </c>
      <c r="P16" s="375">
        <v>6.6360001564025879</v>
      </c>
      <c r="Q16" s="375">
        <v>6.6360001564025879</v>
      </c>
      <c r="R16" s="375">
        <v>6.6360001564025879</v>
      </c>
      <c r="S16" s="375">
        <v>6.6360001564025879</v>
      </c>
      <c r="T16" s="375">
        <v>6.6360001564025879</v>
      </c>
      <c r="U16" s="375">
        <v>6.6360001564025879</v>
      </c>
      <c r="V16" s="375">
        <v>6.6360001564025879</v>
      </c>
      <c r="W16" s="375">
        <v>6.6360001564025879</v>
      </c>
      <c r="X16" s="375">
        <v>6.6360001564025879</v>
      </c>
      <c r="Y16" s="375">
        <v>6.6360001564025879</v>
      </c>
      <c r="Z16" s="375">
        <v>6.6360001564025879</v>
      </c>
      <c r="AA16" s="375">
        <v>6.6360001564025879</v>
      </c>
      <c r="AB16" s="375">
        <v>6.6360001564025879</v>
      </c>
      <c r="AC16" s="375">
        <v>6.6360001564025879</v>
      </c>
      <c r="AD16" s="375">
        <v>0</v>
      </c>
    </row>
    <row r="17" spans="1:30" s="375" customFormat="1" ht="12" x14ac:dyDescent="0.2">
      <c r="A17" s="375" t="s">
        <v>2253</v>
      </c>
      <c r="B17" s="375" t="s">
        <v>2254</v>
      </c>
      <c r="C17" s="375">
        <v>5.0479998588562012</v>
      </c>
      <c r="D17" s="375">
        <v>5.0479998588562012</v>
      </c>
      <c r="E17" s="375">
        <v>5.0479998588562012</v>
      </c>
      <c r="F17" s="375">
        <v>5.0479998588562012</v>
      </c>
      <c r="G17" s="375">
        <v>5.0479998588562012</v>
      </c>
      <c r="H17" s="375">
        <v>5.0479998588562012</v>
      </c>
      <c r="I17" s="375">
        <v>5.0479998588562012</v>
      </c>
      <c r="J17" s="375">
        <v>5.0479998588562012</v>
      </c>
      <c r="K17" s="375">
        <v>5.0479998588562012</v>
      </c>
      <c r="L17" s="375">
        <v>5.0479998588562012</v>
      </c>
      <c r="M17" s="375">
        <v>5.0479998588562012</v>
      </c>
      <c r="N17" s="375">
        <v>5.0479998588562012</v>
      </c>
      <c r="O17" s="375">
        <v>5.0479998588562012</v>
      </c>
      <c r="P17" s="375">
        <v>5.0479998588562012</v>
      </c>
      <c r="Q17" s="375">
        <v>5.0479998588562012</v>
      </c>
      <c r="R17" s="375">
        <v>5.0479998588562012</v>
      </c>
      <c r="S17" s="375">
        <v>5.0479998588562012</v>
      </c>
      <c r="T17" s="375">
        <v>5.0479998588562012</v>
      </c>
      <c r="U17" s="375">
        <v>5.0479998588562012</v>
      </c>
      <c r="V17" s="375">
        <v>5.0479998588562012</v>
      </c>
      <c r="W17" s="375">
        <v>5.0479998588562012</v>
      </c>
      <c r="X17" s="375">
        <v>5.0479998588562012</v>
      </c>
      <c r="Y17" s="375">
        <v>5.0479998588562012</v>
      </c>
      <c r="Z17" s="375">
        <v>5.0479998588562012</v>
      </c>
      <c r="AA17" s="375">
        <v>5.0479998588562012</v>
      </c>
      <c r="AB17" s="375">
        <v>5.0479998588562012</v>
      </c>
      <c r="AC17" s="375">
        <v>5.0479998588562012</v>
      </c>
      <c r="AD17" s="375">
        <v>0</v>
      </c>
    </row>
    <row r="18" spans="1:30" s="375" customFormat="1" ht="12" x14ac:dyDescent="0.2">
      <c r="A18" s="375" t="s">
        <v>2255</v>
      </c>
      <c r="B18" s="375" t="s">
        <v>2256</v>
      </c>
      <c r="C18" s="375">
        <v>5.3590002059936523</v>
      </c>
      <c r="D18" s="375">
        <v>5.3590002059936523</v>
      </c>
      <c r="E18" s="375">
        <v>5.3590002059936523</v>
      </c>
      <c r="F18" s="375">
        <v>5.3590002059936523</v>
      </c>
      <c r="G18" s="375">
        <v>5.3590002059936523</v>
      </c>
      <c r="H18" s="375">
        <v>5.3590002059936523</v>
      </c>
      <c r="I18" s="375">
        <v>5.3590002059936523</v>
      </c>
      <c r="J18" s="375">
        <v>5.3590002059936523</v>
      </c>
      <c r="K18" s="375">
        <v>5.3590002059936523</v>
      </c>
      <c r="L18" s="375">
        <v>5.3590002059936523</v>
      </c>
      <c r="M18" s="375">
        <v>5.3590002059936523</v>
      </c>
      <c r="N18" s="375">
        <v>5.3590002059936523</v>
      </c>
      <c r="O18" s="375">
        <v>5.3590002059936523</v>
      </c>
      <c r="P18" s="375">
        <v>5.3590002059936523</v>
      </c>
      <c r="Q18" s="375">
        <v>5.3590002059936523</v>
      </c>
      <c r="R18" s="375">
        <v>5.3590002059936523</v>
      </c>
      <c r="S18" s="375">
        <v>5.3590002059936523</v>
      </c>
      <c r="T18" s="375">
        <v>5.3590002059936523</v>
      </c>
      <c r="U18" s="375">
        <v>5.3590002059936523</v>
      </c>
      <c r="V18" s="375">
        <v>5.3590002059936523</v>
      </c>
      <c r="W18" s="375">
        <v>5.3590002059936523</v>
      </c>
      <c r="X18" s="375">
        <v>5.3590002059936523</v>
      </c>
      <c r="Y18" s="375">
        <v>5.3590002059936523</v>
      </c>
      <c r="Z18" s="375">
        <v>5.3590002059936523</v>
      </c>
      <c r="AA18" s="375">
        <v>5.3590002059936523</v>
      </c>
      <c r="AB18" s="375">
        <v>5.3590002059936523</v>
      </c>
      <c r="AC18" s="375">
        <v>5.3590002059936523</v>
      </c>
      <c r="AD18" s="375">
        <v>0</v>
      </c>
    </row>
    <row r="19" spans="1:30" s="375" customFormat="1" ht="12" x14ac:dyDescent="0.2">
      <c r="A19" s="375" t="s">
        <v>2257</v>
      </c>
      <c r="B19" s="375" t="s">
        <v>2258</v>
      </c>
      <c r="C19" s="375">
        <v>5.8249998092651367</v>
      </c>
      <c r="D19" s="375">
        <v>5.8249998092651367</v>
      </c>
      <c r="E19" s="375">
        <v>5.8249998092651367</v>
      </c>
      <c r="F19" s="375">
        <v>5.8249998092651367</v>
      </c>
      <c r="G19" s="375">
        <v>5.8249998092651367</v>
      </c>
      <c r="H19" s="375">
        <v>5.8249998092651367</v>
      </c>
      <c r="I19" s="375">
        <v>5.8249998092651367</v>
      </c>
      <c r="J19" s="375">
        <v>5.8249998092651367</v>
      </c>
      <c r="K19" s="375">
        <v>5.8249998092651367</v>
      </c>
      <c r="L19" s="375">
        <v>5.8249998092651367</v>
      </c>
      <c r="M19" s="375">
        <v>5.8249998092651367</v>
      </c>
      <c r="N19" s="375">
        <v>5.8249998092651367</v>
      </c>
      <c r="O19" s="375">
        <v>5.8249998092651367</v>
      </c>
      <c r="P19" s="375">
        <v>5.8249998092651367</v>
      </c>
      <c r="Q19" s="375">
        <v>5.8249998092651367</v>
      </c>
      <c r="R19" s="375">
        <v>5.8249998092651367</v>
      </c>
      <c r="S19" s="375">
        <v>5.8249998092651367</v>
      </c>
      <c r="T19" s="375">
        <v>5.8249998092651367</v>
      </c>
      <c r="U19" s="375">
        <v>5.8249998092651367</v>
      </c>
      <c r="V19" s="375">
        <v>5.8249998092651367</v>
      </c>
      <c r="W19" s="375">
        <v>5.8249998092651367</v>
      </c>
      <c r="X19" s="375">
        <v>5.8249998092651367</v>
      </c>
      <c r="Y19" s="375">
        <v>5.8249998092651367</v>
      </c>
      <c r="Z19" s="375">
        <v>5.8249998092651367</v>
      </c>
      <c r="AA19" s="375">
        <v>5.8249998092651367</v>
      </c>
      <c r="AB19" s="375">
        <v>5.8249998092651367</v>
      </c>
      <c r="AC19" s="375">
        <v>5.8249998092651367</v>
      </c>
      <c r="AD19" s="375">
        <v>0</v>
      </c>
    </row>
    <row r="20" spans="1:30" s="375" customFormat="1" ht="12" x14ac:dyDescent="0.2">
      <c r="A20" s="375" t="s">
        <v>2259</v>
      </c>
      <c r="B20" s="375" t="s">
        <v>2260</v>
      </c>
      <c r="C20" s="375">
        <v>5.7755923271179199</v>
      </c>
      <c r="D20" s="375">
        <v>5.7757983207702637</v>
      </c>
      <c r="E20" s="375">
        <v>5.7763595581054688</v>
      </c>
      <c r="F20" s="375">
        <v>5.7769083976745614</v>
      </c>
      <c r="G20" s="375">
        <v>5.7765970230102539</v>
      </c>
      <c r="H20" s="375">
        <v>5.7766475677490234</v>
      </c>
      <c r="I20" s="375">
        <v>5.7765045166015616</v>
      </c>
      <c r="J20" s="375">
        <v>5.7767424583435059</v>
      </c>
      <c r="K20" s="375">
        <v>5.7769532203674316</v>
      </c>
      <c r="L20" s="375">
        <v>5.777015209197998</v>
      </c>
      <c r="M20" s="375">
        <v>5.7770848274230957</v>
      </c>
      <c r="N20" s="375">
        <v>5.7772822380065918</v>
      </c>
      <c r="O20" s="375">
        <v>5.7772650718688956</v>
      </c>
      <c r="P20" s="375">
        <v>5.7773728370666504</v>
      </c>
      <c r="Q20" s="375">
        <v>5.7773809432983398</v>
      </c>
      <c r="R20" s="375">
        <v>5.7774128913879386</v>
      </c>
      <c r="S20" s="375">
        <v>5.7774543762207031</v>
      </c>
      <c r="T20" s="375">
        <v>5.7775239944458008</v>
      </c>
      <c r="U20" s="375">
        <v>5.7776355743408203</v>
      </c>
      <c r="V20" s="375">
        <v>5.7776851654052734</v>
      </c>
      <c r="W20" s="375">
        <v>5.7776522636413574</v>
      </c>
      <c r="X20" s="375">
        <v>5.7776870727539063</v>
      </c>
      <c r="Y20" s="375">
        <v>5.7776412963867188</v>
      </c>
      <c r="Z20" s="375">
        <v>5.7775740623474121</v>
      </c>
      <c r="AA20" s="375">
        <v>5.77764892578125</v>
      </c>
      <c r="AB20" s="375">
        <v>5.777625560760498</v>
      </c>
      <c r="AC20" s="375">
        <v>5.777587890625</v>
      </c>
      <c r="AD20" s="375">
        <v>1.3286896213271501E-5</v>
      </c>
    </row>
    <row r="21" spans="1:30" s="375" customFormat="1" ht="12" x14ac:dyDescent="0.2">
      <c r="A21" s="375" t="s">
        <v>2261</v>
      </c>
      <c r="B21" s="375" t="s">
        <v>2262</v>
      </c>
      <c r="C21" s="375">
        <v>5.7755923271179199</v>
      </c>
      <c r="D21" s="375">
        <v>5.7757983207702637</v>
      </c>
      <c r="E21" s="375">
        <v>5.7763595581054688</v>
      </c>
      <c r="F21" s="375">
        <v>5.7769083976745614</v>
      </c>
      <c r="G21" s="375">
        <v>5.7765970230102539</v>
      </c>
      <c r="H21" s="375">
        <v>5.7766475677490234</v>
      </c>
      <c r="I21" s="375">
        <v>5.7765045166015616</v>
      </c>
      <c r="J21" s="375">
        <v>5.7767424583435059</v>
      </c>
      <c r="K21" s="375">
        <v>5.7769532203674316</v>
      </c>
      <c r="L21" s="375">
        <v>5.777015209197998</v>
      </c>
      <c r="M21" s="375">
        <v>5.7770848274230957</v>
      </c>
      <c r="N21" s="375">
        <v>5.7772822380065918</v>
      </c>
      <c r="O21" s="375">
        <v>5.7772650718688956</v>
      </c>
      <c r="P21" s="375">
        <v>5.7773728370666504</v>
      </c>
      <c r="Q21" s="375">
        <v>5.7773809432983398</v>
      </c>
      <c r="R21" s="375">
        <v>5.7774128913879386</v>
      </c>
      <c r="S21" s="375">
        <v>5.7774543762207031</v>
      </c>
      <c r="T21" s="375">
        <v>5.7775239944458008</v>
      </c>
      <c r="U21" s="375">
        <v>5.7776355743408203</v>
      </c>
      <c r="V21" s="375">
        <v>5.7776851654052734</v>
      </c>
      <c r="W21" s="375">
        <v>5.7776522636413574</v>
      </c>
      <c r="X21" s="375">
        <v>5.7776870727539063</v>
      </c>
      <c r="Y21" s="375">
        <v>5.7776412963867188</v>
      </c>
      <c r="Z21" s="375">
        <v>5.7775740623474121</v>
      </c>
      <c r="AA21" s="375">
        <v>5.77764892578125</v>
      </c>
      <c r="AB21" s="375">
        <v>5.777625560760498</v>
      </c>
      <c r="AC21" s="375">
        <v>5.777587890625</v>
      </c>
      <c r="AD21" s="375">
        <v>1.3286896213271501E-5</v>
      </c>
    </row>
    <row r="22" spans="1:30" s="375" customFormat="1" ht="12" x14ac:dyDescent="0.2">
      <c r="A22" s="375" t="s">
        <v>2263</v>
      </c>
      <c r="B22" s="375" t="s">
        <v>2264</v>
      </c>
      <c r="C22" s="375">
        <v>5.7755923271179199</v>
      </c>
      <c r="D22" s="375">
        <v>5.7757983207702637</v>
      </c>
      <c r="E22" s="375">
        <v>5.7763595581054688</v>
      </c>
      <c r="F22" s="375">
        <v>5.7769083976745614</v>
      </c>
      <c r="G22" s="375">
        <v>5.7765970230102539</v>
      </c>
      <c r="H22" s="375">
        <v>5.7766475677490234</v>
      </c>
      <c r="I22" s="375">
        <v>5.7765045166015616</v>
      </c>
      <c r="J22" s="375">
        <v>5.7767424583435059</v>
      </c>
      <c r="K22" s="375">
        <v>5.7769532203674316</v>
      </c>
      <c r="L22" s="375">
        <v>5.777015209197998</v>
      </c>
      <c r="M22" s="375">
        <v>5.7770848274230957</v>
      </c>
      <c r="N22" s="375">
        <v>5.7772822380065918</v>
      </c>
      <c r="O22" s="375">
        <v>5.7772650718688956</v>
      </c>
      <c r="P22" s="375">
        <v>5.7773728370666504</v>
      </c>
      <c r="Q22" s="375">
        <v>5.7773809432983398</v>
      </c>
      <c r="R22" s="375">
        <v>5.7774128913879386</v>
      </c>
      <c r="S22" s="375">
        <v>5.7774543762207031</v>
      </c>
      <c r="T22" s="375">
        <v>5.7775239944458008</v>
      </c>
      <c r="U22" s="375">
        <v>5.7776355743408203</v>
      </c>
      <c r="V22" s="375">
        <v>5.7776851654052734</v>
      </c>
      <c r="W22" s="375">
        <v>5.7776522636413574</v>
      </c>
      <c r="X22" s="375">
        <v>5.7776870727539063</v>
      </c>
      <c r="Y22" s="375">
        <v>5.7776412963867188</v>
      </c>
      <c r="Z22" s="375">
        <v>5.7775740623474121</v>
      </c>
      <c r="AA22" s="375">
        <v>5.77764892578125</v>
      </c>
      <c r="AB22" s="375">
        <v>5.777625560760498</v>
      </c>
      <c r="AC22" s="375">
        <v>5.777587890625</v>
      </c>
      <c r="AD22" s="375">
        <v>1.3286896213271501E-5</v>
      </c>
    </row>
    <row r="23" spans="1:30" s="375" customFormat="1" ht="12" x14ac:dyDescent="0.2">
      <c r="A23" s="375" t="s">
        <v>2265</v>
      </c>
      <c r="B23" s="375" t="s">
        <v>2266</v>
      </c>
      <c r="C23" s="375">
        <v>5.7755923271179199</v>
      </c>
      <c r="D23" s="375">
        <v>5.7757983207702637</v>
      </c>
      <c r="E23" s="375">
        <v>5.7763595581054688</v>
      </c>
      <c r="F23" s="375">
        <v>5.7769083976745614</v>
      </c>
      <c r="G23" s="375">
        <v>5.7765970230102539</v>
      </c>
      <c r="H23" s="375">
        <v>5.7766475677490234</v>
      </c>
      <c r="I23" s="375">
        <v>5.7765045166015616</v>
      </c>
      <c r="J23" s="375">
        <v>5.7767424583435059</v>
      </c>
      <c r="K23" s="375">
        <v>5.7769532203674316</v>
      </c>
      <c r="L23" s="375">
        <v>5.777015209197998</v>
      </c>
      <c r="M23" s="375">
        <v>5.7770848274230957</v>
      </c>
      <c r="N23" s="375">
        <v>5.7772822380065918</v>
      </c>
      <c r="O23" s="375">
        <v>5.7772650718688956</v>
      </c>
      <c r="P23" s="375">
        <v>5.7773728370666504</v>
      </c>
      <c r="Q23" s="375">
        <v>5.7773809432983398</v>
      </c>
      <c r="R23" s="375">
        <v>5.7774128913879386</v>
      </c>
      <c r="S23" s="375">
        <v>5.7774543762207031</v>
      </c>
      <c r="T23" s="375">
        <v>5.7775239944458008</v>
      </c>
      <c r="U23" s="375">
        <v>5.7776355743408203</v>
      </c>
      <c r="V23" s="375">
        <v>5.7776851654052734</v>
      </c>
      <c r="W23" s="375">
        <v>5.7776522636413574</v>
      </c>
      <c r="X23" s="375">
        <v>5.7776870727539063</v>
      </c>
      <c r="Y23" s="375">
        <v>5.7776412963867188</v>
      </c>
      <c r="Z23" s="375">
        <v>5.7775740623474121</v>
      </c>
      <c r="AA23" s="375">
        <v>5.77764892578125</v>
      </c>
      <c r="AB23" s="375">
        <v>5.777625560760498</v>
      </c>
      <c r="AC23" s="375">
        <v>5.777587890625</v>
      </c>
      <c r="AD23" s="375">
        <v>1.3286896213271501E-5</v>
      </c>
    </row>
    <row r="24" spans="1:30" s="375" customFormat="1" ht="12" x14ac:dyDescent="0.2">
      <c r="A24" s="375" t="s">
        <v>2267</v>
      </c>
      <c r="B24" s="375" t="s">
        <v>2268</v>
      </c>
      <c r="C24" s="375">
        <v>5.7755923271179199</v>
      </c>
      <c r="D24" s="375">
        <v>5.7757983207702637</v>
      </c>
      <c r="E24" s="375">
        <v>5.7763595581054688</v>
      </c>
      <c r="F24" s="375">
        <v>5.7769083976745614</v>
      </c>
      <c r="G24" s="375">
        <v>5.7765970230102539</v>
      </c>
      <c r="H24" s="375">
        <v>5.7766475677490234</v>
      </c>
      <c r="I24" s="375">
        <v>5.7765045166015616</v>
      </c>
      <c r="J24" s="375">
        <v>5.7767424583435059</v>
      </c>
      <c r="K24" s="375">
        <v>5.7769532203674316</v>
      </c>
      <c r="L24" s="375">
        <v>5.777015209197998</v>
      </c>
      <c r="M24" s="375">
        <v>5.7770848274230957</v>
      </c>
      <c r="N24" s="375">
        <v>5.7772822380065918</v>
      </c>
      <c r="O24" s="375">
        <v>5.7772650718688956</v>
      </c>
      <c r="P24" s="375">
        <v>5.7773728370666504</v>
      </c>
      <c r="Q24" s="375">
        <v>5.7773809432983398</v>
      </c>
      <c r="R24" s="375">
        <v>5.7774128913879386</v>
      </c>
      <c r="S24" s="375">
        <v>5.7774543762207031</v>
      </c>
      <c r="T24" s="375">
        <v>5.7775239944458008</v>
      </c>
      <c r="U24" s="375">
        <v>5.7776355743408203</v>
      </c>
      <c r="V24" s="375">
        <v>5.7776851654052734</v>
      </c>
      <c r="W24" s="375">
        <v>5.7776522636413574</v>
      </c>
      <c r="X24" s="375">
        <v>5.7776870727539063</v>
      </c>
      <c r="Y24" s="375">
        <v>5.7776412963867188</v>
      </c>
      <c r="Z24" s="375">
        <v>5.7775740623474121</v>
      </c>
      <c r="AA24" s="375">
        <v>5.77764892578125</v>
      </c>
      <c r="AB24" s="375">
        <v>5.777625560760498</v>
      </c>
      <c r="AC24" s="375">
        <v>5.777587890625</v>
      </c>
      <c r="AD24" s="375">
        <v>1.3286896213271501E-5</v>
      </c>
    </row>
    <row r="25" spans="1:30" s="375" customFormat="1" ht="12" x14ac:dyDescent="0.2">
      <c r="A25" s="375" t="s">
        <v>2269</v>
      </c>
      <c r="B25" s="375" t="s">
        <v>2270</v>
      </c>
      <c r="C25" s="375">
        <v>5.7755923271179199</v>
      </c>
      <c r="D25" s="375">
        <v>5.7757987976074219</v>
      </c>
      <c r="E25" s="375">
        <v>5.7763595581054688</v>
      </c>
      <c r="F25" s="375">
        <v>5.7769088745117188</v>
      </c>
      <c r="G25" s="375">
        <v>5.7765974998474121</v>
      </c>
      <c r="H25" s="375">
        <v>5.7766475677490234</v>
      </c>
      <c r="I25" s="375">
        <v>5.7765045166015616</v>
      </c>
      <c r="J25" s="375">
        <v>5.7767424583435059</v>
      </c>
      <c r="K25" s="375">
        <v>5.7769536972045898</v>
      </c>
      <c r="L25" s="375">
        <v>5.7770147323608398</v>
      </c>
      <c r="M25" s="375">
        <v>5.7770838737487793</v>
      </c>
      <c r="N25" s="375">
        <v>5.7772822380065918</v>
      </c>
      <c r="O25" s="375">
        <v>5.7772650718688956</v>
      </c>
      <c r="P25" s="375">
        <v>5.7773728370666504</v>
      </c>
      <c r="Q25" s="375">
        <v>5.7773809432983398</v>
      </c>
      <c r="R25" s="375">
        <v>5.7774133682250977</v>
      </c>
      <c r="S25" s="375">
        <v>5.7774543762207031</v>
      </c>
      <c r="T25" s="375">
        <v>5.777524471282959</v>
      </c>
      <c r="U25" s="375">
        <v>5.7776350975036621</v>
      </c>
      <c r="V25" s="375">
        <v>5.7776856422424316</v>
      </c>
      <c r="W25" s="375">
        <v>5.7776527404785156</v>
      </c>
      <c r="X25" s="375">
        <v>5.7776875495910636</v>
      </c>
      <c r="Y25" s="375">
        <v>5.7776412963867188</v>
      </c>
      <c r="Z25" s="375">
        <v>5.7775735855102539</v>
      </c>
      <c r="AA25" s="375">
        <v>5.7776484489440918</v>
      </c>
      <c r="AB25" s="375">
        <v>5.777625560760498</v>
      </c>
      <c r="AC25" s="375">
        <v>5.777587890625</v>
      </c>
      <c r="AD25" s="375">
        <v>1.3286896213271501E-5</v>
      </c>
    </row>
    <row r="26" spans="1:30" s="375" customFormat="1" ht="12" x14ac:dyDescent="0.2">
      <c r="A26" s="375" t="s">
        <v>2271</v>
      </c>
      <c r="B26" s="375" t="s">
        <v>2272</v>
      </c>
      <c r="C26" s="375">
        <v>5.8169999122619629</v>
      </c>
      <c r="D26" s="375">
        <v>5.8169999122619629</v>
      </c>
      <c r="E26" s="375">
        <v>5.8169999122619629</v>
      </c>
      <c r="F26" s="375">
        <v>5.8169999122619629</v>
      </c>
      <c r="G26" s="375">
        <v>5.8169999122619629</v>
      </c>
      <c r="H26" s="375">
        <v>5.8169999122619629</v>
      </c>
      <c r="I26" s="375">
        <v>5.8169999122619629</v>
      </c>
      <c r="J26" s="375">
        <v>5.8169999122619629</v>
      </c>
      <c r="K26" s="375">
        <v>5.8169999122619629</v>
      </c>
      <c r="L26" s="375">
        <v>5.8169999122619629</v>
      </c>
      <c r="M26" s="375">
        <v>5.8169999122619629</v>
      </c>
      <c r="N26" s="375">
        <v>5.8169999122619629</v>
      </c>
      <c r="O26" s="375">
        <v>5.8169999122619629</v>
      </c>
      <c r="P26" s="375">
        <v>5.8169999122619629</v>
      </c>
      <c r="Q26" s="375">
        <v>5.8169999122619629</v>
      </c>
      <c r="R26" s="375">
        <v>5.8169999122619629</v>
      </c>
      <c r="S26" s="375">
        <v>5.8169999122619629</v>
      </c>
      <c r="T26" s="375">
        <v>5.8169999122619629</v>
      </c>
      <c r="U26" s="375">
        <v>5.8169999122619629</v>
      </c>
      <c r="V26" s="375">
        <v>5.8169999122619629</v>
      </c>
      <c r="W26" s="375">
        <v>5.8169999122619629</v>
      </c>
      <c r="X26" s="375">
        <v>5.8169999122619629</v>
      </c>
      <c r="Y26" s="375">
        <v>5.8169999122619629</v>
      </c>
      <c r="Z26" s="375">
        <v>5.8169999122619629</v>
      </c>
      <c r="AA26" s="375">
        <v>5.8169999122619629</v>
      </c>
      <c r="AB26" s="375">
        <v>5.8169999122619629</v>
      </c>
      <c r="AC26" s="375">
        <v>5.8169999122619629</v>
      </c>
      <c r="AD26" s="375">
        <v>0</v>
      </c>
    </row>
    <row r="27" spans="1:30" s="375" customFormat="1" ht="12" x14ac:dyDescent="0.2">
      <c r="A27" s="375" t="s">
        <v>2273</v>
      </c>
      <c r="B27" s="375" t="s">
        <v>2274</v>
      </c>
      <c r="C27" s="375">
        <v>5.7699999809265137</v>
      </c>
      <c r="D27" s="375">
        <v>5.7699999809265137</v>
      </c>
      <c r="E27" s="375">
        <v>5.7699999809265137</v>
      </c>
      <c r="F27" s="375">
        <v>5.7699999809265137</v>
      </c>
      <c r="G27" s="375">
        <v>5.7699999809265137</v>
      </c>
      <c r="H27" s="375">
        <v>5.7699999809265137</v>
      </c>
      <c r="I27" s="375">
        <v>5.7699999809265137</v>
      </c>
      <c r="J27" s="375">
        <v>5.7699999809265137</v>
      </c>
      <c r="K27" s="375">
        <v>5.7699999809265137</v>
      </c>
      <c r="L27" s="375">
        <v>5.7699999809265137</v>
      </c>
      <c r="M27" s="375">
        <v>5.7699999809265137</v>
      </c>
      <c r="N27" s="375">
        <v>5.7699999809265137</v>
      </c>
      <c r="O27" s="375">
        <v>5.7699999809265137</v>
      </c>
      <c r="P27" s="375">
        <v>5.7699999809265137</v>
      </c>
      <c r="Q27" s="375">
        <v>5.7699999809265137</v>
      </c>
      <c r="R27" s="375">
        <v>5.7699999809265137</v>
      </c>
      <c r="S27" s="375">
        <v>5.7699999809265137</v>
      </c>
      <c r="T27" s="375">
        <v>5.7699999809265137</v>
      </c>
      <c r="U27" s="375">
        <v>5.7699999809265137</v>
      </c>
      <c r="V27" s="375">
        <v>5.7699999809265137</v>
      </c>
      <c r="W27" s="375">
        <v>5.7699999809265137</v>
      </c>
      <c r="X27" s="375">
        <v>5.7699999809265137</v>
      </c>
      <c r="Y27" s="375">
        <v>5.7699999809265137</v>
      </c>
      <c r="Z27" s="375">
        <v>5.7699999809265137</v>
      </c>
      <c r="AA27" s="375">
        <v>5.7699999809265137</v>
      </c>
      <c r="AB27" s="375">
        <v>5.7699999809265137</v>
      </c>
      <c r="AC27" s="375">
        <v>5.7699999809265137</v>
      </c>
      <c r="AD27" s="375">
        <v>0</v>
      </c>
    </row>
    <row r="28" spans="1:30" s="375" customFormat="1" ht="12" x14ac:dyDescent="0.2">
      <c r="A28" s="375" t="s">
        <v>2275</v>
      </c>
      <c r="B28" s="375" t="s">
        <v>2276</v>
      </c>
      <c r="C28" s="375">
        <v>3.562999963760376</v>
      </c>
      <c r="D28" s="375">
        <v>3.562999963760376</v>
      </c>
      <c r="E28" s="375">
        <v>3.562999963760376</v>
      </c>
      <c r="F28" s="375">
        <v>3.562999963760376</v>
      </c>
      <c r="G28" s="375">
        <v>3.562999963760376</v>
      </c>
      <c r="H28" s="375">
        <v>3.562999963760376</v>
      </c>
      <c r="I28" s="375">
        <v>3.562999963760376</v>
      </c>
      <c r="J28" s="375">
        <v>3.562999963760376</v>
      </c>
      <c r="K28" s="375">
        <v>3.562999963760376</v>
      </c>
      <c r="L28" s="375">
        <v>3.562999963760376</v>
      </c>
      <c r="M28" s="375">
        <v>3.562999963760376</v>
      </c>
      <c r="N28" s="375">
        <v>3.562999963760376</v>
      </c>
      <c r="O28" s="375">
        <v>3.562999963760376</v>
      </c>
      <c r="P28" s="375">
        <v>3.562999963760376</v>
      </c>
      <c r="Q28" s="375">
        <v>3.562999963760376</v>
      </c>
      <c r="R28" s="375">
        <v>3.562999963760376</v>
      </c>
      <c r="S28" s="375">
        <v>3.562999963760376</v>
      </c>
      <c r="T28" s="375">
        <v>3.562999963760376</v>
      </c>
      <c r="U28" s="375">
        <v>3.562999963760376</v>
      </c>
      <c r="V28" s="375">
        <v>3.562999963760376</v>
      </c>
      <c r="W28" s="375">
        <v>3.562999963760376</v>
      </c>
      <c r="X28" s="375">
        <v>3.562999963760376</v>
      </c>
      <c r="Y28" s="375">
        <v>3.562999963760376</v>
      </c>
      <c r="Z28" s="375">
        <v>3.562999963760376</v>
      </c>
      <c r="AA28" s="375">
        <v>3.562999963760376</v>
      </c>
      <c r="AB28" s="375">
        <v>3.562999963760376</v>
      </c>
      <c r="AC28" s="375">
        <v>3.562999963760376</v>
      </c>
      <c r="AD28" s="375">
        <v>0</v>
      </c>
    </row>
    <row r="29" spans="1:30" s="375" customFormat="1" ht="12" x14ac:dyDescent="0.2">
      <c r="A29" s="375" t="s">
        <v>2277</v>
      </c>
      <c r="B29" s="375" t="s">
        <v>2278</v>
      </c>
      <c r="C29" s="375">
        <v>3.994412899017334</v>
      </c>
      <c r="D29" s="375">
        <v>3.994412899017334</v>
      </c>
      <c r="E29" s="375">
        <v>3.994412899017334</v>
      </c>
      <c r="F29" s="375">
        <v>3.994412899017334</v>
      </c>
      <c r="G29" s="375">
        <v>3.994412899017334</v>
      </c>
      <c r="H29" s="375">
        <v>3.994412899017334</v>
      </c>
      <c r="I29" s="375">
        <v>3.994412899017334</v>
      </c>
      <c r="J29" s="375">
        <v>3.994412899017334</v>
      </c>
      <c r="K29" s="375">
        <v>3.994412899017334</v>
      </c>
      <c r="L29" s="375">
        <v>3.994412899017334</v>
      </c>
      <c r="M29" s="375">
        <v>3.994412899017334</v>
      </c>
      <c r="N29" s="375">
        <v>3.994412899017334</v>
      </c>
      <c r="O29" s="375">
        <v>3.994412899017334</v>
      </c>
      <c r="P29" s="375">
        <v>3.994412899017334</v>
      </c>
      <c r="Q29" s="375">
        <v>3.994412899017334</v>
      </c>
      <c r="R29" s="375">
        <v>3.994412899017334</v>
      </c>
      <c r="S29" s="375">
        <v>3.994412899017334</v>
      </c>
      <c r="T29" s="375">
        <v>3.994412899017334</v>
      </c>
      <c r="U29" s="375">
        <v>3.994412899017334</v>
      </c>
      <c r="V29" s="375">
        <v>3.994412899017334</v>
      </c>
      <c r="W29" s="375">
        <v>3.994412899017334</v>
      </c>
      <c r="X29" s="375">
        <v>3.994412899017334</v>
      </c>
      <c r="Y29" s="375">
        <v>3.994412899017334</v>
      </c>
      <c r="Z29" s="375">
        <v>3.994412899017334</v>
      </c>
      <c r="AA29" s="375">
        <v>3.994412899017334</v>
      </c>
      <c r="AB29" s="375">
        <v>3.994412899017334</v>
      </c>
      <c r="AC29" s="375">
        <v>3.994412899017334</v>
      </c>
      <c r="AD29" s="375">
        <v>0</v>
      </c>
    </row>
    <row r="30" spans="1:30" s="375" customFormat="1" ht="12" x14ac:dyDescent="0.2">
      <c r="A30" s="375" t="s">
        <v>2279</v>
      </c>
      <c r="B30" s="375" t="s">
        <v>2280</v>
      </c>
      <c r="C30" s="375">
        <v>5.6700000762939453</v>
      </c>
      <c r="D30" s="375">
        <v>5.6700000762939453</v>
      </c>
      <c r="E30" s="375">
        <v>5.6700000762939453</v>
      </c>
      <c r="F30" s="375">
        <v>5.6700000762939453</v>
      </c>
      <c r="G30" s="375">
        <v>5.6700000762939453</v>
      </c>
      <c r="H30" s="375">
        <v>5.6700000762939453</v>
      </c>
      <c r="I30" s="375">
        <v>5.6700000762939453</v>
      </c>
      <c r="J30" s="375">
        <v>5.6700000762939453</v>
      </c>
      <c r="K30" s="375">
        <v>5.6700000762939453</v>
      </c>
      <c r="L30" s="375">
        <v>5.6700000762939453</v>
      </c>
      <c r="M30" s="375">
        <v>5.6700000762939453</v>
      </c>
      <c r="N30" s="375">
        <v>5.6700000762939453</v>
      </c>
      <c r="O30" s="375">
        <v>5.6700000762939453</v>
      </c>
      <c r="P30" s="375">
        <v>5.6700000762939453</v>
      </c>
      <c r="Q30" s="375">
        <v>5.6700000762939453</v>
      </c>
      <c r="R30" s="375">
        <v>5.6700000762939453</v>
      </c>
      <c r="S30" s="375">
        <v>5.6700000762939453</v>
      </c>
      <c r="T30" s="375">
        <v>5.6700000762939453</v>
      </c>
      <c r="U30" s="375">
        <v>5.6700000762939453</v>
      </c>
      <c r="V30" s="375">
        <v>5.6700000762939453</v>
      </c>
      <c r="W30" s="375">
        <v>5.6700000762939453</v>
      </c>
      <c r="X30" s="375">
        <v>5.6700000762939453</v>
      </c>
      <c r="Y30" s="375">
        <v>5.6700000762939453</v>
      </c>
      <c r="Z30" s="375">
        <v>5.6700000762939453</v>
      </c>
      <c r="AA30" s="375">
        <v>5.6700000762939453</v>
      </c>
      <c r="AB30" s="375">
        <v>5.6700000762939453</v>
      </c>
      <c r="AC30" s="375">
        <v>5.6700000762939453</v>
      </c>
      <c r="AD30" s="375">
        <v>0</v>
      </c>
    </row>
    <row r="31" spans="1:30" s="375" customFormat="1" ht="12" x14ac:dyDescent="0.2">
      <c r="A31" s="375" t="s">
        <v>2281</v>
      </c>
      <c r="B31" s="375" t="s">
        <v>2282</v>
      </c>
      <c r="C31" s="375">
        <v>6.065000057220459</v>
      </c>
      <c r="D31" s="375">
        <v>6.065000057220459</v>
      </c>
      <c r="E31" s="375">
        <v>6.065000057220459</v>
      </c>
      <c r="F31" s="375">
        <v>6.065000057220459</v>
      </c>
      <c r="G31" s="375">
        <v>6.065000057220459</v>
      </c>
      <c r="H31" s="375">
        <v>6.065000057220459</v>
      </c>
      <c r="I31" s="375">
        <v>6.065000057220459</v>
      </c>
      <c r="J31" s="375">
        <v>6.065000057220459</v>
      </c>
      <c r="K31" s="375">
        <v>6.065000057220459</v>
      </c>
      <c r="L31" s="375">
        <v>6.065000057220459</v>
      </c>
      <c r="M31" s="375">
        <v>6.065000057220459</v>
      </c>
      <c r="N31" s="375">
        <v>6.065000057220459</v>
      </c>
      <c r="O31" s="375">
        <v>6.065000057220459</v>
      </c>
      <c r="P31" s="375">
        <v>6.065000057220459</v>
      </c>
      <c r="Q31" s="375">
        <v>6.065000057220459</v>
      </c>
      <c r="R31" s="375">
        <v>6.065000057220459</v>
      </c>
      <c r="S31" s="375">
        <v>6.065000057220459</v>
      </c>
      <c r="T31" s="375">
        <v>6.065000057220459</v>
      </c>
      <c r="U31" s="375">
        <v>6.065000057220459</v>
      </c>
      <c r="V31" s="375">
        <v>6.065000057220459</v>
      </c>
      <c r="W31" s="375">
        <v>6.065000057220459</v>
      </c>
      <c r="X31" s="375">
        <v>6.065000057220459</v>
      </c>
      <c r="Y31" s="375">
        <v>6.065000057220459</v>
      </c>
      <c r="Z31" s="375">
        <v>6.065000057220459</v>
      </c>
      <c r="AA31" s="375">
        <v>6.065000057220459</v>
      </c>
      <c r="AB31" s="375">
        <v>6.065000057220459</v>
      </c>
      <c r="AC31" s="375">
        <v>6.065000057220459</v>
      </c>
      <c r="AD31" s="375">
        <v>0</v>
      </c>
    </row>
    <row r="32" spans="1:30" s="375" customFormat="1" ht="12" x14ac:dyDescent="0.2">
      <c r="A32" s="375" t="s">
        <v>2283</v>
      </c>
      <c r="B32" s="375" t="s">
        <v>2284</v>
      </c>
      <c r="C32" s="375">
        <v>5.0493683815002441</v>
      </c>
      <c r="D32" s="375">
        <v>5.0481958389282227</v>
      </c>
      <c r="E32" s="375">
        <v>5.0470008850097656</v>
      </c>
      <c r="F32" s="375">
        <v>5.0457987785339364</v>
      </c>
      <c r="G32" s="375">
        <v>5.0445899963378906</v>
      </c>
      <c r="H32" s="375">
        <v>5.0433769226074219</v>
      </c>
      <c r="I32" s="375">
        <v>5.0421528816223136</v>
      </c>
      <c r="J32" s="375">
        <v>5.0409283638000488</v>
      </c>
      <c r="K32" s="375">
        <v>5.0396981239318848</v>
      </c>
      <c r="L32" s="375">
        <v>5.0384631156921387</v>
      </c>
      <c r="M32" s="375">
        <v>5.0372262001037598</v>
      </c>
      <c r="N32" s="375">
        <v>5.0359869003295898</v>
      </c>
      <c r="O32" s="375">
        <v>5.0349283218383789</v>
      </c>
      <c r="P32" s="375">
        <v>5.0338730812072754</v>
      </c>
      <c r="Q32" s="375">
        <v>5.0328555107116699</v>
      </c>
      <c r="R32" s="375">
        <v>5.0318474769592294</v>
      </c>
      <c r="S32" s="375">
        <v>5.0308418273925781</v>
      </c>
      <c r="T32" s="375">
        <v>5.029930591583252</v>
      </c>
      <c r="U32" s="375">
        <v>5.0290074348449707</v>
      </c>
      <c r="V32" s="375">
        <v>5.0280904769897461</v>
      </c>
      <c r="W32" s="375">
        <v>5.027184009552002</v>
      </c>
      <c r="X32" s="375">
        <v>5.026278018951416</v>
      </c>
      <c r="Y32" s="375">
        <v>5.0253777503967294</v>
      </c>
      <c r="Z32" s="375">
        <v>5.0244746208190918</v>
      </c>
      <c r="AA32" s="375">
        <v>5.023557186126709</v>
      </c>
      <c r="AB32" s="375">
        <v>5.0226426124572754</v>
      </c>
      <c r="AC32" s="375">
        <v>5.021735668182373</v>
      </c>
      <c r="AD32" s="375">
        <v>-2.110368791667927E-4</v>
      </c>
    </row>
    <row r="33" spans="1:30" s="375" customFormat="1" ht="12" x14ac:dyDescent="0.2">
      <c r="A33" s="375" t="s">
        <v>2285</v>
      </c>
      <c r="B33" s="375" t="s">
        <v>2286</v>
      </c>
      <c r="C33" s="375">
        <v>5.2529997825622559</v>
      </c>
      <c r="D33" s="375">
        <v>5.2529997825622559</v>
      </c>
      <c r="E33" s="375">
        <v>5.2529997825622559</v>
      </c>
      <c r="F33" s="375">
        <v>5.2529997825622559</v>
      </c>
      <c r="G33" s="375">
        <v>5.2529997825622559</v>
      </c>
      <c r="H33" s="375">
        <v>5.2529997825622559</v>
      </c>
      <c r="I33" s="375">
        <v>5.2529997825622559</v>
      </c>
      <c r="J33" s="375">
        <v>5.2529997825622559</v>
      </c>
      <c r="K33" s="375">
        <v>5.2529997825622559</v>
      </c>
      <c r="L33" s="375">
        <v>5.2529997825622559</v>
      </c>
      <c r="M33" s="375">
        <v>5.2529997825622559</v>
      </c>
      <c r="N33" s="375">
        <v>5.2529997825622559</v>
      </c>
      <c r="O33" s="375">
        <v>5.2529997825622559</v>
      </c>
      <c r="P33" s="375">
        <v>5.2529997825622559</v>
      </c>
      <c r="Q33" s="375">
        <v>5.2529997825622559</v>
      </c>
      <c r="R33" s="375">
        <v>5.2529997825622559</v>
      </c>
      <c r="S33" s="375">
        <v>5.2529997825622559</v>
      </c>
      <c r="T33" s="375">
        <v>5.2529997825622559</v>
      </c>
      <c r="U33" s="375">
        <v>5.2529997825622559</v>
      </c>
      <c r="V33" s="375">
        <v>5.2529997825622559</v>
      </c>
      <c r="W33" s="375">
        <v>5.2529997825622559</v>
      </c>
      <c r="X33" s="375">
        <v>5.2529997825622559</v>
      </c>
      <c r="Y33" s="375">
        <v>5.2529997825622559</v>
      </c>
      <c r="Z33" s="375">
        <v>5.2529997825622559</v>
      </c>
      <c r="AA33" s="375">
        <v>5.2529997825622559</v>
      </c>
      <c r="AB33" s="375">
        <v>5.2529997825622559</v>
      </c>
      <c r="AC33" s="375">
        <v>5.2529997825622559</v>
      </c>
      <c r="AD33" s="375">
        <v>0</v>
      </c>
    </row>
    <row r="34" spans="1:30" s="375" customFormat="1" ht="12" x14ac:dyDescent="0.2">
      <c r="A34" s="375" t="s">
        <v>2287</v>
      </c>
      <c r="B34" s="375" t="s">
        <v>2288</v>
      </c>
      <c r="C34" s="375">
        <v>5.1500000953674316</v>
      </c>
      <c r="D34" s="375">
        <v>5.1500000953674316</v>
      </c>
      <c r="E34" s="375">
        <v>5.1500000953674316</v>
      </c>
      <c r="F34" s="375">
        <v>5.1500000953674316</v>
      </c>
      <c r="G34" s="375">
        <v>5.1500000953674316</v>
      </c>
      <c r="H34" s="375">
        <v>5.1500000953674316</v>
      </c>
      <c r="I34" s="375">
        <v>5.1500000953674316</v>
      </c>
      <c r="J34" s="375">
        <v>5.1500000953674316</v>
      </c>
      <c r="K34" s="375">
        <v>5.1500000953674316</v>
      </c>
      <c r="L34" s="375">
        <v>5.1500000953674316</v>
      </c>
      <c r="M34" s="375">
        <v>5.1500000953674316</v>
      </c>
      <c r="N34" s="375">
        <v>5.1500000953674316</v>
      </c>
      <c r="O34" s="375">
        <v>5.1500000953674316</v>
      </c>
      <c r="P34" s="375">
        <v>5.1500000953674316</v>
      </c>
      <c r="Q34" s="375">
        <v>5.1500000953674316</v>
      </c>
      <c r="R34" s="375">
        <v>5.1500000953674316</v>
      </c>
      <c r="S34" s="375">
        <v>5.1500000953674316</v>
      </c>
      <c r="T34" s="375">
        <v>5.1500000953674316</v>
      </c>
      <c r="U34" s="375">
        <v>5.1500000953674316</v>
      </c>
      <c r="V34" s="375">
        <v>5.1500000953674316</v>
      </c>
      <c r="W34" s="375">
        <v>5.1500000953674316</v>
      </c>
      <c r="X34" s="375">
        <v>5.1500000953674316</v>
      </c>
      <c r="Y34" s="375">
        <v>5.1500000953674316</v>
      </c>
      <c r="Z34" s="375">
        <v>5.1500000953674316</v>
      </c>
      <c r="AA34" s="375">
        <v>5.1500000953674316</v>
      </c>
      <c r="AB34" s="375">
        <v>5.1500000953674316</v>
      </c>
      <c r="AC34" s="375">
        <v>5.1500000953674316</v>
      </c>
      <c r="AD34" s="375">
        <v>0</v>
      </c>
    </row>
    <row r="35" spans="1:30" s="375" customFormat="1" ht="12" x14ac:dyDescent="0.2">
      <c r="A35" s="375" t="s">
        <v>2289</v>
      </c>
      <c r="B35" s="375" t="s">
        <v>2290</v>
      </c>
      <c r="C35" s="375">
        <v>5.2222800254821777</v>
      </c>
      <c r="D35" s="375">
        <v>5.2222800254821777</v>
      </c>
      <c r="E35" s="375">
        <v>5.2222800254821777</v>
      </c>
      <c r="F35" s="375">
        <v>5.2222800254821777</v>
      </c>
      <c r="G35" s="375">
        <v>5.2222800254821777</v>
      </c>
      <c r="H35" s="375">
        <v>5.2222800254821777</v>
      </c>
      <c r="I35" s="375">
        <v>5.2222800254821777</v>
      </c>
      <c r="J35" s="375">
        <v>5.2222800254821777</v>
      </c>
      <c r="K35" s="375">
        <v>5.2222800254821777</v>
      </c>
      <c r="L35" s="375">
        <v>5.2222800254821777</v>
      </c>
      <c r="M35" s="375">
        <v>5.2222800254821777</v>
      </c>
      <c r="N35" s="375">
        <v>5.2222800254821777</v>
      </c>
      <c r="O35" s="375">
        <v>5.2222800254821777</v>
      </c>
      <c r="P35" s="375">
        <v>5.2222800254821777</v>
      </c>
      <c r="Q35" s="375">
        <v>5.2222800254821777</v>
      </c>
      <c r="R35" s="375">
        <v>5.2222800254821777</v>
      </c>
      <c r="S35" s="375">
        <v>5.2222800254821777</v>
      </c>
      <c r="T35" s="375">
        <v>5.2222800254821777</v>
      </c>
      <c r="U35" s="375">
        <v>5.2222800254821777</v>
      </c>
      <c r="V35" s="375">
        <v>5.2222800254821777</v>
      </c>
      <c r="W35" s="375">
        <v>5.2222800254821777</v>
      </c>
      <c r="X35" s="375">
        <v>5.2222800254821777</v>
      </c>
      <c r="Y35" s="375">
        <v>5.2222800254821777</v>
      </c>
      <c r="Z35" s="375">
        <v>5.2222800254821777</v>
      </c>
      <c r="AA35" s="375">
        <v>5.2222800254821777</v>
      </c>
      <c r="AB35" s="375">
        <v>5.2222800254821777</v>
      </c>
      <c r="AC35" s="375">
        <v>5.2222800254821777</v>
      </c>
      <c r="AD35" s="375">
        <v>0</v>
      </c>
    </row>
    <row r="36" spans="1:30" s="375" customFormat="1" ht="12" x14ac:dyDescent="0.2">
      <c r="A36" s="375" t="s">
        <v>2291</v>
      </c>
      <c r="B36" s="375" t="s">
        <v>2292</v>
      </c>
      <c r="C36" s="375">
        <v>5.2222800254821777</v>
      </c>
      <c r="D36" s="375">
        <v>5.2222800254821777</v>
      </c>
      <c r="E36" s="375">
        <v>5.2222800254821777</v>
      </c>
      <c r="F36" s="375">
        <v>5.2222800254821777</v>
      </c>
      <c r="G36" s="375">
        <v>5.2222800254821777</v>
      </c>
      <c r="H36" s="375">
        <v>5.2222800254821777</v>
      </c>
      <c r="I36" s="375">
        <v>5.2222800254821777</v>
      </c>
      <c r="J36" s="375">
        <v>5.2222800254821777</v>
      </c>
      <c r="K36" s="375">
        <v>5.2222800254821777</v>
      </c>
      <c r="L36" s="375">
        <v>5.2222800254821777</v>
      </c>
      <c r="M36" s="375">
        <v>5.2222800254821777</v>
      </c>
      <c r="N36" s="375">
        <v>5.2222800254821777</v>
      </c>
      <c r="O36" s="375">
        <v>5.2222800254821777</v>
      </c>
      <c r="P36" s="375">
        <v>5.2222800254821777</v>
      </c>
      <c r="Q36" s="375">
        <v>5.2222800254821777</v>
      </c>
      <c r="R36" s="375">
        <v>5.2222800254821777</v>
      </c>
      <c r="S36" s="375">
        <v>5.2222800254821777</v>
      </c>
      <c r="T36" s="375">
        <v>5.2222800254821777</v>
      </c>
      <c r="U36" s="375">
        <v>5.2222800254821777</v>
      </c>
      <c r="V36" s="375">
        <v>5.2222800254821777</v>
      </c>
      <c r="W36" s="375">
        <v>5.2222800254821777</v>
      </c>
      <c r="X36" s="375">
        <v>5.2222800254821777</v>
      </c>
      <c r="Y36" s="375">
        <v>5.2222800254821777</v>
      </c>
      <c r="Z36" s="375">
        <v>5.2222800254821777</v>
      </c>
      <c r="AA36" s="375">
        <v>5.2222800254821777</v>
      </c>
      <c r="AB36" s="375">
        <v>5.2222800254821777</v>
      </c>
      <c r="AC36" s="375">
        <v>5.2222800254821777</v>
      </c>
      <c r="AD36" s="375">
        <v>0</v>
      </c>
    </row>
    <row r="37" spans="1:30" s="375" customFormat="1" ht="12" x14ac:dyDescent="0.2">
      <c r="A37" s="375" t="s">
        <v>2293</v>
      </c>
      <c r="B37" s="375" t="s">
        <v>2294</v>
      </c>
      <c r="C37" s="375">
        <v>4.6380000114440918</v>
      </c>
      <c r="D37" s="375">
        <v>4.6380000114440918</v>
      </c>
      <c r="E37" s="375">
        <v>4.6380000114440918</v>
      </c>
      <c r="F37" s="375">
        <v>4.6380000114440918</v>
      </c>
      <c r="G37" s="375">
        <v>4.6380000114440918</v>
      </c>
      <c r="H37" s="375">
        <v>4.6380000114440918</v>
      </c>
      <c r="I37" s="375">
        <v>4.6380000114440918</v>
      </c>
      <c r="J37" s="375">
        <v>4.6380000114440918</v>
      </c>
      <c r="K37" s="375">
        <v>4.6380000114440918</v>
      </c>
      <c r="L37" s="375">
        <v>4.6380000114440918</v>
      </c>
      <c r="M37" s="375">
        <v>4.6380000114440918</v>
      </c>
      <c r="N37" s="375">
        <v>4.6380000114440918</v>
      </c>
      <c r="O37" s="375">
        <v>4.6380000114440918</v>
      </c>
      <c r="P37" s="375">
        <v>4.6380000114440918</v>
      </c>
      <c r="Q37" s="375">
        <v>4.6380000114440918</v>
      </c>
      <c r="R37" s="375">
        <v>4.6380000114440918</v>
      </c>
      <c r="S37" s="375">
        <v>4.6380000114440918</v>
      </c>
      <c r="T37" s="375">
        <v>4.6380000114440918</v>
      </c>
      <c r="U37" s="375">
        <v>4.6380000114440918</v>
      </c>
      <c r="V37" s="375">
        <v>4.6380000114440918</v>
      </c>
      <c r="W37" s="375">
        <v>4.6380000114440918</v>
      </c>
      <c r="X37" s="375">
        <v>4.6380000114440918</v>
      </c>
      <c r="Y37" s="375">
        <v>4.6380000114440918</v>
      </c>
      <c r="Z37" s="375">
        <v>4.6380000114440918</v>
      </c>
      <c r="AA37" s="375">
        <v>4.6380000114440918</v>
      </c>
      <c r="AB37" s="375">
        <v>4.6380000114440918</v>
      </c>
      <c r="AC37" s="375">
        <v>4.6380000114440918</v>
      </c>
      <c r="AD37" s="375">
        <v>0</v>
      </c>
    </row>
    <row r="38" spans="1:30" s="375" customFormat="1" ht="12" x14ac:dyDescent="0.2">
      <c r="A38" s="375" t="s">
        <v>2295</v>
      </c>
      <c r="B38" s="375" t="s">
        <v>33</v>
      </c>
      <c r="C38" s="375">
        <v>5.8000001907348633</v>
      </c>
      <c r="D38" s="375">
        <v>5.8000001907348633</v>
      </c>
      <c r="E38" s="375">
        <v>5.8000001907348633</v>
      </c>
      <c r="F38" s="375">
        <v>5.8000001907348633</v>
      </c>
      <c r="G38" s="375">
        <v>5.8000001907348633</v>
      </c>
      <c r="H38" s="375">
        <v>5.8000001907348633</v>
      </c>
      <c r="I38" s="375">
        <v>5.8000001907348633</v>
      </c>
      <c r="J38" s="375">
        <v>5.8000001907348633</v>
      </c>
      <c r="K38" s="375">
        <v>5.8000001907348633</v>
      </c>
      <c r="L38" s="375">
        <v>5.8000001907348633</v>
      </c>
      <c r="M38" s="375">
        <v>5.8000001907348633</v>
      </c>
      <c r="N38" s="375">
        <v>5.8000001907348633</v>
      </c>
      <c r="O38" s="375">
        <v>5.8000001907348633</v>
      </c>
      <c r="P38" s="375">
        <v>5.8000001907348633</v>
      </c>
      <c r="Q38" s="375">
        <v>5.8000001907348633</v>
      </c>
      <c r="R38" s="375">
        <v>5.8000001907348633</v>
      </c>
      <c r="S38" s="375">
        <v>5.8000001907348633</v>
      </c>
      <c r="T38" s="375">
        <v>5.8000001907348633</v>
      </c>
      <c r="U38" s="375">
        <v>5.8000001907348633</v>
      </c>
      <c r="V38" s="375">
        <v>5.8000001907348633</v>
      </c>
      <c r="W38" s="375">
        <v>5.8000001907348633</v>
      </c>
      <c r="X38" s="375">
        <v>5.8000001907348633</v>
      </c>
      <c r="Y38" s="375">
        <v>5.8000001907348633</v>
      </c>
      <c r="Z38" s="375">
        <v>5.8000001907348633</v>
      </c>
      <c r="AA38" s="375">
        <v>5.8000001907348633</v>
      </c>
      <c r="AB38" s="375">
        <v>5.8000001907348633</v>
      </c>
      <c r="AC38" s="375">
        <v>5.8000001907348633</v>
      </c>
      <c r="AD38" s="375">
        <v>0</v>
      </c>
    </row>
    <row r="39" spans="1:30" s="375" customFormat="1" ht="12" x14ac:dyDescent="0.2">
      <c r="A39" s="375" t="s">
        <v>2296</v>
      </c>
      <c r="B39" s="375" t="s">
        <v>34</v>
      </c>
      <c r="C39" s="375">
        <v>5.4117517471313477</v>
      </c>
      <c r="D39" s="375">
        <v>5.4117517471313477</v>
      </c>
      <c r="E39" s="375">
        <v>5.4117517471313477</v>
      </c>
      <c r="F39" s="375">
        <v>5.4117517471313477</v>
      </c>
      <c r="G39" s="375">
        <v>5.4117517471313477</v>
      </c>
      <c r="H39" s="375">
        <v>5.4117517471313477</v>
      </c>
      <c r="I39" s="375">
        <v>5.4117517471313477</v>
      </c>
      <c r="J39" s="375">
        <v>5.4117517471313477</v>
      </c>
      <c r="K39" s="375">
        <v>5.4117517471313477</v>
      </c>
      <c r="L39" s="375">
        <v>5.4117517471313477</v>
      </c>
      <c r="M39" s="375">
        <v>5.4117517471313477</v>
      </c>
      <c r="N39" s="375">
        <v>5.4117517471313477</v>
      </c>
      <c r="O39" s="375">
        <v>5.4117517471313477</v>
      </c>
      <c r="P39" s="375">
        <v>5.4117517471313477</v>
      </c>
      <c r="Q39" s="375">
        <v>5.4117517471313477</v>
      </c>
      <c r="R39" s="375">
        <v>5.4117517471313477</v>
      </c>
      <c r="S39" s="375">
        <v>5.4117517471313477</v>
      </c>
      <c r="T39" s="375">
        <v>5.4117517471313477</v>
      </c>
      <c r="U39" s="375">
        <v>5.4117517471313477</v>
      </c>
      <c r="V39" s="375">
        <v>5.4117517471313477</v>
      </c>
      <c r="W39" s="375">
        <v>5.4117517471313477</v>
      </c>
      <c r="X39" s="375">
        <v>5.4117517471313477</v>
      </c>
      <c r="Y39" s="375">
        <v>5.4117517471313477</v>
      </c>
      <c r="Z39" s="375">
        <v>5.4117517471313477</v>
      </c>
      <c r="AA39" s="375">
        <v>5.4117517471313477</v>
      </c>
      <c r="AB39" s="375">
        <v>5.4117517471313477</v>
      </c>
      <c r="AC39" s="375">
        <v>5.4117517471313477</v>
      </c>
      <c r="AD39" s="375">
        <v>0</v>
      </c>
    </row>
    <row r="40" spans="1:30" s="375" customFormat="1" ht="12" x14ac:dyDescent="0.2">
      <c r="A40" s="375" t="s">
        <v>2297</v>
      </c>
      <c r="B40" s="375" t="s">
        <v>35</v>
      </c>
      <c r="C40" s="375">
        <v>6.2870001792907706</v>
      </c>
      <c r="D40" s="375">
        <v>6.2870001792907706</v>
      </c>
      <c r="E40" s="375">
        <v>6.2870001792907706</v>
      </c>
      <c r="F40" s="375">
        <v>6.2870001792907706</v>
      </c>
      <c r="G40" s="375">
        <v>6.2870001792907706</v>
      </c>
      <c r="H40" s="375">
        <v>6.2870001792907706</v>
      </c>
      <c r="I40" s="375">
        <v>6.2870001792907706</v>
      </c>
      <c r="J40" s="375">
        <v>6.2870001792907706</v>
      </c>
      <c r="K40" s="375">
        <v>6.2870001792907706</v>
      </c>
      <c r="L40" s="375">
        <v>6.2870001792907706</v>
      </c>
      <c r="M40" s="375">
        <v>6.2870001792907706</v>
      </c>
      <c r="N40" s="375">
        <v>6.2870001792907706</v>
      </c>
      <c r="O40" s="375">
        <v>6.2870001792907706</v>
      </c>
      <c r="P40" s="375">
        <v>6.2870001792907706</v>
      </c>
      <c r="Q40" s="375">
        <v>6.2870001792907706</v>
      </c>
      <c r="R40" s="375">
        <v>6.2870001792907706</v>
      </c>
      <c r="S40" s="375">
        <v>6.2870001792907706</v>
      </c>
      <c r="T40" s="375">
        <v>6.2870001792907706</v>
      </c>
      <c r="U40" s="375">
        <v>6.2870001792907706</v>
      </c>
      <c r="V40" s="375">
        <v>6.2870001792907706</v>
      </c>
      <c r="W40" s="375">
        <v>6.2870001792907706</v>
      </c>
      <c r="X40" s="375">
        <v>6.2870001792907706</v>
      </c>
      <c r="Y40" s="375">
        <v>6.2870001792907706</v>
      </c>
      <c r="Z40" s="375">
        <v>6.2870001792907706</v>
      </c>
      <c r="AA40" s="375">
        <v>6.2870001792907706</v>
      </c>
      <c r="AB40" s="375">
        <v>6.2870001792907706</v>
      </c>
      <c r="AC40" s="375">
        <v>6.2870001792907706</v>
      </c>
      <c r="AD40" s="375">
        <v>0</v>
      </c>
    </row>
    <row r="41" spans="1:30" s="375" customFormat="1" ht="12" x14ac:dyDescent="0.2">
      <c r="A41" s="375" t="s">
        <v>2298</v>
      </c>
      <c r="B41" s="375" t="s">
        <v>36</v>
      </c>
      <c r="C41" s="375">
        <v>6.2870001792907706</v>
      </c>
      <c r="D41" s="375">
        <v>6.2870001792907706</v>
      </c>
      <c r="E41" s="375">
        <v>6.2870001792907706</v>
      </c>
      <c r="F41" s="375">
        <v>6.2870001792907706</v>
      </c>
      <c r="G41" s="375">
        <v>6.2870001792907706</v>
      </c>
      <c r="H41" s="375">
        <v>6.2870001792907706</v>
      </c>
      <c r="I41" s="375">
        <v>6.2870001792907706</v>
      </c>
      <c r="J41" s="375">
        <v>6.2870001792907706</v>
      </c>
      <c r="K41" s="375">
        <v>6.2870001792907706</v>
      </c>
      <c r="L41" s="375">
        <v>6.2870001792907706</v>
      </c>
      <c r="M41" s="375">
        <v>6.2870001792907706</v>
      </c>
      <c r="N41" s="375">
        <v>6.2870001792907706</v>
      </c>
      <c r="O41" s="375">
        <v>6.2870001792907706</v>
      </c>
      <c r="P41" s="375">
        <v>6.2870001792907706</v>
      </c>
      <c r="Q41" s="375">
        <v>6.2870001792907706</v>
      </c>
      <c r="R41" s="375">
        <v>6.2870001792907706</v>
      </c>
      <c r="S41" s="375">
        <v>6.2870001792907706</v>
      </c>
      <c r="T41" s="375">
        <v>6.2870001792907706</v>
      </c>
      <c r="U41" s="375">
        <v>6.2870001792907706</v>
      </c>
      <c r="V41" s="375">
        <v>6.2870001792907706</v>
      </c>
      <c r="W41" s="375">
        <v>6.2870001792907706</v>
      </c>
      <c r="X41" s="375">
        <v>6.2870001792907706</v>
      </c>
      <c r="Y41" s="375">
        <v>6.2870001792907706</v>
      </c>
      <c r="Z41" s="375">
        <v>6.2870001792907706</v>
      </c>
      <c r="AA41" s="375">
        <v>6.2870001792907706</v>
      </c>
      <c r="AB41" s="375">
        <v>6.2870001792907706</v>
      </c>
      <c r="AC41" s="375">
        <v>6.2870001792907706</v>
      </c>
      <c r="AD41" s="375">
        <v>0</v>
      </c>
    </row>
    <row r="42" spans="1:30" s="375" customFormat="1" ht="12" x14ac:dyDescent="0.2">
      <c r="A42" s="375" t="s">
        <v>2299</v>
      </c>
      <c r="B42" s="375" t="s">
        <v>37</v>
      </c>
      <c r="C42" s="375">
        <v>6.2870001792907706</v>
      </c>
      <c r="D42" s="375">
        <v>6.2870001792907706</v>
      </c>
      <c r="E42" s="375">
        <v>6.2870001792907706</v>
      </c>
      <c r="F42" s="375">
        <v>6.2870001792907706</v>
      </c>
      <c r="G42" s="375">
        <v>6.2870001792907706</v>
      </c>
      <c r="H42" s="375">
        <v>6.2870001792907706</v>
      </c>
      <c r="I42" s="375">
        <v>6.2870001792907706</v>
      </c>
      <c r="J42" s="375">
        <v>6.2870001792907706</v>
      </c>
      <c r="K42" s="375">
        <v>6.2870001792907706</v>
      </c>
      <c r="L42" s="375">
        <v>6.2870001792907706</v>
      </c>
      <c r="M42" s="375">
        <v>6.2870001792907706</v>
      </c>
      <c r="N42" s="375">
        <v>6.2870001792907706</v>
      </c>
      <c r="O42" s="375">
        <v>6.2870001792907706</v>
      </c>
      <c r="P42" s="375">
        <v>6.2870001792907706</v>
      </c>
      <c r="Q42" s="375">
        <v>6.2870001792907706</v>
      </c>
      <c r="R42" s="375">
        <v>6.2870001792907706</v>
      </c>
      <c r="S42" s="375">
        <v>6.2870001792907706</v>
      </c>
      <c r="T42" s="375">
        <v>6.2870001792907706</v>
      </c>
      <c r="U42" s="375">
        <v>6.2870001792907706</v>
      </c>
      <c r="V42" s="375">
        <v>6.2870001792907706</v>
      </c>
      <c r="W42" s="375">
        <v>6.2870001792907706</v>
      </c>
      <c r="X42" s="375">
        <v>6.2870001792907706</v>
      </c>
      <c r="Y42" s="375">
        <v>6.2870001792907706</v>
      </c>
      <c r="Z42" s="375">
        <v>6.2870001792907706</v>
      </c>
      <c r="AA42" s="375">
        <v>6.2870001792907706</v>
      </c>
      <c r="AB42" s="375">
        <v>6.2870001792907706</v>
      </c>
      <c r="AC42" s="375">
        <v>6.2870001792907706</v>
      </c>
      <c r="AD42" s="375">
        <v>0</v>
      </c>
    </row>
    <row r="43" spans="1:30" s="375" customFormat="1" ht="12" x14ac:dyDescent="0.2">
      <c r="A43" s="375" t="s">
        <v>2300</v>
      </c>
      <c r="B43" s="375" t="s">
        <v>2301</v>
      </c>
      <c r="C43" s="375">
        <v>6.195885181427002</v>
      </c>
      <c r="D43" s="375">
        <v>6.1630558967590332</v>
      </c>
      <c r="E43" s="375">
        <v>6.1548161506652832</v>
      </c>
      <c r="F43" s="375">
        <v>6.1558933258056641</v>
      </c>
      <c r="G43" s="375">
        <v>6.157473087310791</v>
      </c>
      <c r="H43" s="375">
        <v>6.1633291244506836</v>
      </c>
      <c r="I43" s="375">
        <v>6.15966796875</v>
      </c>
      <c r="J43" s="375">
        <v>6.1607761383056641</v>
      </c>
      <c r="K43" s="375">
        <v>6.1666955947875977</v>
      </c>
      <c r="L43" s="375">
        <v>6.1630148887634277</v>
      </c>
      <c r="M43" s="375">
        <v>6.1636366844177246</v>
      </c>
      <c r="N43" s="375">
        <v>6.1652836799621582</v>
      </c>
      <c r="O43" s="375">
        <v>6.1666984558105469</v>
      </c>
      <c r="P43" s="375">
        <v>6.1679635047912598</v>
      </c>
      <c r="Q43" s="375">
        <v>6.1692013740539551</v>
      </c>
      <c r="R43" s="375">
        <v>6.1704044342041016</v>
      </c>
      <c r="S43" s="375">
        <v>6.1718206405639648</v>
      </c>
      <c r="T43" s="375">
        <v>6.1728448867797852</v>
      </c>
      <c r="U43" s="375">
        <v>6.1742486953735352</v>
      </c>
      <c r="V43" s="375">
        <v>6.1757597923278809</v>
      </c>
      <c r="W43" s="375">
        <v>6.1769766807556152</v>
      </c>
      <c r="X43" s="375">
        <v>6.1782016754150391</v>
      </c>
      <c r="Y43" s="375">
        <v>6.1794352531433114</v>
      </c>
      <c r="Z43" s="375">
        <v>6.1801557540893546</v>
      </c>
      <c r="AA43" s="375">
        <v>6.1807355880737296</v>
      </c>
      <c r="AB43" s="375">
        <v>6.1822752952575684</v>
      </c>
      <c r="AC43" s="375">
        <v>6.1844558715820313</v>
      </c>
      <c r="AD43" s="375">
        <v>-7.1011510114016296E-5</v>
      </c>
    </row>
    <row r="44" spans="1:30" s="375" customFormat="1" ht="12" x14ac:dyDescent="0.2">
      <c r="A44" s="375" t="s">
        <v>2302</v>
      </c>
      <c r="B44" s="375" t="s">
        <v>2303</v>
      </c>
      <c r="C44" s="375">
        <v>5.0255236625671387</v>
      </c>
      <c r="D44" s="375">
        <v>5.0129537582397461</v>
      </c>
      <c r="E44" s="375">
        <v>5.030240535736084</v>
      </c>
      <c r="F44" s="375">
        <v>5.0290317535400391</v>
      </c>
      <c r="G44" s="375">
        <v>5.0283393859863281</v>
      </c>
      <c r="H44" s="375">
        <v>5.0268502235412598</v>
      </c>
      <c r="I44" s="375">
        <v>5.0252237319946289</v>
      </c>
      <c r="J44" s="375">
        <v>5.023430347442627</v>
      </c>
      <c r="K44" s="375">
        <v>5.0158548355102539</v>
      </c>
      <c r="L44" s="375">
        <v>5.008814811706543</v>
      </c>
      <c r="M44" s="375">
        <v>4.9967560768127441</v>
      </c>
      <c r="N44" s="375">
        <v>4.9871444702148438</v>
      </c>
      <c r="O44" s="375">
        <v>4.9817585945129386</v>
      </c>
      <c r="P44" s="375">
        <v>4.9708943367004386</v>
      </c>
      <c r="Q44" s="375">
        <v>4.9598522186279297</v>
      </c>
      <c r="R44" s="375">
        <v>4.9467482566833496</v>
      </c>
      <c r="S44" s="375">
        <v>4.9339561462402344</v>
      </c>
      <c r="T44" s="375">
        <v>4.9237899780273438</v>
      </c>
      <c r="U44" s="375">
        <v>4.9112973213195801</v>
      </c>
      <c r="V44" s="375">
        <v>4.9062666893005371</v>
      </c>
      <c r="W44" s="375">
        <v>4.9120597839355469</v>
      </c>
      <c r="X44" s="375">
        <v>4.9217591285705566</v>
      </c>
      <c r="Y44" s="375">
        <v>4.9193172454833984</v>
      </c>
      <c r="Z44" s="375">
        <v>4.9098258018493652</v>
      </c>
      <c r="AA44" s="375">
        <v>4.8988471031188956</v>
      </c>
      <c r="AB44" s="375">
        <v>4.8965067863464364</v>
      </c>
      <c r="AC44" s="375">
        <v>4.8963446617126456</v>
      </c>
      <c r="AD44" s="375">
        <v>-1.001064778762051E-3</v>
      </c>
    </row>
    <row r="45" spans="1:30" s="375" customFormat="1" ht="12" x14ac:dyDescent="0.2">
      <c r="A45" s="375" t="s">
        <v>2304</v>
      </c>
      <c r="B45" s="375" t="s">
        <v>2305</v>
      </c>
      <c r="C45" s="375">
        <v>5.6631460189819336</v>
      </c>
      <c r="D45" s="375">
        <v>5.8158788681030273</v>
      </c>
      <c r="E45" s="375">
        <v>5.5501112937927246</v>
      </c>
      <c r="F45" s="375">
        <v>5.5557584762573242</v>
      </c>
      <c r="G45" s="375">
        <v>5.5853700637817383</v>
      </c>
      <c r="H45" s="375">
        <v>5.5885157585144043</v>
      </c>
      <c r="I45" s="375">
        <v>5.592033863067627</v>
      </c>
      <c r="J45" s="375">
        <v>5.5952463150024414</v>
      </c>
      <c r="K45" s="375">
        <v>5.6354804039001456</v>
      </c>
      <c r="L45" s="375">
        <v>5.6367959976196289</v>
      </c>
      <c r="M45" s="375">
        <v>5.6391415596008301</v>
      </c>
      <c r="N45" s="375">
        <v>5.6405496597290039</v>
      </c>
      <c r="O45" s="375">
        <v>5.636713981628418</v>
      </c>
      <c r="P45" s="375">
        <v>5.6345572471618652</v>
      </c>
      <c r="Q45" s="375">
        <v>5.6306710243225098</v>
      </c>
      <c r="R45" s="375">
        <v>5.6264023780822754</v>
      </c>
      <c r="S45" s="375">
        <v>5.621241569519043</v>
      </c>
      <c r="T45" s="375">
        <v>5.6192131042480469</v>
      </c>
      <c r="U45" s="375">
        <v>5.6153116226196289</v>
      </c>
      <c r="V45" s="375">
        <v>5.6079692840576172</v>
      </c>
      <c r="W45" s="375">
        <v>5.6029572486877441</v>
      </c>
      <c r="X45" s="375">
        <v>5.6011786460876456</v>
      </c>
      <c r="Y45" s="375">
        <v>5.5904440879821777</v>
      </c>
      <c r="Z45" s="375">
        <v>5.5849089622497559</v>
      </c>
      <c r="AA45" s="375">
        <v>5.5809216499328613</v>
      </c>
      <c r="AB45" s="375">
        <v>5.5741763114929199</v>
      </c>
      <c r="AC45" s="375">
        <v>5.5645818710327148</v>
      </c>
      <c r="AD45" s="375">
        <v>-6.7506915814830037E-4</v>
      </c>
    </row>
    <row r="46" spans="1:30" s="375" customFormat="1" ht="12" x14ac:dyDescent="0.2">
      <c r="A46" s="375" t="s">
        <v>2306</v>
      </c>
      <c r="B46" s="375" t="s">
        <v>2307</v>
      </c>
      <c r="C46" s="375">
        <v>4.977806568145752</v>
      </c>
      <c r="D46" s="375">
        <v>5.0571794509887704</v>
      </c>
      <c r="E46" s="375">
        <v>4.8657002449035636</v>
      </c>
      <c r="F46" s="375">
        <v>4.8269815444946289</v>
      </c>
      <c r="G46" s="375">
        <v>4.8110780715942383</v>
      </c>
      <c r="H46" s="375">
        <v>4.8033814430236816</v>
      </c>
      <c r="I46" s="375">
        <v>4.7998723983764648</v>
      </c>
      <c r="J46" s="375">
        <v>4.8292980194091797</v>
      </c>
      <c r="K46" s="375">
        <v>4.844818115234375</v>
      </c>
      <c r="L46" s="375">
        <v>4.8458347320556641</v>
      </c>
      <c r="M46" s="375">
        <v>4.8520894050598136</v>
      </c>
      <c r="N46" s="375">
        <v>4.8538675308227539</v>
      </c>
      <c r="O46" s="375">
        <v>4.8541936874389648</v>
      </c>
      <c r="P46" s="375">
        <v>4.8758258819580078</v>
      </c>
      <c r="Q46" s="375">
        <v>4.8941693305969238</v>
      </c>
      <c r="R46" s="375">
        <v>4.9231071472167969</v>
      </c>
      <c r="S46" s="375">
        <v>4.9604687690734863</v>
      </c>
      <c r="T46" s="375">
        <v>4.9841818809509277</v>
      </c>
      <c r="U46" s="375">
        <v>4.995847225189209</v>
      </c>
      <c r="V46" s="375">
        <v>5.010622501373291</v>
      </c>
      <c r="W46" s="375">
        <v>5.0007915496826172</v>
      </c>
      <c r="X46" s="375">
        <v>4.980412483215332</v>
      </c>
      <c r="Y46" s="375">
        <v>4.9765944480895996</v>
      </c>
      <c r="Z46" s="375">
        <v>4.9863767623901367</v>
      </c>
      <c r="AA46" s="375">
        <v>4.9984707832336426</v>
      </c>
      <c r="AB46" s="375">
        <v>5.001347541809082</v>
      </c>
      <c r="AC46" s="375">
        <v>4.9966673851013184</v>
      </c>
      <c r="AD46" s="375">
        <v>1.4546524757763629E-4</v>
      </c>
    </row>
    <row r="47" spans="1:30" s="375" customFormat="1" ht="12" x14ac:dyDescent="0.2">
      <c r="B47" s="375" t="s">
        <v>2308</v>
      </c>
    </row>
    <row r="48" spans="1:30" s="375" customFormat="1" ht="12" x14ac:dyDescent="0.2">
      <c r="A48" s="375" t="s">
        <v>2309</v>
      </c>
      <c r="B48" s="375" t="s">
        <v>2310</v>
      </c>
      <c r="C48" s="375">
        <v>5.6718835830688477</v>
      </c>
      <c r="D48" s="375">
        <v>5.6544742584228516</v>
      </c>
      <c r="E48" s="375">
        <v>5.6519918441772461</v>
      </c>
      <c r="F48" s="375">
        <v>5.6493263244628906</v>
      </c>
      <c r="G48" s="375">
        <v>5.6487727165222168</v>
      </c>
      <c r="H48" s="375">
        <v>5.6491818428039551</v>
      </c>
      <c r="I48" s="375">
        <v>5.6493139266967773</v>
      </c>
      <c r="J48" s="375">
        <v>5.6481771469116211</v>
      </c>
      <c r="K48" s="375">
        <v>5.6463475227355957</v>
      </c>
      <c r="L48" s="375">
        <v>5.6454071998596191</v>
      </c>
      <c r="M48" s="375">
        <v>5.6438169479370117</v>
      </c>
      <c r="N48" s="375">
        <v>5.6415157318115234</v>
      </c>
      <c r="O48" s="375">
        <v>5.6399321556091309</v>
      </c>
      <c r="P48" s="375">
        <v>5.6388916969299316</v>
      </c>
      <c r="Q48" s="375">
        <v>5.6373214721679688</v>
      </c>
      <c r="R48" s="375">
        <v>5.6360483169555664</v>
      </c>
      <c r="S48" s="375">
        <v>5.6351127624511719</v>
      </c>
      <c r="T48" s="375">
        <v>5.6349844932556152</v>
      </c>
      <c r="U48" s="375">
        <v>5.6346445083618164</v>
      </c>
      <c r="V48" s="375">
        <v>5.6338644027709961</v>
      </c>
      <c r="W48" s="375">
        <v>5.6332345008850098</v>
      </c>
      <c r="X48" s="375">
        <v>5.6326956748962402</v>
      </c>
      <c r="Y48" s="375">
        <v>5.6318950653076172</v>
      </c>
      <c r="Z48" s="375">
        <v>5.6307177543640137</v>
      </c>
      <c r="AA48" s="375">
        <v>5.6279406547546387</v>
      </c>
      <c r="AB48" s="375">
        <v>5.6278853416442871</v>
      </c>
      <c r="AC48" s="375">
        <v>5.6268963813781738</v>
      </c>
      <c r="AD48" s="375">
        <v>-3.0623150277819811E-4</v>
      </c>
    </row>
    <row r="49" spans="1:30" s="375" customFormat="1" ht="12" x14ac:dyDescent="0.2">
      <c r="A49" s="375" t="s">
        <v>2311</v>
      </c>
      <c r="B49" s="375" t="s">
        <v>2312</v>
      </c>
      <c r="C49" s="375">
        <v>6.0371513366699219</v>
      </c>
      <c r="D49" s="375">
        <v>6.0394158363342294</v>
      </c>
      <c r="E49" s="375">
        <v>6.0639920234680176</v>
      </c>
      <c r="F49" s="375">
        <v>6.0575299263000488</v>
      </c>
      <c r="G49" s="375">
        <v>6.0694408416748047</v>
      </c>
      <c r="H49" s="375">
        <v>6.0674619674682617</v>
      </c>
      <c r="I49" s="375">
        <v>6.0692586898803711</v>
      </c>
      <c r="J49" s="375">
        <v>6.0777578353881836</v>
      </c>
      <c r="K49" s="375">
        <v>6.0875287055969238</v>
      </c>
      <c r="L49" s="375">
        <v>6.0830535888671884</v>
      </c>
      <c r="M49" s="375">
        <v>6.0917191505432129</v>
      </c>
      <c r="N49" s="375">
        <v>6.0896081924438477</v>
      </c>
      <c r="O49" s="375">
        <v>6.0988235473632813</v>
      </c>
      <c r="P49" s="375">
        <v>6.1107029914855957</v>
      </c>
      <c r="Q49" s="375">
        <v>6.1158199310302734</v>
      </c>
      <c r="R49" s="375">
        <v>6.111992359161377</v>
      </c>
      <c r="S49" s="375">
        <v>6.1124606132507324</v>
      </c>
      <c r="T49" s="375">
        <v>6.1183300018310547</v>
      </c>
      <c r="U49" s="375">
        <v>6.1123785972595206</v>
      </c>
      <c r="V49" s="375">
        <v>6.1122770309448242</v>
      </c>
      <c r="W49" s="375">
        <v>6.1152939796447754</v>
      </c>
      <c r="X49" s="375">
        <v>6.1151466369628906</v>
      </c>
      <c r="Y49" s="375">
        <v>6.1146221160888672</v>
      </c>
      <c r="Z49" s="375">
        <v>6.1107850074768066</v>
      </c>
      <c r="AA49" s="375">
        <v>6.113335132598877</v>
      </c>
      <c r="AB49" s="375">
        <v>6.1106171607971191</v>
      </c>
      <c r="AC49" s="375">
        <v>6.1120543479919434</v>
      </c>
      <c r="AD49" s="375">
        <v>4.7436925244181971E-4</v>
      </c>
    </row>
    <row r="50" spans="1:30" s="375" customFormat="1" ht="12" x14ac:dyDescent="0.2">
      <c r="A50" s="375" t="s">
        <v>2313</v>
      </c>
      <c r="B50" s="375" t="s">
        <v>2314</v>
      </c>
      <c r="C50" s="375">
        <v>5.5800976753234863</v>
      </c>
      <c r="D50" s="375">
        <v>5.5956592559814453</v>
      </c>
      <c r="E50" s="375">
        <v>5.5872883796691886</v>
      </c>
      <c r="F50" s="375">
        <v>5.5813760757446289</v>
      </c>
      <c r="G50" s="375">
        <v>5.5769867897033691</v>
      </c>
      <c r="H50" s="375">
        <v>5.5765957832336426</v>
      </c>
      <c r="I50" s="375">
        <v>5.5815944671630859</v>
      </c>
      <c r="J50" s="375">
        <v>5.582420825958252</v>
      </c>
      <c r="K50" s="375">
        <v>5.5884156227111816</v>
      </c>
      <c r="L50" s="375">
        <v>5.5852947235107422</v>
      </c>
      <c r="M50" s="375">
        <v>5.5885353088378906</v>
      </c>
      <c r="N50" s="375">
        <v>5.5873608589172363</v>
      </c>
      <c r="O50" s="375">
        <v>5.5936002731323242</v>
      </c>
      <c r="P50" s="375">
        <v>5.5935845375061044</v>
      </c>
      <c r="Q50" s="375">
        <v>5.5935177803039551</v>
      </c>
      <c r="R50" s="375">
        <v>5.5934667587280273</v>
      </c>
      <c r="S50" s="375">
        <v>5.5934042930603027</v>
      </c>
      <c r="T50" s="375">
        <v>5.5933113098144531</v>
      </c>
      <c r="U50" s="375">
        <v>5.5878686904907227</v>
      </c>
      <c r="V50" s="375">
        <v>5.5861358642578116</v>
      </c>
      <c r="W50" s="375">
        <v>5.5839605331420898</v>
      </c>
      <c r="X50" s="375">
        <v>5.5834016799926758</v>
      </c>
      <c r="Y50" s="375">
        <v>5.5831046104431152</v>
      </c>
      <c r="Z50" s="375">
        <v>5.5805096626281738</v>
      </c>
      <c r="AA50" s="375">
        <v>5.5765671730041504</v>
      </c>
      <c r="AB50" s="375">
        <v>5.5778594017028809</v>
      </c>
      <c r="AC50" s="375">
        <v>5.5782318115234384</v>
      </c>
      <c r="AD50" s="375">
        <v>-1.286277332468444E-5</v>
      </c>
    </row>
    <row r="51" spans="1:30" s="375" customFormat="1" ht="12" x14ac:dyDescent="0.2">
      <c r="A51" s="375" t="s">
        <v>2315</v>
      </c>
      <c r="B51" s="375" t="s">
        <v>2316</v>
      </c>
      <c r="C51" s="375">
        <v>3.5781934261322021</v>
      </c>
      <c r="D51" s="375">
        <v>3.5825648307800289</v>
      </c>
      <c r="E51" s="375">
        <v>3.5525672435760498</v>
      </c>
      <c r="F51" s="375">
        <v>3.544095516204834</v>
      </c>
      <c r="G51" s="375">
        <v>3.531386137008667</v>
      </c>
      <c r="H51" s="375">
        <v>3.5250973701477051</v>
      </c>
      <c r="I51" s="375">
        <v>3.526360034942627</v>
      </c>
      <c r="J51" s="375">
        <v>3.5151104927062988</v>
      </c>
      <c r="K51" s="375">
        <v>3.518548965454102</v>
      </c>
      <c r="L51" s="375">
        <v>3.5119144916534419</v>
      </c>
      <c r="M51" s="375">
        <v>3.497998714447021</v>
      </c>
      <c r="N51" s="375">
        <v>3.5005652904510498</v>
      </c>
      <c r="O51" s="375">
        <v>3.4908521175384521</v>
      </c>
      <c r="P51" s="375">
        <v>3.4919037818908691</v>
      </c>
      <c r="Q51" s="375">
        <v>3.4997210502624512</v>
      </c>
      <c r="R51" s="375">
        <v>3.4978682994842529</v>
      </c>
      <c r="S51" s="375">
        <v>3.4975557327270508</v>
      </c>
      <c r="T51" s="375">
        <v>3.4975252151489258</v>
      </c>
      <c r="U51" s="375">
        <v>3.4972908496856689</v>
      </c>
      <c r="V51" s="375">
        <v>3.4950892925262451</v>
      </c>
      <c r="W51" s="375">
        <v>3.4939315319061279</v>
      </c>
      <c r="X51" s="375">
        <v>3.492056131362915</v>
      </c>
      <c r="Y51" s="375">
        <v>3.490825891494751</v>
      </c>
      <c r="Z51" s="375">
        <v>3.4894566535949711</v>
      </c>
      <c r="AA51" s="375">
        <v>3.4881761074066162</v>
      </c>
      <c r="AB51" s="375">
        <v>3.4871325492858891</v>
      </c>
      <c r="AC51" s="375">
        <v>3.4856052398681641</v>
      </c>
      <c r="AD51" s="375">
        <v>-1.0078127522675779E-3</v>
      </c>
    </row>
    <row r="52" spans="1:30" s="375" customFormat="1" ht="12" x14ac:dyDescent="0.2"/>
    <row r="53" spans="1:30" s="376" customFormat="1" ht="12" x14ac:dyDescent="0.2">
      <c r="B53" s="376" t="s">
        <v>38</v>
      </c>
    </row>
    <row r="54" spans="1:30" s="375" customFormat="1" ht="12" x14ac:dyDescent="0.2">
      <c r="A54" s="375" t="s">
        <v>2317</v>
      </c>
      <c r="B54" s="375" t="s">
        <v>2318</v>
      </c>
      <c r="C54" s="375">
        <v>1.03600001335144</v>
      </c>
      <c r="D54" s="375">
        <v>1.03600001335144</v>
      </c>
      <c r="E54" s="375">
        <v>1.03600001335144</v>
      </c>
      <c r="F54" s="375">
        <v>1.03600001335144</v>
      </c>
      <c r="G54" s="375">
        <v>1.03600001335144</v>
      </c>
      <c r="H54" s="375">
        <v>1.03600001335144</v>
      </c>
      <c r="I54" s="375">
        <v>1.03600001335144</v>
      </c>
      <c r="J54" s="375">
        <v>1.03600001335144</v>
      </c>
      <c r="K54" s="375">
        <v>1.03600001335144</v>
      </c>
      <c r="L54" s="375">
        <v>1.03600001335144</v>
      </c>
      <c r="M54" s="375">
        <v>1.03600001335144</v>
      </c>
      <c r="N54" s="375">
        <v>1.03600001335144</v>
      </c>
      <c r="O54" s="375">
        <v>1.03600001335144</v>
      </c>
      <c r="P54" s="375">
        <v>1.03600001335144</v>
      </c>
      <c r="Q54" s="375">
        <v>1.03600001335144</v>
      </c>
      <c r="R54" s="375">
        <v>1.03600001335144</v>
      </c>
      <c r="S54" s="375">
        <v>1.03600001335144</v>
      </c>
      <c r="T54" s="375">
        <v>1.03600001335144</v>
      </c>
      <c r="U54" s="375">
        <v>1.03600001335144</v>
      </c>
      <c r="V54" s="375">
        <v>1.03600001335144</v>
      </c>
      <c r="W54" s="375">
        <v>1.03600001335144</v>
      </c>
      <c r="X54" s="375">
        <v>1.03600001335144</v>
      </c>
      <c r="Y54" s="375">
        <v>1.03600001335144</v>
      </c>
      <c r="Z54" s="375">
        <v>1.03600001335144</v>
      </c>
      <c r="AA54" s="375">
        <v>1.03600001335144</v>
      </c>
      <c r="AB54" s="375">
        <v>1.03600001335144</v>
      </c>
      <c r="AC54" s="375">
        <v>1.03600001335144</v>
      </c>
      <c r="AD54" s="375">
        <v>0</v>
      </c>
    </row>
    <row r="55" spans="1:30" s="375" customFormat="1" ht="12" x14ac:dyDescent="0.2">
      <c r="A55" s="375" t="s">
        <v>2319</v>
      </c>
      <c r="B55" s="375" t="s">
        <v>2320</v>
      </c>
      <c r="C55" s="375">
        <v>1.032999992370605</v>
      </c>
      <c r="D55" s="375">
        <v>1.032999992370605</v>
      </c>
      <c r="E55" s="375">
        <v>1.032999992370605</v>
      </c>
      <c r="F55" s="375">
        <v>1.032999992370605</v>
      </c>
      <c r="G55" s="375">
        <v>1.032999992370605</v>
      </c>
      <c r="H55" s="375">
        <v>1.032999992370605</v>
      </c>
      <c r="I55" s="375">
        <v>1.032999992370605</v>
      </c>
      <c r="J55" s="375">
        <v>1.032999992370605</v>
      </c>
      <c r="K55" s="375">
        <v>1.032999992370605</v>
      </c>
      <c r="L55" s="375">
        <v>1.032999992370605</v>
      </c>
      <c r="M55" s="375">
        <v>1.032999992370605</v>
      </c>
      <c r="N55" s="375">
        <v>1.032999992370605</v>
      </c>
      <c r="O55" s="375">
        <v>1.032999992370605</v>
      </c>
      <c r="P55" s="375">
        <v>1.032999992370605</v>
      </c>
      <c r="Q55" s="375">
        <v>1.032999992370605</v>
      </c>
      <c r="R55" s="375">
        <v>1.032999992370605</v>
      </c>
      <c r="S55" s="375">
        <v>1.032999992370605</v>
      </c>
      <c r="T55" s="375">
        <v>1.032999992370605</v>
      </c>
      <c r="U55" s="375">
        <v>1.032999992370605</v>
      </c>
      <c r="V55" s="375">
        <v>1.032999992370605</v>
      </c>
      <c r="W55" s="375">
        <v>1.032999992370605</v>
      </c>
      <c r="X55" s="375">
        <v>1.032999992370605</v>
      </c>
      <c r="Y55" s="375">
        <v>1.032999992370605</v>
      </c>
      <c r="Z55" s="375">
        <v>1.032999992370605</v>
      </c>
      <c r="AA55" s="375">
        <v>1.032999992370605</v>
      </c>
      <c r="AB55" s="375">
        <v>1.032999992370605</v>
      </c>
      <c r="AC55" s="375">
        <v>1.032999992370605</v>
      </c>
      <c r="AD55" s="375">
        <v>0</v>
      </c>
    </row>
    <row r="56" spans="1:30" s="375" customFormat="1" ht="12" x14ac:dyDescent="0.2">
      <c r="A56" s="375" t="s">
        <v>2321</v>
      </c>
      <c r="B56" s="375" t="s">
        <v>2322</v>
      </c>
      <c r="C56" s="375">
        <v>1.0379999876022341</v>
      </c>
      <c r="D56" s="375">
        <v>1.0379999876022341</v>
      </c>
      <c r="E56" s="375">
        <v>1.0379999876022341</v>
      </c>
      <c r="F56" s="375">
        <v>1.0379999876022341</v>
      </c>
      <c r="G56" s="375">
        <v>1.0379999876022341</v>
      </c>
      <c r="H56" s="375">
        <v>1.0379999876022341</v>
      </c>
      <c r="I56" s="375">
        <v>1.0379999876022341</v>
      </c>
      <c r="J56" s="375">
        <v>1.0379999876022341</v>
      </c>
      <c r="K56" s="375">
        <v>1.0379999876022341</v>
      </c>
      <c r="L56" s="375">
        <v>1.0379999876022341</v>
      </c>
      <c r="M56" s="375">
        <v>1.0379999876022341</v>
      </c>
      <c r="N56" s="375">
        <v>1.0379999876022341</v>
      </c>
      <c r="O56" s="375">
        <v>1.0379999876022341</v>
      </c>
      <c r="P56" s="375">
        <v>1.0379999876022341</v>
      </c>
      <c r="Q56" s="375">
        <v>1.0379999876022341</v>
      </c>
      <c r="R56" s="375">
        <v>1.0379999876022341</v>
      </c>
      <c r="S56" s="375">
        <v>1.0379999876022341</v>
      </c>
      <c r="T56" s="375">
        <v>1.0379999876022341</v>
      </c>
      <c r="U56" s="375">
        <v>1.0379999876022341</v>
      </c>
      <c r="V56" s="375">
        <v>1.0379999876022341</v>
      </c>
      <c r="W56" s="375">
        <v>1.0379999876022341</v>
      </c>
      <c r="X56" s="375">
        <v>1.0379999876022341</v>
      </c>
      <c r="Y56" s="375">
        <v>1.0379999876022341</v>
      </c>
      <c r="Z56" s="375">
        <v>1.0379999876022341</v>
      </c>
      <c r="AA56" s="375">
        <v>1.0379999876022341</v>
      </c>
      <c r="AB56" s="375">
        <v>1.0379999876022341</v>
      </c>
      <c r="AC56" s="375">
        <v>1.0379999876022341</v>
      </c>
      <c r="AD56" s="375">
        <v>0</v>
      </c>
    </row>
    <row r="57" spans="1:30" s="375" customFormat="1" ht="12" x14ac:dyDescent="0.2">
      <c r="A57" s="375" t="s">
        <v>2323</v>
      </c>
      <c r="B57" s="375" t="s">
        <v>2324</v>
      </c>
      <c r="C57" s="375">
        <v>1.03600001335144</v>
      </c>
      <c r="D57" s="375">
        <v>1.03600001335144</v>
      </c>
      <c r="E57" s="375">
        <v>1.03600001335144</v>
      </c>
      <c r="F57" s="375">
        <v>1.03600001335144</v>
      </c>
      <c r="G57" s="375">
        <v>1.03600001335144</v>
      </c>
      <c r="H57" s="375">
        <v>1.03600001335144</v>
      </c>
      <c r="I57" s="375">
        <v>1.03600001335144</v>
      </c>
      <c r="J57" s="375">
        <v>1.03600001335144</v>
      </c>
      <c r="K57" s="375">
        <v>1.03600001335144</v>
      </c>
      <c r="L57" s="375">
        <v>1.03600001335144</v>
      </c>
      <c r="M57" s="375">
        <v>1.03600001335144</v>
      </c>
      <c r="N57" s="375">
        <v>1.03600001335144</v>
      </c>
      <c r="O57" s="375">
        <v>1.03600001335144</v>
      </c>
      <c r="P57" s="375">
        <v>1.03600001335144</v>
      </c>
      <c r="Q57" s="375">
        <v>1.03600001335144</v>
      </c>
      <c r="R57" s="375">
        <v>1.03600001335144</v>
      </c>
      <c r="S57" s="375">
        <v>1.03600001335144</v>
      </c>
      <c r="T57" s="375">
        <v>1.03600001335144</v>
      </c>
      <c r="U57" s="375">
        <v>1.03600001335144</v>
      </c>
      <c r="V57" s="375">
        <v>1.03600001335144</v>
      </c>
      <c r="W57" s="375">
        <v>1.03600001335144</v>
      </c>
      <c r="X57" s="375">
        <v>1.03600001335144</v>
      </c>
      <c r="Y57" s="375">
        <v>1.03600001335144</v>
      </c>
      <c r="Z57" s="375">
        <v>1.03600001335144</v>
      </c>
      <c r="AA57" s="375">
        <v>1.03600001335144</v>
      </c>
      <c r="AB57" s="375">
        <v>1.03600001335144</v>
      </c>
      <c r="AC57" s="375">
        <v>1.03600001335144</v>
      </c>
      <c r="AD57" s="375">
        <v>0</v>
      </c>
    </row>
    <row r="58" spans="1:30" s="375" customFormat="1" ht="12" x14ac:dyDescent="0.2">
      <c r="A58" s="375" t="s">
        <v>2325</v>
      </c>
      <c r="B58" s="375" t="s">
        <v>2326</v>
      </c>
      <c r="C58" s="375">
        <v>1.0249999761581421</v>
      </c>
      <c r="D58" s="375">
        <v>1.0249999761581421</v>
      </c>
      <c r="E58" s="375">
        <v>1.0249999761581421</v>
      </c>
      <c r="F58" s="375">
        <v>1.0249999761581421</v>
      </c>
      <c r="G58" s="375">
        <v>1.0249999761581421</v>
      </c>
      <c r="H58" s="375">
        <v>1.0249999761581421</v>
      </c>
      <c r="I58" s="375">
        <v>1.0249999761581421</v>
      </c>
      <c r="J58" s="375">
        <v>1.0249999761581421</v>
      </c>
      <c r="K58" s="375">
        <v>1.0249999761581421</v>
      </c>
      <c r="L58" s="375">
        <v>1.0249999761581421</v>
      </c>
      <c r="M58" s="375">
        <v>1.0249999761581421</v>
      </c>
      <c r="N58" s="375">
        <v>1.0249999761581421</v>
      </c>
      <c r="O58" s="375">
        <v>1.0249999761581421</v>
      </c>
      <c r="P58" s="375">
        <v>1.0249999761581421</v>
      </c>
      <c r="Q58" s="375">
        <v>1.0249999761581421</v>
      </c>
      <c r="R58" s="375">
        <v>1.0249999761581421</v>
      </c>
      <c r="S58" s="375">
        <v>1.0249999761581421</v>
      </c>
      <c r="T58" s="375">
        <v>1.0249999761581421</v>
      </c>
      <c r="U58" s="375">
        <v>1.0249999761581421</v>
      </c>
      <c r="V58" s="375">
        <v>1.0249999761581421</v>
      </c>
      <c r="W58" s="375">
        <v>1.0249999761581421</v>
      </c>
      <c r="X58" s="375">
        <v>1.0249999761581421</v>
      </c>
      <c r="Y58" s="375">
        <v>1.0249999761581421</v>
      </c>
      <c r="Z58" s="375">
        <v>1.0249999761581421</v>
      </c>
      <c r="AA58" s="375">
        <v>1.0249999761581421</v>
      </c>
      <c r="AB58" s="375">
        <v>1.0249999761581421</v>
      </c>
      <c r="AC58" s="375">
        <v>1.0249999761581421</v>
      </c>
      <c r="AD58" s="375">
        <v>0</v>
      </c>
    </row>
    <row r="59" spans="1:30" s="375" customFormat="1" ht="12" x14ac:dyDescent="0.2">
      <c r="A59" s="375" t="s">
        <v>2327</v>
      </c>
      <c r="B59" s="375" t="s">
        <v>2328</v>
      </c>
      <c r="C59" s="375">
        <v>1.0089999437332151</v>
      </c>
      <c r="D59" s="375">
        <v>1.0089999437332151</v>
      </c>
      <c r="E59" s="375">
        <v>1.0089999437332151</v>
      </c>
      <c r="F59" s="375">
        <v>1.0089999437332151</v>
      </c>
      <c r="G59" s="375">
        <v>1.0089999437332151</v>
      </c>
      <c r="H59" s="375">
        <v>1.0089999437332151</v>
      </c>
      <c r="I59" s="375">
        <v>1.0089999437332151</v>
      </c>
      <c r="J59" s="375">
        <v>1.0089999437332151</v>
      </c>
      <c r="K59" s="375">
        <v>1.0089999437332151</v>
      </c>
      <c r="L59" s="375">
        <v>1.0089999437332151</v>
      </c>
      <c r="M59" s="375">
        <v>1.0089999437332151</v>
      </c>
      <c r="N59" s="375">
        <v>1.0089999437332151</v>
      </c>
      <c r="O59" s="375">
        <v>1.0089999437332151</v>
      </c>
      <c r="P59" s="375">
        <v>1.0089999437332151</v>
      </c>
      <c r="Q59" s="375">
        <v>1.0089999437332151</v>
      </c>
      <c r="R59" s="375">
        <v>1.0089999437332151</v>
      </c>
      <c r="S59" s="375">
        <v>1.0089999437332151</v>
      </c>
      <c r="T59" s="375">
        <v>1.0089999437332151</v>
      </c>
      <c r="U59" s="375">
        <v>1.0089999437332151</v>
      </c>
      <c r="V59" s="375">
        <v>1.0089999437332151</v>
      </c>
      <c r="W59" s="375">
        <v>1.0089999437332151</v>
      </c>
      <c r="X59" s="375">
        <v>1.0089999437332151</v>
      </c>
      <c r="Y59" s="375">
        <v>1.0089999437332151</v>
      </c>
      <c r="Z59" s="375">
        <v>1.0089999437332151</v>
      </c>
      <c r="AA59" s="375">
        <v>1.0089999437332151</v>
      </c>
      <c r="AB59" s="375">
        <v>1.0089999437332151</v>
      </c>
      <c r="AC59" s="375">
        <v>1.0089999437332151</v>
      </c>
      <c r="AD59" s="375">
        <v>0</v>
      </c>
    </row>
    <row r="60" spans="1:30" s="375" customFormat="1" ht="12" x14ac:dyDescent="0.2">
      <c r="A60" s="375" t="s">
        <v>2329</v>
      </c>
      <c r="B60" s="375" t="s">
        <v>2330</v>
      </c>
      <c r="C60" s="375">
        <v>0.95999997854232788</v>
      </c>
      <c r="D60" s="375">
        <v>0.95999997854232788</v>
      </c>
      <c r="E60" s="375">
        <v>0.95999997854232788</v>
      </c>
      <c r="F60" s="375">
        <v>0.95999997854232788</v>
      </c>
      <c r="G60" s="375">
        <v>0.95999997854232788</v>
      </c>
      <c r="H60" s="375">
        <v>0.95999997854232788</v>
      </c>
      <c r="I60" s="375">
        <v>0.95999997854232788</v>
      </c>
      <c r="J60" s="375">
        <v>0.95999997854232788</v>
      </c>
      <c r="K60" s="375">
        <v>0.95999997854232788</v>
      </c>
      <c r="L60" s="375">
        <v>0.95999997854232788</v>
      </c>
      <c r="M60" s="375">
        <v>0.95999997854232788</v>
      </c>
      <c r="N60" s="375">
        <v>0.95999997854232788</v>
      </c>
      <c r="O60" s="375">
        <v>0.95999997854232788</v>
      </c>
      <c r="P60" s="375">
        <v>0.95999997854232788</v>
      </c>
      <c r="Q60" s="375">
        <v>0.95999997854232788</v>
      </c>
      <c r="R60" s="375">
        <v>0.95999997854232788</v>
      </c>
      <c r="S60" s="375">
        <v>0.95999997854232788</v>
      </c>
      <c r="T60" s="375">
        <v>0.95999997854232788</v>
      </c>
      <c r="U60" s="375">
        <v>0.95999997854232788</v>
      </c>
      <c r="V60" s="375">
        <v>0.95999997854232788</v>
      </c>
      <c r="W60" s="375">
        <v>0.95999997854232788</v>
      </c>
      <c r="X60" s="375">
        <v>0.95999997854232788</v>
      </c>
      <c r="Y60" s="375">
        <v>0.95999997854232788</v>
      </c>
      <c r="Z60" s="375">
        <v>0.95999997854232788</v>
      </c>
      <c r="AA60" s="375">
        <v>0.95999997854232788</v>
      </c>
      <c r="AB60" s="375">
        <v>0.95999997854232788</v>
      </c>
      <c r="AC60" s="375">
        <v>0.95999997854232788</v>
      </c>
      <c r="AD60" s="375">
        <v>0</v>
      </c>
    </row>
    <row r="61" spans="1:30" s="375" customFormat="1" ht="12" x14ac:dyDescent="0.2"/>
    <row r="62" spans="1:30" s="376" customFormat="1" ht="12" x14ac:dyDescent="0.2">
      <c r="B62" s="376" t="s">
        <v>1479</v>
      </c>
    </row>
    <row r="63" spans="1:30" s="375" customFormat="1" ht="12" x14ac:dyDescent="0.2">
      <c r="A63" s="375" t="s">
        <v>2331</v>
      </c>
      <c r="B63" s="375" t="s">
        <v>2324</v>
      </c>
      <c r="C63" s="375">
        <v>21.114740371704102</v>
      </c>
      <c r="D63" s="375">
        <v>21.0429573059082</v>
      </c>
      <c r="E63" s="375">
        <v>21.124723434448239</v>
      </c>
      <c r="F63" s="375">
        <v>21.361576080322269</v>
      </c>
      <c r="G63" s="375">
        <v>21.523605346679691</v>
      </c>
      <c r="H63" s="375">
        <v>21.362909317016602</v>
      </c>
      <c r="I63" s="375">
        <v>21.862710952758789</v>
      </c>
      <c r="J63" s="375">
        <v>21.889633178710941</v>
      </c>
      <c r="K63" s="375">
        <v>23.731817245483398</v>
      </c>
      <c r="L63" s="375">
        <v>23.729841232299801</v>
      </c>
      <c r="M63" s="375">
        <v>24.36976432800293</v>
      </c>
      <c r="N63" s="375">
        <v>24.67011833190918</v>
      </c>
      <c r="O63" s="375">
        <v>24.752544403076168</v>
      </c>
      <c r="P63" s="375">
        <v>24.846464157104489</v>
      </c>
      <c r="Q63" s="375">
        <v>24.579656600952148</v>
      </c>
      <c r="R63" s="375">
        <v>25.281843185424801</v>
      </c>
      <c r="S63" s="375">
        <v>25.410068511962891</v>
      </c>
      <c r="T63" s="375">
        <v>25.61362266540527</v>
      </c>
      <c r="U63" s="375">
        <v>25.618438720703121</v>
      </c>
      <c r="V63" s="375">
        <v>25.58206939697266</v>
      </c>
      <c r="W63" s="375">
        <v>25.669820785522461</v>
      </c>
      <c r="X63" s="375">
        <v>25.620912551879879</v>
      </c>
      <c r="Y63" s="375">
        <v>25.91024208068848</v>
      </c>
      <c r="Z63" s="375">
        <v>25.792461395263668</v>
      </c>
      <c r="AA63" s="375">
        <v>25.723293304443359</v>
      </c>
      <c r="AB63" s="375">
        <v>25.665987014770511</v>
      </c>
      <c r="AC63" s="375">
        <v>25.775941848754879</v>
      </c>
      <c r="AD63" s="375">
        <v>7.7014345823755992E-3</v>
      </c>
    </row>
    <row r="64" spans="1:30" s="375" customFormat="1" ht="12" x14ac:dyDescent="0.2">
      <c r="A64" s="375" t="s">
        <v>2332</v>
      </c>
      <c r="B64" s="375" t="s">
        <v>2333</v>
      </c>
      <c r="C64" s="375">
        <v>24.21415901184082</v>
      </c>
      <c r="D64" s="375">
        <v>24.321151733398441</v>
      </c>
      <c r="E64" s="375">
        <v>24.09797286987305</v>
      </c>
      <c r="F64" s="375">
        <v>24.022565841674801</v>
      </c>
      <c r="G64" s="375">
        <v>24.160699844360352</v>
      </c>
      <c r="H64" s="375">
        <v>24.042327880859379</v>
      </c>
      <c r="I64" s="375">
        <v>24.05690765380859</v>
      </c>
      <c r="J64" s="375">
        <v>24.11930084228516</v>
      </c>
      <c r="K64" s="375">
        <v>26.897493362426761</v>
      </c>
      <c r="L64" s="375">
        <v>26.903408050537109</v>
      </c>
      <c r="M64" s="375">
        <v>26.733852386474609</v>
      </c>
      <c r="N64" s="375">
        <v>26.747039794921879</v>
      </c>
      <c r="O64" s="375">
        <v>26.769777297973629</v>
      </c>
      <c r="P64" s="375">
        <v>26.779170989990231</v>
      </c>
      <c r="Q64" s="375">
        <v>26.85209846496582</v>
      </c>
      <c r="R64" s="375">
        <v>26.821298599243161</v>
      </c>
      <c r="S64" s="375">
        <v>26.807010650634769</v>
      </c>
      <c r="T64" s="375">
        <v>26.75649261474609</v>
      </c>
      <c r="U64" s="375">
        <v>26.741901397705082</v>
      </c>
      <c r="V64" s="375">
        <v>26.69290733337402</v>
      </c>
      <c r="W64" s="375">
        <v>26.690603256225589</v>
      </c>
      <c r="X64" s="375">
        <v>26.673883438110352</v>
      </c>
      <c r="Y64" s="375">
        <v>26.65020751953125</v>
      </c>
      <c r="Z64" s="375">
        <v>26.663301467895511</v>
      </c>
      <c r="AA64" s="375">
        <v>26.671718597412109</v>
      </c>
      <c r="AB64" s="375">
        <v>26.699850082397461</v>
      </c>
      <c r="AC64" s="375">
        <v>26.704647064208981</v>
      </c>
      <c r="AD64" s="375">
        <v>3.7724846054023602E-3</v>
      </c>
    </row>
    <row r="65" spans="1:30" s="375" customFormat="1" ht="12" x14ac:dyDescent="0.2">
      <c r="A65" s="375" t="s">
        <v>2334</v>
      </c>
      <c r="B65" s="375" t="s">
        <v>2335</v>
      </c>
      <c r="C65" s="375">
        <v>17.676956176757809</v>
      </c>
      <c r="D65" s="375">
        <v>17.634555816650391</v>
      </c>
      <c r="E65" s="375">
        <v>17.57747650146484</v>
      </c>
      <c r="F65" s="375">
        <v>17.60294151306152</v>
      </c>
      <c r="G65" s="375">
        <v>17.56455039978027</v>
      </c>
      <c r="H65" s="375">
        <v>17.597970962524411</v>
      </c>
      <c r="I65" s="375">
        <v>17.607389450073239</v>
      </c>
      <c r="J65" s="375">
        <v>17.623622894287109</v>
      </c>
      <c r="K65" s="375">
        <v>17.650251388549801</v>
      </c>
      <c r="L65" s="375">
        <v>17.659076690673832</v>
      </c>
      <c r="M65" s="375">
        <v>17.759492874145511</v>
      </c>
      <c r="N65" s="375">
        <v>17.806222915649411</v>
      </c>
      <c r="O65" s="375">
        <v>17.835023880004879</v>
      </c>
      <c r="P65" s="375">
        <v>17.84903717041016</v>
      </c>
      <c r="Q65" s="375">
        <v>17.728691101074219</v>
      </c>
      <c r="R65" s="375">
        <v>17.897825241088871</v>
      </c>
      <c r="S65" s="375">
        <v>17.948284149169918</v>
      </c>
      <c r="T65" s="375">
        <v>18.064519882202148</v>
      </c>
      <c r="U65" s="375">
        <v>18.074016571044918</v>
      </c>
      <c r="V65" s="375">
        <v>18.074453353881839</v>
      </c>
      <c r="W65" s="375">
        <v>18.1350212097168</v>
      </c>
      <c r="X65" s="375">
        <v>18.10353851318359</v>
      </c>
      <c r="Y65" s="375">
        <v>18.388931274414059</v>
      </c>
      <c r="Z65" s="375">
        <v>18.433412551879879</v>
      </c>
      <c r="AA65" s="375">
        <v>18.381488800048832</v>
      </c>
      <c r="AB65" s="375">
        <v>18.33187103271484</v>
      </c>
      <c r="AC65" s="375">
        <v>18.46714019775391</v>
      </c>
      <c r="AD65" s="375">
        <v>1.6833794024782021E-3</v>
      </c>
    </row>
    <row r="66" spans="1:30" s="375" customFormat="1" ht="12" x14ac:dyDescent="0.2">
      <c r="A66" s="375" t="s">
        <v>2336</v>
      </c>
      <c r="B66" s="375" t="s">
        <v>2318</v>
      </c>
      <c r="C66" s="375">
        <v>19.939119338989261</v>
      </c>
      <c r="D66" s="375">
        <v>19.975200653076168</v>
      </c>
      <c r="E66" s="375">
        <v>19.849454879760739</v>
      </c>
      <c r="F66" s="375">
        <v>19.910884857177731</v>
      </c>
      <c r="G66" s="375">
        <v>19.778657913208011</v>
      </c>
      <c r="H66" s="375">
        <v>19.802286148071289</v>
      </c>
      <c r="I66" s="375">
        <v>20.229091644287109</v>
      </c>
      <c r="J66" s="375">
        <v>20.27164459228516</v>
      </c>
      <c r="K66" s="375">
        <v>22.370437622070309</v>
      </c>
      <c r="L66" s="375">
        <v>22.339384078979489</v>
      </c>
      <c r="M66" s="375">
        <v>22.438327789306641</v>
      </c>
      <c r="N66" s="375">
        <v>22.461183547973629</v>
      </c>
      <c r="O66" s="375">
        <v>22.56822395324707</v>
      </c>
      <c r="P66" s="375">
        <v>22.65365028381348</v>
      </c>
      <c r="Q66" s="375">
        <v>22.789302825927731</v>
      </c>
      <c r="R66" s="375">
        <v>23.70911979675293</v>
      </c>
      <c r="S66" s="375">
        <v>23.68636512756348</v>
      </c>
      <c r="T66" s="375">
        <v>23.65628623962402</v>
      </c>
      <c r="U66" s="375">
        <v>23.62624359130859</v>
      </c>
      <c r="V66" s="375">
        <v>23.601253509521481</v>
      </c>
      <c r="W66" s="375">
        <v>23.8217887878418</v>
      </c>
      <c r="X66" s="375">
        <v>23.805074691772461</v>
      </c>
      <c r="Y66" s="375">
        <v>24.641916275024411</v>
      </c>
      <c r="Z66" s="375">
        <v>24.624423980712891</v>
      </c>
      <c r="AA66" s="375">
        <v>24.585569381713871</v>
      </c>
      <c r="AB66" s="375">
        <v>24.554073333740231</v>
      </c>
      <c r="AC66" s="375">
        <v>24.554193496704102</v>
      </c>
      <c r="AD66" s="375">
        <v>8.0398030341273241E-3</v>
      </c>
    </row>
    <row r="67" spans="1:30" s="375" customFormat="1" ht="12" x14ac:dyDescent="0.2">
      <c r="A67" s="375" t="s">
        <v>2337</v>
      </c>
      <c r="B67" s="375" t="s">
        <v>2338</v>
      </c>
      <c r="C67" s="375">
        <v>23.302165985107418</v>
      </c>
      <c r="D67" s="375">
        <v>24.020647048950199</v>
      </c>
      <c r="E67" s="375">
        <v>24.048711776733398</v>
      </c>
      <c r="F67" s="375">
        <v>24.08781814575195</v>
      </c>
      <c r="G67" s="375">
        <v>24.167119979858398</v>
      </c>
      <c r="H67" s="375">
        <v>24.10988616943359</v>
      </c>
      <c r="I67" s="375">
        <v>24.136215209960941</v>
      </c>
      <c r="J67" s="375">
        <v>24.104656219482418</v>
      </c>
      <c r="K67" s="375">
        <v>24.092494964599609</v>
      </c>
      <c r="L67" s="375">
        <v>24.095827102661129</v>
      </c>
      <c r="M67" s="375">
        <v>24.160919189453121</v>
      </c>
      <c r="N67" s="375">
        <v>24.21501350402832</v>
      </c>
      <c r="O67" s="375">
        <v>24.21891975402832</v>
      </c>
      <c r="P67" s="375">
        <v>24.21735763549805</v>
      </c>
      <c r="Q67" s="375">
        <v>24.19794845581055</v>
      </c>
      <c r="R67" s="375">
        <v>24.238784790039059</v>
      </c>
      <c r="S67" s="375">
        <v>24.238185882568359</v>
      </c>
      <c r="T67" s="375">
        <v>24.21335411071777</v>
      </c>
      <c r="U67" s="375">
        <v>24.2046012878418</v>
      </c>
      <c r="V67" s="375">
        <v>24.19687461853027</v>
      </c>
      <c r="W67" s="375">
        <v>24.197818756103519</v>
      </c>
      <c r="X67" s="375">
        <v>24.194717407226559</v>
      </c>
      <c r="Y67" s="375">
        <v>24.187643051147461</v>
      </c>
      <c r="Z67" s="375">
        <v>24.186540603637699</v>
      </c>
      <c r="AA67" s="375">
        <v>24.18171501159668</v>
      </c>
      <c r="AB67" s="375">
        <v>24.176017761230469</v>
      </c>
      <c r="AC67" s="375">
        <v>24.16746711730957</v>
      </c>
      <c r="AD67" s="375">
        <v>1.403332895756781E-3</v>
      </c>
    </row>
    <row r="68" spans="1:30" s="375" customFormat="1" ht="12" x14ac:dyDescent="0.2">
      <c r="A68" s="375" t="s">
        <v>2339</v>
      </c>
      <c r="B68" s="375" t="s">
        <v>2340</v>
      </c>
      <c r="C68" s="375">
        <v>21.858968734741211</v>
      </c>
      <c r="D68" s="375">
        <v>21.944820404052731</v>
      </c>
      <c r="E68" s="375">
        <v>21.881746292114261</v>
      </c>
      <c r="F68" s="375">
        <v>21.878086090087891</v>
      </c>
      <c r="G68" s="375">
        <v>21.874271392822269</v>
      </c>
      <c r="H68" s="375">
        <v>21.875003814697269</v>
      </c>
      <c r="I68" s="375">
        <v>21.879350662231449</v>
      </c>
      <c r="J68" s="375">
        <v>21.89699745178223</v>
      </c>
      <c r="K68" s="375">
        <v>21.890117645263668</v>
      </c>
      <c r="L68" s="375">
        <v>21.89553260803223</v>
      </c>
      <c r="M68" s="375">
        <v>21.900449752807621</v>
      </c>
      <c r="N68" s="375">
        <v>21.902132034301761</v>
      </c>
      <c r="O68" s="375">
        <v>21.9046516418457</v>
      </c>
      <c r="P68" s="375">
        <v>21.908004760742191</v>
      </c>
      <c r="Q68" s="375">
        <v>21.902894973754879</v>
      </c>
      <c r="R68" s="375">
        <v>21.907196044921879</v>
      </c>
      <c r="S68" s="375">
        <v>21.90934944152832</v>
      </c>
      <c r="T68" s="375">
        <v>21.910810470581051</v>
      </c>
      <c r="U68" s="375">
        <v>21.9114990234375</v>
      </c>
      <c r="V68" s="375">
        <v>21.913339614868161</v>
      </c>
      <c r="W68" s="375">
        <v>21.913631439208981</v>
      </c>
      <c r="X68" s="375">
        <v>21.913473129272461</v>
      </c>
      <c r="Y68" s="375">
        <v>21.913686752319339</v>
      </c>
      <c r="Z68" s="375">
        <v>21.913970947265621</v>
      </c>
      <c r="AA68" s="375">
        <v>21.9134635925293</v>
      </c>
      <c r="AB68" s="375">
        <v>21.912015914916989</v>
      </c>
      <c r="AC68" s="375">
        <v>21.91026496887207</v>
      </c>
      <c r="AD68" s="375">
        <v>9.0155652840318012E-5</v>
      </c>
    </row>
    <row r="69" spans="1:30" s="375" customFormat="1" ht="12" x14ac:dyDescent="0.2">
      <c r="A69" s="375" t="s">
        <v>2341</v>
      </c>
      <c r="B69" s="375" t="s">
        <v>2342</v>
      </c>
      <c r="C69" s="375">
        <v>28.607538223266602</v>
      </c>
      <c r="D69" s="375">
        <v>28.557693481445309</v>
      </c>
      <c r="E69" s="375">
        <v>28.558612823486332</v>
      </c>
      <c r="F69" s="375">
        <v>28.555070877075199</v>
      </c>
      <c r="G69" s="375">
        <v>28.547548294067379</v>
      </c>
      <c r="H69" s="375">
        <v>28.54273796081543</v>
      </c>
      <c r="I69" s="375">
        <v>28.538761138916019</v>
      </c>
      <c r="J69" s="375">
        <v>28.536163330078121</v>
      </c>
      <c r="K69" s="375">
        <v>28.533185958862301</v>
      </c>
      <c r="L69" s="375">
        <v>28.528196334838871</v>
      </c>
      <c r="M69" s="375">
        <v>28.523420333862301</v>
      </c>
      <c r="N69" s="375">
        <v>28.519424438476559</v>
      </c>
      <c r="O69" s="375">
        <v>28.514703750610352</v>
      </c>
      <c r="P69" s="375">
        <v>28.511520385742191</v>
      </c>
      <c r="Q69" s="375">
        <v>28.508163452148441</v>
      </c>
      <c r="R69" s="375">
        <v>28.5039176940918</v>
      </c>
      <c r="S69" s="375">
        <v>28.500589370727539</v>
      </c>
      <c r="T69" s="375">
        <v>28.496452331542969</v>
      </c>
      <c r="U69" s="375">
        <v>28.491558074951168</v>
      </c>
      <c r="V69" s="375">
        <v>28.48763275146484</v>
      </c>
      <c r="W69" s="375">
        <v>28.48249626159668</v>
      </c>
      <c r="X69" s="375">
        <v>28.477024078369141</v>
      </c>
      <c r="Y69" s="375">
        <v>28.469602584838871</v>
      </c>
      <c r="Z69" s="375">
        <v>28.463632583618161</v>
      </c>
      <c r="AA69" s="375">
        <v>28.45822715759277</v>
      </c>
      <c r="AB69" s="375">
        <v>28.451639175415039</v>
      </c>
      <c r="AC69" s="375">
        <v>28.44515419006348</v>
      </c>
      <c r="AD69" s="375">
        <v>-2.189159770861204E-4</v>
      </c>
    </row>
    <row r="70" spans="1:30" s="375" customFormat="1" ht="12" x14ac:dyDescent="0.2">
      <c r="A70" s="375" t="s">
        <v>2343</v>
      </c>
      <c r="B70" s="375" t="s">
        <v>2344</v>
      </c>
      <c r="C70" s="375">
        <v>19.271638870239261</v>
      </c>
      <c r="D70" s="375">
        <v>19.30937385559082</v>
      </c>
      <c r="E70" s="375">
        <v>19.051338195800781</v>
      </c>
      <c r="F70" s="375">
        <v>18.972848892211911</v>
      </c>
      <c r="G70" s="375">
        <v>18.801227569580082</v>
      </c>
      <c r="H70" s="375">
        <v>18.769792556762699</v>
      </c>
      <c r="I70" s="375">
        <v>19.085927963256839</v>
      </c>
      <c r="J70" s="375">
        <v>19.0309944152832</v>
      </c>
      <c r="K70" s="375">
        <v>18.676235198974609</v>
      </c>
      <c r="L70" s="375">
        <v>18.662544250488281</v>
      </c>
      <c r="M70" s="375">
        <v>18.686916351318359</v>
      </c>
      <c r="N70" s="375">
        <v>18.664506912231449</v>
      </c>
      <c r="O70" s="375">
        <v>18.677793502807621</v>
      </c>
      <c r="P70" s="375">
        <v>18.502603530883789</v>
      </c>
      <c r="Q70" s="375">
        <v>18.537395477294918</v>
      </c>
      <c r="R70" s="375">
        <v>18.858892440795898</v>
      </c>
      <c r="S70" s="375">
        <v>18.858369827270511</v>
      </c>
      <c r="T70" s="375">
        <v>18.85774040222168</v>
      </c>
      <c r="U70" s="375">
        <v>18.795892715454102</v>
      </c>
      <c r="V70" s="375">
        <v>18.796941757202148</v>
      </c>
      <c r="W70" s="375">
        <v>18.586944580078121</v>
      </c>
      <c r="X70" s="375">
        <v>18.304195404052731</v>
      </c>
      <c r="Y70" s="375">
        <v>20.85986328125</v>
      </c>
      <c r="Z70" s="375">
        <v>19.46113395690918</v>
      </c>
      <c r="AA70" s="375">
        <v>19.115640640258789</v>
      </c>
      <c r="AB70" s="375">
        <v>19.098075866699219</v>
      </c>
      <c r="AC70" s="375">
        <v>19.657163619995121</v>
      </c>
      <c r="AD70" s="375">
        <v>7.621097246217623E-4</v>
      </c>
    </row>
    <row r="71" spans="1:30" s="375" customFormat="1" ht="12" x14ac:dyDescent="0.2">
      <c r="A71" s="375" t="s">
        <v>2345</v>
      </c>
      <c r="B71" s="375" t="s">
        <v>2326</v>
      </c>
      <c r="C71" s="375">
        <v>24.02485275268555</v>
      </c>
      <c r="D71" s="375">
        <v>24.076810836791989</v>
      </c>
      <c r="E71" s="375">
        <v>24.131755828857418</v>
      </c>
      <c r="F71" s="375">
        <v>24.125980377197269</v>
      </c>
      <c r="G71" s="375">
        <v>24.1209602355957</v>
      </c>
      <c r="H71" s="375">
        <v>24.11892127990723</v>
      </c>
      <c r="I71" s="375">
        <v>24.11617279052734</v>
      </c>
      <c r="J71" s="375">
        <v>24.248298645019531</v>
      </c>
      <c r="K71" s="375">
        <v>24.110294342041019</v>
      </c>
      <c r="L71" s="375">
        <v>24.10966873168945</v>
      </c>
      <c r="M71" s="375">
        <v>24.11099815368652</v>
      </c>
      <c r="N71" s="375">
        <v>24.11481857299805</v>
      </c>
      <c r="O71" s="375">
        <v>24.120647430419918</v>
      </c>
      <c r="P71" s="375">
        <v>24.127151489257809</v>
      </c>
      <c r="Q71" s="375">
        <v>24.135377883911129</v>
      </c>
      <c r="R71" s="375">
        <v>24.139242172241211</v>
      </c>
      <c r="S71" s="375">
        <v>24.143583297729489</v>
      </c>
      <c r="T71" s="375">
        <v>24.148103713989261</v>
      </c>
      <c r="U71" s="375">
        <v>24.152894973754879</v>
      </c>
      <c r="V71" s="375">
        <v>24.157461166381839</v>
      </c>
      <c r="W71" s="375">
        <v>24.162815093994141</v>
      </c>
      <c r="X71" s="375">
        <v>24.16786956787109</v>
      </c>
      <c r="Y71" s="375">
        <v>24.172578811645511</v>
      </c>
      <c r="Z71" s="375">
        <v>24.1768798828125</v>
      </c>
      <c r="AA71" s="375">
        <v>24.18131065368652</v>
      </c>
      <c r="AB71" s="375">
        <v>24.186347961425781</v>
      </c>
      <c r="AC71" s="375">
        <v>24.192451477050781</v>
      </c>
      <c r="AD71" s="375">
        <v>2.6741406229446868E-4</v>
      </c>
    </row>
    <row r="72" spans="1:30" s="375" customFormat="1" ht="12" x14ac:dyDescent="0.2">
      <c r="A72" s="375" t="s">
        <v>2346</v>
      </c>
      <c r="B72" s="375" t="s">
        <v>2328</v>
      </c>
      <c r="C72" s="375">
        <v>25.331892013549801</v>
      </c>
      <c r="D72" s="375">
        <v>24.99903678894043</v>
      </c>
      <c r="E72" s="375">
        <v>25.095947265625</v>
      </c>
      <c r="F72" s="375">
        <v>25.07594108581543</v>
      </c>
      <c r="G72" s="375">
        <v>25.777101516723629</v>
      </c>
      <c r="H72" s="375">
        <v>24.895635604858398</v>
      </c>
      <c r="I72" s="375">
        <v>24.780544281005859</v>
      </c>
      <c r="J72" s="375">
        <v>24.490537643432621</v>
      </c>
      <c r="K72" s="375">
        <v>24.87583160400391</v>
      </c>
      <c r="L72" s="375">
        <v>24.889680862426761</v>
      </c>
      <c r="M72" s="375">
        <v>25.7852897644043</v>
      </c>
      <c r="N72" s="375">
        <v>26.173110961914059</v>
      </c>
      <c r="O72" s="375">
        <v>26.176395416259769</v>
      </c>
      <c r="P72" s="375">
        <v>26.161647796630859</v>
      </c>
      <c r="Q72" s="375">
        <v>25.632986068725589</v>
      </c>
      <c r="R72" s="375">
        <v>26.006887435913089</v>
      </c>
      <c r="S72" s="375">
        <v>26.173149108886719</v>
      </c>
      <c r="T72" s="375">
        <v>26.461782455444339</v>
      </c>
      <c r="U72" s="375">
        <v>26.462579727172852</v>
      </c>
      <c r="V72" s="375">
        <v>26.40660285949707</v>
      </c>
      <c r="W72" s="375">
        <v>26.378507614135739</v>
      </c>
      <c r="X72" s="375">
        <v>26.289899826049801</v>
      </c>
      <c r="Y72" s="375">
        <v>26.280910491943359</v>
      </c>
      <c r="Z72" s="375">
        <v>26.128677368164059</v>
      </c>
      <c r="AA72" s="375">
        <v>26.047849655151371</v>
      </c>
      <c r="AB72" s="375">
        <v>25.976837158203121</v>
      </c>
      <c r="AC72" s="375">
        <v>26.105216979980469</v>
      </c>
      <c r="AD72" s="375">
        <v>1.157246895848729E-3</v>
      </c>
    </row>
    <row r="73" spans="1:30" s="375" customFormat="1" ht="12" x14ac:dyDescent="0.2">
      <c r="A73" s="375" t="s">
        <v>2347</v>
      </c>
      <c r="B73" s="375" t="s">
        <v>2348</v>
      </c>
      <c r="C73" s="375">
        <v>10.829999923706049</v>
      </c>
      <c r="D73" s="375">
        <v>10.829999923706049</v>
      </c>
      <c r="E73" s="375">
        <v>10.829999923706049</v>
      </c>
      <c r="F73" s="375">
        <v>10.830000877380369</v>
      </c>
      <c r="G73" s="375">
        <v>10.829999923706049</v>
      </c>
      <c r="H73" s="375">
        <v>10.829999923706049</v>
      </c>
      <c r="I73" s="375">
        <v>10.830000877380369</v>
      </c>
      <c r="J73" s="375">
        <v>10.829999923706049</v>
      </c>
      <c r="K73" s="375">
        <v>10.829999923706049</v>
      </c>
      <c r="L73" s="375">
        <v>10.829999923706049</v>
      </c>
      <c r="M73" s="375">
        <v>10.829999923706049</v>
      </c>
      <c r="N73" s="375">
        <v>10.829999923706049</v>
      </c>
      <c r="O73" s="375">
        <v>10.829999923706049</v>
      </c>
      <c r="P73" s="375">
        <v>10.829999923706049</v>
      </c>
      <c r="Q73" s="375">
        <v>10.829999923706049</v>
      </c>
      <c r="R73" s="375">
        <v>0</v>
      </c>
      <c r="S73" s="375">
        <v>0</v>
      </c>
      <c r="T73" s="375">
        <v>0</v>
      </c>
      <c r="U73" s="375">
        <v>0</v>
      </c>
      <c r="V73" s="375">
        <v>0</v>
      </c>
      <c r="W73" s="375">
        <v>0</v>
      </c>
      <c r="X73" s="375">
        <v>0</v>
      </c>
      <c r="Y73" s="375">
        <v>0</v>
      </c>
      <c r="Z73" s="375">
        <v>0</v>
      </c>
      <c r="AA73" s="375">
        <v>0</v>
      </c>
      <c r="AB73" s="375">
        <v>0</v>
      </c>
      <c r="AC73" s="375">
        <v>0</v>
      </c>
      <c r="AD73" s="375">
        <v>-1</v>
      </c>
    </row>
    <row r="74" spans="1:30" s="375" customFormat="1" ht="12" x14ac:dyDescent="0.2"/>
    <row r="75" spans="1:30" s="375" customFormat="1" ht="12" x14ac:dyDescent="0.2">
      <c r="B75" s="375" t="s">
        <v>72</v>
      </c>
    </row>
    <row r="76" spans="1:30" s="375" customFormat="1" ht="12" x14ac:dyDescent="0.2">
      <c r="B76" s="375" t="s">
        <v>73</v>
      </c>
    </row>
    <row r="77" spans="1:30" s="375" customFormat="1" ht="12" x14ac:dyDescent="0.2">
      <c r="A77" s="375" t="s">
        <v>2349</v>
      </c>
      <c r="B77" s="375" t="s">
        <v>2350</v>
      </c>
      <c r="C77" s="375">
        <v>3412</v>
      </c>
      <c r="D77" s="375">
        <v>3412</v>
      </c>
      <c r="E77" s="375">
        <v>3412</v>
      </c>
      <c r="F77" s="375">
        <v>3412</v>
      </c>
      <c r="G77" s="375">
        <v>3412</v>
      </c>
      <c r="H77" s="375">
        <v>3412</v>
      </c>
      <c r="I77" s="375">
        <v>3412</v>
      </c>
      <c r="J77" s="375">
        <v>3412</v>
      </c>
      <c r="K77" s="375">
        <v>3412</v>
      </c>
      <c r="L77" s="375">
        <v>3412</v>
      </c>
      <c r="M77" s="375">
        <v>3412</v>
      </c>
      <c r="N77" s="375">
        <v>3412</v>
      </c>
      <c r="O77" s="375">
        <v>3412</v>
      </c>
      <c r="P77" s="375">
        <v>3412</v>
      </c>
      <c r="Q77" s="375">
        <v>3412</v>
      </c>
      <c r="R77" s="375">
        <v>3412</v>
      </c>
      <c r="S77" s="375">
        <v>3412</v>
      </c>
      <c r="T77" s="375">
        <v>3412</v>
      </c>
      <c r="U77" s="375">
        <v>3412</v>
      </c>
      <c r="V77" s="375">
        <v>3412</v>
      </c>
      <c r="W77" s="375">
        <v>3412</v>
      </c>
      <c r="X77" s="375">
        <v>3412</v>
      </c>
      <c r="Y77" s="375">
        <v>3412</v>
      </c>
      <c r="Z77" s="375">
        <v>3412</v>
      </c>
      <c r="AA77" s="375">
        <v>3412</v>
      </c>
      <c r="AB77" s="375">
        <v>3412</v>
      </c>
      <c r="AC77" s="375">
        <v>3412</v>
      </c>
      <c r="AD77" s="375">
        <v>0</v>
      </c>
    </row>
    <row r="78" spans="1:30" s="375" customFormat="1" ht="12" x14ac:dyDescent="0.2">
      <c r="A78" s="375" t="s">
        <v>2351</v>
      </c>
      <c r="B78" s="375" t="s">
        <v>2352</v>
      </c>
      <c r="C78" s="375">
        <v>8679.5302734375</v>
      </c>
      <c r="D78" s="375">
        <v>8486.115234375</v>
      </c>
      <c r="E78" s="375">
        <v>8477.712890625</v>
      </c>
      <c r="F78" s="375">
        <v>8336.1875</v>
      </c>
      <c r="G78" s="375">
        <v>8252.0478515625</v>
      </c>
      <c r="H78" s="375">
        <v>8191.9951171875</v>
      </c>
      <c r="I78" s="375">
        <v>8175.638671875</v>
      </c>
      <c r="J78" s="375">
        <v>8097.12451171875</v>
      </c>
      <c r="K78" s="375">
        <v>8063.76220703125</v>
      </c>
      <c r="L78" s="375">
        <v>7759.59912109375</v>
      </c>
      <c r="M78" s="375">
        <v>7736.6240234375</v>
      </c>
      <c r="N78" s="375">
        <v>7707.1552734375</v>
      </c>
      <c r="O78" s="375">
        <v>7700.40380859375</v>
      </c>
      <c r="P78" s="375">
        <v>7682.99951171875</v>
      </c>
      <c r="Q78" s="375">
        <v>7696.494140625</v>
      </c>
      <c r="R78" s="375">
        <v>7700.10546875</v>
      </c>
      <c r="S78" s="375">
        <v>7619.47705078125</v>
      </c>
      <c r="T78" s="375">
        <v>7639.10693359375</v>
      </c>
      <c r="U78" s="375">
        <v>7642.04345703125</v>
      </c>
      <c r="V78" s="375">
        <v>7655.73876953125</v>
      </c>
      <c r="W78" s="375">
        <v>7659.853515625</v>
      </c>
      <c r="X78" s="375">
        <v>7647.55810546875</v>
      </c>
      <c r="Y78" s="375">
        <v>7634.58642578125</v>
      </c>
      <c r="Z78" s="375">
        <v>7614.64990234375</v>
      </c>
      <c r="AA78" s="375">
        <v>7578.09619140625</v>
      </c>
      <c r="AB78" s="375">
        <v>7573.9267578125</v>
      </c>
      <c r="AC78" s="375">
        <v>7557.6611328125</v>
      </c>
      <c r="AD78" s="375">
        <v>-5.3091503358779768E-3</v>
      </c>
    </row>
    <row r="79" spans="1:30" s="375" customFormat="1" ht="15.75" thickBot="1" x14ac:dyDescent="0.3">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row>
    <row r="80" spans="1:30" s="375" customFormat="1" ht="12.75" thickTop="1" x14ac:dyDescent="0.2">
      <c r="B80" s="375" t="s">
        <v>1335</v>
      </c>
    </row>
    <row r="81" spans="2:2" s="375" customFormat="1" ht="12" x14ac:dyDescent="0.2">
      <c r="B81" s="375" t="s">
        <v>2353</v>
      </c>
    </row>
    <row r="82" spans="2:2" s="375" customFormat="1" ht="12" x14ac:dyDescent="0.2">
      <c r="B82" s="375" t="s">
        <v>2354</v>
      </c>
    </row>
    <row r="83" spans="2:2" s="375" customFormat="1" ht="12" x14ac:dyDescent="0.2">
      <c r="B83" s="375" t="s">
        <v>2355</v>
      </c>
    </row>
    <row r="84" spans="2:2" s="375" customFormat="1" ht="12" x14ac:dyDescent="0.2">
      <c r="B84" s="375" t="s">
        <v>2356</v>
      </c>
    </row>
    <row r="85" spans="2:2" s="375" customFormat="1" ht="12" x14ac:dyDescent="0.2">
      <c r="B85" s="375" t="s">
        <v>2357</v>
      </c>
    </row>
    <row r="86" spans="2:2" s="375" customFormat="1" ht="12" x14ac:dyDescent="0.2">
      <c r="B86" s="375" t="s">
        <v>2358</v>
      </c>
    </row>
    <row r="87" spans="2:2" s="375" customFormat="1" ht="12" x14ac:dyDescent="0.2">
      <c r="B87" s="375" t="s">
        <v>1356</v>
      </c>
    </row>
  </sheetData>
  <conditionalFormatting sqref="A13:AD13">
    <cfRule type="notContainsBlanks" dxfId="94" priority="5">
      <formula>LEN(TRIM(A13))&gt;0</formula>
    </cfRule>
  </conditionalFormatting>
  <conditionalFormatting sqref="AD1">
    <cfRule type="notContainsBlanks" dxfId="93" priority="1">
      <formula>LEN(TRIM(AD1))&gt;0</formula>
    </cfRule>
  </conditionalFormatting>
  <conditionalFormatting sqref="AD2:AD9">
    <cfRule type="notContainsBlanks" dxfId="92" priority="2">
      <formula>LEN(TRIM(AD2))&gt;0</formula>
    </cfRule>
  </conditionalFormatting>
  <conditionalFormatting sqref="AD10">
    <cfRule type="notContainsBlanks" dxfId="91" priority="3">
      <formula>LEN(TRIM(AD10))&gt;0</formula>
    </cfRule>
  </conditionalFormatting>
  <conditionalFormatting sqref="AD11:AD12">
    <cfRule type="notContainsBlanks" dxfId="90" priority="4">
      <formula>LEN(TRIM(AD11))&gt;0</formula>
    </cfRule>
  </conditionalFormatting>
  <conditionalFormatting sqref="AD13:AD14">
    <cfRule type="notContainsBlanks" dxfId="89" priority="6">
      <formula>LEN(TRIM(AD13))&gt;0</formula>
    </cfRule>
  </conditionalFormatting>
  <conditionalFormatting sqref="AD15:AD52">
    <cfRule type="notContainsBlanks" dxfId="88" priority="7">
      <formula>LEN(TRIM(AD15))&gt;0</formula>
    </cfRule>
  </conditionalFormatting>
  <conditionalFormatting sqref="AD53">
    <cfRule type="notContainsBlanks" dxfId="87" priority="8">
      <formula>LEN(TRIM(AD53))&gt;0</formula>
    </cfRule>
  </conditionalFormatting>
  <conditionalFormatting sqref="AD54:AD61">
    <cfRule type="notContainsBlanks" dxfId="86" priority="9">
      <formula>LEN(TRIM(AD54))&gt;0</formula>
    </cfRule>
  </conditionalFormatting>
  <conditionalFormatting sqref="AD62">
    <cfRule type="notContainsBlanks" dxfId="85" priority="10">
      <formula>LEN(TRIM(AD62))&gt;0</formula>
    </cfRule>
  </conditionalFormatting>
  <conditionalFormatting sqref="AD63:AD87">
    <cfRule type="notContainsBlanks" dxfId="84" priority="11">
      <formula>LEN(TRIM(AD63))&gt;0</formula>
    </cfRule>
  </conditionalFormatting>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E2537-CF33-47D1-BEB6-19064F367561}">
  <dimension ref="A1:AJ2843"/>
  <sheetViews>
    <sheetView topLeftCell="B81" zoomScale="85" zoomScaleNormal="85" workbookViewId="0">
      <selection activeCell="B101" sqref="B101"/>
    </sheetView>
  </sheetViews>
  <sheetFormatPr defaultRowHeight="15" x14ac:dyDescent="0.25"/>
  <cols>
    <col min="1" max="1" width="19.85546875" hidden="1" customWidth="1"/>
    <col min="2" max="4" width="43.5703125" customWidth="1"/>
  </cols>
  <sheetData>
    <row r="1" spans="1:35" ht="15" customHeight="1" thickBot="1" x14ac:dyDescent="0.3">
      <c r="A1" s="99"/>
      <c r="B1" s="99" t="s">
        <v>1306</v>
      </c>
      <c r="C1" s="99"/>
      <c r="D1" s="99"/>
      <c r="E1" s="99"/>
      <c r="F1" s="99"/>
      <c r="G1" s="99"/>
      <c r="H1" s="99"/>
      <c r="I1" s="99"/>
      <c r="J1" s="99"/>
      <c r="K1" s="99"/>
      <c r="L1" s="99"/>
      <c r="M1" s="99"/>
      <c r="N1" s="99"/>
      <c r="O1" s="99"/>
      <c r="P1" s="99"/>
      <c r="Q1" s="99"/>
      <c r="R1" s="99"/>
      <c r="S1" s="99"/>
      <c r="T1" s="99"/>
      <c r="U1" s="99"/>
      <c r="V1" s="99"/>
      <c r="W1" s="99"/>
      <c r="X1" s="99"/>
      <c r="Y1" s="99"/>
      <c r="Z1" s="99"/>
      <c r="AA1" s="99"/>
      <c r="AB1" s="99"/>
      <c r="AC1" s="99"/>
      <c r="AD1" s="99"/>
      <c r="AE1" s="85"/>
      <c r="AF1" s="85"/>
      <c r="AG1" s="85"/>
    </row>
    <row r="2" spans="1:35" ht="15" customHeight="1" thickTop="1" thickBot="1" x14ac:dyDescent="0.3">
      <c r="A2" s="100"/>
      <c r="B2" s="100"/>
      <c r="C2" s="100"/>
      <c r="D2" s="100"/>
      <c r="E2" s="100"/>
      <c r="F2" s="100"/>
      <c r="G2" s="100"/>
      <c r="H2" s="100"/>
      <c r="I2" s="100"/>
      <c r="J2" s="100"/>
      <c r="K2" s="100"/>
      <c r="L2" s="100"/>
      <c r="M2" s="100"/>
      <c r="N2" s="100"/>
      <c r="O2" s="100"/>
      <c r="P2" s="100"/>
      <c r="Q2" s="100"/>
      <c r="R2" s="100"/>
      <c r="S2" s="100"/>
      <c r="T2" s="100"/>
      <c r="U2" s="100"/>
      <c r="V2" s="100"/>
      <c r="W2" s="100"/>
      <c r="X2" s="100"/>
      <c r="Y2" s="100"/>
      <c r="Z2" s="100"/>
      <c r="AA2" s="100"/>
      <c r="AB2" s="100"/>
      <c r="AC2" s="100"/>
      <c r="AD2" s="100"/>
      <c r="AE2" s="85"/>
      <c r="AF2" s="85"/>
      <c r="AG2" s="85"/>
    </row>
    <row r="3" spans="1:35" ht="15" customHeight="1" thickTop="1" thickBot="1" x14ac:dyDescent="0.3">
      <c r="A3" s="100"/>
      <c r="B3" s="100"/>
      <c r="C3" s="100" t="s">
        <v>15</v>
      </c>
      <c r="D3" s="100" t="s">
        <v>1307</v>
      </c>
      <c r="E3" s="100"/>
      <c r="F3" s="100"/>
      <c r="G3" s="100"/>
      <c r="H3" s="100"/>
      <c r="I3" s="100"/>
      <c r="J3" s="100"/>
      <c r="K3" s="100"/>
      <c r="L3" s="100"/>
      <c r="M3" s="100"/>
      <c r="N3" s="100"/>
      <c r="O3" s="100"/>
      <c r="P3" s="100"/>
      <c r="Q3" s="100"/>
      <c r="R3" s="100"/>
      <c r="S3" s="100"/>
      <c r="T3" s="100"/>
      <c r="U3" s="100"/>
      <c r="V3" s="100"/>
      <c r="W3" s="100"/>
      <c r="X3" s="100"/>
      <c r="Y3" s="100"/>
      <c r="Z3" s="100"/>
      <c r="AA3" s="100"/>
      <c r="AB3" s="100"/>
      <c r="AC3" s="100"/>
      <c r="AD3" s="100"/>
      <c r="AE3" s="85"/>
      <c r="AF3" s="85"/>
      <c r="AG3" s="85"/>
    </row>
    <row r="4" spans="1:35" ht="15" customHeight="1" thickTop="1" thickBot="1" x14ac:dyDescent="0.3">
      <c r="A4" s="100"/>
      <c r="B4" s="100"/>
      <c r="C4" s="100" t="s">
        <v>16</v>
      </c>
      <c r="D4" s="100" t="s">
        <v>1308</v>
      </c>
      <c r="E4" s="100"/>
      <c r="F4" s="100" t="s">
        <v>1309</v>
      </c>
      <c r="G4" s="100"/>
      <c r="H4" s="100"/>
      <c r="I4" s="100"/>
      <c r="J4" s="100"/>
      <c r="K4" s="100"/>
      <c r="L4" s="100"/>
      <c r="M4" s="100"/>
      <c r="N4" s="100"/>
      <c r="O4" s="100"/>
      <c r="P4" s="100"/>
      <c r="Q4" s="100"/>
      <c r="R4" s="100"/>
      <c r="S4" s="100"/>
      <c r="T4" s="100"/>
      <c r="U4" s="100"/>
      <c r="V4" s="100"/>
      <c r="W4" s="100"/>
      <c r="X4" s="100"/>
      <c r="Y4" s="100"/>
      <c r="Z4" s="100"/>
      <c r="AA4" s="100"/>
      <c r="AB4" s="100"/>
      <c r="AC4" s="100"/>
      <c r="AD4" s="100"/>
      <c r="AE4" s="85"/>
      <c r="AF4" s="85"/>
      <c r="AG4" s="85"/>
    </row>
    <row r="5" spans="1:35" ht="15" customHeight="1" thickTop="1" x14ac:dyDescent="0.25">
      <c r="A5" s="100"/>
      <c r="B5" s="100"/>
      <c r="C5" s="100" t="s">
        <v>17</v>
      </c>
      <c r="D5" s="100" t="s">
        <v>1310</v>
      </c>
      <c r="E5" s="100"/>
      <c r="F5" s="100"/>
      <c r="G5" s="100"/>
      <c r="H5" s="100"/>
      <c r="I5" s="100"/>
      <c r="J5" s="100"/>
      <c r="K5" s="100"/>
      <c r="L5" s="100"/>
      <c r="M5" s="100"/>
      <c r="N5" s="100"/>
      <c r="O5" s="100"/>
      <c r="P5" s="100"/>
      <c r="Q5" s="100"/>
      <c r="R5" s="100"/>
      <c r="S5" s="100"/>
      <c r="T5" s="100"/>
      <c r="U5" s="100"/>
      <c r="V5" s="100"/>
      <c r="W5" s="100"/>
      <c r="X5" s="100"/>
      <c r="Y5" s="100"/>
      <c r="Z5" s="100"/>
      <c r="AA5" s="100"/>
      <c r="AB5" s="100"/>
      <c r="AC5" s="100"/>
      <c r="AD5" s="100"/>
    </row>
    <row r="6" spans="1:35" ht="12" customHeight="1" x14ac:dyDescent="0.25">
      <c r="A6" s="100"/>
      <c r="B6" s="100"/>
      <c r="C6" s="100" t="s">
        <v>18</v>
      </c>
      <c r="D6" s="100"/>
      <c r="E6" s="100" t="s">
        <v>1311</v>
      </c>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1:35" ht="15" customHeight="1" x14ac:dyDescent="0.25">
      <c r="A7" s="101"/>
      <c r="B7" s="101" t="s">
        <v>19</v>
      </c>
      <c r="C7" s="101"/>
      <c r="D7" s="101"/>
      <c r="E7" s="101"/>
      <c r="F7" s="101"/>
      <c r="G7" s="101"/>
      <c r="H7" s="101"/>
      <c r="I7" s="101"/>
      <c r="J7" s="101"/>
      <c r="K7" s="101"/>
      <c r="L7" s="101"/>
      <c r="M7" s="101"/>
      <c r="N7" s="101"/>
      <c r="O7" s="101"/>
      <c r="P7" s="101"/>
      <c r="Q7" s="101"/>
      <c r="R7" s="101"/>
      <c r="S7" s="101"/>
      <c r="T7" s="101"/>
      <c r="U7" s="101"/>
      <c r="V7" s="101"/>
      <c r="W7" s="101"/>
      <c r="X7" s="101"/>
      <c r="Y7" s="101"/>
      <c r="Z7" s="101"/>
      <c r="AA7" s="101"/>
      <c r="AB7" s="101"/>
      <c r="AC7" s="101"/>
      <c r="AD7" s="101"/>
      <c r="AE7" s="23"/>
      <c r="AF7" s="23"/>
      <c r="AG7" s="23"/>
      <c r="AH7" s="82"/>
      <c r="AI7" s="23"/>
    </row>
    <row r="8" spans="1:35" ht="15" customHeight="1" x14ac:dyDescent="0.25">
      <c r="A8" s="102"/>
      <c r="B8" s="102" t="s">
        <v>20</v>
      </c>
      <c r="C8" s="102"/>
      <c r="D8" s="102"/>
      <c r="E8" s="102"/>
      <c r="F8" s="102"/>
      <c r="G8" s="102"/>
      <c r="H8" s="102"/>
      <c r="I8" s="102"/>
      <c r="J8" s="102"/>
      <c r="K8" s="102"/>
      <c r="L8" s="102"/>
      <c r="M8" s="102"/>
      <c r="N8" s="102"/>
      <c r="O8" s="102"/>
      <c r="P8" s="102"/>
      <c r="Q8" s="102"/>
      <c r="R8" s="102"/>
      <c r="S8" s="102"/>
      <c r="T8" s="102"/>
      <c r="U8" s="102"/>
      <c r="V8" s="102"/>
      <c r="W8" s="102"/>
      <c r="X8" s="102"/>
      <c r="Y8" s="102"/>
      <c r="Z8" s="102"/>
      <c r="AA8" s="102"/>
      <c r="AB8" s="102"/>
      <c r="AC8" s="102"/>
      <c r="AD8" s="102"/>
      <c r="AE8" s="23"/>
      <c r="AF8" s="23"/>
      <c r="AG8" s="23"/>
      <c r="AH8" s="82"/>
      <c r="AI8" s="23"/>
    </row>
    <row r="9" spans="1:35" ht="15" customHeight="1" x14ac:dyDescent="0.25">
      <c r="A9" s="100"/>
      <c r="B9" s="100"/>
      <c r="C9" s="100"/>
      <c r="D9" s="100"/>
      <c r="E9" s="100"/>
      <c r="F9" s="100"/>
      <c r="G9" s="100"/>
      <c r="H9" s="100"/>
      <c r="I9" s="100"/>
      <c r="J9" s="100"/>
      <c r="K9" s="100"/>
      <c r="L9" s="100"/>
      <c r="M9" s="100"/>
      <c r="N9" s="100"/>
      <c r="O9" s="100"/>
      <c r="P9" s="100"/>
      <c r="Q9" s="100"/>
      <c r="R9" s="100"/>
      <c r="S9" s="100"/>
      <c r="T9" s="100"/>
      <c r="U9" s="100"/>
      <c r="V9" s="100"/>
      <c r="W9" s="100"/>
      <c r="X9" s="100"/>
      <c r="Y9" s="100"/>
      <c r="Z9" s="100"/>
      <c r="AA9" s="100"/>
      <c r="AB9" s="100"/>
      <c r="AC9" s="100"/>
      <c r="AD9" s="100" t="s">
        <v>1312</v>
      </c>
      <c r="AE9" s="84"/>
      <c r="AF9" s="84"/>
      <c r="AG9" s="84"/>
      <c r="AH9" s="82"/>
      <c r="AI9" s="23"/>
    </row>
    <row r="10" spans="1:35" ht="15" customHeight="1" thickBot="1" x14ac:dyDescent="0.3">
      <c r="A10" s="103"/>
      <c r="B10" s="103" t="s">
        <v>21</v>
      </c>
      <c r="C10" s="103">
        <v>2024</v>
      </c>
      <c r="D10" s="103">
        <v>2025</v>
      </c>
      <c r="E10" s="103">
        <v>2026</v>
      </c>
      <c r="F10" s="103">
        <v>2027</v>
      </c>
      <c r="G10" s="103">
        <v>2028</v>
      </c>
      <c r="H10" s="103">
        <v>2029</v>
      </c>
      <c r="I10" s="103">
        <v>2030</v>
      </c>
      <c r="J10" s="103">
        <v>2031</v>
      </c>
      <c r="K10" s="103">
        <v>2032</v>
      </c>
      <c r="L10" s="103">
        <v>2033</v>
      </c>
      <c r="M10" s="103">
        <v>2034</v>
      </c>
      <c r="N10" s="103">
        <v>2035</v>
      </c>
      <c r="O10" s="103">
        <v>2036</v>
      </c>
      <c r="P10" s="103">
        <v>2037</v>
      </c>
      <c r="Q10" s="103">
        <v>2038</v>
      </c>
      <c r="R10" s="103">
        <v>2039</v>
      </c>
      <c r="S10" s="103">
        <v>2040</v>
      </c>
      <c r="T10" s="103">
        <v>2041</v>
      </c>
      <c r="U10" s="103">
        <v>2042</v>
      </c>
      <c r="V10" s="103">
        <v>2043</v>
      </c>
      <c r="W10" s="103">
        <v>2044</v>
      </c>
      <c r="X10" s="103">
        <v>2045</v>
      </c>
      <c r="Y10" s="103">
        <v>2046</v>
      </c>
      <c r="Z10" s="103">
        <v>2047</v>
      </c>
      <c r="AA10" s="103">
        <v>2048</v>
      </c>
      <c r="AB10" s="103">
        <v>2049</v>
      </c>
      <c r="AC10" s="103">
        <v>2050</v>
      </c>
      <c r="AD10" s="103" t="s">
        <v>1313</v>
      </c>
      <c r="AE10" s="86"/>
      <c r="AF10" s="86"/>
      <c r="AG10" s="86"/>
      <c r="AH10" s="87"/>
      <c r="AI10" s="23"/>
    </row>
    <row r="11" spans="1:35" ht="15" customHeight="1" thickTop="1" x14ac:dyDescent="0.25">
      <c r="A11" s="102"/>
      <c r="B11" s="102"/>
      <c r="C11" s="102"/>
      <c r="D11" s="102"/>
      <c r="E11" s="102"/>
      <c r="F11" s="102"/>
      <c r="G11" s="102"/>
      <c r="H11" s="102"/>
      <c r="I11" s="102"/>
      <c r="J11" s="102"/>
      <c r="K11" s="102"/>
      <c r="L11" s="102"/>
      <c r="M11" s="102"/>
      <c r="N11" s="102"/>
      <c r="O11" s="102"/>
      <c r="P11" s="102"/>
      <c r="Q11" s="102"/>
      <c r="R11" s="102"/>
      <c r="S11" s="102"/>
      <c r="T11" s="102"/>
      <c r="U11" s="102"/>
      <c r="V11" s="102"/>
      <c r="W11" s="102"/>
      <c r="X11" s="102"/>
      <c r="Y11" s="102"/>
      <c r="Z11" s="102"/>
      <c r="AA11" s="102"/>
      <c r="AB11" s="102"/>
      <c r="AC11" s="102"/>
      <c r="AD11" s="102"/>
      <c r="AE11" s="23"/>
      <c r="AF11" s="23"/>
      <c r="AG11" s="23"/>
      <c r="AH11" s="23"/>
      <c r="AI11" s="23"/>
    </row>
    <row r="12" spans="1:35" ht="15" customHeight="1" x14ac:dyDescent="0.25">
      <c r="A12" s="104"/>
      <c r="B12" s="104" t="s">
        <v>22</v>
      </c>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c r="AA12" s="104"/>
      <c r="AB12" s="104"/>
      <c r="AC12" s="104"/>
      <c r="AD12" s="104"/>
      <c r="AE12" s="23"/>
      <c r="AF12" s="23"/>
      <c r="AG12" s="23"/>
      <c r="AH12" s="23"/>
      <c r="AI12" s="23"/>
    </row>
    <row r="13" spans="1:35" ht="15" customHeight="1" x14ac:dyDescent="0.25">
      <c r="A13" s="102" t="s">
        <v>75</v>
      </c>
      <c r="B13" s="102" t="s">
        <v>23</v>
      </c>
      <c r="C13" s="102">
        <v>13.26605796813965</v>
      </c>
      <c r="D13" s="102">
        <v>13.69365215301514</v>
      </c>
      <c r="E13" s="102">
        <v>13.83907413482666</v>
      </c>
      <c r="F13" s="102">
        <v>14.03846454620361</v>
      </c>
      <c r="G13" s="102">
        <v>14.011215209960939</v>
      </c>
      <c r="H13" s="102">
        <v>14.015730857849119</v>
      </c>
      <c r="I13" s="102">
        <v>13.94020938873291</v>
      </c>
      <c r="J13" s="102">
        <v>13.756026268005369</v>
      </c>
      <c r="K13" s="102">
        <v>13.56199264526367</v>
      </c>
      <c r="L13" s="102">
        <v>13.430722236633301</v>
      </c>
      <c r="M13" s="102">
        <v>13.34644603729248</v>
      </c>
      <c r="N13" s="102">
        <v>13.1369571685791</v>
      </c>
      <c r="O13" s="102">
        <v>12.949174880981451</v>
      </c>
      <c r="P13" s="102">
        <v>12.847189903259279</v>
      </c>
      <c r="Q13" s="102">
        <v>12.758718490600589</v>
      </c>
      <c r="R13" s="102">
        <v>12.58884429931641</v>
      </c>
      <c r="S13" s="102">
        <v>12.433365821838381</v>
      </c>
      <c r="T13" s="102">
        <v>12.430214881896971</v>
      </c>
      <c r="U13" s="102">
        <v>12.48745727539062</v>
      </c>
      <c r="V13" s="102">
        <v>12.401797294616699</v>
      </c>
      <c r="W13" s="102">
        <v>12.272331237792971</v>
      </c>
      <c r="X13" s="102">
        <v>12.159727096557621</v>
      </c>
      <c r="Y13" s="102">
        <v>12.08534049987793</v>
      </c>
      <c r="Z13" s="102">
        <v>12.2153377532959</v>
      </c>
      <c r="AA13" s="102">
        <v>12.17094707489014</v>
      </c>
      <c r="AB13" s="102">
        <v>12.05265998840332</v>
      </c>
      <c r="AC13" s="102">
        <v>11.8388557434082</v>
      </c>
      <c r="AD13" s="102">
        <v>-4.3681915489197642E-3</v>
      </c>
      <c r="AE13" s="88"/>
      <c r="AF13" s="88"/>
      <c r="AG13" s="88"/>
      <c r="AH13" s="89"/>
      <c r="AI13" s="23"/>
    </row>
    <row r="14" spans="1:35" ht="15" customHeight="1" x14ac:dyDescent="0.25">
      <c r="A14" s="102" t="s">
        <v>76</v>
      </c>
      <c r="B14" s="102" t="s">
        <v>24</v>
      </c>
      <c r="C14" s="102">
        <v>0.41062086820602423</v>
      </c>
      <c r="D14" s="102">
        <v>0.39963206648826599</v>
      </c>
      <c r="E14" s="102">
        <v>0.4048706591129303</v>
      </c>
      <c r="F14" s="102">
        <v>0.46422004699707031</v>
      </c>
      <c r="G14" s="102">
        <v>0.56030094623565674</v>
      </c>
      <c r="H14" s="102">
        <v>0.60315978527069092</v>
      </c>
      <c r="I14" s="102">
        <v>0.6061127781867981</v>
      </c>
      <c r="J14" s="102">
        <v>0.6279292106628418</v>
      </c>
      <c r="K14" s="102">
        <v>0.66175401210784912</v>
      </c>
      <c r="L14" s="102">
        <v>0.71722644567489624</v>
      </c>
      <c r="M14" s="102">
        <v>0.71032172441482544</v>
      </c>
      <c r="N14" s="102">
        <v>0.68120485544204712</v>
      </c>
      <c r="O14" s="102">
        <v>0.64413589239120483</v>
      </c>
      <c r="P14" s="102">
        <v>0.61198484897613525</v>
      </c>
      <c r="Q14" s="102">
        <v>0.5733831524848938</v>
      </c>
      <c r="R14" s="102">
        <v>0.53106153011322021</v>
      </c>
      <c r="S14" s="102">
        <v>0.48933902382850653</v>
      </c>
      <c r="T14" s="102">
        <v>0.45479002594947809</v>
      </c>
      <c r="U14" s="102">
        <v>0.42676016688346857</v>
      </c>
      <c r="V14" s="102">
        <v>0.40744990110397339</v>
      </c>
      <c r="W14" s="102">
        <v>0.38954821228981018</v>
      </c>
      <c r="X14" s="102">
        <v>0.37030914425849909</v>
      </c>
      <c r="Y14" s="102">
        <v>0.35324397683143621</v>
      </c>
      <c r="Z14" s="102">
        <v>0.33807200193405151</v>
      </c>
      <c r="AA14" s="102">
        <v>0.32455086708068848</v>
      </c>
      <c r="AB14" s="102">
        <v>0.31247112154960632</v>
      </c>
      <c r="AC14" s="102">
        <v>0.287271648645401</v>
      </c>
      <c r="AD14" s="102">
        <v>-1.3646114733969259E-2</v>
      </c>
      <c r="AE14" s="88"/>
      <c r="AF14" s="88"/>
      <c r="AG14" s="88"/>
      <c r="AH14" s="89"/>
      <c r="AI14" s="23"/>
    </row>
    <row r="15" spans="1:35" ht="15" customHeight="1" x14ac:dyDescent="0.25">
      <c r="A15" s="102" t="s">
        <v>77</v>
      </c>
      <c r="B15" s="102" t="s">
        <v>25</v>
      </c>
      <c r="C15" s="102">
        <v>12.85543727874756</v>
      </c>
      <c r="D15" s="102">
        <v>13.29401969909668</v>
      </c>
      <c r="E15" s="102">
        <v>13.43420314788818</v>
      </c>
      <c r="F15" s="102">
        <v>13.574244499206539</v>
      </c>
      <c r="G15" s="102">
        <v>13.45091438293457</v>
      </c>
      <c r="H15" s="102">
        <v>13.412570953369141</v>
      </c>
      <c r="I15" s="102">
        <v>13.334096908569339</v>
      </c>
      <c r="J15" s="102">
        <v>13.128096580505369</v>
      </c>
      <c r="K15" s="102">
        <v>12.90023803710938</v>
      </c>
      <c r="L15" s="102">
        <v>12.7134952545166</v>
      </c>
      <c r="M15" s="102">
        <v>12.636124610900881</v>
      </c>
      <c r="N15" s="102">
        <v>12.455752372741699</v>
      </c>
      <c r="O15" s="102">
        <v>12.30503940582275</v>
      </c>
      <c r="P15" s="102">
        <v>12.23520469665527</v>
      </c>
      <c r="Q15" s="102">
        <v>12.18533515930176</v>
      </c>
      <c r="R15" s="102">
        <v>12.05778217315674</v>
      </c>
      <c r="S15" s="102">
        <v>11.944026947021481</v>
      </c>
      <c r="T15" s="102">
        <v>11.97542572021484</v>
      </c>
      <c r="U15" s="102">
        <v>12.06069755554199</v>
      </c>
      <c r="V15" s="102">
        <v>11.99434757232666</v>
      </c>
      <c r="W15" s="102">
        <v>11.88278388977051</v>
      </c>
      <c r="X15" s="102">
        <v>11.7894172668457</v>
      </c>
      <c r="Y15" s="102">
        <v>11.732096672058111</v>
      </c>
      <c r="Z15" s="102">
        <v>11.877265930175779</v>
      </c>
      <c r="AA15" s="102">
        <v>11.846396446228029</v>
      </c>
      <c r="AB15" s="102">
        <v>11.740188598632811</v>
      </c>
      <c r="AC15" s="102">
        <v>11.551584243774411</v>
      </c>
      <c r="AD15" s="102">
        <v>-4.1047931668742876E-3</v>
      </c>
      <c r="AE15" s="88"/>
      <c r="AF15" s="88"/>
      <c r="AG15" s="88"/>
      <c r="AH15" s="89"/>
      <c r="AI15" s="23"/>
    </row>
    <row r="16" spans="1:35" ht="15" customHeight="1" x14ac:dyDescent="0.25">
      <c r="A16" s="102" t="s">
        <v>78</v>
      </c>
      <c r="B16" s="102" t="s">
        <v>26</v>
      </c>
      <c r="C16" s="102">
        <v>2.4549999237060551</v>
      </c>
      <c r="D16" s="102">
        <v>1.892000198364258</v>
      </c>
      <c r="E16" s="102">
        <v>2.1775162220001221</v>
      </c>
      <c r="F16" s="102">
        <v>1.9933624267578121</v>
      </c>
      <c r="G16" s="102">
        <v>2.165695428848267</v>
      </c>
      <c r="H16" s="102">
        <v>2.3136930465698242</v>
      </c>
      <c r="I16" s="102">
        <v>2.425298690795898</v>
      </c>
      <c r="J16" s="102">
        <v>2.7585728168487549</v>
      </c>
      <c r="K16" s="102">
        <v>3.0392105579376221</v>
      </c>
      <c r="L16" s="102">
        <v>3.0914676189422612</v>
      </c>
      <c r="M16" s="102">
        <v>3.2355582714080811</v>
      </c>
      <c r="N16" s="102">
        <v>3.3848876953125</v>
      </c>
      <c r="O16" s="102">
        <v>3.518485546112061</v>
      </c>
      <c r="P16" s="102">
        <v>3.5493447780609131</v>
      </c>
      <c r="Q16" s="102">
        <v>3.6603484153747559</v>
      </c>
      <c r="R16" s="102">
        <v>3.9512238502502441</v>
      </c>
      <c r="S16" s="102">
        <v>4.0562949180603027</v>
      </c>
      <c r="T16" s="102">
        <v>4.010627269744873</v>
      </c>
      <c r="U16" s="102">
        <v>3.7918097972869869</v>
      </c>
      <c r="V16" s="102">
        <v>3.9335722923278809</v>
      </c>
      <c r="W16" s="102">
        <v>4.0717935562133789</v>
      </c>
      <c r="X16" s="102">
        <v>4.2653069496154794</v>
      </c>
      <c r="Y16" s="102">
        <v>4.2957577705383301</v>
      </c>
      <c r="Z16" s="102">
        <v>4.15399169921875</v>
      </c>
      <c r="AA16" s="102">
        <v>4.2179379463195801</v>
      </c>
      <c r="AB16" s="102">
        <v>4.3336338996887207</v>
      </c>
      <c r="AC16" s="102">
        <v>4.6391878128051758</v>
      </c>
      <c r="AD16" s="102">
        <v>2.4779437940885659E-2</v>
      </c>
      <c r="AE16" s="88"/>
      <c r="AF16" s="88"/>
      <c r="AG16" s="88"/>
      <c r="AH16" s="89"/>
      <c r="AI16" s="23"/>
    </row>
    <row r="17" spans="1:35" ht="15" customHeight="1" x14ac:dyDescent="0.25">
      <c r="A17" s="102" t="s">
        <v>79</v>
      </c>
      <c r="B17" s="102" t="s">
        <v>27</v>
      </c>
      <c r="C17" s="102">
        <v>6.5850000381469727</v>
      </c>
      <c r="D17" s="102">
        <v>6.0910000801086426</v>
      </c>
      <c r="E17" s="102">
        <v>6.3381681442260742</v>
      </c>
      <c r="F17" s="102">
        <v>6.0013413429260254</v>
      </c>
      <c r="G17" s="102">
        <v>6.2358307838439941</v>
      </c>
      <c r="H17" s="102">
        <v>6.3450431823730469</v>
      </c>
      <c r="I17" s="102">
        <v>6.3566370010375977</v>
      </c>
      <c r="J17" s="102">
        <v>6.5245132446289063</v>
      </c>
      <c r="K17" s="102">
        <v>6.8713169097900391</v>
      </c>
      <c r="L17" s="102">
        <v>6.8747982978820801</v>
      </c>
      <c r="M17" s="102">
        <v>7.0884842872619629</v>
      </c>
      <c r="N17" s="102">
        <v>7.1651191711425781</v>
      </c>
      <c r="O17" s="102">
        <v>7.2640347480773926</v>
      </c>
      <c r="P17" s="102">
        <v>7.1343379020690918</v>
      </c>
      <c r="Q17" s="102">
        <v>7.1455826759338379</v>
      </c>
      <c r="R17" s="102">
        <v>7.3101043701171884</v>
      </c>
      <c r="S17" s="102">
        <v>7.3866124153137207</v>
      </c>
      <c r="T17" s="102">
        <v>7.3212246894836426</v>
      </c>
      <c r="U17" s="102">
        <v>7.1790561676025391</v>
      </c>
      <c r="V17" s="102">
        <v>7.2514605522155762</v>
      </c>
      <c r="W17" s="102">
        <v>7.355621337890625</v>
      </c>
      <c r="X17" s="102">
        <v>7.4329056739807129</v>
      </c>
      <c r="Y17" s="102">
        <v>7.2070584297180176</v>
      </c>
      <c r="Z17" s="102">
        <v>7.0455522537231454</v>
      </c>
      <c r="AA17" s="102">
        <v>7.0373439788818359</v>
      </c>
      <c r="AB17" s="102">
        <v>7.2015337944030762</v>
      </c>
      <c r="AC17" s="102">
        <v>7.4272470474243164</v>
      </c>
      <c r="AD17" s="102">
        <v>4.6399981681164437E-3</v>
      </c>
      <c r="AE17" s="88"/>
      <c r="AF17" s="88"/>
      <c r="AG17" s="88"/>
      <c r="AH17" s="89"/>
      <c r="AI17" s="23"/>
    </row>
    <row r="18" spans="1:35" ht="15" customHeight="1" x14ac:dyDescent="0.25">
      <c r="A18" s="102" t="s">
        <v>80</v>
      </c>
      <c r="B18" s="102" t="s">
        <v>28</v>
      </c>
      <c r="C18" s="102">
        <v>4.130000114440918</v>
      </c>
      <c r="D18" s="102">
        <v>4.1989998817443848</v>
      </c>
      <c r="E18" s="102">
        <v>4.160651683807373</v>
      </c>
      <c r="F18" s="102">
        <v>4.0079789161682129</v>
      </c>
      <c r="G18" s="102">
        <v>4.0701355934143066</v>
      </c>
      <c r="H18" s="102">
        <v>4.0313501358032227</v>
      </c>
      <c r="I18" s="102">
        <v>3.9313383102416992</v>
      </c>
      <c r="J18" s="102">
        <v>3.7659404277801509</v>
      </c>
      <c r="K18" s="102">
        <v>3.8321061134338379</v>
      </c>
      <c r="L18" s="102">
        <v>3.7833304405212398</v>
      </c>
      <c r="M18" s="102">
        <v>3.8529260158538818</v>
      </c>
      <c r="N18" s="102">
        <v>3.7802314758300781</v>
      </c>
      <c r="O18" s="102">
        <v>3.7455489635467529</v>
      </c>
      <c r="P18" s="102">
        <v>3.5849933624267578</v>
      </c>
      <c r="Q18" s="102">
        <v>3.485234260559082</v>
      </c>
      <c r="R18" s="102">
        <v>3.3588802814483638</v>
      </c>
      <c r="S18" s="102">
        <v>3.330317497253418</v>
      </c>
      <c r="T18" s="102">
        <v>3.31059741973877</v>
      </c>
      <c r="U18" s="102">
        <v>3.3872463703155522</v>
      </c>
      <c r="V18" s="102">
        <v>3.3178882598876949</v>
      </c>
      <c r="W18" s="102">
        <v>3.283827543258667</v>
      </c>
      <c r="X18" s="102">
        <v>3.167598962783813</v>
      </c>
      <c r="Y18" s="102">
        <v>2.911300420761108</v>
      </c>
      <c r="Z18" s="102">
        <v>2.891560316085815</v>
      </c>
      <c r="AA18" s="102">
        <v>2.819406270980835</v>
      </c>
      <c r="AB18" s="102">
        <v>2.8678996562957759</v>
      </c>
      <c r="AC18" s="102">
        <v>2.7880592346191411</v>
      </c>
      <c r="AD18" s="102">
        <v>-1.499913292200683E-2</v>
      </c>
      <c r="AE18" s="88"/>
      <c r="AF18" s="88"/>
      <c r="AG18" s="88"/>
      <c r="AH18" s="89"/>
      <c r="AI18" s="23"/>
    </row>
    <row r="19" spans="1:35" ht="15" customHeight="1" x14ac:dyDescent="0.25">
      <c r="A19" s="102" t="s">
        <v>81</v>
      </c>
      <c r="B19" s="102" t="s">
        <v>29</v>
      </c>
      <c r="C19" s="102">
        <v>0.53499996662139893</v>
      </c>
      <c r="D19" s="102">
        <v>0.57100003957748413</v>
      </c>
      <c r="E19" s="102">
        <v>0.1061699986457825</v>
      </c>
      <c r="F19" s="102">
        <v>0.1054800003767014</v>
      </c>
      <c r="G19" s="102">
        <v>7.0079997181892395E-2</v>
      </c>
      <c r="H19" s="102">
        <v>5.9999998658895493E-2</v>
      </c>
      <c r="I19" s="102">
        <v>5.9999998658895493E-2</v>
      </c>
      <c r="J19" s="102">
        <v>5.9999998658895493E-2</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t="s">
        <v>790</v>
      </c>
      <c r="AE19" s="88"/>
      <c r="AF19" s="88"/>
      <c r="AG19" s="88"/>
      <c r="AH19" s="89"/>
      <c r="AI19" s="23"/>
    </row>
    <row r="20" spans="1:35" ht="15" customHeight="1" x14ac:dyDescent="0.25">
      <c r="A20" s="104" t="s">
        <v>82</v>
      </c>
      <c r="B20" s="104" t="s">
        <v>31</v>
      </c>
      <c r="C20" s="104">
        <v>16.256057739257809</v>
      </c>
      <c r="D20" s="104">
        <v>16.15665245056152</v>
      </c>
      <c r="E20" s="104">
        <v>16.122760772705082</v>
      </c>
      <c r="F20" s="104">
        <v>16.13730621337891</v>
      </c>
      <c r="G20" s="104">
        <v>16.246990203857418</v>
      </c>
      <c r="H20" s="104">
        <v>16.389423370361332</v>
      </c>
      <c r="I20" s="104">
        <v>16.425508499145511</v>
      </c>
      <c r="J20" s="104">
        <v>16.57459831237793</v>
      </c>
      <c r="K20" s="104">
        <v>16.601203918457031</v>
      </c>
      <c r="L20" s="104">
        <v>16.522190093994141</v>
      </c>
      <c r="M20" s="104">
        <v>16.582004547119141</v>
      </c>
      <c r="N20" s="104">
        <v>16.521844863891602</v>
      </c>
      <c r="O20" s="104">
        <v>16.467660903930661</v>
      </c>
      <c r="P20" s="104">
        <v>16.39653396606445</v>
      </c>
      <c r="Q20" s="104">
        <v>16.4190673828125</v>
      </c>
      <c r="R20" s="104">
        <v>16.540067672729489</v>
      </c>
      <c r="S20" s="104">
        <v>16.48966026306152</v>
      </c>
      <c r="T20" s="104">
        <v>16.440841674804691</v>
      </c>
      <c r="U20" s="104">
        <v>16.279266357421879</v>
      </c>
      <c r="V20" s="104">
        <v>16.335369110107418</v>
      </c>
      <c r="W20" s="104">
        <v>16.344123840332031</v>
      </c>
      <c r="X20" s="104">
        <v>16.425033569335941</v>
      </c>
      <c r="Y20" s="104">
        <v>16.381097793579102</v>
      </c>
      <c r="Z20" s="104">
        <v>16.369329452514648</v>
      </c>
      <c r="AA20" s="104">
        <v>16.388885498046879</v>
      </c>
      <c r="AB20" s="104">
        <v>16.386293411254879</v>
      </c>
      <c r="AC20" s="104">
        <v>16.478042602539059</v>
      </c>
      <c r="AD20" s="104">
        <v>5.2179455074452541E-4</v>
      </c>
      <c r="AE20" s="90"/>
      <c r="AF20" s="90"/>
      <c r="AG20" s="90"/>
      <c r="AH20" s="91"/>
      <c r="AI20" s="23"/>
    </row>
    <row r="21" spans="1:35" ht="15" customHeight="1" x14ac:dyDescent="0.25">
      <c r="A21" s="102"/>
      <c r="B21" s="102"/>
      <c r="C21" s="102"/>
      <c r="D21" s="102"/>
      <c r="E21" s="102"/>
      <c r="F21" s="102"/>
      <c r="G21" s="102"/>
      <c r="H21" s="102"/>
      <c r="I21" s="102"/>
      <c r="J21" s="102"/>
      <c r="K21" s="102"/>
      <c r="L21" s="102"/>
      <c r="M21" s="102"/>
      <c r="N21" s="102"/>
      <c r="O21" s="102"/>
      <c r="P21" s="102"/>
      <c r="Q21" s="102"/>
      <c r="R21" s="102"/>
      <c r="S21" s="102"/>
      <c r="T21" s="102"/>
      <c r="U21" s="102"/>
      <c r="V21" s="102"/>
      <c r="W21" s="102"/>
      <c r="X21" s="102"/>
      <c r="Y21" s="102"/>
      <c r="Z21" s="102"/>
      <c r="AA21" s="102"/>
      <c r="AB21" s="102"/>
      <c r="AC21" s="102"/>
      <c r="AD21" s="102"/>
      <c r="AE21" s="23"/>
      <c r="AF21" s="23"/>
      <c r="AG21" s="23"/>
      <c r="AH21" s="23"/>
      <c r="AI21" s="23"/>
    </row>
    <row r="22" spans="1:35" ht="15" customHeight="1" x14ac:dyDescent="0.25">
      <c r="A22" s="102" t="s">
        <v>186</v>
      </c>
      <c r="B22" s="102" t="s">
        <v>185</v>
      </c>
      <c r="C22" s="102">
        <v>-4.7969999313354492</v>
      </c>
      <c r="D22" s="102">
        <v>-4.4340004920959473</v>
      </c>
      <c r="E22" s="102">
        <v>-5.3931117057800293</v>
      </c>
      <c r="F22" s="102">
        <v>-5.6637377738952637</v>
      </c>
      <c r="G22" s="102">
        <v>-5.8147401809692383</v>
      </c>
      <c r="H22" s="102">
        <v>-6.0862393379211426</v>
      </c>
      <c r="I22" s="102">
        <v>-6.3148069381713867</v>
      </c>
      <c r="J22" s="102">
        <v>-6.4986481666564941</v>
      </c>
      <c r="K22" s="102">
        <v>-6.7580966949462891</v>
      </c>
      <c r="L22" s="102">
        <v>-6.8829226493835449</v>
      </c>
      <c r="M22" s="102">
        <v>-7.1004648208618164</v>
      </c>
      <c r="N22" s="102">
        <v>-7.2989153861999512</v>
      </c>
      <c r="O22" s="102">
        <v>-7.3504176139831543</v>
      </c>
      <c r="P22" s="102">
        <v>-7.3862833976745614</v>
      </c>
      <c r="Q22" s="102">
        <v>-7.5558199882507324</v>
      </c>
      <c r="R22" s="102">
        <v>-7.7120018005371094</v>
      </c>
      <c r="S22" s="102">
        <v>-7.6603565216064453</v>
      </c>
      <c r="T22" s="102">
        <v>-7.6474137306213379</v>
      </c>
      <c r="U22" s="102">
        <v>-7.5461053848266602</v>
      </c>
      <c r="V22" s="102">
        <v>-7.6730961799621582</v>
      </c>
      <c r="W22" s="102">
        <v>-7.7635083198547363</v>
      </c>
      <c r="X22" s="102">
        <v>-7.9331498146057129</v>
      </c>
      <c r="Y22" s="102">
        <v>-8.0228385925292969</v>
      </c>
      <c r="Z22" s="102">
        <v>-8.0455474853515625</v>
      </c>
      <c r="AA22" s="102">
        <v>-8.0462436676025391</v>
      </c>
      <c r="AB22" s="102">
        <v>-7.9991621971130371</v>
      </c>
      <c r="AC22" s="102">
        <v>-8.0336751937866211</v>
      </c>
      <c r="AD22" s="102">
        <v>2.0030721617448451E-2</v>
      </c>
      <c r="AE22" s="88"/>
      <c r="AF22" s="88"/>
      <c r="AG22" s="88"/>
      <c r="AH22" s="89"/>
      <c r="AI22" s="23"/>
    </row>
    <row r="23" spans="1:35" ht="15" customHeight="1" x14ac:dyDescent="0.25">
      <c r="A23" s="102" t="s">
        <v>184</v>
      </c>
      <c r="B23" s="102" t="s">
        <v>183</v>
      </c>
      <c r="C23" s="102">
        <v>0.66500002145767212</v>
      </c>
      <c r="D23" s="102">
        <v>0.6589999794960022</v>
      </c>
      <c r="E23" s="102">
        <v>0.74173575639724731</v>
      </c>
      <c r="F23" s="102">
        <v>0.74009639024734497</v>
      </c>
      <c r="G23" s="102">
        <v>0.73737037181854248</v>
      </c>
      <c r="H23" s="102">
        <v>0.73435467481613159</v>
      </c>
      <c r="I23" s="102">
        <v>0.7416917085647583</v>
      </c>
      <c r="J23" s="102">
        <v>0.75268632173538208</v>
      </c>
      <c r="K23" s="102">
        <v>0.75330984592437744</v>
      </c>
      <c r="L23" s="102">
        <v>0.75508236885070801</v>
      </c>
      <c r="M23" s="102">
        <v>0.75996851921081543</v>
      </c>
      <c r="N23" s="102">
        <v>0.76140254735946655</v>
      </c>
      <c r="O23" s="102">
        <v>0.76254403591156006</v>
      </c>
      <c r="P23" s="102">
        <v>0.76617681980133057</v>
      </c>
      <c r="Q23" s="102">
        <v>0.76701474189758301</v>
      </c>
      <c r="R23" s="102">
        <v>0.76568347215652466</v>
      </c>
      <c r="S23" s="102">
        <v>0.76656389236450195</v>
      </c>
      <c r="T23" s="102">
        <v>0.77134937047958374</v>
      </c>
      <c r="U23" s="102">
        <v>0.77358657121658325</v>
      </c>
      <c r="V23" s="102">
        <v>0.77358883619308472</v>
      </c>
      <c r="W23" s="102">
        <v>0.77418184280395508</v>
      </c>
      <c r="X23" s="102">
        <v>0.78442263603210449</v>
      </c>
      <c r="Y23" s="102">
        <v>0.76868319511413574</v>
      </c>
      <c r="Z23" s="102">
        <v>0.76776731014251709</v>
      </c>
      <c r="AA23" s="102">
        <v>0.79498076438903809</v>
      </c>
      <c r="AB23" s="102">
        <v>0.79559314250946045</v>
      </c>
      <c r="AC23" s="102">
        <v>0.77234917879104614</v>
      </c>
      <c r="AD23" s="102">
        <v>5.7723530783075896E-3</v>
      </c>
      <c r="AE23" s="88"/>
      <c r="AF23" s="88"/>
      <c r="AG23" s="88"/>
      <c r="AH23" s="89"/>
      <c r="AI23" s="23"/>
    </row>
    <row r="24" spans="1:35" ht="15" customHeight="1" x14ac:dyDescent="0.25">
      <c r="A24" s="102" t="s">
        <v>182</v>
      </c>
      <c r="B24" s="102" t="s">
        <v>181</v>
      </c>
      <c r="C24" s="102">
        <v>0.59200000762939453</v>
      </c>
      <c r="D24" s="102">
        <v>0.5820000171661377</v>
      </c>
      <c r="E24" s="102">
        <v>0.59942865371704102</v>
      </c>
      <c r="F24" s="102">
        <v>0.59710907936096191</v>
      </c>
      <c r="G24" s="102">
        <v>0.5951574444770813</v>
      </c>
      <c r="H24" s="102">
        <v>0.59320580959320068</v>
      </c>
      <c r="I24" s="102">
        <v>0.5827629566192627</v>
      </c>
      <c r="J24" s="102">
        <v>0.58930253982543945</v>
      </c>
      <c r="K24" s="102">
        <v>0.57909309864044189</v>
      </c>
      <c r="L24" s="102">
        <v>0.57725811004638672</v>
      </c>
      <c r="M24" s="102">
        <v>0.57542318105697632</v>
      </c>
      <c r="N24" s="102">
        <v>0.5739561915397644</v>
      </c>
      <c r="O24" s="102">
        <v>0.572121262550354</v>
      </c>
      <c r="P24" s="102">
        <v>0.5702863335609436</v>
      </c>
      <c r="Q24" s="102">
        <v>0.5684514045715332</v>
      </c>
      <c r="R24" s="102">
        <v>0.55160462856292725</v>
      </c>
      <c r="S24" s="102">
        <v>0.54976969957351685</v>
      </c>
      <c r="T24" s="102">
        <v>0.54756814241409302</v>
      </c>
      <c r="U24" s="102">
        <v>0.56073200702667236</v>
      </c>
      <c r="V24" s="102">
        <v>0.55889707803726196</v>
      </c>
      <c r="W24" s="102">
        <v>0.55706208944320679</v>
      </c>
      <c r="X24" s="102">
        <v>0.54001164436340332</v>
      </c>
      <c r="Y24" s="102">
        <v>0.5530242919921875</v>
      </c>
      <c r="Z24" s="102">
        <v>0.55285912752151489</v>
      </c>
      <c r="AA24" s="102">
        <v>0.55238223075866699</v>
      </c>
      <c r="AB24" s="102">
        <v>0.54759019613265991</v>
      </c>
      <c r="AC24" s="102">
        <v>0.53426778316497803</v>
      </c>
      <c r="AD24" s="102">
        <v>-3.9387407285117471E-3</v>
      </c>
      <c r="AE24" s="88"/>
      <c r="AF24" s="88"/>
      <c r="AG24" s="88"/>
      <c r="AH24" s="89"/>
      <c r="AI24" s="23"/>
    </row>
    <row r="25" spans="1:35" ht="15" customHeight="1" x14ac:dyDescent="0.25">
      <c r="A25" s="102" t="s">
        <v>180</v>
      </c>
      <c r="B25" s="102" t="s">
        <v>179</v>
      </c>
      <c r="C25" s="102">
        <v>0.60500001907348633</v>
      </c>
      <c r="D25" s="102">
        <v>0.60500001907348633</v>
      </c>
      <c r="E25" s="102">
        <v>0.53568333387374878</v>
      </c>
      <c r="F25" s="102">
        <v>0.48372349143028259</v>
      </c>
      <c r="G25" s="102">
        <v>0.44394630193710333</v>
      </c>
      <c r="H25" s="102">
        <v>0.41017502546310419</v>
      </c>
      <c r="I25" s="102">
        <v>0.37991046905517578</v>
      </c>
      <c r="J25" s="102">
        <v>0.35651108622550959</v>
      </c>
      <c r="K25" s="102">
        <v>0.33064895868301392</v>
      </c>
      <c r="L25" s="102">
        <v>0.31053254008293152</v>
      </c>
      <c r="M25" s="102">
        <v>0.29528698325157171</v>
      </c>
      <c r="N25" s="102">
        <v>0.27803042531013489</v>
      </c>
      <c r="O25" s="102">
        <v>0.27208009362220759</v>
      </c>
      <c r="P25" s="102">
        <v>0.26686966419219971</v>
      </c>
      <c r="Q25" s="102">
        <v>0.2630106508731842</v>
      </c>
      <c r="R25" s="102">
        <v>0.26084291934967041</v>
      </c>
      <c r="S25" s="102">
        <v>0.25915291905403143</v>
      </c>
      <c r="T25" s="102">
        <v>0.25786659121513372</v>
      </c>
      <c r="U25" s="102">
        <v>0.25322994589805597</v>
      </c>
      <c r="V25" s="102">
        <v>0.25596576929092407</v>
      </c>
      <c r="W25" s="102">
        <v>0.25649130344390869</v>
      </c>
      <c r="X25" s="102">
        <v>0.25691580772399902</v>
      </c>
      <c r="Y25" s="102">
        <v>0.25923806428909302</v>
      </c>
      <c r="Z25" s="102">
        <v>0.26172399520874018</v>
      </c>
      <c r="AA25" s="102">
        <v>0.26749563217163091</v>
      </c>
      <c r="AB25" s="102">
        <v>0.27378368377685552</v>
      </c>
      <c r="AC25" s="102">
        <v>0.27946764230728149</v>
      </c>
      <c r="AD25" s="102">
        <v>-2.926858983216174E-2</v>
      </c>
      <c r="AE25" s="88"/>
      <c r="AF25" s="88"/>
      <c r="AG25" s="88"/>
      <c r="AH25" s="89"/>
      <c r="AI25" s="23"/>
    </row>
    <row r="26" spans="1:35" ht="15" customHeight="1" x14ac:dyDescent="0.25">
      <c r="A26" s="102" t="s">
        <v>178</v>
      </c>
      <c r="B26" s="102" t="s">
        <v>177</v>
      </c>
      <c r="C26" s="102">
        <v>6.6589999198913574</v>
      </c>
      <c r="D26" s="102">
        <v>6.2800002098083496</v>
      </c>
      <c r="E26" s="102">
        <v>7.2699594497680664</v>
      </c>
      <c r="F26" s="102">
        <v>7.4846668243408203</v>
      </c>
      <c r="G26" s="102">
        <v>7.5912141799926758</v>
      </c>
      <c r="H26" s="102">
        <v>7.823974609375</v>
      </c>
      <c r="I26" s="102">
        <v>8.0191717147827148</v>
      </c>
      <c r="J26" s="102">
        <v>8.197148323059082</v>
      </c>
      <c r="K26" s="102">
        <v>8.4211483001708984</v>
      </c>
      <c r="L26" s="102">
        <v>8.5257959365844727</v>
      </c>
      <c r="M26" s="102">
        <v>8.7311439514160156</v>
      </c>
      <c r="N26" s="102">
        <v>8.9123039245605469</v>
      </c>
      <c r="O26" s="102">
        <v>8.9571628570556641</v>
      </c>
      <c r="P26" s="102">
        <v>8.9896163940429688</v>
      </c>
      <c r="Q26" s="102">
        <v>9.154296875</v>
      </c>
      <c r="R26" s="102">
        <v>9.2901334762573242</v>
      </c>
      <c r="S26" s="102">
        <v>9.2358427047729492</v>
      </c>
      <c r="T26" s="102">
        <v>9.2241983413696289</v>
      </c>
      <c r="U26" s="102">
        <v>9.1336536407470703</v>
      </c>
      <c r="V26" s="102">
        <v>9.2615480422973633</v>
      </c>
      <c r="W26" s="102">
        <v>9.3512439727783203</v>
      </c>
      <c r="X26" s="102">
        <v>9.5144996643066406</v>
      </c>
      <c r="Y26" s="102">
        <v>9.6037836074829102</v>
      </c>
      <c r="Z26" s="102">
        <v>9.6278982162475586</v>
      </c>
      <c r="AA26" s="102">
        <v>9.661102294921875</v>
      </c>
      <c r="AB26" s="102">
        <v>9.6161289215087891</v>
      </c>
      <c r="AC26" s="102">
        <v>9.6197605133056641</v>
      </c>
      <c r="AD26" s="102">
        <v>1.4248636922554511E-2</v>
      </c>
      <c r="AE26" s="88"/>
      <c r="AF26" s="88"/>
      <c r="AG26" s="88"/>
      <c r="AH26" s="89"/>
      <c r="AI26" s="23"/>
    </row>
    <row r="27" spans="1:35" ht="15" customHeight="1" x14ac:dyDescent="0.25">
      <c r="A27" s="102" t="s">
        <v>176</v>
      </c>
      <c r="B27" s="102" t="s">
        <v>175</v>
      </c>
      <c r="C27" s="102">
        <v>0.98000001907348633</v>
      </c>
      <c r="D27" s="102">
        <v>1.016000032424927</v>
      </c>
      <c r="E27" s="102">
        <v>0.90159046649932861</v>
      </c>
      <c r="F27" s="102">
        <v>0.87853771448135376</v>
      </c>
      <c r="G27" s="102">
        <v>0.91380488872528076</v>
      </c>
      <c r="H27" s="102">
        <v>0.93051493167877197</v>
      </c>
      <c r="I27" s="102">
        <v>0.93910777568817139</v>
      </c>
      <c r="J27" s="102">
        <v>0.9398152232170105</v>
      </c>
      <c r="K27" s="102">
        <v>0.95944219827651978</v>
      </c>
      <c r="L27" s="102">
        <v>0.95770126581192017</v>
      </c>
      <c r="M27" s="102">
        <v>0.96941691637039185</v>
      </c>
      <c r="N27" s="102">
        <v>0.96152615547180176</v>
      </c>
      <c r="O27" s="102">
        <v>0.97701990604400635</v>
      </c>
      <c r="P27" s="102">
        <v>0.97750109434127808</v>
      </c>
      <c r="Q27" s="102">
        <v>0.97359895706176758</v>
      </c>
      <c r="R27" s="102">
        <v>0.98396575450897217</v>
      </c>
      <c r="S27" s="102">
        <v>0.9830329418182373</v>
      </c>
      <c r="T27" s="102">
        <v>0.98112708330154419</v>
      </c>
      <c r="U27" s="102">
        <v>0.974700927734375</v>
      </c>
      <c r="V27" s="102">
        <v>0.97656184434890747</v>
      </c>
      <c r="W27" s="102">
        <v>0.97273653745651245</v>
      </c>
      <c r="X27" s="102">
        <v>0.97380805015563965</v>
      </c>
      <c r="Y27" s="102">
        <v>0.96531027555465698</v>
      </c>
      <c r="Z27" s="102">
        <v>0.96246451139450073</v>
      </c>
      <c r="AA27" s="102">
        <v>0.96213936805725098</v>
      </c>
      <c r="AB27" s="102">
        <v>0.95689845085144043</v>
      </c>
      <c r="AC27" s="102">
        <v>0.96412009000778198</v>
      </c>
      <c r="AD27" s="102">
        <v>-6.2813839145725581E-4</v>
      </c>
      <c r="AE27" s="88"/>
      <c r="AF27" s="88"/>
      <c r="AG27" s="88"/>
      <c r="AH27" s="89"/>
      <c r="AI27" s="23"/>
    </row>
    <row r="28" spans="1:35" ht="12" customHeight="1" x14ac:dyDescent="0.25">
      <c r="A28" s="102" t="s">
        <v>174</v>
      </c>
      <c r="B28" s="102" t="s">
        <v>173</v>
      </c>
      <c r="C28" s="102">
        <v>4.8000000417232513E-2</v>
      </c>
      <c r="D28" s="102">
        <v>-1.099999994039536E-2</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t="s">
        <v>790</v>
      </c>
      <c r="AE28" s="88"/>
      <c r="AF28" s="88"/>
      <c r="AG28" s="88"/>
      <c r="AH28" s="89"/>
      <c r="AI28" s="23"/>
    </row>
    <row r="29" spans="1:35" ht="12" customHeight="1" x14ac:dyDescent="0.25">
      <c r="A29" s="102" t="s">
        <v>172</v>
      </c>
      <c r="B29" s="102" t="s">
        <v>171</v>
      </c>
      <c r="C29" s="102">
        <v>6.8487672805786133</v>
      </c>
      <c r="D29" s="102">
        <v>6.9222688674926758</v>
      </c>
      <c r="E29" s="102">
        <v>7.4246435165405273</v>
      </c>
      <c r="F29" s="102">
        <v>7.6437482833862296</v>
      </c>
      <c r="G29" s="102">
        <v>7.6547918319702148</v>
      </c>
      <c r="H29" s="102">
        <v>7.6884293556213379</v>
      </c>
      <c r="I29" s="102">
        <v>7.740330696105957</v>
      </c>
      <c r="J29" s="102">
        <v>7.6810574531555176</v>
      </c>
      <c r="K29" s="102">
        <v>7.7766017913818359</v>
      </c>
      <c r="L29" s="102">
        <v>7.8726325035095206</v>
      </c>
      <c r="M29" s="102">
        <v>7.9454503059387207</v>
      </c>
      <c r="N29" s="102">
        <v>8.1236934661865234</v>
      </c>
      <c r="O29" s="102">
        <v>8.1454334259033203</v>
      </c>
      <c r="P29" s="102">
        <v>8.2023191452026367</v>
      </c>
      <c r="Q29" s="102">
        <v>8.2853784561157227</v>
      </c>
      <c r="R29" s="102">
        <v>8.2694406509399414</v>
      </c>
      <c r="S29" s="102">
        <v>8.2659358978271484</v>
      </c>
      <c r="T29" s="102">
        <v>8.2955713272094727</v>
      </c>
      <c r="U29" s="102">
        <v>8.3512172698974609</v>
      </c>
      <c r="V29" s="102">
        <v>8.4079313278198242</v>
      </c>
      <c r="W29" s="102">
        <v>8.4561824798583984</v>
      </c>
      <c r="X29" s="102">
        <v>8.5183019638061523</v>
      </c>
      <c r="Y29" s="102">
        <v>8.6038322448730469</v>
      </c>
      <c r="Z29" s="102">
        <v>8.679936408996582</v>
      </c>
      <c r="AA29" s="102">
        <v>8.7107763290405273</v>
      </c>
      <c r="AB29" s="102">
        <v>8.714198112487793</v>
      </c>
      <c r="AC29" s="102">
        <v>8.6905965805053711</v>
      </c>
      <c r="AD29" s="102">
        <v>9.202582346537147E-3</v>
      </c>
      <c r="AE29" s="88"/>
      <c r="AF29" s="88"/>
      <c r="AG29" s="88"/>
      <c r="AH29" s="89"/>
      <c r="AI29" s="23"/>
    </row>
    <row r="30" spans="1:35" ht="12" customHeight="1" x14ac:dyDescent="0.25">
      <c r="A30" s="102" t="s">
        <v>1314</v>
      </c>
      <c r="B30" s="102" t="s">
        <v>1315</v>
      </c>
      <c r="C30" s="102">
        <v>8.3062734603881836</v>
      </c>
      <c r="D30" s="102">
        <v>8.3583135604858398</v>
      </c>
      <c r="E30" s="102">
        <v>8.9121570587158203</v>
      </c>
      <c r="F30" s="102">
        <v>9.1428165435791016</v>
      </c>
      <c r="G30" s="102">
        <v>9.0858173370361328</v>
      </c>
      <c r="H30" s="102">
        <v>9.1176319122314453</v>
      </c>
      <c r="I30" s="102">
        <v>9.1689453125</v>
      </c>
      <c r="J30" s="102">
        <v>9.1082878112792969</v>
      </c>
      <c r="K30" s="102">
        <v>9.2017498016357422</v>
      </c>
      <c r="L30" s="102">
        <v>9.2964916229248047</v>
      </c>
      <c r="M30" s="102">
        <v>9.3937244415283203</v>
      </c>
      <c r="N30" s="102">
        <v>9.5747032165527344</v>
      </c>
      <c r="O30" s="102">
        <v>9.5822944641113281</v>
      </c>
      <c r="P30" s="102">
        <v>9.6281366348266602</v>
      </c>
      <c r="Q30" s="102">
        <v>9.7292938232421875</v>
      </c>
      <c r="R30" s="102">
        <v>9.7108602523803711</v>
      </c>
      <c r="S30" s="102">
        <v>9.7017021179199219</v>
      </c>
      <c r="T30" s="102">
        <v>9.7291345596313477</v>
      </c>
      <c r="U30" s="102">
        <v>9.7831783294677734</v>
      </c>
      <c r="V30" s="102">
        <v>9.8384790420532227</v>
      </c>
      <c r="W30" s="102">
        <v>9.8863744735717773</v>
      </c>
      <c r="X30" s="102">
        <v>9.950892448425293</v>
      </c>
      <c r="Y30" s="102">
        <v>10.044308662414551</v>
      </c>
      <c r="Z30" s="102">
        <v>10.134096145629879</v>
      </c>
      <c r="AA30" s="102">
        <v>10.167454719543461</v>
      </c>
      <c r="AB30" s="102">
        <v>10.181632041931151</v>
      </c>
      <c r="AC30" s="102">
        <v>10.171256065368651</v>
      </c>
      <c r="AD30" s="102">
        <v>7.8209885287319203E-3</v>
      </c>
      <c r="AE30" s="88"/>
      <c r="AF30" s="88"/>
      <c r="AG30" s="88"/>
      <c r="AH30" s="89"/>
      <c r="AI30" s="23"/>
    </row>
    <row r="31" spans="1:35" ht="12" customHeight="1" x14ac:dyDescent="0.25">
      <c r="A31" s="102" t="s">
        <v>170</v>
      </c>
      <c r="B31" s="102" t="s">
        <v>169</v>
      </c>
      <c r="C31" s="102">
        <v>1.237506151199341</v>
      </c>
      <c r="D31" s="102">
        <v>1.216043949127197</v>
      </c>
      <c r="E31" s="102">
        <v>1.2622174024581909</v>
      </c>
      <c r="F31" s="102">
        <v>1.273772597312927</v>
      </c>
      <c r="G31" s="102">
        <v>1.205950856208801</v>
      </c>
      <c r="H31" s="102">
        <v>1.205181956291199</v>
      </c>
      <c r="I31" s="102">
        <v>1.2033190727233889</v>
      </c>
      <c r="J31" s="102">
        <v>1.2019345760345459</v>
      </c>
      <c r="K31" s="102">
        <v>1.1998516321182251</v>
      </c>
      <c r="L31" s="102">
        <v>1.19856333732605</v>
      </c>
      <c r="M31" s="102">
        <v>1.222977757453918</v>
      </c>
      <c r="N31" s="102">
        <v>1.2257136106491091</v>
      </c>
      <c r="O31" s="102">
        <v>1.2115651369094851</v>
      </c>
      <c r="P31" s="102">
        <v>1.20052170753479</v>
      </c>
      <c r="Q31" s="102">
        <v>1.2186188697814939</v>
      </c>
      <c r="R31" s="102">
        <v>1.2161234617233281</v>
      </c>
      <c r="S31" s="102">
        <v>1.2104706764221189</v>
      </c>
      <c r="T31" s="102">
        <v>1.2082673311233521</v>
      </c>
      <c r="U31" s="102">
        <v>1.2066652774810791</v>
      </c>
      <c r="V31" s="102">
        <v>1.2052516937255859</v>
      </c>
      <c r="W31" s="102">
        <v>1.204895973205566</v>
      </c>
      <c r="X31" s="102">
        <v>1.2072944641113279</v>
      </c>
      <c r="Y31" s="102">
        <v>1.215180397033691</v>
      </c>
      <c r="Z31" s="102">
        <v>1.2288632392883301</v>
      </c>
      <c r="AA31" s="102">
        <v>1.2313821315765381</v>
      </c>
      <c r="AB31" s="102">
        <v>1.2421379089355471</v>
      </c>
      <c r="AC31" s="102">
        <v>1.2553635835647581</v>
      </c>
      <c r="AD31" s="102">
        <v>5.511923326864121E-4</v>
      </c>
      <c r="AE31" s="88"/>
      <c r="AF31" s="88"/>
      <c r="AG31" s="88"/>
      <c r="AH31" s="89"/>
      <c r="AI31" s="23"/>
    </row>
    <row r="32" spans="1:35" ht="12" customHeight="1" x14ac:dyDescent="0.25">
      <c r="A32" s="102" t="s">
        <v>168</v>
      </c>
      <c r="B32" s="102" t="s">
        <v>812</v>
      </c>
      <c r="C32" s="102">
        <v>0.89962983131408691</v>
      </c>
      <c r="D32" s="102">
        <v>0.90398222208023071</v>
      </c>
      <c r="E32" s="102">
        <v>0.92223638296127319</v>
      </c>
      <c r="F32" s="102">
        <v>0.92482060194015503</v>
      </c>
      <c r="G32" s="102">
        <v>0.92163282632827759</v>
      </c>
      <c r="H32" s="102">
        <v>0.91708481311798096</v>
      </c>
      <c r="I32" s="102">
        <v>0.91132658720016479</v>
      </c>
      <c r="J32" s="102">
        <v>0.90740525722503662</v>
      </c>
      <c r="K32" s="102">
        <v>0.90213406085968018</v>
      </c>
      <c r="L32" s="102">
        <v>0.89805400371551514</v>
      </c>
      <c r="M32" s="102">
        <v>0.89526152610778809</v>
      </c>
      <c r="N32" s="102">
        <v>0.8922763466835022</v>
      </c>
      <c r="O32" s="102">
        <v>0.88661825656890869</v>
      </c>
      <c r="P32" s="102">
        <v>0.88121342658996582</v>
      </c>
      <c r="Q32" s="102">
        <v>0.87751984596252441</v>
      </c>
      <c r="R32" s="102">
        <v>0.87381511926651001</v>
      </c>
      <c r="S32" s="102">
        <v>0.87144601345062256</v>
      </c>
      <c r="T32" s="102">
        <v>0.86933737993240356</v>
      </c>
      <c r="U32" s="102">
        <v>0.86621034145355225</v>
      </c>
      <c r="V32" s="102">
        <v>0.86530417203903198</v>
      </c>
      <c r="W32" s="102">
        <v>0.8633122444152832</v>
      </c>
      <c r="X32" s="102">
        <v>0.86287462711334229</v>
      </c>
      <c r="Y32" s="102">
        <v>0.86172151565551758</v>
      </c>
      <c r="Z32" s="102">
        <v>0.8625870943069458</v>
      </c>
      <c r="AA32" s="102">
        <v>0.86133521795272827</v>
      </c>
      <c r="AB32" s="102">
        <v>0.86205857992172241</v>
      </c>
      <c r="AC32" s="102">
        <v>0.86503469944000244</v>
      </c>
      <c r="AD32" s="102">
        <v>-1.507084709037487E-3</v>
      </c>
      <c r="AE32" s="88"/>
      <c r="AF32" s="88"/>
      <c r="AG32" s="88"/>
      <c r="AH32" s="89"/>
      <c r="AI32" s="23"/>
    </row>
    <row r="33" spans="1:35" ht="12" customHeight="1" x14ac:dyDescent="0.25">
      <c r="A33" s="102" t="s">
        <v>167</v>
      </c>
      <c r="B33" s="102" t="s">
        <v>159</v>
      </c>
      <c r="C33" s="102">
        <v>1.022879838943481</v>
      </c>
      <c r="D33" s="102">
        <v>1.024830222129822</v>
      </c>
      <c r="E33" s="102">
        <v>1.040388226509094</v>
      </c>
      <c r="F33" s="102">
        <v>1.0419691801071169</v>
      </c>
      <c r="G33" s="102">
        <v>1.042003273963928</v>
      </c>
      <c r="H33" s="102">
        <v>1.0426597595214839</v>
      </c>
      <c r="I33" s="102">
        <v>1.041994094848633</v>
      </c>
      <c r="J33" s="102">
        <v>1.041517019271851</v>
      </c>
      <c r="K33" s="102">
        <v>1.041306853294373</v>
      </c>
      <c r="L33" s="102">
        <v>1.041806817054749</v>
      </c>
      <c r="M33" s="102">
        <v>1.0419081449508669</v>
      </c>
      <c r="N33" s="102">
        <v>1.041173934936523</v>
      </c>
      <c r="O33" s="102">
        <v>1.0428159236907959</v>
      </c>
      <c r="P33" s="102">
        <v>1.044878482818604</v>
      </c>
      <c r="Q33" s="102">
        <v>1.0452884435653691</v>
      </c>
      <c r="R33" s="102">
        <v>1.0493288040161131</v>
      </c>
      <c r="S33" s="102">
        <v>1.0551459789276121</v>
      </c>
      <c r="T33" s="102">
        <v>1.0576329231262209</v>
      </c>
      <c r="U33" s="102">
        <v>1.0592114925384519</v>
      </c>
      <c r="V33" s="102">
        <v>1.071141242980957</v>
      </c>
      <c r="W33" s="102">
        <v>1.075295567512512</v>
      </c>
      <c r="X33" s="102">
        <v>1.0801607370376589</v>
      </c>
      <c r="Y33" s="102">
        <v>1.08443820476532</v>
      </c>
      <c r="Z33" s="102">
        <v>1.090874910354614</v>
      </c>
      <c r="AA33" s="102">
        <v>1.095321893692017</v>
      </c>
      <c r="AB33" s="102">
        <v>1.1018974781036379</v>
      </c>
      <c r="AC33" s="102">
        <v>1.104919910430908</v>
      </c>
      <c r="AD33" s="102">
        <v>2.9717466223626592E-3</v>
      </c>
      <c r="AE33" s="88"/>
      <c r="AF33" s="88"/>
      <c r="AG33" s="88"/>
      <c r="AH33" s="89"/>
      <c r="AI33" s="23"/>
    </row>
    <row r="34" spans="1:35" ht="12" customHeight="1" x14ac:dyDescent="0.25">
      <c r="A34" s="102" t="s">
        <v>166</v>
      </c>
      <c r="B34" s="102" t="s">
        <v>157</v>
      </c>
      <c r="C34" s="102">
        <v>-0.12325000017881391</v>
      </c>
      <c r="D34" s="102">
        <v>-0.12084800004959111</v>
      </c>
      <c r="E34" s="102">
        <v>-0.1181518509984016</v>
      </c>
      <c r="F34" s="102">
        <v>-0.1171485707163811</v>
      </c>
      <c r="G34" s="102">
        <v>-0.1203704699873924</v>
      </c>
      <c r="H34" s="102">
        <v>-0.12557497620582581</v>
      </c>
      <c r="I34" s="102">
        <v>-0.1306674927473068</v>
      </c>
      <c r="J34" s="102">
        <v>-0.1341117471456528</v>
      </c>
      <c r="K34" s="102">
        <v>-0.13917277753353119</v>
      </c>
      <c r="L34" s="102">
        <v>-0.14375282824039459</v>
      </c>
      <c r="M34" s="102">
        <v>-0.146646648645401</v>
      </c>
      <c r="N34" s="102">
        <v>-0.14889758825302121</v>
      </c>
      <c r="O34" s="102">
        <v>-0.15619763731956479</v>
      </c>
      <c r="P34" s="102">
        <v>-0.1636650413274765</v>
      </c>
      <c r="Q34" s="102">
        <v>-0.16776858270168299</v>
      </c>
      <c r="R34" s="102">
        <v>-0.17551369965076449</v>
      </c>
      <c r="S34" s="102">
        <v>-0.18369999527931211</v>
      </c>
      <c r="T34" s="102">
        <v>-0.1882955580949783</v>
      </c>
      <c r="U34" s="102">
        <v>-0.19300112128257749</v>
      </c>
      <c r="V34" s="102">
        <v>-0.20583708584308619</v>
      </c>
      <c r="W34" s="102">
        <v>-0.2119833379983902</v>
      </c>
      <c r="X34" s="102">
        <v>-0.2172861248254776</v>
      </c>
      <c r="Y34" s="102">
        <v>-0.22271665930747989</v>
      </c>
      <c r="Z34" s="102">
        <v>-0.2282877862453461</v>
      </c>
      <c r="AA34" s="102">
        <v>-0.23398666083812711</v>
      </c>
      <c r="AB34" s="102">
        <v>-0.23983888328075409</v>
      </c>
      <c r="AC34" s="102">
        <v>-0.23988521099090579</v>
      </c>
      <c r="AD34" s="102">
        <v>2.594413548754293E-2</v>
      </c>
      <c r="AE34" s="88"/>
      <c r="AF34" s="88"/>
      <c r="AG34" s="88"/>
      <c r="AH34" s="89"/>
      <c r="AI34" s="23"/>
    </row>
    <row r="35" spans="1:35" ht="12" customHeight="1" x14ac:dyDescent="0.25">
      <c r="A35" s="102" t="s">
        <v>165</v>
      </c>
      <c r="B35" s="102" t="s">
        <v>164</v>
      </c>
      <c r="C35" s="102">
        <v>0.1213964372873306</v>
      </c>
      <c r="D35" s="102">
        <v>0.1010394543409348</v>
      </c>
      <c r="E35" s="102">
        <v>0.1027015522122383</v>
      </c>
      <c r="F35" s="102">
        <v>9.6831783652305603E-2</v>
      </c>
      <c r="G35" s="102">
        <v>5.9198755770921707E-2</v>
      </c>
      <c r="H35" s="102">
        <v>6.9466762244701385E-2</v>
      </c>
      <c r="I35" s="102">
        <v>7.2414860129356384E-2</v>
      </c>
      <c r="J35" s="102">
        <v>7.374485582113266E-2</v>
      </c>
      <c r="K35" s="102">
        <v>7.4368208646774292E-2</v>
      </c>
      <c r="L35" s="102">
        <v>7.7496416866779327E-2</v>
      </c>
      <c r="M35" s="102">
        <v>8.4545314311981201E-2</v>
      </c>
      <c r="N35" s="102">
        <v>8.9571967720985413E-2</v>
      </c>
      <c r="O35" s="102">
        <v>8.8854894042015076E-2</v>
      </c>
      <c r="P35" s="102">
        <v>9.3317955732345581E-2</v>
      </c>
      <c r="Q35" s="102">
        <v>9.2993244528770447E-2</v>
      </c>
      <c r="R35" s="102">
        <v>9.170243889093399E-2</v>
      </c>
      <c r="S35" s="102">
        <v>9.0348973870277405E-2</v>
      </c>
      <c r="T35" s="102">
        <v>8.8931567966938019E-2</v>
      </c>
      <c r="U35" s="102">
        <v>8.7448962032794952E-2</v>
      </c>
      <c r="V35" s="102">
        <v>8.589983731508255E-2</v>
      </c>
      <c r="W35" s="102">
        <v>8.4543794393539429E-2</v>
      </c>
      <c r="X35" s="102">
        <v>8.2857601344585419E-2</v>
      </c>
      <c r="Y35" s="102">
        <v>8.1100821495056152E-2</v>
      </c>
      <c r="Z35" s="102">
        <v>7.9272016882896423E-2</v>
      </c>
      <c r="AA35" s="102">
        <v>7.7369771897792816E-2</v>
      </c>
      <c r="AB35" s="102">
        <v>7.5392588973045349E-2</v>
      </c>
      <c r="AC35" s="102">
        <v>7.3338970541954041E-2</v>
      </c>
      <c r="AD35" s="102">
        <v>-1.9196787751819658E-2</v>
      </c>
      <c r="AE35" s="88"/>
      <c r="AF35" s="88"/>
      <c r="AG35" s="88"/>
      <c r="AH35" s="89"/>
      <c r="AI35" s="23"/>
    </row>
    <row r="36" spans="1:35" ht="12" customHeight="1" x14ac:dyDescent="0.25">
      <c r="A36" s="102" t="s">
        <v>163</v>
      </c>
      <c r="B36" s="102" t="s">
        <v>159</v>
      </c>
      <c r="C36" s="102">
        <v>0.10799999535083769</v>
      </c>
      <c r="D36" s="102">
        <v>0.1055712401866913</v>
      </c>
      <c r="E36" s="102">
        <v>9.4603210687637329E-2</v>
      </c>
      <c r="F36" s="102">
        <v>8.8692948222160339E-2</v>
      </c>
      <c r="G36" s="102">
        <v>5.1019225269556052E-2</v>
      </c>
      <c r="H36" s="102">
        <v>6.1246331781148911E-2</v>
      </c>
      <c r="I36" s="102">
        <v>6.4153328537940979E-2</v>
      </c>
      <c r="J36" s="102">
        <v>6.5442018210887909E-2</v>
      </c>
      <c r="K36" s="102">
        <v>6.6023856401443481E-2</v>
      </c>
      <c r="L36" s="102">
        <v>6.9110341370105743E-2</v>
      </c>
      <c r="M36" s="102">
        <v>7.611730694770813E-2</v>
      </c>
      <c r="N36" s="102">
        <v>8.1101827323436737E-2</v>
      </c>
      <c r="O36" s="102">
        <v>8.0342397093772888E-2</v>
      </c>
      <c r="P36" s="102">
        <v>8.4762901067733765E-2</v>
      </c>
      <c r="Q36" s="102">
        <v>8.4395416080951691E-2</v>
      </c>
      <c r="R36" s="102">
        <v>8.3061620593070984E-2</v>
      </c>
      <c r="S36" s="102">
        <v>8.1664949655532837E-2</v>
      </c>
      <c r="T36" s="102">
        <v>8.0204121768474579E-2</v>
      </c>
      <c r="U36" s="102">
        <v>7.867787778377533E-2</v>
      </c>
      <c r="V36" s="102">
        <v>7.7084898948669434E-2</v>
      </c>
      <c r="W36" s="102">
        <v>7.5684778392314911E-2</v>
      </c>
      <c r="X36" s="102">
        <v>7.3954291641712189E-2</v>
      </c>
      <c r="Y36" s="102">
        <v>7.2152994573116302E-2</v>
      </c>
      <c r="Z36" s="102">
        <v>7.0279456675052643E-2</v>
      </c>
      <c r="AA36" s="102">
        <v>6.83322474360466E-2</v>
      </c>
      <c r="AB36" s="102">
        <v>6.630987673997879E-2</v>
      </c>
      <c r="AC36" s="102">
        <v>6.4210847020149231E-2</v>
      </c>
      <c r="AD36" s="102">
        <v>-1.9799782161006311E-2</v>
      </c>
      <c r="AE36" s="88"/>
      <c r="AF36" s="88"/>
      <c r="AG36" s="88"/>
      <c r="AH36" s="89"/>
      <c r="AI36" s="23"/>
    </row>
    <row r="37" spans="1:35" ht="12" customHeight="1" x14ac:dyDescent="0.25">
      <c r="A37" s="102" t="s">
        <v>162</v>
      </c>
      <c r="B37" s="102" t="s">
        <v>157</v>
      </c>
      <c r="C37" s="102">
        <v>1.339644473046064E-2</v>
      </c>
      <c r="D37" s="102">
        <v>-4.5317830517888069E-3</v>
      </c>
      <c r="E37" s="102">
        <v>8.0983433872461319E-3</v>
      </c>
      <c r="F37" s="102">
        <v>8.1388363614678383E-3</v>
      </c>
      <c r="G37" s="102">
        <v>8.1795305013656616E-3</v>
      </c>
      <c r="H37" s="102">
        <v>8.2204276695847511E-3</v>
      </c>
      <c r="I37" s="102">
        <v>8.261529728770256E-3</v>
      </c>
      <c r="J37" s="102">
        <v>8.302837610244751E-3</v>
      </c>
      <c r="K37" s="102">
        <v>8.3443513140082359E-3</v>
      </c>
      <c r="L37" s="102">
        <v>8.3860727027058601E-3</v>
      </c>
      <c r="M37" s="102">
        <v>8.4280036389827728E-3</v>
      </c>
      <c r="N37" s="102">
        <v>8.4701431915163994E-3</v>
      </c>
      <c r="O37" s="102">
        <v>8.5124941542744637E-3</v>
      </c>
      <c r="P37" s="102">
        <v>8.5550565272569656E-3</v>
      </c>
      <c r="Q37" s="102">
        <v>8.5978321731090546E-3</v>
      </c>
      <c r="R37" s="102">
        <v>8.6408210918307304E-3</v>
      </c>
      <c r="S37" s="102">
        <v>8.6840251460671425E-3</v>
      </c>
      <c r="T37" s="102">
        <v>8.7274452671408653E-3</v>
      </c>
      <c r="U37" s="102">
        <v>8.7710833176970482E-3</v>
      </c>
      <c r="V37" s="102">
        <v>8.8149374350905418E-3</v>
      </c>
      <c r="W37" s="102">
        <v>8.8590122759342194E-3</v>
      </c>
      <c r="X37" s="102">
        <v>8.9033078402280807E-3</v>
      </c>
      <c r="Y37" s="102">
        <v>8.947824127972126E-3</v>
      </c>
      <c r="Z37" s="102">
        <v>8.9925630018115044E-3</v>
      </c>
      <c r="AA37" s="102">
        <v>9.0375263243913651E-3</v>
      </c>
      <c r="AB37" s="102">
        <v>9.0827140957117081E-3</v>
      </c>
      <c r="AC37" s="102">
        <v>9.128127247095108E-3</v>
      </c>
      <c r="AD37" s="102">
        <v>-1.4646632939621981E-2</v>
      </c>
      <c r="AE37" s="88"/>
      <c r="AF37" s="88"/>
      <c r="AG37" s="88"/>
      <c r="AH37" s="89"/>
      <c r="AI37" s="23"/>
    </row>
    <row r="38" spans="1:35" ht="12" customHeight="1" x14ac:dyDescent="0.25">
      <c r="A38" s="102" t="s">
        <v>1316</v>
      </c>
      <c r="B38" s="102" t="s">
        <v>963</v>
      </c>
      <c r="C38" s="102">
        <v>0.21056422591209409</v>
      </c>
      <c r="D38" s="102">
        <v>0.20132891833782199</v>
      </c>
      <c r="E38" s="102">
        <v>0.22745721042156219</v>
      </c>
      <c r="F38" s="102">
        <v>0.22205755114555359</v>
      </c>
      <c r="G38" s="102">
        <v>0.19547884166240689</v>
      </c>
      <c r="H38" s="102">
        <v>0.18923267722129819</v>
      </c>
      <c r="I38" s="102">
        <v>0.19006600975990301</v>
      </c>
      <c r="J38" s="102">
        <v>0.1912578493356705</v>
      </c>
      <c r="K38" s="102">
        <v>0.19378066062927249</v>
      </c>
      <c r="L38" s="102">
        <v>0.1934604495763779</v>
      </c>
      <c r="M38" s="102">
        <v>0.21322476863861081</v>
      </c>
      <c r="N38" s="102">
        <v>0.21391485631465909</v>
      </c>
      <c r="O38" s="102">
        <v>0.20630680024623871</v>
      </c>
      <c r="P38" s="102">
        <v>0.1957599222660065</v>
      </c>
      <c r="Q38" s="102">
        <v>0.21744310855865481</v>
      </c>
      <c r="R38" s="102">
        <v>0.219903364777565</v>
      </c>
      <c r="S38" s="102">
        <v>0.21802207827568049</v>
      </c>
      <c r="T38" s="102">
        <v>0.21932874619960779</v>
      </c>
      <c r="U38" s="102">
        <v>0.22228674590587619</v>
      </c>
      <c r="V38" s="102">
        <v>0.2233182638883591</v>
      </c>
      <c r="W38" s="102">
        <v>0.2262614369392395</v>
      </c>
      <c r="X38" s="102">
        <v>0.23070426285266879</v>
      </c>
      <c r="Y38" s="102">
        <v>0.2412953972816467</v>
      </c>
      <c r="Z38" s="102">
        <v>0.25565975904464722</v>
      </c>
      <c r="AA38" s="102">
        <v>0.26123064756393433</v>
      </c>
      <c r="AB38" s="102">
        <v>0.27301162481307978</v>
      </c>
      <c r="AC38" s="102">
        <v>0.28508034348487848</v>
      </c>
      <c r="AD38" s="102">
        <v>1.1721251360134129E-2</v>
      </c>
      <c r="AE38" s="88"/>
      <c r="AF38" s="88"/>
      <c r="AG38" s="88"/>
      <c r="AH38" s="89"/>
      <c r="AI38" s="23"/>
    </row>
    <row r="39" spans="1:35" ht="12" customHeight="1" x14ac:dyDescent="0.25">
      <c r="A39" s="102" t="s">
        <v>163</v>
      </c>
      <c r="B39" s="102" t="s">
        <v>159</v>
      </c>
      <c r="C39" s="102">
        <v>0.17383202910423279</v>
      </c>
      <c r="D39" s="102">
        <v>0.17999748885631561</v>
      </c>
      <c r="E39" s="102">
        <v>0.18640150129795069</v>
      </c>
      <c r="F39" s="102">
        <v>0.180488646030426</v>
      </c>
      <c r="G39" s="102">
        <v>0.15926314890384671</v>
      </c>
      <c r="H39" s="102">
        <v>0.15256428718566889</v>
      </c>
      <c r="I39" s="102">
        <v>0.1529392600059509</v>
      </c>
      <c r="J39" s="102">
        <v>0.15366701781749731</v>
      </c>
      <c r="K39" s="102">
        <v>0.15571993589401251</v>
      </c>
      <c r="L39" s="102">
        <v>0.15492397546768191</v>
      </c>
      <c r="M39" s="102">
        <v>0.17420658469200129</v>
      </c>
      <c r="N39" s="102">
        <v>0.17440894246101379</v>
      </c>
      <c r="O39" s="102">
        <v>0.1663070619106293</v>
      </c>
      <c r="P39" s="102">
        <v>0.1552601903676987</v>
      </c>
      <c r="Q39" s="102">
        <v>0.1764371246099472</v>
      </c>
      <c r="R39" s="102">
        <v>0.17838481068611151</v>
      </c>
      <c r="S39" s="102">
        <v>0.17598454654216769</v>
      </c>
      <c r="T39" s="102">
        <v>0.1767657399177551</v>
      </c>
      <c r="U39" s="102">
        <v>0.1791917085647583</v>
      </c>
      <c r="V39" s="102">
        <v>0.1796845346689224</v>
      </c>
      <c r="W39" s="102">
        <v>0.18208228051662451</v>
      </c>
      <c r="X39" s="102">
        <v>0.18597286939620969</v>
      </c>
      <c r="Y39" s="102">
        <v>0.19600486755371091</v>
      </c>
      <c r="Z39" s="102">
        <v>0.2098030894994736</v>
      </c>
      <c r="AA39" s="102">
        <v>0.21480078995227811</v>
      </c>
      <c r="AB39" s="102">
        <v>0.22600136697292331</v>
      </c>
      <c r="AC39" s="102">
        <v>0.2374824583530426</v>
      </c>
      <c r="AD39" s="102">
        <v>1.20724553983953E-2</v>
      </c>
      <c r="AE39" s="88"/>
      <c r="AF39" s="88"/>
      <c r="AG39" s="88"/>
      <c r="AH39" s="89"/>
      <c r="AI39" s="23"/>
    </row>
    <row r="40" spans="1:35" ht="12" customHeight="1" x14ac:dyDescent="0.25">
      <c r="A40" s="102" t="s">
        <v>162</v>
      </c>
      <c r="B40" s="102" t="s">
        <v>157</v>
      </c>
      <c r="C40" s="102">
        <v>3.6732204258441932E-2</v>
      </c>
      <c r="D40" s="102">
        <v>2.133143320679665E-2</v>
      </c>
      <c r="E40" s="102">
        <v>4.1055705398321152E-2</v>
      </c>
      <c r="F40" s="102">
        <v>4.1568901389837272E-2</v>
      </c>
      <c r="G40" s="102">
        <v>3.6215696483850479E-2</v>
      </c>
      <c r="H40" s="102">
        <v>3.6668393760919571E-2</v>
      </c>
      <c r="I40" s="102">
        <v>3.7126746028661728E-2</v>
      </c>
      <c r="J40" s="102">
        <v>3.7590831518173218E-2</v>
      </c>
      <c r="K40" s="102">
        <v>3.8060717284679413E-2</v>
      </c>
      <c r="L40" s="102">
        <v>3.8536477833986282E-2</v>
      </c>
      <c r="M40" s="102">
        <v>3.9018180221319199E-2</v>
      </c>
      <c r="N40" s="102">
        <v>3.9505910128355033E-2</v>
      </c>
      <c r="O40" s="102">
        <v>3.9999734610319138E-2</v>
      </c>
      <c r="P40" s="102">
        <v>4.0499728173017502E-2</v>
      </c>
      <c r="Q40" s="102">
        <v>4.1005976498126977E-2</v>
      </c>
      <c r="R40" s="102">
        <v>4.1518550366163247E-2</v>
      </c>
      <c r="S40" s="102">
        <v>4.2037531733512878E-2</v>
      </c>
      <c r="T40" s="102">
        <v>4.2563002556562417E-2</v>
      </c>
      <c r="U40" s="102">
        <v>4.3095041066408157E-2</v>
      </c>
      <c r="V40" s="102">
        <v>4.3633729219436652E-2</v>
      </c>
      <c r="W40" s="102">
        <v>4.4179148972034447E-2</v>
      </c>
      <c r="X40" s="102">
        <v>4.4731389731168747E-2</v>
      </c>
      <c r="Y40" s="102">
        <v>4.5290529727935791E-2</v>
      </c>
      <c r="Z40" s="102">
        <v>4.5856662094593048E-2</v>
      </c>
      <c r="AA40" s="102">
        <v>4.6429868787527077E-2</v>
      </c>
      <c r="AB40" s="102">
        <v>4.701024666428566E-2</v>
      </c>
      <c r="AC40" s="102">
        <v>4.7597873955965042E-2</v>
      </c>
      <c r="AD40" s="102">
        <v>1.001653394233459E-2</v>
      </c>
      <c r="AE40" s="88"/>
      <c r="AF40" s="88"/>
      <c r="AG40" s="88"/>
      <c r="AH40" s="89"/>
      <c r="AI40" s="23"/>
    </row>
    <row r="41" spans="1:35" ht="12" customHeight="1" x14ac:dyDescent="0.25">
      <c r="A41" s="102" t="s">
        <v>161</v>
      </c>
      <c r="B41" s="102" t="s">
        <v>1317</v>
      </c>
      <c r="C41" s="102">
        <v>5.9156040661036968E-3</v>
      </c>
      <c r="D41" s="102">
        <v>9.6933525055646896E-3</v>
      </c>
      <c r="E41" s="102">
        <v>9.8222801461815834E-3</v>
      </c>
      <c r="F41" s="102">
        <v>3.0062634497880939E-2</v>
      </c>
      <c r="G41" s="102">
        <v>2.964047342538834E-2</v>
      </c>
      <c r="H41" s="102">
        <v>2.93976403772831E-2</v>
      </c>
      <c r="I41" s="102">
        <v>2.9511649161577221E-2</v>
      </c>
      <c r="J41" s="102">
        <v>2.9526624828577042E-2</v>
      </c>
      <c r="K41" s="102">
        <v>2.956864237785339E-2</v>
      </c>
      <c r="L41" s="102">
        <v>2.955251932144165E-2</v>
      </c>
      <c r="M41" s="102">
        <v>2.9946185648441311E-2</v>
      </c>
      <c r="N41" s="102">
        <v>2.9950441792607311E-2</v>
      </c>
      <c r="O41" s="102">
        <v>2.9785193502902981E-2</v>
      </c>
      <c r="P41" s="102">
        <v>3.0230360105633739E-2</v>
      </c>
      <c r="Q41" s="102">
        <v>3.0662646517157551E-2</v>
      </c>
      <c r="R41" s="102">
        <v>3.0702494084835049E-2</v>
      </c>
      <c r="S41" s="102">
        <v>3.0653605237603191E-2</v>
      </c>
      <c r="T41" s="102">
        <v>3.066964074969292E-2</v>
      </c>
      <c r="U41" s="102">
        <v>3.0719233676791191E-2</v>
      </c>
      <c r="V41" s="102">
        <v>3.07293850928545E-2</v>
      </c>
      <c r="W41" s="102">
        <v>3.0778408050537109E-2</v>
      </c>
      <c r="X41" s="102">
        <v>3.0857900157570839E-2</v>
      </c>
      <c r="Y41" s="102">
        <v>3.106272965669632E-2</v>
      </c>
      <c r="Z41" s="102">
        <v>3.1344424933195107E-2</v>
      </c>
      <c r="AA41" s="102">
        <v>3.1446497887372971E-2</v>
      </c>
      <c r="AB41" s="102">
        <v>3.1675178557634347E-2</v>
      </c>
      <c r="AC41" s="102">
        <v>3.1909588724374771E-2</v>
      </c>
      <c r="AD41" s="102">
        <v>6.6966663116225345E-2</v>
      </c>
      <c r="AE41" s="88"/>
      <c r="AF41" s="88"/>
      <c r="AG41" s="88"/>
      <c r="AH41" s="89"/>
      <c r="AI41" s="23"/>
    </row>
    <row r="42" spans="1:35" ht="12" customHeight="1" x14ac:dyDescent="0.25">
      <c r="A42" s="102" t="s">
        <v>160</v>
      </c>
      <c r="B42" s="102" t="s">
        <v>159</v>
      </c>
      <c r="C42" s="102">
        <v>5.9156040661036968E-3</v>
      </c>
      <c r="D42" s="102">
        <v>9.6933525055646896E-3</v>
      </c>
      <c r="E42" s="102">
        <v>9.8222801461815834E-3</v>
      </c>
      <c r="F42" s="102">
        <v>3.0062634497880939E-2</v>
      </c>
      <c r="G42" s="102">
        <v>2.964047342538834E-2</v>
      </c>
      <c r="H42" s="102">
        <v>2.93976403772831E-2</v>
      </c>
      <c r="I42" s="102">
        <v>2.9511649161577221E-2</v>
      </c>
      <c r="J42" s="102">
        <v>2.9526624828577042E-2</v>
      </c>
      <c r="K42" s="102">
        <v>2.956864237785339E-2</v>
      </c>
      <c r="L42" s="102">
        <v>2.955251932144165E-2</v>
      </c>
      <c r="M42" s="102">
        <v>2.9946185648441311E-2</v>
      </c>
      <c r="N42" s="102">
        <v>2.9950441792607311E-2</v>
      </c>
      <c r="O42" s="102">
        <v>2.9785193502902981E-2</v>
      </c>
      <c r="P42" s="102">
        <v>3.0230360105633739E-2</v>
      </c>
      <c r="Q42" s="102">
        <v>3.0662646517157551E-2</v>
      </c>
      <c r="R42" s="102">
        <v>3.0702494084835049E-2</v>
      </c>
      <c r="S42" s="102">
        <v>3.0653605237603191E-2</v>
      </c>
      <c r="T42" s="102">
        <v>3.066964074969292E-2</v>
      </c>
      <c r="U42" s="102">
        <v>3.0719233676791191E-2</v>
      </c>
      <c r="V42" s="102">
        <v>3.07293850928545E-2</v>
      </c>
      <c r="W42" s="102">
        <v>3.0778408050537109E-2</v>
      </c>
      <c r="X42" s="102">
        <v>3.0857900157570839E-2</v>
      </c>
      <c r="Y42" s="102">
        <v>3.106272965669632E-2</v>
      </c>
      <c r="Z42" s="102">
        <v>3.1344424933195107E-2</v>
      </c>
      <c r="AA42" s="102">
        <v>3.1446497887372971E-2</v>
      </c>
      <c r="AB42" s="102">
        <v>3.1675178557634347E-2</v>
      </c>
      <c r="AC42" s="102">
        <v>3.1909588724374771E-2</v>
      </c>
      <c r="AD42" s="102">
        <v>6.6966663116225345E-2</v>
      </c>
      <c r="AE42" s="88"/>
      <c r="AF42" s="88"/>
      <c r="AG42" s="88"/>
      <c r="AH42" s="89"/>
      <c r="AI42" s="23"/>
    </row>
    <row r="43" spans="1:35" ht="12" customHeight="1" x14ac:dyDescent="0.25">
      <c r="A43" s="102" t="s">
        <v>158</v>
      </c>
      <c r="B43" s="102" t="s">
        <v>157</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t="s">
        <v>790</v>
      </c>
      <c r="AE43" s="88"/>
      <c r="AF43" s="88"/>
      <c r="AG43" s="88"/>
      <c r="AH43" s="89"/>
      <c r="AI43" s="23"/>
    </row>
    <row r="44" spans="1:35" ht="12" customHeight="1" x14ac:dyDescent="0.25">
      <c r="A44" s="102" t="s">
        <v>156</v>
      </c>
      <c r="B44" s="102" t="s">
        <v>155</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t="s">
        <v>790</v>
      </c>
      <c r="AE44" s="88"/>
      <c r="AF44" s="88"/>
      <c r="AG44" s="88"/>
      <c r="AH44" s="89"/>
      <c r="AI44" s="23"/>
    </row>
    <row r="45" spans="1:35" ht="12" customHeight="1" x14ac:dyDescent="0.25">
      <c r="A45" s="102" t="s">
        <v>154</v>
      </c>
      <c r="B45" s="102" t="s">
        <v>1318</v>
      </c>
      <c r="C45" s="102">
        <v>0.2199999988079071</v>
      </c>
      <c r="D45" s="102">
        <v>0.2199999988079071</v>
      </c>
      <c r="E45" s="102">
        <v>0.2252961993217468</v>
      </c>
      <c r="F45" s="102">
        <v>0.2252961993217468</v>
      </c>
      <c r="G45" s="102">
        <v>0.22507461905479431</v>
      </c>
      <c r="H45" s="102">
        <v>0.2240211218595505</v>
      </c>
      <c r="I45" s="102">
        <v>0.2252961993217468</v>
      </c>
      <c r="J45" s="102">
        <v>0.2252961993217468</v>
      </c>
      <c r="K45" s="102">
        <v>0.2252961993217468</v>
      </c>
      <c r="L45" s="102">
        <v>0.2252961993217468</v>
      </c>
      <c r="M45" s="102">
        <v>0.2252961993217468</v>
      </c>
      <c r="N45" s="102">
        <v>0.2252961993217468</v>
      </c>
      <c r="O45" s="102">
        <v>0.2252961993217468</v>
      </c>
      <c r="P45" s="102">
        <v>0.2252961993217468</v>
      </c>
      <c r="Q45" s="102">
        <v>0.2252961993217468</v>
      </c>
      <c r="R45" s="102">
        <v>0.2252961993217468</v>
      </c>
      <c r="S45" s="102">
        <v>0.2252961993217468</v>
      </c>
      <c r="T45" s="102">
        <v>0.2252961993217468</v>
      </c>
      <c r="U45" s="102">
        <v>0.2252961993217468</v>
      </c>
      <c r="V45" s="102">
        <v>0.2252961993217468</v>
      </c>
      <c r="W45" s="102">
        <v>0.2252961993217468</v>
      </c>
      <c r="X45" s="102">
        <v>0.2252961993217468</v>
      </c>
      <c r="Y45" s="102">
        <v>0.2252961993217468</v>
      </c>
      <c r="Z45" s="102">
        <v>0.2252961993217468</v>
      </c>
      <c r="AA45" s="102">
        <v>0.2252961993217468</v>
      </c>
      <c r="AB45" s="102">
        <v>0.2252961993217468</v>
      </c>
      <c r="AC45" s="102">
        <v>0.2252961993217468</v>
      </c>
      <c r="AD45" s="102">
        <v>9.1535856791957748E-4</v>
      </c>
      <c r="AE45" s="88"/>
      <c r="AF45" s="88"/>
      <c r="AG45" s="88"/>
      <c r="AH45" s="89"/>
      <c r="AI45" s="23"/>
    </row>
    <row r="46" spans="1:35" ht="15" customHeight="1" x14ac:dyDescent="0.25">
      <c r="A46" s="102"/>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02"/>
      <c r="AA46" s="102"/>
      <c r="AB46" s="102"/>
      <c r="AC46" s="102"/>
      <c r="AD46" s="102"/>
      <c r="AE46" s="23"/>
      <c r="AF46" s="23"/>
      <c r="AG46" s="23"/>
      <c r="AH46" s="23"/>
      <c r="AI46" s="23"/>
    </row>
    <row r="47" spans="1:35" ht="15" customHeight="1" x14ac:dyDescent="0.25">
      <c r="A47" s="104" t="s">
        <v>153</v>
      </c>
      <c r="B47" s="104" t="s">
        <v>1319</v>
      </c>
      <c r="C47" s="104">
        <v>20.793331146240231</v>
      </c>
      <c r="D47" s="104">
        <v>21.085964202880859</v>
      </c>
      <c r="E47" s="104">
        <v>20.54339599609375</v>
      </c>
      <c r="F47" s="104">
        <v>20.49492263793945</v>
      </c>
      <c r="G47" s="104">
        <v>20.4318733215332</v>
      </c>
      <c r="H47" s="104">
        <v>20.3513298034668</v>
      </c>
      <c r="I47" s="104">
        <v>20.218753814697269</v>
      </c>
      <c r="J47" s="104">
        <v>20.124053955078121</v>
      </c>
      <c r="K47" s="104">
        <v>20.004299163818359</v>
      </c>
      <c r="L47" s="104">
        <v>19.893459320068359</v>
      </c>
      <c r="M47" s="104">
        <v>19.844680786132809</v>
      </c>
      <c r="N47" s="104">
        <v>19.759159088134769</v>
      </c>
      <c r="O47" s="104">
        <v>19.676557540893551</v>
      </c>
      <c r="P47" s="104">
        <v>19.615886688232418</v>
      </c>
      <c r="Q47" s="104">
        <v>19.56613922119141</v>
      </c>
      <c r="R47" s="104">
        <v>19.522891998291019</v>
      </c>
      <c r="S47" s="104">
        <v>19.5140380859375</v>
      </c>
      <c r="T47" s="104">
        <v>19.503688812255859</v>
      </c>
      <c r="U47" s="104">
        <v>19.49103927612305</v>
      </c>
      <c r="V47" s="104">
        <v>19.477313995361332</v>
      </c>
      <c r="W47" s="104">
        <v>19.439727783203121</v>
      </c>
      <c r="X47" s="104">
        <v>19.416584014892582</v>
      </c>
      <c r="Y47" s="104">
        <v>19.367877960205082</v>
      </c>
      <c r="Z47" s="104">
        <v>19.420341491699219</v>
      </c>
      <c r="AA47" s="104">
        <v>19.472236633300781</v>
      </c>
      <c r="AB47" s="104">
        <v>19.525661468505859</v>
      </c>
      <c r="AC47" s="104">
        <v>19.579742431640621</v>
      </c>
      <c r="AD47" s="104">
        <v>-2.3102823717513492E-3</v>
      </c>
      <c r="AE47" s="90"/>
      <c r="AF47" s="90"/>
      <c r="AG47" s="90"/>
      <c r="AH47" s="91"/>
      <c r="AI47" s="23"/>
    </row>
    <row r="48" spans="1:35" ht="15" customHeight="1" x14ac:dyDescent="0.25">
      <c r="A48" s="102"/>
      <c r="B48" s="102"/>
      <c r="C48" s="102"/>
      <c r="D48" s="102"/>
      <c r="E48" s="102"/>
      <c r="F48" s="102"/>
      <c r="G48" s="102"/>
      <c r="H48" s="102"/>
      <c r="I48" s="102"/>
      <c r="J48" s="102"/>
      <c r="K48" s="102"/>
      <c r="L48" s="102"/>
      <c r="M48" s="102"/>
      <c r="N48" s="102"/>
      <c r="O48" s="102"/>
      <c r="P48" s="102"/>
      <c r="Q48" s="102"/>
      <c r="R48" s="102"/>
      <c r="S48" s="102"/>
      <c r="T48" s="102"/>
      <c r="U48" s="102"/>
      <c r="V48" s="102"/>
      <c r="W48" s="102"/>
      <c r="X48" s="102"/>
      <c r="Y48" s="102"/>
      <c r="Z48" s="102"/>
      <c r="AA48" s="102"/>
      <c r="AB48" s="102"/>
      <c r="AC48" s="102"/>
      <c r="AD48" s="102"/>
      <c r="AE48" s="23"/>
      <c r="AF48" s="23"/>
      <c r="AG48" s="23"/>
      <c r="AH48" s="23"/>
      <c r="AI48" s="23"/>
    </row>
    <row r="49" spans="1:35" ht="15" customHeight="1" x14ac:dyDescent="0.25">
      <c r="A49" s="102"/>
      <c r="B49" s="102"/>
      <c r="C49" s="102"/>
      <c r="D49" s="102"/>
      <c r="E49" s="102"/>
      <c r="F49" s="102"/>
      <c r="G49" s="102"/>
      <c r="H49" s="102"/>
      <c r="I49" s="102"/>
      <c r="J49" s="102"/>
      <c r="K49" s="102"/>
      <c r="L49" s="102"/>
      <c r="M49" s="102"/>
      <c r="N49" s="102"/>
      <c r="O49" s="102"/>
      <c r="P49" s="102"/>
      <c r="Q49" s="102"/>
      <c r="R49" s="102"/>
      <c r="S49" s="102"/>
      <c r="T49" s="102"/>
      <c r="U49" s="102"/>
      <c r="V49" s="102"/>
      <c r="W49" s="102"/>
      <c r="X49" s="102"/>
      <c r="Y49" s="102"/>
      <c r="Z49" s="102"/>
      <c r="AA49" s="102"/>
      <c r="AB49" s="102"/>
      <c r="AC49" s="102"/>
      <c r="AD49" s="102"/>
      <c r="AE49" s="23"/>
      <c r="AF49" s="23"/>
      <c r="AG49" s="23"/>
      <c r="AH49" s="23"/>
      <c r="AI49" s="23"/>
    </row>
    <row r="50" spans="1:35" ht="15" customHeight="1" x14ac:dyDescent="0.25">
      <c r="A50" s="104"/>
      <c r="B50" s="104" t="s">
        <v>152</v>
      </c>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c r="AA50" s="104"/>
      <c r="AB50" s="104"/>
      <c r="AC50" s="104"/>
      <c r="AD50" s="104"/>
      <c r="AE50" s="23"/>
      <c r="AF50" s="23"/>
      <c r="AG50" s="23"/>
      <c r="AH50" s="23"/>
      <c r="AI50" s="23"/>
    </row>
    <row r="51" spans="1:35" ht="15" customHeight="1" x14ac:dyDescent="0.25">
      <c r="A51" s="104"/>
      <c r="B51" s="104" t="s">
        <v>151</v>
      </c>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23"/>
      <c r="AF51" s="23"/>
      <c r="AG51" s="23"/>
      <c r="AH51" s="23"/>
      <c r="AI51" s="23"/>
    </row>
    <row r="52" spans="1:35" ht="15" customHeight="1" x14ac:dyDescent="0.25">
      <c r="A52" s="102" t="s">
        <v>150</v>
      </c>
      <c r="B52" s="102" t="s">
        <v>1320</v>
      </c>
      <c r="C52" s="102">
        <v>3.5850000381469731</v>
      </c>
      <c r="D52" s="102">
        <v>3.6140000820159912</v>
      </c>
      <c r="E52" s="102">
        <v>3.662375926971436</v>
      </c>
      <c r="F52" s="102">
        <v>3.666475772857666</v>
      </c>
      <c r="G52" s="102">
        <v>3.6725258827209468</v>
      </c>
      <c r="H52" s="102">
        <v>3.67656421661377</v>
      </c>
      <c r="I52" s="102">
        <v>3.677261590957642</v>
      </c>
      <c r="J52" s="102">
        <v>3.6769928932189941</v>
      </c>
      <c r="K52" s="102">
        <v>3.6821861267089839</v>
      </c>
      <c r="L52" s="102">
        <v>3.6959140300750728</v>
      </c>
      <c r="M52" s="102">
        <v>3.7182602882385249</v>
      </c>
      <c r="N52" s="102">
        <v>3.7309679985046391</v>
      </c>
      <c r="O52" s="102">
        <v>3.738878726959229</v>
      </c>
      <c r="P52" s="102">
        <v>3.7566409111022949</v>
      </c>
      <c r="Q52" s="102">
        <v>3.77278733253479</v>
      </c>
      <c r="R52" s="102">
        <v>3.7857546806335449</v>
      </c>
      <c r="S52" s="102">
        <v>3.8296172618865971</v>
      </c>
      <c r="T52" s="102">
        <v>3.8717420101165771</v>
      </c>
      <c r="U52" s="102">
        <v>3.920011043548584</v>
      </c>
      <c r="V52" s="102">
        <v>3.9323568344116211</v>
      </c>
      <c r="W52" s="102">
        <v>3.9418168067932129</v>
      </c>
      <c r="X52" s="102">
        <v>3.9448661804199219</v>
      </c>
      <c r="Y52" s="102">
        <v>3.9323759078979492</v>
      </c>
      <c r="Z52" s="102">
        <v>3.983230829238892</v>
      </c>
      <c r="AA52" s="102">
        <v>4.0516657829284668</v>
      </c>
      <c r="AB52" s="102">
        <v>4.109532356262207</v>
      </c>
      <c r="AC52" s="102">
        <v>4.1504850387573242</v>
      </c>
      <c r="AD52" s="102">
        <v>5.6492324373627056E-3</v>
      </c>
      <c r="AE52" s="88"/>
      <c r="AF52" s="88"/>
      <c r="AG52" s="88"/>
      <c r="AH52" s="89"/>
      <c r="AI52" s="23"/>
    </row>
    <row r="53" spans="1:35" ht="15" customHeight="1" x14ac:dyDescent="0.25">
      <c r="A53" s="102" t="s">
        <v>149</v>
      </c>
      <c r="B53" s="102" t="s">
        <v>1321</v>
      </c>
      <c r="C53" s="102">
        <v>8.9420003890991211</v>
      </c>
      <c r="D53" s="102">
        <v>8.9469995498657227</v>
      </c>
      <c r="E53" s="102">
        <v>8.9520025253295898</v>
      </c>
      <c r="F53" s="102">
        <v>8.9171867370605469</v>
      </c>
      <c r="G53" s="102">
        <v>8.8273105621337891</v>
      </c>
      <c r="H53" s="102">
        <v>8.7263631820678711</v>
      </c>
      <c r="I53" s="102">
        <v>8.6153345108032227</v>
      </c>
      <c r="J53" s="102">
        <v>8.5229396820068359</v>
      </c>
      <c r="K53" s="102">
        <v>8.4195928573608398</v>
      </c>
      <c r="L53" s="102">
        <v>8.3285732269287109</v>
      </c>
      <c r="M53" s="102">
        <v>8.250187873840332</v>
      </c>
      <c r="N53" s="102">
        <v>8.1708698272705078</v>
      </c>
      <c r="O53" s="102">
        <v>8.0772905349731445</v>
      </c>
      <c r="P53" s="102">
        <v>7.9869613647460938</v>
      </c>
      <c r="Q53" s="102">
        <v>7.9140238761901864</v>
      </c>
      <c r="R53" s="102">
        <v>7.8417882919311523</v>
      </c>
      <c r="S53" s="102">
        <v>7.7821793556213379</v>
      </c>
      <c r="T53" s="102">
        <v>7.7291450500488281</v>
      </c>
      <c r="U53" s="102">
        <v>7.6671957969665527</v>
      </c>
      <c r="V53" s="102">
        <v>7.6272239685058594</v>
      </c>
      <c r="W53" s="102">
        <v>7.5769867897033691</v>
      </c>
      <c r="X53" s="102">
        <v>7.5407166481018066</v>
      </c>
      <c r="Y53" s="102">
        <v>7.4987454414367676</v>
      </c>
      <c r="Z53" s="102">
        <v>7.4744277000427246</v>
      </c>
      <c r="AA53" s="102">
        <v>7.431908130645752</v>
      </c>
      <c r="AB53" s="102">
        <v>7.4065279960632324</v>
      </c>
      <c r="AC53" s="102">
        <v>7.3997025489807129</v>
      </c>
      <c r="AD53" s="102">
        <v>-7.2550738851935304E-3</v>
      </c>
      <c r="AE53" s="88"/>
      <c r="AF53" s="88"/>
      <c r="AG53" s="88"/>
      <c r="AH53" s="89"/>
      <c r="AI53" s="23"/>
    </row>
    <row r="54" spans="1:35" ht="15" customHeight="1" x14ac:dyDescent="0.25">
      <c r="A54" s="102" t="s">
        <v>148</v>
      </c>
      <c r="B54" s="102" t="s">
        <v>1322</v>
      </c>
      <c r="C54" s="102">
        <v>2.5753288064151998E-3</v>
      </c>
      <c r="D54" s="102">
        <v>2.3798346519470211E-3</v>
      </c>
      <c r="E54" s="102">
        <v>2.1791055332869291E-3</v>
      </c>
      <c r="F54" s="102">
        <v>1.9500108901411291E-3</v>
      </c>
      <c r="G54" s="102">
        <v>1.8875960959121581E-3</v>
      </c>
      <c r="H54" s="102">
        <v>1.8430115887895231E-3</v>
      </c>
      <c r="I54" s="102">
        <v>1.764895161613822E-3</v>
      </c>
      <c r="J54" s="102">
        <v>1.6207930166274309E-3</v>
      </c>
      <c r="K54" s="102">
        <v>1.514073228463531E-3</v>
      </c>
      <c r="L54" s="102">
        <v>1.407568110153079E-3</v>
      </c>
      <c r="M54" s="102">
        <v>1.3184584677219391E-3</v>
      </c>
      <c r="N54" s="102">
        <v>1.2381718261167409E-3</v>
      </c>
      <c r="O54" s="102">
        <v>1.1641727760434151E-3</v>
      </c>
      <c r="P54" s="102">
        <v>1.124282833188772E-3</v>
      </c>
      <c r="Q54" s="102">
        <v>1.037945272400975E-3</v>
      </c>
      <c r="R54" s="102">
        <v>1.0100839426741E-3</v>
      </c>
      <c r="S54" s="102">
        <v>9.8976341541856527E-4</v>
      </c>
      <c r="T54" s="102">
        <v>9.7242160700261593E-4</v>
      </c>
      <c r="U54" s="102">
        <v>9.5071940449997783E-4</v>
      </c>
      <c r="V54" s="102">
        <v>9.2851085355505347E-4</v>
      </c>
      <c r="W54" s="102">
        <v>9.3115406343713403E-4</v>
      </c>
      <c r="X54" s="102">
        <v>9.0255541726946831E-4</v>
      </c>
      <c r="Y54" s="102">
        <v>8.9443864999338984E-4</v>
      </c>
      <c r="Z54" s="102">
        <v>9.1116153635084629E-4</v>
      </c>
      <c r="AA54" s="102">
        <v>9.0489740250632167E-4</v>
      </c>
      <c r="AB54" s="102">
        <v>8.9826382463797927E-4</v>
      </c>
      <c r="AC54" s="102">
        <v>8.8356755441054702E-4</v>
      </c>
      <c r="AD54" s="102">
        <v>-4.0309841242439408E-2</v>
      </c>
      <c r="AE54" s="88"/>
      <c r="AF54" s="88"/>
      <c r="AG54" s="88"/>
      <c r="AH54" s="89"/>
      <c r="AI54" s="23"/>
    </row>
    <row r="55" spans="1:35" ht="15" customHeight="1" x14ac:dyDescent="0.25">
      <c r="A55" s="102" t="s">
        <v>147</v>
      </c>
      <c r="B55" s="102" t="s">
        <v>1323</v>
      </c>
      <c r="C55" s="102">
        <v>1.6959999799728389</v>
      </c>
      <c r="D55" s="102">
        <v>1.7259999513626101</v>
      </c>
      <c r="E55" s="102">
        <v>1.731774568557739</v>
      </c>
      <c r="F55" s="102">
        <v>1.738606214523315</v>
      </c>
      <c r="G55" s="102">
        <v>1.751788258552551</v>
      </c>
      <c r="H55" s="102">
        <v>1.7667621374130249</v>
      </c>
      <c r="I55" s="102">
        <v>1.7797030210495</v>
      </c>
      <c r="J55" s="102">
        <v>1.7888780832290649</v>
      </c>
      <c r="K55" s="102">
        <v>1.800185084342957</v>
      </c>
      <c r="L55" s="102">
        <v>1.811930894851685</v>
      </c>
      <c r="M55" s="102">
        <v>1.8232172727584841</v>
      </c>
      <c r="N55" s="102">
        <v>1.8377692699432371</v>
      </c>
      <c r="O55" s="102">
        <v>1.853769063949585</v>
      </c>
      <c r="P55" s="102">
        <v>1.8726456165313721</v>
      </c>
      <c r="Q55" s="102">
        <v>1.892896413803101</v>
      </c>
      <c r="R55" s="102">
        <v>1.9136383533477781</v>
      </c>
      <c r="S55" s="102">
        <v>1.934047937393188</v>
      </c>
      <c r="T55" s="102">
        <v>1.9533650875091551</v>
      </c>
      <c r="U55" s="102">
        <v>1.9749453067779541</v>
      </c>
      <c r="V55" s="102">
        <v>1.9950753450393679</v>
      </c>
      <c r="W55" s="102">
        <v>2.0127918720245361</v>
      </c>
      <c r="X55" s="102">
        <v>2.0297608375549321</v>
      </c>
      <c r="Y55" s="102">
        <v>2.0456357002258301</v>
      </c>
      <c r="Z55" s="102">
        <v>2.0651824474334721</v>
      </c>
      <c r="AA55" s="102">
        <v>2.0861968994140621</v>
      </c>
      <c r="AB55" s="102">
        <v>2.105028629302979</v>
      </c>
      <c r="AC55" s="102">
        <v>2.123680591583252</v>
      </c>
      <c r="AD55" s="102">
        <v>8.6866730604076015E-3</v>
      </c>
      <c r="AE55" s="88"/>
      <c r="AF55" s="88"/>
      <c r="AG55" s="88"/>
      <c r="AH55" s="89"/>
      <c r="AI55" s="23"/>
    </row>
    <row r="56" spans="1:35" ht="15" customHeight="1" x14ac:dyDescent="0.25">
      <c r="A56" s="102" t="s">
        <v>146</v>
      </c>
      <c r="B56" s="102" t="s">
        <v>1324</v>
      </c>
      <c r="C56" s="102">
        <v>4.1020002365112296</v>
      </c>
      <c r="D56" s="102">
        <v>4.2579998970031738</v>
      </c>
      <c r="E56" s="102">
        <v>4.2492690086364746</v>
      </c>
      <c r="F56" s="102">
        <v>4.213994026184082</v>
      </c>
      <c r="G56" s="102">
        <v>4.192812442779541</v>
      </c>
      <c r="H56" s="102">
        <v>4.1705970764160156</v>
      </c>
      <c r="I56" s="102">
        <v>4.1381206512451172</v>
      </c>
      <c r="J56" s="102">
        <v>4.1059274673461914</v>
      </c>
      <c r="K56" s="102">
        <v>4.0634822845458984</v>
      </c>
      <c r="L56" s="102">
        <v>4.0309052467346191</v>
      </c>
      <c r="M56" s="102">
        <v>3.998469352722168</v>
      </c>
      <c r="N56" s="102">
        <v>3.9677703380584721</v>
      </c>
      <c r="O56" s="102">
        <v>3.9446568489074711</v>
      </c>
      <c r="P56" s="102">
        <v>3.92431640625</v>
      </c>
      <c r="Q56" s="102">
        <v>3.9079809188842769</v>
      </c>
      <c r="R56" s="102">
        <v>3.8860015869140621</v>
      </c>
      <c r="S56" s="102">
        <v>3.8676161766052251</v>
      </c>
      <c r="T56" s="102">
        <v>3.848937034606934</v>
      </c>
      <c r="U56" s="102">
        <v>3.834452629089355</v>
      </c>
      <c r="V56" s="102">
        <v>3.819812536239624</v>
      </c>
      <c r="W56" s="102">
        <v>3.804352760314941</v>
      </c>
      <c r="X56" s="102">
        <v>3.7924742698669429</v>
      </c>
      <c r="Y56" s="102">
        <v>3.780382633209229</v>
      </c>
      <c r="Z56" s="102">
        <v>3.780797004699707</v>
      </c>
      <c r="AA56" s="102">
        <v>3.7818596363067631</v>
      </c>
      <c r="AB56" s="102">
        <v>3.7823681831359859</v>
      </c>
      <c r="AC56" s="102">
        <v>3.778664350509644</v>
      </c>
      <c r="AD56" s="102">
        <v>-3.1528698701975828E-3</v>
      </c>
      <c r="AE56" s="88"/>
      <c r="AF56" s="88"/>
      <c r="AG56" s="88"/>
      <c r="AH56" s="89"/>
      <c r="AI56" s="23"/>
    </row>
    <row r="57" spans="1:35" ht="15" customHeight="1" x14ac:dyDescent="0.25">
      <c r="A57" s="102" t="s">
        <v>145</v>
      </c>
      <c r="B57" s="102" t="s">
        <v>1325</v>
      </c>
      <c r="C57" s="102">
        <v>3.5230000019073491</v>
      </c>
      <c r="D57" s="102">
        <v>3.6760001182556148</v>
      </c>
      <c r="E57" s="102">
        <v>3.82729172706604</v>
      </c>
      <c r="F57" s="102">
        <v>3.798326730728149</v>
      </c>
      <c r="G57" s="102">
        <v>3.7818236351013179</v>
      </c>
      <c r="H57" s="102">
        <v>3.7637734413146968</v>
      </c>
      <c r="I57" s="102">
        <v>3.736903190612793</v>
      </c>
      <c r="J57" s="102">
        <v>3.709500789642334</v>
      </c>
      <c r="K57" s="102">
        <v>3.6745824813842769</v>
      </c>
      <c r="L57" s="102">
        <v>3.6445543766021729</v>
      </c>
      <c r="M57" s="102">
        <v>3.6147055625915532</v>
      </c>
      <c r="N57" s="102">
        <v>3.586567640304565</v>
      </c>
      <c r="O57" s="102">
        <v>3.5651876926422119</v>
      </c>
      <c r="P57" s="102">
        <v>3.5468952655792241</v>
      </c>
      <c r="Q57" s="102">
        <v>3.5327045917510991</v>
      </c>
      <c r="R57" s="102">
        <v>3.512672901153564</v>
      </c>
      <c r="S57" s="102">
        <v>3.496543407440186</v>
      </c>
      <c r="T57" s="102">
        <v>3.4802441596984859</v>
      </c>
      <c r="U57" s="102">
        <v>3.4680881500244141</v>
      </c>
      <c r="V57" s="102">
        <v>3.455583810806274</v>
      </c>
      <c r="W57" s="102">
        <v>3.442713737487793</v>
      </c>
      <c r="X57" s="102">
        <v>3.4328262805938721</v>
      </c>
      <c r="Y57" s="102">
        <v>3.4223754405975342</v>
      </c>
      <c r="Z57" s="102">
        <v>3.4240305423736568</v>
      </c>
      <c r="AA57" s="102">
        <v>3.4261856079101558</v>
      </c>
      <c r="AB57" s="102">
        <v>3.4276762008666992</v>
      </c>
      <c r="AC57" s="102">
        <v>3.4250884056091309</v>
      </c>
      <c r="AD57" s="102">
        <v>-1.0834747962046309E-3</v>
      </c>
      <c r="AE57" s="88"/>
      <c r="AF57" s="88"/>
      <c r="AG57" s="88"/>
      <c r="AH57" s="89"/>
      <c r="AI57" s="23"/>
    </row>
    <row r="58" spans="1:35" ht="15" customHeight="1" x14ac:dyDescent="0.25">
      <c r="A58" s="102" t="s">
        <v>144</v>
      </c>
      <c r="B58" s="102" t="s">
        <v>143</v>
      </c>
      <c r="C58" s="102">
        <v>0.28799998760223389</v>
      </c>
      <c r="D58" s="102">
        <v>0.27000001072883612</v>
      </c>
      <c r="E58" s="102">
        <v>0.25959658622741699</v>
      </c>
      <c r="F58" s="102">
        <v>0.26330676674842829</v>
      </c>
      <c r="G58" s="102">
        <v>0.26424536108970642</v>
      </c>
      <c r="H58" s="102">
        <v>0.26735225319862371</v>
      </c>
      <c r="I58" s="102">
        <v>0.27011692523956299</v>
      </c>
      <c r="J58" s="102">
        <v>0.27228391170501709</v>
      </c>
      <c r="K58" s="102">
        <v>0.27413415908813482</v>
      </c>
      <c r="L58" s="102">
        <v>0.27579799294471741</v>
      </c>
      <c r="M58" s="102">
        <v>0.27777701616287231</v>
      </c>
      <c r="N58" s="102">
        <v>0.28046941757202148</v>
      </c>
      <c r="O58" s="102">
        <v>0.28218850493431091</v>
      </c>
      <c r="P58" s="102">
        <v>0.2842620313167572</v>
      </c>
      <c r="Q58" s="102">
        <v>0.28560575842857361</v>
      </c>
      <c r="R58" s="102">
        <v>0.28713160753250122</v>
      </c>
      <c r="S58" s="102">
        <v>0.28836259245872498</v>
      </c>
      <c r="T58" s="102">
        <v>0.28849226236343378</v>
      </c>
      <c r="U58" s="102">
        <v>0.28863304853439331</v>
      </c>
      <c r="V58" s="102">
        <v>0.28878128528594971</v>
      </c>
      <c r="W58" s="102">
        <v>0.28881847858428961</v>
      </c>
      <c r="X58" s="102">
        <v>0.2889285683631897</v>
      </c>
      <c r="Y58" s="102">
        <v>0.29067820310592651</v>
      </c>
      <c r="Z58" s="102">
        <v>0.29254424571990972</v>
      </c>
      <c r="AA58" s="102">
        <v>0.29472464323043818</v>
      </c>
      <c r="AB58" s="102">
        <v>0.2966463565826416</v>
      </c>
      <c r="AC58" s="102">
        <v>0.29849967360496521</v>
      </c>
      <c r="AD58" s="102">
        <v>1.378195081197298E-3</v>
      </c>
      <c r="AE58" s="88"/>
      <c r="AF58" s="88"/>
      <c r="AG58" s="88"/>
      <c r="AH58" s="89"/>
      <c r="AI58" s="23"/>
    </row>
    <row r="59" spans="1:35" ht="15" customHeight="1" x14ac:dyDescent="0.25">
      <c r="A59" s="102" t="s">
        <v>142</v>
      </c>
      <c r="B59" s="102" t="s">
        <v>1326</v>
      </c>
      <c r="C59" s="102">
        <v>1.6649999618530269</v>
      </c>
      <c r="D59" s="102">
        <v>1.6909999847412109</v>
      </c>
      <c r="E59" s="102">
        <v>1.6829167604446409</v>
      </c>
      <c r="F59" s="102">
        <v>1.689035177230835</v>
      </c>
      <c r="G59" s="102">
        <v>1.721026659011841</v>
      </c>
      <c r="H59" s="102">
        <v>1.7333031892776489</v>
      </c>
      <c r="I59" s="102">
        <v>1.739786624908447</v>
      </c>
      <c r="J59" s="102">
        <v>1.75379478931427</v>
      </c>
      <c r="K59" s="102">
        <v>1.7654151916503911</v>
      </c>
      <c r="L59" s="102">
        <v>1.765515804290771</v>
      </c>
      <c r="M59" s="102">
        <v>1.7785542011260991</v>
      </c>
      <c r="N59" s="102">
        <v>1.780516624450684</v>
      </c>
      <c r="O59" s="102">
        <v>1.789176464080811</v>
      </c>
      <c r="P59" s="102">
        <v>1.7947180271148679</v>
      </c>
      <c r="Q59" s="102">
        <v>1.796239852905273</v>
      </c>
      <c r="R59" s="102">
        <v>1.805170059204102</v>
      </c>
      <c r="S59" s="102">
        <v>1.8087669610977171</v>
      </c>
      <c r="T59" s="102">
        <v>1.8088676929473879</v>
      </c>
      <c r="U59" s="102">
        <v>1.8028208017349241</v>
      </c>
      <c r="V59" s="102">
        <v>1.810603260993958</v>
      </c>
      <c r="W59" s="102">
        <v>1.8105390071868901</v>
      </c>
      <c r="X59" s="102">
        <v>1.8160581588745119</v>
      </c>
      <c r="Y59" s="102">
        <v>1.8157229423522949</v>
      </c>
      <c r="Z59" s="102">
        <v>1.8156441450119021</v>
      </c>
      <c r="AA59" s="102">
        <v>1.817493200302124</v>
      </c>
      <c r="AB59" s="102">
        <v>1.8173675537109379</v>
      </c>
      <c r="AC59" s="102">
        <v>1.821747779846191</v>
      </c>
      <c r="AD59" s="102">
        <v>3.466427224102508E-3</v>
      </c>
      <c r="AE59" s="88"/>
      <c r="AF59" s="88"/>
      <c r="AG59" s="88"/>
      <c r="AH59" s="89"/>
      <c r="AI59" s="23"/>
    </row>
    <row r="60" spans="1:35" ht="15" customHeight="1" x14ac:dyDescent="0.25">
      <c r="A60" s="104"/>
      <c r="B60" s="104" t="s">
        <v>141</v>
      </c>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c r="AA60" s="104"/>
      <c r="AB60" s="104"/>
      <c r="AC60" s="104"/>
      <c r="AD60" s="104"/>
      <c r="AE60" s="23"/>
      <c r="AF60" s="23"/>
      <c r="AG60" s="23"/>
      <c r="AH60" s="23"/>
      <c r="AI60" s="23"/>
    </row>
    <row r="61" spans="1:35" ht="15" customHeight="1" x14ac:dyDescent="0.25">
      <c r="A61" s="102" t="s">
        <v>140</v>
      </c>
      <c r="B61" s="102" t="s">
        <v>139</v>
      </c>
      <c r="C61" s="102">
        <v>1.0578765869140621</v>
      </c>
      <c r="D61" s="102">
        <v>1.105515241622925</v>
      </c>
      <c r="E61" s="102">
        <v>1.1091573238372801</v>
      </c>
      <c r="F61" s="102">
        <v>1.110521197319031</v>
      </c>
      <c r="G61" s="102">
        <v>1.111143231391907</v>
      </c>
      <c r="H61" s="102">
        <v>1.1101173162460329</v>
      </c>
      <c r="I61" s="102">
        <v>1.1084660291671751</v>
      </c>
      <c r="J61" s="102">
        <v>1.1069376468658449</v>
      </c>
      <c r="K61" s="102">
        <v>1.106402993202209</v>
      </c>
      <c r="L61" s="102">
        <v>1.1067103147506709</v>
      </c>
      <c r="M61" s="102">
        <v>1.106537342071533</v>
      </c>
      <c r="N61" s="102">
        <v>1.106817483901978</v>
      </c>
      <c r="O61" s="102">
        <v>1.1080760955810549</v>
      </c>
      <c r="P61" s="102">
        <v>1.109696507453918</v>
      </c>
      <c r="Q61" s="102">
        <v>1.1115467548370359</v>
      </c>
      <c r="R61" s="102">
        <v>1.113494992256165</v>
      </c>
      <c r="S61" s="102">
        <v>1.1156407594680791</v>
      </c>
      <c r="T61" s="102">
        <v>1.117968797683716</v>
      </c>
      <c r="U61" s="102">
        <v>1.120618462562561</v>
      </c>
      <c r="V61" s="102">
        <v>1.1232224702835081</v>
      </c>
      <c r="W61" s="102">
        <v>1.125902533531189</v>
      </c>
      <c r="X61" s="102">
        <v>1.1285495758056641</v>
      </c>
      <c r="Y61" s="102">
        <v>1.1314035654067991</v>
      </c>
      <c r="Z61" s="102">
        <v>1.1346114873886111</v>
      </c>
      <c r="AA61" s="102">
        <v>1.138120770454407</v>
      </c>
      <c r="AB61" s="102">
        <v>1.1417665481567381</v>
      </c>
      <c r="AC61" s="102">
        <v>1.1452484130859379</v>
      </c>
      <c r="AD61" s="102">
        <v>3.056889287296416E-3</v>
      </c>
      <c r="AE61" s="88"/>
      <c r="AF61" s="88"/>
      <c r="AG61" s="88"/>
      <c r="AH61" s="89"/>
      <c r="AI61" s="23"/>
    </row>
    <row r="62" spans="1:35" ht="12" customHeight="1" x14ac:dyDescent="0.25">
      <c r="A62" s="102" t="s">
        <v>138</v>
      </c>
      <c r="B62" s="102" t="s">
        <v>1327</v>
      </c>
      <c r="C62" s="102">
        <v>5.3582534790039063</v>
      </c>
      <c r="D62" s="102">
        <v>5.4138851165771484</v>
      </c>
      <c r="E62" s="102">
        <v>5.499171257019043</v>
      </c>
      <c r="F62" s="102">
        <v>5.5169782638549796</v>
      </c>
      <c r="G62" s="102">
        <v>5.5650744438171387</v>
      </c>
      <c r="H62" s="102">
        <v>5.5920290946960449</v>
      </c>
      <c r="I62" s="102">
        <v>5.6111869812011719</v>
      </c>
      <c r="J62" s="102">
        <v>5.6337375640869141</v>
      </c>
      <c r="K62" s="102">
        <v>5.6598505973815918</v>
      </c>
      <c r="L62" s="102">
        <v>5.6795544624328613</v>
      </c>
      <c r="M62" s="102">
        <v>5.7199501991271973</v>
      </c>
      <c r="N62" s="102">
        <v>5.7407660484313956</v>
      </c>
      <c r="O62" s="102">
        <v>5.7637734413146973</v>
      </c>
      <c r="P62" s="102">
        <v>5.7924985885620117</v>
      </c>
      <c r="Q62" s="102">
        <v>5.8153481483459473</v>
      </c>
      <c r="R62" s="102">
        <v>5.8412022590637207</v>
      </c>
      <c r="S62" s="102">
        <v>5.891505241394043</v>
      </c>
      <c r="T62" s="102">
        <v>5.9362959861755371</v>
      </c>
      <c r="U62" s="102">
        <v>5.9818601608276367</v>
      </c>
      <c r="V62" s="102">
        <v>6.0046272277832031</v>
      </c>
      <c r="W62" s="102">
        <v>6.0159053802490234</v>
      </c>
      <c r="X62" s="102">
        <v>6.0282092094421387</v>
      </c>
      <c r="Y62" s="102">
        <v>6.0194692611694336</v>
      </c>
      <c r="Z62" s="102">
        <v>6.0753498077392578</v>
      </c>
      <c r="AA62" s="102">
        <v>6.1502838134765616</v>
      </c>
      <c r="AB62" s="102">
        <v>6.2133803367614746</v>
      </c>
      <c r="AC62" s="102">
        <v>6.263251781463623</v>
      </c>
      <c r="AD62" s="102">
        <v>6.0204127990790557E-3</v>
      </c>
      <c r="AE62" s="88"/>
      <c r="AF62" s="88"/>
      <c r="AG62" s="88"/>
      <c r="AH62" s="89"/>
      <c r="AI62" s="23"/>
    </row>
    <row r="63" spans="1:35" ht="15" customHeight="1" x14ac:dyDescent="0.25">
      <c r="A63" s="102" t="s">
        <v>137</v>
      </c>
      <c r="B63" s="102" t="s">
        <v>136</v>
      </c>
      <c r="C63" s="102">
        <v>14.172459602355961</v>
      </c>
      <c r="D63" s="102">
        <v>14.200508117675779</v>
      </c>
      <c r="E63" s="102">
        <v>14.104212760925289</v>
      </c>
      <c r="F63" s="102">
        <v>13.96754741668701</v>
      </c>
      <c r="G63" s="102">
        <v>13.861677169799799</v>
      </c>
      <c r="H63" s="102">
        <v>13.74492359161377</v>
      </c>
      <c r="I63" s="102">
        <v>13.609480857849119</v>
      </c>
      <c r="J63" s="102">
        <v>13.489232063293461</v>
      </c>
      <c r="K63" s="102">
        <v>13.35142230987549</v>
      </c>
      <c r="L63" s="102">
        <v>13.233883857727051</v>
      </c>
      <c r="M63" s="102">
        <v>13.130118370056151</v>
      </c>
      <c r="N63" s="102">
        <v>13.02960205078125</v>
      </c>
      <c r="O63" s="102">
        <v>12.92159271240234</v>
      </c>
      <c r="P63" s="102">
        <v>12.824069976806641</v>
      </c>
      <c r="Q63" s="102">
        <v>12.74858570098877</v>
      </c>
      <c r="R63" s="102">
        <v>12.669784545898439</v>
      </c>
      <c r="S63" s="102">
        <v>12.607664108276371</v>
      </c>
      <c r="T63" s="102">
        <v>12.551303863525391</v>
      </c>
      <c r="U63" s="102">
        <v>12.49152088165283</v>
      </c>
      <c r="V63" s="102">
        <v>12.452889442443849</v>
      </c>
      <c r="W63" s="102">
        <v>12.401229858398439</v>
      </c>
      <c r="X63" s="102">
        <v>12.364954948425289</v>
      </c>
      <c r="Y63" s="102">
        <v>12.320741653442379</v>
      </c>
      <c r="Z63" s="102">
        <v>12.309517860412599</v>
      </c>
      <c r="AA63" s="102">
        <v>12.282041549682621</v>
      </c>
      <c r="AB63" s="102">
        <v>12.26852512359619</v>
      </c>
      <c r="AC63" s="102">
        <v>12.270430564880369</v>
      </c>
      <c r="AD63" s="102">
        <v>-5.5272936751782353E-3</v>
      </c>
      <c r="AE63" s="88"/>
      <c r="AF63" s="88"/>
      <c r="AG63" s="88"/>
      <c r="AH63" s="89"/>
      <c r="AI63" s="23"/>
    </row>
    <row r="64" spans="1:35" ht="15" customHeight="1" x14ac:dyDescent="0.25">
      <c r="A64" s="102" t="s">
        <v>135</v>
      </c>
      <c r="B64" s="102" t="s">
        <v>1328</v>
      </c>
      <c r="C64" s="102">
        <v>5.070926621556282E-2</v>
      </c>
      <c r="D64" s="102">
        <v>4.9653932452201843E-2</v>
      </c>
      <c r="E64" s="102">
        <v>4.6516302973031998E-2</v>
      </c>
      <c r="F64" s="102">
        <v>4.2606271803379059E-2</v>
      </c>
      <c r="G64" s="102">
        <v>3.9803367108106613E-2</v>
      </c>
      <c r="H64" s="102">
        <v>3.7977553904056549E-2</v>
      </c>
      <c r="I64" s="102">
        <v>3.5263076424598687E-2</v>
      </c>
      <c r="J64" s="102">
        <v>3.3313728868961327E-2</v>
      </c>
      <c r="K64" s="102">
        <v>2.8180882334709171E-2</v>
      </c>
      <c r="L64" s="102">
        <v>2.7659336104989048E-2</v>
      </c>
      <c r="M64" s="102">
        <v>2.758857607841492E-2</v>
      </c>
      <c r="N64" s="102">
        <v>2.734341844916344E-2</v>
      </c>
      <c r="O64" s="102">
        <v>2.7135336771607399E-2</v>
      </c>
      <c r="P64" s="102">
        <v>2.6587836444377899E-2</v>
      </c>
      <c r="Q64" s="102">
        <v>2.5942029431462291E-2</v>
      </c>
      <c r="R64" s="102">
        <v>2.5805572047829631E-2</v>
      </c>
      <c r="S64" s="102">
        <v>2.543489076197147E-2</v>
      </c>
      <c r="T64" s="102">
        <v>2.3855295032262799E-2</v>
      </c>
      <c r="U64" s="102">
        <v>2.2129455581307411E-2</v>
      </c>
      <c r="V64" s="102">
        <v>2.0593909546732899E-2</v>
      </c>
      <c r="W64" s="102">
        <v>1.8528806045651439E-2</v>
      </c>
      <c r="X64" s="102">
        <v>1.7087439075112339E-2</v>
      </c>
      <c r="Y64" s="102">
        <v>1.68912298977375E-2</v>
      </c>
      <c r="Z64" s="102">
        <v>1.6788838431239132E-2</v>
      </c>
      <c r="AA64" s="102">
        <v>1.6874954104423519E-2</v>
      </c>
      <c r="AB64" s="102">
        <v>1.689315028488636E-2</v>
      </c>
      <c r="AC64" s="102">
        <v>1.7059782519936562E-2</v>
      </c>
      <c r="AD64" s="102">
        <v>-4.1033769443095218E-2</v>
      </c>
      <c r="AE64" s="88"/>
      <c r="AF64" s="88"/>
      <c r="AG64" s="88"/>
      <c r="AH64" s="89"/>
      <c r="AI64" s="23"/>
    </row>
    <row r="65" spans="1:36" ht="15" customHeight="1" x14ac:dyDescent="0.25">
      <c r="A65" s="102" t="s">
        <v>134</v>
      </c>
      <c r="B65" s="102" t="s">
        <v>1329</v>
      </c>
      <c r="C65" s="102">
        <v>-0.38510608673095698</v>
      </c>
      <c r="D65" s="102">
        <v>-0.29773566126823431</v>
      </c>
      <c r="E65" s="102">
        <v>-0.2255515456199646</v>
      </c>
      <c r="F65" s="102">
        <v>-0.1539381146430969</v>
      </c>
      <c r="G65" s="102">
        <v>-0.15241363644599909</v>
      </c>
      <c r="H65" s="102">
        <v>-0.1507092863321304</v>
      </c>
      <c r="I65" s="102">
        <v>-0.14879849553108221</v>
      </c>
      <c r="J65" s="102">
        <v>-0.14714090526103971</v>
      </c>
      <c r="K65" s="102">
        <v>-0.14524759352207181</v>
      </c>
      <c r="L65" s="102">
        <v>-0.14360699057579041</v>
      </c>
      <c r="M65" s="102">
        <v>-0.14214374125003809</v>
      </c>
      <c r="N65" s="102">
        <v>-0.1406793296337128</v>
      </c>
      <c r="O65" s="102">
        <v>-0.13910362124443049</v>
      </c>
      <c r="P65" s="102">
        <v>-0.13762243092060089</v>
      </c>
      <c r="Q65" s="102">
        <v>-0.13641716539859769</v>
      </c>
      <c r="R65" s="102">
        <v>-0.13516479730606079</v>
      </c>
      <c r="S65" s="102">
        <v>-0.1341320872306824</v>
      </c>
      <c r="T65" s="102">
        <v>-0.13318872451782229</v>
      </c>
      <c r="U65" s="102">
        <v>-0.1321719437837601</v>
      </c>
      <c r="V65" s="102">
        <v>-0.13144382834434509</v>
      </c>
      <c r="W65" s="102">
        <v>-0.130574956536293</v>
      </c>
      <c r="X65" s="102">
        <v>-0.12990948557853699</v>
      </c>
      <c r="Y65" s="102">
        <v>-0.12915219366550451</v>
      </c>
      <c r="Z65" s="102">
        <v>-0.12876693904399869</v>
      </c>
      <c r="AA65" s="102">
        <v>-0.12815180420875549</v>
      </c>
      <c r="AB65" s="102">
        <v>-0.12774547934532171</v>
      </c>
      <c r="AC65" s="102">
        <v>-0.127544105052948</v>
      </c>
      <c r="AD65" s="102">
        <v>-4.161162153849296E-2</v>
      </c>
      <c r="AE65" s="88"/>
      <c r="AF65" s="88"/>
      <c r="AG65" s="88"/>
      <c r="AH65" s="89"/>
      <c r="AI65" s="23"/>
    </row>
    <row r="66" spans="1:36" ht="15" customHeight="1" x14ac:dyDescent="0.25">
      <c r="A66" s="104" t="s">
        <v>133</v>
      </c>
      <c r="B66" s="104" t="s">
        <v>0</v>
      </c>
      <c r="C66" s="104">
        <v>20.277999877929691</v>
      </c>
      <c r="D66" s="104">
        <v>20.506000518798832</v>
      </c>
      <c r="E66" s="104">
        <v>20.537933349609379</v>
      </c>
      <c r="F66" s="104">
        <v>20.488605499267582</v>
      </c>
      <c r="G66" s="104">
        <v>20.42971038818359</v>
      </c>
      <c r="H66" s="104">
        <v>20.3409423828125</v>
      </c>
      <c r="I66" s="104">
        <v>20.220321655273441</v>
      </c>
      <c r="J66" s="104">
        <v>20.120817184448239</v>
      </c>
      <c r="K66" s="104">
        <v>20.004995346069339</v>
      </c>
      <c r="L66" s="104">
        <v>19.908638000488281</v>
      </c>
      <c r="M66" s="104">
        <v>19.846466064453121</v>
      </c>
      <c r="N66" s="104">
        <v>19.768363952636719</v>
      </c>
      <c r="O66" s="104">
        <v>19.68596076965332</v>
      </c>
      <c r="P66" s="104">
        <v>19.61954498291016</v>
      </c>
      <c r="Q66" s="104">
        <v>19.569536209106449</v>
      </c>
      <c r="R66" s="104">
        <v>19.51948356628418</v>
      </c>
      <c r="S66" s="104">
        <v>19.510589599609379</v>
      </c>
      <c r="T66" s="104">
        <v>19.500551223754879</v>
      </c>
      <c r="U66" s="104">
        <v>19.488058090209961</v>
      </c>
      <c r="V66" s="104">
        <v>19.47385406494141</v>
      </c>
      <c r="W66" s="104">
        <v>19.435306549072269</v>
      </c>
      <c r="X66" s="104">
        <v>19.41280364990234</v>
      </c>
      <c r="Y66" s="104">
        <v>19.363540649414059</v>
      </c>
      <c r="Z66" s="104">
        <v>19.411825180053711</v>
      </c>
      <c r="AA66" s="104">
        <v>19.463850021362301</v>
      </c>
      <c r="AB66" s="104">
        <v>19.51746940612793</v>
      </c>
      <c r="AC66" s="104">
        <v>19.572780609130859</v>
      </c>
      <c r="AD66" s="104">
        <v>-1.360484927273586E-3</v>
      </c>
      <c r="AE66" s="90"/>
      <c r="AF66" s="90"/>
      <c r="AG66" s="90"/>
      <c r="AH66" s="91"/>
      <c r="AI66" s="23"/>
    </row>
    <row r="67" spans="1:36" ht="15" customHeight="1" x14ac:dyDescent="0.25">
      <c r="A67" s="102"/>
      <c r="B67" s="102"/>
      <c r="C67" s="102"/>
      <c r="D67" s="102"/>
      <c r="E67" s="102"/>
      <c r="F67" s="102"/>
      <c r="G67" s="102"/>
      <c r="H67" s="102"/>
      <c r="I67" s="102"/>
      <c r="J67" s="102"/>
      <c r="K67" s="102"/>
      <c r="L67" s="102"/>
      <c r="M67" s="102"/>
      <c r="N67" s="102"/>
      <c r="O67" s="102"/>
      <c r="P67" s="102"/>
      <c r="Q67" s="102"/>
      <c r="R67" s="102"/>
      <c r="S67" s="102"/>
      <c r="T67" s="102"/>
      <c r="U67" s="102"/>
      <c r="V67" s="102"/>
      <c r="W67" s="102"/>
      <c r="X67" s="102"/>
      <c r="Y67" s="102"/>
      <c r="Z67" s="102"/>
      <c r="AA67" s="102"/>
      <c r="AB67" s="102"/>
      <c r="AC67" s="102"/>
      <c r="AD67" s="102"/>
      <c r="AE67" s="23"/>
      <c r="AF67" s="23"/>
      <c r="AG67" s="23"/>
      <c r="AH67" s="23"/>
      <c r="AI67" s="23"/>
    </row>
    <row r="68" spans="1:36" ht="15" customHeight="1" x14ac:dyDescent="0.25">
      <c r="A68" s="102" t="s">
        <v>132</v>
      </c>
      <c r="B68" s="102" t="s">
        <v>1330</v>
      </c>
      <c r="C68" s="102">
        <v>0.51533126831054688</v>
      </c>
      <c r="D68" s="102">
        <v>0.57996368408203125</v>
      </c>
      <c r="E68" s="102">
        <v>5.462646484375E-3</v>
      </c>
      <c r="F68" s="102">
        <v>6.317138671875E-3</v>
      </c>
      <c r="G68" s="102">
        <v>2.162933349609375E-3</v>
      </c>
      <c r="H68" s="102">
        <v>1.038742065429688E-2</v>
      </c>
      <c r="I68" s="102">
        <v>-1.567840576171875E-3</v>
      </c>
      <c r="J68" s="102">
        <v>3.2367706298828121E-3</v>
      </c>
      <c r="K68" s="102">
        <v>-6.961822509765625E-4</v>
      </c>
      <c r="L68" s="102">
        <v>-1.517868041992188E-2</v>
      </c>
      <c r="M68" s="102">
        <v>-1.7852783203125E-3</v>
      </c>
      <c r="N68" s="102">
        <v>-9.204864501953125E-3</v>
      </c>
      <c r="O68" s="102">
        <v>-9.403228759765625E-3</v>
      </c>
      <c r="P68" s="102">
        <v>-3.658294677734375E-3</v>
      </c>
      <c r="Q68" s="102">
        <v>-3.3969879150390621E-3</v>
      </c>
      <c r="R68" s="102">
        <v>3.4084320068359379E-3</v>
      </c>
      <c r="S68" s="102">
        <v>3.448486328125E-3</v>
      </c>
      <c r="T68" s="102">
        <v>3.1375885009765621E-3</v>
      </c>
      <c r="U68" s="102">
        <v>2.9811859130859379E-3</v>
      </c>
      <c r="V68" s="102">
        <v>3.459930419921875E-3</v>
      </c>
      <c r="W68" s="102">
        <v>4.421234130859375E-3</v>
      </c>
      <c r="X68" s="102">
        <v>3.780364990234375E-3</v>
      </c>
      <c r="Y68" s="102">
        <v>4.337310791015625E-3</v>
      </c>
      <c r="Z68" s="102">
        <v>8.5163116455078125E-3</v>
      </c>
      <c r="AA68" s="102">
        <v>8.3866119384765625E-3</v>
      </c>
      <c r="AB68" s="102">
        <v>8.1920623779296875E-3</v>
      </c>
      <c r="AC68" s="102">
        <v>6.961822509765625E-3</v>
      </c>
      <c r="AD68" s="102">
        <v>-0.15257474638213581</v>
      </c>
      <c r="AE68" s="88"/>
      <c r="AF68" s="88"/>
      <c r="AG68" s="88"/>
      <c r="AH68" s="89"/>
      <c r="AI68" s="23"/>
    </row>
    <row r="69" spans="1:36" ht="12" customHeight="1" x14ac:dyDescent="0.25">
      <c r="A69" s="102"/>
      <c r="B69" s="102"/>
      <c r="C69" s="102"/>
      <c r="D69" s="102"/>
      <c r="E69" s="102"/>
      <c r="F69" s="102"/>
      <c r="G69" s="102"/>
      <c r="H69" s="102"/>
      <c r="I69" s="102"/>
      <c r="J69" s="102"/>
      <c r="K69" s="102"/>
      <c r="L69" s="102"/>
      <c r="M69" s="102"/>
      <c r="N69" s="102"/>
      <c r="O69" s="102"/>
      <c r="P69" s="102"/>
      <c r="Q69" s="102"/>
      <c r="R69" s="102"/>
      <c r="S69" s="102"/>
      <c r="T69" s="102"/>
      <c r="U69" s="102"/>
      <c r="V69" s="102"/>
      <c r="W69" s="102"/>
      <c r="X69" s="102"/>
      <c r="Y69" s="102"/>
      <c r="Z69" s="102"/>
      <c r="AA69" s="102"/>
      <c r="AB69" s="102"/>
      <c r="AC69" s="102"/>
      <c r="AD69" s="102"/>
      <c r="AE69" s="23"/>
      <c r="AF69" s="23"/>
      <c r="AG69" s="23"/>
      <c r="AH69" s="23"/>
      <c r="AI69" s="23"/>
    </row>
    <row r="70" spans="1:36" ht="15" customHeight="1" x14ac:dyDescent="0.25">
      <c r="A70" s="102" t="s">
        <v>131</v>
      </c>
      <c r="B70" s="102" t="s">
        <v>1331</v>
      </c>
      <c r="C70" s="102">
        <v>18.347000122070309</v>
      </c>
      <c r="D70" s="102">
        <v>18.08799934387207</v>
      </c>
      <c r="E70" s="102">
        <v>17.997711181640621</v>
      </c>
      <c r="F70" s="102">
        <v>18.072172164916989</v>
      </c>
      <c r="G70" s="102">
        <v>18.14663124084473</v>
      </c>
      <c r="H70" s="102">
        <v>18.22109222412109</v>
      </c>
      <c r="I70" s="102">
        <v>18.22109222412109</v>
      </c>
      <c r="J70" s="102">
        <v>18.22109222412109</v>
      </c>
      <c r="K70" s="102">
        <v>18.22109222412109</v>
      </c>
      <c r="L70" s="102">
        <v>18.22109222412109</v>
      </c>
      <c r="M70" s="102">
        <v>18.22109222412109</v>
      </c>
      <c r="N70" s="102">
        <v>18.22109222412109</v>
      </c>
      <c r="O70" s="102">
        <v>18.22109222412109</v>
      </c>
      <c r="P70" s="102">
        <v>18.22109222412109</v>
      </c>
      <c r="Q70" s="102">
        <v>18.22109222412109</v>
      </c>
      <c r="R70" s="102">
        <v>18.22109222412109</v>
      </c>
      <c r="S70" s="102">
        <v>18.22109222412109</v>
      </c>
      <c r="T70" s="102">
        <v>18.22109222412109</v>
      </c>
      <c r="U70" s="102">
        <v>18.22109222412109</v>
      </c>
      <c r="V70" s="102">
        <v>18.22109222412109</v>
      </c>
      <c r="W70" s="102">
        <v>18.22109222412109</v>
      </c>
      <c r="X70" s="102">
        <v>18.22109222412109</v>
      </c>
      <c r="Y70" s="102">
        <v>18.22109222412109</v>
      </c>
      <c r="Z70" s="102">
        <v>18.22109222412109</v>
      </c>
      <c r="AA70" s="102">
        <v>18.22109222412109</v>
      </c>
      <c r="AB70" s="102">
        <v>18.22109222412109</v>
      </c>
      <c r="AC70" s="102">
        <v>18.22109222412109</v>
      </c>
      <c r="AD70" s="102">
        <v>-2.6482045101750012E-4</v>
      </c>
      <c r="AE70" s="93"/>
      <c r="AF70" s="93"/>
      <c r="AG70" s="93"/>
      <c r="AH70" s="89"/>
      <c r="AI70" s="23"/>
    </row>
    <row r="71" spans="1:36" ht="15" customHeight="1" x14ac:dyDescent="0.25">
      <c r="A71" s="102" t="s">
        <v>130</v>
      </c>
      <c r="B71" s="102" t="s">
        <v>1332</v>
      </c>
      <c r="C71" s="102">
        <v>90.436996459960938</v>
      </c>
      <c r="D71" s="102">
        <v>90.696998596191406</v>
      </c>
      <c r="E71" s="102">
        <v>90.684219360351563</v>
      </c>
      <c r="F71" s="102">
        <v>90.385917663574219</v>
      </c>
      <c r="G71" s="102">
        <v>90.633941650390625</v>
      </c>
      <c r="H71" s="102">
        <v>90.985527038574219</v>
      </c>
      <c r="I71" s="102">
        <v>91.239303588867188</v>
      </c>
      <c r="J71" s="102">
        <v>92.043197631835938</v>
      </c>
      <c r="K71" s="102">
        <v>92.192161560058594</v>
      </c>
      <c r="L71" s="102">
        <v>91.834075927734375</v>
      </c>
      <c r="M71" s="102">
        <v>92.089714050292969</v>
      </c>
      <c r="N71" s="102">
        <v>91.796730041503906</v>
      </c>
      <c r="O71" s="102">
        <v>91.494415283203125</v>
      </c>
      <c r="P71" s="102">
        <v>91.066871643066406</v>
      </c>
      <c r="Q71" s="102">
        <v>91.188919067382813</v>
      </c>
      <c r="R71" s="102">
        <v>91.784683227539063</v>
      </c>
      <c r="S71" s="102">
        <v>91.503509521484375</v>
      </c>
      <c r="T71" s="102">
        <v>91.232398986816406</v>
      </c>
      <c r="U71" s="102">
        <v>90.37030029296875</v>
      </c>
      <c r="V71" s="102">
        <v>90.670669555664063</v>
      </c>
      <c r="W71" s="102">
        <v>90.709312438964844</v>
      </c>
      <c r="X71" s="102">
        <v>91.126129150390625</v>
      </c>
      <c r="Y71" s="102">
        <v>90.907058715820313</v>
      </c>
      <c r="Z71" s="102">
        <v>90.822334289550781</v>
      </c>
      <c r="AA71" s="102">
        <v>90.9293212890625</v>
      </c>
      <c r="AB71" s="102">
        <v>90.909378051757813</v>
      </c>
      <c r="AC71" s="102">
        <v>91.397987365722656</v>
      </c>
      <c r="AD71" s="102">
        <v>4.0662194046259259E-4</v>
      </c>
      <c r="AE71" s="93"/>
      <c r="AF71" s="93"/>
      <c r="AG71" s="93"/>
      <c r="AH71" s="89"/>
      <c r="AI71" s="23"/>
    </row>
    <row r="72" spans="1:36" ht="15" customHeight="1" x14ac:dyDescent="0.25">
      <c r="A72" s="102" t="s">
        <v>129</v>
      </c>
      <c r="B72" s="102" t="s">
        <v>128</v>
      </c>
      <c r="C72" s="102">
        <v>8.4827804565429688</v>
      </c>
      <c r="D72" s="102">
        <v>7.9418530464172363</v>
      </c>
      <c r="E72" s="102">
        <v>8.2701168060302734</v>
      </c>
      <c r="F72" s="102">
        <v>7.8782453536987296</v>
      </c>
      <c r="G72" s="102">
        <v>8.0630817413330078</v>
      </c>
      <c r="H72" s="102">
        <v>8.1341733932495117</v>
      </c>
      <c r="I72" s="102">
        <v>8.1127004623413086</v>
      </c>
      <c r="J72" s="102">
        <v>8.275202751159668</v>
      </c>
      <c r="K72" s="102">
        <v>8.5870246887207031</v>
      </c>
      <c r="L72" s="102">
        <v>8.57098388671875</v>
      </c>
      <c r="M72" s="102">
        <v>8.7731533050537109</v>
      </c>
      <c r="N72" s="102">
        <v>8.8331680297851563</v>
      </c>
      <c r="O72" s="102">
        <v>8.9262380599975586</v>
      </c>
      <c r="P72" s="102">
        <v>8.7936458587646484</v>
      </c>
      <c r="Q72" s="102">
        <v>8.800745964050293</v>
      </c>
      <c r="R72" s="102">
        <v>8.9420948028564453</v>
      </c>
      <c r="S72" s="102">
        <v>9.0128202438354492</v>
      </c>
      <c r="T72" s="102">
        <v>8.9492998123168945</v>
      </c>
      <c r="U72" s="102">
        <v>8.8184719085693359</v>
      </c>
      <c r="V72" s="102">
        <v>8.8923606872558594</v>
      </c>
      <c r="W72" s="102">
        <v>8.9963951110839844</v>
      </c>
      <c r="X72" s="102">
        <v>9.0678901672363281</v>
      </c>
      <c r="Y72" s="102">
        <v>8.8422422409057617</v>
      </c>
      <c r="Z72" s="102">
        <v>8.6827526092529297</v>
      </c>
      <c r="AA72" s="102">
        <v>8.7076702117919922</v>
      </c>
      <c r="AB72" s="102">
        <v>8.8745937347412109</v>
      </c>
      <c r="AC72" s="102">
        <v>9.0700578689575195</v>
      </c>
      <c r="AD72" s="102">
        <v>2.577946599843894E-3</v>
      </c>
      <c r="AE72" s="88"/>
      <c r="AF72" s="88"/>
      <c r="AG72" s="88"/>
      <c r="AH72" s="89"/>
      <c r="AI72" s="23"/>
    </row>
    <row r="73" spans="1:36" ht="15" customHeight="1" x14ac:dyDescent="0.25">
      <c r="A73" s="102" t="s">
        <v>127</v>
      </c>
      <c r="B73" s="102" t="s">
        <v>126</v>
      </c>
      <c r="C73" s="102">
        <v>10.89790058135986</v>
      </c>
      <c r="D73" s="102">
        <v>10.58790111541748</v>
      </c>
      <c r="E73" s="102">
        <v>11.554709434509279</v>
      </c>
      <c r="F73" s="102">
        <v>11.616061210632321</v>
      </c>
      <c r="G73" s="102">
        <v>11.788102149963381</v>
      </c>
      <c r="H73" s="102">
        <v>11.987404823303221</v>
      </c>
      <c r="I73" s="102">
        <v>12.08748817443848</v>
      </c>
      <c r="J73" s="102">
        <v>12.10349750518799</v>
      </c>
      <c r="K73" s="102">
        <v>12.39867687225342</v>
      </c>
      <c r="L73" s="102">
        <v>12.459268569946291</v>
      </c>
      <c r="M73" s="102">
        <v>12.737260818481451</v>
      </c>
      <c r="N73" s="102">
        <v>12.848116874694821</v>
      </c>
      <c r="O73" s="102">
        <v>12.86585521697998</v>
      </c>
      <c r="P73" s="102">
        <v>12.745195388793951</v>
      </c>
      <c r="Q73" s="102">
        <v>12.814382553100589</v>
      </c>
      <c r="R73" s="102">
        <v>12.82822799682617</v>
      </c>
      <c r="S73" s="102">
        <v>12.74985980987549</v>
      </c>
      <c r="T73" s="102">
        <v>12.723091125488279</v>
      </c>
      <c r="U73" s="102">
        <v>12.713900566101071</v>
      </c>
      <c r="V73" s="102">
        <v>12.78527355194092</v>
      </c>
      <c r="W73" s="102">
        <v>12.847055435180661</v>
      </c>
      <c r="X73" s="102">
        <v>12.89938449859619</v>
      </c>
      <c r="Y73" s="102">
        <v>12.737800598144529</v>
      </c>
      <c r="Z73" s="102">
        <v>12.74774646759033</v>
      </c>
      <c r="AA73" s="102">
        <v>12.71449565887451</v>
      </c>
      <c r="AB73" s="102">
        <v>12.723867416381839</v>
      </c>
      <c r="AC73" s="102">
        <v>12.647705078125</v>
      </c>
      <c r="AD73" s="102">
        <v>5.7435705878812193E-3</v>
      </c>
      <c r="AE73" s="88"/>
      <c r="AF73" s="88"/>
      <c r="AG73" s="88"/>
      <c r="AH73" s="89"/>
      <c r="AI73" s="23"/>
    </row>
    <row r="74" spans="1:36" ht="15" customHeight="1" x14ac:dyDescent="0.25">
      <c r="A74" s="105" t="s">
        <v>125</v>
      </c>
      <c r="B74" s="105" t="s">
        <v>124</v>
      </c>
      <c r="C74" s="105">
        <v>-2.415120124816895</v>
      </c>
      <c r="D74" s="105">
        <v>-2.6460480690002441</v>
      </c>
      <c r="E74" s="105">
        <v>-3.2845926284790039</v>
      </c>
      <c r="F74" s="105">
        <v>-3.7378158569335942</v>
      </c>
      <c r="G74" s="105">
        <v>-3.7250204086303711</v>
      </c>
      <c r="H74" s="105">
        <v>-3.8532314300537109</v>
      </c>
      <c r="I74" s="105">
        <v>-3.974787712097168</v>
      </c>
      <c r="J74" s="105">
        <v>-3.8282947540283199</v>
      </c>
      <c r="K74" s="105">
        <v>-3.8116521835327148</v>
      </c>
      <c r="L74" s="105">
        <v>-3.8882846832275391</v>
      </c>
      <c r="M74" s="105">
        <v>-3.9641075134277339</v>
      </c>
      <c r="N74" s="105">
        <v>-4.014948844909668</v>
      </c>
      <c r="O74" s="105">
        <v>-3.9396171569824219</v>
      </c>
      <c r="P74" s="105">
        <v>-3.9515495300292969</v>
      </c>
      <c r="Q74" s="105">
        <v>-4.013636589050293</v>
      </c>
      <c r="R74" s="105">
        <v>-3.886133193969727</v>
      </c>
      <c r="S74" s="105">
        <v>-3.7370395660400391</v>
      </c>
      <c r="T74" s="105">
        <v>-3.7737913131713872</v>
      </c>
      <c r="U74" s="105">
        <v>-3.8954286575317378</v>
      </c>
      <c r="V74" s="105">
        <v>-3.892912864685059</v>
      </c>
      <c r="W74" s="105">
        <v>-3.8506603240966801</v>
      </c>
      <c r="X74" s="105">
        <v>-3.8314943313598628</v>
      </c>
      <c r="Y74" s="105">
        <v>-3.89555835723877</v>
      </c>
      <c r="Z74" s="105">
        <v>-4.0649938583374023</v>
      </c>
      <c r="AA74" s="105">
        <v>-4.0068254470825204</v>
      </c>
      <c r="AB74" s="105">
        <v>-3.849273681640625</v>
      </c>
      <c r="AC74" s="105">
        <v>-3.57764720916748</v>
      </c>
      <c r="AD74" s="105">
        <v>1.5228495515909881E-2</v>
      </c>
      <c r="AE74" s="88"/>
      <c r="AF74" s="88"/>
      <c r="AG74" s="88"/>
      <c r="AH74" s="89"/>
      <c r="AI74" s="23"/>
    </row>
    <row r="75" spans="1:36" ht="12" customHeight="1" x14ac:dyDescent="0.25">
      <c r="A75" s="105" t="s">
        <v>123</v>
      </c>
      <c r="B75" s="105" t="s">
        <v>1333</v>
      </c>
      <c r="C75" s="105">
        <v>-11.614884376525881</v>
      </c>
      <c r="D75" s="105">
        <v>-12.548862457275391</v>
      </c>
      <c r="E75" s="105">
        <v>-15.988559722900391</v>
      </c>
      <c r="F75" s="105">
        <v>-18.237766265869141</v>
      </c>
      <c r="G75" s="105">
        <v>-18.231416702270511</v>
      </c>
      <c r="H75" s="105">
        <v>-18.933565139770511</v>
      </c>
      <c r="I75" s="105">
        <v>-19.658914566040039</v>
      </c>
      <c r="J75" s="105">
        <v>-19.023469924926761</v>
      </c>
      <c r="K75" s="105">
        <v>-19.054172515869141</v>
      </c>
      <c r="L75" s="105">
        <v>-19.54554557800293</v>
      </c>
      <c r="M75" s="105">
        <v>-19.975666046142582</v>
      </c>
      <c r="N75" s="105">
        <v>-20.31943321228027</v>
      </c>
      <c r="O75" s="105">
        <v>-20.021883010864261</v>
      </c>
      <c r="P75" s="105">
        <v>-20.144636154174801</v>
      </c>
      <c r="Q75" s="105">
        <v>-20.513174057006839</v>
      </c>
      <c r="R75" s="105">
        <v>-19.905515670776371</v>
      </c>
      <c r="S75" s="105">
        <v>-19.150520324707031</v>
      </c>
      <c r="T75" s="105">
        <v>-19.349117279052731</v>
      </c>
      <c r="U75" s="105">
        <v>-19.985750198364261</v>
      </c>
      <c r="V75" s="105">
        <v>-19.986906051635739</v>
      </c>
      <c r="W75" s="105">
        <v>-19.808198928833011</v>
      </c>
      <c r="X75" s="105">
        <v>-19.733102798461911</v>
      </c>
      <c r="Y75" s="105">
        <v>-20.113506317138668</v>
      </c>
      <c r="Z75" s="105">
        <v>-20.931631088256839</v>
      </c>
      <c r="AA75" s="105">
        <v>-20.577117919921879</v>
      </c>
      <c r="AB75" s="105">
        <v>-19.713924407958981</v>
      </c>
      <c r="AC75" s="105">
        <v>-18.272184371948239</v>
      </c>
      <c r="AD75" s="105">
        <v>1.757936479315747E-2</v>
      </c>
      <c r="AE75" s="93"/>
      <c r="AF75" s="93"/>
      <c r="AG75" s="93"/>
      <c r="AH75" s="89"/>
      <c r="AI75" s="23"/>
    </row>
    <row r="76" spans="1:36" ht="15" customHeight="1" x14ac:dyDescent="0.25">
      <c r="A76" s="102"/>
      <c r="B76" s="102" t="s">
        <v>122</v>
      </c>
      <c r="C76" s="102"/>
      <c r="D76" s="102"/>
      <c r="E76" s="102"/>
      <c r="F76" s="102"/>
      <c r="G76" s="102"/>
      <c r="H76" s="102"/>
      <c r="I76" s="102"/>
      <c r="J76" s="102"/>
      <c r="K76" s="102"/>
      <c r="L76" s="102"/>
      <c r="M76" s="102"/>
      <c r="N76" s="102"/>
      <c r="O76" s="102"/>
      <c r="P76" s="102"/>
      <c r="Q76" s="102"/>
      <c r="R76" s="102"/>
      <c r="S76" s="102"/>
      <c r="T76" s="102"/>
      <c r="U76" s="102"/>
      <c r="V76" s="102"/>
      <c r="W76" s="102"/>
      <c r="X76" s="102"/>
      <c r="Y76" s="102"/>
      <c r="Z76" s="102"/>
      <c r="AA76" s="102"/>
      <c r="AB76" s="102"/>
      <c r="AC76" s="102"/>
      <c r="AD76" s="102"/>
      <c r="AE76" s="23"/>
      <c r="AF76" s="23"/>
      <c r="AG76" s="23"/>
      <c r="AH76" s="23"/>
      <c r="AI76" s="23"/>
    </row>
    <row r="77" spans="1:36" ht="12" customHeight="1" x14ac:dyDescent="0.25">
      <c r="A77" s="102" t="s">
        <v>121</v>
      </c>
      <c r="B77" s="102" t="s">
        <v>1334</v>
      </c>
      <c r="C77" s="102">
        <v>211.2229309082031</v>
      </c>
      <c r="D77" s="102">
        <v>212.18255615234381</v>
      </c>
      <c r="E77" s="102">
        <v>204.16764831542969</v>
      </c>
      <c r="F77" s="102">
        <v>191.45808410644531</v>
      </c>
      <c r="G77" s="102">
        <v>196.5357971191406</v>
      </c>
      <c r="H77" s="102">
        <v>199.8217468261719</v>
      </c>
      <c r="I77" s="102">
        <v>200.489501953125</v>
      </c>
      <c r="J77" s="102">
        <v>207.08952331542969</v>
      </c>
      <c r="K77" s="102">
        <v>214.84693908691409</v>
      </c>
      <c r="L77" s="102">
        <v>218.7111511230469</v>
      </c>
      <c r="M77" s="102">
        <v>228.42350769042969</v>
      </c>
      <c r="N77" s="102">
        <v>232.47325134277341</v>
      </c>
      <c r="O77" s="102">
        <v>237.21015930175781</v>
      </c>
      <c r="P77" s="102">
        <v>235.40299987792969</v>
      </c>
      <c r="Q77" s="102">
        <v>237.79829406738281</v>
      </c>
      <c r="R77" s="102">
        <v>245.40245056152341</v>
      </c>
      <c r="S77" s="102">
        <v>250.1936340332031</v>
      </c>
      <c r="T77" s="102">
        <v>249.71601867675781</v>
      </c>
      <c r="U77" s="102">
        <v>246.61724853515619</v>
      </c>
      <c r="V77" s="102">
        <v>250.14814758300781</v>
      </c>
      <c r="W77" s="102">
        <v>254.637939453125</v>
      </c>
      <c r="X77" s="102">
        <v>258.92379760742188</v>
      </c>
      <c r="Y77" s="102">
        <v>259.93023681640619</v>
      </c>
      <c r="Z77" s="102">
        <v>254.88450622558591</v>
      </c>
      <c r="AA77" s="102">
        <v>256.84747314453119</v>
      </c>
      <c r="AB77" s="102">
        <v>264.45849609375</v>
      </c>
      <c r="AC77" s="102">
        <v>274.17440795898438</v>
      </c>
      <c r="AD77" s="102">
        <v>1.008320049827049E-2</v>
      </c>
      <c r="AE77" s="92"/>
      <c r="AF77" s="92"/>
      <c r="AG77" s="92"/>
      <c r="AH77" s="89"/>
      <c r="AI77" s="23"/>
    </row>
    <row r="78" spans="1:36" ht="15" customHeight="1" thickBot="1" x14ac:dyDescent="0.3">
      <c r="A78" s="102"/>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c r="AC78" s="106"/>
      <c r="AD78" s="106"/>
      <c r="AE78" s="23"/>
      <c r="AF78" s="23"/>
      <c r="AG78" s="23"/>
      <c r="AH78" s="23"/>
      <c r="AI78" s="23"/>
    </row>
    <row r="79" spans="1:36" ht="15" customHeight="1" thickTop="1" thickBot="1" x14ac:dyDescent="0.3">
      <c r="A79" s="105"/>
      <c r="B79" s="105" t="s">
        <v>1335</v>
      </c>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c r="AA79" s="105"/>
      <c r="AB79" s="105"/>
      <c r="AC79" s="105"/>
      <c r="AD79" s="105"/>
      <c r="AE79" s="23"/>
      <c r="AF79" s="23"/>
      <c r="AG79" s="23"/>
      <c r="AH79" s="23"/>
      <c r="AI79" s="23"/>
    </row>
    <row r="80" spans="1:36" ht="15" customHeight="1" x14ac:dyDescent="0.25">
      <c r="A80" s="102"/>
      <c r="B80" s="102" t="s">
        <v>1336</v>
      </c>
      <c r="C80" s="102"/>
      <c r="D80" s="102"/>
      <c r="E80" s="102"/>
      <c r="F80" s="102"/>
      <c r="G80" s="102"/>
      <c r="H80" s="102"/>
      <c r="I80" s="102"/>
      <c r="J80" s="102"/>
      <c r="K80" s="102"/>
      <c r="L80" s="102"/>
      <c r="M80" s="102"/>
      <c r="N80" s="102"/>
      <c r="O80" s="102"/>
      <c r="P80" s="102"/>
      <c r="Q80" s="102"/>
      <c r="R80" s="102"/>
      <c r="S80" s="102"/>
      <c r="T80" s="102"/>
      <c r="U80" s="102"/>
      <c r="V80" s="102"/>
      <c r="W80" s="102"/>
      <c r="X80" s="102"/>
      <c r="Y80" s="102"/>
      <c r="Z80" s="102"/>
      <c r="AA80" s="102"/>
      <c r="AB80" s="102"/>
      <c r="AC80" s="102"/>
      <c r="AD80" s="102"/>
      <c r="AE80" s="81"/>
      <c r="AF80" s="81"/>
      <c r="AG80" s="81"/>
      <c r="AH80" s="81"/>
      <c r="AI80" s="81"/>
      <c r="AJ80" s="81"/>
    </row>
    <row r="81" spans="1:35" ht="15" customHeight="1" x14ac:dyDescent="0.25">
      <c r="A81" s="102"/>
      <c r="B81" s="102" t="s">
        <v>1337</v>
      </c>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02"/>
      <c r="AA81" s="102"/>
      <c r="AB81" s="102"/>
      <c r="AC81" s="102"/>
      <c r="AD81" s="102"/>
      <c r="AE81" s="23"/>
      <c r="AF81" s="23"/>
      <c r="AG81" s="23"/>
      <c r="AH81" s="23"/>
      <c r="AI81" s="23"/>
    </row>
    <row r="82" spans="1:35" ht="15" customHeight="1" x14ac:dyDescent="0.25">
      <c r="A82" s="100"/>
      <c r="B82" s="100" t="s">
        <v>786</v>
      </c>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23"/>
      <c r="AF82" s="23"/>
      <c r="AG82" s="23"/>
      <c r="AH82" s="23"/>
      <c r="AI82" s="23"/>
    </row>
    <row r="83" spans="1:35" ht="15" customHeight="1" x14ac:dyDescent="0.25">
      <c r="A83" s="102"/>
      <c r="B83" s="102" t="s">
        <v>787</v>
      </c>
      <c r="C83" s="102"/>
      <c r="D83" s="102"/>
      <c r="E83" s="102"/>
      <c r="F83" s="102"/>
      <c r="G83" s="102"/>
      <c r="H83" s="102"/>
      <c r="I83" s="102"/>
      <c r="J83" s="102"/>
      <c r="K83" s="102"/>
      <c r="L83" s="102"/>
      <c r="M83" s="102"/>
      <c r="N83" s="102"/>
      <c r="O83" s="102"/>
      <c r="P83" s="102"/>
      <c r="Q83" s="102"/>
      <c r="R83" s="102"/>
      <c r="S83" s="102"/>
      <c r="T83" s="102"/>
      <c r="U83" s="102"/>
      <c r="V83" s="102"/>
      <c r="W83" s="102"/>
      <c r="X83" s="102"/>
      <c r="Y83" s="102"/>
      <c r="Z83" s="102"/>
      <c r="AA83" s="102"/>
      <c r="AB83" s="102"/>
      <c r="AC83" s="102"/>
      <c r="AD83" s="102"/>
      <c r="AE83" s="23"/>
      <c r="AF83" s="23"/>
      <c r="AG83" s="23"/>
      <c r="AH83" s="23"/>
      <c r="AI83" s="23"/>
    </row>
    <row r="84" spans="1:35" ht="15" customHeight="1" x14ac:dyDescent="0.25">
      <c r="A84" s="102"/>
      <c r="B84" s="102" t="s">
        <v>788</v>
      </c>
      <c r="C84" s="102"/>
      <c r="D84" s="102"/>
      <c r="E84" s="102"/>
      <c r="F84" s="102"/>
      <c r="G84" s="102"/>
      <c r="H84" s="102"/>
      <c r="I84" s="102"/>
      <c r="J84" s="102"/>
      <c r="K84" s="102"/>
      <c r="L84" s="102"/>
      <c r="M84" s="102"/>
      <c r="N84" s="102"/>
      <c r="O84" s="102"/>
      <c r="P84" s="102"/>
      <c r="Q84" s="102"/>
      <c r="R84" s="102"/>
      <c r="S84" s="102"/>
      <c r="T84" s="102"/>
      <c r="U84" s="102"/>
      <c r="V84" s="102"/>
      <c r="W84" s="102"/>
      <c r="X84" s="102"/>
      <c r="Y84" s="102"/>
      <c r="Z84" s="102"/>
      <c r="AA84" s="102"/>
      <c r="AB84" s="102"/>
      <c r="AC84" s="102"/>
      <c r="AD84" s="102"/>
      <c r="AE84" s="23"/>
      <c r="AF84" s="23"/>
      <c r="AG84" s="23"/>
      <c r="AH84" s="23"/>
      <c r="AI84" s="23"/>
    </row>
    <row r="85" spans="1:35" ht="15" customHeight="1" x14ac:dyDescent="0.25">
      <c r="A85" s="102"/>
      <c r="B85" s="102" t="s">
        <v>789</v>
      </c>
      <c r="C85" s="102"/>
      <c r="D85" s="102"/>
      <c r="E85" s="102"/>
      <c r="F85" s="102"/>
      <c r="G85" s="102"/>
      <c r="H85" s="102"/>
      <c r="I85" s="102"/>
      <c r="J85" s="102"/>
      <c r="K85" s="102"/>
      <c r="L85" s="102"/>
      <c r="M85" s="102"/>
      <c r="N85" s="102"/>
      <c r="O85" s="102"/>
      <c r="P85" s="102"/>
      <c r="Q85" s="102"/>
      <c r="R85" s="102"/>
      <c r="S85" s="102"/>
      <c r="T85" s="102"/>
      <c r="U85" s="102"/>
      <c r="V85" s="102"/>
      <c r="W85" s="102"/>
      <c r="X85" s="102"/>
      <c r="Y85" s="102"/>
      <c r="Z85" s="102"/>
      <c r="AA85" s="102"/>
      <c r="AB85" s="102"/>
      <c r="AC85" s="102"/>
      <c r="AD85" s="102"/>
      <c r="AE85" s="23"/>
      <c r="AF85" s="23"/>
      <c r="AG85" s="23"/>
      <c r="AH85" s="23"/>
      <c r="AI85" s="23"/>
    </row>
    <row r="86" spans="1:35" ht="15" customHeight="1" x14ac:dyDescent="0.25">
      <c r="A86" s="102"/>
      <c r="B86" s="102" t="s">
        <v>120</v>
      </c>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02"/>
      <c r="AA86" s="102"/>
      <c r="AB86" s="102"/>
      <c r="AC86" s="102"/>
      <c r="AD86" s="102"/>
      <c r="AE86" s="23"/>
      <c r="AF86" s="23"/>
      <c r="AG86" s="23"/>
      <c r="AH86" s="23"/>
      <c r="AI86" s="23"/>
    </row>
    <row r="87" spans="1:35" ht="15" customHeight="1" x14ac:dyDescent="0.25">
      <c r="A87" s="102"/>
      <c r="B87" s="102" t="s">
        <v>1338</v>
      </c>
      <c r="C87" s="102"/>
      <c r="D87" s="102"/>
      <c r="E87" s="102"/>
      <c r="F87" s="102"/>
      <c r="G87" s="102"/>
      <c r="H87" s="102"/>
      <c r="I87" s="102"/>
      <c r="J87" s="102"/>
      <c r="K87" s="102"/>
      <c r="L87" s="102"/>
      <c r="M87" s="102"/>
      <c r="N87" s="102"/>
      <c r="O87" s="102"/>
      <c r="P87" s="102"/>
      <c r="Q87" s="102"/>
      <c r="R87" s="102"/>
      <c r="S87" s="102"/>
      <c r="T87" s="102"/>
      <c r="U87" s="102"/>
      <c r="V87" s="102"/>
      <c r="W87" s="102"/>
      <c r="X87" s="102"/>
      <c r="Y87" s="102"/>
      <c r="Z87" s="102"/>
      <c r="AA87" s="102"/>
      <c r="AB87" s="102"/>
      <c r="AC87" s="102"/>
      <c r="AD87" s="102"/>
      <c r="AE87" s="23"/>
      <c r="AF87" s="23"/>
      <c r="AG87" s="23"/>
      <c r="AH87" s="23"/>
      <c r="AI87" s="23"/>
    </row>
    <row r="88" spans="1:35" ht="12" customHeight="1" x14ac:dyDescent="0.25">
      <c r="A88" s="102"/>
      <c r="B88" s="102" t="s">
        <v>1339</v>
      </c>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02"/>
      <c r="AA88" s="102"/>
      <c r="AB88" s="102"/>
      <c r="AC88" s="102"/>
      <c r="AD88" s="102"/>
      <c r="AE88" s="23"/>
      <c r="AF88" s="23"/>
      <c r="AG88" s="23"/>
      <c r="AH88" s="23"/>
      <c r="AI88" s="23"/>
    </row>
    <row r="89" spans="1:35" ht="15" customHeight="1" x14ac:dyDescent="0.25">
      <c r="A89" s="102"/>
      <c r="B89" s="102" t="s">
        <v>1340</v>
      </c>
      <c r="C89" s="102"/>
      <c r="D89" s="102"/>
      <c r="E89" s="102"/>
      <c r="F89" s="102"/>
      <c r="G89" s="102"/>
      <c r="H89" s="102"/>
      <c r="I89" s="102"/>
      <c r="J89" s="102"/>
      <c r="K89" s="102"/>
      <c r="L89" s="102"/>
      <c r="M89" s="102"/>
      <c r="N89" s="102"/>
      <c r="O89" s="102"/>
      <c r="P89" s="102"/>
      <c r="Q89" s="102"/>
      <c r="R89" s="102"/>
      <c r="S89" s="102"/>
      <c r="T89" s="102"/>
      <c r="U89" s="102"/>
      <c r="V89" s="102"/>
      <c r="W89" s="102"/>
      <c r="X89" s="102"/>
      <c r="Y89" s="102"/>
      <c r="Z89" s="102"/>
      <c r="AA89" s="102"/>
      <c r="AB89" s="102"/>
      <c r="AC89" s="102"/>
      <c r="AD89" s="102"/>
      <c r="AE89" s="23"/>
      <c r="AF89" s="23"/>
      <c r="AG89" s="23"/>
      <c r="AH89" s="23"/>
      <c r="AI89" s="23"/>
    </row>
    <row r="90" spans="1:35" ht="15" customHeight="1" x14ac:dyDescent="0.25">
      <c r="A90" s="102"/>
      <c r="B90" s="102" t="s">
        <v>964</v>
      </c>
      <c r="C90" s="102"/>
      <c r="D90" s="102"/>
      <c r="E90" s="102"/>
      <c r="F90" s="102"/>
      <c r="G90" s="102"/>
      <c r="H90" s="102"/>
      <c r="I90" s="102"/>
      <c r="J90" s="102"/>
      <c r="K90" s="102"/>
      <c r="L90" s="102"/>
      <c r="M90" s="102"/>
      <c r="N90" s="102"/>
      <c r="O90" s="102"/>
      <c r="P90" s="102"/>
      <c r="Q90" s="102"/>
      <c r="R90" s="102"/>
      <c r="S90" s="102"/>
      <c r="T90" s="102"/>
      <c r="U90" s="102"/>
      <c r="V90" s="102"/>
      <c r="W90" s="102"/>
      <c r="X90" s="102"/>
      <c r="Y90" s="102"/>
      <c r="Z90" s="102"/>
      <c r="AA90" s="102"/>
      <c r="AB90" s="102"/>
      <c r="AC90" s="102"/>
      <c r="AD90" s="102"/>
      <c r="AE90" s="23"/>
      <c r="AF90" s="23"/>
      <c r="AG90" s="23"/>
      <c r="AH90" s="23"/>
      <c r="AI90" s="23"/>
    </row>
    <row r="91" spans="1:35" ht="15" customHeight="1" x14ac:dyDescent="0.25">
      <c r="A91" s="102"/>
      <c r="B91" s="102" t="s">
        <v>1341</v>
      </c>
      <c r="C91" s="102"/>
      <c r="D91" s="102"/>
      <c r="E91" s="102"/>
      <c r="F91" s="102"/>
      <c r="G91" s="102"/>
      <c r="H91" s="102"/>
      <c r="I91" s="102"/>
      <c r="J91" s="102"/>
      <c r="K91" s="102"/>
      <c r="L91" s="102"/>
      <c r="M91" s="102"/>
      <c r="N91" s="102"/>
      <c r="O91" s="102"/>
      <c r="P91" s="102"/>
      <c r="Q91" s="102"/>
      <c r="R91" s="102"/>
      <c r="S91" s="102"/>
      <c r="T91" s="102"/>
      <c r="U91" s="102"/>
      <c r="V91" s="102"/>
      <c r="W91" s="102"/>
      <c r="X91" s="102"/>
      <c r="Y91" s="102"/>
      <c r="Z91" s="102"/>
      <c r="AA91" s="102"/>
      <c r="AB91" s="102"/>
      <c r="AC91" s="102"/>
      <c r="AD91" s="102"/>
      <c r="AE91" s="23"/>
      <c r="AF91" s="23"/>
      <c r="AG91" s="23"/>
      <c r="AH91" s="23"/>
      <c r="AI91" s="23"/>
    </row>
    <row r="92" spans="1:35" ht="15" customHeight="1" x14ac:dyDescent="0.25">
      <c r="A92" s="102"/>
      <c r="B92" s="102" t="s">
        <v>1342</v>
      </c>
      <c r="C92" s="102"/>
      <c r="D92" s="102"/>
      <c r="E92" s="102"/>
      <c r="F92" s="102"/>
      <c r="G92" s="102"/>
      <c r="H92" s="102"/>
      <c r="I92" s="102"/>
      <c r="J92" s="102"/>
      <c r="K92" s="102"/>
      <c r="L92" s="102"/>
      <c r="M92" s="102"/>
      <c r="N92" s="102"/>
      <c r="O92" s="102"/>
      <c r="P92" s="102"/>
      <c r="Q92" s="102"/>
      <c r="R92" s="102"/>
      <c r="S92" s="102"/>
      <c r="T92" s="102"/>
      <c r="U92" s="102"/>
      <c r="V92" s="102"/>
      <c r="W92" s="102"/>
      <c r="X92" s="102"/>
      <c r="Y92" s="102"/>
      <c r="Z92" s="102"/>
      <c r="AA92" s="102"/>
      <c r="AB92" s="102"/>
      <c r="AC92" s="102"/>
      <c r="AD92" s="102"/>
      <c r="AE92" s="23"/>
      <c r="AF92" s="23"/>
      <c r="AG92" s="23"/>
      <c r="AH92" s="23"/>
      <c r="AI92" s="23"/>
    </row>
    <row r="93" spans="1:35" ht="15" customHeight="1" x14ac:dyDescent="0.25">
      <c r="A93" s="102"/>
      <c r="B93" s="102" t="s">
        <v>1343</v>
      </c>
      <c r="C93" s="102"/>
      <c r="D93" s="102"/>
      <c r="E93" s="102"/>
      <c r="F93" s="102"/>
      <c r="G93" s="102"/>
      <c r="H93" s="102"/>
      <c r="I93" s="102"/>
      <c r="J93" s="102"/>
      <c r="K93" s="102"/>
      <c r="L93" s="102"/>
      <c r="M93" s="102"/>
      <c r="N93" s="102"/>
      <c r="O93" s="102"/>
      <c r="P93" s="102"/>
      <c r="Q93" s="102"/>
      <c r="R93" s="102"/>
      <c r="S93" s="102"/>
      <c r="T93" s="102"/>
      <c r="U93" s="102"/>
      <c r="V93" s="102"/>
      <c r="W93" s="102"/>
      <c r="X93" s="102"/>
      <c r="Y93" s="102"/>
      <c r="Z93" s="102"/>
      <c r="AA93" s="102"/>
      <c r="AB93" s="102"/>
      <c r="AC93" s="102"/>
      <c r="AD93" s="102"/>
      <c r="AE93" s="23"/>
      <c r="AF93" s="23"/>
      <c r="AG93" s="23"/>
      <c r="AH93" s="23"/>
      <c r="AI93" s="23"/>
    </row>
    <row r="94" spans="1:35" ht="15" customHeight="1" x14ac:dyDescent="0.25">
      <c r="A94" s="102"/>
      <c r="B94" s="102" t="s">
        <v>1344</v>
      </c>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c r="AA94" s="102"/>
      <c r="AB94" s="102"/>
      <c r="AC94" s="102"/>
      <c r="AD94" s="102"/>
      <c r="AE94" s="23"/>
      <c r="AF94" s="23"/>
      <c r="AG94" s="23"/>
      <c r="AH94" s="23"/>
      <c r="AI94" s="23"/>
    </row>
    <row r="95" spans="1:35" ht="15" customHeight="1" x14ac:dyDescent="0.25">
      <c r="A95" s="102"/>
      <c r="B95" s="102" t="s">
        <v>1345</v>
      </c>
      <c r="C95" s="102"/>
      <c r="D95" s="102"/>
      <c r="E95" s="102"/>
      <c r="F95" s="102"/>
      <c r="G95" s="102"/>
      <c r="H95" s="102"/>
      <c r="I95" s="102"/>
      <c r="J95" s="102"/>
      <c r="K95" s="102"/>
      <c r="L95" s="102"/>
      <c r="M95" s="102"/>
      <c r="N95" s="102"/>
      <c r="O95" s="102"/>
      <c r="P95" s="102"/>
      <c r="Q95" s="102"/>
      <c r="R95" s="102"/>
      <c r="S95" s="102"/>
      <c r="T95" s="102"/>
      <c r="U95" s="102"/>
      <c r="V95" s="102"/>
      <c r="W95" s="102"/>
      <c r="X95" s="102"/>
      <c r="Y95" s="102"/>
      <c r="Z95" s="102"/>
      <c r="AA95" s="102"/>
      <c r="AB95" s="102"/>
      <c r="AC95" s="102"/>
      <c r="AD95" s="102"/>
      <c r="AE95" s="23"/>
      <c r="AF95" s="23"/>
      <c r="AG95" s="23"/>
      <c r="AH95" s="23"/>
      <c r="AI95" s="23"/>
    </row>
    <row r="96" spans="1:35" ht="15" customHeight="1" x14ac:dyDescent="0.25">
      <c r="A96" s="102"/>
      <c r="B96" s="102" t="s">
        <v>1346</v>
      </c>
      <c r="C96" s="102"/>
      <c r="D96" s="102"/>
      <c r="E96" s="102"/>
      <c r="F96" s="102"/>
      <c r="G96" s="102"/>
      <c r="H96" s="102"/>
      <c r="I96" s="102"/>
      <c r="J96" s="102"/>
      <c r="K96" s="102"/>
      <c r="L96" s="102"/>
      <c r="M96" s="102"/>
      <c r="N96" s="102"/>
      <c r="O96" s="102"/>
      <c r="P96" s="102"/>
      <c r="Q96" s="102"/>
      <c r="R96" s="102"/>
      <c r="S96" s="102"/>
      <c r="T96" s="102"/>
      <c r="U96" s="102"/>
      <c r="V96" s="102"/>
      <c r="W96" s="102"/>
      <c r="X96" s="102"/>
      <c r="Y96" s="102"/>
      <c r="Z96" s="102"/>
      <c r="AA96" s="102"/>
      <c r="AB96" s="102"/>
      <c r="AC96" s="102"/>
      <c r="AD96" s="102"/>
      <c r="AE96" s="23"/>
      <c r="AF96" s="23"/>
      <c r="AG96" s="23"/>
      <c r="AH96" s="23"/>
      <c r="AI96" s="23"/>
    </row>
    <row r="97" spans="1:35" ht="12" customHeight="1" x14ac:dyDescent="0.25">
      <c r="A97" s="102"/>
      <c r="B97" s="102" t="s">
        <v>965</v>
      </c>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23"/>
      <c r="AF97" s="23"/>
      <c r="AG97" s="23"/>
      <c r="AH97" s="23"/>
      <c r="AI97" s="23"/>
    </row>
    <row r="98" spans="1:35" ht="12" customHeight="1" x14ac:dyDescent="0.25">
      <c r="A98" s="102"/>
      <c r="B98" s="102" t="s">
        <v>1347</v>
      </c>
      <c r="C98" s="102"/>
      <c r="D98" s="102"/>
      <c r="E98" s="102"/>
      <c r="F98" s="102"/>
      <c r="G98" s="102"/>
      <c r="H98" s="102"/>
      <c r="I98" s="102"/>
      <c r="J98" s="102"/>
      <c r="K98" s="102"/>
      <c r="L98" s="102"/>
      <c r="M98" s="102"/>
      <c r="N98" s="102"/>
      <c r="O98" s="102"/>
      <c r="P98" s="102"/>
      <c r="Q98" s="102"/>
      <c r="R98" s="102"/>
      <c r="S98" s="102"/>
      <c r="T98" s="102"/>
      <c r="U98" s="102"/>
      <c r="V98" s="102"/>
      <c r="W98" s="102"/>
      <c r="X98" s="102"/>
      <c r="Y98" s="102"/>
      <c r="Z98" s="102"/>
      <c r="AA98" s="102"/>
      <c r="AB98" s="102"/>
      <c r="AC98" s="102"/>
      <c r="AD98" s="102"/>
      <c r="AE98" s="23"/>
      <c r="AF98" s="23"/>
      <c r="AG98" s="23"/>
      <c r="AH98" s="23"/>
      <c r="AI98" s="23"/>
    </row>
    <row r="99" spans="1:35" ht="15" customHeight="1" x14ac:dyDescent="0.25">
      <c r="A99" s="102"/>
      <c r="B99" s="102" t="s">
        <v>1348</v>
      </c>
      <c r="C99" s="102"/>
      <c r="D99" s="102"/>
      <c r="E99" s="102"/>
      <c r="F99" s="102"/>
      <c r="G99" s="102"/>
      <c r="H99" s="102"/>
      <c r="I99" s="102"/>
      <c r="J99" s="102"/>
      <c r="K99" s="102"/>
      <c r="L99" s="102"/>
      <c r="M99" s="102"/>
      <c r="N99" s="102"/>
      <c r="O99" s="102"/>
      <c r="P99" s="102"/>
      <c r="Q99" s="102"/>
      <c r="R99" s="102"/>
      <c r="S99" s="102"/>
      <c r="T99" s="102"/>
      <c r="U99" s="102"/>
      <c r="V99" s="102"/>
      <c r="W99" s="102"/>
      <c r="X99" s="102"/>
      <c r="Y99" s="102"/>
      <c r="Z99" s="102"/>
      <c r="AA99" s="102"/>
      <c r="AB99" s="102"/>
      <c r="AC99" s="102"/>
      <c r="AD99" s="102"/>
      <c r="AE99" s="23"/>
      <c r="AF99" s="23"/>
      <c r="AG99" s="23"/>
      <c r="AH99" s="23"/>
      <c r="AI99" s="23"/>
    </row>
    <row r="100" spans="1:35" ht="15" customHeight="1" x14ac:dyDescent="0.25">
      <c r="A100" s="102"/>
      <c r="B100" s="102" t="s">
        <v>1349</v>
      </c>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23"/>
      <c r="AF100" s="23"/>
      <c r="AG100" s="23"/>
      <c r="AH100" s="23"/>
      <c r="AI100" s="23"/>
    </row>
    <row r="101" spans="1:35" ht="15" customHeight="1" x14ac:dyDescent="0.25">
      <c r="A101" s="102"/>
      <c r="B101" s="102" t="s">
        <v>119</v>
      </c>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23"/>
      <c r="AF101" s="23"/>
      <c r="AG101" s="23"/>
      <c r="AH101" s="23"/>
      <c r="AI101" s="23"/>
    </row>
    <row r="102" spans="1:35" ht="15" customHeight="1" x14ac:dyDescent="0.25">
      <c r="A102" s="102"/>
      <c r="B102" s="102" t="s">
        <v>1350</v>
      </c>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23"/>
      <c r="AF102" s="23"/>
      <c r="AG102" s="23"/>
      <c r="AH102" s="23"/>
      <c r="AI102" s="23"/>
    </row>
    <row r="103" spans="1:35" ht="15" customHeight="1" x14ac:dyDescent="0.25">
      <c r="A103" s="102"/>
      <c r="B103" s="102" t="s">
        <v>1351</v>
      </c>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23"/>
      <c r="AF103" s="23"/>
      <c r="AG103" s="23"/>
      <c r="AH103" s="23"/>
      <c r="AI103" s="23"/>
    </row>
    <row r="104" spans="1:35" ht="15" customHeight="1" x14ac:dyDescent="0.25">
      <c r="A104" s="102"/>
      <c r="B104" s="102" t="s">
        <v>1352</v>
      </c>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23"/>
      <c r="AF104" s="23"/>
      <c r="AG104" s="23"/>
      <c r="AH104" s="23"/>
      <c r="AI104" s="23"/>
    </row>
    <row r="105" spans="1:35" ht="15" customHeight="1" x14ac:dyDescent="0.25">
      <c r="A105" s="102"/>
      <c r="B105" s="102" t="s">
        <v>1353</v>
      </c>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23"/>
      <c r="AF105" s="23"/>
      <c r="AG105" s="23"/>
      <c r="AH105" s="23"/>
      <c r="AI105" s="23"/>
    </row>
    <row r="106" spans="1:35" ht="15" customHeight="1" x14ac:dyDescent="0.25">
      <c r="A106" s="102"/>
      <c r="B106" s="102" t="s">
        <v>1354</v>
      </c>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23"/>
      <c r="AF106" s="23"/>
      <c r="AG106" s="23"/>
      <c r="AH106" s="23"/>
      <c r="AI106" s="23"/>
    </row>
    <row r="107" spans="1:35" ht="15" customHeight="1" x14ac:dyDescent="0.25">
      <c r="A107" s="102"/>
      <c r="B107" s="102" t="s">
        <v>1355</v>
      </c>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23"/>
      <c r="AF107" s="23"/>
      <c r="AG107" s="23"/>
      <c r="AH107" s="23"/>
      <c r="AI107" s="23"/>
    </row>
    <row r="108" spans="1:35" ht="15" customHeight="1" x14ac:dyDescent="0.25">
      <c r="A108" s="102"/>
      <c r="B108" s="102" t="s">
        <v>118</v>
      </c>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23"/>
      <c r="AF108" s="23"/>
      <c r="AG108" s="23"/>
      <c r="AH108" s="23"/>
      <c r="AI108" s="23"/>
    </row>
    <row r="109" spans="1:35" ht="15" customHeight="1" x14ac:dyDescent="0.25">
      <c r="A109" s="102"/>
      <c r="B109" s="102" t="s">
        <v>1356</v>
      </c>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23"/>
      <c r="AF109" s="23"/>
      <c r="AG109" s="23"/>
      <c r="AH109" s="23"/>
      <c r="AI109" s="23"/>
    </row>
    <row r="110" spans="1:35" ht="15" customHeight="1" x14ac:dyDescent="0.25">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row>
    <row r="111" spans="1:35" ht="15" customHeight="1" x14ac:dyDescent="0.25">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row>
    <row r="112" spans="1:35" ht="15" customHeight="1" x14ac:dyDescent="0.25">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row>
    <row r="113" spans="2:35" ht="15" customHeight="1" x14ac:dyDescent="0.25">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row>
    <row r="114" spans="2:35" ht="15" customHeight="1" x14ac:dyDescent="0.25">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row>
    <row r="115" spans="2:35" ht="15" customHeight="1" x14ac:dyDescent="0.25">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row>
    <row r="116" spans="2:35" ht="15" customHeight="1" x14ac:dyDescent="0.25">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row>
    <row r="117" spans="2:35" ht="15" customHeight="1" x14ac:dyDescent="0.25">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row>
    <row r="118" spans="2:35" ht="15" customHeight="1" x14ac:dyDescent="0.25">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row>
    <row r="119" spans="2:35" ht="15" customHeight="1" x14ac:dyDescent="0.25">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row>
    <row r="120" spans="2:35" ht="15" customHeight="1" x14ac:dyDescent="0.25">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c r="AH120" s="23"/>
      <c r="AI120" s="23"/>
    </row>
    <row r="121" spans="2:35" ht="15" customHeight="1" x14ac:dyDescent="0.25">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row>
    <row r="122" spans="2:35" ht="15" customHeight="1" x14ac:dyDescent="0.25">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23"/>
    </row>
    <row r="123" spans="2:35" ht="15" customHeight="1" x14ac:dyDescent="0.25">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row>
    <row r="124" spans="2:35" ht="15" customHeight="1" x14ac:dyDescent="0.25">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row>
    <row r="125" spans="2:35" ht="15" customHeight="1" x14ac:dyDescent="0.25">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row>
    <row r="126" spans="2:35" ht="15" customHeight="1" x14ac:dyDescent="0.25">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c r="AH126" s="23"/>
      <c r="AI126" s="23"/>
    </row>
    <row r="127" spans="2:35" ht="15" customHeight="1" x14ac:dyDescent="0.25">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row>
    <row r="128" spans="2:35" ht="15" customHeight="1" x14ac:dyDescent="0.25">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c r="AH128" s="23"/>
      <c r="AI128" s="23"/>
    </row>
    <row r="129" spans="2:35" ht="15" customHeight="1" x14ac:dyDescent="0.25">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row>
    <row r="130" spans="2:35" ht="15" customHeight="1" x14ac:dyDescent="0.25">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row>
    <row r="131" spans="2:35" ht="15" customHeight="1" x14ac:dyDescent="0.25">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row>
    <row r="132" spans="2:35" ht="15" customHeight="1" x14ac:dyDescent="0.25">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c r="AH132" s="23"/>
      <c r="AI132" s="23"/>
    </row>
    <row r="133" spans="2:35" ht="15" customHeight="1" x14ac:dyDescent="0.25">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row>
    <row r="134" spans="2:35" ht="15" customHeight="1" x14ac:dyDescent="0.25">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23"/>
    </row>
    <row r="135" spans="2:35" ht="15" customHeight="1" x14ac:dyDescent="0.25">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row>
    <row r="136" spans="2:35" ht="15" customHeight="1" x14ac:dyDescent="0.25">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row>
    <row r="137" spans="2:35" ht="12" customHeight="1" x14ac:dyDescent="0.25">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row>
    <row r="138" spans="2:35" ht="12" customHeight="1" x14ac:dyDescent="0.25">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c r="AH138" s="23"/>
      <c r="AI138" s="23"/>
    </row>
    <row r="139" spans="2:35" ht="12" customHeight="1" x14ac:dyDescent="0.25">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row>
    <row r="140" spans="2:35" ht="12" customHeight="1" x14ac:dyDescent="0.25">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row>
    <row r="141" spans="2:35" ht="12" customHeight="1" x14ac:dyDescent="0.25">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row>
    <row r="142" spans="2:35" ht="12" customHeight="1" x14ac:dyDescent="0.25">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row>
    <row r="143" spans="2:35" ht="12" customHeight="1" x14ac:dyDescent="0.25">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row>
    <row r="144" spans="2:35" ht="12" customHeight="1" x14ac:dyDescent="0.25">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row>
    <row r="145" spans="2:35" ht="12" customHeight="1" x14ac:dyDescent="0.25">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row>
    <row r="146" spans="2:35" ht="15" customHeight="1" x14ac:dyDescent="0.25">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row>
    <row r="147" spans="2:35" ht="15" customHeight="1" x14ac:dyDescent="0.25">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row>
    <row r="148" spans="2:35" ht="15" customHeight="1" x14ac:dyDescent="0.25">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row>
    <row r="149" spans="2:35" ht="15" customHeight="1" x14ac:dyDescent="0.25">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row>
    <row r="150" spans="2:35" ht="15" customHeight="1" x14ac:dyDescent="0.25">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row>
    <row r="151" spans="2:35" ht="15" customHeight="1" x14ac:dyDescent="0.25">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row>
    <row r="152" spans="2:35" ht="15" customHeight="1" x14ac:dyDescent="0.25">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row>
    <row r="153" spans="2:35" ht="15" customHeight="1" x14ac:dyDescent="0.25">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row>
    <row r="154" spans="2:35" ht="15" customHeight="1" x14ac:dyDescent="0.25">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row>
    <row r="155" spans="2:35" ht="15" customHeight="1" x14ac:dyDescent="0.25">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row>
    <row r="156" spans="2:35" ht="15" customHeight="1" x14ac:dyDescent="0.25">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row>
    <row r="157" spans="2:35" ht="15" customHeight="1" x14ac:dyDescent="0.25">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row>
    <row r="158" spans="2:35" ht="15" customHeight="1" x14ac:dyDescent="0.25">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row>
    <row r="159" spans="2:35" ht="15" customHeight="1" x14ac:dyDescent="0.25">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row>
    <row r="160" spans="2:35" ht="15" customHeight="1" x14ac:dyDescent="0.25">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row>
    <row r="161" spans="2:35" ht="12" customHeight="1" x14ac:dyDescent="0.25">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row>
    <row r="162" spans="2:35" ht="15" customHeight="1" x14ac:dyDescent="0.25">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row>
    <row r="163" spans="2:35" ht="15" customHeight="1" x14ac:dyDescent="0.25">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row>
    <row r="164" spans="2:35" ht="15" customHeight="1" x14ac:dyDescent="0.25">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row>
    <row r="165" spans="2:35" ht="15" customHeight="1" x14ac:dyDescent="0.25">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row>
    <row r="166" spans="2:35" ht="15" customHeight="1" x14ac:dyDescent="0.25">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row>
    <row r="167" spans="2:35" ht="15" customHeight="1" x14ac:dyDescent="0.25">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row>
    <row r="168" spans="2:35" ht="15" customHeight="1" x14ac:dyDescent="0.25">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row>
    <row r="169" spans="2:35" ht="15" customHeight="1" x14ac:dyDescent="0.25">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row>
    <row r="170" spans="2:35" ht="15" customHeight="1" x14ac:dyDescent="0.25">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row>
    <row r="171" spans="2:35" ht="15" customHeight="1" x14ac:dyDescent="0.25">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row>
    <row r="172" spans="2:35" ht="15" customHeight="1" x14ac:dyDescent="0.25">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row>
    <row r="173" spans="2:35" ht="15" customHeight="1" x14ac:dyDescent="0.25">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row>
    <row r="174" spans="2:35" ht="15" customHeight="1" x14ac:dyDescent="0.25">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row>
    <row r="175" spans="2:35" ht="15" customHeight="1" x14ac:dyDescent="0.25">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row>
    <row r="176" spans="2:35" ht="12" customHeight="1" x14ac:dyDescent="0.25">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row>
    <row r="177" spans="2:35" ht="15" customHeight="1" x14ac:dyDescent="0.25">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row>
    <row r="178" spans="2:35" ht="15" customHeight="1" x14ac:dyDescent="0.25">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row>
    <row r="179" spans="2:35" ht="15" customHeight="1" x14ac:dyDescent="0.25">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row>
    <row r="180" spans="2:35" ht="15" customHeight="1" x14ac:dyDescent="0.25">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row>
    <row r="181" spans="2:35" ht="15" customHeight="1" x14ac:dyDescent="0.25">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row>
    <row r="182" spans="2:35" ht="15" customHeight="1" x14ac:dyDescent="0.25">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row>
    <row r="183" spans="2:35" ht="15" customHeight="1" x14ac:dyDescent="0.25">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row>
    <row r="184" spans="2:35" ht="15" customHeight="1" x14ac:dyDescent="0.25">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row>
    <row r="185" spans="2:35" ht="15" customHeight="1" x14ac:dyDescent="0.25">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row>
    <row r="186" spans="2:35" ht="15" customHeight="1" x14ac:dyDescent="0.25">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row>
    <row r="187" spans="2:35" ht="15" customHeight="1" x14ac:dyDescent="0.25">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row>
    <row r="188" spans="2:35" ht="15" customHeight="1" x14ac:dyDescent="0.25">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row>
    <row r="189" spans="2:35" ht="15" customHeight="1" x14ac:dyDescent="0.25">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row>
    <row r="190" spans="2:35" ht="15" customHeight="1" x14ac:dyDescent="0.25">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row>
    <row r="191" spans="2:35" ht="15" customHeight="1" x14ac:dyDescent="0.25">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row>
    <row r="192" spans="2:35" ht="15" customHeight="1" x14ac:dyDescent="0.25">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row>
    <row r="193" spans="2:35" ht="15" customHeight="1" x14ac:dyDescent="0.25">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row>
    <row r="194" spans="2:35" ht="15" customHeight="1" x14ac:dyDescent="0.25">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row>
    <row r="195" spans="2:35" ht="15" customHeight="1" x14ac:dyDescent="0.25">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row>
    <row r="196" spans="2:35" ht="15" customHeight="1" x14ac:dyDescent="0.25">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row>
    <row r="197" spans="2:35" ht="15" customHeight="1" x14ac:dyDescent="0.25">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row>
    <row r="198" spans="2:35" ht="15" customHeight="1" x14ac:dyDescent="0.25">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row>
    <row r="199" spans="2:35" ht="15" customHeight="1" x14ac:dyDescent="0.25">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row>
    <row r="200" spans="2:35" ht="12" customHeight="1" x14ac:dyDescent="0.25">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row>
    <row r="201" spans="2:35" ht="12" customHeight="1" x14ac:dyDescent="0.25">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row>
    <row r="202" spans="2:35" ht="15" customHeight="1" x14ac:dyDescent="0.25">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row>
    <row r="203" spans="2:35" ht="15" customHeight="1" x14ac:dyDescent="0.25">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row>
    <row r="204" spans="2:35" ht="15" customHeight="1" x14ac:dyDescent="0.25">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row>
    <row r="205" spans="2:35" ht="15" customHeight="1" x14ac:dyDescent="0.25">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row>
    <row r="206" spans="2:35" ht="15" customHeight="1" x14ac:dyDescent="0.25">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row>
    <row r="207" spans="2:35" ht="15" customHeight="1" x14ac:dyDescent="0.25">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row>
    <row r="208" spans="2:35" ht="15" customHeight="1" x14ac:dyDescent="0.25">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row>
    <row r="209" spans="2:35" ht="15" customHeight="1" x14ac:dyDescent="0.25">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row>
    <row r="210" spans="2:35" ht="15" customHeight="1" x14ac:dyDescent="0.25">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row>
    <row r="211" spans="2:35" ht="15" customHeight="1" x14ac:dyDescent="0.25">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row>
    <row r="212" spans="2:35" ht="15" customHeight="1" x14ac:dyDescent="0.25">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row>
    <row r="213" spans="2:35" ht="15" customHeight="1" x14ac:dyDescent="0.25">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row>
    <row r="214" spans="2:35" ht="15" customHeight="1" x14ac:dyDescent="0.25">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row>
    <row r="215" spans="2:35" ht="15" customHeight="1" x14ac:dyDescent="0.25">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row>
    <row r="216" spans="2:35" ht="15" customHeight="1" x14ac:dyDescent="0.25">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row>
    <row r="217" spans="2:35" ht="15" customHeight="1" x14ac:dyDescent="0.25">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row>
    <row r="218" spans="2:35" ht="15" customHeight="1" x14ac:dyDescent="0.25">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row>
    <row r="219" spans="2:35" ht="12" customHeight="1" x14ac:dyDescent="0.25">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row>
    <row r="220" spans="2:35" ht="15" customHeight="1" x14ac:dyDescent="0.25">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row>
    <row r="221" spans="2:35" ht="15" customHeight="1" x14ac:dyDescent="0.25">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row>
    <row r="222" spans="2:35" ht="12" customHeight="1" x14ac:dyDescent="0.25">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row>
    <row r="223" spans="2:35" ht="15" customHeight="1" x14ac:dyDescent="0.25">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row>
    <row r="224" spans="2:35" ht="15" customHeight="1" x14ac:dyDescent="0.25">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row>
    <row r="225" spans="2:35" ht="15" customHeight="1" x14ac:dyDescent="0.25">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row>
    <row r="226" spans="2:35" ht="15" customHeight="1" x14ac:dyDescent="0.25">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row>
    <row r="227" spans="2:35" ht="15" customHeight="1" x14ac:dyDescent="0.25">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row>
    <row r="228" spans="2:35" ht="15" customHeight="1" x14ac:dyDescent="0.25">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row>
    <row r="229" spans="2:35" ht="15" customHeight="1" x14ac:dyDescent="0.25">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row>
    <row r="230" spans="2:35" ht="15" customHeight="1" x14ac:dyDescent="0.25">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row>
    <row r="231" spans="2:35" ht="15" customHeight="1" x14ac:dyDescent="0.25"/>
    <row r="232" spans="2:35" ht="15" customHeight="1" x14ac:dyDescent="0.25"/>
    <row r="233" spans="2:35" ht="15" customHeight="1" x14ac:dyDescent="0.25"/>
    <row r="234" spans="2:35" ht="15" customHeight="1" x14ac:dyDescent="0.25"/>
    <row r="235" spans="2:35" ht="15" customHeight="1" x14ac:dyDescent="0.25"/>
    <row r="236" spans="2:35" ht="15" customHeight="1" x14ac:dyDescent="0.25"/>
    <row r="237" spans="2:35" ht="15" customHeight="1" x14ac:dyDescent="0.25"/>
    <row r="238" spans="2:35" ht="15" customHeight="1" x14ac:dyDescent="0.25"/>
    <row r="239" spans="2:35" ht="15" customHeight="1" x14ac:dyDescent="0.25"/>
    <row r="240" spans="2:35"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2" customHeight="1" x14ac:dyDescent="0.25"/>
    <row r="253" ht="12"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2"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2"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2"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2"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2"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2"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2" customHeight="1" x14ac:dyDescent="0.25"/>
    <row r="416" ht="12"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2"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2" customHeight="1" x14ac:dyDescent="0.25"/>
    <row r="440" ht="12"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2"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2"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2" customHeight="1" x14ac:dyDescent="0.25"/>
    <row r="465" ht="12"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2"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2"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2"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2"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2"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2"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2"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2" customHeight="1" x14ac:dyDescent="0.25"/>
    <row r="622" ht="15" customHeight="1" x14ac:dyDescent="0.25"/>
    <row r="623" ht="15" customHeight="1" x14ac:dyDescent="0.25"/>
    <row r="624" ht="15" customHeight="1" x14ac:dyDescent="0.25"/>
    <row r="625" ht="15" customHeight="1" x14ac:dyDescent="0.25"/>
    <row r="626" ht="15" customHeight="1" x14ac:dyDescent="0.25"/>
    <row r="627" ht="12"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2" customHeight="1" x14ac:dyDescent="0.25"/>
    <row r="635" ht="15" customHeight="1" x14ac:dyDescent="0.25"/>
    <row r="636" ht="12"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2" customHeight="1" x14ac:dyDescent="0.25"/>
    <row r="656" ht="15" customHeight="1" x14ac:dyDescent="0.25"/>
    <row r="657" ht="12"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2"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2"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2"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2" customHeight="1" x14ac:dyDescent="0.25"/>
    <row r="778" ht="15" customHeight="1" x14ac:dyDescent="0.25"/>
    <row r="779" ht="15" customHeight="1" x14ac:dyDescent="0.25"/>
    <row r="780" ht="15" customHeight="1" x14ac:dyDescent="0.25"/>
    <row r="781" ht="15" customHeight="1" x14ac:dyDescent="0.25"/>
    <row r="782" ht="12" customHeight="1" x14ac:dyDescent="0.25"/>
    <row r="783" ht="15" customHeight="1" x14ac:dyDescent="0.25"/>
    <row r="784" ht="15" customHeight="1" x14ac:dyDescent="0.25"/>
    <row r="785" ht="15" customHeight="1" x14ac:dyDescent="0.25"/>
    <row r="786" ht="15" customHeight="1" x14ac:dyDescent="0.25"/>
    <row r="787" ht="12"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2"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2" customHeight="1" x14ac:dyDescent="0.25"/>
    <row r="812" ht="15" customHeight="1" x14ac:dyDescent="0.25"/>
    <row r="813" ht="15" customHeight="1" x14ac:dyDescent="0.25"/>
    <row r="814" ht="15" customHeight="1" x14ac:dyDescent="0.25"/>
    <row r="815" ht="15" customHeight="1" x14ac:dyDescent="0.25"/>
    <row r="816" ht="15" customHeight="1" x14ac:dyDescent="0.25"/>
    <row r="817" ht="12" customHeight="1" x14ac:dyDescent="0.25"/>
    <row r="818" ht="15" customHeight="1" x14ac:dyDescent="0.25"/>
    <row r="819" ht="15" customHeight="1" x14ac:dyDescent="0.25"/>
    <row r="820" ht="12"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2"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2"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2" customHeight="1" x14ac:dyDescent="0.25"/>
    <row r="983" ht="12"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2" customHeight="1" x14ac:dyDescent="0.25"/>
    <row r="1014" ht="12"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2"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2"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2"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2" customHeight="1" x14ac:dyDescent="0.25"/>
    <row r="1112" ht="12" customHeight="1" x14ac:dyDescent="0.25"/>
    <row r="1113" ht="12" customHeight="1" x14ac:dyDescent="0.25"/>
    <row r="1114" ht="12" customHeight="1" x14ac:dyDescent="0.25"/>
    <row r="1115" ht="12" customHeight="1" x14ac:dyDescent="0.25"/>
    <row r="1116" ht="12" customHeight="1" x14ac:dyDescent="0.25"/>
    <row r="1117" ht="12" customHeight="1" x14ac:dyDescent="0.25"/>
    <row r="1118" ht="12" customHeight="1" x14ac:dyDescent="0.25"/>
    <row r="1119" ht="12" customHeight="1" x14ac:dyDescent="0.25"/>
    <row r="1120" ht="12" customHeight="1" x14ac:dyDescent="0.25"/>
    <row r="1121" ht="12" customHeight="1" x14ac:dyDescent="0.25"/>
    <row r="1122" ht="12" customHeight="1" x14ac:dyDescent="0.25"/>
    <row r="1123" ht="12" customHeight="1" x14ac:dyDescent="0.25"/>
    <row r="1124" ht="12" customHeight="1" x14ac:dyDescent="0.25"/>
    <row r="1125" ht="12" customHeight="1" x14ac:dyDescent="0.25"/>
    <row r="1126" ht="12" customHeight="1" x14ac:dyDescent="0.25"/>
    <row r="1127" ht="12" customHeight="1" x14ac:dyDescent="0.25"/>
    <row r="1128" ht="12" customHeight="1" x14ac:dyDescent="0.25"/>
    <row r="1129" ht="12" customHeight="1" x14ac:dyDescent="0.25"/>
    <row r="1130" ht="12" customHeight="1" x14ac:dyDescent="0.25"/>
    <row r="1131" ht="12" customHeight="1" x14ac:dyDescent="0.25"/>
    <row r="1132" ht="12" customHeight="1" x14ac:dyDescent="0.25"/>
    <row r="1133" ht="12" customHeight="1" x14ac:dyDescent="0.25"/>
    <row r="1134" ht="12" customHeight="1" x14ac:dyDescent="0.25"/>
    <row r="1135" ht="12" customHeight="1" x14ac:dyDescent="0.25"/>
    <row r="1136" ht="12" customHeight="1" x14ac:dyDescent="0.25"/>
    <row r="1137" ht="12" customHeight="1" x14ac:dyDescent="0.25"/>
    <row r="1138" ht="12" customHeight="1" x14ac:dyDescent="0.25"/>
    <row r="1139" ht="12" customHeight="1" x14ac:dyDescent="0.25"/>
    <row r="1140" ht="12" customHeight="1" x14ac:dyDescent="0.25"/>
    <row r="1141" ht="12" customHeight="1" x14ac:dyDescent="0.25"/>
    <row r="1142" ht="12" customHeight="1" x14ac:dyDescent="0.25"/>
    <row r="1143" ht="12" customHeight="1" x14ac:dyDescent="0.25"/>
    <row r="1144" ht="12" customHeight="1" x14ac:dyDescent="0.25"/>
    <row r="1145" ht="12"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2"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2"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2"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5" customHeight="1" x14ac:dyDescent="0.25"/>
    <row r="1228" ht="15" customHeight="1" x14ac:dyDescent="0.25"/>
    <row r="1229" ht="15"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5" customHeight="1" x14ac:dyDescent="0.25"/>
    <row r="1236" ht="15" customHeight="1" x14ac:dyDescent="0.25"/>
    <row r="1237" ht="12" customHeight="1" x14ac:dyDescent="0.25"/>
    <row r="1238" ht="12" customHeight="1" x14ac:dyDescent="0.25"/>
    <row r="1239" ht="12" customHeight="1" x14ac:dyDescent="0.25"/>
    <row r="1240" ht="12" customHeight="1" x14ac:dyDescent="0.25"/>
    <row r="1241" ht="12" customHeight="1" x14ac:dyDescent="0.25"/>
    <row r="1242" ht="12" customHeight="1" x14ac:dyDescent="0.25"/>
    <row r="1243" ht="12" customHeight="1" x14ac:dyDescent="0.25"/>
    <row r="1244" ht="12" customHeight="1" x14ac:dyDescent="0.25"/>
    <row r="1245" ht="12" customHeight="1" x14ac:dyDescent="0.25"/>
    <row r="1246" ht="12" customHeight="1" x14ac:dyDescent="0.25"/>
    <row r="1247" ht="12" customHeight="1" x14ac:dyDescent="0.25"/>
    <row r="1248" ht="12" customHeight="1" x14ac:dyDescent="0.25"/>
    <row r="1249" ht="12" customHeight="1" x14ac:dyDescent="0.25"/>
    <row r="1250" ht="12" customHeight="1" x14ac:dyDescent="0.25"/>
    <row r="1251" ht="12" customHeight="1" x14ac:dyDescent="0.25"/>
    <row r="1252" ht="12" customHeight="1" x14ac:dyDescent="0.25"/>
    <row r="1253" ht="12" customHeight="1" x14ac:dyDescent="0.25"/>
    <row r="1254" ht="12" customHeight="1" x14ac:dyDescent="0.25"/>
    <row r="1255" ht="12" customHeight="1" x14ac:dyDescent="0.25"/>
    <row r="1256" ht="12" customHeight="1" x14ac:dyDescent="0.25"/>
    <row r="1257" ht="12" customHeight="1" x14ac:dyDescent="0.25"/>
    <row r="1258" ht="12" customHeight="1" x14ac:dyDescent="0.25"/>
    <row r="1259" ht="12" customHeight="1" x14ac:dyDescent="0.25"/>
    <row r="1260" ht="12" customHeight="1" x14ac:dyDescent="0.25"/>
    <row r="1261" ht="12" customHeight="1" x14ac:dyDescent="0.25"/>
    <row r="1262" ht="12" customHeight="1" x14ac:dyDescent="0.25"/>
    <row r="1263" ht="12" customHeight="1" x14ac:dyDescent="0.25"/>
    <row r="1264" ht="12" customHeight="1" x14ac:dyDescent="0.25"/>
    <row r="1265" ht="12" customHeight="1" x14ac:dyDescent="0.25"/>
    <row r="1266" ht="12" customHeight="1" x14ac:dyDescent="0.25"/>
    <row r="1267" ht="12" customHeight="1" x14ac:dyDescent="0.25"/>
    <row r="1268" ht="12" customHeight="1" x14ac:dyDescent="0.25"/>
    <row r="1269" ht="12" customHeight="1" x14ac:dyDescent="0.25"/>
    <row r="1270" ht="12" customHeight="1" x14ac:dyDescent="0.25"/>
    <row r="1271" ht="12" customHeight="1" x14ac:dyDescent="0.25"/>
    <row r="1272" ht="12" customHeight="1" x14ac:dyDescent="0.25"/>
    <row r="1273" ht="12" customHeight="1" x14ac:dyDescent="0.25"/>
    <row r="1274" ht="12"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2"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2" customHeight="1" x14ac:dyDescent="0.25"/>
    <row r="1323" ht="15" customHeight="1" x14ac:dyDescent="0.25"/>
    <row r="1324" ht="12"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2"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2" customHeight="1" x14ac:dyDescent="0.25"/>
    <row r="1346" ht="15" customHeight="1" x14ac:dyDescent="0.25"/>
    <row r="1347" ht="12"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2"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2"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5" customHeight="1" x14ac:dyDescent="0.25"/>
    <row r="1379" ht="15" customHeight="1" x14ac:dyDescent="0.25"/>
    <row r="1380" ht="12"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2" customHeight="1" x14ac:dyDescent="0.25"/>
    <row r="1408" ht="12" customHeight="1" x14ac:dyDescent="0.25"/>
    <row r="1409" ht="12" customHeight="1" x14ac:dyDescent="0.25"/>
    <row r="1410" ht="12" customHeight="1" x14ac:dyDescent="0.25"/>
    <row r="1411" ht="12" customHeight="1" x14ac:dyDescent="0.25"/>
    <row r="1412" ht="12" customHeight="1" x14ac:dyDescent="0.25"/>
    <row r="1413" ht="12" customHeight="1" x14ac:dyDescent="0.25"/>
    <row r="1414" ht="12" customHeight="1" x14ac:dyDescent="0.25"/>
    <row r="1415" ht="12" customHeight="1" x14ac:dyDescent="0.25"/>
    <row r="1416" ht="12" customHeight="1" x14ac:dyDescent="0.25"/>
    <row r="1417" ht="12" customHeight="1" x14ac:dyDescent="0.25"/>
    <row r="1418" ht="12" customHeight="1" x14ac:dyDescent="0.25"/>
    <row r="1419" ht="12" customHeight="1" x14ac:dyDescent="0.25"/>
    <row r="1420" ht="12"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2"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2"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2" customHeight="1" x14ac:dyDescent="0.25"/>
    <row r="1485" ht="15" customHeight="1" x14ac:dyDescent="0.25"/>
    <row r="1486" ht="12"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5" customHeight="1" x14ac:dyDescent="0.25"/>
    <row r="1495" ht="12" customHeight="1" x14ac:dyDescent="0.25"/>
    <row r="1496" ht="15" customHeight="1" x14ac:dyDescent="0.25"/>
    <row r="1497" ht="15" customHeight="1" x14ac:dyDescent="0.25"/>
    <row r="1498" ht="15" customHeight="1" x14ac:dyDescent="0.25"/>
    <row r="1499" ht="15" customHeight="1" x14ac:dyDescent="0.25"/>
    <row r="1500" ht="15" customHeight="1" x14ac:dyDescent="0.25"/>
    <row r="1501" ht="15" customHeight="1" x14ac:dyDescent="0.25"/>
    <row r="1502" ht="15" customHeight="1" x14ac:dyDescent="0.25"/>
    <row r="1503" ht="15" customHeight="1" x14ac:dyDescent="0.25"/>
    <row r="1504"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2" customHeight="1" x14ac:dyDescent="0.25"/>
    <row r="1525" ht="12" customHeight="1" x14ac:dyDescent="0.25"/>
    <row r="1526" ht="12" customHeight="1" x14ac:dyDescent="0.25"/>
    <row r="1527" ht="12" customHeight="1" x14ac:dyDescent="0.25"/>
    <row r="1528" ht="12" customHeight="1" x14ac:dyDescent="0.25"/>
    <row r="1529" ht="12" customHeight="1" x14ac:dyDescent="0.25"/>
    <row r="1530" ht="12" customHeight="1" x14ac:dyDescent="0.25"/>
    <row r="1531" ht="12" customHeight="1" x14ac:dyDescent="0.25"/>
    <row r="1532" ht="12" customHeight="1" x14ac:dyDescent="0.25"/>
    <row r="1533" ht="12" customHeight="1" x14ac:dyDescent="0.25"/>
    <row r="1534" ht="12" customHeight="1" x14ac:dyDescent="0.25"/>
    <row r="1535" ht="12" customHeight="1" x14ac:dyDescent="0.25"/>
    <row r="1536" ht="12" customHeight="1" x14ac:dyDescent="0.25"/>
    <row r="1537" ht="12" customHeight="1" x14ac:dyDescent="0.25"/>
    <row r="1538" ht="12" customHeight="1" x14ac:dyDescent="0.25"/>
    <row r="1539" ht="12" customHeight="1" x14ac:dyDescent="0.25"/>
    <row r="1540" ht="12" customHeight="1" x14ac:dyDescent="0.25"/>
    <row r="1541" ht="12" customHeight="1" x14ac:dyDescent="0.25"/>
    <row r="1542" ht="12" customHeight="1" x14ac:dyDescent="0.25"/>
    <row r="1543" ht="12" customHeight="1" x14ac:dyDescent="0.25"/>
    <row r="1544" ht="12" customHeight="1" x14ac:dyDescent="0.25"/>
    <row r="1545" ht="12" customHeight="1" x14ac:dyDescent="0.25"/>
    <row r="1546" ht="12" customHeight="1" x14ac:dyDescent="0.25"/>
    <row r="1547" ht="12" customHeight="1" x14ac:dyDescent="0.25"/>
    <row r="1548" ht="12" customHeight="1" x14ac:dyDescent="0.25"/>
    <row r="1549" ht="12" customHeight="1" x14ac:dyDescent="0.25"/>
    <row r="1550" ht="12" customHeight="1" x14ac:dyDescent="0.25"/>
    <row r="1551" ht="12" customHeight="1" x14ac:dyDescent="0.25"/>
    <row r="1552" ht="12" customHeight="1" x14ac:dyDescent="0.25"/>
    <row r="1553" ht="12" customHeight="1" x14ac:dyDescent="0.25"/>
    <row r="1554" ht="12" customHeight="1" x14ac:dyDescent="0.25"/>
    <row r="1555" ht="12" customHeight="1" x14ac:dyDescent="0.25"/>
    <row r="1556" ht="12" customHeight="1" x14ac:dyDescent="0.25"/>
    <row r="1557" ht="12" customHeight="1" x14ac:dyDescent="0.25"/>
    <row r="1558" ht="12" customHeight="1" x14ac:dyDescent="0.25"/>
    <row r="1559" ht="12" customHeight="1" x14ac:dyDescent="0.25"/>
    <row r="1560" ht="12" customHeight="1" x14ac:dyDescent="0.25"/>
    <row r="1561" ht="12" customHeight="1" x14ac:dyDescent="0.25"/>
    <row r="1562" ht="12" customHeight="1" x14ac:dyDescent="0.25"/>
    <row r="1563" ht="12" customHeight="1" x14ac:dyDescent="0.25"/>
    <row r="1564" ht="12" customHeight="1" x14ac:dyDescent="0.25"/>
    <row r="1565" ht="12" customHeight="1" x14ac:dyDescent="0.25"/>
    <row r="1566" ht="12" customHeight="1" x14ac:dyDescent="0.25"/>
    <row r="1567" ht="12" customHeight="1" x14ac:dyDescent="0.25"/>
    <row r="1568" ht="12" customHeight="1" x14ac:dyDescent="0.25"/>
    <row r="1569" ht="12" customHeight="1" x14ac:dyDescent="0.25"/>
    <row r="1570" ht="12"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2" customHeight="1" x14ac:dyDescent="0.25"/>
    <row r="1578" ht="15" customHeight="1" x14ac:dyDescent="0.25"/>
    <row r="1579" ht="15" customHeight="1" x14ac:dyDescent="0.25"/>
    <row r="1580" ht="15" customHeight="1" x14ac:dyDescent="0.25"/>
    <row r="1581" ht="15" customHeight="1" x14ac:dyDescent="0.25"/>
    <row r="1582" ht="12" customHeight="1" x14ac:dyDescent="0.25"/>
    <row r="1583" ht="15" customHeight="1" x14ac:dyDescent="0.25"/>
    <row r="1584" ht="15" customHeight="1" x14ac:dyDescent="0.25"/>
    <row r="1585" ht="15" customHeight="1" x14ac:dyDescent="0.25"/>
    <row r="1586" ht="15" customHeight="1" x14ac:dyDescent="0.25"/>
    <row r="1587" ht="12" customHeight="1" x14ac:dyDescent="0.25"/>
    <row r="1588" ht="15" customHeight="1" x14ac:dyDescent="0.25"/>
    <row r="1589" ht="12" customHeight="1" x14ac:dyDescent="0.25"/>
    <row r="1590" ht="15" customHeight="1" x14ac:dyDescent="0.25"/>
    <row r="1591" ht="15" customHeight="1" x14ac:dyDescent="0.25"/>
    <row r="1592" ht="15" customHeight="1" x14ac:dyDescent="0.25"/>
    <row r="1593" ht="15" customHeight="1" x14ac:dyDescent="0.25"/>
    <row r="1594" ht="12"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2" customHeight="1" x14ac:dyDescent="0.25"/>
    <row r="1609" ht="12" customHeight="1" x14ac:dyDescent="0.25"/>
    <row r="1610" ht="12" customHeight="1" x14ac:dyDescent="0.25"/>
    <row r="1611" ht="12" customHeight="1" x14ac:dyDescent="0.25"/>
    <row r="1612" ht="12" customHeight="1" x14ac:dyDescent="0.25"/>
    <row r="1613" ht="12" customHeight="1" x14ac:dyDescent="0.25"/>
    <row r="1614" ht="12" customHeight="1" x14ac:dyDescent="0.25"/>
    <row r="1615" ht="12" customHeight="1" x14ac:dyDescent="0.25"/>
    <row r="1616" ht="12" customHeight="1" x14ac:dyDescent="0.25"/>
    <row r="1617" ht="12" customHeight="1" x14ac:dyDescent="0.25"/>
    <row r="1618" ht="12" customHeight="1" x14ac:dyDescent="0.25"/>
    <row r="1619" ht="12" customHeight="1" x14ac:dyDescent="0.25"/>
    <row r="1620" ht="12"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2"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2" customHeight="1" x14ac:dyDescent="0.25"/>
    <row r="1662" ht="15" customHeight="1" x14ac:dyDescent="0.25"/>
    <row r="1663" ht="12" customHeight="1" x14ac:dyDescent="0.25"/>
    <row r="1664" ht="12"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2" customHeight="1" x14ac:dyDescent="0.25"/>
    <row r="1683" ht="15" customHeight="1" x14ac:dyDescent="0.25"/>
    <row r="1684" ht="12"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2" customHeight="1" x14ac:dyDescent="0.25"/>
    <row r="1694" ht="15" customHeight="1" x14ac:dyDescent="0.25"/>
    <row r="1695" ht="15" customHeight="1" x14ac:dyDescent="0.25"/>
    <row r="1696" ht="15" customHeight="1" x14ac:dyDescent="0.25"/>
    <row r="1697" ht="15"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2" customHeight="1" x14ac:dyDescent="0.25"/>
    <row r="1725" ht="12" customHeight="1" x14ac:dyDescent="0.25"/>
    <row r="1726" ht="12" customHeight="1" x14ac:dyDescent="0.25"/>
    <row r="1727" ht="12" customHeight="1" x14ac:dyDescent="0.25"/>
    <row r="1728" ht="12" customHeight="1" x14ac:dyDescent="0.25"/>
    <row r="1729" ht="12" customHeight="1" x14ac:dyDescent="0.25"/>
    <row r="1730" ht="12" customHeight="1" x14ac:dyDescent="0.25"/>
    <row r="1731" ht="12" customHeight="1" x14ac:dyDescent="0.25"/>
    <row r="1732" ht="12" customHeight="1" x14ac:dyDescent="0.25"/>
    <row r="1733" ht="12" customHeight="1" x14ac:dyDescent="0.25"/>
    <row r="1734" ht="12" customHeight="1" x14ac:dyDescent="0.25"/>
    <row r="1735" ht="12" customHeight="1" x14ac:dyDescent="0.25"/>
    <row r="1736" ht="12" customHeight="1" x14ac:dyDescent="0.25"/>
    <row r="1737" ht="12" customHeight="1" x14ac:dyDescent="0.25"/>
    <row r="1738" ht="12" customHeight="1" x14ac:dyDescent="0.25"/>
    <row r="1739" ht="12" customHeight="1" x14ac:dyDescent="0.25"/>
    <row r="1740" ht="12" customHeight="1" x14ac:dyDescent="0.25"/>
    <row r="1741" ht="12" customHeight="1" x14ac:dyDescent="0.25"/>
    <row r="1742" ht="12" customHeight="1" x14ac:dyDescent="0.25"/>
    <row r="1743" ht="12" customHeight="1" x14ac:dyDescent="0.25"/>
    <row r="1744" ht="12" customHeight="1" x14ac:dyDescent="0.25"/>
    <row r="1745" ht="12" customHeight="1" x14ac:dyDescent="0.25"/>
    <row r="1746" ht="12" customHeight="1" x14ac:dyDescent="0.25"/>
    <row r="1747" ht="12" customHeight="1" x14ac:dyDescent="0.25"/>
    <row r="1748" ht="12" customHeight="1" x14ac:dyDescent="0.25"/>
    <row r="1749" ht="12" customHeight="1" x14ac:dyDescent="0.25"/>
    <row r="1750" ht="12" customHeight="1" x14ac:dyDescent="0.25"/>
    <row r="1751" ht="12" customHeight="1" x14ac:dyDescent="0.25"/>
    <row r="1752" ht="12" customHeight="1" x14ac:dyDescent="0.25"/>
    <row r="1753" ht="12" customHeight="1" x14ac:dyDescent="0.25"/>
    <row r="1754" ht="12" customHeight="1" x14ac:dyDescent="0.25"/>
    <row r="1755" ht="12" customHeight="1" x14ac:dyDescent="0.25"/>
    <row r="1756" ht="12" customHeight="1" x14ac:dyDescent="0.25"/>
    <row r="1757" ht="12" customHeight="1" x14ac:dyDescent="0.25"/>
    <row r="1758" ht="12" customHeight="1" x14ac:dyDescent="0.25"/>
    <row r="1759" ht="12" customHeight="1" x14ac:dyDescent="0.25"/>
    <row r="1760" ht="12" customHeight="1" x14ac:dyDescent="0.25"/>
    <row r="1761" ht="12" customHeight="1" x14ac:dyDescent="0.25"/>
    <row r="1762" ht="12" customHeight="1" x14ac:dyDescent="0.25"/>
    <row r="1763" ht="12" customHeight="1" x14ac:dyDescent="0.25"/>
    <row r="1764" ht="12" customHeight="1" x14ac:dyDescent="0.25"/>
    <row r="1765" ht="12" customHeight="1" x14ac:dyDescent="0.25"/>
    <row r="1766" ht="12" customHeight="1" x14ac:dyDescent="0.25"/>
    <row r="1767" ht="12" customHeight="1" x14ac:dyDescent="0.25"/>
    <row r="1768" ht="12" customHeight="1" x14ac:dyDescent="0.25"/>
    <row r="1769" ht="12" customHeight="1" x14ac:dyDescent="0.25"/>
    <row r="1770" ht="12" customHeight="1" x14ac:dyDescent="0.25"/>
    <row r="1771" ht="12" customHeight="1" x14ac:dyDescent="0.25"/>
    <row r="1772" ht="12" customHeight="1" x14ac:dyDescent="0.25"/>
    <row r="1773" ht="12" customHeight="1" x14ac:dyDescent="0.25"/>
    <row r="1774" ht="12" customHeight="1" x14ac:dyDescent="0.25"/>
    <row r="1775" ht="12" customHeight="1" x14ac:dyDescent="0.25"/>
    <row r="1776" ht="12" customHeight="1" x14ac:dyDescent="0.25"/>
    <row r="1777" ht="12" customHeight="1" x14ac:dyDescent="0.25"/>
    <row r="1778" ht="12" customHeight="1" x14ac:dyDescent="0.25"/>
    <row r="1779" ht="12" customHeight="1" x14ac:dyDescent="0.25"/>
    <row r="1780" ht="12" customHeight="1" x14ac:dyDescent="0.25"/>
    <row r="1781" ht="12" customHeight="1" x14ac:dyDescent="0.25"/>
    <row r="1782" ht="12" customHeight="1" x14ac:dyDescent="0.25"/>
    <row r="1783" ht="12" customHeight="1" x14ac:dyDescent="0.25"/>
    <row r="1784" ht="12" customHeight="1" x14ac:dyDescent="0.25"/>
    <row r="1785" ht="12" customHeight="1" x14ac:dyDescent="0.25"/>
    <row r="1786" ht="12" customHeight="1" x14ac:dyDescent="0.25"/>
    <row r="1787" ht="12" customHeight="1" x14ac:dyDescent="0.25"/>
    <row r="1788" ht="12" customHeight="1" x14ac:dyDescent="0.25"/>
    <row r="1789" ht="12" customHeight="1" x14ac:dyDescent="0.25"/>
    <row r="1790" ht="12" customHeight="1" x14ac:dyDescent="0.25"/>
    <row r="1791" ht="12" customHeight="1" x14ac:dyDescent="0.25"/>
    <row r="1792" ht="12" customHeight="1" x14ac:dyDescent="0.25"/>
    <row r="1793" ht="12" customHeight="1" x14ac:dyDescent="0.25"/>
    <row r="1794" ht="12" customHeight="1" x14ac:dyDescent="0.25"/>
    <row r="1795" ht="12" customHeight="1" x14ac:dyDescent="0.25"/>
    <row r="1796" ht="12" customHeight="1" x14ac:dyDescent="0.25"/>
    <row r="1797" ht="12" customHeight="1" x14ac:dyDescent="0.25"/>
    <row r="1798" ht="12" customHeight="1" x14ac:dyDescent="0.25"/>
    <row r="1799" ht="12" customHeight="1" x14ac:dyDescent="0.25"/>
    <row r="1800" ht="12" customHeight="1" x14ac:dyDescent="0.25"/>
    <row r="1801" ht="12" customHeight="1" x14ac:dyDescent="0.25"/>
    <row r="1802" ht="12" customHeight="1" x14ac:dyDescent="0.25"/>
    <row r="1803" ht="12" customHeight="1" x14ac:dyDescent="0.25"/>
    <row r="1804" ht="12" customHeight="1" x14ac:dyDescent="0.25"/>
    <row r="1805" ht="12" customHeight="1" x14ac:dyDescent="0.25"/>
    <row r="1806" ht="12" customHeight="1" x14ac:dyDescent="0.25"/>
    <row r="1807" ht="12" customHeight="1" x14ac:dyDescent="0.25"/>
    <row r="1808" ht="12" customHeight="1" x14ac:dyDescent="0.25"/>
    <row r="1809" ht="12" customHeight="1" x14ac:dyDescent="0.25"/>
    <row r="1810" ht="12" customHeight="1" x14ac:dyDescent="0.25"/>
    <row r="1811" ht="12" customHeight="1" x14ac:dyDescent="0.25"/>
    <row r="1812" ht="12" customHeight="1" x14ac:dyDescent="0.25"/>
    <row r="1813" ht="12" customHeight="1" x14ac:dyDescent="0.25"/>
    <row r="1814" ht="12" customHeight="1" x14ac:dyDescent="0.25"/>
    <row r="1815" ht="12" customHeight="1" x14ac:dyDescent="0.25"/>
    <row r="1816" ht="12" customHeight="1" x14ac:dyDescent="0.25"/>
    <row r="1817" ht="12" customHeight="1" x14ac:dyDescent="0.25"/>
    <row r="1818" ht="12" customHeight="1" x14ac:dyDescent="0.25"/>
    <row r="1819" ht="12" customHeight="1" x14ac:dyDescent="0.25"/>
    <row r="1820" ht="12" customHeight="1" x14ac:dyDescent="0.25"/>
    <row r="1821" ht="12" customHeight="1" x14ac:dyDescent="0.25"/>
    <row r="1822" ht="12" customHeight="1" x14ac:dyDescent="0.25"/>
    <row r="1823" ht="12" customHeight="1" x14ac:dyDescent="0.25"/>
    <row r="1824" ht="12" customHeight="1" x14ac:dyDescent="0.25"/>
    <row r="1825" ht="12" customHeight="1" x14ac:dyDescent="0.25"/>
    <row r="1826" ht="12" customHeight="1" x14ac:dyDescent="0.25"/>
    <row r="1827" ht="12" customHeight="1" x14ac:dyDescent="0.25"/>
    <row r="1828" ht="12" customHeight="1" x14ac:dyDescent="0.25"/>
    <row r="1829" ht="12" customHeight="1" x14ac:dyDescent="0.25"/>
    <row r="1830" ht="12" customHeight="1" x14ac:dyDescent="0.25"/>
    <row r="1831" ht="12" customHeight="1" x14ac:dyDescent="0.25"/>
    <row r="1832" ht="12" customHeight="1" x14ac:dyDescent="0.25"/>
    <row r="1833" ht="12" customHeight="1" x14ac:dyDescent="0.25"/>
    <row r="1834" ht="12" customHeight="1" x14ac:dyDescent="0.25"/>
    <row r="1835" ht="12" customHeight="1" x14ac:dyDescent="0.25"/>
    <row r="1836" ht="12" customHeight="1" x14ac:dyDescent="0.25"/>
    <row r="1837" ht="12" customHeight="1" x14ac:dyDescent="0.25"/>
    <row r="1838" ht="12" customHeight="1" x14ac:dyDescent="0.25"/>
    <row r="1839" ht="12" customHeight="1" x14ac:dyDescent="0.25"/>
    <row r="1840" ht="12" customHeight="1" x14ac:dyDescent="0.25"/>
    <row r="1841" ht="12" customHeight="1" x14ac:dyDescent="0.25"/>
    <row r="1842" ht="12" customHeight="1" x14ac:dyDescent="0.25"/>
    <row r="1843" ht="12" customHeight="1" x14ac:dyDescent="0.25"/>
    <row r="1844" ht="12" customHeight="1" x14ac:dyDescent="0.25"/>
    <row r="1845" ht="12"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2" customHeight="1" x14ac:dyDescent="0.25"/>
    <row r="1857" ht="15" customHeight="1" x14ac:dyDescent="0.25"/>
    <row r="1858" ht="12" customHeight="1" x14ac:dyDescent="0.25"/>
    <row r="1859" ht="15" customHeight="1" x14ac:dyDescent="0.25"/>
    <row r="1860" ht="15" customHeight="1" x14ac:dyDescent="0.25"/>
    <row r="1861" ht="15" customHeight="1" x14ac:dyDescent="0.25"/>
    <row r="1862" ht="12" customHeight="1" x14ac:dyDescent="0.25"/>
    <row r="1863" ht="15" customHeight="1" x14ac:dyDescent="0.25"/>
    <row r="1864" ht="15" customHeight="1" x14ac:dyDescent="0.25"/>
    <row r="1865" ht="15" customHeight="1" x14ac:dyDescent="0.25"/>
    <row r="1866" ht="15" customHeight="1" x14ac:dyDescent="0.25"/>
    <row r="1867" ht="12"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2"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2" customHeight="1" x14ac:dyDescent="0.25"/>
    <row r="1884" ht="15" customHeight="1" x14ac:dyDescent="0.25"/>
    <row r="1885" ht="15" customHeight="1" x14ac:dyDescent="0.25"/>
    <row r="1886" ht="15" customHeight="1" x14ac:dyDescent="0.25"/>
    <row r="1887" ht="15" customHeight="1" x14ac:dyDescent="0.25"/>
    <row r="1888" ht="12"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2" customHeight="1" x14ac:dyDescent="0.25"/>
    <row r="1898" ht="12"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2"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2" customHeight="1" x14ac:dyDescent="0.25"/>
    <row r="1911" ht="15" customHeight="1" x14ac:dyDescent="0.25"/>
    <row r="1912" ht="15" customHeight="1" x14ac:dyDescent="0.25"/>
    <row r="1913" ht="15" customHeight="1" x14ac:dyDescent="0.25"/>
    <row r="1914" ht="12" customHeight="1" x14ac:dyDescent="0.25"/>
    <row r="1915" ht="15" customHeight="1" x14ac:dyDescent="0.25"/>
    <row r="1916" ht="15" customHeight="1" x14ac:dyDescent="0.25"/>
    <row r="1917" ht="15" customHeight="1" x14ac:dyDescent="0.25"/>
    <row r="1918" ht="15" customHeight="1" x14ac:dyDescent="0.25"/>
    <row r="1919" ht="12"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2" customHeight="1" x14ac:dyDescent="0.25"/>
    <row r="1929" ht="15" customHeight="1" x14ac:dyDescent="0.25"/>
    <row r="1930" ht="15" customHeight="1" x14ac:dyDescent="0.25"/>
    <row r="1931" ht="15" customHeight="1" x14ac:dyDescent="0.25"/>
    <row r="1932" ht="12"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2" customHeight="1" x14ac:dyDescent="0.25"/>
    <row r="1953" ht="12" customHeight="1" x14ac:dyDescent="0.25"/>
    <row r="1954" ht="12" customHeight="1" x14ac:dyDescent="0.25"/>
    <row r="1955" ht="12" customHeight="1" x14ac:dyDescent="0.25"/>
    <row r="1956" ht="12" customHeight="1" x14ac:dyDescent="0.25"/>
    <row r="1957" ht="12" customHeight="1" x14ac:dyDescent="0.25"/>
    <row r="1958" ht="12" customHeight="1" x14ac:dyDescent="0.25"/>
    <row r="1959" ht="12" customHeight="1" x14ac:dyDescent="0.25"/>
    <row r="1960" ht="12" customHeight="1" x14ac:dyDescent="0.25"/>
    <row r="1961" ht="12" customHeight="1" x14ac:dyDescent="0.25"/>
    <row r="1962" ht="12" customHeight="1" x14ac:dyDescent="0.25"/>
    <row r="1963" ht="12" customHeight="1" x14ac:dyDescent="0.25"/>
    <row r="1964" ht="12" customHeight="1" x14ac:dyDescent="0.25"/>
    <row r="1965" ht="12" customHeight="1" x14ac:dyDescent="0.25"/>
    <row r="1966" ht="12" customHeight="1" x14ac:dyDescent="0.25"/>
    <row r="1967" ht="12" customHeight="1" x14ac:dyDescent="0.25"/>
    <row r="1968" ht="12" customHeight="1" x14ac:dyDescent="0.25"/>
    <row r="1969" ht="12"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2" customHeight="1" x14ac:dyDescent="0.25"/>
    <row r="1984" ht="15" customHeight="1" x14ac:dyDescent="0.25"/>
    <row r="1985" ht="12"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2" customHeight="1" x14ac:dyDescent="0.25"/>
    <row r="2000" ht="15" customHeight="1" x14ac:dyDescent="0.25"/>
    <row r="2001" ht="12" customHeight="1" x14ac:dyDescent="0.25"/>
    <row r="2002" ht="15" customHeight="1" x14ac:dyDescent="0.25"/>
    <row r="2003" ht="12" customHeight="1" x14ac:dyDescent="0.25"/>
    <row r="2004" ht="15" customHeight="1" x14ac:dyDescent="0.25"/>
    <row r="2005" ht="15" customHeight="1" x14ac:dyDescent="0.25"/>
    <row r="2006" ht="12"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ht="12" customHeight="1" x14ac:dyDescent="0.25"/>
    <row r="2018" ht="15" customHeight="1" x14ac:dyDescent="0.25"/>
    <row r="2019" ht="15" customHeight="1" x14ac:dyDescent="0.25"/>
    <row r="2020" ht="15" customHeight="1" x14ac:dyDescent="0.25"/>
    <row r="2021" ht="15" customHeight="1" x14ac:dyDescent="0.25"/>
    <row r="2022" ht="15" customHeight="1" x14ac:dyDescent="0.25"/>
    <row r="2023" ht="15" customHeight="1" x14ac:dyDescent="0.25"/>
    <row r="2024" ht="15" customHeight="1" x14ac:dyDescent="0.25"/>
    <row r="2025" ht="15" customHeight="1" x14ac:dyDescent="0.25"/>
    <row r="2026" ht="15" customHeight="1" x14ac:dyDescent="0.25"/>
    <row r="2027" ht="15" customHeight="1" x14ac:dyDescent="0.25"/>
    <row r="2028" ht="15" customHeight="1" x14ac:dyDescent="0.25"/>
    <row r="2029" ht="15" customHeight="1" x14ac:dyDescent="0.25"/>
    <row r="2030" ht="15" customHeight="1" x14ac:dyDescent="0.25"/>
    <row r="2031" ht="15" customHeight="1" x14ac:dyDescent="0.25"/>
    <row r="2032"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2" customHeight="1" x14ac:dyDescent="0.25"/>
    <row r="2051" ht="12" customHeight="1" x14ac:dyDescent="0.25"/>
    <row r="2052" ht="12" customHeight="1" x14ac:dyDescent="0.25"/>
    <row r="2053" ht="12" customHeight="1" x14ac:dyDescent="0.25"/>
    <row r="2054" ht="12" customHeight="1" x14ac:dyDescent="0.25"/>
    <row r="2055" ht="12" customHeight="1" x14ac:dyDescent="0.25"/>
    <row r="2056" ht="12" customHeight="1" x14ac:dyDescent="0.25"/>
    <row r="2057" ht="12" customHeight="1" x14ac:dyDescent="0.25"/>
    <row r="2058" ht="12" customHeight="1" x14ac:dyDescent="0.25"/>
    <row r="2059" ht="12" customHeight="1" x14ac:dyDescent="0.25"/>
    <row r="2060" ht="12" customHeight="1" x14ac:dyDescent="0.25"/>
    <row r="2061" ht="12" customHeight="1" x14ac:dyDescent="0.25"/>
    <row r="2062" ht="12" customHeight="1" x14ac:dyDescent="0.25"/>
    <row r="2063" ht="12" customHeight="1" x14ac:dyDescent="0.25"/>
    <row r="2064" ht="12" customHeight="1" x14ac:dyDescent="0.25"/>
    <row r="2065" ht="12" customHeight="1" x14ac:dyDescent="0.25"/>
    <row r="2066" ht="12" customHeight="1" x14ac:dyDescent="0.25"/>
    <row r="2067" ht="12" customHeight="1" x14ac:dyDescent="0.25"/>
    <row r="2068" ht="12" customHeight="1" x14ac:dyDescent="0.25"/>
    <row r="2069" ht="12" customHeight="1" x14ac:dyDescent="0.25"/>
    <row r="2070" ht="12" customHeight="1" x14ac:dyDescent="0.25"/>
    <row r="2071" ht="12" customHeight="1" x14ac:dyDescent="0.25"/>
    <row r="2072" ht="12" customHeight="1" x14ac:dyDescent="0.25"/>
    <row r="2073" ht="12" customHeight="1" x14ac:dyDescent="0.25"/>
    <row r="2074" ht="12" customHeight="1" x14ac:dyDescent="0.25"/>
    <row r="2075" ht="12" customHeight="1" x14ac:dyDescent="0.25"/>
    <row r="2076" ht="12" customHeight="1" x14ac:dyDescent="0.25"/>
    <row r="2077" ht="12" customHeight="1" x14ac:dyDescent="0.25"/>
    <row r="2078" ht="12" customHeight="1" x14ac:dyDescent="0.25"/>
    <row r="2079" ht="12" customHeight="1" x14ac:dyDescent="0.25"/>
    <row r="2080" ht="12" customHeight="1" x14ac:dyDescent="0.25"/>
    <row r="2081" ht="12" customHeight="1" x14ac:dyDescent="0.25"/>
    <row r="2082" ht="12" customHeight="1" x14ac:dyDescent="0.25"/>
    <row r="2083" ht="12" customHeight="1" x14ac:dyDescent="0.25"/>
    <row r="2084" ht="12" customHeight="1" x14ac:dyDescent="0.25"/>
    <row r="2085" ht="12" customHeight="1" x14ac:dyDescent="0.25"/>
    <row r="2086" ht="12" customHeight="1" x14ac:dyDescent="0.25"/>
    <row r="2087" ht="12" customHeight="1" x14ac:dyDescent="0.25"/>
    <row r="2088" ht="12" customHeight="1" x14ac:dyDescent="0.25"/>
    <row r="2089" ht="12" customHeight="1" x14ac:dyDescent="0.25"/>
    <row r="2090" ht="12" customHeight="1" x14ac:dyDescent="0.25"/>
    <row r="2091" ht="12" customHeight="1" x14ac:dyDescent="0.25"/>
    <row r="2092" ht="12" customHeight="1" x14ac:dyDescent="0.25"/>
    <row r="2093" ht="12" customHeight="1" x14ac:dyDescent="0.25"/>
    <row r="2094" ht="12" customHeight="1" x14ac:dyDescent="0.25"/>
    <row r="2095" ht="12"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2" customHeight="1" x14ac:dyDescent="0.25"/>
    <row r="2103" ht="15" customHeight="1" x14ac:dyDescent="0.25"/>
    <row r="2104" ht="15" customHeight="1" x14ac:dyDescent="0.25"/>
    <row r="2105" ht="12"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2"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2" customHeight="1" x14ac:dyDescent="0.25"/>
    <row r="2127" ht="15" customHeight="1" x14ac:dyDescent="0.25"/>
    <row r="2128" ht="12" customHeight="1" x14ac:dyDescent="0.25"/>
    <row r="2129" ht="15" customHeight="1" x14ac:dyDescent="0.25"/>
    <row r="2130" ht="15" customHeight="1" x14ac:dyDescent="0.25"/>
    <row r="2131" ht="12"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2" customHeight="1" x14ac:dyDescent="0.25"/>
    <row r="2144" ht="15" customHeight="1" x14ac:dyDescent="0.25"/>
    <row r="2145" ht="12" customHeight="1" x14ac:dyDescent="0.25"/>
    <row r="2146" ht="12"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2" customHeight="1" x14ac:dyDescent="0.25"/>
    <row r="2160" ht="12" customHeight="1" x14ac:dyDescent="0.25"/>
    <row r="2161" ht="12" customHeight="1" x14ac:dyDescent="0.25"/>
    <row r="2162" ht="12" customHeight="1" x14ac:dyDescent="0.25"/>
    <row r="2163" ht="12" customHeight="1" x14ac:dyDescent="0.25"/>
    <row r="2164" ht="12" customHeight="1" x14ac:dyDescent="0.25"/>
    <row r="2165" ht="12" customHeight="1" x14ac:dyDescent="0.25"/>
    <row r="2166" ht="12" customHeight="1" x14ac:dyDescent="0.25"/>
    <row r="2167" ht="12" customHeight="1" x14ac:dyDescent="0.25"/>
    <row r="2168" ht="12" customHeight="1" x14ac:dyDescent="0.25"/>
    <row r="2169" ht="12" customHeight="1" x14ac:dyDescent="0.25"/>
    <row r="2170" ht="12" customHeight="1" x14ac:dyDescent="0.25"/>
    <row r="2171" ht="12" customHeight="1" x14ac:dyDescent="0.25"/>
    <row r="2172" ht="12" customHeight="1" x14ac:dyDescent="0.25"/>
    <row r="2173" ht="12" customHeight="1" x14ac:dyDescent="0.25"/>
    <row r="2174" ht="12" customHeight="1" x14ac:dyDescent="0.25"/>
    <row r="2175" ht="12" customHeight="1" x14ac:dyDescent="0.25"/>
    <row r="2176" ht="12" customHeight="1" x14ac:dyDescent="0.25"/>
    <row r="2177" ht="12" customHeight="1" x14ac:dyDescent="0.25"/>
    <row r="2178" ht="12" customHeight="1" x14ac:dyDescent="0.25"/>
    <row r="2179" ht="12" customHeight="1" x14ac:dyDescent="0.25"/>
    <row r="2180" ht="12" customHeight="1" x14ac:dyDescent="0.25"/>
    <row r="2181" ht="12" customHeight="1" x14ac:dyDescent="0.25"/>
    <row r="2182" ht="12" customHeight="1" x14ac:dyDescent="0.25"/>
    <row r="2183" ht="12" customHeight="1" x14ac:dyDescent="0.25"/>
    <row r="2184" ht="12" customHeight="1" x14ac:dyDescent="0.25"/>
    <row r="2185" ht="12" customHeight="1" x14ac:dyDescent="0.25"/>
    <row r="2186" ht="12" customHeight="1" x14ac:dyDescent="0.25"/>
    <row r="2187" ht="12" customHeight="1" x14ac:dyDescent="0.25"/>
    <row r="2188" ht="12" customHeight="1" x14ac:dyDescent="0.25"/>
    <row r="2189" ht="12" customHeight="1" x14ac:dyDescent="0.25"/>
    <row r="2190" ht="12" customHeight="1" x14ac:dyDescent="0.25"/>
    <row r="2191" ht="12" customHeight="1" x14ac:dyDescent="0.25"/>
    <row r="2192" ht="12" customHeight="1" x14ac:dyDescent="0.25"/>
    <row r="2193" ht="12" customHeight="1" x14ac:dyDescent="0.25"/>
    <row r="2194" ht="12" customHeight="1" x14ac:dyDescent="0.25"/>
    <row r="2195" ht="12" customHeight="1" x14ac:dyDescent="0.25"/>
    <row r="2196" ht="12" customHeight="1" x14ac:dyDescent="0.25"/>
    <row r="2197" ht="12" customHeight="1" x14ac:dyDescent="0.25"/>
    <row r="2198" ht="12" customHeight="1" x14ac:dyDescent="0.25"/>
    <row r="2199" ht="12" customHeight="1" x14ac:dyDescent="0.25"/>
    <row r="2200" ht="12" customHeight="1" x14ac:dyDescent="0.25"/>
    <row r="2201" ht="12" customHeight="1" x14ac:dyDescent="0.25"/>
    <row r="2202" ht="12" customHeight="1" x14ac:dyDescent="0.25"/>
    <row r="2203" ht="12" customHeight="1" x14ac:dyDescent="0.25"/>
    <row r="2204" ht="12" customHeight="1" x14ac:dyDescent="0.25"/>
    <row r="2205" ht="12" customHeight="1" x14ac:dyDescent="0.25"/>
    <row r="2206" ht="12" customHeight="1" x14ac:dyDescent="0.25"/>
    <row r="2207" ht="12" customHeight="1" x14ac:dyDescent="0.25"/>
    <row r="2208" ht="12" customHeight="1" x14ac:dyDescent="0.25"/>
    <row r="2209" ht="12" customHeight="1" x14ac:dyDescent="0.25"/>
    <row r="2210" ht="12" customHeight="1" x14ac:dyDescent="0.25"/>
    <row r="2211" ht="12" customHeight="1" x14ac:dyDescent="0.25"/>
    <row r="2212" ht="12" customHeight="1" x14ac:dyDescent="0.25"/>
    <row r="2213" ht="12" customHeight="1" x14ac:dyDescent="0.25"/>
    <row r="2214" ht="12" customHeight="1" x14ac:dyDescent="0.25"/>
    <row r="2215" ht="12" customHeight="1" x14ac:dyDescent="0.25"/>
    <row r="2216" ht="12" customHeight="1" x14ac:dyDescent="0.25"/>
    <row r="2217" ht="12" customHeight="1" x14ac:dyDescent="0.25"/>
    <row r="2218" ht="12" customHeight="1" x14ac:dyDescent="0.25"/>
    <row r="2219" ht="12" customHeight="1" x14ac:dyDescent="0.25"/>
    <row r="2220" ht="12" customHeight="1" x14ac:dyDescent="0.25"/>
    <row r="2221" ht="12" customHeight="1" x14ac:dyDescent="0.25"/>
    <row r="2222" ht="12" customHeight="1" x14ac:dyDescent="0.25"/>
    <row r="2223" ht="12" customHeight="1" x14ac:dyDescent="0.25"/>
    <row r="2224" ht="12" customHeight="1" x14ac:dyDescent="0.25"/>
    <row r="2225" ht="12" customHeight="1" x14ac:dyDescent="0.25"/>
    <row r="2226" ht="12" customHeight="1" x14ac:dyDescent="0.25"/>
    <row r="2227" ht="12" customHeight="1" x14ac:dyDescent="0.25"/>
    <row r="2228" ht="12" customHeight="1" x14ac:dyDescent="0.25"/>
    <row r="2229" ht="12" customHeight="1" x14ac:dyDescent="0.25"/>
    <row r="2230" ht="12" customHeight="1" x14ac:dyDescent="0.25"/>
    <row r="2231" ht="12" customHeight="1" x14ac:dyDescent="0.25"/>
    <row r="2232" ht="12" customHeight="1" x14ac:dyDescent="0.25"/>
    <row r="2233" ht="12" customHeight="1" x14ac:dyDescent="0.25"/>
    <row r="2234" ht="12" customHeight="1" x14ac:dyDescent="0.25"/>
    <row r="2235" ht="12" customHeight="1" x14ac:dyDescent="0.25"/>
    <row r="2236" ht="12" customHeight="1" x14ac:dyDescent="0.25"/>
    <row r="2237" ht="12" customHeight="1" x14ac:dyDescent="0.25"/>
    <row r="2238" ht="12" customHeight="1" x14ac:dyDescent="0.25"/>
    <row r="2239" ht="12" customHeight="1" x14ac:dyDescent="0.25"/>
    <row r="2240" ht="12" customHeight="1" x14ac:dyDescent="0.25"/>
    <row r="2241" ht="12" customHeight="1" x14ac:dyDescent="0.25"/>
    <row r="2242" ht="12" customHeight="1" x14ac:dyDescent="0.25"/>
    <row r="2243" ht="12" customHeight="1" x14ac:dyDescent="0.25"/>
    <row r="2244" ht="12" customHeight="1" x14ac:dyDescent="0.25"/>
    <row r="2245" ht="12"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2" customHeight="1" x14ac:dyDescent="0.25"/>
    <row r="2256" ht="15" customHeight="1" x14ac:dyDescent="0.25"/>
    <row r="2257" ht="15" customHeight="1" x14ac:dyDescent="0.25"/>
    <row r="2258" ht="15" customHeight="1" x14ac:dyDescent="0.25"/>
    <row r="2259" ht="12" customHeight="1" x14ac:dyDescent="0.25"/>
    <row r="2260" ht="15" customHeight="1" x14ac:dyDescent="0.25"/>
    <row r="2261" ht="12" customHeight="1" x14ac:dyDescent="0.25"/>
    <row r="2262" ht="15" customHeight="1" x14ac:dyDescent="0.25"/>
    <row r="2263" ht="15" customHeight="1" x14ac:dyDescent="0.25"/>
    <row r="2264" ht="15" customHeight="1" x14ac:dyDescent="0.25"/>
    <row r="2265" ht="15" customHeight="1" x14ac:dyDescent="0.25"/>
    <row r="2266" ht="12" customHeight="1" x14ac:dyDescent="0.25"/>
    <row r="2267" ht="15" customHeight="1" x14ac:dyDescent="0.25"/>
    <row r="2268" ht="12"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2" customHeight="1" x14ac:dyDescent="0.25"/>
    <row r="2278" ht="15" customHeight="1" x14ac:dyDescent="0.25"/>
    <row r="2279" ht="12" customHeight="1" x14ac:dyDescent="0.25"/>
    <row r="2280" ht="15" customHeight="1" x14ac:dyDescent="0.25"/>
    <row r="2281" ht="15" customHeight="1" x14ac:dyDescent="0.25"/>
    <row r="2282" ht="15" customHeight="1" x14ac:dyDescent="0.25"/>
    <row r="2283" ht="12"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2" customHeight="1" x14ac:dyDescent="0.25"/>
    <row r="2296" ht="12" customHeight="1" x14ac:dyDescent="0.25"/>
    <row r="2297" ht="15" customHeight="1" x14ac:dyDescent="0.25"/>
    <row r="2298" ht="15" customHeight="1" x14ac:dyDescent="0.25"/>
    <row r="2299" ht="15" customHeight="1" x14ac:dyDescent="0.25"/>
    <row r="2300" ht="12"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2"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2"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2"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2" customHeight="1" x14ac:dyDescent="0.25"/>
    <row r="2395" ht="12"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2"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5"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2" customHeight="1" x14ac:dyDescent="0.25"/>
    <row r="2436" ht="12" customHeight="1" x14ac:dyDescent="0.25"/>
    <row r="2437" ht="12" customHeight="1" x14ac:dyDescent="0.25"/>
    <row r="2438" ht="12" customHeight="1" x14ac:dyDescent="0.25"/>
    <row r="2439" ht="12" customHeight="1" x14ac:dyDescent="0.25"/>
    <row r="2440" ht="12" customHeight="1" x14ac:dyDescent="0.25"/>
    <row r="2441" ht="12" customHeight="1" x14ac:dyDescent="0.25"/>
    <row r="2442" ht="12" customHeight="1" x14ac:dyDescent="0.25"/>
    <row r="2443" ht="12" customHeight="1" x14ac:dyDescent="0.25"/>
    <row r="2444" ht="12" customHeight="1" x14ac:dyDescent="0.25"/>
    <row r="2445" ht="12"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2" customHeight="1" x14ac:dyDescent="0.25"/>
    <row r="2453" ht="15" customHeight="1" x14ac:dyDescent="0.25"/>
    <row r="2454" ht="12" customHeight="1" x14ac:dyDescent="0.25"/>
    <row r="2455" ht="15" customHeight="1" x14ac:dyDescent="0.25"/>
    <row r="2456" ht="12"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2"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2"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2" customHeight="1" x14ac:dyDescent="0.25"/>
    <row r="2490" ht="12" customHeight="1" x14ac:dyDescent="0.25"/>
    <row r="2491" ht="15" customHeight="1" x14ac:dyDescent="0.25"/>
    <row r="2492" ht="15" customHeight="1" x14ac:dyDescent="0.25"/>
    <row r="2493" ht="12"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2" customHeight="1" x14ac:dyDescent="0.25"/>
    <row r="2528" ht="12" customHeight="1" x14ac:dyDescent="0.25"/>
    <row r="2529" ht="12" customHeight="1" x14ac:dyDescent="0.25"/>
    <row r="2530" ht="12" customHeight="1" x14ac:dyDescent="0.25"/>
    <row r="2531" ht="12" customHeight="1" x14ac:dyDescent="0.25"/>
    <row r="2532" ht="12" customHeight="1" x14ac:dyDescent="0.25"/>
    <row r="2533" ht="12" customHeight="1" x14ac:dyDescent="0.25"/>
    <row r="2534" ht="12" customHeight="1" x14ac:dyDescent="0.25"/>
    <row r="2535" ht="12" customHeight="1" x14ac:dyDescent="0.25"/>
    <row r="2536" ht="12" customHeight="1" x14ac:dyDescent="0.25"/>
    <row r="2537" ht="12" customHeight="1" x14ac:dyDescent="0.25"/>
    <row r="2538" ht="12" customHeight="1" x14ac:dyDescent="0.25"/>
    <row r="2539" ht="12" customHeight="1" x14ac:dyDescent="0.25"/>
    <row r="2540" ht="12" customHeight="1" x14ac:dyDescent="0.25"/>
    <row r="2541" ht="12" customHeight="1" x14ac:dyDescent="0.25"/>
    <row r="2542" ht="12" customHeight="1" x14ac:dyDescent="0.25"/>
    <row r="2543" ht="12" customHeight="1" x14ac:dyDescent="0.25"/>
    <row r="2544" ht="12" customHeight="1" x14ac:dyDescent="0.25"/>
    <row r="2545" ht="12"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2"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2"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2"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2"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2"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5" customHeight="1" x14ac:dyDescent="0.25"/>
    <row r="2609" ht="15" customHeight="1" x14ac:dyDescent="0.25"/>
    <row r="2610" ht="15" customHeight="1" x14ac:dyDescent="0.25"/>
    <row r="2611" ht="15" customHeight="1" x14ac:dyDescent="0.25"/>
    <row r="2612" ht="12" customHeight="1" x14ac:dyDescent="0.25"/>
    <row r="2613" ht="12" customHeight="1" x14ac:dyDescent="0.25"/>
    <row r="2614" ht="12" customHeight="1" x14ac:dyDescent="0.25"/>
    <row r="2615" ht="12" customHeight="1" x14ac:dyDescent="0.25"/>
    <row r="2616" ht="12" customHeight="1" x14ac:dyDescent="0.25"/>
    <row r="2617" ht="12" customHeight="1" x14ac:dyDescent="0.25"/>
    <row r="2618" ht="12" customHeight="1" x14ac:dyDescent="0.25"/>
    <row r="2619" ht="12" customHeight="1" x14ac:dyDescent="0.25"/>
    <row r="2620" ht="12"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2"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2" customHeight="1" x14ac:dyDescent="0.25"/>
    <row r="2657" ht="12"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2"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2" customHeight="1" x14ac:dyDescent="0.25"/>
    <row r="2702" ht="12"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5"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2" customHeight="1" x14ac:dyDescent="0.25"/>
    <row r="2743" ht="12" customHeight="1" x14ac:dyDescent="0.25"/>
    <row r="2744" ht="12" customHeight="1" x14ac:dyDescent="0.25"/>
    <row r="2745" ht="12" customHeight="1" x14ac:dyDescent="0.25"/>
    <row r="2746" ht="12" customHeight="1" x14ac:dyDescent="0.25"/>
    <row r="2747" ht="12" customHeight="1" x14ac:dyDescent="0.25"/>
    <row r="2748" ht="12" customHeight="1" x14ac:dyDescent="0.25"/>
    <row r="2749" ht="12" customHeight="1" x14ac:dyDescent="0.25"/>
    <row r="2750" ht="12" customHeight="1" x14ac:dyDescent="0.25"/>
    <row r="2751" ht="12" customHeight="1" x14ac:dyDescent="0.25"/>
    <row r="2752" ht="12" customHeight="1" x14ac:dyDescent="0.25"/>
    <row r="2753" ht="12" customHeight="1" x14ac:dyDescent="0.25"/>
    <row r="2754" ht="12" customHeight="1" x14ac:dyDescent="0.25"/>
    <row r="2755" ht="12" customHeight="1" x14ac:dyDescent="0.25"/>
    <row r="2756" ht="12" customHeight="1" x14ac:dyDescent="0.25"/>
    <row r="2757" ht="12" customHeight="1" x14ac:dyDescent="0.25"/>
    <row r="2758" ht="12" customHeight="1" x14ac:dyDescent="0.25"/>
    <row r="2759" ht="12" customHeight="1" x14ac:dyDescent="0.25"/>
    <row r="2760" ht="12" customHeight="1" x14ac:dyDescent="0.25"/>
    <row r="2761" ht="12" customHeight="1" x14ac:dyDescent="0.25"/>
    <row r="2762" ht="12" customHeight="1" x14ac:dyDescent="0.25"/>
    <row r="2763" ht="12" customHeight="1" x14ac:dyDescent="0.25"/>
    <row r="2764" ht="12" customHeight="1" x14ac:dyDescent="0.25"/>
    <row r="2765" ht="12" customHeight="1" x14ac:dyDescent="0.25"/>
    <row r="2766" ht="12" customHeight="1" x14ac:dyDescent="0.25"/>
    <row r="2767" ht="12" customHeight="1" x14ac:dyDescent="0.25"/>
    <row r="2768" ht="12" customHeight="1" x14ac:dyDescent="0.25"/>
    <row r="2769" ht="12" customHeight="1" x14ac:dyDescent="0.25"/>
    <row r="2770" ht="12"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2" customHeight="1" x14ac:dyDescent="0.25"/>
    <row r="2784" ht="15" customHeight="1" x14ac:dyDescent="0.25"/>
    <row r="2785" ht="15" customHeight="1" x14ac:dyDescent="0.25"/>
    <row r="2786" ht="15" customHeight="1" x14ac:dyDescent="0.25"/>
    <row r="2787" ht="15" customHeight="1" x14ac:dyDescent="0.25"/>
    <row r="2788" ht="12"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2"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2"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2" customHeight="1" x14ac:dyDescent="0.25"/>
    <row r="2821" ht="15" customHeight="1" x14ac:dyDescent="0.25"/>
    <row r="2822" ht="15" customHeight="1" x14ac:dyDescent="0.25"/>
    <row r="2823" ht="15" customHeight="1" x14ac:dyDescent="0.25"/>
    <row r="2824" ht="15" customHeight="1" x14ac:dyDescent="0.25"/>
    <row r="2825" ht="12" customHeight="1" x14ac:dyDescent="0.25"/>
    <row r="2826" ht="12"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5" customHeight="1" x14ac:dyDescent="0.25"/>
    <row r="2840" ht="15" customHeight="1" x14ac:dyDescent="0.25"/>
    <row r="2841" ht="15" customHeight="1" x14ac:dyDescent="0.25"/>
    <row r="2842" ht="15" customHeight="1" x14ac:dyDescent="0.25"/>
    <row r="2843" ht="15" customHeight="1" x14ac:dyDescent="0.25"/>
  </sheetData>
  <conditionalFormatting sqref="A10:AD10">
    <cfRule type="notContainsBlanks" dxfId="83" priority="5">
      <formula>LEN(TRIM(A10))&gt;0</formula>
    </cfRule>
  </conditionalFormatting>
  <conditionalFormatting sqref="AD1">
    <cfRule type="notContainsBlanks" dxfId="82" priority="1">
      <formula>LEN(TRIM(AD1))&gt;0</formula>
    </cfRule>
  </conditionalFormatting>
  <conditionalFormatting sqref="AD2:AD6">
    <cfRule type="notContainsBlanks" dxfId="81" priority="2">
      <formula>LEN(TRIM(AD2))&gt;0</formula>
    </cfRule>
  </conditionalFormatting>
  <conditionalFormatting sqref="AD7">
    <cfRule type="notContainsBlanks" dxfId="80" priority="3">
      <formula>LEN(TRIM(AD7))&gt;0</formula>
    </cfRule>
  </conditionalFormatting>
  <conditionalFormatting sqref="AD8:AD9">
    <cfRule type="notContainsBlanks" dxfId="79" priority="4">
      <formula>LEN(TRIM(AD8))&gt;0</formula>
    </cfRule>
  </conditionalFormatting>
  <conditionalFormatting sqref="AD10">
    <cfRule type="notContainsBlanks" dxfId="78" priority="6">
      <formula>LEN(TRIM(AD10))&gt;0</formula>
    </cfRule>
  </conditionalFormatting>
  <conditionalFormatting sqref="AD11">
    <cfRule type="notContainsBlanks" dxfId="77" priority="7">
      <formula>LEN(TRIM(AD11))&gt;0</formula>
    </cfRule>
  </conditionalFormatting>
  <conditionalFormatting sqref="AD12">
    <cfRule type="notContainsBlanks" dxfId="76" priority="8">
      <formula>LEN(TRIM(AD12))&gt;0</formula>
    </cfRule>
  </conditionalFormatting>
  <conditionalFormatting sqref="AD13:AD19">
    <cfRule type="notContainsBlanks" dxfId="75" priority="9">
      <formula>LEN(TRIM(AD13))&gt;0</formula>
    </cfRule>
  </conditionalFormatting>
  <conditionalFormatting sqref="AD20">
    <cfRule type="notContainsBlanks" dxfId="74" priority="10">
      <formula>LEN(TRIM(AD20))&gt;0</formula>
    </cfRule>
  </conditionalFormatting>
  <conditionalFormatting sqref="AD21:AD46">
    <cfRule type="notContainsBlanks" dxfId="73" priority="11">
      <formula>LEN(TRIM(AD21))&gt;0</formula>
    </cfRule>
  </conditionalFormatting>
  <conditionalFormatting sqref="AD47">
    <cfRule type="notContainsBlanks" dxfId="72" priority="12">
      <formula>LEN(TRIM(AD47))&gt;0</formula>
    </cfRule>
  </conditionalFormatting>
  <conditionalFormatting sqref="AD48:AD49">
    <cfRule type="notContainsBlanks" dxfId="71" priority="13">
      <formula>LEN(TRIM(AD48))&gt;0</formula>
    </cfRule>
  </conditionalFormatting>
  <conditionalFormatting sqref="AD50:AD51">
    <cfRule type="notContainsBlanks" dxfId="70" priority="14">
      <formula>LEN(TRIM(AD50))&gt;0</formula>
    </cfRule>
  </conditionalFormatting>
  <conditionalFormatting sqref="AD52:AD59">
    <cfRule type="notContainsBlanks" dxfId="69" priority="15">
      <formula>LEN(TRIM(AD52))&gt;0</formula>
    </cfRule>
  </conditionalFormatting>
  <conditionalFormatting sqref="AD60">
    <cfRule type="notContainsBlanks" dxfId="68" priority="16">
      <formula>LEN(TRIM(AD60))&gt;0</formula>
    </cfRule>
  </conditionalFormatting>
  <conditionalFormatting sqref="AD61:AD65">
    <cfRule type="notContainsBlanks" dxfId="67" priority="17">
      <formula>LEN(TRIM(AD61))&gt;0</formula>
    </cfRule>
  </conditionalFormatting>
  <conditionalFormatting sqref="AD66">
    <cfRule type="notContainsBlanks" dxfId="66" priority="18">
      <formula>LEN(TRIM(AD66))&gt;0</formula>
    </cfRule>
  </conditionalFormatting>
  <conditionalFormatting sqref="AD67:AD109">
    <cfRule type="notContainsBlanks" dxfId="65" priority="19">
      <formula>LEN(TRIM(AD67))&gt;0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E1041-8907-4FD7-BADD-4E6C9EF33DE0}">
  <dimension ref="A1:AD69"/>
  <sheetViews>
    <sheetView topLeftCell="B1" workbookViewId="0">
      <selection activeCell="C24" sqref="C24"/>
    </sheetView>
  </sheetViews>
  <sheetFormatPr defaultRowHeight="15" x14ac:dyDescent="0.25"/>
  <cols>
    <col min="1" max="1" width="0" hidden="1" customWidth="1"/>
    <col min="2" max="2" width="40.7109375" customWidth="1"/>
  </cols>
  <sheetData>
    <row r="1" spans="1:30" s="99" customFormat="1" ht="15.75" x14ac:dyDescent="0.25">
      <c r="B1" s="99" t="s">
        <v>1306</v>
      </c>
    </row>
    <row r="2" spans="1:30" s="100" customFormat="1" ht="12" x14ac:dyDescent="0.2"/>
    <row r="3" spans="1:30" s="100" customFormat="1" ht="12" x14ac:dyDescent="0.2">
      <c r="C3" s="100" t="s">
        <v>15</v>
      </c>
      <c r="D3" s="100" t="s">
        <v>1307</v>
      </c>
    </row>
    <row r="4" spans="1:30" s="100" customFormat="1" ht="12" x14ac:dyDescent="0.2">
      <c r="C4" s="100" t="s">
        <v>16</v>
      </c>
      <c r="D4" s="100" t="s">
        <v>1308</v>
      </c>
      <c r="F4" s="100" t="s">
        <v>1309</v>
      </c>
    </row>
    <row r="5" spans="1:30" s="100" customFormat="1" ht="12" x14ac:dyDescent="0.2">
      <c r="C5" s="100" t="s">
        <v>17</v>
      </c>
      <c r="D5" s="100" t="s">
        <v>1310</v>
      </c>
    </row>
    <row r="6" spans="1:30" s="100" customFormat="1" ht="12" x14ac:dyDescent="0.2">
      <c r="C6" s="100" t="s">
        <v>18</v>
      </c>
      <c r="E6" s="100" t="s">
        <v>1311</v>
      </c>
    </row>
    <row r="7" spans="1:30" s="101" customFormat="1" ht="15.75" x14ac:dyDescent="0.25">
      <c r="B7" s="101" t="s">
        <v>1895</v>
      </c>
    </row>
    <row r="8" spans="1:30" s="102" customFormat="1" ht="12" x14ac:dyDescent="0.2">
      <c r="B8" s="102" t="s">
        <v>1896</v>
      </c>
    </row>
    <row r="9" spans="1:30" s="100" customFormat="1" ht="12" x14ac:dyDescent="0.2">
      <c r="AD9" s="100" t="s">
        <v>1312</v>
      </c>
    </row>
    <row r="10" spans="1:30" s="103" customFormat="1" ht="12" x14ac:dyDescent="0.2">
      <c r="C10" s="103">
        <v>2024</v>
      </c>
      <c r="D10" s="103">
        <v>2025</v>
      </c>
      <c r="E10" s="103">
        <v>2026</v>
      </c>
      <c r="F10" s="103">
        <v>2027</v>
      </c>
      <c r="G10" s="103">
        <v>2028</v>
      </c>
      <c r="H10" s="103">
        <v>2029</v>
      </c>
      <c r="I10" s="103">
        <v>2030</v>
      </c>
      <c r="J10" s="103">
        <v>2031</v>
      </c>
      <c r="K10" s="103">
        <v>2032</v>
      </c>
      <c r="L10" s="103">
        <v>2033</v>
      </c>
      <c r="M10" s="103">
        <v>2034</v>
      </c>
      <c r="N10" s="103">
        <v>2035</v>
      </c>
      <c r="O10" s="103">
        <v>2036</v>
      </c>
      <c r="P10" s="103">
        <v>2037</v>
      </c>
      <c r="Q10" s="103">
        <v>2038</v>
      </c>
      <c r="R10" s="103">
        <v>2039</v>
      </c>
      <c r="S10" s="103">
        <v>2040</v>
      </c>
      <c r="T10" s="103">
        <v>2041</v>
      </c>
      <c r="U10" s="103">
        <v>2042</v>
      </c>
      <c r="V10" s="103">
        <v>2043</v>
      </c>
      <c r="W10" s="103">
        <v>2044</v>
      </c>
      <c r="X10" s="103">
        <v>2045</v>
      </c>
      <c r="Y10" s="103">
        <v>2046</v>
      </c>
      <c r="Z10" s="103">
        <v>2047</v>
      </c>
      <c r="AA10" s="103">
        <v>2048</v>
      </c>
      <c r="AB10" s="103">
        <v>2049</v>
      </c>
      <c r="AC10" s="103">
        <v>2050</v>
      </c>
      <c r="AD10" s="103" t="s">
        <v>1313</v>
      </c>
    </row>
    <row r="11" spans="1:30" s="102" customFormat="1" ht="12" x14ac:dyDescent="0.2"/>
    <row r="12" spans="1:30" s="104" customFormat="1" ht="12" x14ac:dyDescent="0.2">
      <c r="B12" s="104" t="s">
        <v>1897</v>
      </c>
    </row>
    <row r="13" spans="1:30" s="104" customFormat="1" ht="12" x14ac:dyDescent="0.2">
      <c r="B13" s="104" t="s">
        <v>1898</v>
      </c>
    </row>
    <row r="14" spans="1:30" s="102" customFormat="1" ht="12" x14ac:dyDescent="0.2">
      <c r="A14" s="102" t="s">
        <v>1899</v>
      </c>
      <c r="B14" s="102" t="s">
        <v>1900</v>
      </c>
      <c r="C14" s="102">
        <v>5.5051383972167969</v>
      </c>
      <c r="D14" s="102">
        <v>5.5889601707458496</v>
      </c>
      <c r="E14" s="102">
        <v>5.5451564788818359</v>
      </c>
      <c r="F14" s="102">
        <v>5.5703377723693848</v>
      </c>
      <c r="G14" s="102">
        <v>5.5628237724304199</v>
      </c>
      <c r="H14" s="102">
        <v>5.5745244026184082</v>
      </c>
      <c r="I14" s="102">
        <v>5.620701789855957</v>
      </c>
      <c r="J14" s="102">
        <v>5.6625313758850098</v>
      </c>
      <c r="K14" s="102">
        <v>5.707273006439209</v>
      </c>
      <c r="L14" s="102">
        <v>5.7308187484741211</v>
      </c>
      <c r="M14" s="102">
        <v>5.7493610382080078</v>
      </c>
      <c r="N14" s="102">
        <v>5.7707858085632324</v>
      </c>
      <c r="O14" s="102">
        <v>5.8204174041748047</v>
      </c>
      <c r="P14" s="102">
        <v>6.055107593536377</v>
      </c>
      <c r="Q14" s="102">
        <v>6.2393593788146973</v>
      </c>
      <c r="R14" s="102">
        <v>6.2594313621520996</v>
      </c>
      <c r="S14" s="102">
        <v>6.2611083984375</v>
      </c>
      <c r="T14" s="102">
        <v>6.2733101844787598</v>
      </c>
      <c r="U14" s="102">
        <v>6.2780075073242188</v>
      </c>
      <c r="V14" s="102">
        <v>6.3645296096801758</v>
      </c>
      <c r="W14" s="102">
        <v>6.3972587585449219</v>
      </c>
      <c r="X14" s="102">
        <v>6.4329190254211426</v>
      </c>
      <c r="Y14" s="102">
        <v>6.4609508514404297</v>
      </c>
      <c r="Z14" s="102">
        <v>6.4699511528015137</v>
      </c>
      <c r="AA14" s="102">
        <v>6.4801840782165527</v>
      </c>
      <c r="AB14" s="102">
        <v>6.4801397323608398</v>
      </c>
      <c r="AC14" s="102">
        <v>6.5980367660522461</v>
      </c>
      <c r="AD14" s="102">
        <v>6.9893211241958131E-3</v>
      </c>
    </row>
    <row r="15" spans="1:30" s="102" customFormat="1" ht="12" x14ac:dyDescent="0.2">
      <c r="A15" s="102" t="s">
        <v>1901</v>
      </c>
      <c r="B15" s="102" t="s">
        <v>1902</v>
      </c>
      <c r="C15" s="102">
        <v>0.23069240152835849</v>
      </c>
      <c r="D15" s="102">
        <v>0.2306919991970062</v>
      </c>
      <c r="E15" s="102">
        <v>0.39994361996650701</v>
      </c>
      <c r="F15" s="102">
        <v>0.41354027390480042</v>
      </c>
      <c r="G15" s="102">
        <v>0.41889470815658569</v>
      </c>
      <c r="H15" s="102">
        <v>0.4279496967792511</v>
      </c>
      <c r="I15" s="102">
        <v>0.4394436776638031</v>
      </c>
      <c r="J15" s="102">
        <v>0.45007726550102228</v>
      </c>
      <c r="K15" s="102">
        <v>0.46119824051856989</v>
      </c>
      <c r="L15" s="102">
        <v>0.47170498967170721</v>
      </c>
      <c r="M15" s="102">
        <v>0.48237946629524231</v>
      </c>
      <c r="N15" s="102">
        <v>0.48959752917289728</v>
      </c>
      <c r="O15" s="102">
        <v>0.48923510313034058</v>
      </c>
      <c r="P15" s="102">
        <v>0.28911802172660828</v>
      </c>
      <c r="Q15" s="102">
        <v>0.14359673857688901</v>
      </c>
      <c r="R15" s="102">
        <v>0.1572767645120621</v>
      </c>
      <c r="S15" s="102">
        <v>0.16270910203456879</v>
      </c>
      <c r="T15" s="102">
        <v>0.16618843376636511</v>
      </c>
      <c r="U15" s="102">
        <v>0.17135538160800931</v>
      </c>
      <c r="V15" s="102">
        <v>0.11807384341955179</v>
      </c>
      <c r="W15" s="102">
        <v>0.11751096695661541</v>
      </c>
      <c r="X15" s="102">
        <v>0.1173508539795876</v>
      </c>
      <c r="Y15" s="102">
        <v>0.1171779483556747</v>
      </c>
      <c r="Z15" s="102">
        <v>0.1165352091193199</v>
      </c>
      <c r="AA15" s="102">
        <v>0.1157728359103203</v>
      </c>
      <c r="AB15" s="102">
        <v>0.115211583673954</v>
      </c>
      <c r="AC15" s="102">
        <v>0</v>
      </c>
      <c r="AD15" s="102" t="s">
        <v>790</v>
      </c>
    </row>
    <row r="16" spans="1:30" s="102" customFormat="1" ht="12" x14ac:dyDescent="0.2">
      <c r="A16" s="102" t="s">
        <v>1903</v>
      </c>
      <c r="B16" s="102" t="s">
        <v>1904</v>
      </c>
      <c r="C16" s="102">
        <v>6.3908134961820906E-7</v>
      </c>
      <c r="D16" s="102">
        <v>6.1730128209092072E-7</v>
      </c>
      <c r="E16" s="102">
        <v>3.8930701862227579E-7</v>
      </c>
      <c r="F16" s="102">
        <v>3.6281170423535508E-7</v>
      </c>
      <c r="G16" s="102">
        <v>3.327600950342458E-7</v>
      </c>
      <c r="H16" s="102">
        <v>2.9858290417905659E-7</v>
      </c>
      <c r="I16" s="102">
        <v>2.6217054482913232E-7</v>
      </c>
      <c r="J16" s="102">
        <v>1.200142432935536E-4</v>
      </c>
      <c r="K16" s="102">
        <v>9.2720775865018368E-4</v>
      </c>
      <c r="L16" s="102">
        <v>6.7770946770906448E-4</v>
      </c>
      <c r="M16" s="102">
        <v>2.4563786573708062E-3</v>
      </c>
      <c r="N16" s="102">
        <v>4.1814809665083894E-3</v>
      </c>
      <c r="O16" s="102">
        <v>6.0350927524268627E-3</v>
      </c>
      <c r="P16" s="102">
        <v>6.0992040671408176E-3</v>
      </c>
      <c r="Q16" s="102">
        <v>6.0373451560735703E-3</v>
      </c>
      <c r="R16" s="102">
        <v>5.9533650055527687E-3</v>
      </c>
      <c r="S16" s="102">
        <v>5.9533650055527687E-3</v>
      </c>
      <c r="T16" s="102">
        <v>5.6725018657743931E-3</v>
      </c>
      <c r="U16" s="102">
        <v>4.5324689708650112E-3</v>
      </c>
      <c r="V16" s="102">
        <v>3.6667839158326392E-3</v>
      </c>
      <c r="W16" s="102">
        <v>2.668049419298768E-3</v>
      </c>
      <c r="X16" s="102">
        <v>1.2990754330530761E-3</v>
      </c>
      <c r="Y16" s="102">
        <v>6.6363667428959161E-5</v>
      </c>
      <c r="Z16" s="102">
        <v>1.106061099562794E-4</v>
      </c>
      <c r="AA16" s="102">
        <v>1.050758073688485E-4</v>
      </c>
      <c r="AB16" s="102">
        <v>7.1893970016390085E-5</v>
      </c>
      <c r="AC16" s="102">
        <v>6.6363667428959161E-5</v>
      </c>
      <c r="AD16" s="102">
        <v>0.19550901450126321</v>
      </c>
    </row>
    <row r="17" spans="1:30" s="104" customFormat="1" ht="12" x14ac:dyDescent="0.2">
      <c r="A17" s="104" t="s">
        <v>1905</v>
      </c>
      <c r="B17" s="104" t="s">
        <v>1906</v>
      </c>
      <c r="C17" s="104">
        <v>2.0956628322601318</v>
      </c>
      <c r="D17" s="104">
        <v>2.114242315292358</v>
      </c>
      <c r="E17" s="104">
        <v>2.1277763843536381</v>
      </c>
      <c r="F17" s="104">
        <v>2.1292381286621089</v>
      </c>
      <c r="G17" s="104">
        <v>2.132126092910767</v>
      </c>
      <c r="H17" s="104">
        <v>2.133710384368896</v>
      </c>
      <c r="I17" s="104">
        <v>2.133877277374268</v>
      </c>
      <c r="J17" s="104">
        <v>2.1338717937469478</v>
      </c>
      <c r="K17" s="104">
        <v>2.137631893157959</v>
      </c>
      <c r="L17" s="104">
        <v>2.148905992507935</v>
      </c>
      <c r="M17" s="104">
        <v>2.1672625541687012</v>
      </c>
      <c r="N17" s="104">
        <v>2.177243709564209</v>
      </c>
      <c r="O17" s="104">
        <v>2.1832344532012939</v>
      </c>
      <c r="P17" s="104">
        <v>2.1968147754669189</v>
      </c>
      <c r="Q17" s="104">
        <v>2.2088782787322998</v>
      </c>
      <c r="R17" s="104">
        <v>2.2192263603210449</v>
      </c>
      <c r="S17" s="104">
        <v>2.2451624870300289</v>
      </c>
      <c r="T17" s="104">
        <v>2.2696211338043208</v>
      </c>
      <c r="U17" s="104">
        <v>2.297623872756958</v>
      </c>
      <c r="V17" s="104">
        <v>2.3018119335174561</v>
      </c>
      <c r="W17" s="104">
        <v>2.3032181262969971</v>
      </c>
      <c r="X17" s="104">
        <v>2.3003263473510742</v>
      </c>
      <c r="Y17" s="104">
        <v>2.2891886234283452</v>
      </c>
      <c r="Z17" s="104">
        <v>2.3190982341766362</v>
      </c>
      <c r="AA17" s="104">
        <v>2.3579726219177251</v>
      </c>
      <c r="AB17" s="104">
        <v>2.392503023147583</v>
      </c>
      <c r="AC17" s="104">
        <v>2.4160313606262211</v>
      </c>
      <c r="AD17" s="104">
        <v>5.4863942591982786E-3</v>
      </c>
    </row>
    <row r="18" spans="1:30" s="104" customFormat="1" ht="12" x14ac:dyDescent="0.2">
      <c r="A18" s="104" t="s">
        <v>1907</v>
      </c>
      <c r="B18" s="104" t="s">
        <v>1908</v>
      </c>
      <c r="C18" s="104">
        <v>7.8314943313598633</v>
      </c>
      <c r="D18" s="104">
        <v>7.9338951110839844</v>
      </c>
      <c r="E18" s="104">
        <v>8.0728769302368164</v>
      </c>
      <c r="F18" s="104">
        <v>8.1131172180175781</v>
      </c>
      <c r="G18" s="104">
        <v>8.1138448715209961</v>
      </c>
      <c r="H18" s="104">
        <v>8.1361846923828125</v>
      </c>
      <c r="I18" s="104">
        <v>8.1940231323242188</v>
      </c>
      <c r="J18" s="104">
        <v>8.2466001510620117</v>
      </c>
      <c r="K18" s="104">
        <v>8.3070297241210938</v>
      </c>
      <c r="L18" s="104">
        <v>8.352107048034668</v>
      </c>
      <c r="M18" s="104">
        <v>8.401458740234375</v>
      </c>
      <c r="N18" s="104">
        <v>8.4418087005615234</v>
      </c>
      <c r="O18" s="104">
        <v>8.4989223480224609</v>
      </c>
      <c r="P18" s="104">
        <v>8.5471391677856445</v>
      </c>
      <c r="Q18" s="104">
        <v>8.5978717803955078</v>
      </c>
      <c r="R18" s="104">
        <v>8.6418876647949219</v>
      </c>
      <c r="S18" s="104">
        <v>8.6749334335327148</v>
      </c>
      <c r="T18" s="104">
        <v>8.7147922515869141</v>
      </c>
      <c r="U18" s="104">
        <v>8.7515192031860352</v>
      </c>
      <c r="V18" s="104">
        <v>8.7880821228027344</v>
      </c>
      <c r="W18" s="104">
        <v>8.8206558227539063</v>
      </c>
      <c r="X18" s="104">
        <v>8.8518953323364258</v>
      </c>
      <c r="Y18" s="104">
        <v>8.8673839569091797</v>
      </c>
      <c r="Z18" s="104">
        <v>8.9056949615478516</v>
      </c>
      <c r="AA18" s="104">
        <v>8.9540348052978516</v>
      </c>
      <c r="AB18" s="104">
        <v>8.9879264831542969</v>
      </c>
      <c r="AC18" s="104">
        <v>9.014134407043457</v>
      </c>
      <c r="AD18" s="104">
        <v>5.4239062671286309E-3</v>
      </c>
    </row>
    <row r="19" spans="1:30" s="102" customFormat="1" ht="12" x14ac:dyDescent="0.2"/>
    <row r="20" spans="1:30" s="104" customFormat="1" ht="12" x14ac:dyDescent="0.2">
      <c r="A20" s="104" t="s">
        <v>1909</v>
      </c>
      <c r="B20" s="104" t="s">
        <v>1460</v>
      </c>
      <c r="C20" s="104">
        <v>7.7855920791625977</v>
      </c>
      <c r="D20" s="104">
        <v>7.8923330307006836</v>
      </c>
      <c r="E20" s="104">
        <v>8.0292177200317383</v>
      </c>
      <c r="F20" s="104">
        <v>8.0846929550170898</v>
      </c>
      <c r="G20" s="104">
        <v>8.0735921859741211</v>
      </c>
      <c r="H20" s="104">
        <v>8.0833263397216797</v>
      </c>
      <c r="I20" s="104">
        <v>8.1592483520507813</v>
      </c>
      <c r="J20" s="104">
        <v>8.2108449935913086</v>
      </c>
      <c r="K20" s="104">
        <v>8.2659883499145508</v>
      </c>
      <c r="L20" s="104">
        <v>8.3113126754760742</v>
      </c>
      <c r="M20" s="104">
        <v>8.3615226745605469</v>
      </c>
      <c r="N20" s="104">
        <v>8.4006357192993164</v>
      </c>
      <c r="O20" s="104">
        <v>8.4577016830444336</v>
      </c>
      <c r="P20" s="104">
        <v>8.5056266784667969</v>
      </c>
      <c r="Q20" s="104">
        <v>8.5566587448120117</v>
      </c>
      <c r="R20" s="104">
        <v>8.5998325347900391</v>
      </c>
      <c r="S20" s="104">
        <v>8.6340618133544922</v>
      </c>
      <c r="T20" s="104">
        <v>8.6736764907836914</v>
      </c>
      <c r="U20" s="104">
        <v>8.7099237442016602</v>
      </c>
      <c r="V20" s="104">
        <v>8.746586799621582</v>
      </c>
      <c r="W20" s="104">
        <v>8.7804031372070313</v>
      </c>
      <c r="X20" s="104">
        <v>8.8126745223999023</v>
      </c>
      <c r="Y20" s="104">
        <v>8.8281440734863281</v>
      </c>
      <c r="Z20" s="104">
        <v>8.8652753829956055</v>
      </c>
      <c r="AA20" s="104">
        <v>8.9119901657104492</v>
      </c>
      <c r="AB20" s="104">
        <v>8.9451675415039063</v>
      </c>
      <c r="AC20" s="104">
        <v>8.9719314575195313</v>
      </c>
      <c r="AD20" s="104">
        <v>5.4697555871852099E-3</v>
      </c>
    </row>
    <row r="21" spans="1:30" s="104" customFormat="1" ht="12" x14ac:dyDescent="0.2">
      <c r="A21" s="104" t="s">
        <v>1910</v>
      </c>
      <c r="B21" s="104" t="s">
        <v>1911</v>
      </c>
      <c r="C21" s="104">
        <v>7.782346248626709</v>
      </c>
      <c r="D21" s="104">
        <v>7.8888826370239258</v>
      </c>
      <c r="E21" s="104">
        <v>8.0256900787353516</v>
      </c>
      <c r="F21" s="104">
        <v>8.0811338424682617</v>
      </c>
      <c r="G21" s="104">
        <v>8.0700435638427734</v>
      </c>
      <c r="H21" s="104">
        <v>8.0798749923706055</v>
      </c>
      <c r="I21" s="104">
        <v>8.1558904647827148</v>
      </c>
      <c r="J21" s="104">
        <v>8.2075967788696289</v>
      </c>
      <c r="K21" s="104">
        <v>8.2623367309570313</v>
      </c>
      <c r="L21" s="104">
        <v>8.3077421188354492</v>
      </c>
      <c r="M21" s="104">
        <v>8.3587360382080078</v>
      </c>
      <c r="N21" s="104">
        <v>8.3978757858276367</v>
      </c>
      <c r="O21" s="104">
        <v>8.4545679092407227</v>
      </c>
      <c r="P21" s="104">
        <v>8.5026683807373047</v>
      </c>
      <c r="Q21" s="104">
        <v>8.5538740158081055</v>
      </c>
      <c r="R21" s="104">
        <v>8.5972146987915039</v>
      </c>
      <c r="S21" s="104">
        <v>8.6316041946411133</v>
      </c>
      <c r="T21" s="104">
        <v>8.6713752746582031</v>
      </c>
      <c r="U21" s="104">
        <v>8.7077493667602539</v>
      </c>
      <c r="V21" s="104">
        <v>8.7445249557495117</v>
      </c>
      <c r="W21" s="104">
        <v>8.7784280776977539</v>
      </c>
      <c r="X21" s="104">
        <v>8.810795783996582</v>
      </c>
      <c r="Y21" s="104">
        <v>8.8263378143310547</v>
      </c>
      <c r="Z21" s="104">
        <v>8.8635215759277344</v>
      </c>
      <c r="AA21" s="104">
        <v>8.9102687835693359</v>
      </c>
      <c r="AB21" s="104">
        <v>8.9434757232666016</v>
      </c>
      <c r="AC21" s="104">
        <v>8.9702615737915039</v>
      </c>
      <c r="AD21" s="104">
        <v>5.47868298821097E-3</v>
      </c>
    </row>
    <row r="22" spans="1:30" s="102" customFormat="1" ht="12" x14ac:dyDescent="0.2">
      <c r="A22" s="102" t="s">
        <v>1912</v>
      </c>
      <c r="B22" s="102" t="s">
        <v>1913</v>
      </c>
      <c r="C22" s="102">
        <v>3.9304556846618648</v>
      </c>
      <c r="D22" s="102">
        <v>4.0369472503662109</v>
      </c>
      <c r="E22" s="102">
        <v>4.173698902130127</v>
      </c>
      <c r="F22" s="102">
        <v>4.2290725708007813</v>
      </c>
      <c r="G22" s="102">
        <v>4.2216925621032706</v>
      </c>
      <c r="H22" s="102">
        <v>4.2494363784790039</v>
      </c>
      <c r="I22" s="102">
        <v>4.3035359382629386</v>
      </c>
      <c r="J22" s="102">
        <v>4.3551092147827148</v>
      </c>
      <c r="K22" s="102">
        <v>4.409691333770752</v>
      </c>
      <c r="L22" s="102">
        <v>4.4549131393432617</v>
      </c>
      <c r="M22" s="102">
        <v>4.5057024955749512</v>
      </c>
      <c r="N22" s="102">
        <v>4.5446176528930664</v>
      </c>
      <c r="O22" s="102">
        <v>4.6010560989379883</v>
      </c>
      <c r="P22" s="102">
        <v>4.6488757133483887</v>
      </c>
      <c r="Q22" s="102">
        <v>4.6998014450073242</v>
      </c>
      <c r="R22" s="102">
        <v>4.7428293228149414</v>
      </c>
      <c r="S22" s="102">
        <v>4.7768759727478027</v>
      </c>
      <c r="T22" s="102">
        <v>4.8162755966186523</v>
      </c>
      <c r="U22" s="102">
        <v>4.8522520065307617</v>
      </c>
      <c r="V22" s="102">
        <v>4.8885645866394043</v>
      </c>
      <c r="W22" s="102">
        <v>4.9219722747802734</v>
      </c>
      <c r="X22" s="102">
        <v>4.9538068771362296</v>
      </c>
      <c r="Y22" s="102">
        <v>4.9687800407409668</v>
      </c>
      <c r="Z22" s="102">
        <v>5.0053467750549316</v>
      </c>
      <c r="AA22" s="102">
        <v>5.0514383316040039</v>
      </c>
      <c r="AB22" s="102">
        <v>5.0839400291442871</v>
      </c>
      <c r="AC22" s="102">
        <v>5.1098895072937012</v>
      </c>
      <c r="AD22" s="102">
        <v>1.014427751937896E-2</v>
      </c>
    </row>
    <row r="23" spans="1:30" s="102" customFormat="1" ht="12" x14ac:dyDescent="0.2">
      <c r="A23" s="102" t="s">
        <v>1914</v>
      </c>
      <c r="B23" s="102" t="s">
        <v>1915</v>
      </c>
      <c r="C23" s="102">
        <v>3.851636409759521</v>
      </c>
      <c r="D23" s="102">
        <v>3.851636409759521</v>
      </c>
      <c r="E23" s="102">
        <v>3.851636409759521</v>
      </c>
      <c r="F23" s="102">
        <v>3.851636409759521</v>
      </c>
      <c r="G23" s="102">
        <v>3.847848653793335</v>
      </c>
      <c r="H23" s="102">
        <v>3.8298377990722661</v>
      </c>
      <c r="I23" s="102">
        <v>3.851636409759521</v>
      </c>
      <c r="J23" s="102">
        <v>3.851636409759521</v>
      </c>
      <c r="K23" s="102">
        <v>3.851636409759521</v>
      </c>
      <c r="L23" s="102">
        <v>3.851636409759521</v>
      </c>
      <c r="M23" s="102">
        <v>3.851636409759521</v>
      </c>
      <c r="N23" s="102">
        <v>3.851636409759521</v>
      </c>
      <c r="O23" s="102">
        <v>3.851636409759521</v>
      </c>
      <c r="P23" s="102">
        <v>3.851636409759521</v>
      </c>
      <c r="Q23" s="102">
        <v>3.851636409759521</v>
      </c>
      <c r="R23" s="102">
        <v>3.851636409759521</v>
      </c>
      <c r="S23" s="102">
        <v>3.851636409759521</v>
      </c>
      <c r="T23" s="102">
        <v>3.851636409759521</v>
      </c>
      <c r="U23" s="102">
        <v>3.851636409759521</v>
      </c>
      <c r="V23" s="102">
        <v>3.851636409759521</v>
      </c>
      <c r="W23" s="102">
        <v>3.851636409759521</v>
      </c>
      <c r="X23" s="102">
        <v>3.851636409759521</v>
      </c>
      <c r="Y23" s="102">
        <v>3.851636409759521</v>
      </c>
      <c r="Z23" s="102">
        <v>3.851636409759521</v>
      </c>
      <c r="AA23" s="102">
        <v>3.851636409759521</v>
      </c>
      <c r="AB23" s="102">
        <v>3.851636409759521</v>
      </c>
      <c r="AC23" s="102">
        <v>3.851636409759521</v>
      </c>
      <c r="AD23" s="102">
        <v>0</v>
      </c>
    </row>
    <row r="24" spans="1:30" s="102" customFormat="1" ht="12" x14ac:dyDescent="0.2">
      <c r="A24" s="102" t="s">
        <v>1916</v>
      </c>
      <c r="B24" s="102" t="s">
        <v>1917</v>
      </c>
      <c r="C24" s="102">
        <v>2.5415420532226563E-4</v>
      </c>
      <c r="D24" s="102">
        <v>2.9897689819335938E-4</v>
      </c>
      <c r="E24" s="102">
        <v>3.54766845703125E-4</v>
      </c>
      <c r="F24" s="102">
        <v>4.2486190795898438E-4</v>
      </c>
      <c r="G24" s="102">
        <v>5.0234794616699219E-4</v>
      </c>
      <c r="H24" s="102">
        <v>6.008148193359375E-4</v>
      </c>
      <c r="I24" s="102">
        <v>7.1811676025390625E-4</v>
      </c>
      <c r="J24" s="102">
        <v>8.5115432739257813E-4</v>
      </c>
      <c r="K24" s="102">
        <v>1.0089874267578121E-3</v>
      </c>
      <c r="L24" s="102">
        <v>1.1925697326660161E-3</v>
      </c>
      <c r="M24" s="102">
        <v>1.397132873535156E-3</v>
      </c>
      <c r="N24" s="102">
        <v>1.6217231750488279E-3</v>
      </c>
      <c r="O24" s="102">
        <v>1.8754005432128911E-3</v>
      </c>
      <c r="P24" s="102">
        <v>2.1562576293945308E-3</v>
      </c>
      <c r="Q24" s="102">
        <v>2.4361610412597661E-3</v>
      </c>
      <c r="R24" s="102">
        <v>2.7489662170410161E-3</v>
      </c>
      <c r="S24" s="102">
        <v>3.0918121337890621E-3</v>
      </c>
      <c r="T24" s="102">
        <v>3.4632682800292969E-3</v>
      </c>
      <c r="U24" s="102">
        <v>3.8609504699707031E-3</v>
      </c>
      <c r="V24" s="102">
        <v>4.3239593505859384E-3</v>
      </c>
      <c r="W24" s="102">
        <v>4.8193931579589844E-3</v>
      </c>
      <c r="X24" s="102">
        <v>5.3524971008300781E-3</v>
      </c>
      <c r="Y24" s="102">
        <v>5.9213638305664063E-3</v>
      </c>
      <c r="Z24" s="102">
        <v>6.53839111328125E-3</v>
      </c>
      <c r="AA24" s="102">
        <v>7.1940422058105469E-3</v>
      </c>
      <c r="AB24" s="102">
        <v>7.8992843627929688E-3</v>
      </c>
      <c r="AC24" s="102">
        <v>8.73565673828125E-3</v>
      </c>
      <c r="AD24" s="102">
        <v>0.14573597167613661</v>
      </c>
    </row>
    <row r="25" spans="1:30" s="104" customFormat="1" ht="12" x14ac:dyDescent="0.2">
      <c r="A25" s="104" t="s">
        <v>1918</v>
      </c>
      <c r="B25" s="104" t="s">
        <v>1919</v>
      </c>
      <c r="C25" s="104">
        <v>3.2457646448165178E-3</v>
      </c>
      <c r="D25" s="104">
        <v>3.4504062496125698E-3</v>
      </c>
      <c r="E25" s="104">
        <v>3.5280678421258931E-3</v>
      </c>
      <c r="F25" s="104">
        <v>3.5593057982623581E-3</v>
      </c>
      <c r="G25" s="104">
        <v>3.548663342371583E-3</v>
      </c>
      <c r="H25" s="104">
        <v>3.4512979909777641E-3</v>
      </c>
      <c r="I25" s="104">
        <v>3.3582148607820268E-3</v>
      </c>
      <c r="J25" s="104">
        <v>3.248144406825304E-3</v>
      </c>
      <c r="K25" s="104">
        <v>3.1163597013801341E-3</v>
      </c>
      <c r="L25" s="104">
        <v>2.9525768477469678E-3</v>
      </c>
      <c r="M25" s="104">
        <v>2.786326222121716E-3</v>
      </c>
      <c r="N25" s="104">
        <v>2.6168040931224819E-3</v>
      </c>
      <c r="O25" s="104">
        <v>2.4430807679891591E-3</v>
      </c>
      <c r="P25" s="104">
        <v>2.2680461406707759E-3</v>
      </c>
      <c r="Q25" s="104">
        <v>2.0939323585480452E-3</v>
      </c>
      <c r="R25" s="104">
        <v>1.9270121119916439E-3</v>
      </c>
      <c r="S25" s="104">
        <v>1.767068519257009E-3</v>
      </c>
      <c r="T25" s="104">
        <v>1.6111071454361079E-3</v>
      </c>
      <c r="U25" s="104">
        <v>1.4840550720691681E-3</v>
      </c>
      <c r="V25" s="104">
        <v>1.3711944920942189E-3</v>
      </c>
      <c r="W25" s="104">
        <v>1.2841554125770931E-3</v>
      </c>
      <c r="X25" s="104">
        <v>1.1884088162332771E-3</v>
      </c>
      <c r="Y25" s="104">
        <v>1.116185681894422E-3</v>
      </c>
      <c r="Z25" s="104">
        <v>1.06381974183023E-3</v>
      </c>
      <c r="AA25" s="104">
        <v>1.031164661981165E-3</v>
      </c>
      <c r="AB25" s="104">
        <v>1.001611934043467E-3</v>
      </c>
      <c r="AC25" s="104">
        <v>9.795421501621604E-4</v>
      </c>
      <c r="AD25" s="104">
        <v>-4.5032269984946582E-2</v>
      </c>
    </row>
    <row r="26" spans="1:30" s="102" customFormat="1" ht="12" x14ac:dyDescent="0.2">
      <c r="A26" s="102" t="s">
        <v>1920</v>
      </c>
      <c r="B26" s="102" t="s">
        <v>1921</v>
      </c>
      <c r="C26" s="102">
        <v>3.0001320410519838E-3</v>
      </c>
      <c r="D26" s="102">
        <v>3.192805452272296E-3</v>
      </c>
      <c r="E26" s="102">
        <v>3.2669876236468549E-3</v>
      </c>
      <c r="F26" s="102">
        <v>3.298167604953051E-3</v>
      </c>
      <c r="G26" s="102">
        <v>3.2883768435567622E-3</v>
      </c>
      <c r="H26" s="102">
        <v>3.192552132532001E-3</v>
      </c>
      <c r="I26" s="102">
        <v>3.1009400263428688E-3</v>
      </c>
      <c r="J26" s="102">
        <v>2.9922982212156062E-3</v>
      </c>
      <c r="K26" s="102">
        <v>2.8639703523367639E-3</v>
      </c>
      <c r="L26" s="102">
        <v>2.7039882261306052E-3</v>
      </c>
      <c r="M26" s="102">
        <v>2.5402950122952461E-3</v>
      </c>
      <c r="N26" s="102">
        <v>2.3743205238133669E-3</v>
      </c>
      <c r="O26" s="102">
        <v>2.2043485660105939E-3</v>
      </c>
      <c r="P26" s="102">
        <v>2.033262280747294E-3</v>
      </c>
      <c r="Q26" s="102">
        <v>1.8629252444952731E-3</v>
      </c>
      <c r="R26" s="102">
        <v>1.699730753898621E-3</v>
      </c>
      <c r="S26" s="102">
        <v>1.543906750157475E-3</v>
      </c>
      <c r="T26" s="102">
        <v>1.392207923345268E-3</v>
      </c>
      <c r="U26" s="102">
        <v>1.2697310885414479E-3</v>
      </c>
      <c r="V26" s="102">
        <v>1.1609822977334261E-3</v>
      </c>
      <c r="W26" s="102">
        <v>1.078186556696892E-3</v>
      </c>
      <c r="X26" s="102">
        <v>9.8615104798227549E-4</v>
      </c>
      <c r="Y26" s="102">
        <v>9.1802020324394107E-4</v>
      </c>
      <c r="Z26" s="102">
        <v>8.7024300592020154E-4</v>
      </c>
      <c r="AA26" s="102">
        <v>8.4183091530576348E-4</v>
      </c>
      <c r="AB26" s="102">
        <v>8.1623840378597379E-4</v>
      </c>
      <c r="AC26" s="102">
        <v>7.9701415961608291E-4</v>
      </c>
      <c r="AD26" s="102">
        <v>-4.9704485102181513E-2</v>
      </c>
    </row>
    <row r="27" spans="1:30" s="102" customFormat="1" ht="12" x14ac:dyDescent="0.2">
      <c r="A27" s="102" t="s">
        <v>1922</v>
      </c>
      <c r="B27" s="102" t="s">
        <v>1923</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t="s">
        <v>790</v>
      </c>
    </row>
    <row r="28" spans="1:30" s="102" customFormat="1" ht="12" x14ac:dyDescent="0.2">
      <c r="A28" s="102" t="s">
        <v>1924</v>
      </c>
      <c r="B28" s="102" t="s">
        <v>1925</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t="s">
        <v>790</v>
      </c>
    </row>
    <row r="29" spans="1:30" s="102" customFormat="1" ht="12" x14ac:dyDescent="0.2">
      <c r="A29" s="102" t="s">
        <v>1926</v>
      </c>
      <c r="B29" s="102" t="s">
        <v>1927</v>
      </c>
      <c r="C29" s="102">
        <v>2.4563242914155131E-4</v>
      </c>
      <c r="D29" s="102">
        <v>2.5760105927474802E-4</v>
      </c>
      <c r="E29" s="102">
        <v>2.6108010206371551E-4</v>
      </c>
      <c r="F29" s="102">
        <v>2.6113790227100248E-4</v>
      </c>
      <c r="G29" s="102">
        <v>2.6028638239949942E-4</v>
      </c>
      <c r="H29" s="102">
        <v>2.5874594575725501E-4</v>
      </c>
      <c r="I29" s="102">
        <v>2.5727503816597158E-4</v>
      </c>
      <c r="J29" s="102">
        <v>2.5584644754417241E-4</v>
      </c>
      <c r="K29" s="102">
        <v>2.5238931993953878E-4</v>
      </c>
      <c r="L29" s="102">
        <v>2.4858899996615952E-4</v>
      </c>
      <c r="M29" s="102">
        <v>2.4603123893029988E-4</v>
      </c>
      <c r="N29" s="102">
        <v>2.4248399131465701E-4</v>
      </c>
      <c r="O29" s="102">
        <v>2.387320419074968E-4</v>
      </c>
      <c r="P29" s="102">
        <v>2.34783990890719E-4</v>
      </c>
      <c r="Q29" s="102">
        <v>2.3100717226043341E-4</v>
      </c>
      <c r="R29" s="102">
        <v>2.2728153271600601E-4</v>
      </c>
      <c r="S29" s="102">
        <v>2.2316181275527919E-4</v>
      </c>
      <c r="T29" s="102">
        <v>2.188990620197728E-4</v>
      </c>
      <c r="U29" s="102">
        <v>2.14324114494957E-4</v>
      </c>
      <c r="V29" s="102">
        <v>2.1021220891270789E-4</v>
      </c>
      <c r="W29" s="102">
        <v>2.0596889953594649E-4</v>
      </c>
      <c r="X29" s="102">
        <v>2.0225787011440841E-4</v>
      </c>
      <c r="Y29" s="102">
        <v>1.981655368581414E-4</v>
      </c>
      <c r="Z29" s="102">
        <v>1.9357670680619779E-4</v>
      </c>
      <c r="AA29" s="102">
        <v>1.8933360115624959E-4</v>
      </c>
      <c r="AB29" s="102">
        <v>1.8537347204983229E-4</v>
      </c>
      <c r="AC29" s="102">
        <v>1.825279323384166E-4</v>
      </c>
      <c r="AD29" s="102">
        <v>-1.135553412845325E-2</v>
      </c>
    </row>
    <row r="30" spans="1:30" s="104" customFormat="1" ht="12" x14ac:dyDescent="0.2">
      <c r="A30" s="104" t="s">
        <v>1928</v>
      </c>
      <c r="B30" s="104" t="s">
        <v>1929</v>
      </c>
      <c r="C30" s="104">
        <v>0</v>
      </c>
      <c r="D30" s="104">
        <v>0</v>
      </c>
      <c r="E30" s="104">
        <v>0</v>
      </c>
      <c r="F30" s="104">
        <v>0</v>
      </c>
      <c r="G30" s="104">
        <v>0</v>
      </c>
      <c r="H30" s="104">
        <v>0</v>
      </c>
      <c r="I30" s="104">
        <v>0</v>
      </c>
      <c r="J30" s="104">
        <v>0</v>
      </c>
      <c r="K30" s="104">
        <v>5.3505628602579236E-4</v>
      </c>
      <c r="L30" s="104">
        <v>6.1796914087608457E-4</v>
      </c>
      <c r="M30" s="104">
        <v>0</v>
      </c>
      <c r="N30" s="104">
        <v>1.4319470210466531E-4</v>
      </c>
      <c r="O30" s="104">
        <v>6.9062993861734867E-4</v>
      </c>
      <c r="P30" s="104">
        <v>6.9062993861734867E-4</v>
      </c>
      <c r="Q30" s="104">
        <v>6.9062993861734867E-4</v>
      </c>
      <c r="R30" s="104">
        <v>6.9062993861734867E-4</v>
      </c>
      <c r="S30" s="104">
        <v>6.9062993861734867E-4</v>
      </c>
      <c r="T30" s="104">
        <v>6.9062993861734867E-4</v>
      </c>
      <c r="U30" s="104">
        <v>6.9062993861734867E-4</v>
      </c>
      <c r="V30" s="104">
        <v>6.9062993861734867E-4</v>
      </c>
      <c r="W30" s="104">
        <v>6.9062993861734867E-4</v>
      </c>
      <c r="X30" s="104">
        <v>6.9062993861734867E-4</v>
      </c>
      <c r="Y30" s="104">
        <v>6.9062993861734867E-4</v>
      </c>
      <c r="Z30" s="104">
        <v>6.9062993861734867E-4</v>
      </c>
      <c r="AA30" s="104">
        <v>6.9062993861734867E-4</v>
      </c>
      <c r="AB30" s="104">
        <v>6.9062993861734867E-4</v>
      </c>
      <c r="AC30" s="104">
        <v>6.9062993861734867E-4</v>
      </c>
      <c r="AD30" s="104" t="s">
        <v>790</v>
      </c>
    </row>
    <row r="31" spans="1:30" s="102" customFormat="1" ht="12" x14ac:dyDescent="0.2"/>
    <row r="32" spans="1:30" s="104" customFormat="1" ht="12" x14ac:dyDescent="0.2">
      <c r="A32" s="104" t="s">
        <v>1930</v>
      </c>
      <c r="B32" s="104" t="s">
        <v>1931</v>
      </c>
      <c r="C32" s="104">
        <v>4.5902252197265618E-2</v>
      </c>
      <c r="D32" s="104">
        <v>4.1562080383300781E-2</v>
      </c>
      <c r="E32" s="104">
        <v>4.3659210205078118E-2</v>
      </c>
      <c r="F32" s="104">
        <v>2.8424263000488281E-2</v>
      </c>
      <c r="G32" s="104">
        <v>4.0252685546875E-2</v>
      </c>
      <c r="H32" s="104">
        <v>5.2858352661132813E-2</v>
      </c>
      <c r="I32" s="104">
        <v>3.47747802734375E-2</v>
      </c>
      <c r="J32" s="104">
        <v>3.5755157470703118E-2</v>
      </c>
      <c r="K32" s="104">
        <v>4.1041374206542969E-2</v>
      </c>
      <c r="L32" s="104">
        <v>4.079437255859375E-2</v>
      </c>
      <c r="M32" s="104">
        <v>3.9936065673828118E-2</v>
      </c>
      <c r="N32" s="104">
        <v>4.1172981262207031E-2</v>
      </c>
      <c r="O32" s="104">
        <v>4.1220664978027337E-2</v>
      </c>
      <c r="P32" s="104">
        <v>4.1512489318847663E-2</v>
      </c>
      <c r="Q32" s="104">
        <v>4.1213035583496087E-2</v>
      </c>
      <c r="R32" s="104">
        <v>4.2055130004882813E-2</v>
      </c>
      <c r="S32" s="104">
        <v>4.0871620178222663E-2</v>
      </c>
      <c r="T32" s="104">
        <v>4.1115760803222663E-2</v>
      </c>
      <c r="U32" s="104">
        <v>4.1595458984375E-2</v>
      </c>
      <c r="V32" s="104">
        <v>4.1495323181152337E-2</v>
      </c>
      <c r="W32" s="104">
        <v>4.0252685546875E-2</v>
      </c>
      <c r="X32" s="104">
        <v>3.9220809936523438E-2</v>
      </c>
      <c r="Y32" s="104">
        <v>3.9239883422851563E-2</v>
      </c>
      <c r="Z32" s="104">
        <v>4.0419578552246087E-2</v>
      </c>
      <c r="AA32" s="104">
        <v>4.2044639587402337E-2</v>
      </c>
      <c r="AB32" s="104">
        <v>4.2758941650390618E-2</v>
      </c>
      <c r="AC32" s="104">
        <v>4.2202949523925781E-2</v>
      </c>
      <c r="AD32" s="104">
        <v>-3.226478725445348E-3</v>
      </c>
    </row>
    <row r="33" spans="1:30" s="102" customFormat="1" ht="12" x14ac:dyDescent="0.2"/>
    <row r="34" spans="1:30" s="104" customFormat="1" ht="12" x14ac:dyDescent="0.2">
      <c r="B34" s="104" t="s">
        <v>1932</v>
      </c>
    </row>
    <row r="35" spans="1:30" s="102" customFormat="1" ht="12" x14ac:dyDescent="0.2">
      <c r="A35" s="102" t="s">
        <v>1933</v>
      </c>
      <c r="B35" s="102" t="s">
        <v>1934</v>
      </c>
      <c r="C35" s="102">
        <v>7.0623779296875</v>
      </c>
      <c r="D35" s="102">
        <v>8.1772222518920898</v>
      </c>
      <c r="E35" s="102">
        <v>8.0545816421508789</v>
      </c>
      <c r="F35" s="102">
        <v>7.9175052642822266</v>
      </c>
      <c r="G35" s="102">
        <v>8.0400533676147461</v>
      </c>
      <c r="H35" s="102">
        <v>8.1602315902709961</v>
      </c>
      <c r="I35" s="102">
        <v>8.3440771102905273</v>
      </c>
      <c r="J35" s="102">
        <v>8.5184183120727539</v>
      </c>
      <c r="K35" s="102">
        <v>8.9469699859619141</v>
      </c>
      <c r="L35" s="102">
        <v>9.3011131286621094</v>
      </c>
      <c r="M35" s="102">
        <v>9.5776071548461914</v>
      </c>
      <c r="N35" s="102">
        <v>9.6891593933105469</v>
      </c>
      <c r="O35" s="102">
        <v>9.6014671325683594</v>
      </c>
      <c r="P35" s="102">
        <v>9.5438508987426758</v>
      </c>
      <c r="Q35" s="102">
        <v>9.6702098846435547</v>
      </c>
      <c r="R35" s="102">
        <v>9.5780801773071289</v>
      </c>
      <c r="S35" s="102">
        <v>9.6218910217285156</v>
      </c>
      <c r="T35" s="102">
        <v>9.7619714736938477</v>
      </c>
      <c r="U35" s="102">
        <v>9.9076681137084961</v>
      </c>
      <c r="V35" s="102">
        <v>9.8563909530639648</v>
      </c>
      <c r="W35" s="102">
        <v>9.9179220199584961</v>
      </c>
      <c r="X35" s="102">
        <v>9.924351692199707</v>
      </c>
      <c r="Y35" s="102">
        <v>9.9192829132080078</v>
      </c>
      <c r="Z35" s="102">
        <v>9.8394737243652344</v>
      </c>
      <c r="AA35" s="102">
        <v>9.8236074447631836</v>
      </c>
      <c r="AB35" s="102">
        <v>9.826024055480957</v>
      </c>
      <c r="AC35" s="102">
        <v>9.6644515991210938</v>
      </c>
      <c r="AD35" s="102">
        <v>1.213739671851655E-2</v>
      </c>
    </row>
    <row r="36" spans="1:30" s="102" customFormat="1" ht="12" x14ac:dyDescent="0.2"/>
    <row r="37" spans="1:30" s="104" customFormat="1" ht="12" x14ac:dyDescent="0.2">
      <c r="B37" s="104" t="s">
        <v>1935</v>
      </c>
    </row>
    <row r="38" spans="1:30" s="102" customFormat="1" ht="12" x14ac:dyDescent="0.2">
      <c r="A38" s="102" t="s">
        <v>1936</v>
      </c>
      <c r="B38" s="102" t="s">
        <v>1937</v>
      </c>
      <c r="C38" s="102">
        <v>9.5251846313476563</v>
      </c>
      <c r="D38" s="102">
        <v>10.64007472991943</v>
      </c>
      <c r="E38" s="102">
        <v>10.51750564575195</v>
      </c>
      <c r="F38" s="102">
        <v>10.38045597076416</v>
      </c>
      <c r="G38" s="102">
        <v>10.503005027771</v>
      </c>
      <c r="H38" s="102">
        <v>10.62315654754639</v>
      </c>
      <c r="I38" s="102">
        <v>10.806981086730961</v>
      </c>
      <c r="J38" s="102">
        <v>10.98133754730225</v>
      </c>
      <c r="K38" s="102">
        <v>11.40980434417725</v>
      </c>
      <c r="L38" s="102">
        <v>11.764016151428221</v>
      </c>
      <c r="M38" s="102">
        <v>12.040632247924799</v>
      </c>
      <c r="N38" s="102">
        <v>12.152256965637211</v>
      </c>
      <c r="O38" s="102">
        <v>12.06453895568848</v>
      </c>
      <c r="P38" s="102">
        <v>12.006973266601561</v>
      </c>
      <c r="Q38" s="102">
        <v>12.133413314819339</v>
      </c>
      <c r="R38" s="102">
        <v>12.04129123687744</v>
      </c>
      <c r="S38" s="102">
        <v>12.085117340087891</v>
      </c>
      <c r="T38" s="102">
        <v>12.2252082824707</v>
      </c>
      <c r="U38" s="102">
        <v>12.370906829833981</v>
      </c>
      <c r="V38" s="102">
        <v>12.319607734680179</v>
      </c>
      <c r="W38" s="102">
        <v>12.3811502456665</v>
      </c>
      <c r="X38" s="102">
        <v>12.387590408325201</v>
      </c>
      <c r="Y38" s="102">
        <v>12.38253116607666</v>
      </c>
      <c r="Z38" s="102">
        <v>12.302725791931151</v>
      </c>
      <c r="AA38" s="102">
        <v>12.28686618804932</v>
      </c>
      <c r="AB38" s="102">
        <v>12.28929233551025</v>
      </c>
      <c r="AC38" s="102">
        <v>12.127695083618161</v>
      </c>
      <c r="AD38" s="102">
        <v>9.3337666784212292E-3</v>
      </c>
    </row>
    <row r="39" spans="1:30" s="102" customFormat="1" ht="12" x14ac:dyDescent="0.2">
      <c r="A39" s="102" t="s">
        <v>1938</v>
      </c>
      <c r="B39" s="102" t="s">
        <v>1939</v>
      </c>
      <c r="C39" s="102">
        <v>61.324638366699219</v>
      </c>
      <c r="D39" s="102">
        <v>62.258430480957031</v>
      </c>
      <c r="E39" s="102">
        <v>61.971076965332031</v>
      </c>
      <c r="F39" s="102">
        <v>61.767257690429688</v>
      </c>
      <c r="G39" s="102">
        <v>61.892784118652337</v>
      </c>
      <c r="H39" s="102">
        <v>62.113872528076172</v>
      </c>
      <c r="I39" s="102">
        <v>62.399040222167969</v>
      </c>
      <c r="J39" s="102">
        <v>62.600948333740227</v>
      </c>
      <c r="K39" s="102">
        <v>63.057624816894531</v>
      </c>
      <c r="L39" s="102">
        <v>63.294517517089837</v>
      </c>
      <c r="M39" s="102">
        <v>63.625202178955078</v>
      </c>
      <c r="N39" s="102">
        <v>63.533229827880859</v>
      </c>
      <c r="O39" s="102">
        <v>63.365928649902337</v>
      </c>
      <c r="P39" s="102">
        <v>63.241889953613281</v>
      </c>
      <c r="Q39" s="102">
        <v>63.203315734863281</v>
      </c>
      <c r="R39" s="102">
        <v>63.148933410644531</v>
      </c>
      <c r="S39" s="102">
        <v>63.206012725830078</v>
      </c>
      <c r="T39" s="102">
        <v>63.394557952880859</v>
      </c>
      <c r="U39" s="102">
        <v>63.590591430664063</v>
      </c>
      <c r="V39" s="102">
        <v>63.686977386474609</v>
      </c>
      <c r="W39" s="102">
        <v>63.750324249267578</v>
      </c>
      <c r="X39" s="102">
        <v>63.777320861816413</v>
      </c>
      <c r="Y39" s="102">
        <v>63.778011322021477</v>
      </c>
      <c r="Z39" s="102">
        <v>63.728878021240227</v>
      </c>
      <c r="AA39" s="102">
        <v>63.706928253173828</v>
      </c>
      <c r="AB39" s="102">
        <v>63.682514190673828</v>
      </c>
      <c r="AC39" s="102">
        <v>63.668933868408203</v>
      </c>
      <c r="AD39" s="102">
        <v>1.4439282355112051E-3</v>
      </c>
    </row>
    <row r="40" spans="1:30" s="102" customFormat="1" ht="12" x14ac:dyDescent="0.2">
      <c r="A40" s="102" t="s">
        <v>1940</v>
      </c>
      <c r="B40" s="102" t="s">
        <v>1941</v>
      </c>
      <c r="C40" s="102">
        <v>9.5251846313476563</v>
      </c>
      <c r="D40" s="102">
        <v>10.64007472991943</v>
      </c>
      <c r="E40" s="102">
        <v>10.51750564575195</v>
      </c>
      <c r="F40" s="102">
        <v>10.38045597076416</v>
      </c>
      <c r="G40" s="102">
        <v>10.503005027771</v>
      </c>
      <c r="H40" s="102">
        <v>10.62315654754639</v>
      </c>
      <c r="I40" s="102">
        <v>10.806981086730961</v>
      </c>
      <c r="J40" s="102">
        <v>10.98133754730225</v>
      </c>
      <c r="K40" s="102">
        <v>12.995852470397949</v>
      </c>
      <c r="L40" s="102">
        <v>13.232460975646971</v>
      </c>
      <c r="M40" s="102">
        <v>12.040632247924799</v>
      </c>
      <c r="N40" s="102">
        <v>13.47254753112793</v>
      </c>
      <c r="O40" s="102">
        <v>13.305154800415041</v>
      </c>
      <c r="P40" s="102">
        <v>13.177244186401371</v>
      </c>
      <c r="Q40" s="102">
        <v>13.113540649414061</v>
      </c>
      <c r="R40" s="102">
        <v>13.064906120300289</v>
      </c>
      <c r="S40" s="102">
        <v>13.120963096618651</v>
      </c>
      <c r="T40" s="102">
        <v>13.312520027160639</v>
      </c>
      <c r="U40" s="102">
        <v>13.512441635131839</v>
      </c>
      <c r="V40" s="102">
        <v>13.6641902923584</v>
      </c>
      <c r="W40" s="102">
        <v>13.73334407806396</v>
      </c>
      <c r="X40" s="102">
        <v>13.768575668334959</v>
      </c>
      <c r="Y40" s="102">
        <v>13.772696495056151</v>
      </c>
      <c r="Z40" s="102">
        <v>13.7298641204834</v>
      </c>
      <c r="AA40" s="102">
        <v>13.70885753631592</v>
      </c>
      <c r="AB40" s="102">
        <v>13.686100006103519</v>
      </c>
      <c r="AC40" s="102">
        <v>13.6956672668457</v>
      </c>
      <c r="AD40" s="102">
        <v>1.40649248258895E-2</v>
      </c>
    </row>
    <row r="41" spans="1:30" s="102" customFormat="1" ht="15.75" thickBot="1" x14ac:dyDescent="0.3">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row>
    <row r="42" spans="1:30" s="102" customFormat="1" ht="12.75" thickTop="1" x14ac:dyDescent="0.2">
      <c r="B42" s="102" t="s">
        <v>1335</v>
      </c>
    </row>
    <row r="43" spans="1:30" s="102" customFormat="1" ht="12" x14ac:dyDescent="0.2">
      <c r="B43" s="102" t="s">
        <v>1942</v>
      </c>
    </row>
    <row r="44" spans="1:30" s="102" customFormat="1" ht="12" x14ac:dyDescent="0.2">
      <c r="B44" s="102" t="s">
        <v>1943</v>
      </c>
    </row>
    <row r="45" spans="1:30" s="102" customFormat="1" ht="12" x14ac:dyDescent="0.2">
      <c r="B45" s="102" t="s">
        <v>1944</v>
      </c>
    </row>
    <row r="46" spans="1:30" s="102" customFormat="1" ht="12" x14ac:dyDescent="0.2">
      <c r="B46" s="102" t="s">
        <v>1945</v>
      </c>
    </row>
    <row r="47" spans="1:30" s="102" customFormat="1" ht="12" x14ac:dyDescent="0.2">
      <c r="B47" s="102" t="s">
        <v>1946</v>
      </c>
    </row>
    <row r="48" spans="1:30" s="102" customFormat="1" ht="12" x14ac:dyDescent="0.2">
      <c r="B48" s="102" t="s">
        <v>1947</v>
      </c>
    </row>
    <row r="49" spans="2:2" s="102" customFormat="1" ht="12" x14ac:dyDescent="0.2">
      <c r="B49" s="102" t="s">
        <v>1948</v>
      </c>
    </row>
    <row r="50" spans="2:2" s="102" customFormat="1" ht="12" x14ac:dyDescent="0.2">
      <c r="B50" s="102" t="s">
        <v>1949</v>
      </c>
    </row>
    <row r="51" spans="2:2" s="102" customFormat="1" ht="12" x14ac:dyDescent="0.2">
      <c r="B51" s="102" t="s">
        <v>1950</v>
      </c>
    </row>
    <row r="52" spans="2:2" s="102" customFormat="1" ht="12" x14ac:dyDescent="0.2">
      <c r="B52" s="102" t="s">
        <v>1951</v>
      </c>
    </row>
    <row r="53" spans="2:2" s="102" customFormat="1" ht="12" x14ac:dyDescent="0.2">
      <c r="B53" s="102" t="s">
        <v>1952</v>
      </c>
    </row>
    <row r="54" spans="2:2" s="102" customFormat="1" ht="12" x14ac:dyDescent="0.2">
      <c r="B54" s="102" t="s">
        <v>1953</v>
      </c>
    </row>
    <row r="55" spans="2:2" s="102" customFormat="1" ht="12" x14ac:dyDescent="0.2">
      <c r="B55" s="102" t="s">
        <v>1954</v>
      </c>
    </row>
    <row r="56" spans="2:2" s="102" customFormat="1" ht="12" x14ac:dyDescent="0.2">
      <c r="B56" s="102" t="s">
        <v>1955</v>
      </c>
    </row>
    <row r="57" spans="2:2" s="102" customFormat="1" ht="12" x14ac:dyDescent="0.2">
      <c r="B57" s="102" t="s">
        <v>1956</v>
      </c>
    </row>
    <row r="58" spans="2:2" s="102" customFormat="1" ht="12" x14ac:dyDescent="0.2">
      <c r="B58" s="102" t="s">
        <v>1957</v>
      </c>
    </row>
    <row r="59" spans="2:2" s="102" customFormat="1" ht="12" x14ac:dyDescent="0.2">
      <c r="B59" s="102" t="s">
        <v>1958</v>
      </c>
    </row>
    <row r="60" spans="2:2" s="102" customFormat="1" ht="12" x14ac:dyDescent="0.2">
      <c r="B60" s="102" t="s">
        <v>1959</v>
      </c>
    </row>
    <row r="61" spans="2:2" s="102" customFormat="1" ht="12" x14ac:dyDescent="0.2">
      <c r="B61" s="102" t="s">
        <v>1960</v>
      </c>
    </row>
    <row r="62" spans="2:2" s="102" customFormat="1" ht="12" x14ac:dyDescent="0.2">
      <c r="B62" s="102" t="s">
        <v>1961</v>
      </c>
    </row>
    <row r="63" spans="2:2" s="102" customFormat="1" ht="12" x14ac:dyDescent="0.2">
      <c r="B63" s="102" t="s">
        <v>1962</v>
      </c>
    </row>
    <row r="64" spans="2:2" s="102" customFormat="1" ht="12" x14ac:dyDescent="0.2">
      <c r="B64" s="102" t="s">
        <v>1963</v>
      </c>
    </row>
    <row r="65" spans="2:2" s="102" customFormat="1" ht="12" x14ac:dyDescent="0.2">
      <c r="B65" s="102" t="s">
        <v>1964</v>
      </c>
    </row>
    <row r="66" spans="2:2" s="102" customFormat="1" ht="12" x14ac:dyDescent="0.2">
      <c r="B66" s="102" t="s">
        <v>1965</v>
      </c>
    </row>
    <row r="67" spans="2:2" s="102" customFormat="1" ht="12" x14ac:dyDescent="0.2">
      <c r="B67" s="102" t="s">
        <v>1966</v>
      </c>
    </row>
    <row r="68" spans="2:2" s="102" customFormat="1" ht="12" x14ac:dyDescent="0.2">
      <c r="B68" s="102" t="s">
        <v>1967</v>
      </c>
    </row>
    <row r="69" spans="2:2" s="102" customFormat="1" ht="12" x14ac:dyDescent="0.2">
      <c r="B69" s="102" t="s">
        <v>1968</v>
      </c>
    </row>
  </sheetData>
  <conditionalFormatting sqref="A10:AD10">
    <cfRule type="notContainsBlanks" dxfId="64" priority="5">
      <formula>LEN(TRIM(A10))&gt;0</formula>
    </cfRule>
  </conditionalFormatting>
  <conditionalFormatting sqref="AD1">
    <cfRule type="notContainsBlanks" dxfId="63" priority="1">
      <formula>LEN(TRIM(AD1))&gt;0</formula>
    </cfRule>
  </conditionalFormatting>
  <conditionalFormatting sqref="AD2:AD6">
    <cfRule type="notContainsBlanks" dxfId="62" priority="2">
      <formula>LEN(TRIM(AD2))&gt;0</formula>
    </cfRule>
  </conditionalFormatting>
  <conditionalFormatting sqref="AD7">
    <cfRule type="notContainsBlanks" dxfId="61" priority="3">
      <formula>LEN(TRIM(AD7))&gt;0</formula>
    </cfRule>
  </conditionalFormatting>
  <conditionalFormatting sqref="AD8:AD9">
    <cfRule type="notContainsBlanks" dxfId="60" priority="4">
      <formula>LEN(TRIM(AD8))&gt;0</formula>
    </cfRule>
  </conditionalFormatting>
  <conditionalFormatting sqref="AD10">
    <cfRule type="notContainsBlanks" dxfId="59" priority="6">
      <formula>LEN(TRIM(AD10))&gt;0</formula>
    </cfRule>
  </conditionalFormatting>
  <conditionalFormatting sqref="AD11">
    <cfRule type="notContainsBlanks" dxfId="58" priority="7">
      <formula>LEN(TRIM(AD11))&gt;0</formula>
    </cfRule>
  </conditionalFormatting>
  <conditionalFormatting sqref="AD12:AD13">
    <cfRule type="notContainsBlanks" dxfId="57" priority="8">
      <formula>LEN(TRIM(AD12))&gt;0</formula>
    </cfRule>
  </conditionalFormatting>
  <conditionalFormatting sqref="AD14:AD16">
    <cfRule type="notContainsBlanks" dxfId="56" priority="9">
      <formula>LEN(TRIM(AD14))&gt;0</formula>
    </cfRule>
  </conditionalFormatting>
  <conditionalFormatting sqref="AD17:AD18">
    <cfRule type="notContainsBlanks" dxfId="55" priority="10">
      <formula>LEN(TRIM(AD17))&gt;0</formula>
    </cfRule>
  </conditionalFormatting>
  <conditionalFormatting sqref="AD19">
    <cfRule type="notContainsBlanks" dxfId="54" priority="11">
      <formula>LEN(TRIM(AD19))&gt;0</formula>
    </cfRule>
  </conditionalFormatting>
  <conditionalFormatting sqref="AD20:AD21">
    <cfRule type="notContainsBlanks" dxfId="53" priority="12">
      <formula>LEN(TRIM(AD20))&gt;0</formula>
    </cfRule>
  </conditionalFormatting>
  <conditionalFormatting sqref="AD22:AD24">
    <cfRule type="notContainsBlanks" dxfId="52" priority="13">
      <formula>LEN(TRIM(AD22))&gt;0</formula>
    </cfRule>
  </conditionalFormatting>
  <conditionalFormatting sqref="AD25">
    <cfRule type="notContainsBlanks" dxfId="51" priority="14">
      <formula>LEN(TRIM(AD25))&gt;0</formula>
    </cfRule>
  </conditionalFormatting>
  <conditionalFormatting sqref="AD26:AD29">
    <cfRule type="notContainsBlanks" dxfId="50" priority="15">
      <formula>LEN(TRIM(AD26))&gt;0</formula>
    </cfRule>
  </conditionalFormatting>
  <conditionalFormatting sqref="AD30">
    <cfRule type="notContainsBlanks" dxfId="49" priority="16">
      <formula>LEN(TRIM(AD30))&gt;0</formula>
    </cfRule>
  </conditionalFormatting>
  <conditionalFormatting sqref="AD31">
    <cfRule type="notContainsBlanks" dxfId="48" priority="17">
      <formula>LEN(TRIM(AD31))&gt;0</formula>
    </cfRule>
  </conditionalFormatting>
  <conditionalFormatting sqref="AD32">
    <cfRule type="notContainsBlanks" dxfId="47" priority="18">
      <formula>LEN(TRIM(AD32))&gt;0</formula>
    </cfRule>
  </conditionalFormatting>
  <conditionalFormatting sqref="AD33">
    <cfRule type="notContainsBlanks" dxfId="46" priority="19">
      <formula>LEN(TRIM(AD33))&gt;0</formula>
    </cfRule>
  </conditionalFormatting>
  <conditionalFormatting sqref="AD34">
    <cfRule type="notContainsBlanks" dxfId="45" priority="20">
      <formula>LEN(TRIM(AD34))&gt;0</formula>
    </cfRule>
  </conditionalFormatting>
  <conditionalFormatting sqref="AD35:AD36">
    <cfRule type="notContainsBlanks" dxfId="44" priority="21">
      <formula>LEN(TRIM(AD35))&gt;0</formula>
    </cfRule>
  </conditionalFormatting>
  <conditionalFormatting sqref="AD37">
    <cfRule type="notContainsBlanks" dxfId="43" priority="22">
      <formula>LEN(TRIM(AD37))&gt;0</formula>
    </cfRule>
  </conditionalFormatting>
  <conditionalFormatting sqref="AD38:AD69">
    <cfRule type="notContainsBlanks" dxfId="42" priority="23">
      <formula>LEN(TRIM(AD38))&gt;0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678CE-1A8A-4862-9791-4F1FC1C65566}">
  <dimension ref="A1:AG75"/>
  <sheetViews>
    <sheetView workbookViewId="0">
      <selection activeCell="A13" sqref="A13:F13"/>
    </sheetView>
  </sheetViews>
  <sheetFormatPr defaultRowHeight="15" x14ac:dyDescent="0.25"/>
  <cols>
    <col min="1" max="1" width="49" customWidth="1"/>
  </cols>
  <sheetData>
    <row r="1" spans="1:33" x14ac:dyDescent="0.25">
      <c r="A1" t="s">
        <v>1154</v>
      </c>
    </row>
    <row r="2" spans="1:33" x14ac:dyDescent="0.25">
      <c r="A2" t="s">
        <v>1155</v>
      </c>
    </row>
    <row r="3" spans="1:33" x14ac:dyDescent="0.25">
      <c r="A3" t="s">
        <v>1156</v>
      </c>
    </row>
    <row r="4" spans="1:33" x14ac:dyDescent="0.25">
      <c r="A4" t="s">
        <v>1157</v>
      </c>
    </row>
    <row r="5" spans="1:33" x14ac:dyDescent="0.25">
      <c r="B5" t="s">
        <v>1158</v>
      </c>
      <c r="C5" t="s">
        <v>1159</v>
      </c>
      <c r="D5" t="s">
        <v>1160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1161</v>
      </c>
    </row>
    <row r="6" spans="1:33" x14ac:dyDescent="0.25">
      <c r="A6" t="s">
        <v>74</v>
      </c>
      <c r="B6" t="s">
        <v>1162</v>
      </c>
      <c r="C6" t="s">
        <v>1163</v>
      </c>
      <c r="D6" t="s">
        <v>1164</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98">
        <v>-1E-3</v>
      </c>
    </row>
    <row r="7" spans="1:33" x14ac:dyDescent="0.25">
      <c r="A7" t="s">
        <v>39</v>
      </c>
    </row>
    <row r="8" spans="1:33" x14ac:dyDescent="0.25">
      <c r="A8" t="s">
        <v>40</v>
      </c>
      <c r="B8" t="s">
        <v>1165</v>
      </c>
      <c r="C8" t="s">
        <v>1166</v>
      </c>
      <c r="D8" t="s">
        <v>1167</v>
      </c>
      <c r="F8">
        <v>16.848057000000001</v>
      </c>
      <c r="G8">
        <v>16.738652999999999</v>
      </c>
      <c r="H8">
        <v>16.722189</v>
      </c>
      <c r="I8">
        <v>16.734414999999998</v>
      </c>
      <c r="J8">
        <v>16.842148000000002</v>
      </c>
      <c r="K8">
        <v>16.98263</v>
      </c>
      <c r="L8">
        <v>17.008272000000002</v>
      </c>
      <c r="M8">
        <v>17.163900000000002</v>
      </c>
      <c r="N8">
        <v>17.180298000000001</v>
      </c>
      <c r="O8">
        <v>17.099449</v>
      </c>
      <c r="P8">
        <v>17.157426999999998</v>
      </c>
      <c r="Q8">
        <v>17.095800000000001</v>
      </c>
      <c r="R8">
        <v>17.039781999999999</v>
      </c>
      <c r="S8">
        <v>16.966819999999998</v>
      </c>
      <c r="T8">
        <v>16.987518000000001</v>
      </c>
      <c r="U8">
        <v>17.091673</v>
      </c>
      <c r="V8">
        <v>17.039431</v>
      </c>
      <c r="W8">
        <v>16.988409000000001</v>
      </c>
      <c r="X8">
        <v>16.839998000000001</v>
      </c>
      <c r="Y8">
        <v>16.894265999999998</v>
      </c>
      <c r="Z8">
        <v>16.901185999999999</v>
      </c>
      <c r="AA8">
        <v>16.965046000000001</v>
      </c>
      <c r="AB8">
        <v>16.934121999999999</v>
      </c>
      <c r="AC8">
        <v>16.922187999999998</v>
      </c>
      <c r="AD8">
        <v>16.941267</v>
      </c>
      <c r="AE8">
        <v>16.933883999999999</v>
      </c>
      <c r="AF8">
        <v>17.012309999999999</v>
      </c>
      <c r="AG8" s="98">
        <v>0</v>
      </c>
    </row>
    <row r="9" spans="1:33" x14ac:dyDescent="0.25">
      <c r="A9" t="s">
        <v>1168</v>
      </c>
    </row>
    <row r="10" spans="1:33" x14ac:dyDescent="0.25">
      <c r="A10" t="s">
        <v>779</v>
      </c>
      <c r="B10" t="s">
        <v>1169</v>
      </c>
      <c r="C10" t="s">
        <v>1170</v>
      </c>
      <c r="D10" t="s">
        <v>1171</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98">
        <v>-1</v>
      </c>
    </row>
    <row r="11" spans="1:33" x14ac:dyDescent="0.25">
      <c r="A11" t="s">
        <v>778</v>
      </c>
      <c r="B11" t="s">
        <v>1172</v>
      </c>
      <c r="C11" t="s">
        <v>1173</v>
      </c>
      <c r="D11" t="s">
        <v>1171</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98">
        <v>-1</v>
      </c>
    </row>
    <row r="12" spans="1:33" x14ac:dyDescent="0.25">
      <c r="A12" t="s">
        <v>1174</v>
      </c>
      <c r="B12" t="s">
        <v>1175</v>
      </c>
      <c r="C12" t="s">
        <v>1176</v>
      </c>
      <c r="D12" t="s">
        <v>1171</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98">
        <v>-1</v>
      </c>
    </row>
    <row r="13" spans="1:33" x14ac:dyDescent="0.25">
      <c r="A13" t="s">
        <v>781</v>
      </c>
      <c r="B13" t="s">
        <v>1177</v>
      </c>
      <c r="C13" t="s">
        <v>1178</v>
      </c>
      <c r="D13" t="s">
        <v>1171</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98">
        <v>3.0000000000000001E-3</v>
      </c>
    </row>
    <row r="14" spans="1:33" x14ac:dyDescent="0.25">
      <c r="A14" t="s">
        <v>1179</v>
      </c>
      <c r="B14" t="s">
        <v>1180</v>
      </c>
      <c r="C14" t="s">
        <v>1181</v>
      </c>
      <c r="D14" t="s">
        <v>1171</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98">
        <v>1E-3</v>
      </c>
    </row>
    <row r="15" spans="1:33" x14ac:dyDescent="0.25">
      <c r="A15" t="s">
        <v>1182</v>
      </c>
      <c r="B15" t="s">
        <v>1183</v>
      </c>
      <c r="C15" t="s">
        <v>1184</v>
      </c>
      <c r="D15" t="s">
        <v>1171</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98">
        <v>1.0999999999999999E-2</v>
      </c>
    </row>
    <row r="16" spans="1:33" x14ac:dyDescent="0.25">
      <c r="A16" t="s">
        <v>1185</v>
      </c>
      <c r="B16" t="s">
        <v>1186</v>
      </c>
      <c r="C16" t="s">
        <v>1187</v>
      </c>
      <c r="D16" t="s">
        <v>1171</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98">
        <v>1E-3</v>
      </c>
    </row>
    <row r="17" spans="1:33" x14ac:dyDescent="0.25">
      <c r="A17" t="s">
        <v>1188</v>
      </c>
      <c r="B17" t="s">
        <v>1189</v>
      </c>
      <c r="C17" t="s">
        <v>1190</v>
      </c>
      <c r="D17" t="s">
        <v>1171</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98">
        <v>-6.0000000000000001E-3</v>
      </c>
    </row>
    <row r="18" spans="1:33" x14ac:dyDescent="0.25">
      <c r="A18" t="s">
        <v>1191</v>
      </c>
      <c r="B18" t="s">
        <v>1192</v>
      </c>
      <c r="C18" t="s">
        <v>1193</v>
      </c>
      <c r="D18" t="s">
        <v>1171</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98">
        <v>-6.0000000000000001E-3</v>
      </c>
    </row>
    <row r="19" spans="1:33" x14ac:dyDescent="0.25">
      <c r="A19" t="s">
        <v>1194</v>
      </c>
      <c r="B19" t="s">
        <v>1195</v>
      </c>
      <c r="C19" t="s">
        <v>1196</v>
      </c>
      <c r="D19" t="s">
        <v>1171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30</v>
      </c>
    </row>
    <row r="20" spans="1:33" x14ac:dyDescent="0.25">
      <c r="A20" t="s">
        <v>1197</v>
      </c>
      <c r="B20" t="s">
        <v>1198</v>
      </c>
      <c r="C20" t="s">
        <v>1199</v>
      </c>
      <c r="D20" t="s">
        <v>1171</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98">
        <v>0</v>
      </c>
    </row>
    <row r="21" spans="1:33" x14ac:dyDescent="0.25">
      <c r="A21" t="s">
        <v>1200</v>
      </c>
      <c r="B21" t="s">
        <v>1201</v>
      </c>
      <c r="C21" t="s">
        <v>1202</v>
      </c>
      <c r="D21" t="s">
        <v>1171</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98">
        <v>3.0000000000000001E-3</v>
      </c>
    </row>
    <row r="22" spans="1:33" x14ac:dyDescent="0.25">
      <c r="A22" t="s">
        <v>1203</v>
      </c>
      <c r="B22" t="s">
        <v>1204</v>
      </c>
      <c r="C22" t="s">
        <v>1205</v>
      </c>
      <c r="D22" t="s">
        <v>1171</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98">
        <v>3.0000000000000001E-3</v>
      </c>
    </row>
    <row r="23" spans="1:33" x14ac:dyDescent="0.25">
      <c r="A23" t="s">
        <v>1206</v>
      </c>
      <c r="B23" t="s">
        <v>1207</v>
      </c>
      <c r="C23" t="s">
        <v>1208</v>
      </c>
      <c r="D23" t="s">
        <v>1171</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98">
        <v>0</v>
      </c>
    </row>
    <row r="24" spans="1:33" x14ac:dyDescent="0.25">
      <c r="A24" t="s">
        <v>961</v>
      </c>
    </row>
    <row r="25" spans="1:33" x14ac:dyDescent="0.25">
      <c r="A25" t="s">
        <v>1209</v>
      </c>
      <c r="B25" t="s">
        <v>1210</v>
      </c>
      <c r="C25" t="s">
        <v>1211</v>
      </c>
      <c r="D25" t="s">
        <v>1212</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98">
        <v>-3.0000000000000001E-3</v>
      </c>
    </row>
    <row r="26" spans="1:33" x14ac:dyDescent="0.25">
      <c r="A26" t="s">
        <v>41</v>
      </c>
    </row>
    <row r="27" spans="1:33" x14ac:dyDescent="0.25">
      <c r="A27" t="s">
        <v>1213</v>
      </c>
    </row>
    <row r="28" spans="1:33" x14ac:dyDescent="0.25">
      <c r="A28" t="s">
        <v>779</v>
      </c>
      <c r="B28" t="s">
        <v>1214</v>
      </c>
      <c r="C28" t="s">
        <v>1215</v>
      </c>
      <c r="D28" t="s">
        <v>1171</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98">
        <v>-1</v>
      </c>
    </row>
    <row r="29" spans="1:33" x14ac:dyDescent="0.25">
      <c r="A29" t="s">
        <v>778</v>
      </c>
      <c r="B29" t="s">
        <v>1216</v>
      </c>
      <c r="C29" t="s">
        <v>1217</v>
      </c>
      <c r="D29" t="s">
        <v>1171</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98">
        <v>-1</v>
      </c>
    </row>
    <row r="30" spans="1:33" x14ac:dyDescent="0.25">
      <c r="A30" t="s">
        <v>1174</v>
      </c>
      <c r="B30" t="s">
        <v>1218</v>
      </c>
      <c r="C30" t="s">
        <v>1219</v>
      </c>
      <c r="D30" t="s">
        <v>1171</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98">
        <v>-1</v>
      </c>
    </row>
    <row r="31" spans="1:33" x14ac:dyDescent="0.25">
      <c r="A31" t="s">
        <v>781</v>
      </c>
      <c r="B31" t="s">
        <v>1220</v>
      </c>
      <c r="C31" t="s">
        <v>1221</v>
      </c>
      <c r="D31" t="s">
        <v>1171</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98">
        <v>4.0000000000000001E-3</v>
      </c>
    </row>
    <row r="32" spans="1:33" x14ac:dyDescent="0.25">
      <c r="A32" t="s">
        <v>1179</v>
      </c>
      <c r="B32" t="s">
        <v>1222</v>
      </c>
      <c r="C32" t="s">
        <v>1223</v>
      </c>
      <c r="D32" t="s">
        <v>1171</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98">
        <v>0</v>
      </c>
    </row>
    <row r="33" spans="1:33" x14ac:dyDescent="0.25">
      <c r="A33" t="s">
        <v>1182</v>
      </c>
      <c r="B33" t="s">
        <v>1224</v>
      </c>
      <c r="C33" t="s">
        <v>1225</v>
      </c>
      <c r="D33" t="s">
        <v>1171</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98">
        <v>1.0999999999999999E-2</v>
      </c>
    </row>
    <row r="34" spans="1:33" x14ac:dyDescent="0.25">
      <c r="A34" t="s">
        <v>1185</v>
      </c>
      <c r="B34" t="s">
        <v>1226</v>
      </c>
      <c r="C34" t="s">
        <v>1227</v>
      </c>
      <c r="D34" t="s">
        <v>1171</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98">
        <v>1E-3</v>
      </c>
    </row>
    <row r="35" spans="1:33" x14ac:dyDescent="0.25">
      <c r="A35" t="s">
        <v>1188</v>
      </c>
      <c r="B35" t="s">
        <v>1228</v>
      </c>
      <c r="C35" t="s">
        <v>1229</v>
      </c>
      <c r="D35" t="s">
        <v>1171</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98">
        <v>-2.1000000000000001E-2</v>
      </c>
    </row>
    <row r="36" spans="1:33" x14ac:dyDescent="0.25">
      <c r="A36" t="s">
        <v>1197</v>
      </c>
      <c r="B36" t="s">
        <v>1230</v>
      </c>
      <c r="C36" t="s">
        <v>1231</v>
      </c>
      <c r="D36" t="s">
        <v>1171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30</v>
      </c>
    </row>
    <row r="37" spans="1:33" x14ac:dyDescent="0.25">
      <c r="A37" t="s">
        <v>1203</v>
      </c>
      <c r="B37" t="s">
        <v>1232</v>
      </c>
      <c r="C37" t="s">
        <v>1233</v>
      </c>
      <c r="D37" t="s">
        <v>1171</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98">
        <v>1E-3</v>
      </c>
    </row>
    <row r="38" spans="1:33" x14ac:dyDescent="0.25">
      <c r="A38" t="s">
        <v>1206</v>
      </c>
      <c r="B38" t="s">
        <v>1234</v>
      </c>
      <c r="C38" t="s">
        <v>1235</v>
      </c>
      <c r="D38" t="s">
        <v>1171</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98">
        <v>-4.0000000000000001E-3</v>
      </c>
    </row>
    <row r="39" spans="1:33" x14ac:dyDescent="0.25">
      <c r="A39" t="s">
        <v>961</v>
      </c>
    </row>
    <row r="40" spans="1:33" x14ac:dyDescent="0.25">
      <c r="A40" t="s">
        <v>1209</v>
      </c>
      <c r="B40" t="s">
        <v>1236</v>
      </c>
      <c r="C40" t="s">
        <v>1237</v>
      </c>
      <c r="D40" t="s">
        <v>1212</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98">
        <v>-5.0000000000000001E-3</v>
      </c>
    </row>
    <row r="41" spans="1:33" x14ac:dyDescent="0.25">
      <c r="A41" t="s">
        <v>1238</v>
      </c>
    </row>
    <row r="42" spans="1:33" x14ac:dyDescent="0.25">
      <c r="A42" t="s">
        <v>1239</v>
      </c>
    </row>
    <row r="43" spans="1:33" x14ac:dyDescent="0.25">
      <c r="A43" t="s">
        <v>779</v>
      </c>
      <c r="B43" t="s">
        <v>1240</v>
      </c>
      <c r="C43" t="s">
        <v>1241</v>
      </c>
      <c r="D43" t="s">
        <v>1242</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98">
        <v>-1</v>
      </c>
    </row>
    <row r="44" spans="1:33" x14ac:dyDescent="0.25">
      <c r="A44" t="s">
        <v>778</v>
      </c>
      <c r="B44" t="s">
        <v>1243</v>
      </c>
      <c r="C44" t="s">
        <v>1244</v>
      </c>
      <c r="D44" t="s">
        <v>1242</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98">
        <v>-1</v>
      </c>
    </row>
    <row r="45" spans="1:33" x14ac:dyDescent="0.25">
      <c r="A45" t="s">
        <v>1174</v>
      </c>
      <c r="B45" t="s">
        <v>1245</v>
      </c>
      <c r="C45" t="s">
        <v>1246</v>
      </c>
      <c r="D45" t="s">
        <v>1242</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98">
        <v>-1</v>
      </c>
    </row>
    <row r="46" spans="1:33" x14ac:dyDescent="0.25">
      <c r="A46" t="s">
        <v>781</v>
      </c>
      <c r="B46" t="s">
        <v>1247</v>
      </c>
      <c r="C46" t="s">
        <v>1248</v>
      </c>
      <c r="D46" t="s">
        <v>1242</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98">
        <v>3.0000000000000001E-3</v>
      </c>
    </row>
    <row r="47" spans="1:33" x14ac:dyDescent="0.25">
      <c r="A47" t="s">
        <v>1179</v>
      </c>
      <c r="B47" t="s">
        <v>1249</v>
      </c>
      <c r="C47" t="s">
        <v>1250</v>
      </c>
      <c r="D47" t="s">
        <v>1242</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98">
        <v>0</v>
      </c>
    </row>
    <row r="48" spans="1:33" x14ac:dyDescent="0.25">
      <c r="A48" t="s">
        <v>1182</v>
      </c>
      <c r="B48" t="s">
        <v>1251</v>
      </c>
      <c r="C48" t="s">
        <v>1252</v>
      </c>
      <c r="D48" t="s">
        <v>1242</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98">
        <v>1.0999999999999999E-2</v>
      </c>
    </row>
    <row r="49" spans="1:33" x14ac:dyDescent="0.25">
      <c r="A49" t="s">
        <v>1185</v>
      </c>
      <c r="B49" t="s">
        <v>1253</v>
      </c>
      <c r="C49" t="s">
        <v>1254</v>
      </c>
      <c r="D49" t="s">
        <v>1242</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98">
        <v>1E-3</v>
      </c>
    </row>
    <row r="50" spans="1:33" x14ac:dyDescent="0.25">
      <c r="A50" t="s">
        <v>1188</v>
      </c>
      <c r="B50" t="s">
        <v>1255</v>
      </c>
      <c r="C50" t="s">
        <v>1256</v>
      </c>
      <c r="D50" t="s">
        <v>1242</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98">
        <v>-2.1000000000000001E-2</v>
      </c>
    </row>
    <row r="51" spans="1:33" x14ac:dyDescent="0.25">
      <c r="A51" t="s">
        <v>1197</v>
      </c>
      <c r="B51" t="s">
        <v>1257</v>
      </c>
      <c r="C51" t="s">
        <v>1258</v>
      </c>
      <c r="D51" t="s">
        <v>1242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30</v>
      </c>
    </row>
    <row r="52" spans="1:33" x14ac:dyDescent="0.25">
      <c r="A52" t="s">
        <v>1203</v>
      </c>
      <c r="B52" t="s">
        <v>1259</v>
      </c>
      <c r="C52" t="s">
        <v>1260</v>
      </c>
      <c r="D52" t="s">
        <v>1242</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98">
        <v>1E-3</v>
      </c>
    </row>
    <row r="53" spans="1:33" x14ac:dyDescent="0.25">
      <c r="A53" t="s">
        <v>1206</v>
      </c>
      <c r="B53" t="s">
        <v>1261</v>
      </c>
      <c r="C53" t="s">
        <v>1262</v>
      </c>
      <c r="D53" t="s">
        <v>1242</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98">
        <v>-5.0000000000000001E-3</v>
      </c>
    </row>
    <row r="54" spans="1:33" x14ac:dyDescent="0.25">
      <c r="A54" t="s">
        <v>43</v>
      </c>
    </row>
    <row r="55" spans="1:33" x14ac:dyDescent="0.25">
      <c r="A55" t="s">
        <v>1263</v>
      </c>
    </row>
    <row r="56" spans="1:33" x14ac:dyDescent="0.25">
      <c r="A56" t="s">
        <v>1264</v>
      </c>
      <c r="B56" t="s">
        <v>1265</v>
      </c>
      <c r="C56" t="s">
        <v>1266</v>
      </c>
      <c r="D56" t="s">
        <v>1267</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98">
        <v>0</v>
      </c>
    </row>
    <row r="57" spans="1:33" x14ac:dyDescent="0.25">
      <c r="A57" t="s">
        <v>1188</v>
      </c>
      <c r="B57" t="s">
        <v>1268</v>
      </c>
      <c r="C57" t="s">
        <v>1269</v>
      </c>
      <c r="D57" t="s">
        <v>1267</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98">
        <v>0</v>
      </c>
    </row>
    <row r="58" spans="1:33" x14ac:dyDescent="0.25">
      <c r="A58" t="s">
        <v>1270</v>
      </c>
      <c r="B58" t="s">
        <v>1271</v>
      </c>
      <c r="C58" t="s">
        <v>1272</v>
      </c>
      <c r="D58" t="s">
        <v>1267</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30</v>
      </c>
    </row>
    <row r="59" spans="1:33" x14ac:dyDescent="0.25">
      <c r="A59" t="s">
        <v>1273</v>
      </c>
      <c r="B59" t="s">
        <v>1274</v>
      </c>
      <c r="C59" t="s">
        <v>1275</v>
      </c>
      <c r="D59" t="s">
        <v>1267</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98">
        <v>0</v>
      </c>
    </row>
    <row r="60" spans="1:33" x14ac:dyDescent="0.25">
      <c r="A60" t="s">
        <v>1206</v>
      </c>
      <c r="B60" t="s">
        <v>1276</v>
      </c>
      <c r="C60" t="s">
        <v>1277</v>
      </c>
      <c r="D60" t="s">
        <v>1267</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98">
        <v>0</v>
      </c>
    </row>
    <row r="61" spans="1:33" x14ac:dyDescent="0.25">
      <c r="A61" t="s">
        <v>1278</v>
      </c>
    </row>
    <row r="62" spans="1:33" x14ac:dyDescent="0.25">
      <c r="A62" t="s">
        <v>1264</v>
      </c>
      <c r="B62" t="s">
        <v>1279</v>
      </c>
      <c r="C62" t="s">
        <v>1280</v>
      </c>
      <c r="D62" t="s">
        <v>1281</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98">
        <v>-1</v>
      </c>
    </row>
    <row r="63" spans="1:33" x14ac:dyDescent="0.25">
      <c r="A63" t="s">
        <v>1188</v>
      </c>
      <c r="B63" t="s">
        <v>1282</v>
      </c>
      <c r="C63" t="s">
        <v>1283</v>
      </c>
      <c r="D63" t="s">
        <v>1281</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98">
        <v>-2E-3</v>
      </c>
    </row>
    <row r="64" spans="1:33" x14ac:dyDescent="0.25">
      <c r="A64" t="s">
        <v>1270</v>
      </c>
      <c r="B64" t="s">
        <v>1284</v>
      </c>
      <c r="C64" t="s">
        <v>1285</v>
      </c>
      <c r="D64" t="s">
        <v>1281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30</v>
      </c>
    </row>
    <row r="65" spans="1:33" x14ac:dyDescent="0.25">
      <c r="A65" t="s">
        <v>1273</v>
      </c>
      <c r="B65" t="s">
        <v>1286</v>
      </c>
      <c r="C65" t="s">
        <v>1287</v>
      </c>
      <c r="D65" t="s">
        <v>1281</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98">
        <v>1.0999999999999999E-2</v>
      </c>
    </row>
    <row r="66" spans="1:33" x14ac:dyDescent="0.25">
      <c r="A66" t="s">
        <v>1206</v>
      </c>
      <c r="B66" t="s">
        <v>1288</v>
      </c>
      <c r="C66" t="s">
        <v>1289</v>
      </c>
      <c r="D66" t="s">
        <v>1281</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98">
        <v>0</v>
      </c>
    </row>
    <row r="67" spans="1:33" x14ac:dyDescent="0.25">
      <c r="A67" t="s">
        <v>1290</v>
      </c>
    </row>
    <row r="68" spans="1:33" x14ac:dyDescent="0.25">
      <c r="A68" t="s">
        <v>1291</v>
      </c>
      <c r="B68" t="s">
        <v>1292</v>
      </c>
      <c r="C68" t="s">
        <v>1293</v>
      </c>
      <c r="D68" t="s">
        <v>1281</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98">
        <v>-0.21199999999999999</v>
      </c>
    </row>
    <row r="69" spans="1:33" x14ac:dyDescent="0.25">
      <c r="A69" t="s">
        <v>1294</v>
      </c>
      <c r="B69" t="s">
        <v>1295</v>
      </c>
      <c r="C69" t="s">
        <v>1296</v>
      </c>
      <c r="D69" t="s">
        <v>1281</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98">
        <v>1.4999999999999999E-2</v>
      </c>
    </row>
    <row r="70" spans="1:33" x14ac:dyDescent="0.25">
      <c r="A70" t="s">
        <v>44</v>
      </c>
    </row>
    <row r="71" spans="1:33" x14ac:dyDescent="0.25">
      <c r="A71" t="s">
        <v>45</v>
      </c>
    </row>
    <row r="72" spans="1:33" x14ac:dyDescent="0.25">
      <c r="A72" t="s">
        <v>1188</v>
      </c>
      <c r="B72" t="s">
        <v>1297</v>
      </c>
      <c r="C72" t="s">
        <v>1298</v>
      </c>
      <c r="D72" t="s">
        <v>1171</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98">
        <v>8.0000000000000002E-3</v>
      </c>
    </row>
    <row r="73" spans="1:33" x14ac:dyDescent="0.25">
      <c r="A73" t="s">
        <v>1270</v>
      </c>
      <c r="B73" t="s">
        <v>1299</v>
      </c>
      <c r="C73" t="s">
        <v>1300</v>
      </c>
      <c r="D73" t="s">
        <v>1171</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98">
        <v>0</v>
      </c>
    </row>
    <row r="74" spans="1:33" x14ac:dyDescent="0.25">
      <c r="A74" t="s">
        <v>1301</v>
      </c>
      <c r="B74" t="s">
        <v>1302</v>
      </c>
      <c r="C74" t="s">
        <v>1303</v>
      </c>
      <c r="D74" t="s">
        <v>1171</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98">
        <v>8.0000000000000002E-3</v>
      </c>
    </row>
    <row r="75" spans="1:33" x14ac:dyDescent="0.25">
      <c r="A75" t="s">
        <v>1206</v>
      </c>
      <c r="B75" t="s">
        <v>1304</v>
      </c>
      <c r="C75" t="s">
        <v>1305</v>
      </c>
      <c r="D75" t="s">
        <v>1171</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98">
        <v>6.0000000000000001E-3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1F261-1FBB-4E42-B61B-8E39D88A2D7C}">
  <dimension ref="A1:AG72"/>
  <sheetViews>
    <sheetView topLeftCell="A16" workbookViewId="0">
      <selection activeCell="A36" sqref="A36:F36"/>
    </sheetView>
  </sheetViews>
  <sheetFormatPr defaultRowHeight="15" x14ac:dyDescent="0.25"/>
  <cols>
    <col min="1" max="1" width="53.28515625" customWidth="1"/>
    <col min="2" max="2" width="114" bestFit="1" customWidth="1"/>
  </cols>
  <sheetData>
    <row r="1" spans="1:33" x14ac:dyDescent="0.25">
      <c r="A1" t="s">
        <v>1515</v>
      </c>
    </row>
    <row r="2" spans="1:33" x14ac:dyDescent="0.25">
      <c r="A2" t="s">
        <v>1527</v>
      </c>
    </row>
    <row r="3" spans="1:33" x14ac:dyDescent="0.25">
      <c r="A3" t="s">
        <v>1528</v>
      </c>
    </row>
    <row r="4" spans="1:33" x14ac:dyDescent="0.25">
      <c r="A4" t="s">
        <v>1157</v>
      </c>
    </row>
    <row r="5" spans="1:33" x14ac:dyDescent="0.25">
      <c r="B5" t="s">
        <v>1158</v>
      </c>
      <c r="C5" t="s">
        <v>1159</v>
      </c>
      <c r="D5" t="s">
        <v>1160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1161</v>
      </c>
    </row>
    <row r="6" spans="1:33" x14ac:dyDescent="0.25">
      <c r="A6" t="s">
        <v>85</v>
      </c>
    </row>
    <row r="7" spans="1:33" x14ac:dyDescent="0.25">
      <c r="A7" s="1" t="s">
        <v>1516</v>
      </c>
    </row>
    <row r="8" spans="1:33" x14ac:dyDescent="0.25">
      <c r="A8" t="s">
        <v>779</v>
      </c>
      <c r="B8" t="s">
        <v>1529</v>
      </c>
      <c r="C8" t="s">
        <v>1530</v>
      </c>
      <c r="D8" t="s">
        <v>1171</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98">
        <v>2E-3</v>
      </c>
    </row>
    <row r="9" spans="1:33" x14ac:dyDescent="0.25">
      <c r="A9" t="s">
        <v>778</v>
      </c>
      <c r="B9" t="s">
        <v>1531</v>
      </c>
      <c r="C9" t="s">
        <v>1532</v>
      </c>
      <c r="D9" t="s">
        <v>1171</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98">
        <v>0.01</v>
      </c>
    </row>
    <row r="10" spans="1:33" x14ac:dyDescent="0.25">
      <c r="A10" t="s">
        <v>1517</v>
      </c>
      <c r="B10" t="s">
        <v>1533</v>
      </c>
      <c r="C10" t="s">
        <v>1534</v>
      </c>
      <c r="D10" t="s">
        <v>1171</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98">
        <v>3.5000000000000003E-2</v>
      </c>
    </row>
    <row r="11" spans="1:33" x14ac:dyDescent="0.25">
      <c r="A11" t="s">
        <v>777</v>
      </c>
      <c r="B11" t="s">
        <v>1535</v>
      </c>
      <c r="C11" t="s">
        <v>1536</v>
      </c>
      <c r="D11" t="s">
        <v>1171</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98">
        <v>0.01</v>
      </c>
    </row>
    <row r="12" spans="1:33" x14ac:dyDescent="0.25">
      <c r="A12" t="s">
        <v>1182</v>
      </c>
      <c r="B12" t="s">
        <v>1537</v>
      </c>
      <c r="C12" t="s">
        <v>1538</v>
      </c>
      <c r="D12" t="s">
        <v>1171</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98">
        <v>2.1999999999999999E-2</v>
      </c>
    </row>
    <row r="13" spans="1:33" x14ac:dyDescent="0.25">
      <c r="A13" t="s">
        <v>1185</v>
      </c>
      <c r="B13" t="s">
        <v>1539</v>
      </c>
      <c r="C13" t="s">
        <v>1540</v>
      </c>
      <c r="D13" t="s">
        <v>1171</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98">
        <v>1.2999999999999999E-2</v>
      </c>
    </row>
    <row r="14" spans="1:33" x14ac:dyDescent="0.25">
      <c r="A14" t="s">
        <v>1188</v>
      </c>
      <c r="B14" t="s">
        <v>1541</v>
      </c>
      <c r="C14" t="s">
        <v>1542</v>
      </c>
      <c r="D14" t="s">
        <v>1171</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98">
        <v>7.0000000000000001E-3</v>
      </c>
    </row>
    <row r="15" spans="1:33" x14ac:dyDescent="0.25">
      <c r="A15" t="s">
        <v>1197</v>
      </c>
      <c r="B15" t="s">
        <v>1543</v>
      </c>
      <c r="C15" t="s">
        <v>1544</v>
      </c>
      <c r="D15" t="s">
        <v>1171</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30</v>
      </c>
    </row>
    <row r="16" spans="1:33" x14ac:dyDescent="0.25">
      <c r="A16" t="s">
        <v>1518</v>
      </c>
      <c r="B16" t="s">
        <v>1545</v>
      </c>
      <c r="C16" t="s">
        <v>1546</v>
      </c>
      <c r="D16" t="s">
        <v>1171</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98">
        <v>1.4E-2</v>
      </c>
    </row>
    <row r="17" spans="1:33" x14ac:dyDescent="0.25">
      <c r="A17" t="s">
        <v>1203</v>
      </c>
      <c r="B17" t="s">
        <v>1547</v>
      </c>
      <c r="C17" t="s">
        <v>1548</v>
      </c>
      <c r="D17" t="s">
        <v>1171</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98">
        <v>8.9999999999999993E-3</v>
      </c>
    </row>
    <row r="18" spans="1:33" x14ac:dyDescent="0.25">
      <c r="A18" t="s">
        <v>1206</v>
      </c>
      <c r="B18" t="s">
        <v>1549</v>
      </c>
      <c r="C18" t="s">
        <v>1550</v>
      </c>
      <c r="D18" t="s">
        <v>1171</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98">
        <v>1.0999999999999999E-2</v>
      </c>
    </row>
    <row r="19" spans="1:33" x14ac:dyDescent="0.25">
      <c r="A19" s="1" t="s">
        <v>1519</v>
      </c>
    </row>
    <row r="20" spans="1:33" x14ac:dyDescent="0.25">
      <c r="A20" t="s">
        <v>778</v>
      </c>
      <c r="B20" t="s">
        <v>1551</v>
      </c>
      <c r="C20" t="s">
        <v>1552</v>
      </c>
      <c r="D20" t="s">
        <v>1171</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98">
        <v>0.01</v>
      </c>
    </row>
    <row r="21" spans="1:33" x14ac:dyDescent="0.25">
      <c r="A21" t="s">
        <v>1517</v>
      </c>
      <c r="B21" t="s">
        <v>1553</v>
      </c>
      <c r="C21" t="s">
        <v>1554</v>
      </c>
      <c r="D21" t="s">
        <v>1171</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98">
        <v>4.3999999999999997E-2</v>
      </c>
    </row>
    <row r="22" spans="1:33" x14ac:dyDescent="0.25">
      <c r="A22" t="s">
        <v>777</v>
      </c>
      <c r="B22" t="s">
        <v>1555</v>
      </c>
      <c r="C22" t="s">
        <v>1556</v>
      </c>
      <c r="D22" t="s">
        <v>1171</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98">
        <v>8.9999999999999993E-3</v>
      </c>
    </row>
    <row r="23" spans="1:33" x14ac:dyDescent="0.25">
      <c r="A23" t="s">
        <v>782</v>
      </c>
      <c r="B23" t="s">
        <v>1557</v>
      </c>
      <c r="C23" t="s">
        <v>1558</v>
      </c>
      <c r="D23" t="s">
        <v>1171</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98">
        <v>0.01</v>
      </c>
    </row>
    <row r="24" spans="1:33" x14ac:dyDescent="0.25">
      <c r="A24" t="s">
        <v>1182</v>
      </c>
      <c r="B24" t="s">
        <v>1559</v>
      </c>
      <c r="C24" t="s">
        <v>1560</v>
      </c>
      <c r="D24" t="s">
        <v>1171</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98">
        <v>2.3E-2</v>
      </c>
    </row>
    <row r="25" spans="1:33" x14ac:dyDescent="0.25">
      <c r="A25" t="s">
        <v>1185</v>
      </c>
      <c r="B25" t="s">
        <v>1561</v>
      </c>
      <c r="C25" t="s">
        <v>1562</v>
      </c>
      <c r="D25" t="s">
        <v>1171</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98">
        <v>1.0999999999999999E-2</v>
      </c>
    </row>
    <row r="26" spans="1:33" x14ac:dyDescent="0.25">
      <c r="A26" t="s">
        <v>1188</v>
      </c>
      <c r="B26" t="s">
        <v>1563</v>
      </c>
      <c r="C26" t="s">
        <v>1564</v>
      </c>
      <c r="D26" t="s">
        <v>1171</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98">
        <v>2E-3</v>
      </c>
    </row>
    <row r="27" spans="1:33" x14ac:dyDescent="0.25">
      <c r="A27" t="s">
        <v>1203</v>
      </c>
      <c r="B27" t="s">
        <v>1565</v>
      </c>
      <c r="C27" t="s">
        <v>1566</v>
      </c>
      <c r="D27" t="s">
        <v>1171</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98">
        <v>0.01</v>
      </c>
    </row>
    <row r="28" spans="1:33" x14ac:dyDescent="0.25">
      <c r="A28" t="s">
        <v>1206</v>
      </c>
      <c r="B28" t="s">
        <v>1567</v>
      </c>
      <c r="C28" t="s">
        <v>1568</v>
      </c>
      <c r="D28" t="s">
        <v>1171</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98">
        <v>8.9999999999999993E-3</v>
      </c>
    </row>
    <row r="29" spans="1:33" x14ac:dyDescent="0.25">
      <c r="A29" s="1" t="s">
        <v>1520</v>
      </c>
    </row>
    <row r="30" spans="1:33" x14ac:dyDescent="0.25">
      <c r="A30" t="s">
        <v>779</v>
      </c>
      <c r="B30" t="s">
        <v>1569</v>
      </c>
      <c r="C30" t="s">
        <v>1570</v>
      </c>
      <c r="D30" t="s">
        <v>1171</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98">
        <v>5.0000000000000001E-3</v>
      </c>
    </row>
    <row r="31" spans="1:33" x14ac:dyDescent="0.25">
      <c r="A31" t="s">
        <v>778</v>
      </c>
      <c r="B31" t="s">
        <v>1571</v>
      </c>
      <c r="C31" t="s">
        <v>1572</v>
      </c>
      <c r="D31" t="s">
        <v>1171</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98">
        <v>4.0000000000000001E-3</v>
      </c>
    </row>
    <row r="32" spans="1:33" x14ac:dyDescent="0.25">
      <c r="A32" t="s">
        <v>777</v>
      </c>
      <c r="B32" t="s">
        <v>1573</v>
      </c>
      <c r="C32" t="s">
        <v>1574</v>
      </c>
      <c r="D32" t="s">
        <v>1171</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98">
        <v>5.0000000000000001E-3</v>
      </c>
    </row>
    <row r="33" spans="1:33" x14ac:dyDescent="0.25">
      <c r="A33" t="s">
        <v>1182</v>
      </c>
      <c r="B33" t="s">
        <v>1575</v>
      </c>
      <c r="C33" t="s">
        <v>1576</v>
      </c>
      <c r="D33" t="s">
        <v>1171</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98">
        <v>8.9999999999999993E-3</v>
      </c>
    </row>
    <row r="34" spans="1:33" x14ac:dyDescent="0.25">
      <c r="A34" t="s">
        <v>1185</v>
      </c>
      <c r="B34" t="s">
        <v>1577</v>
      </c>
      <c r="C34" t="s">
        <v>1578</v>
      </c>
      <c r="D34" t="s">
        <v>1171</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98">
        <v>4.0000000000000001E-3</v>
      </c>
    </row>
    <row r="35" spans="1:33" x14ac:dyDescent="0.25">
      <c r="A35" t="s">
        <v>1188</v>
      </c>
      <c r="B35" t="s">
        <v>1579</v>
      </c>
      <c r="C35" t="s">
        <v>1580</v>
      </c>
      <c r="D35" t="s">
        <v>1171</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98">
        <v>2E-3</v>
      </c>
    </row>
    <row r="36" spans="1:33" x14ac:dyDescent="0.25">
      <c r="A36" t="s">
        <v>1521</v>
      </c>
      <c r="B36" t="s">
        <v>1581</v>
      </c>
      <c r="C36" t="s">
        <v>1582</v>
      </c>
      <c r="D36" t="s">
        <v>1171</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98">
        <v>5.0000000000000001E-3</v>
      </c>
    </row>
    <row r="37" spans="1:33" x14ac:dyDescent="0.25">
      <c r="A37" t="s">
        <v>1197</v>
      </c>
      <c r="B37" t="s">
        <v>1583</v>
      </c>
      <c r="C37" t="s">
        <v>1584</v>
      </c>
      <c r="D37" t="s">
        <v>1171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30</v>
      </c>
    </row>
    <row r="38" spans="1:33" x14ac:dyDescent="0.25">
      <c r="A38" t="s">
        <v>1518</v>
      </c>
      <c r="B38" t="s">
        <v>1585</v>
      </c>
      <c r="C38" t="s">
        <v>1586</v>
      </c>
      <c r="D38" t="s">
        <v>1171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30</v>
      </c>
    </row>
    <row r="39" spans="1:33" x14ac:dyDescent="0.25">
      <c r="A39" t="s">
        <v>1522</v>
      </c>
      <c r="B39" t="s">
        <v>1587</v>
      </c>
      <c r="C39" t="s">
        <v>1588</v>
      </c>
      <c r="D39" t="s">
        <v>1171</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98">
        <v>3.0000000000000001E-3</v>
      </c>
    </row>
    <row r="40" spans="1:33" x14ac:dyDescent="0.25">
      <c r="A40" t="s">
        <v>1523</v>
      </c>
      <c r="B40" t="s">
        <v>1589</v>
      </c>
      <c r="C40" t="s">
        <v>1590</v>
      </c>
      <c r="D40" t="s">
        <v>1171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30</v>
      </c>
    </row>
    <row r="41" spans="1:33" x14ac:dyDescent="0.25">
      <c r="A41" s="1" t="s">
        <v>1206</v>
      </c>
      <c r="B41" t="s">
        <v>1591</v>
      </c>
      <c r="C41" t="s">
        <v>1592</v>
      </c>
      <c r="D41" t="s">
        <v>1171</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98">
        <v>4.0000000000000001E-3</v>
      </c>
    </row>
    <row r="42" spans="1:33" x14ac:dyDescent="0.25">
      <c r="A42" t="s">
        <v>74</v>
      </c>
    </row>
    <row r="43" spans="1:33" x14ac:dyDescent="0.25">
      <c r="A43" t="s">
        <v>1516</v>
      </c>
      <c r="B43" t="s">
        <v>1593</v>
      </c>
      <c r="C43" t="s">
        <v>1594</v>
      </c>
      <c r="D43" t="s">
        <v>1164</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98">
        <v>1.0999999999999999E-2</v>
      </c>
    </row>
    <row r="44" spans="1:33" x14ac:dyDescent="0.25">
      <c r="A44" t="s">
        <v>1519</v>
      </c>
      <c r="B44" t="s">
        <v>1595</v>
      </c>
      <c r="C44" t="s">
        <v>1596</v>
      </c>
      <c r="D44" t="s">
        <v>1164</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98">
        <v>0.01</v>
      </c>
    </row>
    <row r="45" spans="1:33" x14ac:dyDescent="0.25">
      <c r="A45" t="s">
        <v>1520</v>
      </c>
      <c r="B45" t="s">
        <v>1597</v>
      </c>
      <c r="C45" t="s">
        <v>1598</v>
      </c>
      <c r="D45" t="s">
        <v>1164</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98">
        <v>5.0000000000000001E-3</v>
      </c>
    </row>
    <row r="46" spans="1:33" x14ac:dyDescent="0.25">
      <c r="A46" t="s">
        <v>84</v>
      </c>
    </row>
    <row r="47" spans="1:33" x14ac:dyDescent="0.25">
      <c r="A47" t="s">
        <v>83</v>
      </c>
    </row>
    <row r="48" spans="1:33" x14ac:dyDescent="0.25">
      <c r="A48" t="s">
        <v>1516</v>
      </c>
      <c r="B48" t="s">
        <v>1599</v>
      </c>
      <c r="C48" t="s">
        <v>1600</v>
      </c>
      <c r="D48" t="s">
        <v>1524</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98">
        <v>0</v>
      </c>
    </row>
    <row r="49" spans="1:33" x14ac:dyDescent="0.25">
      <c r="A49" t="s">
        <v>1519</v>
      </c>
      <c r="B49" t="s">
        <v>1601</v>
      </c>
      <c r="C49" t="s">
        <v>1602</v>
      </c>
      <c r="D49" t="s">
        <v>1524</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98">
        <v>-1E-3</v>
      </c>
    </row>
    <row r="50" spans="1:33" x14ac:dyDescent="0.25">
      <c r="A50" t="s">
        <v>1520</v>
      </c>
      <c r="B50" t="s">
        <v>1603</v>
      </c>
      <c r="C50" t="s">
        <v>1604</v>
      </c>
      <c r="D50" t="s">
        <v>1524</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98">
        <v>-1E-3</v>
      </c>
    </row>
    <row r="51" spans="1:33" x14ac:dyDescent="0.25">
      <c r="A51" t="s">
        <v>961</v>
      </c>
    </row>
    <row r="52" spans="1:33" x14ac:dyDescent="0.25">
      <c r="A52" t="s">
        <v>1209</v>
      </c>
    </row>
    <row r="53" spans="1:33" x14ac:dyDescent="0.25">
      <c r="A53" t="s">
        <v>1516</v>
      </c>
      <c r="B53" t="s">
        <v>1605</v>
      </c>
      <c r="C53" t="s">
        <v>1606</v>
      </c>
      <c r="D53" t="s">
        <v>1212</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98">
        <v>1E-3</v>
      </c>
    </row>
    <row r="54" spans="1:33" x14ac:dyDescent="0.25">
      <c r="A54" t="s">
        <v>1519</v>
      </c>
      <c r="B54" t="s">
        <v>1607</v>
      </c>
      <c r="C54" t="s">
        <v>1608</v>
      </c>
      <c r="D54" t="s">
        <v>1212</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98">
        <v>-2E-3</v>
      </c>
    </row>
    <row r="55" spans="1:33" x14ac:dyDescent="0.25">
      <c r="A55" t="s">
        <v>1520</v>
      </c>
      <c r="B55" t="s">
        <v>1609</v>
      </c>
      <c r="C55" t="s">
        <v>1610</v>
      </c>
      <c r="D55" t="s">
        <v>1212</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98">
        <v>-7.0000000000000001E-3</v>
      </c>
    </row>
    <row r="56" spans="1:33" x14ac:dyDescent="0.25">
      <c r="A56" t="s">
        <v>1516</v>
      </c>
      <c r="B56" t="s">
        <v>1525</v>
      </c>
      <c r="C56" t="s">
        <v>1526</v>
      </c>
    </row>
    <row r="57" spans="1:33" x14ac:dyDescent="0.25">
      <c r="A57" t="s">
        <v>43</v>
      </c>
    </row>
    <row r="58" spans="1:33" x14ac:dyDescent="0.25">
      <c r="A58" t="s">
        <v>1263</v>
      </c>
    </row>
    <row r="59" spans="1:33" x14ac:dyDescent="0.25">
      <c r="A59" t="s">
        <v>1264</v>
      </c>
      <c r="B59" t="s">
        <v>1611</v>
      </c>
      <c r="C59" t="s">
        <v>1612</v>
      </c>
      <c r="D59" t="s">
        <v>1267</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98">
        <v>0</v>
      </c>
    </row>
    <row r="60" spans="1:33" x14ac:dyDescent="0.25">
      <c r="A60" t="s">
        <v>1188</v>
      </c>
      <c r="B60" t="s">
        <v>1613</v>
      </c>
      <c r="C60" t="s">
        <v>1614</v>
      </c>
      <c r="D60" t="s">
        <v>1267</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98">
        <v>0</v>
      </c>
    </row>
    <row r="61" spans="1:33" x14ac:dyDescent="0.25">
      <c r="A61" t="s">
        <v>1270</v>
      </c>
      <c r="B61" t="s">
        <v>1615</v>
      </c>
      <c r="C61" t="s">
        <v>1616</v>
      </c>
      <c r="D61" t="s">
        <v>1267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30</v>
      </c>
    </row>
    <row r="62" spans="1:33" x14ac:dyDescent="0.25">
      <c r="A62" t="s">
        <v>1273</v>
      </c>
      <c r="B62" t="s">
        <v>1617</v>
      </c>
      <c r="C62" t="s">
        <v>1618</v>
      </c>
      <c r="D62" t="s">
        <v>1267</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98">
        <v>0</v>
      </c>
    </row>
    <row r="63" spans="1:33" x14ac:dyDescent="0.25">
      <c r="A63" t="s">
        <v>1206</v>
      </c>
      <c r="B63" t="s">
        <v>1619</v>
      </c>
      <c r="C63" t="s">
        <v>1620</v>
      </c>
      <c r="D63" t="s">
        <v>1267</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98">
        <v>0</v>
      </c>
    </row>
    <row r="64" spans="1:33" x14ac:dyDescent="0.25">
      <c r="A64" t="s">
        <v>1278</v>
      </c>
    </row>
    <row r="65" spans="1:33" x14ac:dyDescent="0.25">
      <c r="A65" t="s">
        <v>1264</v>
      </c>
      <c r="B65" t="s">
        <v>1621</v>
      </c>
      <c r="C65" t="s">
        <v>1622</v>
      </c>
      <c r="D65" t="s">
        <v>1281</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98">
        <v>0</v>
      </c>
    </row>
    <row r="66" spans="1:33" x14ac:dyDescent="0.25">
      <c r="A66" t="s">
        <v>1188</v>
      </c>
      <c r="B66" t="s">
        <v>1623</v>
      </c>
      <c r="C66" t="s">
        <v>1624</v>
      </c>
      <c r="D66" t="s">
        <v>1281</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98">
        <v>0</v>
      </c>
    </row>
    <row r="67" spans="1:33" x14ac:dyDescent="0.25">
      <c r="A67" t="s">
        <v>1270</v>
      </c>
      <c r="B67" t="s">
        <v>1625</v>
      </c>
      <c r="C67" t="s">
        <v>1626</v>
      </c>
      <c r="D67" t="s">
        <v>1281</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30</v>
      </c>
    </row>
    <row r="68" spans="1:33" x14ac:dyDescent="0.25">
      <c r="A68" t="s">
        <v>1273</v>
      </c>
      <c r="B68" t="s">
        <v>1627</v>
      </c>
      <c r="C68" t="s">
        <v>1628</v>
      </c>
      <c r="D68" t="s">
        <v>1281</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98">
        <v>0</v>
      </c>
    </row>
    <row r="69" spans="1:33" x14ac:dyDescent="0.25">
      <c r="A69" t="s">
        <v>1206</v>
      </c>
      <c r="B69" t="s">
        <v>1629</v>
      </c>
      <c r="C69" t="s">
        <v>1630</v>
      </c>
      <c r="D69" t="s">
        <v>1281</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98">
        <v>0</v>
      </c>
    </row>
    <row r="70" spans="1:33" x14ac:dyDescent="0.25">
      <c r="A70" t="s">
        <v>1290</v>
      </c>
    </row>
    <row r="71" spans="1:33" x14ac:dyDescent="0.25">
      <c r="A71" t="s">
        <v>1291</v>
      </c>
      <c r="B71" t="s">
        <v>1631</v>
      </c>
      <c r="C71" t="s">
        <v>1632</v>
      </c>
      <c r="D71" t="s">
        <v>1281</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98">
        <v>0</v>
      </c>
    </row>
    <row r="72" spans="1:33" x14ac:dyDescent="0.25">
      <c r="A72" t="s">
        <v>1294</v>
      </c>
      <c r="B72" t="s">
        <v>1633</v>
      </c>
      <c r="C72" t="s">
        <v>1634</v>
      </c>
      <c r="D72" t="s">
        <v>1281</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98">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15EA-0524-4E9C-BDB8-2535B1A8022E}">
  <dimension ref="A1:AG96"/>
  <sheetViews>
    <sheetView topLeftCell="A70" workbookViewId="0">
      <selection activeCell="F94" sqref="F94:F95"/>
    </sheetView>
  </sheetViews>
  <sheetFormatPr defaultRowHeight="15" x14ac:dyDescent="0.25"/>
  <cols>
    <col min="1" max="1" width="48.7109375" customWidth="1"/>
  </cols>
  <sheetData>
    <row r="1" spans="1:33" x14ac:dyDescent="0.25">
      <c r="A1" t="s">
        <v>1636</v>
      </c>
    </row>
    <row r="2" spans="1:33" x14ac:dyDescent="0.25">
      <c r="A2" t="s">
        <v>1637</v>
      </c>
    </row>
    <row r="3" spans="1:33" x14ac:dyDescent="0.25">
      <c r="A3" t="s">
        <v>1638</v>
      </c>
    </row>
    <row r="4" spans="1:33" x14ac:dyDescent="0.25">
      <c r="A4" t="s">
        <v>1157</v>
      </c>
    </row>
    <row r="5" spans="1:33" x14ac:dyDescent="0.25">
      <c r="B5" t="s">
        <v>1158</v>
      </c>
      <c r="C5" t="s">
        <v>1159</v>
      </c>
      <c r="D5" t="s">
        <v>1160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1161</v>
      </c>
    </row>
    <row r="6" spans="1:33" x14ac:dyDescent="0.25">
      <c r="A6" t="s">
        <v>54</v>
      </c>
      <c r="B6" t="s">
        <v>1639</v>
      </c>
      <c r="C6" t="s">
        <v>1640</v>
      </c>
      <c r="D6" t="s">
        <v>1171</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98">
        <v>-1.9E-2</v>
      </c>
    </row>
    <row r="7" spans="1:33" x14ac:dyDescent="0.25">
      <c r="A7" t="s">
        <v>1641</v>
      </c>
      <c r="B7" t="s">
        <v>1642</v>
      </c>
      <c r="C7" t="s">
        <v>1643</v>
      </c>
      <c r="D7" t="s">
        <v>1171</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98">
        <v>-0.03</v>
      </c>
    </row>
    <row r="8" spans="1:33" x14ac:dyDescent="0.25">
      <c r="A8" t="s">
        <v>1399</v>
      </c>
      <c r="B8" t="s">
        <v>1644</v>
      </c>
      <c r="C8" t="s">
        <v>1645</v>
      </c>
      <c r="D8" t="s">
        <v>1171</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98">
        <v>-5.3999999999999999E-2</v>
      </c>
    </row>
    <row r="9" spans="1:33" x14ac:dyDescent="0.25">
      <c r="A9" t="s">
        <v>1646</v>
      </c>
      <c r="B9" t="s">
        <v>1647</v>
      </c>
      <c r="C9" t="s">
        <v>1648</v>
      </c>
      <c r="D9" t="s">
        <v>1171</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98">
        <v>-1.6E-2</v>
      </c>
    </row>
    <row r="10" spans="1:33" x14ac:dyDescent="0.25">
      <c r="A10" t="s">
        <v>1476</v>
      </c>
      <c r="B10" t="s">
        <v>1649</v>
      </c>
      <c r="C10" t="s">
        <v>1650</v>
      </c>
      <c r="D10" t="s">
        <v>1171</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98">
        <v>-8.2000000000000003E-2</v>
      </c>
    </row>
    <row r="11" spans="1:33" x14ac:dyDescent="0.25">
      <c r="A11" t="s">
        <v>1517</v>
      </c>
      <c r="B11" t="s">
        <v>1651</v>
      </c>
      <c r="C11" t="s">
        <v>1652</v>
      </c>
      <c r="D11" t="s">
        <v>1171</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98">
        <v>-7.0000000000000007E-2</v>
      </c>
    </row>
    <row r="12" spans="1:33" x14ac:dyDescent="0.25">
      <c r="A12" t="s">
        <v>1301</v>
      </c>
      <c r="B12" t="s">
        <v>1653</v>
      </c>
      <c r="C12" t="s">
        <v>1654</v>
      </c>
      <c r="D12" t="s">
        <v>1171</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98">
        <v>0.154</v>
      </c>
    </row>
    <row r="13" spans="1:33" x14ac:dyDescent="0.25">
      <c r="A13" t="s">
        <v>791</v>
      </c>
      <c r="B13" t="s">
        <v>1655</v>
      </c>
      <c r="C13" t="s">
        <v>1656</v>
      </c>
      <c r="D13" t="s">
        <v>1171</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98">
        <v>-5.8000000000000003E-2</v>
      </c>
    </row>
    <row r="14" spans="1:33" x14ac:dyDescent="0.25">
      <c r="A14" t="s">
        <v>1657</v>
      </c>
      <c r="B14" t="s">
        <v>1658</v>
      </c>
      <c r="C14" t="s">
        <v>1659</v>
      </c>
      <c r="D14" t="s">
        <v>1171</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98">
        <v>-2.1999999999999999E-2</v>
      </c>
    </row>
    <row r="15" spans="1:33" x14ac:dyDescent="0.25">
      <c r="A15" t="s">
        <v>1641</v>
      </c>
      <c r="B15" t="s">
        <v>1660</v>
      </c>
      <c r="C15" t="s">
        <v>1661</v>
      </c>
      <c r="D15" t="s">
        <v>1171</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98">
        <v>-1.6E-2</v>
      </c>
    </row>
    <row r="16" spans="1:33" x14ac:dyDescent="0.25">
      <c r="A16" t="s">
        <v>1399</v>
      </c>
      <c r="B16" t="s">
        <v>1662</v>
      </c>
      <c r="C16" t="s">
        <v>1663</v>
      </c>
      <c r="D16" t="s">
        <v>1171</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98">
        <v>1E-3</v>
      </c>
    </row>
    <row r="17" spans="1:33" x14ac:dyDescent="0.25">
      <c r="A17" t="s">
        <v>1646</v>
      </c>
      <c r="B17" t="s">
        <v>1664</v>
      </c>
      <c r="C17" t="s">
        <v>1665</v>
      </c>
      <c r="D17" t="s">
        <v>1171</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98">
        <v>-8.6999999999999994E-2</v>
      </c>
    </row>
    <row r="18" spans="1:33" x14ac:dyDescent="0.25">
      <c r="A18" t="s">
        <v>1517</v>
      </c>
      <c r="B18" t="s">
        <v>1666</v>
      </c>
      <c r="C18" t="s">
        <v>1667</v>
      </c>
      <c r="D18" t="s">
        <v>1171</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98">
        <v>6.2E-2</v>
      </c>
    </row>
    <row r="19" spans="1:33" x14ac:dyDescent="0.25">
      <c r="A19" t="s">
        <v>1476</v>
      </c>
      <c r="B19" t="s">
        <v>1668</v>
      </c>
      <c r="C19" t="s">
        <v>1669</v>
      </c>
      <c r="D19" t="s">
        <v>1171</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98">
        <v>0.1</v>
      </c>
    </row>
    <row r="20" spans="1:33" x14ac:dyDescent="0.25">
      <c r="A20" t="s">
        <v>1301</v>
      </c>
      <c r="B20" t="s">
        <v>1670</v>
      </c>
      <c r="C20" t="s">
        <v>1671</v>
      </c>
      <c r="D20" t="s">
        <v>1171</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98">
        <v>0.155</v>
      </c>
    </row>
    <row r="21" spans="1:33" x14ac:dyDescent="0.25">
      <c r="A21" t="s">
        <v>791</v>
      </c>
      <c r="B21" t="s">
        <v>1672</v>
      </c>
      <c r="C21" t="s">
        <v>1673</v>
      </c>
      <c r="D21" t="s">
        <v>1171</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30</v>
      </c>
    </row>
    <row r="22" spans="1:33" x14ac:dyDescent="0.25">
      <c r="A22" t="s">
        <v>1674</v>
      </c>
      <c r="B22" t="s">
        <v>1675</v>
      </c>
      <c r="C22" t="s">
        <v>1676</v>
      </c>
      <c r="D22" t="s">
        <v>1171</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98">
        <v>-3.0000000000000001E-3</v>
      </c>
    </row>
    <row r="23" spans="1:33" x14ac:dyDescent="0.25">
      <c r="A23" t="s">
        <v>777</v>
      </c>
      <c r="B23" t="s">
        <v>1677</v>
      </c>
      <c r="C23" t="s">
        <v>1678</v>
      </c>
      <c r="D23" t="s">
        <v>1171</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98">
        <v>1.2E-2</v>
      </c>
    </row>
    <row r="24" spans="1:33" x14ac:dyDescent="0.25">
      <c r="A24" t="s">
        <v>1646</v>
      </c>
      <c r="B24" t="s">
        <v>1679</v>
      </c>
      <c r="C24" t="s">
        <v>1680</v>
      </c>
      <c r="D24" t="s">
        <v>1171</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98">
        <v>-1.6E-2</v>
      </c>
    </row>
    <row r="25" spans="1:33" x14ac:dyDescent="0.25">
      <c r="A25" t="s">
        <v>1476</v>
      </c>
      <c r="B25" t="s">
        <v>1681</v>
      </c>
      <c r="C25" t="s">
        <v>1682</v>
      </c>
      <c r="D25" t="s">
        <v>1171</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98">
        <v>4.9000000000000002E-2</v>
      </c>
    </row>
    <row r="26" spans="1:33" x14ac:dyDescent="0.25">
      <c r="A26" t="s">
        <v>1517</v>
      </c>
      <c r="B26" t="s">
        <v>1683</v>
      </c>
      <c r="C26" t="s">
        <v>1684</v>
      </c>
      <c r="D26" t="s">
        <v>1171</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98">
        <v>1.2E-2</v>
      </c>
    </row>
    <row r="27" spans="1:33" x14ac:dyDescent="0.25">
      <c r="A27" t="s">
        <v>1399</v>
      </c>
      <c r="B27" t="s">
        <v>1685</v>
      </c>
      <c r="C27" t="s">
        <v>1686</v>
      </c>
      <c r="D27" t="s">
        <v>1171</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98">
        <v>-9.4E-2</v>
      </c>
    </row>
    <row r="28" spans="1:33" x14ac:dyDescent="0.25">
      <c r="A28" t="s">
        <v>1301</v>
      </c>
      <c r="B28" t="s">
        <v>1687</v>
      </c>
      <c r="C28" t="s">
        <v>1688</v>
      </c>
      <c r="D28" t="s">
        <v>1171</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98">
        <v>0.2</v>
      </c>
    </row>
    <row r="29" spans="1:33" x14ac:dyDescent="0.25">
      <c r="A29" t="s">
        <v>791</v>
      </c>
      <c r="B29" t="s">
        <v>1689</v>
      </c>
      <c r="C29" t="s">
        <v>1690</v>
      </c>
      <c r="D29" t="s">
        <v>1171</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98">
        <v>0.33500000000000002</v>
      </c>
    </row>
    <row r="30" spans="1:33" x14ac:dyDescent="0.25">
      <c r="A30" t="s">
        <v>1691</v>
      </c>
      <c r="B30" t="s">
        <v>1692</v>
      </c>
      <c r="C30" t="s">
        <v>1693</v>
      </c>
      <c r="D30" t="s">
        <v>1171</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98">
        <v>-3.0000000000000001E-3</v>
      </c>
    </row>
    <row r="31" spans="1:33" x14ac:dyDescent="0.25">
      <c r="A31" t="s">
        <v>1646</v>
      </c>
      <c r="B31" t="s">
        <v>1694</v>
      </c>
      <c r="C31" t="s">
        <v>1695</v>
      </c>
      <c r="D31" t="s">
        <v>1171</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98">
        <v>-3.0000000000000001E-3</v>
      </c>
    </row>
    <row r="32" spans="1:33" x14ac:dyDescent="0.25">
      <c r="A32" t="s">
        <v>779</v>
      </c>
      <c r="B32" t="s">
        <v>1696</v>
      </c>
      <c r="C32" t="s">
        <v>1697</v>
      </c>
      <c r="D32" t="s">
        <v>1171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30</v>
      </c>
    </row>
    <row r="33" spans="1:33" x14ac:dyDescent="0.25">
      <c r="A33" t="s">
        <v>1698</v>
      </c>
      <c r="B33" t="s">
        <v>1699</v>
      </c>
      <c r="C33" t="s">
        <v>1700</v>
      </c>
      <c r="D33" t="s">
        <v>1171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30</v>
      </c>
    </row>
    <row r="34" spans="1:33" x14ac:dyDescent="0.25">
      <c r="A34" t="s">
        <v>1701</v>
      </c>
      <c r="B34" t="s">
        <v>1702</v>
      </c>
      <c r="C34" t="s">
        <v>1703</v>
      </c>
      <c r="D34" t="s">
        <v>1171</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30</v>
      </c>
    </row>
    <row r="35" spans="1:33" x14ac:dyDescent="0.25">
      <c r="A35" t="s">
        <v>56</v>
      </c>
      <c r="B35" t="s">
        <v>1704</v>
      </c>
      <c r="C35" t="s">
        <v>1705</v>
      </c>
      <c r="D35" t="s">
        <v>1171</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98">
        <v>-8.9999999999999993E-3</v>
      </c>
    </row>
    <row r="36" spans="1:33" x14ac:dyDescent="0.25">
      <c r="A36" t="s">
        <v>1646</v>
      </c>
      <c r="B36" t="s">
        <v>1706</v>
      </c>
      <c r="C36" t="s">
        <v>1707</v>
      </c>
      <c r="D36" t="s">
        <v>1171</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98">
        <v>-8.9999999999999993E-3</v>
      </c>
    </row>
    <row r="37" spans="1:33" x14ac:dyDescent="0.25">
      <c r="A37" t="s">
        <v>1708</v>
      </c>
      <c r="B37" t="s">
        <v>1709</v>
      </c>
      <c r="C37" t="s">
        <v>1710</v>
      </c>
      <c r="D37" t="s">
        <v>1171</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98">
        <v>-5.8000000000000003E-2</v>
      </c>
    </row>
    <row r="38" spans="1:33" x14ac:dyDescent="0.25">
      <c r="A38" t="s">
        <v>1698</v>
      </c>
      <c r="B38" t="s">
        <v>1711</v>
      </c>
      <c r="C38" t="s">
        <v>1712</v>
      </c>
      <c r="D38" t="s">
        <v>1171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30</v>
      </c>
    </row>
    <row r="39" spans="1:33" x14ac:dyDescent="0.25">
      <c r="A39" t="s">
        <v>1701</v>
      </c>
      <c r="B39" t="s">
        <v>1713</v>
      </c>
      <c r="C39" t="s">
        <v>1714</v>
      </c>
      <c r="D39" t="s">
        <v>1171</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98">
        <v>4.9000000000000002E-2</v>
      </c>
    </row>
    <row r="40" spans="1:33" x14ac:dyDescent="0.25">
      <c r="A40" t="s">
        <v>58</v>
      </c>
      <c r="B40" t="s">
        <v>1715</v>
      </c>
      <c r="C40" t="s">
        <v>1716</v>
      </c>
      <c r="D40" t="s">
        <v>1171</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98">
        <v>8.9999999999999993E-3</v>
      </c>
    </row>
    <row r="41" spans="1:33" x14ac:dyDescent="0.25">
      <c r="A41" t="s">
        <v>1646</v>
      </c>
      <c r="B41" t="s">
        <v>1717</v>
      </c>
      <c r="C41" t="s">
        <v>1718</v>
      </c>
      <c r="D41" t="s">
        <v>1171</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98">
        <v>1.6E-2</v>
      </c>
    </row>
    <row r="42" spans="1:33" x14ac:dyDescent="0.25">
      <c r="A42" t="s">
        <v>1708</v>
      </c>
      <c r="B42" t="s">
        <v>1719</v>
      </c>
      <c r="C42" t="s">
        <v>1720</v>
      </c>
      <c r="D42" t="s">
        <v>1171</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98">
        <v>6.0000000000000001E-3</v>
      </c>
    </row>
    <row r="43" spans="1:33" x14ac:dyDescent="0.25">
      <c r="A43" t="s">
        <v>1698</v>
      </c>
      <c r="B43" t="s">
        <v>1721</v>
      </c>
      <c r="C43" t="s">
        <v>1722</v>
      </c>
      <c r="D43" t="s">
        <v>1171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30</v>
      </c>
    </row>
    <row r="44" spans="1:33" x14ac:dyDescent="0.25">
      <c r="A44" t="s">
        <v>1701</v>
      </c>
      <c r="B44" t="s">
        <v>1723</v>
      </c>
      <c r="C44" t="s">
        <v>1724</v>
      </c>
      <c r="D44" t="s">
        <v>1171</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98">
        <v>2.5999999999999999E-2</v>
      </c>
    </row>
    <row r="45" spans="1:33" x14ac:dyDescent="0.25">
      <c r="A45" t="s">
        <v>59</v>
      </c>
      <c r="B45" t="s">
        <v>1725</v>
      </c>
      <c r="C45" t="s">
        <v>1726</v>
      </c>
      <c r="D45" t="s">
        <v>1171</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98">
        <v>8.9999999999999993E-3</v>
      </c>
    </row>
    <row r="46" spans="1:33" x14ac:dyDescent="0.25">
      <c r="A46" t="s">
        <v>1727</v>
      </c>
      <c r="B46" t="s">
        <v>1728</v>
      </c>
      <c r="C46" t="s">
        <v>1729</v>
      </c>
      <c r="D46" t="s">
        <v>1171</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98">
        <v>8.9999999999999993E-3</v>
      </c>
    </row>
    <row r="47" spans="1:33" x14ac:dyDescent="0.25">
      <c r="A47" t="s">
        <v>1364</v>
      </c>
      <c r="B47" t="s">
        <v>1730</v>
      </c>
      <c r="C47" t="s">
        <v>1731</v>
      </c>
      <c r="D47" t="s">
        <v>1171</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8">
        <v>0</v>
      </c>
    </row>
    <row r="48" spans="1:33" x14ac:dyDescent="0.25">
      <c r="A48" t="s">
        <v>60</v>
      </c>
      <c r="B48" t="s">
        <v>1732</v>
      </c>
      <c r="C48" t="s">
        <v>1733</v>
      </c>
      <c r="D48" t="s">
        <v>1171</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98">
        <v>2E-3</v>
      </c>
    </row>
    <row r="49" spans="1:33" x14ac:dyDescent="0.25">
      <c r="A49" t="s">
        <v>1734</v>
      </c>
      <c r="B49" t="s">
        <v>1735</v>
      </c>
      <c r="C49" t="s">
        <v>1736</v>
      </c>
      <c r="D49" t="s">
        <v>1171</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98">
        <v>2E-3</v>
      </c>
    </row>
    <row r="50" spans="1:33" x14ac:dyDescent="0.25">
      <c r="A50" t="s">
        <v>779</v>
      </c>
      <c r="B50" t="s">
        <v>1737</v>
      </c>
      <c r="C50" t="s">
        <v>1738</v>
      </c>
      <c r="D50" t="s">
        <v>1171</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30</v>
      </c>
    </row>
    <row r="51" spans="1:33" x14ac:dyDescent="0.25">
      <c r="A51" t="s">
        <v>1739</v>
      </c>
      <c r="B51" t="s">
        <v>1740</v>
      </c>
      <c r="C51" t="s">
        <v>1741</v>
      </c>
      <c r="D51" t="s">
        <v>1171</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98">
        <v>2E-3</v>
      </c>
    </row>
    <row r="52" spans="1:33" x14ac:dyDescent="0.25">
      <c r="A52" t="s">
        <v>61</v>
      </c>
      <c r="B52" t="s">
        <v>1742</v>
      </c>
      <c r="C52" t="s">
        <v>1743</v>
      </c>
      <c r="D52" t="s">
        <v>1171</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98">
        <v>-0.01</v>
      </c>
    </row>
    <row r="53" spans="1:33" x14ac:dyDescent="0.25">
      <c r="A53" t="s">
        <v>1744</v>
      </c>
      <c r="B53" t="s">
        <v>1745</v>
      </c>
      <c r="C53" t="s">
        <v>1746</v>
      </c>
      <c r="D53" t="s">
        <v>1171</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98">
        <v>-2E-3</v>
      </c>
    </row>
    <row r="54" spans="1:33" x14ac:dyDescent="0.25">
      <c r="A54" t="s">
        <v>777</v>
      </c>
      <c r="B54" t="s">
        <v>1747</v>
      </c>
      <c r="C54" t="s">
        <v>1748</v>
      </c>
      <c r="D54" t="s">
        <v>1171</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98">
        <v>-1.7999999999999999E-2</v>
      </c>
    </row>
    <row r="55" spans="1:33" x14ac:dyDescent="0.25">
      <c r="A55" t="s">
        <v>1399</v>
      </c>
      <c r="B55" t="s">
        <v>1749</v>
      </c>
      <c r="C55" t="s">
        <v>1750</v>
      </c>
      <c r="D55" t="s">
        <v>1171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30</v>
      </c>
    </row>
    <row r="56" spans="1:33" x14ac:dyDescent="0.25">
      <c r="A56" t="s">
        <v>1646</v>
      </c>
      <c r="B56" t="s">
        <v>1751</v>
      </c>
      <c r="C56" t="s">
        <v>1752</v>
      </c>
      <c r="D56" t="s">
        <v>1171</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98">
        <v>-1.6E-2</v>
      </c>
    </row>
    <row r="57" spans="1:33" x14ac:dyDescent="0.25">
      <c r="A57" t="s">
        <v>1476</v>
      </c>
      <c r="B57" t="s">
        <v>1753</v>
      </c>
      <c r="C57" t="s">
        <v>1754</v>
      </c>
      <c r="D57" t="s">
        <v>1171</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98">
        <v>-1.4E-2</v>
      </c>
    </row>
    <row r="58" spans="1:33" x14ac:dyDescent="0.25">
      <c r="A58" t="s">
        <v>1517</v>
      </c>
      <c r="B58" t="s">
        <v>1755</v>
      </c>
      <c r="C58" t="s">
        <v>1756</v>
      </c>
      <c r="D58" t="s">
        <v>1171</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98">
        <v>1E-3</v>
      </c>
    </row>
    <row r="59" spans="1:33" x14ac:dyDescent="0.25">
      <c r="A59" t="s">
        <v>1301</v>
      </c>
      <c r="B59" t="s">
        <v>1757</v>
      </c>
      <c r="C59" t="s">
        <v>1758</v>
      </c>
      <c r="D59" t="s">
        <v>1171</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98">
        <v>8.6999999999999994E-2</v>
      </c>
    </row>
    <row r="60" spans="1:33" x14ac:dyDescent="0.25">
      <c r="A60" t="s">
        <v>791</v>
      </c>
      <c r="B60" t="s">
        <v>1759</v>
      </c>
      <c r="C60" t="s">
        <v>1760</v>
      </c>
      <c r="D60" t="s">
        <v>1171</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98">
        <v>-1.4E-2</v>
      </c>
    </row>
    <row r="61" spans="1:33" x14ac:dyDescent="0.25">
      <c r="A61" t="s">
        <v>1761</v>
      </c>
      <c r="B61" t="s">
        <v>1762</v>
      </c>
      <c r="C61" t="s">
        <v>1763</v>
      </c>
      <c r="D61" t="s">
        <v>1171</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98">
        <v>3.0000000000000001E-3</v>
      </c>
    </row>
    <row r="62" spans="1:33" x14ac:dyDescent="0.25">
      <c r="A62" t="s">
        <v>777</v>
      </c>
      <c r="B62" t="s">
        <v>1764</v>
      </c>
      <c r="C62" t="s">
        <v>1765</v>
      </c>
      <c r="D62" t="s">
        <v>1171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30</v>
      </c>
    </row>
    <row r="63" spans="1:33" x14ac:dyDescent="0.25">
      <c r="A63" t="s">
        <v>1399</v>
      </c>
      <c r="B63" t="s">
        <v>1766</v>
      </c>
      <c r="C63" t="s">
        <v>1767</v>
      </c>
      <c r="D63" t="s">
        <v>1171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30</v>
      </c>
    </row>
    <row r="64" spans="1:33" x14ac:dyDescent="0.25">
      <c r="A64" t="s">
        <v>1646</v>
      </c>
      <c r="B64" t="s">
        <v>1768</v>
      </c>
      <c r="C64" t="s">
        <v>1769</v>
      </c>
      <c r="D64" t="s">
        <v>1171</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98">
        <v>3.0000000000000001E-3</v>
      </c>
    </row>
    <row r="65" spans="1:33" x14ac:dyDescent="0.25">
      <c r="A65" t="s">
        <v>1476</v>
      </c>
      <c r="B65" t="s">
        <v>1770</v>
      </c>
      <c r="C65" t="s">
        <v>1771</v>
      </c>
      <c r="D65" t="s">
        <v>1171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30</v>
      </c>
    </row>
    <row r="66" spans="1:33" x14ac:dyDescent="0.25">
      <c r="A66" t="s">
        <v>1517</v>
      </c>
      <c r="B66" t="s">
        <v>1772</v>
      </c>
      <c r="C66" t="s">
        <v>1773</v>
      </c>
      <c r="D66" t="s">
        <v>1171</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30</v>
      </c>
    </row>
    <row r="67" spans="1:33" x14ac:dyDescent="0.25">
      <c r="A67" t="s">
        <v>1301</v>
      </c>
      <c r="B67" t="s">
        <v>1774</v>
      </c>
      <c r="C67" t="s">
        <v>1775</v>
      </c>
      <c r="D67" t="s">
        <v>1171</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30</v>
      </c>
    </row>
    <row r="68" spans="1:33" x14ac:dyDescent="0.25">
      <c r="A68" t="s">
        <v>791</v>
      </c>
      <c r="B68" t="s">
        <v>1776</v>
      </c>
      <c r="C68" t="s">
        <v>1777</v>
      </c>
      <c r="D68" t="s">
        <v>1171</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30</v>
      </c>
    </row>
    <row r="69" spans="1:33" x14ac:dyDescent="0.25">
      <c r="A69" t="s">
        <v>1778</v>
      </c>
      <c r="B69" t="s">
        <v>1779</v>
      </c>
      <c r="C69" t="s">
        <v>1780</v>
      </c>
      <c r="D69" t="s">
        <v>1171</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98">
        <v>-2.4E-2</v>
      </c>
    </row>
    <row r="70" spans="1:33" x14ac:dyDescent="0.25">
      <c r="A70" t="s">
        <v>777</v>
      </c>
      <c r="B70" t="s">
        <v>1781</v>
      </c>
      <c r="C70" t="s">
        <v>1782</v>
      </c>
      <c r="D70" t="s">
        <v>1171</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98">
        <v>-4.4999999999999998E-2</v>
      </c>
    </row>
    <row r="71" spans="1:33" x14ac:dyDescent="0.25">
      <c r="A71" t="s">
        <v>1399</v>
      </c>
      <c r="B71" t="s">
        <v>1783</v>
      </c>
      <c r="C71" t="s">
        <v>1784</v>
      </c>
      <c r="D71" t="s">
        <v>1171</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30</v>
      </c>
    </row>
    <row r="72" spans="1:33" x14ac:dyDescent="0.25">
      <c r="A72" t="s">
        <v>1646</v>
      </c>
      <c r="B72" t="s">
        <v>1785</v>
      </c>
      <c r="C72" t="s">
        <v>1786</v>
      </c>
      <c r="D72" t="s">
        <v>1171</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98">
        <v>-4.4999999999999998E-2</v>
      </c>
    </row>
    <row r="73" spans="1:33" x14ac:dyDescent="0.25">
      <c r="A73" t="s">
        <v>1476</v>
      </c>
      <c r="B73" t="s">
        <v>1787</v>
      </c>
      <c r="C73" t="s">
        <v>1788</v>
      </c>
      <c r="D73" t="s">
        <v>1171</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98">
        <v>8.9999999999999993E-3</v>
      </c>
    </row>
    <row r="74" spans="1:33" x14ac:dyDescent="0.25">
      <c r="A74" t="s">
        <v>1517</v>
      </c>
      <c r="B74" t="s">
        <v>1789</v>
      </c>
      <c r="C74" t="s">
        <v>1790</v>
      </c>
      <c r="D74" t="s">
        <v>1171</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98">
        <v>-4.4999999999999998E-2</v>
      </c>
    </row>
    <row r="75" spans="1:33" x14ac:dyDescent="0.25">
      <c r="A75" t="s">
        <v>1301</v>
      </c>
      <c r="B75" t="s">
        <v>1791</v>
      </c>
      <c r="C75" t="s">
        <v>1792</v>
      </c>
      <c r="D75" t="s">
        <v>1171</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98">
        <v>0.16200000000000001</v>
      </c>
    </row>
    <row r="76" spans="1:33" x14ac:dyDescent="0.25">
      <c r="A76" t="s">
        <v>791</v>
      </c>
      <c r="B76" t="s">
        <v>1793</v>
      </c>
      <c r="C76" t="s">
        <v>1794</v>
      </c>
      <c r="D76" t="s">
        <v>1171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30</v>
      </c>
    </row>
    <row r="77" spans="1:33" x14ac:dyDescent="0.25">
      <c r="A77" t="s">
        <v>64</v>
      </c>
      <c r="B77" t="s">
        <v>1795</v>
      </c>
      <c r="C77" t="s">
        <v>1796</v>
      </c>
      <c r="D77" t="s">
        <v>1171</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98">
        <v>1.0999999999999999E-2</v>
      </c>
    </row>
    <row r="78" spans="1:33" x14ac:dyDescent="0.25">
      <c r="A78" t="s">
        <v>1797</v>
      </c>
      <c r="B78" t="s">
        <v>1798</v>
      </c>
      <c r="C78" t="s">
        <v>1799</v>
      </c>
      <c r="D78" t="s">
        <v>1171</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8">
        <v>1.2999999999999999E-2</v>
      </c>
    </row>
    <row r="79" spans="1:33" x14ac:dyDescent="0.25">
      <c r="A79" t="s">
        <v>1301</v>
      </c>
      <c r="B79" t="s">
        <v>1800</v>
      </c>
      <c r="C79" t="s">
        <v>1801</v>
      </c>
      <c r="D79" t="s">
        <v>1171</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8">
        <v>1.2999999999999999E-2</v>
      </c>
    </row>
    <row r="80" spans="1:33" x14ac:dyDescent="0.25">
      <c r="A80" t="s">
        <v>1802</v>
      </c>
      <c r="B80" t="s">
        <v>1803</v>
      </c>
      <c r="C80" t="s">
        <v>1804</v>
      </c>
      <c r="D80" t="s">
        <v>1171</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8">
        <v>1.2999999999999999E-2</v>
      </c>
    </row>
    <row r="81" spans="1:33" x14ac:dyDescent="0.25">
      <c r="A81" t="s">
        <v>1698</v>
      </c>
      <c r="B81" t="s">
        <v>1805</v>
      </c>
      <c r="C81" t="s">
        <v>1806</v>
      </c>
      <c r="D81" t="s">
        <v>1171</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30</v>
      </c>
    </row>
    <row r="82" spans="1:33" x14ac:dyDescent="0.25">
      <c r="A82" t="s">
        <v>1701</v>
      </c>
      <c r="B82" t="s">
        <v>1807</v>
      </c>
      <c r="C82" t="s">
        <v>1808</v>
      </c>
      <c r="D82" t="s">
        <v>1171</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30</v>
      </c>
    </row>
    <row r="83" spans="1:33" x14ac:dyDescent="0.25">
      <c r="A83" t="s">
        <v>1809</v>
      </c>
      <c r="B83" t="s">
        <v>1810</v>
      </c>
      <c r="C83" t="s">
        <v>1811</v>
      </c>
      <c r="D83" t="s">
        <v>1171</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98">
        <v>1.2E-2</v>
      </c>
    </row>
    <row r="84" spans="1:33" x14ac:dyDescent="0.25">
      <c r="A84" t="s">
        <v>1301</v>
      </c>
      <c r="B84" t="s">
        <v>1812</v>
      </c>
      <c r="C84" t="s">
        <v>1813</v>
      </c>
      <c r="D84" t="s">
        <v>1171</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98">
        <v>1.2E-2</v>
      </c>
    </row>
    <row r="85" spans="1:33" x14ac:dyDescent="0.25">
      <c r="A85" t="s">
        <v>1814</v>
      </c>
      <c r="B85" t="s">
        <v>1815</v>
      </c>
      <c r="C85" t="s">
        <v>1816</v>
      </c>
      <c r="D85" t="s">
        <v>1171</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98">
        <v>8.9999999999999993E-3</v>
      </c>
    </row>
    <row r="86" spans="1:33" x14ac:dyDescent="0.25">
      <c r="A86" t="s">
        <v>1301</v>
      </c>
      <c r="B86" t="s">
        <v>1817</v>
      </c>
      <c r="C86" t="s">
        <v>1818</v>
      </c>
      <c r="D86" t="s">
        <v>1171</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98">
        <v>8.9999999999999993E-3</v>
      </c>
    </row>
    <row r="87" spans="1:33" x14ac:dyDescent="0.25">
      <c r="A87" t="s">
        <v>1802</v>
      </c>
      <c r="B87" t="s">
        <v>1819</v>
      </c>
      <c r="C87" t="s">
        <v>1820</v>
      </c>
      <c r="D87" t="s">
        <v>1171</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98">
        <v>8.9999999999999993E-3</v>
      </c>
    </row>
    <row r="88" spans="1:33" x14ac:dyDescent="0.25">
      <c r="A88" t="s">
        <v>1698</v>
      </c>
      <c r="B88" t="s">
        <v>1821</v>
      </c>
      <c r="C88" t="s">
        <v>1822</v>
      </c>
      <c r="D88" t="s">
        <v>1171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30</v>
      </c>
    </row>
    <row r="89" spans="1:33" x14ac:dyDescent="0.25">
      <c r="A89" t="s">
        <v>1701</v>
      </c>
      <c r="B89" t="s">
        <v>1823</v>
      </c>
      <c r="C89" t="s">
        <v>1824</v>
      </c>
      <c r="D89" t="s">
        <v>1171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30</v>
      </c>
    </row>
    <row r="90" spans="1:33" x14ac:dyDescent="0.25">
      <c r="A90" t="s">
        <v>65</v>
      </c>
      <c r="B90" t="s">
        <v>1825</v>
      </c>
      <c r="C90" t="s">
        <v>1826</v>
      </c>
      <c r="D90" t="s">
        <v>1171</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98">
        <v>-5.0000000000000001E-3</v>
      </c>
    </row>
    <row r="91" spans="1:33" x14ac:dyDescent="0.25">
      <c r="A91" t="s">
        <v>1827</v>
      </c>
      <c r="B91" t="s">
        <v>1828</v>
      </c>
      <c r="C91" t="s">
        <v>1829</v>
      </c>
      <c r="D91" t="s">
        <v>1171</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98">
        <v>-7.0000000000000001E-3</v>
      </c>
    </row>
    <row r="92" spans="1:33" x14ac:dyDescent="0.25">
      <c r="A92" t="s">
        <v>1646</v>
      </c>
      <c r="B92" t="s">
        <v>1830</v>
      </c>
      <c r="C92" t="s">
        <v>1831</v>
      </c>
      <c r="D92" t="s">
        <v>1171</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98">
        <v>1E-3</v>
      </c>
    </row>
    <row r="93" spans="1:33" x14ac:dyDescent="0.25">
      <c r="A93" t="s">
        <v>66</v>
      </c>
      <c r="B93" t="s">
        <v>1832</v>
      </c>
      <c r="C93" t="s">
        <v>1833</v>
      </c>
      <c r="D93" t="s">
        <v>1171</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98">
        <v>0</v>
      </c>
    </row>
    <row r="94" spans="1:33" x14ac:dyDescent="0.25">
      <c r="A94" t="s">
        <v>67</v>
      </c>
      <c r="B94" t="s">
        <v>1834</v>
      </c>
      <c r="C94" t="s">
        <v>1835</v>
      </c>
      <c r="D94" t="s">
        <v>1171</v>
      </c>
      <c r="F94">
        <v>924.18792699999995</v>
      </c>
      <c r="G94">
        <v>870.45642099999998</v>
      </c>
      <c r="H94">
        <v>864.42303500000003</v>
      </c>
      <c r="I94">
        <v>836.05847200000005</v>
      </c>
      <c r="J94">
        <v>796.98028599999998</v>
      </c>
      <c r="K94">
        <v>765.96508800000004</v>
      </c>
      <c r="L94">
        <v>728.79101600000001</v>
      </c>
      <c r="M94">
        <v>715.770081</v>
      </c>
      <c r="N94">
        <v>724.21405000000004</v>
      </c>
      <c r="O94">
        <v>717.66332999999997</v>
      </c>
      <c r="P94">
        <v>716.69464100000005</v>
      </c>
      <c r="Q94">
        <v>718.06835899999999</v>
      </c>
      <c r="R94">
        <v>719.89660600000002</v>
      </c>
      <c r="S94">
        <v>718.30798300000004</v>
      </c>
      <c r="T94">
        <v>719.70440699999995</v>
      </c>
      <c r="U94">
        <v>722.53784199999996</v>
      </c>
      <c r="V94">
        <v>730.92742899999996</v>
      </c>
      <c r="W94">
        <v>740.04351799999995</v>
      </c>
      <c r="X94">
        <v>751.18920900000001</v>
      </c>
      <c r="Y94">
        <v>764.55859399999997</v>
      </c>
      <c r="Z94">
        <v>780.26043700000002</v>
      </c>
      <c r="AA94">
        <v>795.53527799999995</v>
      </c>
      <c r="AB94">
        <v>807.06793200000004</v>
      </c>
      <c r="AC94">
        <v>819.466003</v>
      </c>
      <c r="AD94">
        <v>833.34381099999996</v>
      </c>
      <c r="AE94">
        <v>848.64666699999998</v>
      </c>
      <c r="AF94">
        <v>866.41680899999994</v>
      </c>
      <c r="AG94" s="98">
        <v>-2E-3</v>
      </c>
    </row>
    <row r="95" spans="1:33" x14ac:dyDescent="0.25">
      <c r="A95" t="s">
        <v>962</v>
      </c>
      <c r="B95" t="s">
        <v>1836</v>
      </c>
      <c r="C95" t="s">
        <v>1837</v>
      </c>
      <c r="D95" t="s">
        <v>1171</v>
      </c>
      <c r="F95">
        <v>367.99011200000001</v>
      </c>
      <c r="G95">
        <v>420.41076700000002</v>
      </c>
      <c r="H95">
        <v>447.69332900000001</v>
      </c>
      <c r="I95">
        <v>448.49334700000003</v>
      </c>
      <c r="J95">
        <v>534.99713099999997</v>
      </c>
      <c r="K95">
        <v>595.58819600000004</v>
      </c>
      <c r="L95">
        <v>658.57672100000002</v>
      </c>
      <c r="M95">
        <v>675.61273200000005</v>
      </c>
      <c r="N95">
        <v>693.99408000000005</v>
      </c>
      <c r="O95">
        <v>709.17913799999997</v>
      </c>
      <c r="P95">
        <v>725.92346199999997</v>
      </c>
      <c r="Q95">
        <v>734.31469700000002</v>
      </c>
      <c r="R95">
        <v>744.34362799999997</v>
      </c>
      <c r="S95">
        <v>751.13714600000003</v>
      </c>
      <c r="T95">
        <v>751.13714600000003</v>
      </c>
      <c r="U95">
        <v>751.13714600000003</v>
      </c>
      <c r="V95">
        <v>752.735229</v>
      </c>
      <c r="W95">
        <v>751.13714600000003</v>
      </c>
      <c r="X95">
        <v>751.05316200000004</v>
      </c>
      <c r="Y95">
        <v>747.79608199999996</v>
      </c>
      <c r="Z95">
        <v>745.88696300000004</v>
      </c>
      <c r="AA95">
        <v>744.06097399999999</v>
      </c>
      <c r="AB95">
        <v>741.29363999999998</v>
      </c>
      <c r="AC95">
        <v>741.68194600000004</v>
      </c>
      <c r="AD95">
        <v>740.83312999999998</v>
      </c>
      <c r="AE95">
        <v>738.85119599999996</v>
      </c>
      <c r="AF95">
        <v>741.92645300000004</v>
      </c>
      <c r="AG95" s="98">
        <v>2.7E-2</v>
      </c>
    </row>
    <row r="96" spans="1:33" x14ac:dyDescent="0.25">
      <c r="A96" t="s">
        <v>68</v>
      </c>
      <c r="B96" t="s">
        <v>1838</v>
      </c>
      <c r="C96" t="s">
        <v>1839</v>
      </c>
      <c r="D96" t="s">
        <v>1171</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98">
        <v>-8.0000000000000002E-3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D963-D48E-4AF8-B6F9-EC8C16E81865}">
  <dimension ref="A1:AG67"/>
  <sheetViews>
    <sheetView topLeftCell="A25" workbookViewId="0">
      <selection activeCell="F41" sqref="F41"/>
    </sheetView>
  </sheetViews>
  <sheetFormatPr defaultRowHeight="15" x14ac:dyDescent="0.25"/>
  <cols>
    <col min="1" max="1" width="49.140625" customWidth="1"/>
  </cols>
  <sheetData>
    <row r="1" spans="1:33" x14ac:dyDescent="0.25">
      <c r="A1" t="s">
        <v>1357</v>
      </c>
    </row>
    <row r="2" spans="1:33" x14ac:dyDescent="0.25">
      <c r="A2" t="s">
        <v>1358</v>
      </c>
    </row>
    <row r="3" spans="1:33" x14ac:dyDescent="0.25">
      <c r="A3" t="s">
        <v>1359</v>
      </c>
    </row>
    <row r="4" spans="1:33" x14ac:dyDescent="0.25">
      <c r="A4" t="s">
        <v>1157</v>
      </c>
    </row>
    <row r="5" spans="1:33" x14ac:dyDescent="0.25">
      <c r="B5" t="s">
        <v>1158</v>
      </c>
      <c r="C5" t="s">
        <v>1159</v>
      </c>
      <c r="D5" t="s">
        <v>1160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1161</v>
      </c>
    </row>
    <row r="6" spans="1:33" x14ac:dyDescent="0.25">
      <c r="A6" t="s">
        <v>32</v>
      </c>
    </row>
    <row r="7" spans="1:33" x14ac:dyDescent="0.25">
      <c r="A7" t="s">
        <v>1360</v>
      </c>
    </row>
    <row r="8" spans="1:33" x14ac:dyDescent="0.25">
      <c r="A8" t="s">
        <v>782</v>
      </c>
      <c r="B8" t="s">
        <v>1361</v>
      </c>
      <c r="C8" t="s">
        <v>1362</v>
      </c>
      <c r="D8" t="s">
        <v>1363</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98">
        <v>0</v>
      </c>
    </row>
    <row r="9" spans="1:33" x14ac:dyDescent="0.25">
      <c r="A9" t="s">
        <v>1364</v>
      </c>
      <c r="B9" t="s">
        <v>1365</v>
      </c>
      <c r="C9" t="s">
        <v>1366</v>
      </c>
      <c r="D9" t="s">
        <v>1363</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98">
        <v>0</v>
      </c>
    </row>
    <row r="10" spans="1:33" x14ac:dyDescent="0.25">
      <c r="A10" t="s">
        <v>1367</v>
      </c>
      <c r="B10" t="s">
        <v>1368</v>
      </c>
      <c r="C10" t="s">
        <v>1369</v>
      </c>
      <c r="D10" t="s">
        <v>1363</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98">
        <v>0</v>
      </c>
    </row>
    <row r="11" spans="1:33" x14ac:dyDescent="0.25">
      <c r="A11" t="s">
        <v>778</v>
      </c>
      <c r="B11" t="s">
        <v>1370</v>
      </c>
      <c r="C11" t="s">
        <v>1371</v>
      </c>
      <c r="D11" t="s">
        <v>1363</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98">
        <v>0</v>
      </c>
    </row>
    <row r="12" spans="1:33" x14ac:dyDescent="0.25">
      <c r="A12" t="s">
        <v>1372</v>
      </c>
      <c r="B12" t="s">
        <v>1373</v>
      </c>
      <c r="C12" t="s">
        <v>1374</v>
      </c>
      <c r="D12" t="s">
        <v>1363</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98">
        <v>0</v>
      </c>
    </row>
    <row r="13" spans="1:33" x14ac:dyDescent="0.25">
      <c r="A13" t="s">
        <v>1375</v>
      </c>
      <c r="B13" t="s">
        <v>1376</v>
      </c>
      <c r="C13" t="s">
        <v>1377</v>
      </c>
      <c r="D13" t="s">
        <v>1363</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98">
        <v>0</v>
      </c>
    </row>
    <row r="14" spans="1:33" x14ac:dyDescent="0.25">
      <c r="A14" t="s">
        <v>1378</v>
      </c>
      <c r="B14" t="s">
        <v>1379</v>
      </c>
      <c r="C14" t="s">
        <v>1380</v>
      </c>
      <c r="D14" t="s">
        <v>1363</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98">
        <v>0</v>
      </c>
    </row>
    <row r="15" spans="1:33" x14ac:dyDescent="0.25">
      <c r="A15" t="s">
        <v>1381</v>
      </c>
      <c r="B15" t="s">
        <v>1382</v>
      </c>
      <c r="C15" t="s">
        <v>1383</v>
      </c>
      <c r="D15" t="s">
        <v>1363</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98">
        <v>0</v>
      </c>
    </row>
    <row r="16" spans="1:33" x14ac:dyDescent="0.25">
      <c r="A16" t="s">
        <v>1384</v>
      </c>
      <c r="B16" t="s">
        <v>1385</v>
      </c>
      <c r="C16" t="s">
        <v>1386</v>
      </c>
      <c r="D16" t="s">
        <v>1363</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98">
        <v>0</v>
      </c>
    </row>
    <row r="17" spans="1:33" x14ac:dyDescent="0.25">
      <c r="A17" t="s">
        <v>1387</v>
      </c>
      <c r="B17" t="s">
        <v>1388</v>
      </c>
      <c r="C17" t="s">
        <v>1389</v>
      </c>
      <c r="D17" t="s">
        <v>1363</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98">
        <v>0</v>
      </c>
    </row>
    <row r="18" spans="1:33" x14ac:dyDescent="0.25">
      <c r="A18" t="s">
        <v>1390</v>
      </c>
      <c r="B18" t="s">
        <v>1391</v>
      </c>
      <c r="C18" t="s">
        <v>1392</v>
      </c>
      <c r="D18" t="s">
        <v>1363</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98">
        <v>0</v>
      </c>
    </row>
    <row r="19" spans="1:33" x14ac:dyDescent="0.25">
      <c r="A19" t="s">
        <v>1393</v>
      </c>
      <c r="B19" t="s">
        <v>1394</v>
      </c>
      <c r="C19" t="s">
        <v>1395</v>
      </c>
      <c r="D19" t="s">
        <v>1363</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98">
        <v>0</v>
      </c>
    </row>
    <row r="20" spans="1:33" x14ac:dyDescent="0.25">
      <c r="A20" t="s">
        <v>1396</v>
      </c>
      <c r="B20" t="s">
        <v>1397</v>
      </c>
      <c r="C20" t="s">
        <v>1398</v>
      </c>
      <c r="D20" t="s">
        <v>1363</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98">
        <v>0</v>
      </c>
    </row>
    <row r="21" spans="1:33" x14ac:dyDescent="0.25">
      <c r="A21" t="s">
        <v>1399</v>
      </c>
      <c r="B21" t="s">
        <v>1400</v>
      </c>
      <c r="C21" t="s">
        <v>1401</v>
      </c>
      <c r="D21" t="s">
        <v>1363</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98">
        <v>0</v>
      </c>
    </row>
    <row r="22" spans="1:33" x14ac:dyDescent="0.25">
      <c r="A22" t="s">
        <v>1402</v>
      </c>
      <c r="B22" t="s">
        <v>1403</v>
      </c>
      <c r="C22" t="s">
        <v>1404</v>
      </c>
      <c r="D22" t="s">
        <v>1363</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98">
        <v>0</v>
      </c>
    </row>
    <row r="23" spans="1:33" x14ac:dyDescent="0.25">
      <c r="A23" t="s">
        <v>66</v>
      </c>
      <c r="B23" t="s">
        <v>1405</v>
      </c>
      <c r="C23" t="s">
        <v>1406</v>
      </c>
      <c r="D23" t="s">
        <v>1363</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98">
        <v>0</v>
      </c>
    </row>
    <row r="24" spans="1:33" x14ac:dyDescent="0.25">
      <c r="A24" t="s">
        <v>1407</v>
      </c>
      <c r="B24" t="s">
        <v>1408</v>
      </c>
      <c r="C24" t="s">
        <v>1409</v>
      </c>
      <c r="D24" t="s">
        <v>1363</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98">
        <v>0</v>
      </c>
    </row>
    <row r="25" spans="1:33" x14ac:dyDescent="0.25">
      <c r="A25" t="s">
        <v>1410</v>
      </c>
      <c r="B25" t="s">
        <v>1411</v>
      </c>
      <c r="C25" t="s">
        <v>1412</v>
      </c>
      <c r="D25" t="s">
        <v>1363</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98">
        <v>0</v>
      </c>
    </row>
    <row r="26" spans="1:33" x14ac:dyDescent="0.25">
      <c r="A26" t="s">
        <v>1413</v>
      </c>
      <c r="B26" t="s">
        <v>1414</v>
      </c>
      <c r="C26" t="s">
        <v>1415</v>
      </c>
      <c r="D26" t="s">
        <v>1363</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98">
        <v>0</v>
      </c>
    </row>
    <row r="27" spans="1:33" x14ac:dyDescent="0.25">
      <c r="A27" t="s">
        <v>1416</v>
      </c>
      <c r="B27" t="s">
        <v>1417</v>
      </c>
      <c r="C27" t="s">
        <v>1418</v>
      </c>
      <c r="D27" t="s">
        <v>1363</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98">
        <v>0</v>
      </c>
    </row>
    <row r="28" spans="1:33" x14ac:dyDescent="0.25">
      <c r="A28" t="s">
        <v>1419</v>
      </c>
      <c r="B28" t="s">
        <v>1420</v>
      </c>
      <c r="C28" t="s">
        <v>1421</v>
      </c>
      <c r="D28" t="s">
        <v>1363</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98">
        <v>0</v>
      </c>
    </row>
    <row r="29" spans="1:33" x14ac:dyDescent="0.25">
      <c r="A29" t="s">
        <v>1422</v>
      </c>
      <c r="B29" t="s">
        <v>1423</v>
      </c>
      <c r="C29" t="s">
        <v>1424</v>
      </c>
      <c r="D29" t="s">
        <v>1363</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98">
        <v>0</v>
      </c>
    </row>
    <row r="30" spans="1:33" x14ac:dyDescent="0.25">
      <c r="A30" t="s">
        <v>1182</v>
      </c>
      <c r="B30" t="s">
        <v>1425</v>
      </c>
      <c r="C30" t="s">
        <v>1426</v>
      </c>
      <c r="D30" t="s">
        <v>1363</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98">
        <v>0</v>
      </c>
    </row>
    <row r="31" spans="1:33" x14ac:dyDescent="0.25">
      <c r="A31" t="s">
        <v>780</v>
      </c>
      <c r="B31" t="s">
        <v>1427</v>
      </c>
      <c r="C31" t="s">
        <v>1428</v>
      </c>
      <c r="D31" t="s">
        <v>1363</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98">
        <v>0</v>
      </c>
    </row>
    <row r="32" spans="1:33" x14ac:dyDescent="0.25">
      <c r="A32" t="s">
        <v>781</v>
      </c>
      <c r="B32" t="s">
        <v>1429</v>
      </c>
      <c r="C32" t="s">
        <v>1430</v>
      </c>
      <c r="D32" t="s">
        <v>1363</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98">
        <v>0</v>
      </c>
    </row>
    <row r="33" spans="1:33" x14ac:dyDescent="0.25">
      <c r="A33" t="s">
        <v>1431</v>
      </c>
      <c r="B33" t="s">
        <v>1432</v>
      </c>
      <c r="C33" t="s">
        <v>1433</v>
      </c>
      <c r="D33" t="s">
        <v>1363</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98">
        <v>0</v>
      </c>
    </row>
    <row r="34" spans="1:33" x14ac:dyDescent="0.25">
      <c r="A34" t="s">
        <v>1179</v>
      </c>
      <c r="B34" t="s">
        <v>1434</v>
      </c>
      <c r="C34" t="s">
        <v>1435</v>
      </c>
      <c r="D34" t="s">
        <v>1363</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98">
        <v>0</v>
      </c>
    </row>
    <row r="35" spans="1:33" x14ac:dyDescent="0.25">
      <c r="A35" t="s">
        <v>1436</v>
      </c>
      <c r="B35" t="s">
        <v>1437</v>
      </c>
      <c r="C35" t="s">
        <v>1438</v>
      </c>
      <c r="D35" t="s">
        <v>1363</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98">
        <v>0</v>
      </c>
    </row>
    <row r="36" spans="1:33" x14ac:dyDescent="0.25">
      <c r="A36" t="s">
        <v>1439</v>
      </c>
      <c r="B36" t="s">
        <v>1440</v>
      </c>
      <c r="C36" t="s">
        <v>1441</v>
      </c>
      <c r="D36" t="s">
        <v>1363</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98">
        <v>-1E-3</v>
      </c>
    </row>
    <row r="37" spans="1:33" x14ac:dyDescent="0.25">
      <c r="A37" t="s">
        <v>1442</v>
      </c>
      <c r="B37" t="s">
        <v>1443</v>
      </c>
      <c r="C37" t="s">
        <v>1444</v>
      </c>
      <c r="D37" t="s">
        <v>1363</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98">
        <v>-1E-3</v>
      </c>
    </row>
    <row r="38" spans="1:33" x14ac:dyDescent="0.25">
      <c r="A38" t="s">
        <v>1445</v>
      </c>
      <c r="B38" t="s">
        <v>1446</v>
      </c>
      <c r="C38" t="s">
        <v>1447</v>
      </c>
      <c r="D38" t="s">
        <v>1363</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98">
        <v>-1E-3</v>
      </c>
    </row>
    <row r="39" spans="1:33" x14ac:dyDescent="0.25">
      <c r="A39" t="s">
        <v>49</v>
      </c>
    </row>
    <row r="40" spans="1:33" x14ac:dyDescent="0.25">
      <c r="A40" t="s">
        <v>1448</v>
      </c>
      <c r="B40" t="s">
        <v>1449</v>
      </c>
      <c r="C40" t="s">
        <v>1450</v>
      </c>
      <c r="D40" t="s">
        <v>1363</v>
      </c>
      <c r="F40">
        <v>5.6719179999999998</v>
      </c>
      <c r="G40">
        <v>5.6544879999999997</v>
      </c>
      <c r="H40">
        <v>5.6518899999999999</v>
      </c>
      <c r="I40">
        <v>5.6492519999999997</v>
      </c>
      <c r="J40">
        <v>5.6487530000000001</v>
      </c>
      <c r="K40">
        <v>5.6490070000000001</v>
      </c>
      <c r="L40">
        <v>5.649159</v>
      </c>
      <c r="M40">
        <v>5.6479109999999997</v>
      </c>
      <c r="N40">
        <v>5.6461119999999996</v>
      </c>
      <c r="O40">
        <v>5.6449470000000002</v>
      </c>
      <c r="P40">
        <v>5.6428960000000004</v>
      </c>
      <c r="Q40">
        <v>5.6399850000000002</v>
      </c>
      <c r="R40">
        <v>5.6380400000000002</v>
      </c>
      <c r="S40">
        <v>5.6374380000000004</v>
      </c>
      <c r="T40">
        <v>5.6370839999999998</v>
      </c>
      <c r="U40">
        <v>5.6356640000000002</v>
      </c>
      <c r="V40">
        <v>5.6338860000000004</v>
      </c>
      <c r="W40">
        <v>5.6337149999999996</v>
      </c>
      <c r="X40">
        <v>5.6341400000000004</v>
      </c>
      <c r="Y40">
        <v>5.6338949999999999</v>
      </c>
      <c r="Z40">
        <v>5.6326530000000004</v>
      </c>
      <c r="AA40">
        <v>5.6317630000000003</v>
      </c>
      <c r="AB40">
        <v>5.6309820000000004</v>
      </c>
      <c r="AC40">
        <v>5.630935</v>
      </c>
      <c r="AD40">
        <v>5.6303850000000004</v>
      </c>
      <c r="AE40">
        <v>5.6292359999999997</v>
      </c>
      <c r="AF40">
        <v>5.6268200000000004</v>
      </c>
      <c r="AG40" s="98">
        <v>0</v>
      </c>
    </row>
    <row r="41" spans="1:33" x14ac:dyDescent="0.25">
      <c r="A41" t="s">
        <v>1451</v>
      </c>
      <c r="B41" t="s">
        <v>1452</v>
      </c>
      <c r="C41" t="s">
        <v>1453</v>
      </c>
      <c r="D41" t="s">
        <v>1363</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98">
        <v>0</v>
      </c>
    </row>
    <row r="42" spans="1:33" x14ac:dyDescent="0.25">
      <c r="A42" t="s">
        <v>1454</v>
      </c>
      <c r="B42" t="s">
        <v>1455</v>
      </c>
      <c r="C42" t="s">
        <v>1456</v>
      </c>
      <c r="D42" t="s">
        <v>1363</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98">
        <v>0</v>
      </c>
    </row>
    <row r="43" spans="1:33" x14ac:dyDescent="0.25">
      <c r="A43" t="s">
        <v>1457</v>
      </c>
      <c r="B43" t="s">
        <v>1458</v>
      </c>
      <c r="C43" t="s">
        <v>1459</v>
      </c>
      <c r="D43" t="s">
        <v>1363</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98">
        <v>-1E-3</v>
      </c>
    </row>
    <row r="44" spans="1:33" x14ac:dyDescent="0.25">
      <c r="A44" t="s">
        <v>38</v>
      </c>
    </row>
    <row r="45" spans="1:33" x14ac:dyDescent="0.25">
      <c r="A45" t="s">
        <v>1460</v>
      </c>
      <c r="B45" t="s">
        <v>1461</v>
      </c>
      <c r="C45" t="s">
        <v>1462</v>
      </c>
      <c r="D45" t="s">
        <v>1463</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98">
        <v>0</v>
      </c>
    </row>
    <row r="46" spans="1:33" x14ac:dyDescent="0.25">
      <c r="A46" t="s">
        <v>1464</v>
      </c>
      <c r="B46" t="s">
        <v>1465</v>
      </c>
      <c r="C46" t="s">
        <v>1466</v>
      </c>
      <c r="D46" t="s">
        <v>1463</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98">
        <v>0</v>
      </c>
    </row>
    <row r="47" spans="1:33" x14ac:dyDescent="0.25">
      <c r="A47" t="s">
        <v>1467</v>
      </c>
      <c r="B47" t="s">
        <v>1468</v>
      </c>
      <c r="C47" t="s">
        <v>1469</v>
      </c>
      <c r="D47" t="s">
        <v>1463</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98">
        <v>0</v>
      </c>
    </row>
    <row r="48" spans="1:33" x14ac:dyDescent="0.25">
      <c r="A48" t="s">
        <v>1448</v>
      </c>
      <c r="B48" t="s">
        <v>1470</v>
      </c>
      <c r="C48" t="s">
        <v>1471</v>
      </c>
      <c r="D48" t="s">
        <v>1463</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98">
        <v>0</v>
      </c>
    </row>
    <row r="49" spans="1:33" x14ac:dyDescent="0.25">
      <c r="A49" t="s">
        <v>1451</v>
      </c>
      <c r="B49" t="s">
        <v>1472</v>
      </c>
      <c r="C49" t="s">
        <v>1473</v>
      </c>
      <c r="D49" t="s">
        <v>1463</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98">
        <v>0</v>
      </c>
    </row>
    <row r="50" spans="1:33" x14ac:dyDescent="0.25">
      <c r="A50" t="s">
        <v>1454</v>
      </c>
      <c r="B50" t="s">
        <v>1474</v>
      </c>
      <c r="C50" t="s">
        <v>1475</v>
      </c>
      <c r="D50" t="s">
        <v>1463</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98">
        <v>0</v>
      </c>
    </row>
    <row r="51" spans="1:33" x14ac:dyDescent="0.25">
      <c r="A51" t="s">
        <v>1476</v>
      </c>
      <c r="B51" t="s">
        <v>1477</v>
      </c>
      <c r="C51" t="s">
        <v>1478</v>
      </c>
      <c r="D51" t="s">
        <v>1463</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98">
        <v>0</v>
      </c>
    </row>
    <row r="52" spans="1:33" x14ac:dyDescent="0.25">
      <c r="A52" t="s">
        <v>1479</v>
      </c>
    </row>
    <row r="53" spans="1:33" x14ac:dyDescent="0.25">
      <c r="A53" t="s">
        <v>1448</v>
      </c>
      <c r="B53" t="s">
        <v>1480</v>
      </c>
      <c r="C53" t="s">
        <v>1481</v>
      </c>
      <c r="D53" t="s">
        <v>1482</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98">
        <v>8.0000000000000002E-3</v>
      </c>
    </row>
    <row r="54" spans="1:33" x14ac:dyDescent="0.25">
      <c r="A54" t="s">
        <v>1483</v>
      </c>
      <c r="B54" t="s">
        <v>1484</v>
      </c>
      <c r="C54" t="s">
        <v>1485</v>
      </c>
      <c r="D54" t="s">
        <v>1482</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98">
        <v>4.0000000000000001E-3</v>
      </c>
    </row>
    <row r="55" spans="1:33" x14ac:dyDescent="0.25">
      <c r="A55" t="s">
        <v>1486</v>
      </c>
      <c r="B55" t="s">
        <v>1487</v>
      </c>
      <c r="C55" t="s">
        <v>1488</v>
      </c>
      <c r="D55" t="s">
        <v>1482</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98">
        <v>2E-3</v>
      </c>
    </row>
    <row r="56" spans="1:33" x14ac:dyDescent="0.25">
      <c r="A56" t="s">
        <v>1460</v>
      </c>
      <c r="B56" t="s">
        <v>1489</v>
      </c>
      <c r="C56" t="s">
        <v>1490</v>
      </c>
      <c r="D56" t="s">
        <v>1482</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98">
        <v>8.0000000000000002E-3</v>
      </c>
    </row>
    <row r="57" spans="1:33" x14ac:dyDescent="0.25">
      <c r="A57" t="s">
        <v>1491</v>
      </c>
      <c r="B57" t="s">
        <v>1492</v>
      </c>
      <c r="C57" t="s">
        <v>1493</v>
      </c>
      <c r="D57" t="s">
        <v>1482</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98">
        <v>1E-3</v>
      </c>
    </row>
    <row r="58" spans="1:33" x14ac:dyDescent="0.25">
      <c r="A58" t="s">
        <v>1381</v>
      </c>
      <c r="B58" t="s">
        <v>1494</v>
      </c>
      <c r="C58" t="s">
        <v>1495</v>
      </c>
      <c r="D58" t="s">
        <v>1482</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98">
        <v>0</v>
      </c>
    </row>
    <row r="59" spans="1:33" x14ac:dyDescent="0.25">
      <c r="A59" t="s">
        <v>1496</v>
      </c>
      <c r="B59" t="s">
        <v>1497</v>
      </c>
      <c r="C59" t="s">
        <v>1498</v>
      </c>
      <c r="D59" t="s">
        <v>1482</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98">
        <v>0</v>
      </c>
    </row>
    <row r="60" spans="1:33" x14ac:dyDescent="0.25">
      <c r="A60" t="s">
        <v>1384</v>
      </c>
      <c r="B60" t="s">
        <v>1499</v>
      </c>
      <c r="C60" t="s">
        <v>1500</v>
      </c>
      <c r="D60" t="s">
        <v>1482</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98">
        <v>-1E-3</v>
      </c>
    </row>
    <row r="61" spans="1:33" x14ac:dyDescent="0.25">
      <c r="A61" t="s">
        <v>1451</v>
      </c>
      <c r="B61" t="s">
        <v>1501</v>
      </c>
      <c r="C61" t="s">
        <v>1502</v>
      </c>
      <c r="D61" t="s">
        <v>1482</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98">
        <v>0</v>
      </c>
    </row>
    <row r="62" spans="1:33" x14ac:dyDescent="0.25">
      <c r="A62" t="s">
        <v>1454</v>
      </c>
      <c r="B62" t="s">
        <v>1503</v>
      </c>
      <c r="C62" t="s">
        <v>1504</v>
      </c>
      <c r="D62" t="s">
        <v>1482</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98">
        <v>1E-3</v>
      </c>
    </row>
    <row r="63" spans="1:33" x14ac:dyDescent="0.25">
      <c r="A63" t="s">
        <v>1505</v>
      </c>
      <c r="B63" t="s">
        <v>1506</v>
      </c>
      <c r="C63" t="s">
        <v>1507</v>
      </c>
      <c r="D63" t="s">
        <v>1482</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98">
        <v>-1</v>
      </c>
    </row>
    <row r="64" spans="1:33" x14ac:dyDescent="0.25">
      <c r="A64" t="s">
        <v>72</v>
      </c>
    </row>
    <row r="65" spans="1:33" x14ac:dyDescent="0.25">
      <c r="A65" t="s">
        <v>73</v>
      </c>
    </row>
    <row r="66" spans="1:33" x14ac:dyDescent="0.25">
      <c r="A66" t="s">
        <v>1508</v>
      </c>
      <c r="B66" t="s">
        <v>1509</v>
      </c>
      <c r="C66" t="s">
        <v>1510</v>
      </c>
      <c r="D66" t="s">
        <v>1511</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98">
        <v>0</v>
      </c>
    </row>
    <row r="67" spans="1:33" x14ac:dyDescent="0.25">
      <c r="A67" t="s">
        <v>1512</v>
      </c>
      <c r="B67" t="s">
        <v>1513</v>
      </c>
      <c r="C67" t="s">
        <v>1514</v>
      </c>
      <c r="D67" t="s">
        <v>1511</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98">
        <v>-5.0000000000000001E-3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E471-FAC6-4BC7-B580-0B8600AB9C55}">
  <dimension ref="A1:PM421"/>
  <sheetViews>
    <sheetView topLeftCell="A330" workbookViewId="0">
      <selection activeCell="C347" sqref="C347"/>
    </sheetView>
  </sheetViews>
  <sheetFormatPr defaultColWidth="9.140625" defaultRowHeight="12.75" customHeight="1" x14ac:dyDescent="0.25"/>
  <cols>
    <col min="1" max="2" width="12.85546875" style="182" customWidth="1"/>
    <col min="3" max="3" width="85.7109375" style="110" bestFit="1" customWidth="1"/>
    <col min="4" max="9" width="12.85546875" style="111" customWidth="1"/>
    <col min="10" max="393" width="12.85546875" style="110" customWidth="1"/>
    <col min="394" max="394" width="12.85546875" style="111" customWidth="1"/>
    <col min="395" max="405" width="12.85546875" style="110" customWidth="1"/>
    <col min="406" max="406" width="12.85546875" style="112" customWidth="1"/>
    <col min="407" max="414" width="12.85546875" style="110" customWidth="1"/>
    <col min="415" max="416" width="12.85546875" style="111" customWidth="1"/>
    <col min="417" max="426" width="12.85546875" style="110" customWidth="1"/>
    <col min="427" max="428" width="12.85546875" style="112" customWidth="1"/>
  </cols>
  <sheetData>
    <row r="1" spans="1:429" ht="15" x14ac:dyDescent="0.25">
      <c r="A1" s="109" t="s">
        <v>1862</v>
      </c>
      <c r="B1" s="109"/>
    </row>
    <row r="2" spans="1:429" ht="15" x14ac:dyDescent="0.25">
      <c r="A2" s="113" t="s">
        <v>1863</v>
      </c>
      <c r="B2" s="113"/>
    </row>
    <row r="3" spans="1:429" ht="15" x14ac:dyDescent="0.25">
      <c r="A3" s="113" t="s">
        <v>194</v>
      </c>
      <c r="B3" s="113"/>
    </row>
    <row r="4" spans="1:429" ht="15.75" thickBot="1" x14ac:dyDescent="0.3">
      <c r="A4" s="114"/>
      <c r="B4" s="114"/>
      <c r="D4" s="115"/>
      <c r="E4" s="115"/>
      <c r="F4" s="115"/>
      <c r="G4" s="115"/>
      <c r="H4" s="115"/>
      <c r="I4" s="115"/>
      <c r="J4" s="115"/>
      <c r="K4" s="115"/>
      <c r="L4" s="115"/>
      <c r="M4" s="115"/>
      <c r="N4" s="115"/>
      <c r="O4" s="115"/>
      <c r="P4" s="115"/>
      <c r="Q4" s="115"/>
      <c r="R4" s="115"/>
      <c r="S4" s="115"/>
      <c r="T4" s="115"/>
      <c r="U4" s="115"/>
      <c r="V4" s="115"/>
      <c r="W4" s="115"/>
      <c r="X4" s="115"/>
      <c r="Y4" s="115"/>
      <c r="Z4" s="115"/>
      <c r="AA4" s="115"/>
      <c r="AB4" s="115"/>
      <c r="AC4" s="115"/>
      <c r="AD4" s="115"/>
      <c r="AE4" s="115"/>
      <c r="AF4" s="115"/>
      <c r="AG4" s="115"/>
      <c r="AH4" s="115"/>
      <c r="AI4" s="115"/>
      <c r="AJ4" s="115"/>
      <c r="AK4" s="115"/>
      <c r="AL4" s="115"/>
      <c r="AM4" s="115"/>
      <c r="AN4" s="115"/>
      <c r="AO4" s="115"/>
      <c r="AP4" s="115"/>
      <c r="AQ4" s="115"/>
      <c r="AR4" s="115"/>
      <c r="AS4" s="115"/>
      <c r="AT4" s="115"/>
      <c r="AU4" s="115"/>
      <c r="AV4" s="115"/>
      <c r="AW4" s="115"/>
      <c r="AX4" s="115"/>
      <c r="AY4" s="115"/>
      <c r="AZ4" s="115"/>
      <c r="BA4" s="115"/>
      <c r="BB4" s="115"/>
      <c r="BC4" s="115"/>
      <c r="BD4" s="115"/>
      <c r="BE4" s="115"/>
      <c r="BF4" s="115"/>
      <c r="BG4" s="115"/>
      <c r="BH4" s="115"/>
      <c r="BI4" s="115"/>
      <c r="BJ4" s="115"/>
      <c r="BK4" s="115"/>
      <c r="BL4" s="115"/>
      <c r="BM4" s="115"/>
      <c r="BN4" s="115"/>
      <c r="BO4" s="115"/>
      <c r="BP4" s="115"/>
      <c r="BQ4" s="115"/>
      <c r="BR4" s="115"/>
      <c r="BS4" s="115"/>
      <c r="BT4" s="115"/>
      <c r="BU4" s="115"/>
      <c r="BV4" s="115"/>
      <c r="BW4" s="115"/>
      <c r="BX4" s="115"/>
      <c r="BY4" s="115"/>
      <c r="BZ4" s="115"/>
      <c r="CA4" s="115"/>
      <c r="CB4" s="115"/>
      <c r="CC4" s="115"/>
      <c r="CD4" s="115"/>
      <c r="CE4" s="115"/>
      <c r="CF4" s="115"/>
      <c r="CG4" s="115"/>
      <c r="CH4" s="115"/>
      <c r="CI4" s="115"/>
      <c r="CJ4" s="115"/>
      <c r="CK4" s="115"/>
      <c r="CL4" s="115"/>
      <c r="CM4" s="115"/>
      <c r="CN4" s="115"/>
      <c r="CO4" s="115"/>
      <c r="CP4" s="115"/>
      <c r="CQ4" s="115"/>
      <c r="CR4" s="115"/>
      <c r="CS4" s="115"/>
      <c r="CT4" s="115"/>
      <c r="CU4" s="115"/>
      <c r="CV4" s="115"/>
      <c r="CW4" s="115"/>
      <c r="CX4" s="115"/>
      <c r="CY4" s="115"/>
      <c r="CZ4" s="115"/>
      <c r="DA4" s="115"/>
      <c r="DB4" s="115"/>
      <c r="DC4" s="115"/>
      <c r="DD4" s="115"/>
      <c r="DE4" s="115"/>
      <c r="DF4" s="115"/>
      <c r="DG4" s="115"/>
      <c r="DH4" s="115"/>
      <c r="DI4" s="115"/>
      <c r="DJ4" s="115"/>
      <c r="DK4" s="115"/>
      <c r="DL4" s="115"/>
      <c r="DM4" s="115"/>
      <c r="DN4" s="115"/>
      <c r="DO4" s="115"/>
      <c r="DP4" s="115"/>
      <c r="DQ4" s="115"/>
      <c r="DR4" s="115"/>
      <c r="DS4" s="115"/>
      <c r="DT4" s="115"/>
      <c r="DU4" s="115"/>
      <c r="DV4" s="115"/>
      <c r="DW4" s="115"/>
      <c r="DX4" s="115"/>
      <c r="DY4" s="115"/>
      <c r="DZ4" s="115"/>
      <c r="EA4" s="115"/>
      <c r="EB4" s="115"/>
      <c r="EC4" s="115"/>
      <c r="ED4" s="115"/>
      <c r="EE4" s="115"/>
      <c r="EF4" s="115"/>
      <c r="EG4" s="115"/>
      <c r="EH4" s="115"/>
      <c r="EI4" s="115"/>
      <c r="EJ4" s="115"/>
      <c r="EK4" s="115"/>
      <c r="EL4" s="115"/>
      <c r="EM4" s="115"/>
      <c r="EN4" s="115"/>
      <c r="EO4" s="115"/>
      <c r="EP4" s="115"/>
      <c r="EQ4" s="115"/>
      <c r="ER4" s="115"/>
      <c r="ES4" s="115"/>
      <c r="ET4" s="115"/>
      <c r="EU4" s="115"/>
      <c r="EV4" s="115"/>
      <c r="EW4" s="115"/>
      <c r="EX4" s="115"/>
      <c r="EY4" s="115"/>
      <c r="EZ4" s="115"/>
      <c r="FA4" s="115"/>
      <c r="FB4" s="115"/>
      <c r="FC4" s="115"/>
      <c r="FD4" s="115"/>
      <c r="FE4" s="115"/>
      <c r="FF4" s="115"/>
      <c r="FG4" s="115"/>
      <c r="FH4" s="115"/>
      <c r="FI4" s="115"/>
      <c r="FJ4" s="115"/>
      <c r="FK4" s="115"/>
      <c r="FL4" s="115"/>
      <c r="FM4" s="115"/>
      <c r="FN4" s="115"/>
      <c r="FO4" s="115"/>
      <c r="FP4" s="115"/>
      <c r="FQ4" s="115"/>
      <c r="FR4" s="115"/>
      <c r="FS4" s="115"/>
      <c r="FT4" s="115"/>
      <c r="FU4" s="115"/>
      <c r="FV4" s="115"/>
      <c r="FW4" s="115"/>
      <c r="FX4" s="115"/>
      <c r="FY4" s="115"/>
      <c r="FZ4" s="115"/>
      <c r="GA4" s="115"/>
      <c r="GB4" s="115"/>
      <c r="GC4" s="115"/>
      <c r="GD4" s="115"/>
      <c r="GE4" s="115"/>
      <c r="GF4" s="115"/>
      <c r="GG4" s="115"/>
      <c r="GH4" s="115"/>
      <c r="GI4" s="115"/>
      <c r="GJ4" s="115"/>
      <c r="GK4" s="115"/>
      <c r="GL4" s="115"/>
      <c r="GM4" s="115"/>
      <c r="GN4" s="115"/>
      <c r="GO4" s="115"/>
      <c r="GP4" s="115"/>
      <c r="GQ4" s="115"/>
      <c r="GR4" s="115"/>
      <c r="GS4" s="115"/>
      <c r="GT4" s="115"/>
      <c r="GU4" s="115"/>
      <c r="GV4" s="115"/>
      <c r="GW4" s="115"/>
      <c r="GX4" s="115"/>
      <c r="GY4" s="115"/>
      <c r="GZ4" s="115"/>
      <c r="HA4" s="115"/>
      <c r="HB4" s="115"/>
      <c r="HC4" s="115"/>
      <c r="HD4" s="115"/>
      <c r="HE4" s="115"/>
      <c r="HF4" s="115"/>
      <c r="HG4" s="115"/>
      <c r="HH4" s="115"/>
      <c r="HI4" s="115"/>
      <c r="HJ4" s="115"/>
      <c r="HK4" s="115"/>
      <c r="HL4" s="115"/>
      <c r="HM4" s="115"/>
      <c r="HN4" s="115"/>
      <c r="HO4" s="115"/>
      <c r="HP4" s="115"/>
      <c r="HQ4" s="115"/>
      <c r="HR4" s="115"/>
      <c r="HS4" s="115"/>
      <c r="HT4" s="115"/>
      <c r="HU4" s="115"/>
      <c r="HV4" s="115"/>
      <c r="HW4" s="115"/>
      <c r="HX4" s="115"/>
      <c r="HY4" s="115"/>
      <c r="HZ4" s="115"/>
      <c r="IA4" s="115"/>
      <c r="IB4" s="115"/>
      <c r="IC4" s="115"/>
      <c r="ID4" s="115"/>
      <c r="IE4" s="115"/>
      <c r="IF4" s="115"/>
      <c r="IG4" s="115"/>
      <c r="IH4" s="115"/>
      <c r="II4" s="115"/>
      <c r="IJ4" s="115"/>
      <c r="IK4" s="115"/>
      <c r="IL4" s="115"/>
      <c r="IM4" s="115"/>
      <c r="IN4" s="115"/>
      <c r="IO4" s="115"/>
      <c r="IP4" s="115"/>
      <c r="IQ4" s="115"/>
      <c r="IR4" s="115"/>
      <c r="IS4" s="115"/>
      <c r="IT4" s="115"/>
      <c r="IU4" s="115"/>
      <c r="IV4" s="115"/>
      <c r="IW4" s="115"/>
      <c r="IX4" s="115"/>
      <c r="IY4" s="115"/>
      <c r="IZ4" s="115"/>
      <c r="JA4" s="115"/>
      <c r="JB4" s="115"/>
      <c r="JC4" s="115"/>
      <c r="JD4" s="115"/>
      <c r="JE4" s="115"/>
      <c r="JF4" s="115"/>
      <c r="JG4" s="115"/>
      <c r="JH4" s="115"/>
      <c r="JI4" s="115"/>
      <c r="JJ4" s="115"/>
      <c r="JK4" s="115"/>
      <c r="JL4" s="115"/>
      <c r="JM4" s="115"/>
      <c r="JN4" s="115"/>
      <c r="JO4" s="115"/>
      <c r="JP4" s="115"/>
      <c r="JQ4" s="115"/>
      <c r="JR4" s="115"/>
      <c r="JS4" s="115"/>
      <c r="JT4" s="115"/>
      <c r="JU4" s="115"/>
      <c r="JV4" s="115"/>
      <c r="JW4" s="115"/>
      <c r="JX4" s="115"/>
      <c r="JY4" s="115"/>
      <c r="JZ4" s="115"/>
      <c r="KA4" s="115"/>
      <c r="KB4" s="115"/>
      <c r="KC4" s="115"/>
      <c r="KD4" s="115"/>
      <c r="KE4" s="115"/>
      <c r="KF4" s="115"/>
      <c r="KG4" s="115"/>
      <c r="KH4" s="115"/>
      <c r="KI4" s="115"/>
      <c r="KJ4" s="115"/>
      <c r="KK4" s="115"/>
      <c r="KL4" s="115"/>
      <c r="KM4" s="115"/>
      <c r="KN4" s="115"/>
      <c r="KO4" s="115"/>
      <c r="KP4" s="115"/>
      <c r="KQ4" s="115"/>
      <c r="KR4" s="115"/>
      <c r="KS4" s="115"/>
      <c r="KT4" s="115"/>
      <c r="KU4" s="115"/>
      <c r="KV4" s="115"/>
      <c r="KW4" s="115"/>
      <c r="KX4" s="115"/>
      <c r="KY4" s="115"/>
      <c r="KZ4" s="115"/>
      <c r="LA4" s="115"/>
      <c r="LB4" s="115"/>
      <c r="LC4" s="115"/>
      <c r="LD4" s="115"/>
      <c r="LE4" s="115"/>
      <c r="LF4" s="115"/>
      <c r="LG4" s="115"/>
      <c r="LH4" s="115"/>
      <c r="LI4" s="115"/>
      <c r="LJ4" s="115"/>
      <c r="LK4" s="115"/>
      <c r="LL4" s="115"/>
      <c r="LM4" s="115"/>
      <c r="LN4" s="115"/>
      <c r="LO4" s="115"/>
      <c r="LP4" s="115"/>
      <c r="LQ4" s="115"/>
      <c r="LR4" s="115"/>
      <c r="LS4" s="115"/>
      <c r="LT4" s="115"/>
      <c r="LU4" s="115"/>
      <c r="LV4" s="115"/>
      <c r="LW4" s="115"/>
      <c r="LX4" s="115"/>
      <c r="LY4" s="115"/>
      <c r="LZ4" s="115"/>
      <c r="MA4" s="115"/>
      <c r="MB4" s="115"/>
      <c r="MC4" s="115"/>
      <c r="MD4" s="115"/>
      <c r="ME4" s="115"/>
      <c r="MF4" s="115"/>
      <c r="MG4" s="115"/>
      <c r="MH4" s="115"/>
      <c r="MI4" s="115"/>
      <c r="MJ4" s="115"/>
      <c r="MK4" s="115"/>
      <c r="ML4" s="115"/>
      <c r="MM4" s="115"/>
      <c r="MN4" s="115"/>
      <c r="MO4" s="115"/>
      <c r="MP4" s="115"/>
      <c r="MQ4" s="115"/>
      <c r="MR4" s="115"/>
      <c r="MS4" s="115"/>
      <c r="MT4" s="115"/>
      <c r="MU4" s="115"/>
      <c r="MV4" s="115"/>
      <c r="MW4" s="115"/>
      <c r="MX4" s="115"/>
      <c r="MY4" s="115"/>
      <c r="MZ4" s="115"/>
      <c r="NA4" s="115"/>
      <c r="NB4" s="115"/>
      <c r="NC4" s="115"/>
      <c r="ND4" s="115"/>
      <c r="NE4" s="115"/>
      <c r="NF4" s="115"/>
      <c r="NG4" s="115"/>
      <c r="NH4" s="115"/>
      <c r="NI4" s="115"/>
      <c r="NJ4" s="115"/>
      <c r="NK4" s="115"/>
      <c r="NL4" s="115"/>
      <c r="NM4" s="115"/>
      <c r="NN4" s="115"/>
      <c r="NO4" s="115"/>
      <c r="NP4" s="115"/>
      <c r="NQ4" s="115"/>
      <c r="NR4" s="115"/>
      <c r="NS4" s="115"/>
      <c r="NT4" s="115"/>
      <c r="NU4" s="115"/>
      <c r="NV4" s="115"/>
      <c r="NW4" s="115"/>
      <c r="NX4" s="115"/>
      <c r="NY4" s="115"/>
      <c r="NZ4" s="115"/>
      <c r="OA4" s="115"/>
      <c r="OB4" s="115"/>
      <c r="OC4" s="115"/>
      <c r="OD4" s="115"/>
      <c r="OE4" s="115"/>
      <c r="OF4" s="115"/>
      <c r="OG4" s="115"/>
      <c r="OH4" s="115"/>
      <c r="OI4" s="115"/>
      <c r="OJ4" s="115"/>
      <c r="OK4" s="115"/>
      <c r="OL4" s="115"/>
      <c r="OM4" s="115"/>
      <c r="ON4" s="115"/>
      <c r="OO4" s="115"/>
      <c r="OP4" s="115"/>
      <c r="OQ4" s="115"/>
      <c r="OR4" s="115"/>
      <c r="OS4" s="115"/>
      <c r="OT4" s="115"/>
      <c r="OU4" s="115"/>
      <c r="OV4" s="115"/>
      <c r="OW4" s="115"/>
      <c r="OX4" s="115"/>
      <c r="OY4" s="115"/>
      <c r="OZ4" s="115"/>
      <c r="PA4" s="115"/>
      <c r="PB4" s="115"/>
      <c r="PC4" s="115"/>
      <c r="PD4" s="115"/>
      <c r="PE4" s="115"/>
      <c r="PF4" s="115"/>
      <c r="PG4" s="115"/>
      <c r="PH4" s="115"/>
      <c r="PI4" s="115"/>
      <c r="PJ4" s="115"/>
      <c r="PK4" s="115"/>
      <c r="PL4" s="115"/>
    </row>
    <row r="5" spans="1:429" ht="134.25" customHeight="1" x14ac:dyDescent="0.25">
      <c r="A5" s="388" t="s">
        <v>195</v>
      </c>
      <c r="B5" s="389"/>
      <c r="C5" s="390"/>
      <c r="D5" s="116" t="s">
        <v>196</v>
      </c>
      <c r="E5" s="117" t="s">
        <v>197</v>
      </c>
      <c r="F5" s="117" t="s">
        <v>198</v>
      </c>
      <c r="G5" s="117" t="s">
        <v>199</v>
      </c>
      <c r="H5" s="117" t="s">
        <v>200</v>
      </c>
      <c r="I5" s="117" t="s">
        <v>201</v>
      </c>
      <c r="J5" s="118" t="s">
        <v>202</v>
      </c>
      <c r="K5" s="118" t="s">
        <v>203</v>
      </c>
      <c r="L5" s="118" t="s">
        <v>204</v>
      </c>
      <c r="M5" s="118" t="s">
        <v>205</v>
      </c>
      <c r="N5" s="118" t="s">
        <v>206</v>
      </c>
      <c r="O5" s="118" t="s">
        <v>207</v>
      </c>
      <c r="P5" s="118" t="s">
        <v>208</v>
      </c>
      <c r="Q5" s="118" t="s">
        <v>209</v>
      </c>
      <c r="R5" s="118" t="s">
        <v>210</v>
      </c>
      <c r="S5" s="118" t="s">
        <v>211</v>
      </c>
      <c r="T5" s="118" t="s">
        <v>212</v>
      </c>
      <c r="U5" s="118" t="s">
        <v>213</v>
      </c>
      <c r="V5" s="118" t="s">
        <v>214</v>
      </c>
      <c r="W5" s="118" t="s">
        <v>215</v>
      </c>
      <c r="X5" s="118" t="s">
        <v>216</v>
      </c>
      <c r="Y5" s="118" t="s">
        <v>217</v>
      </c>
      <c r="Z5" s="118" t="s">
        <v>218</v>
      </c>
      <c r="AA5" s="118" t="s">
        <v>219</v>
      </c>
      <c r="AB5" s="118" t="s">
        <v>220</v>
      </c>
      <c r="AC5" s="118" t="s">
        <v>221</v>
      </c>
      <c r="AD5" s="118" t="s">
        <v>222</v>
      </c>
      <c r="AE5" s="118" t="s">
        <v>223</v>
      </c>
      <c r="AF5" s="118" t="s">
        <v>224</v>
      </c>
      <c r="AG5" s="118" t="s">
        <v>225</v>
      </c>
      <c r="AH5" s="118" t="s">
        <v>226</v>
      </c>
      <c r="AI5" s="118" t="s">
        <v>227</v>
      </c>
      <c r="AJ5" s="118" t="s">
        <v>228</v>
      </c>
      <c r="AK5" s="118" t="s">
        <v>229</v>
      </c>
      <c r="AL5" s="118" t="s">
        <v>230</v>
      </c>
      <c r="AM5" s="118" t="s">
        <v>231</v>
      </c>
      <c r="AN5" s="118" t="s">
        <v>232</v>
      </c>
      <c r="AO5" s="118" t="s">
        <v>233</v>
      </c>
      <c r="AP5" s="118" t="s">
        <v>234</v>
      </c>
      <c r="AQ5" s="118" t="s">
        <v>235</v>
      </c>
      <c r="AR5" s="118" t="s">
        <v>236</v>
      </c>
      <c r="AS5" s="118" t="s">
        <v>237</v>
      </c>
      <c r="AT5" s="118" t="s">
        <v>238</v>
      </c>
      <c r="AU5" s="118" t="s">
        <v>239</v>
      </c>
      <c r="AV5" s="118" t="s">
        <v>240</v>
      </c>
      <c r="AW5" s="118" t="s">
        <v>241</v>
      </c>
      <c r="AX5" s="118" t="s">
        <v>242</v>
      </c>
      <c r="AY5" s="118" t="s">
        <v>243</v>
      </c>
      <c r="AZ5" s="118" t="s">
        <v>244</v>
      </c>
      <c r="BA5" s="118" t="s">
        <v>245</v>
      </c>
      <c r="BB5" s="118" t="s">
        <v>246</v>
      </c>
      <c r="BC5" s="118" t="s">
        <v>247</v>
      </c>
      <c r="BD5" s="118" t="s">
        <v>248</v>
      </c>
      <c r="BE5" s="118" t="s">
        <v>249</v>
      </c>
      <c r="BF5" s="118" t="s">
        <v>250</v>
      </c>
      <c r="BG5" s="118" t="s">
        <v>251</v>
      </c>
      <c r="BH5" s="118" t="s">
        <v>252</v>
      </c>
      <c r="BI5" s="118" t="s">
        <v>1864</v>
      </c>
      <c r="BJ5" s="118" t="s">
        <v>253</v>
      </c>
      <c r="BK5" s="118" t="s">
        <v>254</v>
      </c>
      <c r="BL5" s="118" t="s">
        <v>255</v>
      </c>
      <c r="BM5" s="118" t="s">
        <v>256</v>
      </c>
      <c r="BN5" s="118" t="s">
        <v>257</v>
      </c>
      <c r="BO5" s="118" t="s">
        <v>258</v>
      </c>
      <c r="BP5" s="118" t="s">
        <v>259</v>
      </c>
      <c r="BQ5" s="118" t="s">
        <v>260</v>
      </c>
      <c r="BR5" s="118" t="s">
        <v>261</v>
      </c>
      <c r="BS5" s="118" t="s">
        <v>262</v>
      </c>
      <c r="BT5" s="118" t="s">
        <v>263</v>
      </c>
      <c r="BU5" s="118" t="s">
        <v>264</v>
      </c>
      <c r="BV5" s="118" t="s">
        <v>265</v>
      </c>
      <c r="BW5" s="118" t="s">
        <v>266</v>
      </c>
      <c r="BX5" s="118" t="s">
        <v>267</v>
      </c>
      <c r="BY5" s="118" t="s">
        <v>268</v>
      </c>
      <c r="BZ5" s="118" t="s">
        <v>269</v>
      </c>
      <c r="CA5" s="118" t="s">
        <v>270</v>
      </c>
      <c r="CB5" s="118" t="s">
        <v>271</v>
      </c>
      <c r="CC5" s="118" t="s">
        <v>272</v>
      </c>
      <c r="CD5" s="118" t="s">
        <v>273</v>
      </c>
      <c r="CE5" s="118" t="s">
        <v>274</v>
      </c>
      <c r="CF5" s="118" t="s">
        <v>275</v>
      </c>
      <c r="CG5" s="118" t="s">
        <v>276</v>
      </c>
      <c r="CH5" s="118" t="s">
        <v>277</v>
      </c>
      <c r="CI5" s="118" t="s">
        <v>278</v>
      </c>
      <c r="CJ5" s="118" t="s">
        <v>279</v>
      </c>
      <c r="CK5" s="118" t="s">
        <v>280</v>
      </c>
      <c r="CL5" s="118" t="s">
        <v>281</v>
      </c>
      <c r="CM5" s="118" t="s">
        <v>282</v>
      </c>
      <c r="CN5" s="118" t="s">
        <v>283</v>
      </c>
      <c r="CO5" s="118" t="s">
        <v>284</v>
      </c>
      <c r="CP5" s="118" t="s">
        <v>285</v>
      </c>
      <c r="CQ5" s="118" t="s">
        <v>286</v>
      </c>
      <c r="CR5" s="118" t="s">
        <v>287</v>
      </c>
      <c r="CS5" s="118" t="s">
        <v>288</v>
      </c>
      <c r="CT5" s="118" t="s">
        <v>289</v>
      </c>
      <c r="CU5" s="118" t="s">
        <v>290</v>
      </c>
      <c r="CV5" s="118" t="s">
        <v>291</v>
      </c>
      <c r="CW5" s="118" t="s">
        <v>292</v>
      </c>
      <c r="CX5" s="118" t="s">
        <v>293</v>
      </c>
      <c r="CY5" s="118" t="s">
        <v>294</v>
      </c>
      <c r="CZ5" s="118" t="s">
        <v>295</v>
      </c>
      <c r="DA5" s="118" t="s">
        <v>296</v>
      </c>
      <c r="DB5" s="118" t="s">
        <v>297</v>
      </c>
      <c r="DC5" s="118" t="s">
        <v>1865</v>
      </c>
      <c r="DD5" s="118" t="s">
        <v>298</v>
      </c>
      <c r="DE5" s="118" t="s">
        <v>299</v>
      </c>
      <c r="DF5" s="118" t="s">
        <v>300</v>
      </c>
      <c r="DG5" s="118" t="s">
        <v>301</v>
      </c>
      <c r="DH5" s="118" t="s">
        <v>302</v>
      </c>
      <c r="DI5" s="118" t="s">
        <v>303</v>
      </c>
      <c r="DJ5" s="118" t="s">
        <v>304</v>
      </c>
      <c r="DK5" s="118" t="s">
        <v>305</v>
      </c>
      <c r="DL5" s="118" t="s">
        <v>306</v>
      </c>
      <c r="DM5" s="118" t="s">
        <v>307</v>
      </c>
      <c r="DN5" s="118" t="s">
        <v>308</v>
      </c>
      <c r="DO5" s="118" t="s">
        <v>309</v>
      </c>
      <c r="DP5" s="118" t="s">
        <v>310</v>
      </c>
      <c r="DQ5" s="118" t="s">
        <v>311</v>
      </c>
      <c r="DR5" s="118" t="s">
        <v>312</v>
      </c>
      <c r="DS5" s="118" t="s">
        <v>313</v>
      </c>
      <c r="DT5" s="118" t="s">
        <v>314</v>
      </c>
      <c r="DU5" s="118" t="s">
        <v>315</v>
      </c>
      <c r="DV5" s="118" t="s">
        <v>316</v>
      </c>
      <c r="DW5" s="118" t="s">
        <v>317</v>
      </c>
      <c r="DX5" s="118" t="s">
        <v>318</v>
      </c>
      <c r="DY5" s="118" t="s">
        <v>319</v>
      </c>
      <c r="DZ5" s="118" t="s">
        <v>320</v>
      </c>
      <c r="EA5" s="118" t="s">
        <v>321</v>
      </c>
      <c r="EB5" s="118" t="s">
        <v>322</v>
      </c>
      <c r="EC5" s="118" t="s">
        <v>323</v>
      </c>
      <c r="ED5" s="118" t="s">
        <v>324</v>
      </c>
      <c r="EE5" s="118" t="s">
        <v>325</v>
      </c>
      <c r="EF5" s="118" t="s">
        <v>326</v>
      </c>
      <c r="EG5" s="118" t="s">
        <v>1866</v>
      </c>
      <c r="EH5" s="118" t="s">
        <v>327</v>
      </c>
      <c r="EI5" s="118" t="s">
        <v>328</v>
      </c>
      <c r="EJ5" s="118" t="s">
        <v>329</v>
      </c>
      <c r="EK5" s="118" t="s">
        <v>330</v>
      </c>
      <c r="EL5" s="118" t="s">
        <v>331</v>
      </c>
      <c r="EM5" s="118" t="s">
        <v>332</v>
      </c>
      <c r="EN5" s="118" t="s">
        <v>333</v>
      </c>
      <c r="EO5" s="118" t="s">
        <v>334</v>
      </c>
      <c r="EP5" s="118" t="s">
        <v>335</v>
      </c>
      <c r="EQ5" s="118" t="s">
        <v>336</v>
      </c>
      <c r="ER5" s="118" t="s">
        <v>337</v>
      </c>
      <c r="ES5" s="118" t="s">
        <v>338</v>
      </c>
      <c r="ET5" s="118" t="s">
        <v>339</v>
      </c>
      <c r="EU5" s="118" t="s">
        <v>340</v>
      </c>
      <c r="EV5" s="118" t="s">
        <v>341</v>
      </c>
      <c r="EW5" s="118" t="s">
        <v>342</v>
      </c>
      <c r="EX5" s="118" t="s">
        <v>343</v>
      </c>
      <c r="EY5" s="118" t="s">
        <v>344</v>
      </c>
      <c r="EZ5" s="118" t="s">
        <v>345</v>
      </c>
      <c r="FA5" s="118" t="s">
        <v>346</v>
      </c>
      <c r="FB5" s="118" t="s">
        <v>347</v>
      </c>
      <c r="FC5" s="118" t="s">
        <v>348</v>
      </c>
      <c r="FD5" s="118" t="s">
        <v>1867</v>
      </c>
      <c r="FE5" s="118" t="s">
        <v>349</v>
      </c>
      <c r="FF5" s="118" t="s">
        <v>350</v>
      </c>
      <c r="FG5" s="118" t="s">
        <v>351</v>
      </c>
      <c r="FH5" s="118" t="s">
        <v>352</v>
      </c>
      <c r="FI5" s="118" t="s">
        <v>353</v>
      </c>
      <c r="FJ5" s="118" t="s">
        <v>354</v>
      </c>
      <c r="FK5" s="118" t="s">
        <v>355</v>
      </c>
      <c r="FL5" s="118" t="s">
        <v>356</v>
      </c>
      <c r="FM5" s="118" t="s">
        <v>357</v>
      </c>
      <c r="FN5" s="118" t="s">
        <v>358</v>
      </c>
      <c r="FO5" s="118" t="s">
        <v>359</v>
      </c>
      <c r="FP5" s="118" t="s">
        <v>360</v>
      </c>
      <c r="FQ5" s="118" t="s">
        <v>361</v>
      </c>
      <c r="FR5" s="118" t="s">
        <v>362</v>
      </c>
      <c r="FS5" s="118" t="s">
        <v>363</v>
      </c>
      <c r="FT5" s="118" t="s">
        <v>364</v>
      </c>
      <c r="FU5" s="118" t="s">
        <v>365</v>
      </c>
      <c r="FV5" s="118" t="s">
        <v>366</v>
      </c>
      <c r="FW5" s="118" t="s">
        <v>367</v>
      </c>
      <c r="FX5" s="118" t="s">
        <v>368</v>
      </c>
      <c r="FY5" s="118" t="s">
        <v>369</v>
      </c>
      <c r="FZ5" s="118" t="s">
        <v>370</v>
      </c>
      <c r="GA5" s="118" t="s">
        <v>371</v>
      </c>
      <c r="GB5" s="118" t="s">
        <v>372</v>
      </c>
      <c r="GC5" s="118" t="s">
        <v>373</v>
      </c>
      <c r="GD5" s="118" t="s">
        <v>374</v>
      </c>
      <c r="GE5" s="118" t="s">
        <v>375</v>
      </c>
      <c r="GF5" s="118" t="s">
        <v>376</v>
      </c>
      <c r="GG5" s="118" t="s">
        <v>377</v>
      </c>
      <c r="GH5" s="118" t="s">
        <v>378</v>
      </c>
      <c r="GI5" s="118" t="s">
        <v>379</v>
      </c>
      <c r="GJ5" s="118" t="s">
        <v>380</v>
      </c>
      <c r="GK5" s="118" t="s">
        <v>381</v>
      </c>
      <c r="GL5" s="118" t="s">
        <v>382</v>
      </c>
      <c r="GM5" s="118" t="s">
        <v>383</v>
      </c>
      <c r="GN5" s="118" t="s">
        <v>384</v>
      </c>
      <c r="GO5" s="118" t="s">
        <v>385</v>
      </c>
      <c r="GP5" s="118" t="s">
        <v>386</v>
      </c>
      <c r="GQ5" s="118" t="s">
        <v>387</v>
      </c>
      <c r="GR5" s="118" t="s">
        <v>388</v>
      </c>
      <c r="GS5" s="118" t="s">
        <v>389</v>
      </c>
      <c r="GT5" s="118" t="s">
        <v>390</v>
      </c>
      <c r="GU5" s="118" t="s">
        <v>391</v>
      </c>
      <c r="GV5" s="118" t="s">
        <v>392</v>
      </c>
      <c r="GW5" s="118" t="s">
        <v>393</v>
      </c>
      <c r="GX5" s="118" t="s">
        <v>394</v>
      </c>
      <c r="GY5" s="118" t="s">
        <v>395</v>
      </c>
      <c r="GZ5" s="118" t="s">
        <v>396</v>
      </c>
      <c r="HA5" s="118" t="s">
        <v>397</v>
      </c>
      <c r="HB5" s="118" t="s">
        <v>398</v>
      </c>
      <c r="HC5" s="118" t="s">
        <v>399</v>
      </c>
      <c r="HD5" s="118" t="s">
        <v>400</v>
      </c>
      <c r="HE5" s="118" t="s">
        <v>401</v>
      </c>
      <c r="HF5" s="118" t="s">
        <v>402</v>
      </c>
      <c r="HG5" s="118" t="s">
        <v>403</v>
      </c>
      <c r="HH5" s="118" t="s">
        <v>404</v>
      </c>
      <c r="HI5" s="118" t="s">
        <v>405</v>
      </c>
      <c r="HJ5" s="118" t="s">
        <v>406</v>
      </c>
      <c r="HK5" s="118" t="s">
        <v>407</v>
      </c>
      <c r="HL5" s="118" t="s">
        <v>1868</v>
      </c>
      <c r="HM5" s="118" t="s">
        <v>408</v>
      </c>
      <c r="HN5" s="118" t="s">
        <v>409</v>
      </c>
      <c r="HO5" s="118" t="s">
        <v>410</v>
      </c>
      <c r="HP5" s="118" t="s">
        <v>411</v>
      </c>
      <c r="HQ5" s="118" t="s">
        <v>412</v>
      </c>
      <c r="HR5" s="118" t="s">
        <v>413</v>
      </c>
      <c r="HS5" s="118" t="s">
        <v>414</v>
      </c>
      <c r="HT5" s="118" t="s">
        <v>415</v>
      </c>
      <c r="HU5" s="118" t="s">
        <v>416</v>
      </c>
      <c r="HV5" s="118" t="s">
        <v>417</v>
      </c>
      <c r="HW5" s="118" t="s">
        <v>418</v>
      </c>
      <c r="HX5" s="118" t="s">
        <v>419</v>
      </c>
      <c r="HY5" s="118" t="s">
        <v>1869</v>
      </c>
      <c r="HZ5" s="118" t="s">
        <v>420</v>
      </c>
      <c r="IA5" s="118" t="s">
        <v>421</v>
      </c>
      <c r="IB5" s="118" t="s">
        <v>422</v>
      </c>
      <c r="IC5" s="118" t="s">
        <v>423</v>
      </c>
      <c r="ID5" s="118" t="s">
        <v>424</v>
      </c>
      <c r="IE5" s="118" t="s">
        <v>425</v>
      </c>
      <c r="IF5" s="118" t="s">
        <v>426</v>
      </c>
      <c r="IG5" s="118" t="s">
        <v>427</v>
      </c>
      <c r="IH5" s="118" t="s">
        <v>428</v>
      </c>
      <c r="II5" s="118" t="s">
        <v>429</v>
      </c>
      <c r="IJ5" s="118" t="s">
        <v>430</v>
      </c>
      <c r="IK5" s="118" t="s">
        <v>431</v>
      </c>
      <c r="IL5" s="118" t="s">
        <v>1870</v>
      </c>
      <c r="IM5" s="118" t="s">
        <v>432</v>
      </c>
      <c r="IN5" s="118" t="s">
        <v>433</v>
      </c>
      <c r="IO5" s="118" t="s">
        <v>434</v>
      </c>
      <c r="IP5" s="118" t="s">
        <v>435</v>
      </c>
      <c r="IQ5" s="118" t="s">
        <v>436</v>
      </c>
      <c r="IR5" s="118" t="s">
        <v>437</v>
      </c>
      <c r="IS5" s="118" t="s">
        <v>438</v>
      </c>
      <c r="IT5" s="118" t="s">
        <v>439</v>
      </c>
      <c r="IU5" s="118" t="s">
        <v>440</v>
      </c>
      <c r="IV5" s="118" t="s">
        <v>441</v>
      </c>
      <c r="IW5" s="118" t="s">
        <v>442</v>
      </c>
      <c r="IX5" s="118" t="s">
        <v>443</v>
      </c>
      <c r="IY5" s="118" t="s">
        <v>444</v>
      </c>
      <c r="IZ5" s="118" t="s">
        <v>445</v>
      </c>
      <c r="JA5" s="118" t="s">
        <v>446</v>
      </c>
      <c r="JB5" s="118" t="s">
        <v>447</v>
      </c>
      <c r="JC5" s="118" t="s">
        <v>448</v>
      </c>
      <c r="JD5" s="118" t="s">
        <v>449</v>
      </c>
      <c r="JE5" s="118" t="s">
        <v>450</v>
      </c>
      <c r="JF5" s="118" t="s">
        <v>451</v>
      </c>
      <c r="JG5" s="118" t="s">
        <v>452</v>
      </c>
      <c r="JH5" s="118" t="s">
        <v>453</v>
      </c>
      <c r="JI5" s="118" t="s">
        <v>454</v>
      </c>
      <c r="JJ5" s="118" t="s">
        <v>455</v>
      </c>
      <c r="JK5" s="118" t="s">
        <v>456</v>
      </c>
      <c r="JL5" s="118" t="s">
        <v>457</v>
      </c>
      <c r="JM5" s="118" t="s">
        <v>458</v>
      </c>
      <c r="JN5" s="118" t="s">
        <v>1871</v>
      </c>
      <c r="JO5" s="118" t="s">
        <v>459</v>
      </c>
      <c r="JP5" s="118" t="s">
        <v>460</v>
      </c>
      <c r="JQ5" s="118" t="s">
        <v>1872</v>
      </c>
      <c r="JR5" s="118" t="s">
        <v>1873</v>
      </c>
      <c r="JS5" s="118" t="s">
        <v>461</v>
      </c>
      <c r="JT5" s="118" t="s">
        <v>462</v>
      </c>
      <c r="JU5" s="118" t="s">
        <v>463</v>
      </c>
      <c r="JV5" s="118" t="s">
        <v>464</v>
      </c>
      <c r="JW5" s="118" t="s">
        <v>465</v>
      </c>
      <c r="JX5" s="118" t="s">
        <v>466</v>
      </c>
      <c r="JY5" s="118" t="s">
        <v>467</v>
      </c>
      <c r="JZ5" s="118" t="s">
        <v>468</v>
      </c>
      <c r="KA5" s="118" t="s">
        <v>469</v>
      </c>
      <c r="KB5" s="118" t="s">
        <v>470</v>
      </c>
      <c r="KC5" s="118" t="s">
        <v>471</v>
      </c>
      <c r="KD5" s="118" t="s">
        <v>472</v>
      </c>
      <c r="KE5" s="118" t="s">
        <v>473</v>
      </c>
      <c r="KF5" s="118" t="s">
        <v>474</v>
      </c>
      <c r="KG5" s="118" t="s">
        <v>475</v>
      </c>
      <c r="KH5" s="118" t="s">
        <v>476</v>
      </c>
      <c r="KI5" s="118" t="s">
        <v>477</v>
      </c>
      <c r="KJ5" s="118" t="s">
        <v>478</v>
      </c>
      <c r="KK5" s="118" t="s">
        <v>479</v>
      </c>
      <c r="KL5" s="118" t="s">
        <v>1874</v>
      </c>
      <c r="KM5" s="118" t="s">
        <v>480</v>
      </c>
      <c r="KN5" s="118" t="s">
        <v>481</v>
      </c>
      <c r="KO5" s="118" t="s">
        <v>482</v>
      </c>
      <c r="KP5" s="118" t="s">
        <v>483</v>
      </c>
      <c r="KQ5" s="118" t="s">
        <v>484</v>
      </c>
      <c r="KR5" s="118" t="s">
        <v>485</v>
      </c>
      <c r="KS5" s="118" t="s">
        <v>486</v>
      </c>
      <c r="KT5" s="118" t="s">
        <v>487</v>
      </c>
      <c r="KU5" s="118" t="s">
        <v>488</v>
      </c>
      <c r="KV5" s="118" t="s">
        <v>489</v>
      </c>
      <c r="KW5" s="118" t="s">
        <v>490</v>
      </c>
      <c r="KX5" s="118" t="s">
        <v>491</v>
      </c>
      <c r="KY5" s="118" t="s">
        <v>492</v>
      </c>
      <c r="KZ5" s="118" t="s">
        <v>493</v>
      </c>
      <c r="LA5" s="118" t="s">
        <v>494</v>
      </c>
      <c r="LB5" s="118" t="s">
        <v>495</v>
      </c>
      <c r="LC5" s="118" t="s">
        <v>496</v>
      </c>
      <c r="LD5" s="118" t="s">
        <v>497</v>
      </c>
      <c r="LE5" s="118" t="s">
        <v>498</v>
      </c>
      <c r="LF5" s="118" t="s">
        <v>499</v>
      </c>
      <c r="LG5" s="118" t="s">
        <v>500</v>
      </c>
      <c r="LH5" s="118" t="s">
        <v>501</v>
      </c>
      <c r="LI5" s="118" t="s">
        <v>502</v>
      </c>
      <c r="LJ5" s="118" t="s">
        <v>503</v>
      </c>
      <c r="LK5" s="118" t="s">
        <v>504</v>
      </c>
      <c r="LL5" s="118" t="s">
        <v>505</v>
      </c>
      <c r="LM5" s="118" t="s">
        <v>506</v>
      </c>
      <c r="LN5" s="118" t="s">
        <v>507</v>
      </c>
      <c r="LO5" s="118" t="s">
        <v>508</v>
      </c>
      <c r="LP5" s="118" t="s">
        <v>509</v>
      </c>
      <c r="LQ5" s="118" t="s">
        <v>510</v>
      </c>
      <c r="LR5" s="118" t="s">
        <v>511</v>
      </c>
      <c r="LS5" s="118" t="s">
        <v>512</v>
      </c>
      <c r="LT5" s="118" t="s">
        <v>513</v>
      </c>
      <c r="LU5" s="118" t="s">
        <v>514</v>
      </c>
      <c r="LV5" s="118" t="s">
        <v>515</v>
      </c>
      <c r="LW5" s="118" t="s">
        <v>516</v>
      </c>
      <c r="LX5" s="118" t="s">
        <v>517</v>
      </c>
      <c r="LY5" s="118" t="s">
        <v>518</v>
      </c>
      <c r="LZ5" s="118" t="s">
        <v>519</v>
      </c>
      <c r="MA5" s="118" t="s">
        <v>520</v>
      </c>
      <c r="MB5" s="118" t="s">
        <v>521</v>
      </c>
      <c r="MC5" s="118" t="s">
        <v>522</v>
      </c>
      <c r="MD5" s="118" t="s">
        <v>523</v>
      </c>
      <c r="ME5" s="118" t="s">
        <v>524</v>
      </c>
      <c r="MF5" s="118" t="s">
        <v>1875</v>
      </c>
      <c r="MG5" s="118" t="s">
        <v>525</v>
      </c>
      <c r="MH5" s="118" t="s">
        <v>526</v>
      </c>
      <c r="MI5" s="118" t="s">
        <v>527</v>
      </c>
      <c r="MJ5" s="118" t="s">
        <v>528</v>
      </c>
      <c r="MK5" s="118" t="s">
        <v>529</v>
      </c>
      <c r="ML5" s="118" t="s">
        <v>530</v>
      </c>
      <c r="MM5" s="118" t="s">
        <v>531</v>
      </c>
      <c r="MN5" s="118" t="s">
        <v>532</v>
      </c>
      <c r="MO5" s="118" t="s">
        <v>533</v>
      </c>
      <c r="MP5" s="118" t="s">
        <v>534</v>
      </c>
      <c r="MQ5" s="118" t="s">
        <v>535</v>
      </c>
      <c r="MR5" s="118" t="s">
        <v>536</v>
      </c>
      <c r="MS5" s="118" t="s">
        <v>537</v>
      </c>
      <c r="MT5" s="118" t="s">
        <v>538</v>
      </c>
      <c r="MU5" s="118" t="s">
        <v>539</v>
      </c>
      <c r="MV5" s="118" t="s">
        <v>540</v>
      </c>
      <c r="MW5" s="118" t="s">
        <v>541</v>
      </c>
      <c r="MX5" s="118" t="s">
        <v>542</v>
      </c>
      <c r="MY5" s="118" t="s">
        <v>543</v>
      </c>
      <c r="MZ5" s="118" t="s">
        <v>544</v>
      </c>
      <c r="NA5" s="118" t="s">
        <v>545</v>
      </c>
      <c r="NB5" s="118" t="s">
        <v>546</v>
      </c>
      <c r="NC5" s="118" t="s">
        <v>547</v>
      </c>
      <c r="ND5" s="118" t="s">
        <v>548</v>
      </c>
      <c r="NE5" s="118" t="s">
        <v>549</v>
      </c>
      <c r="NF5" s="118" t="s">
        <v>1876</v>
      </c>
      <c r="NG5" s="118" t="s">
        <v>550</v>
      </c>
      <c r="NH5" s="118" t="s">
        <v>551</v>
      </c>
      <c r="NI5" s="118" t="s">
        <v>552</v>
      </c>
      <c r="NJ5" s="118" t="s">
        <v>553</v>
      </c>
      <c r="NK5" s="118" t="s">
        <v>554</v>
      </c>
      <c r="NL5" s="118" t="s">
        <v>555</v>
      </c>
      <c r="NM5" s="118" t="s">
        <v>556</v>
      </c>
      <c r="NN5" s="118" t="s">
        <v>557</v>
      </c>
      <c r="NO5" s="118" t="s">
        <v>558</v>
      </c>
      <c r="NP5" s="118" t="s">
        <v>559</v>
      </c>
      <c r="NQ5" s="118" t="s">
        <v>560</v>
      </c>
      <c r="NR5" s="118" t="s">
        <v>561</v>
      </c>
      <c r="NS5" s="118" t="s">
        <v>1877</v>
      </c>
      <c r="NT5" s="118" t="s">
        <v>563</v>
      </c>
      <c r="NU5" s="118" t="s">
        <v>564</v>
      </c>
      <c r="NV5" s="118" t="s">
        <v>565</v>
      </c>
      <c r="NW5" s="118" t="s">
        <v>566</v>
      </c>
      <c r="NX5" s="118" t="s">
        <v>567</v>
      </c>
      <c r="NY5" s="118" t="s">
        <v>568</v>
      </c>
      <c r="NZ5" s="118" t="s">
        <v>569</v>
      </c>
      <c r="OA5" s="118" t="s">
        <v>570</v>
      </c>
      <c r="OB5" s="118" t="s">
        <v>571</v>
      </c>
      <c r="OC5" s="118" t="s">
        <v>572</v>
      </c>
      <c r="OD5" s="119" t="s">
        <v>573</v>
      </c>
      <c r="OE5" s="118" t="s">
        <v>574</v>
      </c>
      <c r="OF5" s="118" t="s">
        <v>575</v>
      </c>
      <c r="OG5" s="118" t="s">
        <v>576</v>
      </c>
      <c r="OH5" s="118" t="s">
        <v>577</v>
      </c>
      <c r="OI5" s="118" t="s">
        <v>578</v>
      </c>
      <c r="OJ5" s="118" t="s">
        <v>1878</v>
      </c>
      <c r="OK5" s="118" t="s">
        <v>1879</v>
      </c>
      <c r="OL5" s="118" t="s">
        <v>1880</v>
      </c>
      <c r="OM5" s="118" t="s">
        <v>579</v>
      </c>
      <c r="ON5" s="118" t="s">
        <v>580</v>
      </c>
      <c r="OO5" s="120" t="s">
        <v>581</v>
      </c>
      <c r="OP5" s="121" t="s">
        <v>582</v>
      </c>
      <c r="OQ5" s="122" t="s">
        <v>583</v>
      </c>
      <c r="OR5" s="118" t="s">
        <v>584</v>
      </c>
      <c r="OS5" s="118" t="s">
        <v>585</v>
      </c>
      <c r="OT5" s="118" t="s">
        <v>586</v>
      </c>
      <c r="OU5" s="118" t="s">
        <v>587</v>
      </c>
      <c r="OV5" s="118" t="s">
        <v>588</v>
      </c>
      <c r="OW5" s="118" t="s">
        <v>589</v>
      </c>
      <c r="OX5" s="118" t="s">
        <v>1881</v>
      </c>
      <c r="OY5" s="119" t="s">
        <v>590</v>
      </c>
      <c r="OZ5" s="119" t="s">
        <v>591</v>
      </c>
      <c r="PA5" s="118" t="s">
        <v>592</v>
      </c>
      <c r="PB5" s="118" t="s">
        <v>593</v>
      </c>
      <c r="PC5" s="118" t="s">
        <v>594</v>
      </c>
      <c r="PD5" s="118" t="s">
        <v>595</v>
      </c>
      <c r="PE5" s="118" t="s">
        <v>596</v>
      </c>
      <c r="PF5" s="118" t="s">
        <v>597</v>
      </c>
      <c r="PG5" s="118" t="s">
        <v>598</v>
      </c>
      <c r="PH5" s="118" t="s">
        <v>599</v>
      </c>
      <c r="PI5" s="118" t="s">
        <v>600</v>
      </c>
      <c r="PJ5" s="120" t="s">
        <v>601</v>
      </c>
      <c r="PK5" s="121" t="s">
        <v>1882</v>
      </c>
      <c r="PL5" s="123" t="s">
        <v>1883</v>
      </c>
    </row>
    <row r="6" spans="1:429" ht="12.75" customHeight="1" thickBot="1" x14ac:dyDescent="0.3">
      <c r="A6" s="124" t="s">
        <v>602</v>
      </c>
      <c r="B6" s="125"/>
      <c r="C6" s="126" t="s">
        <v>604</v>
      </c>
      <c r="D6" s="127" t="s">
        <v>605</v>
      </c>
      <c r="E6" s="128" t="s">
        <v>606</v>
      </c>
      <c r="F6" s="128">
        <v>111200</v>
      </c>
      <c r="G6" s="128">
        <v>111300</v>
      </c>
      <c r="H6" s="128">
        <v>111400</v>
      </c>
      <c r="I6" s="128">
        <v>111900</v>
      </c>
      <c r="J6" s="129">
        <v>112120</v>
      </c>
      <c r="K6" s="129" t="s">
        <v>607</v>
      </c>
      <c r="L6" s="129">
        <v>112300</v>
      </c>
      <c r="M6" s="129" t="s">
        <v>608</v>
      </c>
      <c r="N6" s="129">
        <v>113000</v>
      </c>
      <c r="O6" s="129">
        <v>114000</v>
      </c>
      <c r="P6" s="129">
        <v>115000</v>
      </c>
      <c r="Q6" s="129">
        <v>211000</v>
      </c>
      <c r="R6" s="129">
        <v>212100</v>
      </c>
      <c r="S6" s="129">
        <v>212230</v>
      </c>
      <c r="T6" s="129" t="s">
        <v>609</v>
      </c>
      <c r="U6" s="129">
        <v>212310</v>
      </c>
      <c r="V6" s="129" t="s">
        <v>610</v>
      </c>
      <c r="W6" s="129">
        <v>213111</v>
      </c>
      <c r="X6" s="129" t="s">
        <v>611</v>
      </c>
      <c r="Y6" s="129">
        <v>221100</v>
      </c>
      <c r="Z6" s="129">
        <v>221200</v>
      </c>
      <c r="AA6" s="129">
        <v>221300</v>
      </c>
      <c r="AB6" s="129">
        <v>233210</v>
      </c>
      <c r="AC6" s="129">
        <v>233262</v>
      </c>
      <c r="AD6" s="129">
        <v>230301</v>
      </c>
      <c r="AE6" s="129">
        <v>230302</v>
      </c>
      <c r="AF6" s="129" t="s">
        <v>612</v>
      </c>
      <c r="AG6" s="129">
        <v>233412</v>
      </c>
      <c r="AH6" s="129" t="s">
        <v>613</v>
      </c>
      <c r="AI6" s="129">
        <v>233230</v>
      </c>
      <c r="AJ6" s="129" t="s">
        <v>614</v>
      </c>
      <c r="AK6" s="129">
        <v>233240</v>
      </c>
      <c r="AL6" s="129">
        <v>233411</v>
      </c>
      <c r="AM6" s="129" t="s">
        <v>615</v>
      </c>
      <c r="AN6" s="129">
        <v>321100</v>
      </c>
      <c r="AO6" s="129">
        <v>321200</v>
      </c>
      <c r="AP6" s="129">
        <v>321910</v>
      </c>
      <c r="AQ6" s="129" t="s">
        <v>616</v>
      </c>
      <c r="AR6" s="129">
        <v>327100</v>
      </c>
      <c r="AS6" s="129">
        <v>327200</v>
      </c>
      <c r="AT6" s="129">
        <v>327310</v>
      </c>
      <c r="AU6" s="129">
        <v>327320</v>
      </c>
      <c r="AV6" s="129">
        <v>327330</v>
      </c>
      <c r="AW6" s="129">
        <v>327390</v>
      </c>
      <c r="AX6" s="129">
        <v>327400</v>
      </c>
      <c r="AY6" s="129">
        <v>327910</v>
      </c>
      <c r="AZ6" s="129">
        <v>327991</v>
      </c>
      <c r="BA6" s="129">
        <v>327992</v>
      </c>
      <c r="BB6" s="129">
        <v>327993</v>
      </c>
      <c r="BC6" s="129">
        <v>327999</v>
      </c>
      <c r="BD6" s="129">
        <v>331110</v>
      </c>
      <c r="BE6" s="129">
        <v>331200</v>
      </c>
      <c r="BF6" s="129">
        <v>331314</v>
      </c>
      <c r="BG6" s="129">
        <v>331313</v>
      </c>
      <c r="BH6" s="129" t="s">
        <v>617</v>
      </c>
      <c r="BI6" s="129">
        <v>331410</v>
      </c>
      <c r="BJ6" s="129">
        <v>331420</v>
      </c>
      <c r="BK6" s="129">
        <v>331490</v>
      </c>
      <c r="BL6" s="129">
        <v>331510</v>
      </c>
      <c r="BM6" s="129">
        <v>331520</v>
      </c>
      <c r="BN6" s="129">
        <v>332114</v>
      </c>
      <c r="BO6" s="129" t="s">
        <v>618</v>
      </c>
      <c r="BP6" s="129">
        <v>332119</v>
      </c>
      <c r="BQ6" s="129">
        <v>332200</v>
      </c>
      <c r="BR6" s="129">
        <v>332310</v>
      </c>
      <c r="BS6" s="129">
        <v>332320</v>
      </c>
      <c r="BT6" s="129">
        <v>332410</v>
      </c>
      <c r="BU6" s="129">
        <v>332420</v>
      </c>
      <c r="BV6" s="129">
        <v>332430</v>
      </c>
      <c r="BW6" s="129">
        <v>332500</v>
      </c>
      <c r="BX6" s="129">
        <v>332600</v>
      </c>
      <c r="BY6" s="129">
        <v>332710</v>
      </c>
      <c r="BZ6" s="129">
        <v>332720</v>
      </c>
      <c r="CA6" s="129">
        <v>332800</v>
      </c>
      <c r="CB6" s="129">
        <v>332913</v>
      </c>
      <c r="CC6" s="129" t="s">
        <v>619</v>
      </c>
      <c r="CD6" s="129">
        <v>332991</v>
      </c>
      <c r="CE6" s="129">
        <v>332996</v>
      </c>
      <c r="CF6" s="129" t="s">
        <v>620</v>
      </c>
      <c r="CG6" s="129">
        <v>332999</v>
      </c>
      <c r="CH6" s="129">
        <v>333111</v>
      </c>
      <c r="CI6" s="129">
        <v>333112</v>
      </c>
      <c r="CJ6" s="129">
        <v>333120</v>
      </c>
      <c r="CK6" s="129">
        <v>333130</v>
      </c>
      <c r="CL6" s="129">
        <v>333242</v>
      </c>
      <c r="CM6" s="129" t="s">
        <v>621</v>
      </c>
      <c r="CN6" s="129">
        <v>333314</v>
      </c>
      <c r="CO6" s="129">
        <v>333316</v>
      </c>
      <c r="CP6" s="129">
        <v>333318</v>
      </c>
      <c r="CQ6" s="129">
        <v>333414</v>
      </c>
      <c r="CR6" s="129">
        <v>333415</v>
      </c>
      <c r="CS6" s="129">
        <v>333413</v>
      </c>
      <c r="CT6" s="129">
        <v>333511</v>
      </c>
      <c r="CU6" s="129">
        <v>333514</v>
      </c>
      <c r="CV6" s="129">
        <v>333517</v>
      </c>
      <c r="CW6" s="129" t="s">
        <v>622</v>
      </c>
      <c r="CX6" s="129">
        <v>333611</v>
      </c>
      <c r="CY6" s="129">
        <v>333612</v>
      </c>
      <c r="CZ6" s="129">
        <v>333613</v>
      </c>
      <c r="DA6" s="129">
        <v>333618</v>
      </c>
      <c r="DB6" s="129">
        <v>333912</v>
      </c>
      <c r="DC6" s="129">
        <v>333914</v>
      </c>
      <c r="DD6" s="129">
        <v>333920</v>
      </c>
      <c r="DE6" s="129">
        <v>333991</v>
      </c>
      <c r="DF6" s="129">
        <v>333993</v>
      </c>
      <c r="DG6" s="129">
        <v>333994</v>
      </c>
      <c r="DH6" s="129" t="s">
        <v>623</v>
      </c>
      <c r="DI6" s="129" t="s">
        <v>624</v>
      </c>
      <c r="DJ6" s="129">
        <v>334111</v>
      </c>
      <c r="DK6" s="129">
        <v>334112</v>
      </c>
      <c r="DL6" s="129">
        <v>334118</v>
      </c>
      <c r="DM6" s="129">
        <v>334210</v>
      </c>
      <c r="DN6" s="129">
        <v>334220</v>
      </c>
      <c r="DO6" s="129">
        <v>334290</v>
      </c>
      <c r="DP6" s="129">
        <v>334413</v>
      </c>
      <c r="DQ6" s="129">
        <v>334418</v>
      </c>
      <c r="DR6" s="129" t="s">
        <v>625</v>
      </c>
      <c r="DS6" s="129">
        <v>334510</v>
      </c>
      <c r="DT6" s="129">
        <v>334511</v>
      </c>
      <c r="DU6" s="129">
        <v>334512</v>
      </c>
      <c r="DV6" s="129">
        <v>334513</v>
      </c>
      <c r="DW6" s="129">
        <v>334514</v>
      </c>
      <c r="DX6" s="129">
        <v>334515</v>
      </c>
      <c r="DY6" s="129">
        <v>334516</v>
      </c>
      <c r="DZ6" s="129">
        <v>334517</v>
      </c>
      <c r="EA6" s="129" t="s">
        <v>626</v>
      </c>
      <c r="EB6" s="129">
        <v>334300</v>
      </c>
      <c r="EC6" s="129">
        <v>334610</v>
      </c>
      <c r="ED6" s="129">
        <v>335110</v>
      </c>
      <c r="EE6" s="129">
        <v>335120</v>
      </c>
      <c r="EF6" s="129">
        <v>335210</v>
      </c>
      <c r="EG6" s="129">
        <v>335220</v>
      </c>
      <c r="EH6" s="129">
        <v>335311</v>
      </c>
      <c r="EI6" s="129">
        <v>335312</v>
      </c>
      <c r="EJ6" s="129">
        <v>335313</v>
      </c>
      <c r="EK6" s="129">
        <v>335314</v>
      </c>
      <c r="EL6" s="129">
        <v>335911</v>
      </c>
      <c r="EM6" s="129">
        <v>335912</v>
      </c>
      <c r="EN6" s="129">
        <v>335920</v>
      </c>
      <c r="EO6" s="129">
        <v>335930</v>
      </c>
      <c r="EP6" s="129">
        <v>335991</v>
      </c>
      <c r="EQ6" s="129">
        <v>335999</v>
      </c>
      <c r="ER6" s="129">
        <v>336111</v>
      </c>
      <c r="ES6" s="129">
        <v>336112</v>
      </c>
      <c r="ET6" s="129">
        <v>336120</v>
      </c>
      <c r="EU6" s="129">
        <v>336211</v>
      </c>
      <c r="EV6" s="129">
        <v>336212</v>
      </c>
      <c r="EW6" s="129">
        <v>336213</v>
      </c>
      <c r="EX6" s="129">
        <v>336214</v>
      </c>
      <c r="EY6" s="129">
        <v>336310</v>
      </c>
      <c r="EZ6" s="129">
        <v>336320</v>
      </c>
      <c r="FA6" s="129">
        <v>336350</v>
      </c>
      <c r="FB6" s="129">
        <v>336360</v>
      </c>
      <c r="FC6" s="129">
        <v>336370</v>
      </c>
      <c r="FD6" s="129">
        <v>336390</v>
      </c>
      <c r="FE6" s="129" t="s">
        <v>627</v>
      </c>
      <c r="FF6" s="129">
        <v>336411</v>
      </c>
      <c r="FG6" s="129">
        <v>336412</v>
      </c>
      <c r="FH6" s="129">
        <v>336413</v>
      </c>
      <c r="FI6" s="129">
        <v>336414</v>
      </c>
      <c r="FJ6" s="129" t="s">
        <v>628</v>
      </c>
      <c r="FK6" s="129">
        <v>336500</v>
      </c>
      <c r="FL6" s="129">
        <v>336611</v>
      </c>
      <c r="FM6" s="129">
        <v>336612</v>
      </c>
      <c r="FN6" s="129">
        <v>336991</v>
      </c>
      <c r="FO6" s="129">
        <v>336992</v>
      </c>
      <c r="FP6" s="129">
        <v>336999</v>
      </c>
      <c r="FQ6" s="129">
        <v>337110</v>
      </c>
      <c r="FR6" s="129">
        <v>337121</v>
      </c>
      <c r="FS6" s="129">
        <v>337122</v>
      </c>
      <c r="FT6" s="129">
        <v>337127</v>
      </c>
      <c r="FU6" s="129" t="s">
        <v>629</v>
      </c>
      <c r="FV6" s="129">
        <v>337215</v>
      </c>
      <c r="FW6" s="129" t="s">
        <v>630</v>
      </c>
      <c r="FX6" s="129">
        <v>337900</v>
      </c>
      <c r="FY6" s="129">
        <v>339112</v>
      </c>
      <c r="FZ6" s="129">
        <v>339113</v>
      </c>
      <c r="GA6" s="129">
        <v>339114</v>
      </c>
      <c r="GB6" s="129">
        <v>339115</v>
      </c>
      <c r="GC6" s="129">
        <v>339116</v>
      </c>
      <c r="GD6" s="129">
        <v>339910</v>
      </c>
      <c r="GE6" s="129">
        <v>339920</v>
      </c>
      <c r="GF6" s="129">
        <v>339930</v>
      </c>
      <c r="GG6" s="129">
        <v>339940</v>
      </c>
      <c r="GH6" s="129">
        <v>339950</v>
      </c>
      <c r="GI6" s="129">
        <v>339990</v>
      </c>
      <c r="GJ6" s="129">
        <v>311111</v>
      </c>
      <c r="GK6" s="129">
        <v>311119</v>
      </c>
      <c r="GL6" s="129">
        <v>311210</v>
      </c>
      <c r="GM6" s="129">
        <v>311221</v>
      </c>
      <c r="GN6" s="129">
        <v>311225</v>
      </c>
      <c r="GO6" s="129">
        <v>311224</v>
      </c>
      <c r="GP6" s="129">
        <v>311230</v>
      </c>
      <c r="GQ6" s="129">
        <v>311300</v>
      </c>
      <c r="GR6" s="129">
        <v>311410</v>
      </c>
      <c r="GS6" s="129">
        <v>311420</v>
      </c>
      <c r="GT6" s="129">
        <v>311513</v>
      </c>
      <c r="GU6" s="129">
        <v>311514</v>
      </c>
      <c r="GV6" s="129" t="s">
        <v>631</v>
      </c>
      <c r="GW6" s="129">
        <v>311520</v>
      </c>
      <c r="GX6" s="129">
        <v>311615</v>
      </c>
      <c r="GY6" s="129" t="s">
        <v>632</v>
      </c>
      <c r="GZ6" s="129">
        <v>311700</v>
      </c>
      <c r="HA6" s="129">
        <v>311810</v>
      </c>
      <c r="HB6" s="129" t="s">
        <v>633</v>
      </c>
      <c r="HC6" s="129">
        <v>311910</v>
      </c>
      <c r="HD6" s="129">
        <v>311920</v>
      </c>
      <c r="HE6" s="129">
        <v>311930</v>
      </c>
      <c r="HF6" s="129">
        <v>311940</v>
      </c>
      <c r="HG6" s="129">
        <v>311990</v>
      </c>
      <c r="HH6" s="129">
        <v>312110</v>
      </c>
      <c r="HI6" s="129">
        <v>312120</v>
      </c>
      <c r="HJ6" s="129">
        <v>312130</v>
      </c>
      <c r="HK6" s="129">
        <v>312140</v>
      </c>
      <c r="HL6" s="129">
        <v>312200</v>
      </c>
      <c r="HM6" s="129">
        <v>313100</v>
      </c>
      <c r="HN6" s="129">
        <v>313200</v>
      </c>
      <c r="HO6" s="129">
        <v>313300</v>
      </c>
      <c r="HP6" s="129">
        <v>314110</v>
      </c>
      <c r="HQ6" s="129">
        <v>314120</v>
      </c>
      <c r="HR6" s="129">
        <v>314900</v>
      </c>
      <c r="HS6" s="129">
        <v>315000</v>
      </c>
      <c r="HT6" s="129">
        <v>316000</v>
      </c>
      <c r="HU6" s="129">
        <v>322110</v>
      </c>
      <c r="HV6" s="129">
        <v>322120</v>
      </c>
      <c r="HW6" s="129">
        <v>322130</v>
      </c>
      <c r="HX6" s="129">
        <v>322210</v>
      </c>
      <c r="HY6" s="129">
        <v>322220</v>
      </c>
      <c r="HZ6" s="129">
        <v>322230</v>
      </c>
      <c r="IA6" s="129">
        <v>322291</v>
      </c>
      <c r="IB6" s="129">
        <v>322299</v>
      </c>
      <c r="IC6" s="129">
        <v>323110</v>
      </c>
      <c r="ID6" s="129">
        <v>323120</v>
      </c>
      <c r="IE6" s="129">
        <v>324110</v>
      </c>
      <c r="IF6" s="129">
        <v>324121</v>
      </c>
      <c r="IG6" s="129">
        <v>324122</v>
      </c>
      <c r="IH6" s="129">
        <v>324190</v>
      </c>
      <c r="II6" s="129">
        <v>325110</v>
      </c>
      <c r="IJ6" s="129">
        <v>325120</v>
      </c>
      <c r="IK6" s="129">
        <v>325130</v>
      </c>
      <c r="IL6" s="129">
        <v>325180</v>
      </c>
      <c r="IM6" s="129">
        <v>325190</v>
      </c>
      <c r="IN6" s="129">
        <v>325211</v>
      </c>
      <c r="IO6" s="129" t="s">
        <v>634</v>
      </c>
      <c r="IP6" s="129">
        <v>325411</v>
      </c>
      <c r="IQ6" s="129">
        <v>325412</v>
      </c>
      <c r="IR6" s="129">
        <v>325413</v>
      </c>
      <c r="IS6" s="129">
        <v>325414</v>
      </c>
      <c r="IT6" s="129">
        <v>325310</v>
      </c>
      <c r="IU6" s="129">
        <v>325320</v>
      </c>
      <c r="IV6" s="129">
        <v>325510</v>
      </c>
      <c r="IW6" s="129">
        <v>325520</v>
      </c>
      <c r="IX6" s="129">
        <v>325610</v>
      </c>
      <c r="IY6" s="129">
        <v>325620</v>
      </c>
      <c r="IZ6" s="129">
        <v>325910</v>
      </c>
      <c r="JA6" s="129" t="s">
        <v>635</v>
      </c>
      <c r="JB6" s="129">
        <v>326110</v>
      </c>
      <c r="JC6" s="129">
        <v>326120</v>
      </c>
      <c r="JD6" s="129">
        <v>326130</v>
      </c>
      <c r="JE6" s="129">
        <v>326140</v>
      </c>
      <c r="JF6" s="129">
        <v>326150</v>
      </c>
      <c r="JG6" s="129">
        <v>326160</v>
      </c>
      <c r="JH6" s="129">
        <v>326190</v>
      </c>
      <c r="JI6" s="129">
        <v>326210</v>
      </c>
      <c r="JJ6" s="129">
        <v>326220</v>
      </c>
      <c r="JK6" s="129">
        <v>326290</v>
      </c>
      <c r="JL6" s="129">
        <v>423100</v>
      </c>
      <c r="JM6" s="129">
        <v>423400</v>
      </c>
      <c r="JN6" s="129">
        <v>423600</v>
      </c>
      <c r="JO6" s="129">
        <v>423800</v>
      </c>
      <c r="JP6" s="129" t="s">
        <v>636</v>
      </c>
      <c r="JQ6" s="129">
        <v>424200</v>
      </c>
      <c r="JR6" s="129">
        <v>424400</v>
      </c>
      <c r="JS6" s="129">
        <v>424700</v>
      </c>
      <c r="JT6" s="129" t="s">
        <v>637</v>
      </c>
      <c r="JU6" s="129">
        <v>425000</v>
      </c>
      <c r="JV6" s="129" t="s">
        <v>638</v>
      </c>
      <c r="JW6" s="129">
        <v>441000</v>
      </c>
      <c r="JX6" s="129">
        <v>445000</v>
      </c>
      <c r="JY6" s="129">
        <v>452000</v>
      </c>
      <c r="JZ6" s="129">
        <v>444000</v>
      </c>
      <c r="KA6" s="129">
        <v>446000</v>
      </c>
      <c r="KB6" s="129">
        <v>447000</v>
      </c>
      <c r="KC6" s="129">
        <v>448000</v>
      </c>
      <c r="KD6" s="129">
        <v>454000</v>
      </c>
      <c r="KE6" s="129" t="s">
        <v>639</v>
      </c>
      <c r="KF6" s="129">
        <v>481000</v>
      </c>
      <c r="KG6" s="129">
        <v>482000</v>
      </c>
      <c r="KH6" s="129">
        <v>483000</v>
      </c>
      <c r="KI6" s="129">
        <v>484000</v>
      </c>
      <c r="KJ6" s="129">
        <v>485000</v>
      </c>
      <c r="KK6" s="129">
        <v>486000</v>
      </c>
      <c r="KL6" s="129" t="s">
        <v>640</v>
      </c>
      <c r="KM6" s="129">
        <v>492000</v>
      </c>
      <c r="KN6" s="129">
        <v>493000</v>
      </c>
      <c r="KO6" s="129">
        <v>511110</v>
      </c>
      <c r="KP6" s="129">
        <v>511120</v>
      </c>
      <c r="KQ6" s="129">
        <v>511130</v>
      </c>
      <c r="KR6" s="129" t="s">
        <v>641</v>
      </c>
      <c r="KS6" s="129">
        <v>511200</v>
      </c>
      <c r="KT6" s="129">
        <v>512100</v>
      </c>
      <c r="KU6" s="129">
        <v>512200</v>
      </c>
      <c r="KV6" s="129">
        <v>515100</v>
      </c>
      <c r="KW6" s="129">
        <v>515200</v>
      </c>
      <c r="KX6" s="129">
        <v>517110</v>
      </c>
      <c r="KY6" s="129">
        <v>517210</v>
      </c>
      <c r="KZ6" s="129" t="s">
        <v>642</v>
      </c>
      <c r="LA6" s="129">
        <v>518200</v>
      </c>
      <c r="LB6" s="129">
        <v>519130</v>
      </c>
      <c r="LC6" s="129" t="s">
        <v>643</v>
      </c>
      <c r="LD6" s="129" t="s">
        <v>644</v>
      </c>
      <c r="LE6" s="129" t="s">
        <v>645</v>
      </c>
      <c r="LF6" s="129">
        <v>523900</v>
      </c>
      <c r="LG6" s="129" t="s">
        <v>646</v>
      </c>
      <c r="LH6" s="129">
        <v>524113</v>
      </c>
      <c r="LI6" s="129" t="s">
        <v>647</v>
      </c>
      <c r="LJ6" s="129">
        <v>524200</v>
      </c>
      <c r="LK6" s="129">
        <v>525000</v>
      </c>
      <c r="LL6" s="129" t="s">
        <v>648</v>
      </c>
      <c r="LM6" s="129" t="s">
        <v>649</v>
      </c>
      <c r="LN6" s="129" t="s">
        <v>650</v>
      </c>
      <c r="LO6" s="129">
        <v>532100</v>
      </c>
      <c r="LP6" s="129">
        <v>532400</v>
      </c>
      <c r="LQ6" s="129" t="s">
        <v>651</v>
      </c>
      <c r="LR6" s="129">
        <v>533000</v>
      </c>
      <c r="LS6" s="129">
        <v>541100</v>
      </c>
      <c r="LT6" s="129">
        <v>541511</v>
      </c>
      <c r="LU6" s="129">
        <v>541512</v>
      </c>
      <c r="LV6" s="129" t="s">
        <v>652</v>
      </c>
      <c r="LW6" s="129">
        <v>541200</v>
      </c>
      <c r="LX6" s="129">
        <v>541300</v>
      </c>
      <c r="LY6" s="129">
        <v>541610</v>
      </c>
      <c r="LZ6" s="129" t="s">
        <v>653</v>
      </c>
      <c r="MA6" s="129">
        <v>541700</v>
      </c>
      <c r="MB6" s="129">
        <v>541800</v>
      </c>
      <c r="MC6" s="129">
        <v>541400</v>
      </c>
      <c r="MD6" s="129">
        <v>541920</v>
      </c>
      <c r="ME6" s="129">
        <v>541940</v>
      </c>
      <c r="MF6" s="129" t="s">
        <v>654</v>
      </c>
      <c r="MG6" s="129">
        <v>550000</v>
      </c>
      <c r="MH6" s="129">
        <v>561300</v>
      </c>
      <c r="MI6" s="129">
        <v>561700</v>
      </c>
      <c r="MJ6" s="129">
        <v>561100</v>
      </c>
      <c r="MK6" s="129">
        <v>561200</v>
      </c>
      <c r="ML6" s="129">
        <v>561400</v>
      </c>
      <c r="MM6" s="129">
        <v>561500</v>
      </c>
      <c r="MN6" s="129">
        <v>561600</v>
      </c>
      <c r="MO6" s="129">
        <v>561900</v>
      </c>
      <c r="MP6" s="129">
        <v>562000</v>
      </c>
      <c r="MQ6" s="129">
        <v>611100</v>
      </c>
      <c r="MR6" s="129" t="s">
        <v>655</v>
      </c>
      <c r="MS6" s="129" t="s">
        <v>656</v>
      </c>
      <c r="MT6" s="129">
        <v>621100</v>
      </c>
      <c r="MU6" s="129">
        <v>621200</v>
      </c>
      <c r="MV6" s="129">
        <v>621300</v>
      </c>
      <c r="MW6" s="129">
        <v>621400</v>
      </c>
      <c r="MX6" s="129">
        <v>621500</v>
      </c>
      <c r="MY6" s="129">
        <v>621600</v>
      </c>
      <c r="MZ6" s="129">
        <v>621900</v>
      </c>
      <c r="NA6" s="129">
        <v>622000</v>
      </c>
      <c r="NB6" s="129" t="s">
        <v>657</v>
      </c>
      <c r="NC6" s="129" t="s">
        <v>658</v>
      </c>
      <c r="ND6" s="129">
        <v>624100</v>
      </c>
      <c r="NE6" s="129">
        <v>624400</v>
      </c>
      <c r="NF6" s="129" t="s">
        <v>659</v>
      </c>
      <c r="NG6" s="129">
        <v>711100</v>
      </c>
      <c r="NH6" s="129">
        <v>711200</v>
      </c>
      <c r="NI6" s="129">
        <v>711500</v>
      </c>
      <c r="NJ6" s="129" t="s">
        <v>660</v>
      </c>
      <c r="NK6" s="129">
        <v>712000</v>
      </c>
      <c r="NL6" s="129">
        <v>713100</v>
      </c>
      <c r="NM6" s="129">
        <v>713200</v>
      </c>
      <c r="NN6" s="129">
        <v>713900</v>
      </c>
      <c r="NO6" s="129">
        <v>721000</v>
      </c>
      <c r="NP6" s="129">
        <v>722110</v>
      </c>
      <c r="NQ6" s="129">
        <v>722211</v>
      </c>
      <c r="NR6" s="129" t="s">
        <v>661</v>
      </c>
      <c r="NS6" s="129">
        <v>811100</v>
      </c>
      <c r="NT6" s="129">
        <v>811200</v>
      </c>
      <c r="NU6" s="129">
        <v>811300</v>
      </c>
      <c r="NV6" s="129">
        <v>811400</v>
      </c>
      <c r="NW6" s="129">
        <v>812100</v>
      </c>
      <c r="NX6" s="129">
        <v>812200</v>
      </c>
      <c r="NY6" s="129">
        <v>812300</v>
      </c>
      <c r="NZ6" s="129">
        <v>812900</v>
      </c>
      <c r="OA6" s="129">
        <v>813100</v>
      </c>
      <c r="OB6" s="129" t="s">
        <v>662</v>
      </c>
      <c r="OC6" s="129" t="s">
        <v>663</v>
      </c>
      <c r="OD6" s="130">
        <v>814000</v>
      </c>
      <c r="OE6" s="129" t="s">
        <v>664</v>
      </c>
      <c r="OF6" s="129" t="s">
        <v>665</v>
      </c>
      <c r="OG6" s="129">
        <v>491000</v>
      </c>
      <c r="OH6" s="129" t="s">
        <v>666</v>
      </c>
      <c r="OI6" s="129" t="s">
        <v>667</v>
      </c>
      <c r="OJ6" s="129" t="s">
        <v>668</v>
      </c>
      <c r="OK6" s="129" t="s">
        <v>669</v>
      </c>
      <c r="OL6" s="129" t="s">
        <v>670</v>
      </c>
      <c r="OM6" s="129" t="s">
        <v>671</v>
      </c>
      <c r="ON6" s="129" t="s">
        <v>672</v>
      </c>
      <c r="OO6" s="131" t="s">
        <v>673</v>
      </c>
      <c r="OP6" s="132" t="s">
        <v>674</v>
      </c>
      <c r="OQ6" s="133" t="s">
        <v>675</v>
      </c>
      <c r="OR6" s="129" t="s">
        <v>676</v>
      </c>
      <c r="OS6" s="129" t="s">
        <v>677</v>
      </c>
      <c r="OT6" s="129" t="s">
        <v>678</v>
      </c>
      <c r="OU6" s="129" t="s">
        <v>679</v>
      </c>
      <c r="OV6" s="129" t="s">
        <v>680</v>
      </c>
      <c r="OW6" s="129" t="s">
        <v>681</v>
      </c>
      <c r="OX6" s="129" t="s">
        <v>1884</v>
      </c>
      <c r="OY6" s="130" t="s">
        <v>682</v>
      </c>
      <c r="OZ6" s="130" t="s">
        <v>683</v>
      </c>
      <c r="PA6" s="129" t="s">
        <v>684</v>
      </c>
      <c r="PB6" s="129" t="s">
        <v>685</v>
      </c>
      <c r="PC6" s="129" t="s">
        <v>686</v>
      </c>
      <c r="PD6" s="129" t="s">
        <v>687</v>
      </c>
      <c r="PE6" s="129" t="s">
        <v>688</v>
      </c>
      <c r="PF6" s="129" t="s">
        <v>689</v>
      </c>
      <c r="PG6" s="129" t="s">
        <v>690</v>
      </c>
      <c r="PH6" s="129" t="s">
        <v>691</v>
      </c>
      <c r="PI6" s="129" t="s">
        <v>692</v>
      </c>
      <c r="PJ6" s="131" t="s">
        <v>693</v>
      </c>
      <c r="PK6" s="132" t="s">
        <v>1885</v>
      </c>
      <c r="PL6" s="132" t="s">
        <v>1886</v>
      </c>
    </row>
    <row r="7" spans="1:429" s="31" customFormat="1" ht="12.75" customHeight="1" thickBot="1" x14ac:dyDescent="0.25">
      <c r="A7" s="32" t="s">
        <v>603</v>
      </c>
      <c r="B7" s="33"/>
      <c r="C7" s="34"/>
      <c r="D7" s="35" t="s">
        <v>707</v>
      </c>
      <c r="E7" s="35" t="s">
        <v>707</v>
      </c>
      <c r="F7" s="35" t="s">
        <v>707</v>
      </c>
      <c r="G7" s="35" t="s">
        <v>707</v>
      </c>
      <c r="H7" s="35" t="s">
        <v>707</v>
      </c>
      <c r="I7" s="35" t="s">
        <v>707</v>
      </c>
      <c r="J7" s="35" t="s">
        <v>707</v>
      </c>
      <c r="K7" s="35" t="s">
        <v>707</v>
      </c>
      <c r="L7" s="35" t="s">
        <v>707</v>
      </c>
      <c r="M7" s="35" t="s">
        <v>707</v>
      </c>
      <c r="N7" s="35" t="s">
        <v>707</v>
      </c>
      <c r="O7" s="35" t="s">
        <v>707</v>
      </c>
      <c r="P7" s="35" t="s">
        <v>707</v>
      </c>
      <c r="Q7" s="35" t="s">
        <v>708</v>
      </c>
      <c r="R7" s="35" t="s">
        <v>709</v>
      </c>
      <c r="S7" s="35" t="s">
        <v>710</v>
      </c>
      <c r="T7" s="35" t="s">
        <v>710</v>
      </c>
      <c r="U7" s="35" t="s">
        <v>710</v>
      </c>
      <c r="V7" s="35" t="s">
        <v>710</v>
      </c>
      <c r="W7" s="35" t="s">
        <v>711</v>
      </c>
      <c r="X7" s="35" t="s">
        <v>711</v>
      </c>
      <c r="Y7" s="35" t="s">
        <v>712</v>
      </c>
      <c r="Z7" s="35" t="s">
        <v>713</v>
      </c>
      <c r="AA7" s="35" t="s">
        <v>714</v>
      </c>
      <c r="AB7" s="35" t="s">
        <v>715</v>
      </c>
      <c r="AC7" s="35" t="s">
        <v>715</v>
      </c>
      <c r="AD7" s="35" t="s">
        <v>715</v>
      </c>
      <c r="AE7" s="35" t="s">
        <v>715</v>
      </c>
      <c r="AF7" s="35" t="s">
        <v>715</v>
      </c>
      <c r="AG7" s="35" t="s">
        <v>715</v>
      </c>
      <c r="AH7" s="35" t="s">
        <v>715</v>
      </c>
      <c r="AI7" s="35" t="s">
        <v>715</v>
      </c>
      <c r="AJ7" s="35" t="s">
        <v>715</v>
      </c>
      <c r="AK7" s="35" t="s">
        <v>715</v>
      </c>
      <c r="AL7" s="35" t="s">
        <v>715</v>
      </c>
      <c r="AM7" s="35" t="s">
        <v>715</v>
      </c>
      <c r="AN7" s="35" t="s">
        <v>716</v>
      </c>
      <c r="AO7" s="35" t="s">
        <v>716</v>
      </c>
      <c r="AP7" s="35" t="s">
        <v>716</v>
      </c>
      <c r="AQ7" s="35" t="s">
        <v>716</v>
      </c>
      <c r="AR7" s="35" t="s">
        <v>717</v>
      </c>
      <c r="AS7" s="35" t="s">
        <v>718</v>
      </c>
      <c r="AT7" s="35" t="s">
        <v>717</v>
      </c>
      <c r="AU7" s="35" t="s">
        <v>717</v>
      </c>
      <c r="AV7" s="35" t="s">
        <v>717</v>
      </c>
      <c r="AW7" s="35" t="s">
        <v>717</v>
      </c>
      <c r="AX7" s="35" t="s">
        <v>717</v>
      </c>
      <c r="AY7" s="35" t="s">
        <v>717</v>
      </c>
      <c r="AZ7" s="35" t="s">
        <v>717</v>
      </c>
      <c r="BA7" s="35" t="s">
        <v>717</v>
      </c>
      <c r="BB7" s="35" t="s">
        <v>717</v>
      </c>
      <c r="BC7" s="35" t="s">
        <v>717</v>
      </c>
      <c r="BD7" s="35" t="s">
        <v>719</v>
      </c>
      <c r="BE7" s="35" t="s">
        <v>720</v>
      </c>
      <c r="BF7" s="35" t="s">
        <v>721</v>
      </c>
      <c r="BG7" s="35" t="s">
        <v>721</v>
      </c>
      <c r="BH7" s="35" t="s">
        <v>721</v>
      </c>
      <c r="BI7" s="35" t="s">
        <v>721</v>
      </c>
      <c r="BJ7" s="35" t="s">
        <v>721</v>
      </c>
      <c r="BK7" s="35" t="s">
        <v>721</v>
      </c>
      <c r="BL7" s="35" t="s">
        <v>719</v>
      </c>
      <c r="BM7" s="35" t="s">
        <v>721</v>
      </c>
      <c r="BN7" s="35" t="s">
        <v>720</v>
      </c>
      <c r="BO7" s="35" t="s">
        <v>720</v>
      </c>
      <c r="BP7" s="35" t="s">
        <v>720</v>
      </c>
      <c r="BQ7" s="35" t="s">
        <v>720</v>
      </c>
      <c r="BR7" s="35" t="s">
        <v>720</v>
      </c>
      <c r="BS7" s="35" t="s">
        <v>720</v>
      </c>
      <c r="BT7" s="35" t="s">
        <v>720</v>
      </c>
      <c r="BU7" s="35" t="s">
        <v>720</v>
      </c>
      <c r="BV7" s="35" t="s">
        <v>720</v>
      </c>
      <c r="BW7" s="35" t="s">
        <v>720</v>
      </c>
      <c r="BX7" s="35" t="s">
        <v>720</v>
      </c>
      <c r="BY7" s="35" t="s">
        <v>720</v>
      </c>
      <c r="BZ7" s="35" t="s">
        <v>720</v>
      </c>
      <c r="CA7" s="35" t="s">
        <v>720</v>
      </c>
      <c r="CB7" s="35" t="s">
        <v>720</v>
      </c>
      <c r="CC7" s="35" t="s">
        <v>720</v>
      </c>
      <c r="CD7" s="35" t="s">
        <v>720</v>
      </c>
      <c r="CE7" s="35" t="s">
        <v>720</v>
      </c>
      <c r="CF7" s="35" t="s">
        <v>720</v>
      </c>
      <c r="CG7" s="35" t="s">
        <v>720</v>
      </c>
      <c r="CH7" s="35" t="s">
        <v>722</v>
      </c>
      <c r="CI7" s="35" t="s">
        <v>722</v>
      </c>
      <c r="CJ7" s="35" t="s">
        <v>722</v>
      </c>
      <c r="CK7" s="35" t="s">
        <v>722</v>
      </c>
      <c r="CL7" s="35" t="s">
        <v>722</v>
      </c>
      <c r="CM7" s="35" t="s">
        <v>722</v>
      </c>
      <c r="CN7" s="35" t="s">
        <v>722</v>
      </c>
      <c r="CO7" s="35" t="s">
        <v>722</v>
      </c>
      <c r="CP7" s="35" t="s">
        <v>722</v>
      </c>
      <c r="CQ7" s="35" t="s">
        <v>722</v>
      </c>
      <c r="CR7" s="35" t="s">
        <v>722</v>
      </c>
      <c r="CS7" s="35" t="s">
        <v>722</v>
      </c>
      <c r="CT7" s="35" t="s">
        <v>722</v>
      </c>
      <c r="CU7" s="35" t="s">
        <v>722</v>
      </c>
      <c r="CV7" s="35" t="s">
        <v>722</v>
      </c>
      <c r="CW7" s="35" t="s">
        <v>722</v>
      </c>
      <c r="CX7" s="35" t="s">
        <v>722</v>
      </c>
      <c r="CY7" s="35" t="s">
        <v>722</v>
      </c>
      <c r="CZ7" s="35" t="s">
        <v>722</v>
      </c>
      <c r="DA7" s="35" t="s">
        <v>722</v>
      </c>
      <c r="DB7" s="35" t="s">
        <v>722</v>
      </c>
      <c r="DC7" s="35" t="s">
        <v>722</v>
      </c>
      <c r="DD7" s="35" t="s">
        <v>722</v>
      </c>
      <c r="DE7" s="35" t="s">
        <v>722</v>
      </c>
      <c r="DF7" s="35" t="s">
        <v>722</v>
      </c>
      <c r="DG7" s="35" t="s">
        <v>722</v>
      </c>
      <c r="DH7" s="35" t="s">
        <v>722</v>
      </c>
      <c r="DI7" s="35" t="s">
        <v>722</v>
      </c>
      <c r="DJ7" s="35" t="s">
        <v>723</v>
      </c>
      <c r="DK7" s="35" t="s">
        <v>723</v>
      </c>
      <c r="DL7" s="35" t="s">
        <v>723</v>
      </c>
      <c r="DM7" s="35" t="s">
        <v>723</v>
      </c>
      <c r="DN7" s="35" t="s">
        <v>723</v>
      </c>
      <c r="DO7" s="35" t="s">
        <v>723</v>
      </c>
      <c r="DP7" s="35" t="s">
        <v>723</v>
      </c>
      <c r="DQ7" s="35" t="s">
        <v>723</v>
      </c>
      <c r="DR7" s="35" t="s">
        <v>723</v>
      </c>
      <c r="DS7" s="35" t="s">
        <v>723</v>
      </c>
      <c r="DT7" s="35" t="s">
        <v>723</v>
      </c>
      <c r="DU7" s="35" t="s">
        <v>723</v>
      </c>
      <c r="DV7" s="35" t="s">
        <v>723</v>
      </c>
      <c r="DW7" s="35" t="s">
        <v>723</v>
      </c>
      <c r="DX7" s="35" t="s">
        <v>723</v>
      </c>
      <c r="DY7" s="35" t="s">
        <v>723</v>
      </c>
      <c r="DZ7" s="35" t="s">
        <v>723</v>
      </c>
      <c r="EA7" s="35" t="s">
        <v>723</v>
      </c>
      <c r="EB7" s="35" t="s">
        <v>723</v>
      </c>
      <c r="EC7" s="35" t="s">
        <v>723</v>
      </c>
      <c r="ED7" s="35" t="s">
        <v>724</v>
      </c>
      <c r="EE7" s="35" t="s">
        <v>724</v>
      </c>
      <c r="EF7" s="35" t="s">
        <v>724</v>
      </c>
      <c r="EG7" s="35" t="s">
        <v>724</v>
      </c>
      <c r="EH7" s="35" t="s">
        <v>724</v>
      </c>
      <c r="EI7" s="35" t="s">
        <v>724</v>
      </c>
      <c r="EJ7" s="35" t="s">
        <v>724</v>
      </c>
      <c r="EK7" s="35" t="s">
        <v>724</v>
      </c>
      <c r="EL7" s="35" t="s">
        <v>724</v>
      </c>
      <c r="EM7" s="35" t="s">
        <v>724</v>
      </c>
      <c r="EN7" s="35" t="s">
        <v>724</v>
      </c>
      <c r="EO7" s="35" t="s">
        <v>724</v>
      </c>
      <c r="EP7" s="35" t="s">
        <v>724</v>
      </c>
      <c r="EQ7" s="35" t="s">
        <v>724</v>
      </c>
      <c r="ER7" s="35" t="s">
        <v>725</v>
      </c>
      <c r="ES7" s="35" t="s">
        <v>725</v>
      </c>
      <c r="ET7" s="35" t="s">
        <v>725</v>
      </c>
      <c r="EU7" s="35" t="s">
        <v>725</v>
      </c>
      <c r="EV7" s="35" t="s">
        <v>725</v>
      </c>
      <c r="EW7" s="35" t="s">
        <v>725</v>
      </c>
      <c r="EX7" s="35" t="s">
        <v>725</v>
      </c>
      <c r="EY7" s="35" t="s">
        <v>725</v>
      </c>
      <c r="EZ7" s="35" t="s">
        <v>725</v>
      </c>
      <c r="FA7" s="35" t="s">
        <v>725</v>
      </c>
      <c r="FB7" s="35" t="s">
        <v>725</v>
      </c>
      <c r="FC7" s="35" t="s">
        <v>725</v>
      </c>
      <c r="FD7" s="35" t="s">
        <v>725</v>
      </c>
      <c r="FE7" s="35" t="s">
        <v>725</v>
      </c>
      <c r="FF7" s="35" t="s">
        <v>726</v>
      </c>
      <c r="FG7" s="35" t="s">
        <v>726</v>
      </c>
      <c r="FH7" s="35" t="s">
        <v>726</v>
      </c>
      <c r="FI7" s="35" t="s">
        <v>726</v>
      </c>
      <c r="FJ7" s="35" t="s">
        <v>726</v>
      </c>
      <c r="FK7" s="35" t="s">
        <v>726</v>
      </c>
      <c r="FL7" s="35" t="s">
        <v>726</v>
      </c>
      <c r="FM7" s="35" t="s">
        <v>726</v>
      </c>
      <c r="FN7" s="35" t="s">
        <v>726</v>
      </c>
      <c r="FO7" s="35" t="s">
        <v>726</v>
      </c>
      <c r="FP7" s="35" t="s">
        <v>726</v>
      </c>
      <c r="FQ7" s="35" t="s">
        <v>727</v>
      </c>
      <c r="FR7" s="35" t="s">
        <v>727</v>
      </c>
      <c r="FS7" s="35" t="s">
        <v>727</v>
      </c>
      <c r="FT7" s="35" t="s">
        <v>727</v>
      </c>
      <c r="FU7" s="35" t="s">
        <v>727</v>
      </c>
      <c r="FV7" s="35" t="s">
        <v>727</v>
      </c>
      <c r="FW7" s="35" t="s">
        <v>727</v>
      </c>
      <c r="FX7" s="35" t="s">
        <v>727</v>
      </c>
      <c r="FY7" s="35" t="s">
        <v>727</v>
      </c>
      <c r="FZ7" s="35" t="s">
        <v>727</v>
      </c>
      <c r="GA7" s="35" t="s">
        <v>727</v>
      </c>
      <c r="GB7" s="35" t="s">
        <v>727</v>
      </c>
      <c r="GC7" s="35" t="s">
        <v>727</v>
      </c>
      <c r="GD7" s="35" t="s">
        <v>727</v>
      </c>
      <c r="GE7" s="35" t="s">
        <v>727</v>
      </c>
      <c r="GF7" s="35" t="s">
        <v>727</v>
      </c>
      <c r="GG7" s="35" t="s">
        <v>727</v>
      </c>
      <c r="GH7" s="35" t="s">
        <v>727</v>
      </c>
      <c r="GI7" s="35" t="s">
        <v>727</v>
      </c>
      <c r="GJ7" s="35" t="s">
        <v>728</v>
      </c>
      <c r="GK7" s="35" t="s">
        <v>728</v>
      </c>
      <c r="GL7" s="35" t="s">
        <v>728</v>
      </c>
      <c r="GM7" s="35" t="s">
        <v>728</v>
      </c>
      <c r="GN7" s="35" t="s">
        <v>728</v>
      </c>
      <c r="GO7" s="35" t="s">
        <v>728</v>
      </c>
      <c r="GP7" s="35" t="s">
        <v>728</v>
      </c>
      <c r="GQ7" s="35" t="s">
        <v>728</v>
      </c>
      <c r="GR7" s="35" t="s">
        <v>728</v>
      </c>
      <c r="GS7" s="35" t="s">
        <v>728</v>
      </c>
      <c r="GT7" s="35" t="s">
        <v>728</v>
      </c>
      <c r="GU7" s="35" t="s">
        <v>728</v>
      </c>
      <c r="GV7" s="35" t="s">
        <v>728</v>
      </c>
      <c r="GW7" s="35" t="s">
        <v>728</v>
      </c>
      <c r="GX7" s="35" t="s">
        <v>728</v>
      </c>
      <c r="GY7" s="35" t="s">
        <v>728</v>
      </c>
      <c r="GZ7" s="35" t="s">
        <v>728</v>
      </c>
      <c r="HA7" s="35" t="s">
        <v>728</v>
      </c>
      <c r="HB7" s="35" t="s">
        <v>728</v>
      </c>
      <c r="HC7" s="35" t="s">
        <v>728</v>
      </c>
      <c r="HD7" s="35" t="s">
        <v>728</v>
      </c>
      <c r="HE7" s="35" t="s">
        <v>728</v>
      </c>
      <c r="HF7" s="35" t="s">
        <v>728</v>
      </c>
      <c r="HG7" s="35" t="s">
        <v>728</v>
      </c>
      <c r="HH7" s="35" t="s">
        <v>728</v>
      </c>
      <c r="HI7" s="35" t="s">
        <v>728</v>
      </c>
      <c r="HJ7" s="35" t="s">
        <v>728</v>
      </c>
      <c r="HK7" s="35" t="s">
        <v>728</v>
      </c>
      <c r="HL7" s="35" t="s">
        <v>728</v>
      </c>
      <c r="HM7" s="35" t="s">
        <v>729</v>
      </c>
      <c r="HN7" s="35" t="s">
        <v>729</v>
      </c>
      <c r="HO7" s="35" t="s">
        <v>729</v>
      </c>
      <c r="HP7" s="35" t="s">
        <v>729</v>
      </c>
      <c r="HQ7" s="35" t="s">
        <v>729</v>
      </c>
      <c r="HR7" s="35" t="s">
        <v>729</v>
      </c>
      <c r="HS7" s="35" t="s">
        <v>729</v>
      </c>
      <c r="HT7" s="35" t="s">
        <v>729</v>
      </c>
      <c r="HU7" s="35" t="s">
        <v>730</v>
      </c>
      <c r="HV7" s="35" t="s">
        <v>730</v>
      </c>
      <c r="HW7" s="35" t="s">
        <v>730</v>
      </c>
      <c r="HX7" s="35" t="s">
        <v>730</v>
      </c>
      <c r="HY7" s="35" t="s">
        <v>730</v>
      </c>
      <c r="HZ7" s="35" t="s">
        <v>730</v>
      </c>
      <c r="IA7" s="35" t="s">
        <v>730</v>
      </c>
      <c r="IB7" s="35" t="s">
        <v>730</v>
      </c>
      <c r="IC7" s="35" t="s">
        <v>730</v>
      </c>
      <c r="ID7" s="35" t="s">
        <v>730</v>
      </c>
      <c r="IE7" s="35" t="s">
        <v>731</v>
      </c>
      <c r="IF7" s="35" t="s">
        <v>731</v>
      </c>
      <c r="IG7" s="35" t="s">
        <v>731</v>
      </c>
      <c r="IH7" s="35" t="s">
        <v>731</v>
      </c>
      <c r="II7" s="35" t="s">
        <v>732</v>
      </c>
      <c r="IJ7" s="35" t="s">
        <v>732</v>
      </c>
      <c r="IK7" s="35" t="s">
        <v>732</v>
      </c>
      <c r="IL7" s="35" t="s">
        <v>732</v>
      </c>
      <c r="IM7" s="35" t="s">
        <v>732</v>
      </c>
      <c r="IN7" s="35" t="s">
        <v>732</v>
      </c>
      <c r="IO7" s="35" t="s">
        <v>732</v>
      </c>
      <c r="IP7" s="35" t="s">
        <v>733</v>
      </c>
      <c r="IQ7" s="35" t="s">
        <v>733</v>
      </c>
      <c r="IR7" s="35" t="s">
        <v>733</v>
      </c>
      <c r="IS7" s="35" t="s">
        <v>733</v>
      </c>
      <c r="IT7" s="35" t="s">
        <v>732</v>
      </c>
      <c r="IU7" s="35" t="s">
        <v>732</v>
      </c>
      <c r="IV7" s="35" t="s">
        <v>732</v>
      </c>
      <c r="IW7" s="35" t="s">
        <v>732</v>
      </c>
      <c r="IX7" s="35" t="s">
        <v>732</v>
      </c>
      <c r="IY7" s="35" t="s">
        <v>732</v>
      </c>
      <c r="IZ7" s="35" t="s">
        <v>732</v>
      </c>
      <c r="JA7" s="35" t="s">
        <v>732</v>
      </c>
      <c r="JB7" s="35" t="s">
        <v>734</v>
      </c>
      <c r="JC7" s="35" t="s">
        <v>734</v>
      </c>
      <c r="JD7" s="35" t="s">
        <v>734</v>
      </c>
      <c r="JE7" s="35" t="s">
        <v>734</v>
      </c>
      <c r="JF7" s="35" t="s">
        <v>734</v>
      </c>
      <c r="JG7" s="35" t="s">
        <v>734</v>
      </c>
      <c r="JH7" s="35" t="s">
        <v>734</v>
      </c>
      <c r="JI7" s="35" t="s">
        <v>734</v>
      </c>
      <c r="JJ7" s="35" t="s">
        <v>734</v>
      </c>
      <c r="JK7" s="35" t="s">
        <v>734</v>
      </c>
      <c r="JL7" s="35" t="s">
        <v>735</v>
      </c>
      <c r="JM7" s="35" t="s">
        <v>735</v>
      </c>
      <c r="JN7" s="35" t="s">
        <v>735</v>
      </c>
      <c r="JO7" s="35" t="s">
        <v>735</v>
      </c>
      <c r="JP7" s="35" t="s">
        <v>735</v>
      </c>
      <c r="JQ7" s="35" t="s">
        <v>735</v>
      </c>
      <c r="JR7" s="35" t="s">
        <v>735</v>
      </c>
      <c r="JS7" s="35" t="s">
        <v>735</v>
      </c>
      <c r="JT7" s="35" t="s">
        <v>735</v>
      </c>
      <c r="JU7" s="35" t="s">
        <v>735</v>
      </c>
      <c r="JV7" s="35" t="s">
        <v>735</v>
      </c>
      <c r="JW7" s="35" t="s">
        <v>735</v>
      </c>
      <c r="JX7" s="35" t="s">
        <v>735</v>
      </c>
      <c r="JY7" s="35" t="s">
        <v>735</v>
      </c>
      <c r="JZ7" s="35" t="s">
        <v>735</v>
      </c>
      <c r="KA7" s="35" t="s">
        <v>735</v>
      </c>
      <c r="KB7" s="35" t="s">
        <v>735</v>
      </c>
      <c r="KC7" s="35" t="s">
        <v>735</v>
      </c>
      <c r="KD7" s="35" t="s">
        <v>735</v>
      </c>
      <c r="KE7" s="35" t="s">
        <v>735</v>
      </c>
      <c r="KF7" s="35" t="s">
        <v>736</v>
      </c>
      <c r="KG7" s="35" t="s">
        <v>736</v>
      </c>
      <c r="KH7" s="35" t="s">
        <v>736</v>
      </c>
      <c r="KI7" s="35" t="s">
        <v>736</v>
      </c>
      <c r="KJ7" s="35" t="s">
        <v>736</v>
      </c>
      <c r="KK7" s="35" t="s">
        <v>736</v>
      </c>
      <c r="KL7" s="35" t="s">
        <v>736</v>
      </c>
      <c r="KM7" s="35" t="s">
        <v>736</v>
      </c>
      <c r="KN7" s="35" t="s">
        <v>736</v>
      </c>
      <c r="KO7" s="35" t="s">
        <v>737</v>
      </c>
      <c r="KP7" s="35" t="s">
        <v>737</v>
      </c>
      <c r="KQ7" s="35" t="s">
        <v>737</v>
      </c>
      <c r="KR7" s="35" t="s">
        <v>737</v>
      </c>
      <c r="KS7" s="35" t="s">
        <v>737</v>
      </c>
      <c r="KT7" s="35" t="s">
        <v>737</v>
      </c>
      <c r="KU7" s="35" t="s">
        <v>737</v>
      </c>
      <c r="KV7" s="35" t="s">
        <v>737</v>
      </c>
      <c r="KW7" s="35" t="s">
        <v>737</v>
      </c>
      <c r="KX7" s="35" t="s">
        <v>738</v>
      </c>
      <c r="KY7" s="35" t="s">
        <v>738</v>
      </c>
      <c r="KZ7" s="35" t="s">
        <v>738</v>
      </c>
      <c r="LA7" s="35" t="s">
        <v>739</v>
      </c>
      <c r="LB7" s="35" t="s">
        <v>739</v>
      </c>
      <c r="LC7" s="35" t="s">
        <v>739</v>
      </c>
      <c r="LD7" s="35" t="s">
        <v>740</v>
      </c>
      <c r="LE7" s="35" t="s">
        <v>740</v>
      </c>
      <c r="LF7" s="35" t="s">
        <v>740</v>
      </c>
      <c r="LG7" s="35" t="s">
        <v>740</v>
      </c>
      <c r="LH7" s="35" t="s">
        <v>740</v>
      </c>
      <c r="LI7" s="35" t="s">
        <v>740</v>
      </c>
      <c r="LJ7" s="35" t="s">
        <v>740</v>
      </c>
      <c r="LK7" s="35" t="s">
        <v>740</v>
      </c>
      <c r="LL7" s="35" t="s">
        <v>741</v>
      </c>
      <c r="LM7" s="35" t="s">
        <v>741</v>
      </c>
      <c r="LN7" s="35" t="s">
        <v>741</v>
      </c>
      <c r="LO7" s="35" t="s">
        <v>741</v>
      </c>
      <c r="LP7" s="35" t="s">
        <v>741</v>
      </c>
      <c r="LQ7" s="35" t="s">
        <v>741</v>
      </c>
      <c r="LR7" s="35" t="s">
        <v>741</v>
      </c>
      <c r="LS7" s="35" t="s">
        <v>742</v>
      </c>
      <c r="LT7" s="35" t="s">
        <v>739</v>
      </c>
      <c r="LU7" s="35" t="s">
        <v>739</v>
      </c>
      <c r="LV7" s="35" t="s">
        <v>739</v>
      </c>
      <c r="LW7" s="35" t="s">
        <v>742</v>
      </c>
      <c r="LX7" s="35" t="s">
        <v>742</v>
      </c>
      <c r="LY7" s="35" t="s">
        <v>742</v>
      </c>
      <c r="LZ7" s="35" t="s">
        <v>742</v>
      </c>
      <c r="MA7" s="35" t="s">
        <v>742</v>
      </c>
      <c r="MB7" s="35" t="s">
        <v>742</v>
      </c>
      <c r="MC7" s="35" t="s">
        <v>742</v>
      </c>
      <c r="MD7" s="35" t="s">
        <v>742</v>
      </c>
      <c r="ME7" s="35" t="s">
        <v>742</v>
      </c>
      <c r="MF7" s="35" t="s">
        <v>742</v>
      </c>
      <c r="MG7" s="35" t="s">
        <v>742</v>
      </c>
      <c r="MH7" s="35" t="s">
        <v>742</v>
      </c>
      <c r="MI7" s="35" t="s">
        <v>742</v>
      </c>
      <c r="MJ7" s="35" t="s">
        <v>742</v>
      </c>
      <c r="MK7" s="35" t="s">
        <v>742</v>
      </c>
      <c r="ML7" s="35" t="s">
        <v>742</v>
      </c>
      <c r="MM7" s="35" t="s">
        <v>742</v>
      </c>
      <c r="MN7" s="35" t="s">
        <v>742</v>
      </c>
      <c r="MO7" s="35" t="s">
        <v>742</v>
      </c>
      <c r="MP7" s="35" t="s">
        <v>714</v>
      </c>
      <c r="MQ7" s="35" t="s">
        <v>743</v>
      </c>
      <c r="MR7" s="35" t="s">
        <v>743</v>
      </c>
      <c r="MS7" s="35" t="s">
        <v>743</v>
      </c>
      <c r="MT7" s="35" t="s">
        <v>744</v>
      </c>
      <c r="MU7" s="35" t="s">
        <v>744</v>
      </c>
      <c r="MV7" s="35" t="s">
        <v>744</v>
      </c>
      <c r="MW7" s="35" t="s">
        <v>744</v>
      </c>
      <c r="MX7" s="35" t="s">
        <v>744</v>
      </c>
      <c r="MY7" s="35" t="s">
        <v>744</v>
      </c>
      <c r="MZ7" s="35" t="s">
        <v>744</v>
      </c>
      <c r="NA7" s="35" t="s">
        <v>744</v>
      </c>
      <c r="NB7" s="35" t="s">
        <v>744</v>
      </c>
      <c r="NC7" s="35" t="s">
        <v>744</v>
      </c>
      <c r="ND7" s="35" t="s">
        <v>744</v>
      </c>
      <c r="NE7" s="35" t="s">
        <v>744</v>
      </c>
      <c r="NF7" s="35" t="s">
        <v>744</v>
      </c>
      <c r="NG7" s="35" t="s">
        <v>745</v>
      </c>
      <c r="NH7" s="35" t="s">
        <v>745</v>
      </c>
      <c r="NI7" s="35" t="s">
        <v>745</v>
      </c>
      <c r="NJ7" s="35" t="s">
        <v>745</v>
      </c>
      <c r="NK7" s="35" t="s">
        <v>745</v>
      </c>
      <c r="NL7" s="35" t="s">
        <v>745</v>
      </c>
      <c r="NM7" s="35" t="s">
        <v>745</v>
      </c>
      <c r="NN7" s="35" t="s">
        <v>745</v>
      </c>
      <c r="NO7" s="35" t="s">
        <v>746</v>
      </c>
      <c r="NP7" s="35" t="s">
        <v>746</v>
      </c>
      <c r="NQ7" s="35" t="s">
        <v>746</v>
      </c>
      <c r="NR7" s="35" t="s">
        <v>746</v>
      </c>
      <c r="NS7" s="35" t="s">
        <v>735</v>
      </c>
      <c r="NT7" s="35" t="s">
        <v>727</v>
      </c>
      <c r="NU7" s="35" t="s">
        <v>727</v>
      </c>
      <c r="NV7" s="35" t="s">
        <v>727</v>
      </c>
      <c r="NW7" s="35" t="s">
        <v>744</v>
      </c>
      <c r="NX7" s="35" t="s">
        <v>744</v>
      </c>
      <c r="NY7" s="35" t="s">
        <v>744</v>
      </c>
      <c r="NZ7" s="35" t="s">
        <v>744</v>
      </c>
      <c r="OA7" s="35" t="s">
        <v>744</v>
      </c>
      <c r="OB7" s="35" t="s">
        <v>744</v>
      </c>
      <c r="OC7" s="35" t="s">
        <v>744</v>
      </c>
      <c r="OD7" s="35" t="s">
        <v>747</v>
      </c>
      <c r="OE7" s="35" t="s">
        <v>748</v>
      </c>
      <c r="OF7" s="35" t="s">
        <v>748</v>
      </c>
      <c r="OG7" s="35" t="s">
        <v>748</v>
      </c>
      <c r="OH7" s="35" t="s">
        <v>748</v>
      </c>
      <c r="OI7" s="35" t="s">
        <v>748</v>
      </c>
      <c r="OJ7" s="35" t="s">
        <v>748</v>
      </c>
      <c r="OK7" s="35" t="s">
        <v>748</v>
      </c>
      <c r="OL7" s="35" t="s">
        <v>748</v>
      </c>
      <c r="OM7" s="35" t="s">
        <v>748</v>
      </c>
      <c r="ON7" s="35" t="s">
        <v>748</v>
      </c>
      <c r="OO7" s="35" t="s">
        <v>748</v>
      </c>
      <c r="OP7" s="35"/>
      <c r="OQ7" s="35"/>
      <c r="OR7" s="35"/>
      <c r="OS7" s="35"/>
      <c r="OT7" s="35"/>
      <c r="OU7" s="35"/>
      <c r="OV7" s="35"/>
      <c r="OW7" s="35"/>
      <c r="OX7" s="35"/>
      <c r="OY7" s="35"/>
      <c r="OZ7" s="35"/>
      <c r="PA7" s="35"/>
      <c r="PB7" s="35"/>
      <c r="PC7" s="35"/>
      <c r="PD7" s="35"/>
      <c r="PE7" s="35"/>
      <c r="PF7" s="35"/>
      <c r="PG7" s="35"/>
      <c r="PH7" s="35"/>
      <c r="PI7" s="35"/>
      <c r="PJ7" s="35"/>
      <c r="PK7" s="35"/>
      <c r="PL7" s="35"/>
      <c r="PM7" s="36"/>
    </row>
    <row r="8" spans="1:429" ht="15" x14ac:dyDescent="0.25">
      <c r="A8" s="134" t="s">
        <v>605</v>
      </c>
      <c r="B8" s="135" t="s">
        <v>707</v>
      </c>
      <c r="C8" s="136" t="s">
        <v>196</v>
      </c>
      <c r="D8" s="137">
        <v>8332</v>
      </c>
      <c r="E8" s="138">
        <v>455</v>
      </c>
      <c r="F8" s="138">
        <v>40</v>
      </c>
      <c r="G8" s="139"/>
      <c r="H8" s="139"/>
      <c r="I8" s="138">
        <v>3</v>
      </c>
      <c r="J8" s="140"/>
      <c r="K8" s="140"/>
      <c r="L8" s="140"/>
      <c r="M8" s="140"/>
      <c r="N8" s="140"/>
      <c r="O8" s="140"/>
      <c r="P8" s="140"/>
      <c r="Q8" s="140"/>
      <c r="R8" s="140"/>
      <c r="S8" s="140"/>
      <c r="T8" s="140"/>
      <c r="U8" s="140"/>
      <c r="V8" s="140"/>
      <c r="W8" s="140"/>
      <c r="X8" s="140"/>
      <c r="Y8" s="140"/>
      <c r="Z8" s="140"/>
      <c r="AA8" s="140"/>
      <c r="AB8" s="140"/>
      <c r="AC8" s="140"/>
      <c r="AD8" s="140"/>
      <c r="AE8" s="140"/>
      <c r="AF8" s="140"/>
      <c r="AG8" s="140"/>
      <c r="AH8" s="140"/>
      <c r="AI8" s="140"/>
      <c r="AJ8" s="140"/>
      <c r="AK8" s="140"/>
      <c r="AL8" s="140"/>
      <c r="AM8" s="140"/>
      <c r="AN8" s="140"/>
      <c r="AO8" s="140"/>
      <c r="AP8" s="140"/>
      <c r="AQ8" s="140"/>
      <c r="AR8" s="140"/>
      <c r="AS8" s="140"/>
      <c r="AT8" s="140"/>
      <c r="AU8" s="140"/>
      <c r="AV8" s="140"/>
      <c r="AW8" s="140"/>
      <c r="AX8" s="140"/>
      <c r="AY8" s="140"/>
      <c r="AZ8" s="140"/>
      <c r="BA8" s="140"/>
      <c r="BB8" s="140"/>
      <c r="BC8" s="140"/>
      <c r="BD8" s="140"/>
      <c r="BE8" s="140"/>
      <c r="BF8" s="140"/>
      <c r="BG8" s="140"/>
      <c r="BH8" s="140"/>
      <c r="BI8" s="140"/>
      <c r="BJ8" s="140"/>
      <c r="BK8" s="140"/>
      <c r="BL8" s="140"/>
      <c r="BM8" s="140"/>
      <c r="BN8" s="140"/>
      <c r="BO8" s="140"/>
      <c r="BP8" s="140"/>
      <c r="BQ8" s="140"/>
      <c r="BR8" s="140"/>
      <c r="BS8" s="140"/>
      <c r="BT8" s="140"/>
      <c r="BU8" s="140"/>
      <c r="BV8" s="140"/>
      <c r="BW8" s="140"/>
      <c r="BX8" s="140"/>
      <c r="BY8" s="140"/>
      <c r="BZ8" s="140"/>
      <c r="CA8" s="140"/>
      <c r="CB8" s="140"/>
      <c r="CC8" s="140"/>
      <c r="CD8" s="140"/>
      <c r="CE8" s="140"/>
      <c r="CF8" s="140"/>
      <c r="CG8" s="140"/>
      <c r="CH8" s="140"/>
      <c r="CI8" s="140"/>
      <c r="CJ8" s="140"/>
      <c r="CK8" s="140"/>
      <c r="CL8" s="140"/>
      <c r="CM8" s="140"/>
      <c r="CN8" s="140"/>
      <c r="CO8" s="140"/>
      <c r="CP8" s="140"/>
      <c r="CQ8" s="140"/>
      <c r="CR8" s="140"/>
      <c r="CS8" s="140"/>
      <c r="CT8" s="140"/>
      <c r="CU8" s="140"/>
      <c r="CV8" s="140"/>
      <c r="CW8" s="140"/>
      <c r="CX8" s="140"/>
      <c r="CY8" s="140"/>
      <c r="CZ8" s="140"/>
      <c r="DA8" s="140"/>
      <c r="DB8" s="140"/>
      <c r="DC8" s="140"/>
      <c r="DD8" s="140"/>
      <c r="DE8" s="140"/>
      <c r="DF8" s="140"/>
      <c r="DG8" s="140"/>
      <c r="DH8" s="140"/>
      <c r="DI8" s="140"/>
      <c r="DJ8" s="140"/>
      <c r="DK8" s="140"/>
      <c r="DL8" s="140"/>
      <c r="DM8" s="140"/>
      <c r="DN8" s="140"/>
      <c r="DO8" s="140"/>
      <c r="DP8" s="140"/>
      <c r="DQ8" s="140"/>
      <c r="DR8" s="140"/>
      <c r="DS8" s="140"/>
      <c r="DT8" s="140"/>
      <c r="DU8" s="140"/>
      <c r="DV8" s="140"/>
      <c r="DW8" s="140"/>
      <c r="DX8" s="140"/>
      <c r="DY8" s="140"/>
      <c r="DZ8" s="140"/>
      <c r="EA8" s="140"/>
      <c r="EB8" s="140"/>
      <c r="EC8" s="140"/>
      <c r="ED8" s="140"/>
      <c r="EE8" s="140"/>
      <c r="EF8" s="140"/>
      <c r="EG8" s="140"/>
      <c r="EH8" s="140"/>
      <c r="EI8" s="140"/>
      <c r="EJ8" s="140"/>
      <c r="EK8" s="140"/>
      <c r="EL8" s="140"/>
      <c r="EM8" s="140"/>
      <c r="EN8" s="140"/>
      <c r="EO8" s="140"/>
      <c r="EP8" s="140"/>
      <c r="EQ8" s="140"/>
      <c r="ER8" s="140"/>
      <c r="ES8" s="140"/>
      <c r="ET8" s="140"/>
      <c r="EU8" s="140"/>
      <c r="EV8" s="140"/>
      <c r="EW8" s="140"/>
      <c r="EX8" s="140"/>
      <c r="EY8" s="140"/>
      <c r="EZ8" s="140"/>
      <c r="FA8" s="140"/>
      <c r="FB8" s="140"/>
      <c r="FC8" s="140"/>
      <c r="FD8" s="140"/>
      <c r="FE8" s="140"/>
      <c r="FF8" s="140"/>
      <c r="FG8" s="140"/>
      <c r="FH8" s="140"/>
      <c r="FI8" s="140"/>
      <c r="FJ8" s="140"/>
      <c r="FK8" s="140"/>
      <c r="FL8" s="140"/>
      <c r="FM8" s="140"/>
      <c r="FN8" s="140"/>
      <c r="FO8" s="140"/>
      <c r="FP8" s="140"/>
      <c r="FQ8" s="140"/>
      <c r="FR8" s="140"/>
      <c r="FS8" s="140"/>
      <c r="FT8" s="140"/>
      <c r="FU8" s="140"/>
      <c r="FV8" s="140"/>
      <c r="FW8" s="140"/>
      <c r="FX8" s="140"/>
      <c r="FY8" s="140"/>
      <c r="FZ8" s="140"/>
      <c r="GA8" s="140"/>
      <c r="GB8" s="140"/>
      <c r="GC8" s="140"/>
      <c r="GD8" s="140"/>
      <c r="GE8" s="140"/>
      <c r="GF8" s="140"/>
      <c r="GG8" s="140"/>
      <c r="GH8" s="140"/>
      <c r="GI8" s="140"/>
      <c r="GJ8" s="140"/>
      <c r="GK8" s="140"/>
      <c r="GL8" s="140"/>
      <c r="GM8" s="140">
        <v>827</v>
      </c>
      <c r="GN8" s="140">
        <v>631</v>
      </c>
      <c r="GO8" s="140">
        <v>16695</v>
      </c>
      <c r="GP8" s="140"/>
      <c r="GQ8" s="140"/>
      <c r="GR8" s="140"/>
      <c r="GS8" s="140"/>
      <c r="GT8" s="140"/>
      <c r="GU8" s="140"/>
      <c r="GV8" s="140"/>
      <c r="GW8" s="140"/>
      <c r="GX8" s="140"/>
      <c r="GY8" s="140"/>
      <c r="GZ8" s="140"/>
      <c r="HA8" s="140"/>
      <c r="HB8" s="140"/>
      <c r="HC8" s="140">
        <v>251</v>
      </c>
      <c r="HD8" s="140"/>
      <c r="HE8" s="140">
        <v>10</v>
      </c>
      <c r="HF8" s="140">
        <v>9</v>
      </c>
      <c r="HG8" s="140">
        <v>9</v>
      </c>
      <c r="HH8" s="140"/>
      <c r="HI8" s="140"/>
      <c r="HJ8" s="140"/>
      <c r="HK8" s="140"/>
      <c r="HL8" s="140"/>
      <c r="HM8" s="140"/>
      <c r="HN8" s="140"/>
      <c r="HO8" s="140"/>
      <c r="HP8" s="140"/>
      <c r="HQ8" s="140"/>
      <c r="HR8" s="140"/>
      <c r="HS8" s="140"/>
      <c r="HT8" s="140"/>
      <c r="HU8" s="140"/>
      <c r="HV8" s="140"/>
      <c r="HW8" s="140"/>
      <c r="HX8" s="140"/>
      <c r="HY8" s="140"/>
      <c r="HZ8" s="140"/>
      <c r="IA8" s="140"/>
      <c r="IB8" s="140"/>
      <c r="IC8" s="140"/>
      <c r="ID8" s="140"/>
      <c r="IE8" s="140"/>
      <c r="IF8" s="140"/>
      <c r="IG8" s="140"/>
      <c r="IH8" s="140"/>
      <c r="II8" s="140">
        <v>3</v>
      </c>
      <c r="IJ8" s="140">
        <v>0</v>
      </c>
      <c r="IK8" s="140">
        <v>0</v>
      </c>
      <c r="IL8" s="140"/>
      <c r="IM8" s="140">
        <v>1087</v>
      </c>
      <c r="IN8" s="140"/>
      <c r="IO8" s="140"/>
      <c r="IP8" s="140">
        <v>21</v>
      </c>
      <c r="IQ8" s="140">
        <v>0</v>
      </c>
      <c r="IR8" s="140">
        <v>0</v>
      </c>
      <c r="IS8" s="140">
        <v>2</v>
      </c>
      <c r="IT8" s="140"/>
      <c r="IU8" s="140"/>
      <c r="IV8" s="140"/>
      <c r="IW8" s="140"/>
      <c r="IX8" s="140"/>
      <c r="IY8" s="140"/>
      <c r="IZ8" s="140"/>
      <c r="JA8" s="140"/>
      <c r="JB8" s="140"/>
      <c r="JC8" s="140"/>
      <c r="JD8" s="140"/>
      <c r="JE8" s="140"/>
      <c r="JF8" s="140"/>
      <c r="JG8" s="140"/>
      <c r="JH8" s="140"/>
      <c r="JI8" s="140"/>
      <c r="JJ8" s="140"/>
      <c r="JK8" s="140"/>
      <c r="JL8" s="140"/>
      <c r="JM8" s="140"/>
      <c r="JN8" s="140"/>
      <c r="JO8" s="140"/>
      <c r="JP8" s="140"/>
      <c r="JQ8" s="140"/>
      <c r="JR8" s="140"/>
      <c r="JS8" s="140"/>
      <c r="JT8" s="140"/>
      <c r="JU8" s="140"/>
      <c r="JV8" s="140"/>
      <c r="JW8" s="140"/>
      <c r="JX8" s="140"/>
      <c r="JY8" s="140"/>
      <c r="JZ8" s="140"/>
      <c r="KA8" s="140"/>
      <c r="KB8" s="140"/>
      <c r="KC8" s="140"/>
      <c r="KD8" s="140"/>
      <c r="KE8" s="140"/>
      <c r="KF8" s="140"/>
      <c r="KG8" s="140"/>
      <c r="KH8" s="140"/>
      <c r="KI8" s="140"/>
      <c r="KJ8" s="140"/>
      <c r="KK8" s="140"/>
      <c r="KL8" s="140"/>
      <c r="KM8" s="140"/>
      <c r="KN8" s="140"/>
      <c r="KO8" s="140"/>
      <c r="KP8" s="140"/>
      <c r="KQ8" s="140"/>
      <c r="KR8" s="140"/>
      <c r="KS8" s="140"/>
      <c r="KT8" s="140"/>
      <c r="KU8" s="140"/>
      <c r="KV8" s="140"/>
      <c r="KW8" s="140"/>
      <c r="KX8" s="140"/>
      <c r="KY8" s="140"/>
      <c r="KZ8" s="140"/>
      <c r="LA8" s="140"/>
      <c r="LB8" s="140"/>
      <c r="LC8" s="140"/>
      <c r="LD8" s="140"/>
      <c r="LE8" s="140"/>
      <c r="LF8" s="140"/>
      <c r="LG8" s="140"/>
      <c r="LH8" s="140"/>
      <c r="LI8" s="140"/>
      <c r="LJ8" s="140"/>
      <c r="LK8" s="140"/>
      <c r="LL8" s="140"/>
      <c r="LM8" s="140"/>
      <c r="LN8" s="140"/>
      <c r="LO8" s="140"/>
      <c r="LP8" s="140"/>
      <c r="LQ8" s="140"/>
      <c r="LR8" s="140"/>
      <c r="LS8" s="140"/>
      <c r="LT8" s="140"/>
      <c r="LU8" s="140"/>
      <c r="LV8" s="140"/>
      <c r="LW8" s="140"/>
      <c r="LX8" s="140"/>
      <c r="LY8" s="140"/>
      <c r="LZ8" s="140"/>
      <c r="MA8" s="140"/>
      <c r="MB8" s="140"/>
      <c r="MC8" s="140"/>
      <c r="MD8" s="140"/>
      <c r="ME8" s="140"/>
      <c r="MF8" s="140"/>
      <c r="MG8" s="140"/>
      <c r="MH8" s="140"/>
      <c r="MI8" s="140"/>
      <c r="MJ8" s="140"/>
      <c r="MK8" s="140"/>
      <c r="ML8" s="140"/>
      <c r="MM8" s="140"/>
      <c r="MN8" s="140"/>
      <c r="MO8" s="140"/>
      <c r="MP8" s="140"/>
      <c r="MQ8" s="140"/>
      <c r="MR8" s="140"/>
      <c r="MS8" s="140"/>
      <c r="MT8" s="140"/>
      <c r="MU8" s="140"/>
      <c r="MV8" s="140"/>
      <c r="MW8" s="140"/>
      <c r="MX8" s="140"/>
      <c r="MY8" s="140"/>
      <c r="MZ8" s="140"/>
      <c r="NA8" s="140"/>
      <c r="NB8" s="140"/>
      <c r="NC8" s="140"/>
      <c r="ND8" s="140"/>
      <c r="NE8" s="140"/>
      <c r="NF8" s="140"/>
      <c r="NG8" s="140"/>
      <c r="NH8" s="140"/>
      <c r="NI8" s="140"/>
      <c r="NJ8" s="140"/>
      <c r="NK8" s="140"/>
      <c r="NL8" s="140"/>
      <c r="NM8" s="140"/>
      <c r="NN8" s="140"/>
      <c r="NO8" s="140"/>
      <c r="NP8" s="140"/>
      <c r="NQ8" s="140"/>
      <c r="NR8" s="140"/>
      <c r="NS8" s="140"/>
      <c r="NT8" s="140"/>
      <c r="NU8" s="140"/>
      <c r="NV8" s="140"/>
      <c r="NW8" s="140"/>
      <c r="NX8" s="140"/>
      <c r="NY8" s="140"/>
      <c r="NZ8" s="140"/>
      <c r="OA8" s="140"/>
      <c r="OB8" s="140"/>
      <c r="OC8" s="140"/>
      <c r="OD8" s="140"/>
      <c r="OE8" s="140"/>
      <c r="OF8" s="140">
        <v>-250</v>
      </c>
      <c r="OG8" s="140"/>
      <c r="OH8" s="140"/>
      <c r="OI8" s="140"/>
      <c r="OJ8" s="140"/>
      <c r="OK8" s="140"/>
      <c r="OL8" s="140"/>
      <c r="OM8" s="140"/>
      <c r="ON8" s="140"/>
      <c r="OO8" s="141"/>
      <c r="OP8" s="142">
        <v>28126</v>
      </c>
      <c r="OQ8" s="143"/>
      <c r="OR8" s="140"/>
      <c r="OS8" s="140"/>
      <c r="OT8" s="140"/>
      <c r="OU8" s="140"/>
      <c r="OV8" s="140">
        <v>-1330</v>
      </c>
      <c r="OW8" s="140">
        <v>12088</v>
      </c>
      <c r="OX8" s="140">
        <v>-963</v>
      </c>
      <c r="OY8" s="140"/>
      <c r="OZ8" s="140"/>
      <c r="PA8" s="140"/>
      <c r="PB8" s="140"/>
      <c r="PC8" s="140"/>
      <c r="PD8" s="140"/>
      <c r="PE8" s="140"/>
      <c r="PF8" s="140"/>
      <c r="PG8" s="140"/>
      <c r="PH8" s="140"/>
      <c r="PI8" s="140"/>
      <c r="PJ8" s="144"/>
      <c r="PK8" s="142">
        <v>9796</v>
      </c>
      <c r="PL8" s="142">
        <v>37922</v>
      </c>
    </row>
    <row r="9" spans="1:429" ht="15" x14ac:dyDescent="0.25">
      <c r="A9" s="145" t="s">
        <v>606</v>
      </c>
      <c r="B9" s="146" t="s">
        <v>707</v>
      </c>
      <c r="C9" s="147" t="s">
        <v>197</v>
      </c>
      <c r="D9" s="148"/>
      <c r="E9" s="149">
        <v>7694</v>
      </c>
      <c r="F9" s="150"/>
      <c r="G9" s="149"/>
      <c r="H9" s="150"/>
      <c r="I9" s="150">
        <v>446</v>
      </c>
      <c r="J9" s="151">
        <v>1697</v>
      </c>
      <c r="K9" s="151">
        <v>4253</v>
      </c>
      <c r="L9" s="151">
        <v>1597</v>
      </c>
      <c r="M9" s="151">
        <v>175</v>
      </c>
      <c r="N9" s="151"/>
      <c r="O9" s="151"/>
      <c r="P9" s="151"/>
      <c r="Q9" s="151"/>
      <c r="R9" s="151"/>
      <c r="S9" s="151"/>
      <c r="T9" s="151"/>
      <c r="U9" s="151"/>
      <c r="V9" s="151"/>
      <c r="W9" s="151"/>
      <c r="X9" s="151"/>
      <c r="Y9" s="151"/>
      <c r="Z9" s="151"/>
      <c r="AA9" s="151"/>
      <c r="AB9" s="151"/>
      <c r="AC9" s="151"/>
      <c r="AD9" s="151"/>
      <c r="AE9" s="151"/>
      <c r="AF9" s="151"/>
      <c r="AG9" s="151"/>
      <c r="AH9" s="151"/>
      <c r="AI9" s="151"/>
      <c r="AJ9" s="151"/>
      <c r="AK9" s="151"/>
      <c r="AL9" s="151"/>
      <c r="AM9" s="151"/>
      <c r="AN9" s="151"/>
      <c r="AO9" s="151"/>
      <c r="AP9" s="151"/>
      <c r="AQ9" s="151"/>
      <c r="AR9" s="151"/>
      <c r="AS9" s="151"/>
      <c r="AT9" s="151"/>
      <c r="AU9" s="151"/>
      <c r="AV9" s="151"/>
      <c r="AW9" s="151"/>
      <c r="AX9" s="151"/>
      <c r="AY9" s="151"/>
      <c r="AZ9" s="151"/>
      <c r="BA9" s="151"/>
      <c r="BB9" s="151"/>
      <c r="BC9" s="151"/>
      <c r="BD9" s="151"/>
      <c r="BE9" s="151"/>
      <c r="BF9" s="151"/>
      <c r="BG9" s="151"/>
      <c r="BH9" s="151"/>
      <c r="BI9" s="151"/>
      <c r="BJ9" s="151"/>
      <c r="BK9" s="151"/>
      <c r="BL9" s="151"/>
      <c r="BM9" s="151"/>
      <c r="BN9" s="151"/>
      <c r="BO9" s="151"/>
      <c r="BP9" s="151"/>
      <c r="BQ9" s="151"/>
      <c r="BR9" s="151"/>
      <c r="BS9" s="151"/>
      <c r="BT9" s="151"/>
      <c r="BU9" s="151"/>
      <c r="BV9" s="151"/>
      <c r="BW9" s="151"/>
      <c r="BX9" s="151"/>
      <c r="BY9" s="151"/>
      <c r="BZ9" s="151"/>
      <c r="CA9" s="151"/>
      <c r="CB9" s="151"/>
      <c r="CC9" s="151"/>
      <c r="CD9" s="151"/>
      <c r="CE9" s="151"/>
      <c r="CF9" s="151"/>
      <c r="CG9" s="151"/>
      <c r="CH9" s="151"/>
      <c r="CI9" s="151"/>
      <c r="CJ9" s="151"/>
      <c r="CK9" s="151"/>
      <c r="CL9" s="151"/>
      <c r="CM9" s="151"/>
      <c r="CN9" s="151"/>
      <c r="CO9" s="151"/>
      <c r="CP9" s="151"/>
      <c r="CQ9" s="151"/>
      <c r="CR9" s="151"/>
      <c r="CS9" s="151"/>
      <c r="CT9" s="151"/>
      <c r="CU9" s="151"/>
      <c r="CV9" s="151"/>
      <c r="CW9" s="151"/>
      <c r="CX9" s="151"/>
      <c r="CY9" s="151"/>
      <c r="CZ9" s="151"/>
      <c r="DA9" s="151"/>
      <c r="DB9" s="151"/>
      <c r="DC9" s="151"/>
      <c r="DD9" s="151"/>
      <c r="DE9" s="151"/>
      <c r="DF9" s="151"/>
      <c r="DG9" s="151"/>
      <c r="DH9" s="151"/>
      <c r="DI9" s="151"/>
      <c r="DJ9" s="151"/>
      <c r="DK9" s="151"/>
      <c r="DL9" s="151"/>
      <c r="DM9" s="151"/>
      <c r="DN9" s="151"/>
      <c r="DO9" s="151"/>
      <c r="DP9" s="151"/>
      <c r="DQ9" s="151"/>
      <c r="DR9" s="151"/>
      <c r="DS9" s="151"/>
      <c r="DT9" s="151"/>
      <c r="DU9" s="151"/>
      <c r="DV9" s="151"/>
      <c r="DW9" s="151"/>
      <c r="DX9" s="151"/>
      <c r="DY9" s="151"/>
      <c r="DZ9" s="151"/>
      <c r="EA9" s="151"/>
      <c r="EB9" s="151"/>
      <c r="EC9" s="151"/>
      <c r="ED9" s="151"/>
      <c r="EE9" s="151"/>
      <c r="EF9" s="151"/>
      <c r="EG9" s="151"/>
      <c r="EH9" s="151"/>
      <c r="EI9" s="151"/>
      <c r="EJ9" s="151"/>
      <c r="EK9" s="151"/>
      <c r="EL9" s="151"/>
      <c r="EM9" s="151"/>
      <c r="EN9" s="151"/>
      <c r="EO9" s="151"/>
      <c r="EP9" s="151"/>
      <c r="EQ9" s="151"/>
      <c r="ER9" s="151"/>
      <c r="ES9" s="151"/>
      <c r="ET9" s="151"/>
      <c r="EU9" s="151"/>
      <c r="EV9" s="151"/>
      <c r="EW9" s="151"/>
      <c r="EX9" s="151"/>
      <c r="EY9" s="151"/>
      <c r="EZ9" s="151"/>
      <c r="FA9" s="151"/>
      <c r="FB9" s="151"/>
      <c r="FC9" s="151"/>
      <c r="FD9" s="151"/>
      <c r="FE9" s="151"/>
      <c r="FF9" s="151"/>
      <c r="FG9" s="151"/>
      <c r="FH9" s="151"/>
      <c r="FI9" s="151"/>
      <c r="FJ9" s="151"/>
      <c r="FK9" s="151"/>
      <c r="FL9" s="151"/>
      <c r="FM9" s="151"/>
      <c r="FN9" s="151"/>
      <c r="FO9" s="151"/>
      <c r="FP9" s="151"/>
      <c r="FQ9" s="151"/>
      <c r="FR9" s="151"/>
      <c r="FS9" s="151"/>
      <c r="FT9" s="151"/>
      <c r="FU9" s="151"/>
      <c r="FV9" s="151"/>
      <c r="FW9" s="151"/>
      <c r="FX9" s="151"/>
      <c r="FY9" s="151"/>
      <c r="FZ9" s="151"/>
      <c r="GA9" s="151"/>
      <c r="GB9" s="151"/>
      <c r="GC9" s="151"/>
      <c r="GD9" s="151"/>
      <c r="GE9" s="151"/>
      <c r="GF9" s="151"/>
      <c r="GG9" s="151"/>
      <c r="GH9" s="151"/>
      <c r="GI9" s="151"/>
      <c r="GJ9" s="151">
        <v>1239</v>
      </c>
      <c r="GK9" s="151">
        <v>6814</v>
      </c>
      <c r="GL9" s="151">
        <v>6409</v>
      </c>
      <c r="GM9" s="151">
        <v>3148</v>
      </c>
      <c r="GN9" s="151">
        <v>93</v>
      </c>
      <c r="GO9" s="151">
        <v>6</v>
      </c>
      <c r="GP9" s="151">
        <v>250</v>
      </c>
      <c r="GQ9" s="151"/>
      <c r="GR9" s="151">
        <v>2753</v>
      </c>
      <c r="GS9" s="151">
        <v>140</v>
      </c>
      <c r="GT9" s="151"/>
      <c r="GU9" s="151">
        <v>2</v>
      </c>
      <c r="GV9" s="151"/>
      <c r="GW9" s="151">
        <v>4</v>
      </c>
      <c r="GX9" s="151"/>
      <c r="GY9" s="151"/>
      <c r="GZ9" s="151"/>
      <c r="HA9" s="151">
        <v>1810</v>
      </c>
      <c r="HB9" s="151">
        <v>486</v>
      </c>
      <c r="HC9" s="151">
        <v>918</v>
      </c>
      <c r="HD9" s="151"/>
      <c r="HE9" s="151"/>
      <c r="HF9" s="151"/>
      <c r="HG9" s="151">
        <v>862</v>
      </c>
      <c r="HH9" s="151"/>
      <c r="HI9" s="151">
        <v>607</v>
      </c>
      <c r="HJ9" s="151"/>
      <c r="HK9" s="151">
        <v>157</v>
      </c>
      <c r="HL9" s="151"/>
      <c r="HM9" s="151"/>
      <c r="HN9" s="151"/>
      <c r="HO9" s="151"/>
      <c r="HP9" s="151"/>
      <c r="HQ9" s="151"/>
      <c r="HR9" s="151"/>
      <c r="HS9" s="151"/>
      <c r="HT9" s="151"/>
      <c r="HU9" s="151"/>
      <c r="HV9" s="151"/>
      <c r="HW9" s="151"/>
      <c r="HX9" s="151"/>
      <c r="HY9" s="151"/>
      <c r="HZ9" s="151"/>
      <c r="IA9" s="151"/>
      <c r="IB9" s="151"/>
      <c r="IC9" s="151"/>
      <c r="ID9" s="151"/>
      <c r="IE9" s="151"/>
      <c r="IF9" s="151"/>
      <c r="IG9" s="151"/>
      <c r="IH9" s="151"/>
      <c r="II9" s="151"/>
      <c r="IJ9" s="151">
        <v>25</v>
      </c>
      <c r="IK9" s="151"/>
      <c r="IL9" s="151"/>
      <c r="IM9" s="151">
        <v>7736</v>
      </c>
      <c r="IN9" s="151"/>
      <c r="IO9" s="151"/>
      <c r="IP9" s="151"/>
      <c r="IQ9" s="151"/>
      <c r="IR9" s="151"/>
      <c r="IS9" s="151"/>
      <c r="IT9" s="151"/>
      <c r="IU9" s="151"/>
      <c r="IV9" s="151"/>
      <c r="IW9" s="151"/>
      <c r="IX9" s="151"/>
      <c r="IY9" s="151"/>
      <c r="IZ9" s="151"/>
      <c r="JA9" s="151"/>
      <c r="JB9" s="151"/>
      <c r="JC9" s="151"/>
      <c r="JD9" s="151"/>
      <c r="JE9" s="151"/>
      <c r="JF9" s="151"/>
      <c r="JG9" s="151"/>
      <c r="JH9" s="151"/>
      <c r="JI9" s="151"/>
      <c r="JJ9" s="151"/>
      <c r="JK9" s="151"/>
      <c r="JL9" s="151"/>
      <c r="JM9" s="151"/>
      <c r="JN9" s="151"/>
      <c r="JO9" s="151"/>
      <c r="JP9" s="151"/>
      <c r="JQ9" s="151"/>
      <c r="JR9" s="151"/>
      <c r="JS9" s="151"/>
      <c r="JT9" s="151"/>
      <c r="JU9" s="151"/>
      <c r="JV9" s="151"/>
      <c r="JW9" s="151"/>
      <c r="JX9" s="151"/>
      <c r="JY9" s="151"/>
      <c r="JZ9" s="151"/>
      <c r="KA9" s="151"/>
      <c r="KB9" s="151"/>
      <c r="KC9" s="151"/>
      <c r="KD9" s="151"/>
      <c r="KE9" s="151"/>
      <c r="KF9" s="151"/>
      <c r="KG9" s="151"/>
      <c r="KH9" s="151"/>
      <c r="KI9" s="151"/>
      <c r="KJ9" s="151"/>
      <c r="KK9" s="151"/>
      <c r="KL9" s="151"/>
      <c r="KM9" s="151"/>
      <c r="KN9" s="151"/>
      <c r="KO9" s="151"/>
      <c r="KP9" s="151"/>
      <c r="KQ9" s="151"/>
      <c r="KR9" s="151"/>
      <c r="KS9" s="151"/>
      <c r="KT9" s="151"/>
      <c r="KU9" s="151"/>
      <c r="KV9" s="151"/>
      <c r="KW9" s="151"/>
      <c r="KX9" s="151"/>
      <c r="KY9" s="151"/>
      <c r="KZ9" s="151"/>
      <c r="LA9" s="151"/>
      <c r="LB9" s="151"/>
      <c r="LC9" s="151"/>
      <c r="LD9" s="151"/>
      <c r="LE9" s="151"/>
      <c r="LF9" s="151"/>
      <c r="LG9" s="151"/>
      <c r="LH9" s="151"/>
      <c r="LI9" s="151"/>
      <c r="LJ9" s="151"/>
      <c r="LK9" s="151"/>
      <c r="LL9" s="151"/>
      <c r="LM9" s="151"/>
      <c r="LN9" s="151"/>
      <c r="LO9" s="151"/>
      <c r="LP9" s="151"/>
      <c r="LQ9" s="151"/>
      <c r="LR9" s="151"/>
      <c r="LS9" s="151"/>
      <c r="LT9" s="151"/>
      <c r="LU9" s="151"/>
      <c r="LV9" s="151"/>
      <c r="LW9" s="151"/>
      <c r="LX9" s="151"/>
      <c r="LY9" s="151"/>
      <c r="LZ9" s="151"/>
      <c r="MA9" s="151">
        <v>129</v>
      </c>
      <c r="MB9" s="151"/>
      <c r="MC9" s="151"/>
      <c r="MD9" s="151"/>
      <c r="ME9" s="151"/>
      <c r="MF9" s="151"/>
      <c r="MG9" s="151">
        <v>3</v>
      </c>
      <c r="MH9" s="151"/>
      <c r="MI9" s="151"/>
      <c r="MJ9" s="151"/>
      <c r="MK9" s="151"/>
      <c r="ML9" s="151"/>
      <c r="MM9" s="151"/>
      <c r="MN9" s="151"/>
      <c r="MO9" s="151"/>
      <c r="MP9" s="151"/>
      <c r="MQ9" s="151">
        <v>1</v>
      </c>
      <c r="MR9" s="151">
        <v>16</v>
      </c>
      <c r="MS9" s="151"/>
      <c r="MT9" s="151"/>
      <c r="MU9" s="151"/>
      <c r="MV9" s="151"/>
      <c r="MW9" s="151"/>
      <c r="MX9" s="151"/>
      <c r="MY9" s="151"/>
      <c r="MZ9" s="151"/>
      <c r="NA9" s="151"/>
      <c r="NB9" s="151"/>
      <c r="NC9" s="151"/>
      <c r="ND9" s="151"/>
      <c r="NE9" s="151"/>
      <c r="NF9" s="151"/>
      <c r="NG9" s="151"/>
      <c r="NH9" s="151"/>
      <c r="NI9" s="151"/>
      <c r="NJ9" s="151"/>
      <c r="NK9" s="151"/>
      <c r="NL9" s="151"/>
      <c r="NM9" s="151"/>
      <c r="NN9" s="151"/>
      <c r="NO9" s="151">
        <v>7</v>
      </c>
      <c r="NP9" s="151">
        <v>0</v>
      </c>
      <c r="NQ9" s="151">
        <v>1</v>
      </c>
      <c r="NR9" s="151"/>
      <c r="NS9" s="151"/>
      <c r="NT9" s="151"/>
      <c r="NU9" s="151"/>
      <c r="NV9" s="151"/>
      <c r="NW9" s="151"/>
      <c r="NX9" s="151"/>
      <c r="NY9" s="151"/>
      <c r="NZ9" s="151"/>
      <c r="OA9" s="151"/>
      <c r="OB9" s="151"/>
      <c r="OC9" s="151"/>
      <c r="OD9" s="151"/>
      <c r="OE9" s="151"/>
      <c r="OF9" s="151">
        <v>-34</v>
      </c>
      <c r="OG9" s="151"/>
      <c r="OH9" s="151"/>
      <c r="OI9" s="151"/>
      <c r="OJ9" s="151">
        <v>95</v>
      </c>
      <c r="OK9" s="151">
        <v>0</v>
      </c>
      <c r="OL9" s="151">
        <v>56</v>
      </c>
      <c r="OM9" s="151"/>
      <c r="ON9" s="151"/>
      <c r="OO9" s="152"/>
      <c r="OP9" s="142">
        <v>49593</v>
      </c>
      <c r="OQ9" s="153">
        <v>2483</v>
      </c>
      <c r="OR9" s="151"/>
      <c r="OS9" s="151"/>
      <c r="OT9" s="151"/>
      <c r="OU9" s="151"/>
      <c r="OV9" s="151">
        <v>-2056</v>
      </c>
      <c r="OW9" s="151">
        <v>8886</v>
      </c>
      <c r="OX9" s="151">
        <v>-1647</v>
      </c>
      <c r="OY9" s="151"/>
      <c r="OZ9" s="151"/>
      <c r="PA9" s="151"/>
      <c r="PB9" s="151"/>
      <c r="PC9" s="151"/>
      <c r="PD9" s="151"/>
      <c r="PE9" s="151"/>
      <c r="PF9" s="151"/>
      <c r="PG9" s="151"/>
      <c r="PH9" s="151"/>
      <c r="PI9" s="151"/>
      <c r="PJ9" s="154"/>
      <c r="PK9" s="142">
        <v>7666</v>
      </c>
      <c r="PL9" s="142">
        <v>57259</v>
      </c>
    </row>
    <row r="10" spans="1:429" ht="15" x14ac:dyDescent="0.25">
      <c r="A10" s="145">
        <v>111200</v>
      </c>
      <c r="B10" s="146" t="s">
        <v>707</v>
      </c>
      <c r="C10" s="147" t="s">
        <v>198</v>
      </c>
      <c r="D10" s="155"/>
      <c r="E10" s="149"/>
      <c r="F10" s="149">
        <v>666</v>
      </c>
      <c r="G10" s="149">
        <v>2</v>
      </c>
      <c r="H10" s="149"/>
      <c r="I10" s="149"/>
      <c r="J10" s="151"/>
      <c r="K10" s="151"/>
      <c r="L10" s="151"/>
      <c r="M10" s="151"/>
      <c r="N10" s="151"/>
      <c r="O10" s="151"/>
      <c r="P10" s="151"/>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51"/>
      <c r="AZ10" s="151"/>
      <c r="BA10" s="151"/>
      <c r="BB10" s="151"/>
      <c r="BC10" s="151"/>
      <c r="BD10" s="151"/>
      <c r="BE10" s="151"/>
      <c r="BF10" s="151"/>
      <c r="BG10" s="151"/>
      <c r="BH10" s="151"/>
      <c r="BI10" s="151"/>
      <c r="BJ10" s="151"/>
      <c r="BK10" s="151"/>
      <c r="BL10" s="151"/>
      <c r="BM10" s="151"/>
      <c r="BN10" s="151"/>
      <c r="BO10" s="151"/>
      <c r="BP10" s="151"/>
      <c r="BQ10" s="151"/>
      <c r="BR10" s="151"/>
      <c r="BS10" s="151"/>
      <c r="BT10" s="151"/>
      <c r="BU10" s="151"/>
      <c r="BV10" s="151"/>
      <c r="BW10" s="151"/>
      <c r="BX10" s="151"/>
      <c r="BY10" s="151"/>
      <c r="BZ10" s="151"/>
      <c r="CA10" s="151"/>
      <c r="CB10" s="151"/>
      <c r="CC10" s="151"/>
      <c r="CD10" s="151"/>
      <c r="CE10" s="151"/>
      <c r="CF10" s="151"/>
      <c r="CG10" s="151"/>
      <c r="CH10" s="151"/>
      <c r="CI10" s="151"/>
      <c r="CJ10" s="151"/>
      <c r="CK10" s="151"/>
      <c r="CL10" s="151"/>
      <c r="CM10" s="151"/>
      <c r="CN10" s="151"/>
      <c r="CO10" s="151"/>
      <c r="CP10" s="151"/>
      <c r="CQ10" s="151"/>
      <c r="CR10" s="151"/>
      <c r="CS10" s="151"/>
      <c r="CT10" s="151"/>
      <c r="CU10" s="151"/>
      <c r="CV10" s="151"/>
      <c r="CW10" s="151"/>
      <c r="CX10" s="151"/>
      <c r="CY10" s="151"/>
      <c r="CZ10" s="151"/>
      <c r="DA10" s="151"/>
      <c r="DB10" s="151"/>
      <c r="DC10" s="151"/>
      <c r="DD10" s="151"/>
      <c r="DE10" s="151"/>
      <c r="DF10" s="151"/>
      <c r="DG10" s="151"/>
      <c r="DH10" s="151"/>
      <c r="DI10" s="151"/>
      <c r="DJ10" s="151"/>
      <c r="DK10" s="151"/>
      <c r="DL10" s="151"/>
      <c r="DM10" s="151"/>
      <c r="DN10" s="151"/>
      <c r="DO10" s="151"/>
      <c r="DP10" s="151"/>
      <c r="DQ10" s="151"/>
      <c r="DR10" s="151"/>
      <c r="DS10" s="151"/>
      <c r="DT10" s="151"/>
      <c r="DU10" s="151"/>
      <c r="DV10" s="151"/>
      <c r="DW10" s="151"/>
      <c r="DX10" s="151"/>
      <c r="DY10" s="151"/>
      <c r="DZ10" s="151"/>
      <c r="EA10" s="151"/>
      <c r="EB10" s="151"/>
      <c r="EC10" s="151"/>
      <c r="ED10" s="151"/>
      <c r="EE10" s="151"/>
      <c r="EF10" s="151"/>
      <c r="EG10" s="151"/>
      <c r="EH10" s="151"/>
      <c r="EI10" s="151"/>
      <c r="EJ10" s="151"/>
      <c r="EK10" s="151"/>
      <c r="EL10" s="151"/>
      <c r="EM10" s="151"/>
      <c r="EN10" s="151"/>
      <c r="EO10" s="151"/>
      <c r="EP10" s="151"/>
      <c r="EQ10" s="151"/>
      <c r="ER10" s="151"/>
      <c r="ES10" s="151"/>
      <c r="ET10" s="151"/>
      <c r="EU10" s="151"/>
      <c r="EV10" s="151"/>
      <c r="EW10" s="151"/>
      <c r="EX10" s="151"/>
      <c r="EY10" s="151"/>
      <c r="EZ10" s="151"/>
      <c r="FA10" s="151"/>
      <c r="FB10" s="151"/>
      <c r="FC10" s="151"/>
      <c r="FD10" s="151"/>
      <c r="FE10" s="151"/>
      <c r="FF10" s="151"/>
      <c r="FG10" s="151"/>
      <c r="FH10" s="151"/>
      <c r="FI10" s="151"/>
      <c r="FJ10" s="151"/>
      <c r="FK10" s="151"/>
      <c r="FL10" s="151"/>
      <c r="FM10" s="151"/>
      <c r="FN10" s="151"/>
      <c r="FO10" s="151"/>
      <c r="FP10" s="151"/>
      <c r="FQ10" s="151"/>
      <c r="FR10" s="151"/>
      <c r="FS10" s="151"/>
      <c r="FT10" s="151"/>
      <c r="FU10" s="151"/>
      <c r="FV10" s="151"/>
      <c r="FW10" s="151"/>
      <c r="FX10" s="151"/>
      <c r="FY10" s="151"/>
      <c r="FZ10" s="151"/>
      <c r="GA10" s="151"/>
      <c r="GB10" s="151"/>
      <c r="GC10" s="151"/>
      <c r="GD10" s="151"/>
      <c r="GE10" s="151"/>
      <c r="GF10" s="151"/>
      <c r="GG10" s="151"/>
      <c r="GH10" s="151"/>
      <c r="GI10" s="151"/>
      <c r="GJ10" s="151"/>
      <c r="GK10" s="151"/>
      <c r="GL10" s="151"/>
      <c r="GM10" s="151"/>
      <c r="GN10" s="151"/>
      <c r="GO10" s="151"/>
      <c r="GP10" s="151"/>
      <c r="GQ10" s="151"/>
      <c r="GR10" s="151">
        <v>1287</v>
      </c>
      <c r="GS10" s="151">
        <v>130</v>
      </c>
      <c r="GT10" s="151"/>
      <c r="GU10" s="151">
        <v>3</v>
      </c>
      <c r="GV10" s="151"/>
      <c r="GW10" s="151"/>
      <c r="GX10" s="151"/>
      <c r="GY10" s="151"/>
      <c r="GZ10" s="151"/>
      <c r="HA10" s="151"/>
      <c r="HB10" s="151">
        <v>8</v>
      </c>
      <c r="HC10" s="151">
        <v>711</v>
      </c>
      <c r="HD10" s="151"/>
      <c r="HE10" s="151">
        <v>26</v>
      </c>
      <c r="HF10" s="151">
        <v>99</v>
      </c>
      <c r="HG10" s="151">
        <v>2022</v>
      </c>
      <c r="HH10" s="151"/>
      <c r="HI10" s="151"/>
      <c r="HJ10" s="151"/>
      <c r="HK10" s="151"/>
      <c r="HL10" s="151"/>
      <c r="HM10" s="151"/>
      <c r="HN10" s="151"/>
      <c r="HO10" s="151"/>
      <c r="HP10" s="151"/>
      <c r="HQ10" s="151"/>
      <c r="HR10" s="151"/>
      <c r="HS10" s="151"/>
      <c r="HT10" s="151"/>
      <c r="HU10" s="151"/>
      <c r="HV10" s="151"/>
      <c r="HW10" s="151"/>
      <c r="HX10" s="151"/>
      <c r="HY10" s="151"/>
      <c r="HZ10" s="151"/>
      <c r="IA10" s="151"/>
      <c r="IB10" s="151"/>
      <c r="IC10" s="151"/>
      <c r="ID10" s="151"/>
      <c r="IE10" s="151"/>
      <c r="IF10" s="151"/>
      <c r="IG10" s="151"/>
      <c r="IH10" s="151"/>
      <c r="II10" s="151"/>
      <c r="IJ10" s="151"/>
      <c r="IK10" s="151"/>
      <c r="IL10" s="151"/>
      <c r="IM10" s="151"/>
      <c r="IN10" s="151"/>
      <c r="IO10" s="151"/>
      <c r="IP10" s="151"/>
      <c r="IQ10" s="151"/>
      <c r="IR10" s="151"/>
      <c r="IS10" s="151"/>
      <c r="IT10" s="151"/>
      <c r="IU10" s="151"/>
      <c r="IV10" s="151"/>
      <c r="IW10" s="151"/>
      <c r="IX10" s="151"/>
      <c r="IY10" s="151"/>
      <c r="IZ10" s="151"/>
      <c r="JA10" s="151"/>
      <c r="JB10" s="151"/>
      <c r="JC10" s="151"/>
      <c r="JD10" s="151"/>
      <c r="JE10" s="151"/>
      <c r="JF10" s="151"/>
      <c r="JG10" s="151"/>
      <c r="JH10" s="151"/>
      <c r="JI10" s="151"/>
      <c r="JJ10" s="151"/>
      <c r="JK10" s="151"/>
      <c r="JL10" s="151"/>
      <c r="JM10" s="151"/>
      <c r="JN10" s="151"/>
      <c r="JO10" s="151"/>
      <c r="JP10" s="151"/>
      <c r="JQ10" s="151"/>
      <c r="JR10" s="151"/>
      <c r="JS10" s="151"/>
      <c r="JT10" s="151"/>
      <c r="JU10" s="151"/>
      <c r="JV10" s="151"/>
      <c r="JW10" s="151"/>
      <c r="JX10" s="151"/>
      <c r="JY10" s="151"/>
      <c r="JZ10" s="151"/>
      <c r="KA10" s="151"/>
      <c r="KB10" s="151"/>
      <c r="KC10" s="151"/>
      <c r="KD10" s="151"/>
      <c r="KE10" s="151"/>
      <c r="KF10" s="151"/>
      <c r="KG10" s="151"/>
      <c r="KH10" s="151"/>
      <c r="KI10" s="151"/>
      <c r="KJ10" s="151"/>
      <c r="KK10" s="151"/>
      <c r="KL10" s="151">
        <v>8</v>
      </c>
      <c r="KM10" s="151"/>
      <c r="KN10" s="151"/>
      <c r="KO10" s="151"/>
      <c r="KP10" s="151"/>
      <c r="KQ10" s="151"/>
      <c r="KR10" s="151"/>
      <c r="KS10" s="151"/>
      <c r="KT10" s="151"/>
      <c r="KU10" s="151"/>
      <c r="KV10" s="151"/>
      <c r="KW10" s="151"/>
      <c r="KX10" s="151"/>
      <c r="KY10" s="151"/>
      <c r="KZ10" s="151"/>
      <c r="LA10" s="151"/>
      <c r="LB10" s="151"/>
      <c r="LC10" s="151"/>
      <c r="LD10" s="151"/>
      <c r="LE10" s="151"/>
      <c r="LF10" s="151"/>
      <c r="LG10" s="151"/>
      <c r="LH10" s="151"/>
      <c r="LI10" s="151"/>
      <c r="LJ10" s="151"/>
      <c r="LK10" s="151"/>
      <c r="LL10" s="151"/>
      <c r="LM10" s="151"/>
      <c r="LN10" s="151"/>
      <c r="LO10" s="151"/>
      <c r="LP10" s="151"/>
      <c r="LQ10" s="151"/>
      <c r="LR10" s="151"/>
      <c r="LS10" s="151"/>
      <c r="LT10" s="151"/>
      <c r="LU10" s="151"/>
      <c r="LV10" s="151"/>
      <c r="LW10" s="151"/>
      <c r="LX10" s="151"/>
      <c r="LY10" s="151"/>
      <c r="LZ10" s="151"/>
      <c r="MA10" s="151"/>
      <c r="MB10" s="151"/>
      <c r="MC10" s="151"/>
      <c r="MD10" s="151"/>
      <c r="ME10" s="151"/>
      <c r="MF10" s="151"/>
      <c r="MG10" s="151"/>
      <c r="MH10" s="151"/>
      <c r="MI10" s="151"/>
      <c r="MJ10" s="151"/>
      <c r="MK10" s="151"/>
      <c r="ML10" s="151"/>
      <c r="MM10" s="151"/>
      <c r="MN10" s="151"/>
      <c r="MO10" s="151"/>
      <c r="MP10" s="151"/>
      <c r="MQ10" s="151">
        <v>7</v>
      </c>
      <c r="MR10" s="151">
        <v>19</v>
      </c>
      <c r="MS10" s="151"/>
      <c r="MT10" s="151"/>
      <c r="MU10" s="151"/>
      <c r="MV10" s="151"/>
      <c r="MW10" s="151"/>
      <c r="MX10" s="151"/>
      <c r="MY10" s="151"/>
      <c r="MZ10" s="151"/>
      <c r="NA10" s="151"/>
      <c r="NB10" s="151"/>
      <c r="NC10" s="151"/>
      <c r="ND10" s="151"/>
      <c r="NE10" s="151"/>
      <c r="NF10" s="151"/>
      <c r="NG10" s="151"/>
      <c r="NH10" s="151"/>
      <c r="NI10" s="151"/>
      <c r="NJ10" s="151"/>
      <c r="NK10" s="151"/>
      <c r="NL10" s="151"/>
      <c r="NM10" s="151"/>
      <c r="NN10" s="151">
        <v>0</v>
      </c>
      <c r="NO10" s="151">
        <v>3</v>
      </c>
      <c r="NP10" s="151">
        <v>87</v>
      </c>
      <c r="NQ10" s="151">
        <v>128</v>
      </c>
      <c r="NR10" s="151">
        <v>16</v>
      </c>
      <c r="NS10" s="151"/>
      <c r="NT10" s="151"/>
      <c r="NU10" s="151"/>
      <c r="NV10" s="151"/>
      <c r="NW10" s="151"/>
      <c r="NX10" s="151"/>
      <c r="NY10" s="151"/>
      <c r="NZ10" s="151"/>
      <c r="OA10" s="151">
        <v>1</v>
      </c>
      <c r="OB10" s="151"/>
      <c r="OC10" s="151">
        <v>1</v>
      </c>
      <c r="OD10" s="151"/>
      <c r="OE10" s="151"/>
      <c r="OF10" s="151"/>
      <c r="OG10" s="151"/>
      <c r="OH10" s="151"/>
      <c r="OI10" s="151"/>
      <c r="OJ10" s="151">
        <v>66</v>
      </c>
      <c r="OK10" s="151">
        <v>34</v>
      </c>
      <c r="OL10" s="151">
        <v>25</v>
      </c>
      <c r="OM10" s="151"/>
      <c r="ON10" s="151"/>
      <c r="OO10" s="152"/>
      <c r="OP10" s="142">
        <v>5352</v>
      </c>
      <c r="OQ10" s="153">
        <v>19881</v>
      </c>
      <c r="OR10" s="151"/>
      <c r="OS10" s="151"/>
      <c r="OT10" s="151"/>
      <c r="OU10" s="151"/>
      <c r="OV10" s="151">
        <v>-673</v>
      </c>
      <c r="OW10" s="151">
        <v>2426</v>
      </c>
      <c r="OX10" s="151">
        <v>-8403</v>
      </c>
      <c r="OY10" s="151"/>
      <c r="OZ10" s="151"/>
      <c r="PA10" s="151"/>
      <c r="PB10" s="151"/>
      <c r="PC10" s="151"/>
      <c r="PD10" s="151"/>
      <c r="PE10" s="151"/>
      <c r="PF10" s="151"/>
      <c r="PG10" s="151"/>
      <c r="PH10" s="151"/>
      <c r="PI10" s="151"/>
      <c r="PJ10" s="154"/>
      <c r="PK10" s="142">
        <v>13231</v>
      </c>
      <c r="PL10" s="142">
        <v>18582</v>
      </c>
    </row>
    <row r="11" spans="1:429" ht="15" x14ac:dyDescent="0.25">
      <c r="A11" s="145">
        <v>111300</v>
      </c>
      <c r="B11" s="146" t="s">
        <v>707</v>
      </c>
      <c r="C11" s="147" t="s">
        <v>199</v>
      </c>
      <c r="D11" s="148"/>
      <c r="E11" s="149"/>
      <c r="F11" s="150"/>
      <c r="G11" s="149">
        <v>748</v>
      </c>
      <c r="H11" s="149"/>
      <c r="I11" s="149"/>
      <c r="J11" s="151"/>
      <c r="K11" s="151"/>
      <c r="L11" s="151"/>
      <c r="M11" s="151"/>
      <c r="N11" s="151"/>
      <c r="O11" s="151"/>
      <c r="P11" s="151"/>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51"/>
      <c r="AZ11" s="151"/>
      <c r="BA11" s="151"/>
      <c r="BB11" s="151"/>
      <c r="BC11" s="151"/>
      <c r="BD11" s="151"/>
      <c r="BE11" s="151"/>
      <c r="BF11" s="151"/>
      <c r="BG11" s="151"/>
      <c r="BH11" s="151"/>
      <c r="BI11" s="151"/>
      <c r="BJ11" s="151"/>
      <c r="BK11" s="151"/>
      <c r="BL11" s="151"/>
      <c r="BM11" s="151"/>
      <c r="BN11" s="151"/>
      <c r="BO11" s="151"/>
      <c r="BP11" s="151"/>
      <c r="BQ11" s="151"/>
      <c r="BR11" s="151"/>
      <c r="BS11" s="151"/>
      <c r="BT11" s="151"/>
      <c r="BU11" s="151"/>
      <c r="BV11" s="151"/>
      <c r="BW11" s="151"/>
      <c r="BX11" s="151"/>
      <c r="BY11" s="151"/>
      <c r="BZ11" s="151"/>
      <c r="CA11" s="151"/>
      <c r="CB11" s="151"/>
      <c r="CC11" s="151"/>
      <c r="CD11" s="151"/>
      <c r="CE11" s="151"/>
      <c r="CF11" s="151"/>
      <c r="CG11" s="151"/>
      <c r="CH11" s="151"/>
      <c r="CI11" s="151"/>
      <c r="CJ11" s="151"/>
      <c r="CK11" s="151"/>
      <c r="CL11" s="151"/>
      <c r="CM11" s="151"/>
      <c r="CN11" s="151"/>
      <c r="CO11" s="151"/>
      <c r="CP11" s="151"/>
      <c r="CQ11" s="151"/>
      <c r="CR11" s="151"/>
      <c r="CS11" s="151"/>
      <c r="CT11" s="151"/>
      <c r="CU11" s="151"/>
      <c r="CV11" s="151"/>
      <c r="CW11" s="151"/>
      <c r="CX11" s="151"/>
      <c r="CY11" s="151"/>
      <c r="CZ11" s="151"/>
      <c r="DA11" s="151"/>
      <c r="DB11" s="151"/>
      <c r="DC11" s="151"/>
      <c r="DD11" s="151"/>
      <c r="DE11" s="151"/>
      <c r="DF11" s="151"/>
      <c r="DG11" s="151"/>
      <c r="DH11" s="151"/>
      <c r="DI11" s="151"/>
      <c r="DJ11" s="151"/>
      <c r="DK11" s="151"/>
      <c r="DL11" s="151"/>
      <c r="DM11" s="151"/>
      <c r="DN11" s="151"/>
      <c r="DO11" s="151"/>
      <c r="DP11" s="151"/>
      <c r="DQ11" s="151"/>
      <c r="DR11" s="151"/>
      <c r="DS11" s="151"/>
      <c r="DT11" s="151"/>
      <c r="DU11" s="151"/>
      <c r="DV11" s="151"/>
      <c r="DW11" s="151"/>
      <c r="DX11" s="151"/>
      <c r="DY11" s="151"/>
      <c r="DZ11" s="151"/>
      <c r="EA11" s="151"/>
      <c r="EB11" s="151"/>
      <c r="EC11" s="151"/>
      <c r="ED11" s="151"/>
      <c r="EE11" s="151"/>
      <c r="EF11" s="151"/>
      <c r="EG11" s="151"/>
      <c r="EH11" s="151"/>
      <c r="EI11" s="151"/>
      <c r="EJ11" s="151"/>
      <c r="EK11" s="151"/>
      <c r="EL11" s="151"/>
      <c r="EM11" s="151"/>
      <c r="EN11" s="151"/>
      <c r="EO11" s="151"/>
      <c r="EP11" s="151"/>
      <c r="EQ11" s="151"/>
      <c r="ER11" s="151"/>
      <c r="ES11" s="151"/>
      <c r="ET11" s="151"/>
      <c r="EU11" s="151"/>
      <c r="EV11" s="151"/>
      <c r="EW11" s="151"/>
      <c r="EX11" s="151"/>
      <c r="EY11" s="151"/>
      <c r="EZ11" s="151"/>
      <c r="FA11" s="151"/>
      <c r="FB11" s="151"/>
      <c r="FC11" s="151"/>
      <c r="FD11" s="151"/>
      <c r="FE11" s="151"/>
      <c r="FF11" s="151"/>
      <c r="FG11" s="151"/>
      <c r="FH11" s="151"/>
      <c r="FI11" s="151"/>
      <c r="FJ11" s="151"/>
      <c r="FK11" s="151"/>
      <c r="FL11" s="151"/>
      <c r="FM11" s="151"/>
      <c r="FN11" s="151"/>
      <c r="FO11" s="151"/>
      <c r="FP11" s="151"/>
      <c r="FQ11" s="151"/>
      <c r="FR11" s="151"/>
      <c r="FS11" s="151"/>
      <c r="FT11" s="151"/>
      <c r="FU11" s="151"/>
      <c r="FV11" s="151"/>
      <c r="FW11" s="151"/>
      <c r="FX11" s="151"/>
      <c r="FY11" s="151"/>
      <c r="FZ11" s="151"/>
      <c r="GA11" s="151"/>
      <c r="GB11" s="151"/>
      <c r="GC11" s="151"/>
      <c r="GD11" s="151"/>
      <c r="GE11" s="151"/>
      <c r="GF11" s="151"/>
      <c r="GG11" s="151"/>
      <c r="GH11" s="151"/>
      <c r="GI11" s="151"/>
      <c r="GJ11" s="151"/>
      <c r="GK11" s="151"/>
      <c r="GL11" s="151"/>
      <c r="GM11" s="151"/>
      <c r="GN11" s="151"/>
      <c r="GO11" s="151"/>
      <c r="GP11" s="151">
        <v>83</v>
      </c>
      <c r="GQ11" s="151">
        <v>1022</v>
      </c>
      <c r="GR11" s="151">
        <v>1221</v>
      </c>
      <c r="GS11" s="151">
        <v>2205</v>
      </c>
      <c r="GT11" s="151"/>
      <c r="GU11" s="151">
        <v>16</v>
      </c>
      <c r="GV11" s="151"/>
      <c r="GW11" s="151">
        <v>28</v>
      </c>
      <c r="GX11" s="151"/>
      <c r="GY11" s="151"/>
      <c r="GZ11" s="151"/>
      <c r="HA11" s="151">
        <v>156</v>
      </c>
      <c r="HB11" s="151">
        <v>144</v>
      </c>
      <c r="HC11" s="151">
        <v>2205</v>
      </c>
      <c r="HD11" s="151">
        <v>2891</v>
      </c>
      <c r="HE11" s="151">
        <v>30</v>
      </c>
      <c r="HF11" s="151">
        <v>876</v>
      </c>
      <c r="HG11" s="151">
        <v>3304</v>
      </c>
      <c r="HH11" s="151"/>
      <c r="HI11" s="151"/>
      <c r="HJ11" s="151">
        <v>3892</v>
      </c>
      <c r="HK11" s="151">
        <v>3</v>
      </c>
      <c r="HL11" s="151"/>
      <c r="HM11" s="151"/>
      <c r="HN11" s="151"/>
      <c r="HO11" s="151"/>
      <c r="HP11" s="151"/>
      <c r="HQ11" s="151"/>
      <c r="HR11" s="151"/>
      <c r="HS11" s="151"/>
      <c r="HT11" s="151"/>
      <c r="HU11" s="151"/>
      <c r="HV11" s="151"/>
      <c r="HW11" s="151"/>
      <c r="HX11" s="151"/>
      <c r="HY11" s="151"/>
      <c r="HZ11" s="151"/>
      <c r="IA11" s="151"/>
      <c r="IB11" s="151"/>
      <c r="IC11" s="151"/>
      <c r="ID11" s="151"/>
      <c r="IE11" s="151"/>
      <c r="IF11" s="151"/>
      <c r="IG11" s="151"/>
      <c r="IH11" s="151"/>
      <c r="II11" s="151"/>
      <c r="IJ11" s="151"/>
      <c r="IK11" s="151"/>
      <c r="IL11" s="151"/>
      <c r="IM11" s="151"/>
      <c r="IN11" s="151"/>
      <c r="IO11" s="151"/>
      <c r="IP11" s="151"/>
      <c r="IQ11" s="151"/>
      <c r="IR11" s="151"/>
      <c r="IS11" s="151"/>
      <c r="IT11" s="151"/>
      <c r="IU11" s="151"/>
      <c r="IV11" s="151"/>
      <c r="IW11" s="151"/>
      <c r="IX11" s="151"/>
      <c r="IY11" s="151"/>
      <c r="IZ11" s="151"/>
      <c r="JA11" s="151"/>
      <c r="JB11" s="151"/>
      <c r="JC11" s="151"/>
      <c r="JD11" s="151"/>
      <c r="JE11" s="151"/>
      <c r="JF11" s="151"/>
      <c r="JG11" s="151"/>
      <c r="JH11" s="151"/>
      <c r="JI11" s="151"/>
      <c r="JJ11" s="151"/>
      <c r="JK11" s="151"/>
      <c r="JL11" s="151"/>
      <c r="JM11" s="151"/>
      <c r="JN11" s="151"/>
      <c r="JO11" s="151"/>
      <c r="JP11" s="151"/>
      <c r="JQ11" s="151"/>
      <c r="JR11" s="151"/>
      <c r="JS11" s="151"/>
      <c r="JT11" s="151"/>
      <c r="JU11" s="151"/>
      <c r="JV11" s="151"/>
      <c r="JW11" s="151"/>
      <c r="JX11" s="151"/>
      <c r="JY11" s="151"/>
      <c r="JZ11" s="151"/>
      <c r="KA11" s="151"/>
      <c r="KB11" s="151"/>
      <c r="KC11" s="151"/>
      <c r="KD11" s="151"/>
      <c r="KE11" s="151"/>
      <c r="KF11" s="151"/>
      <c r="KG11" s="151"/>
      <c r="KH11" s="151"/>
      <c r="KI11" s="151"/>
      <c r="KJ11" s="151"/>
      <c r="KK11" s="151"/>
      <c r="KL11" s="151">
        <v>23</v>
      </c>
      <c r="KM11" s="151"/>
      <c r="KN11" s="151"/>
      <c r="KO11" s="151"/>
      <c r="KP11" s="151"/>
      <c r="KQ11" s="151"/>
      <c r="KR11" s="151"/>
      <c r="KS11" s="151"/>
      <c r="KT11" s="151"/>
      <c r="KU11" s="151"/>
      <c r="KV11" s="151"/>
      <c r="KW11" s="151"/>
      <c r="KX11" s="151"/>
      <c r="KY11" s="151"/>
      <c r="KZ11" s="151"/>
      <c r="LA11" s="151"/>
      <c r="LB11" s="151"/>
      <c r="LC11" s="151"/>
      <c r="LD11" s="151"/>
      <c r="LE11" s="151"/>
      <c r="LF11" s="151"/>
      <c r="LG11" s="151"/>
      <c r="LH11" s="151"/>
      <c r="LI11" s="151"/>
      <c r="LJ11" s="151"/>
      <c r="LK11" s="151"/>
      <c r="LL11" s="151"/>
      <c r="LM11" s="151"/>
      <c r="LN11" s="151"/>
      <c r="LO11" s="151"/>
      <c r="LP11" s="151"/>
      <c r="LQ11" s="151"/>
      <c r="LR11" s="151"/>
      <c r="LS11" s="151"/>
      <c r="LT11" s="151"/>
      <c r="LU11" s="151"/>
      <c r="LV11" s="151"/>
      <c r="LW11" s="151"/>
      <c r="LX11" s="151"/>
      <c r="LY11" s="151"/>
      <c r="LZ11" s="151"/>
      <c r="MA11" s="151">
        <v>1</v>
      </c>
      <c r="MB11" s="151"/>
      <c r="MC11" s="151"/>
      <c r="MD11" s="151"/>
      <c r="ME11" s="151"/>
      <c r="MF11" s="151"/>
      <c r="MG11" s="151"/>
      <c r="MH11" s="151"/>
      <c r="MI11" s="151"/>
      <c r="MJ11" s="151"/>
      <c r="MK11" s="151"/>
      <c r="ML11" s="151"/>
      <c r="MM11" s="151"/>
      <c r="MN11" s="151"/>
      <c r="MO11" s="151"/>
      <c r="MP11" s="151"/>
      <c r="MQ11" s="151">
        <v>10</v>
      </c>
      <c r="MR11" s="151">
        <v>80</v>
      </c>
      <c r="MS11" s="151"/>
      <c r="MT11" s="151"/>
      <c r="MU11" s="151"/>
      <c r="MV11" s="151"/>
      <c r="MW11" s="151"/>
      <c r="MX11" s="151"/>
      <c r="MY11" s="151"/>
      <c r="MZ11" s="151"/>
      <c r="NA11" s="151"/>
      <c r="NB11" s="151"/>
      <c r="NC11" s="151"/>
      <c r="ND11" s="151"/>
      <c r="NE11" s="151"/>
      <c r="NF11" s="151"/>
      <c r="NG11" s="151"/>
      <c r="NH11" s="151"/>
      <c r="NI11" s="151"/>
      <c r="NJ11" s="151"/>
      <c r="NK11" s="151"/>
      <c r="NL11" s="151"/>
      <c r="NM11" s="151"/>
      <c r="NN11" s="151">
        <v>3</v>
      </c>
      <c r="NO11" s="151">
        <v>11</v>
      </c>
      <c r="NP11" s="151">
        <v>79</v>
      </c>
      <c r="NQ11" s="151">
        <v>86</v>
      </c>
      <c r="NR11" s="151">
        <v>100</v>
      </c>
      <c r="NS11" s="151"/>
      <c r="NT11" s="151"/>
      <c r="NU11" s="151"/>
      <c r="NV11" s="151"/>
      <c r="NW11" s="151"/>
      <c r="NX11" s="151"/>
      <c r="NY11" s="151"/>
      <c r="NZ11" s="151"/>
      <c r="OA11" s="151">
        <v>5</v>
      </c>
      <c r="OB11" s="151"/>
      <c r="OC11" s="151"/>
      <c r="OD11" s="151"/>
      <c r="OE11" s="151"/>
      <c r="OF11" s="151"/>
      <c r="OG11" s="151"/>
      <c r="OH11" s="151"/>
      <c r="OI11" s="151"/>
      <c r="OJ11" s="151">
        <v>129</v>
      </c>
      <c r="OK11" s="151">
        <v>115</v>
      </c>
      <c r="OL11" s="151">
        <v>99</v>
      </c>
      <c r="OM11" s="151"/>
      <c r="ON11" s="151"/>
      <c r="OO11" s="152"/>
      <c r="OP11" s="142">
        <v>19564</v>
      </c>
      <c r="OQ11" s="153">
        <v>24499</v>
      </c>
      <c r="OR11" s="151"/>
      <c r="OS11" s="151"/>
      <c r="OT11" s="151"/>
      <c r="OU11" s="151"/>
      <c r="OV11" s="151">
        <v>-758</v>
      </c>
      <c r="OW11" s="151">
        <v>5750</v>
      </c>
      <c r="OX11" s="151">
        <v>-19324</v>
      </c>
      <c r="OY11" s="151"/>
      <c r="OZ11" s="151"/>
      <c r="PA11" s="151"/>
      <c r="PB11" s="151"/>
      <c r="PC11" s="151"/>
      <c r="PD11" s="151"/>
      <c r="PE11" s="151"/>
      <c r="PF11" s="151"/>
      <c r="PG11" s="151"/>
      <c r="PH11" s="151"/>
      <c r="PI11" s="151"/>
      <c r="PJ11" s="154"/>
      <c r="PK11" s="142">
        <v>10167</v>
      </c>
      <c r="PL11" s="142">
        <v>29731</v>
      </c>
    </row>
    <row r="12" spans="1:429" ht="15" x14ac:dyDescent="0.25">
      <c r="A12" s="145">
        <v>111400</v>
      </c>
      <c r="B12" s="146" t="s">
        <v>707</v>
      </c>
      <c r="C12" s="147" t="s">
        <v>200</v>
      </c>
      <c r="D12" s="155"/>
      <c r="E12" s="150"/>
      <c r="F12" s="149"/>
      <c r="G12" s="149"/>
      <c r="H12" s="149">
        <v>2640</v>
      </c>
      <c r="I12" s="150"/>
      <c r="J12" s="151"/>
      <c r="K12" s="151"/>
      <c r="L12" s="151"/>
      <c r="M12" s="151"/>
      <c r="N12" s="151"/>
      <c r="O12" s="151"/>
      <c r="P12" s="151">
        <v>97</v>
      </c>
      <c r="Q12" s="151"/>
      <c r="R12" s="151"/>
      <c r="S12" s="151"/>
      <c r="T12" s="151"/>
      <c r="U12" s="151"/>
      <c r="V12" s="151"/>
      <c r="W12" s="151"/>
      <c r="X12" s="151"/>
      <c r="Y12" s="151"/>
      <c r="Z12" s="151"/>
      <c r="AA12" s="151"/>
      <c r="AB12" s="151"/>
      <c r="AC12" s="151"/>
      <c r="AD12" s="151"/>
      <c r="AE12" s="151">
        <v>26</v>
      </c>
      <c r="AF12" s="151"/>
      <c r="AG12" s="151"/>
      <c r="AH12" s="151">
        <v>119</v>
      </c>
      <c r="AI12" s="151"/>
      <c r="AJ12" s="151"/>
      <c r="AK12" s="151"/>
      <c r="AL12" s="151">
        <v>52</v>
      </c>
      <c r="AM12" s="151"/>
      <c r="AN12" s="151"/>
      <c r="AO12" s="151"/>
      <c r="AP12" s="151"/>
      <c r="AQ12" s="151"/>
      <c r="AR12" s="151"/>
      <c r="AS12" s="151"/>
      <c r="AT12" s="151"/>
      <c r="AU12" s="151"/>
      <c r="AV12" s="151"/>
      <c r="AW12" s="151"/>
      <c r="AX12" s="151"/>
      <c r="AY12" s="151"/>
      <c r="AZ12" s="151"/>
      <c r="BA12" s="151"/>
      <c r="BB12" s="151"/>
      <c r="BC12" s="151"/>
      <c r="BD12" s="151"/>
      <c r="BE12" s="151"/>
      <c r="BF12" s="151"/>
      <c r="BG12" s="151"/>
      <c r="BH12" s="151"/>
      <c r="BI12" s="151"/>
      <c r="BJ12" s="151"/>
      <c r="BK12" s="151"/>
      <c r="BL12" s="151"/>
      <c r="BM12" s="151"/>
      <c r="BN12" s="151"/>
      <c r="BO12" s="151"/>
      <c r="BP12" s="151"/>
      <c r="BQ12" s="151"/>
      <c r="BR12" s="151"/>
      <c r="BS12" s="151"/>
      <c r="BT12" s="151"/>
      <c r="BU12" s="151"/>
      <c r="BV12" s="151"/>
      <c r="BW12" s="151"/>
      <c r="BX12" s="151"/>
      <c r="BY12" s="151"/>
      <c r="BZ12" s="151"/>
      <c r="CA12" s="151"/>
      <c r="CB12" s="151"/>
      <c r="CC12" s="151"/>
      <c r="CD12" s="151"/>
      <c r="CE12" s="151"/>
      <c r="CF12" s="151"/>
      <c r="CG12" s="151"/>
      <c r="CH12" s="151"/>
      <c r="CI12" s="151"/>
      <c r="CJ12" s="151"/>
      <c r="CK12" s="151"/>
      <c r="CL12" s="151"/>
      <c r="CM12" s="151"/>
      <c r="CN12" s="151"/>
      <c r="CO12" s="151"/>
      <c r="CP12" s="151"/>
      <c r="CQ12" s="151"/>
      <c r="CR12" s="151"/>
      <c r="CS12" s="151"/>
      <c r="CT12" s="151"/>
      <c r="CU12" s="151"/>
      <c r="CV12" s="151"/>
      <c r="CW12" s="151"/>
      <c r="CX12" s="151"/>
      <c r="CY12" s="151"/>
      <c r="CZ12" s="151"/>
      <c r="DA12" s="151"/>
      <c r="DB12" s="151"/>
      <c r="DC12" s="151"/>
      <c r="DD12" s="151"/>
      <c r="DE12" s="151"/>
      <c r="DF12" s="151"/>
      <c r="DG12" s="151"/>
      <c r="DH12" s="151"/>
      <c r="DI12" s="151"/>
      <c r="DJ12" s="151"/>
      <c r="DK12" s="151"/>
      <c r="DL12" s="151"/>
      <c r="DM12" s="151"/>
      <c r="DN12" s="151"/>
      <c r="DO12" s="151"/>
      <c r="DP12" s="151"/>
      <c r="DQ12" s="151"/>
      <c r="DR12" s="151"/>
      <c r="DS12" s="151"/>
      <c r="DT12" s="151"/>
      <c r="DU12" s="151"/>
      <c r="DV12" s="151"/>
      <c r="DW12" s="151"/>
      <c r="DX12" s="151"/>
      <c r="DY12" s="151"/>
      <c r="DZ12" s="151"/>
      <c r="EA12" s="151"/>
      <c r="EB12" s="151"/>
      <c r="EC12" s="151"/>
      <c r="ED12" s="151"/>
      <c r="EE12" s="151"/>
      <c r="EF12" s="151"/>
      <c r="EG12" s="151"/>
      <c r="EH12" s="151"/>
      <c r="EI12" s="151"/>
      <c r="EJ12" s="151"/>
      <c r="EK12" s="151"/>
      <c r="EL12" s="151"/>
      <c r="EM12" s="151"/>
      <c r="EN12" s="151"/>
      <c r="EO12" s="151"/>
      <c r="EP12" s="151"/>
      <c r="EQ12" s="151"/>
      <c r="ER12" s="151"/>
      <c r="ES12" s="151"/>
      <c r="ET12" s="151"/>
      <c r="EU12" s="151"/>
      <c r="EV12" s="151"/>
      <c r="EW12" s="151"/>
      <c r="EX12" s="151"/>
      <c r="EY12" s="151"/>
      <c r="EZ12" s="151"/>
      <c r="FA12" s="151"/>
      <c r="FB12" s="151"/>
      <c r="FC12" s="151"/>
      <c r="FD12" s="151"/>
      <c r="FE12" s="151"/>
      <c r="FF12" s="151"/>
      <c r="FG12" s="151"/>
      <c r="FH12" s="151"/>
      <c r="FI12" s="151"/>
      <c r="FJ12" s="151"/>
      <c r="FK12" s="151"/>
      <c r="FL12" s="151"/>
      <c r="FM12" s="151"/>
      <c r="FN12" s="151"/>
      <c r="FO12" s="151"/>
      <c r="FP12" s="151"/>
      <c r="FQ12" s="151"/>
      <c r="FR12" s="151"/>
      <c r="FS12" s="151"/>
      <c r="FT12" s="151"/>
      <c r="FU12" s="151"/>
      <c r="FV12" s="151"/>
      <c r="FW12" s="151"/>
      <c r="FX12" s="151"/>
      <c r="FY12" s="151"/>
      <c r="FZ12" s="151"/>
      <c r="GA12" s="151"/>
      <c r="GB12" s="151"/>
      <c r="GC12" s="151"/>
      <c r="GD12" s="151"/>
      <c r="GE12" s="151"/>
      <c r="GF12" s="151"/>
      <c r="GG12" s="151"/>
      <c r="GH12" s="151"/>
      <c r="GI12" s="151">
        <v>165</v>
      </c>
      <c r="GJ12" s="151"/>
      <c r="GK12" s="151"/>
      <c r="GL12" s="151"/>
      <c r="GM12" s="151"/>
      <c r="GN12" s="151"/>
      <c r="GO12" s="151"/>
      <c r="GP12" s="151"/>
      <c r="GQ12" s="151"/>
      <c r="GR12" s="151"/>
      <c r="GS12" s="151">
        <v>0</v>
      </c>
      <c r="GT12" s="151"/>
      <c r="GU12" s="151"/>
      <c r="GV12" s="151"/>
      <c r="GW12" s="151"/>
      <c r="GX12" s="151"/>
      <c r="GY12" s="151"/>
      <c r="GZ12" s="151"/>
      <c r="HA12" s="151"/>
      <c r="HB12" s="151"/>
      <c r="HC12" s="151">
        <v>116</v>
      </c>
      <c r="HD12" s="151"/>
      <c r="HE12" s="151"/>
      <c r="HF12" s="151"/>
      <c r="HG12" s="151">
        <v>227</v>
      </c>
      <c r="HH12" s="151"/>
      <c r="HI12" s="151"/>
      <c r="HJ12" s="151"/>
      <c r="HK12" s="151"/>
      <c r="HL12" s="151"/>
      <c r="HM12" s="151"/>
      <c r="HN12" s="151"/>
      <c r="HO12" s="151"/>
      <c r="HP12" s="151"/>
      <c r="HQ12" s="151"/>
      <c r="HR12" s="151"/>
      <c r="HS12" s="151"/>
      <c r="HT12" s="151"/>
      <c r="HU12" s="151"/>
      <c r="HV12" s="151"/>
      <c r="HW12" s="151"/>
      <c r="HX12" s="151"/>
      <c r="HY12" s="151"/>
      <c r="HZ12" s="151"/>
      <c r="IA12" s="151"/>
      <c r="IB12" s="151"/>
      <c r="IC12" s="151"/>
      <c r="ID12" s="151"/>
      <c r="IE12" s="151"/>
      <c r="IF12" s="151"/>
      <c r="IG12" s="151"/>
      <c r="IH12" s="151"/>
      <c r="II12" s="151"/>
      <c r="IJ12" s="151"/>
      <c r="IK12" s="151"/>
      <c r="IL12" s="151"/>
      <c r="IM12" s="151">
        <v>1957</v>
      </c>
      <c r="IN12" s="151"/>
      <c r="IO12" s="151"/>
      <c r="IP12" s="151"/>
      <c r="IQ12" s="151"/>
      <c r="IR12" s="151"/>
      <c r="IS12" s="151"/>
      <c r="IT12" s="151"/>
      <c r="IU12" s="151"/>
      <c r="IV12" s="151"/>
      <c r="IW12" s="151"/>
      <c r="IX12" s="151"/>
      <c r="IY12" s="151"/>
      <c r="IZ12" s="151"/>
      <c r="JA12" s="151"/>
      <c r="JB12" s="151"/>
      <c r="JC12" s="151"/>
      <c r="JD12" s="151"/>
      <c r="JE12" s="151"/>
      <c r="JF12" s="151"/>
      <c r="JG12" s="151"/>
      <c r="JH12" s="151"/>
      <c r="JI12" s="151"/>
      <c r="JJ12" s="151"/>
      <c r="JK12" s="151"/>
      <c r="JL12" s="151"/>
      <c r="JM12" s="151">
        <v>1</v>
      </c>
      <c r="JN12" s="151"/>
      <c r="JO12" s="151"/>
      <c r="JP12" s="151"/>
      <c r="JQ12" s="151"/>
      <c r="JR12" s="151">
        <v>1</v>
      </c>
      <c r="JS12" s="151">
        <v>1</v>
      </c>
      <c r="JT12" s="151">
        <v>36</v>
      </c>
      <c r="JU12" s="151">
        <v>0</v>
      </c>
      <c r="JV12" s="151"/>
      <c r="JW12" s="151">
        <v>541</v>
      </c>
      <c r="JX12" s="151">
        <v>227</v>
      </c>
      <c r="JY12" s="151"/>
      <c r="JZ12" s="151"/>
      <c r="KA12" s="151"/>
      <c r="KB12" s="151">
        <v>252</v>
      </c>
      <c r="KC12" s="151"/>
      <c r="KD12" s="151"/>
      <c r="KE12" s="151"/>
      <c r="KF12" s="151"/>
      <c r="KG12" s="151"/>
      <c r="KH12" s="151"/>
      <c r="KI12" s="151"/>
      <c r="KJ12" s="151"/>
      <c r="KK12" s="151"/>
      <c r="KL12" s="151"/>
      <c r="KM12" s="151"/>
      <c r="KN12" s="151"/>
      <c r="KO12" s="151"/>
      <c r="KP12" s="151"/>
      <c r="KQ12" s="151"/>
      <c r="KR12" s="151"/>
      <c r="KS12" s="151"/>
      <c r="KT12" s="151"/>
      <c r="KU12" s="151"/>
      <c r="KV12" s="151"/>
      <c r="KW12" s="151"/>
      <c r="KX12" s="151"/>
      <c r="KY12" s="151"/>
      <c r="KZ12" s="151"/>
      <c r="LA12" s="151"/>
      <c r="LB12" s="151"/>
      <c r="LC12" s="151"/>
      <c r="LD12" s="151"/>
      <c r="LE12" s="151">
        <v>1</v>
      </c>
      <c r="LF12" s="151"/>
      <c r="LG12" s="151"/>
      <c r="LH12" s="151"/>
      <c r="LI12" s="151"/>
      <c r="LJ12" s="151"/>
      <c r="LK12" s="151"/>
      <c r="LL12" s="151">
        <v>0</v>
      </c>
      <c r="LM12" s="151">
        <v>0</v>
      </c>
      <c r="LN12" s="151">
        <v>5</v>
      </c>
      <c r="LO12" s="151"/>
      <c r="LP12" s="151"/>
      <c r="LQ12" s="151"/>
      <c r="LR12" s="151"/>
      <c r="LS12" s="151">
        <v>1</v>
      </c>
      <c r="LT12" s="151"/>
      <c r="LU12" s="151"/>
      <c r="LV12" s="151">
        <v>0</v>
      </c>
      <c r="LW12" s="151">
        <v>9</v>
      </c>
      <c r="LX12" s="151">
        <v>11</v>
      </c>
      <c r="LY12" s="151">
        <v>7</v>
      </c>
      <c r="LZ12" s="151"/>
      <c r="MA12" s="151"/>
      <c r="MB12" s="151">
        <v>21</v>
      </c>
      <c r="MC12" s="151"/>
      <c r="MD12" s="151"/>
      <c r="ME12" s="151"/>
      <c r="MF12" s="151"/>
      <c r="MG12" s="151"/>
      <c r="MH12" s="151"/>
      <c r="MI12" s="151">
        <v>1001</v>
      </c>
      <c r="MJ12" s="151">
        <v>1</v>
      </c>
      <c r="MK12" s="151"/>
      <c r="ML12" s="151">
        <v>1</v>
      </c>
      <c r="MM12" s="151"/>
      <c r="MN12" s="151"/>
      <c r="MO12" s="151">
        <v>1</v>
      </c>
      <c r="MP12" s="151"/>
      <c r="MQ12" s="151">
        <v>0</v>
      </c>
      <c r="MR12" s="151">
        <v>0</v>
      </c>
      <c r="MS12" s="151"/>
      <c r="MT12" s="151"/>
      <c r="MU12" s="151"/>
      <c r="MV12" s="151"/>
      <c r="MW12" s="151"/>
      <c r="MX12" s="151"/>
      <c r="MY12" s="151"/>
      <c r="MZ12" s="151"/>
      <c r="NA12" s="151"/>
      <c r="NB12" s="151"/>
      <c r="NC12" s="151"/>
      <c r="ND12" s="151"/>
      <c r="NE12" s="151"/>
      <c r="NF12" s="151"/>
      <c r="NG12" s="151"/>
      <c r="NH12" s="151"/>
      <c r="NI12" s="151"/>
      <c r="NJ12" s="151"/>
      <c r="NK12" s="151"/>
      <c r="NL12" s="151">
        <v>7</v>
      </c>
      <c r="NM12" s="151">
        <v>10</v>
      </c>
      <c r="NN12" s="151">
        <v>4</v>
      </c>
      <c r="NO12" s="151">
        <v>0</v>
      </c>
      <c r="NP12" s="151"/>
      <c r="NQ12" s="151"/>
      <c r="NR12" s="151"/>
      <c r="NS12" s="151"/>
      <c r="NT12" s="151"/>
      <c r="NU12" s="151"/>
      <c r="NV12" s="151"/>
      <c r="NW12" s="151"/>
      <c r="NX12" s="151"/>
      <c r="NY12" s="151"/>
      <c r="NZ12" s="151"/>
      <c r="OA12" s="151">
        <v>6</v>
      </c>
      <c r="OB12" s="151"/>
      <c r="OC12" s="151">
        <v>3</v>
      </c>
      <c r="OD12" s="151"/>
      <c r="OE12" s="151"/>
      <c r="OF12" s="151"/>
      <c r="OG12" s="151"/>
      <c r="OH12" s="151"/>
      <c r="OI12" s="151"/>
      <c r="OJ12" s="151"/>
      <c r="OK12" s="151"/>
      <c r="OL12" s="151">
        <v>1024</v>
      </c>
      <c r="OM12" s="151"/>
      <c r="ON12" s="151"/>
      <c r="OO12" s="152"/>
      <c r="OP12" s="142">
        <v>8573</v>
      </c>
      <c r="OQ12" s="153">
        <v>13189</v>
      </c>
      <c r="OR12" s="151"/>
      <c r="OS12" s="151"/>
      <c r="OT12" s="151"/>
      <c r="OU12" s="151"/>
      <c r="OV12" s="151">
        <v>84</v>
      </c>
      <c r="OW12" s="151">
        <v>710</v>
      </c>
      <c r="OX12" s="151">
        <v>-2688</v>
      </c>
      <c r="OY12" s="151"/>
      <c r="OZ12" s="151"/>
      <c r="PA12" s="151"/>
      <c r="PB12" s="151"/>
      <c r="PC12" s="151"/>
      <c r="PD12" s="151"/>
      <c r="PE12" s="151"/>
      <c r="PF12" s="151"/>
      <c r="PG12" s="151"/>
      <c r="PH12" s="151"/>
      <c r="PI12" s="151"/>
      <c r="PJ12" s="154"/>
      <c r="PK12" s="142">
        <v>11295</v>
      </c>
      <c r="PL12" s="142">
        <v>19868</v>
      </c>
    </row>
    <row r="13" spans="1:429" ht="15" x14ac:dyDescent="0.25">
      <c r="A13" s="145">
        <v>111900</v>
      </c>
      <c r="B13" s="146" t="s">
        <v>707</v>
      </c>
      <c r="C13" s="147" t="s">
        <v>201</v>
      </c>
      <c r="D13" s="148">
        <v>160</v>
      </c>
      <c r="E13" s="149">
        <v>487</v>
      </c>
      <c r="F13" s="149"/>
      <c r="G13" s="149"/>
      <c r="H13" s="149">
        <v>0</v>
      </c>
      <c r="I13" s="149">
        <v>935</v>
      </c>
      <c r="J13" s="151">
        <v>332</v>
      </c>
      <c r="K13" s="151">
        <v>379</v>
      </c>
      <c r="L13" s="151"/>
      <c r="M13" s="151">
        <v>19</v>
      </c>
      <c r="N13" s="151"/>
      <c r="O13" s="151"/>
      <c r="P13" s="151"/>
      <c r="Q13" s="151"/>
      <c r="R13" s="151">
        <v>3</v>
      </c>
      <c r="S13" s="151">
        <v>1</v>
      </c>
      <c r="T13" s="151">
        <v>5</v>
      </c>
      <c r="U13" s="151">
        <v>2</v>
      </c>
      <c r="V13" s="151">
        <v>5</v>
      </c>
      <c r="W13" s="151">
        <v>3</v>
      </c>
      <c r="X13" s="151">
        <v>9</v>
      </c>
      <c r="Y13" s="151"/>
      <c r="Z13" s="151"/>
      <c r="AA13" s="151"/>
      <c r="AB13" s="151">
        <v>11</v>
      </c>
      <c r="AC13" s="151">
        <v>10</v>
      </c>
      <c r="AD13" s="151">
        <v>73</v>
      </c>
      <c r="AE13" s="151">
        <v>315</v>
      </c>
      <c r="AF13" s="151">
        <v>36</v>
      </c>
      <c r="AG13" s="151">
        <v>10</v>
      </c>
      <c r="AH13" s="151">
        <v>257</v>
      </c>
      <c r="AI13" s="151">
        <v>9</v>
      </c>
      <c r="AJ13" s="151">
        <v>28</v>
      </c>
      <c r="AK13" s="151">
        <v>19</v>
      </c>
      <c r="AL13" s="151">
        <v>103</v>
      </c>
      <c r="AM13" s="151">
        <v>20</v>
      </c>
      <c r="AN13" s="151"/>
      <c r="AO13" s="151"/>
      <c r="AP13" s="151"/>
      <c r="AQ13" s="151"/>
      <c r="AR13" s="151"/>
      <c r="AS13" s="151"/>
      <c r="AT13" s="151"/>
      <c r="AU13" s="151"/>
      <c r="AV13" s="151"/>
      <c r="AW13" s="151"/>
      <c r="AX13" s="151"/>
      <c r="AY13" s="151"/>
      <c r="AZ13" s="151"/>
      <c r="BA13" s="151"/>
      <c r="BB13" s="151"/>
      <c r="BC13" s="151"/>
      <c r="BD13" s="151"/>
      <c r="BE13" s="151"/>
      <c r="BF13" s="151"/>
      <c r="BG13" s="151"/>
      <c r="BH13" s="151"/>
      <c r="BI13" s="151"/>
      <c r="BJ13" s="151"/>
      <c r="BK13" s="151"/>
      <c r="BL13" s="151"/>
      <c r="BM13" s="151"/>
      <c r="BN13" s="151"/>
      <c r="BO13" s="151"/>
      <c r="BP13" s="151"/>
      <c r="BQ13" s="151"/>
      <c r="BR13" s="151"/>
      <c r="BS13" s="151"/>
      <c r="BT13" s="151"/>
      <c r="BU13" s="151"/>
      <c r="BV13" s="151"/>
      <c r="BW13" s="151"/>
      <c r="BX13" s="151"/>
      <c r="BY13" s="151"/>
      <c r="BZ13" s="151"/>
      <c r="CA13" s="151"/>
      <c r="CB13" s="151"/>
      <c r="CC13" s="151"/>
      <c r="CD13" s="151"/>
      <c r="CE13" s="151"/>
      <c r="CF13" s="151"/>
      <c r="CG13" s="151"/>
      <c r="CH13" s="151"/>
      <c r="CI13" s="151"/>
      <c r="CJ13" s="151"/>
      <c r="CK13" s="151"/>
      <c r="CL13" s="151"/>
      <c r="CM13" s="151"/>
      <c r="CN13" s="151"/>
      <c r="CO13" s="151"/>
      <c r="CP13" s="151"/>
      <c r="CQ13" s="151"/>
      <c r="CR13" s="151"/>
      <c r="CS13" s="151"/>
      <c r="CT13" s="151"/>
      <c r="CU13" s="151"/>
      <c r="CV13" s="151"/>
      <c r="CW13" s="151"/>
      <c r="CX13" s="151"/>
      <c r="CY13" s="151"/>
      <c r="CZ13" s="151"/>
      <c r="DA13" s="151"/>
      <c r="DB13" s="151"/>
      <c r="DC13" s="151"/>
      <c r="DD13" s="151"/>
      <c r="DE13" s="151"/>
      <c r="DF13" s="151"/>
      <c r="DG13" s="151"/>
      <c r="DH13" s="151"/>
      <c r="DI13" s="151"/>
      <c r="DJ13" s="151"/>
      <c r="DK13" s="151"/>
      <c r="DL13" s="151"/>
      <c r="DM13" s="151"/>
      <c r="DN13" s="151"/>
      <c r="DO13" s="151"/>
      <c r="DP13" s="151"/>
      <c r="DQ13" s="151"/>
      <c r="DR13" s="151"/>
      <c r="DS13" s="151"/>
      <c r="DT13" s="151"/>
      <c r="DU13" s="151"/>
      <c r="DV13" s="151"/>
      <c r="DW13" s="151"/>
      <c r="DX13" s="151"/>
      <c r="DY13" s="151"/>
      <c r="DZ13" s="151"/>
      <c r="EA13" s="151"/>
      <c r="EB13" s="151"/>
      <c r="EC13" s="151"/>
      <c r="ED13" s="151"/>
      <c r="EE13" s="151"/>
      <c r="EF13" s="151"/>
      <c r="EG13" s="151"/>
      <c r="EH13" s="151"/>
      <c r="EI13" s="151"/>
      <c r="EJ13" s="151"/>
      <c r="EK13" s="151"/>
      <c r="EL13" s="151"/>
      <c r="EM13" s="151"/>
      <c r="EN13" s="151"/>
      <c r="EO13" s="151"/>
      <c r="EP13" s="151"/>
      <c r="EQ13" s="151"/>
      <c r="ER13" s="151"/>
      <c r="ES13" s="151"/>
      <c r="ET13" s="151"/>
      <c r="EU13" s="151"/>
      <c r="EV13" s="151"/>
      <c r="EW13" s="151"/>
      <c r="EX13" s="151"/>
      <c r="EY13" s="151"/>
      <c r="EZ13" s="151"/>
      <c r="FA13" s="151"/>
      <c r="FB13" s="151"/>
      <c r="FC13" s="151"/>
      <c r="FD13" s="151"/>
      <c r="FE13" s="151"/>
      <c r="FF13" s="151"/>
      <c r="FG13" s="151"/>
      <c r="FH13" s="151"/>
      <c r="FI13" s="151"/>
      <c r="FJ13" s="151"/>
      <c r="FK13" s="151"/>
      <c r="FL13" s="151"/>
      <c r="FM13" s="151"/>
      <c r="FN13" s="151"/>
      <c r="FO13" s="151"/>
      <c r="FP13" s="151"/>
      <c r="FQ13" s="151"/>
      <c r="FR13" s="151"/>
      <c r="FS13" s="151"/>
      <c r="FT13" s="151"/>
      <c r="FU13" s="151"/>
      <c r="FV13" s="151"/>
      <c r="FW13" s="151"/>
      <c r="FX13" s="151"/>
      <c r="FY13" s="151"/>
      <c r="FZ13" s="151"/>
      <c r="GA13" s="151"/>
      <c r="GB13" s="151"/>
      <c r="GC13" s="151"/>
      <c r="GD13" s="151"/>
      <c r="GE13" s="151"/>
      <c r="GF13" s="151"/>
      <c r="GG13" s="151"/>
      <c r="GH13" s="151"/>
      <c r="GI13" s="151"/>
      <c r="GJ13" s="151"/>
      <c r="GK13" s="151"/>
      <c r="GL13" s="151"/>
      <c r="GM13" s="151"/>
      <c r="GN13" s="151">
        <v>59</v>
      </c>
      <c r="GO13" s="151">
        <v>186</v>
      </c>
      <c r="GP13" s="151">
        <v>1</v>
      </c>
      <c r="GQ13" s="151">
        <v>2224</v>
      </c>
      <c r="GR13" s="151"/>
      <c r="GS13" s="151"/>
      <c r="GT13" s="151"/>
      <c r="GU13" s="151"/>
      <c r="GV13" s="151"/>
      <c r="GW13" s="151">
        <v>3</v>
      </c>
      <c r="GX13" s="151"/>
      <c r="GY13" s="151"/>
      <c r="GZ13" s="151"/>
      <c r="HA13" s="151"/>
      <c r="HB13" s="151">
        <v>5</v>
      </c>
      <c r="HC13" s="151">
        <v>2386</v>
      </c>
      <c r="HD13" s="151">
        <v>774</v>
      </c>
      <c r="HE13" s="151">
        <v>53</v>
      </c>
      <c r="HF13" s="151">
        <v>1110</v>
      </c>
      <c r="HG13" s="151">
        <v>12</v>
      </c>
      <c r="HH13" s="151"/>
      <c r="HI13" s="151">
        <v>515</v>
      </c>
      <c r="HJ13" s="151"/>
      <c r="HK13" s="151"/>
      <c r="HL13" s="151">
        <v>1583</v>
      </c>
      <c r="HM13" s="151">
        <v>1567</v>
      </c>
      <c r="HN13" s="151">
        <v>244</v>
      </c>
      <c r="HO13" s="151"/>
      <c r="HP13" s="151"/>
      <c r="HQ13" s="151"/>
      <c r="HR13" s="151"/>
      <c r="HS13" s="151"/>
      <c r="HT13" s="151"/>
      <c r="HU13" s="151"/>
      <c r="HV13" s="151"/>
      <c r="HW13" s="151"/>
      <c r="HX13" s="151"/>
      <c r="HY13" s="151"/>
      <c r="HZ13" s="151"/>
      <c r="IA13" s="151"/>
      <c r="IB13" s="151"/>
      <c r="IC13" s="151"/>
      <c r="ID13" s="151"/>
      <c r="IE13" s="151"/>
      <c r="IF13" s="151"/>
      <c r="IG13" s="151"/>
      <c r="IH13" s="151"/>
      <c r="II13" s="151"/>
      <c r="IJ13" s="151">
        <v>43</v>
      </c>
      <c r="IK13" s="151">
        <v>0</v>
      </c>
      <c r="IL13" s="151"/>
      <c r="IM13" s="151">
        <v>3077</v>
      </c>
      <c r="IN13" s="151"/>
      <c r="IO13" s="151"/>
      <c r="IP13" s="151">
        <v>25</v>
      </c>
      <c r="IQ13" s="151"/>
      <c r="IR13" s="151"/>
      <c r="IS13" s="151"/>
      <c r="IT13" s="151"/>
      <c r="IU13" s="151"/>
      <c r="IV13" s="151"/>
      <c r="IW13" s="151"/>
      <c r="IX13" s="151"/>
      <c r="IY13" s="151"/>
      <c r="IZ13" s="151"/>
      <c r="JA13" s="151"/>
      <c r="JB13" s="151"/>
      <c r="JC13" s="151"/>
      <c r="JD13" s="151"/>
      <c r="JE13" s="151"/>
      <c r="JF13" s="151"/>
      <c r="JG13" s="151"/>
      <c r="JH13" s="151"/>
      <c r="JI13" s="151"/>
      <c r="JJ13" s="151"/>
      <c r="JK13" s="151"/>
      <c r="JL13" s="151"/>
      <c r="JM13" s="151"/>
      <c r="JN13" s="151"/>
      <c r="JO13" s="151"/>
      <c r="JP13" s="151"/>
      <c r="JQ13" s="151"/>
      <c r="JR13" s="151"/>
      <c r="JS13" s="151"/>
      <c r="JT13" s="151"/>
      <c r="JU13" s="151"/>
      <c r="JV13" s="151"/>
      <c r="JW13" s="151"/>
      <c r="JX13" s="151"/>
      <c r="JY13" s="151">
        <v>14</v>
      </c>
      <c r="JZ13" s="151"/>
      <c r="KA13" s="151"/>
      <c r="KB13" s="151"/>
      <c r="KC13" s="151"/>
      <c r="KD13" s="151"/>
      <c r="KE13" s="151"/>
      <c r="KF13" s="151"/>
      <c r="KG13" s="151"/>
      <c r="KH13" s="151"/>
      <c r="KI13" s="151"/>
      <c r="KJ13" s="151"/>
      <c r="KK13" s="151"/>
      <c r="KL13" s="151"/>
      <c r="KM13" s="151"/>
      <c r="KN13" s="151"/>
      <c r="KO13" s="151"/>
      <c r="KP13" s="151"/>
      <c r="KQ13" s="151"/>
      <c r="KR13" s="151"/>
      <c r="KS13" s="151"/>
      <c r="KT13" s="151"/>
      <c r="KU13" s="151"/>
      <c r="KV13" s="151"/>
      <c r="KW13" s="151"/>
      <c r="KX13" s="151"/>
      <c r="KY13" s="151"/>
      <c r="KZ13" s="151"/>
      <c r="LA13" s="151"/>
      <c r="LB13" s="151"/>
      <c r="LC13" s="151"/>
      <c r="LD13" s="151"/>
      <c r="LE13" s="151"/>
      <c r="LF13" s="151"/>
      <c r="LG13" s="151"/>
      <c r="LH13" s="151"/>
      <c r="LI13" s="151"/>
      <c r="LJ13" s="151"/>
      <c r="LK13" s="151"/>
      <c r="LL13" s="151"/>
      <c r="LM13" s="151"/>
      <c r="LN13" s="151"/>
      <c r="LO13" s="151"/>
      <c r="LP13" s="151"/>
      <c r="LQ13" s="151"/>
      <c r="LR13" s="151"/>
      <c r="LS13" s="151"/>
      <c r="LT13" s="151"/>
      <c r="LU13" s="151"/>
      <c r="LV13" s="151"/>
      <c r="LW13" s="151"/>
      <c r="LX13" s="151"/>
      <c r="LY13" s="151"/>
      <c r="LZ13" s="151"/>
      <c r="MA13" s="151">
        <v>36</v>
      </c>
      <c r="MB13" s="151"/>
      <c r="MC13" s="151"/>
      <c r="MD13" s="151"/>
      <c r="ME13" s="151"/>
      <c r="MF13" s="151"/>
      <c r="MG13" s="151">
        <v>1</v>
      </c>
      <c r="MH13" s="151"/>
      <c r="MI13" s="151">
        <v>47</v>
      </c>
      <c r="MJ13" s="151"/>
      <c r="MK13" s="151"/>
      <c r="ML13" s="151"/>
      <c r="MM13" s="151"/>
      <c r="MN13" s="151"/>
      <c r="MO13" s="151"/>
      <c r="MP13" s="151"/>
      <c r="MQ13" s="151">
        <v>1</v>
      </c>
      <c r="MR13" s="151">
        <v>1</v>
      </c>
      <c r="MS13" s="151"/>
      <c r="MT13" s="151"/>
      <c r="MU13" s="151"/>
      <c r="MV13" s="151"/>
      <c r="MW13" s="151"/>
      <c r="MX13" s="151"/>
      <c r="MY13" s="151"/>
      <c r="MZ13" s="151"/>
      <c r="NA13" s="151"/>
      <c r="NB13" s="151"/>
      <c r="NC13" s="151"/>
      <c r="ND13" s="151"/>
      <c r="NE13" s="151"/>
      <c r="NF13" s="151"/>
      <c r="NG13" s="151"/>
      <c r="NH13" s="151"/>
      <c r="NI13" s="151"/>
      <c r="NJ13" s="151"/>
      <c r="NK13" s="151"/>
      <c r="NL13" s="151">
        <v>2</v>
      </c>
      <c r="NM13" s="151"/>
      <c r="NN13" s="151">
        <v>11</v>
      </c>
      <c r="NO13" s="151"/>
      <c r="NP13" s="151"/>
      <c r="NQ13" s="151"/>
      <c r="NR13" s="151"/>
      <c r="NS13" s="151"/>
      <c r="NT13" s="151"/>
      <c r="NU13" s="151"/>
      <c r="NV13" s="151"/>
      <c r="NW13" s="151"/>
      <c r="NX13" s="151"/>
      <c r="NY13" s="151"/>
      <c r="NZ13" s="151"/>
      <c r="OA13" s="151"/>
      <c r="OB13" s="151"/>
      <c r="OC13" s="151"/>
      <c r="OD13" s="151"/>
      <c r="OE13" s="151"/>
      <c r="OF13" s="151">
        <v>185</v>
      </c>
      <c r="OG13" s="151"/>
      <c r="OH13" s="151"/>
      <c r="OI13" s="151"/>
      <c r="OJ13" s="151">
        <v>13</v>
      </c>
      <c r="OK13" s="151"/>
      <c r="OL13" s="151">
        <v>63</v>
      </c>
      <c r="OM13" s="151"/>
      <c r="ON13" s="151"/>
      <c r="OO13" s="152"/>
      <c r="OP13" s="142">
        <v>17468</v>
      </c>
      <c r="OQ13" s="153">
        <v>3958</v>
      </c>
      <c r="OR13" s="151"/>
      <c r="OS13" s="151"/>
      <c r="OT13" s="151"/>
      <c r="OU13" s="151"/>
      <c r="OV13" s="151">
        <v>-823</v>
      </c>
      <c r="OW13" s="151">
        <v>5880</v>
      </c>
      <c r="OX13" s="151">
        <v>-1608</v>
      </c>
      <c r="OY13" s="151"/>
      <c r="OZ13" s="151"/>
      <c r="PA13" s="151"/>
      <c r="PB13" s="151"/>
      <c r="PC13" s="151"/>
      <c r="PD13" s="151"/>
      <c r="PE13" s="151"/>
      <c r="PF13" s="151"/>
      <c r="PG13" s="151"/>
      <c r="PH13" s="151"/>
      <c r="PI13" s="151"/>
      <c r="PJ13" s="154"/>
      <c r="PK13" s="142">
        <v>7407</v>
      </c>
      <c r="PL13" s="142">
        <v>24875</v>
      </c>
    </row>
    <row r="14" spans="1:429" ht="15" x14ac:dyDescent="0.25">
      <c r="A14" s="145">
        <v>112120</v>
      </c>
      <c r="B14" s="146" t="s">
        <v>707</v>
      </c>
      <c r="C14" s="147" t="s">
        <v>202</v>
      </c>
      <c r="D14" s="148"/>
      <c r="E14" s="149"/>
      <c r="F14" s="149"/>
      <c r="G14" s="149"/>
      <c r="H14" s="149"/>
      <c r="I14" s="149"/>
      <c r="J14" s="151"/>
      <c r="K14" s="151"/>
      <c r="L14" s="151"/>
      <c r="M14" s="151">
        <v>9</v>
      </c>
      <c r="N14" s="151"/>
      <c r="O14" s="151"/>
      <c r="P14" s="151"/>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51"/>
      <c r="AZ14" s="151"/>
      <c r="BA14" s="151"/>
      <c r="BB14" s="151"/>
      <c r="BC14" s="151"/>
      <c r="BD14" s="151"/>
      <c r="BE14" s="151"/>
      <c r="BF14" s="151"/>
      <c r="BG14" s="151"/>
      <c r="BH14" s="151"/>
      <c r="BI14" s="151"/>
      <c r="BJ14" s="151"/>
      <c r="BK14" s="151"/>
      <c r="BL14" s="151"/>
      <c r="BM14" s="151"/>
      <c r="BN14" s="151"/>
      <c r="BO14" s="151"/>
      <c r="BP14" s="151"/>
      <c r="BQ14" s="151"/>
      <c r="BR14" s="151"/>
      <c r="BS14" s="151"/>
      <c r="BT14" s="151"/>
      <c r="BU14" s="151"/>
      <c r="BV14" s="151"/>
      <c r="BW14" s="151"/>
      <c r="BX14" s="151"/>
      <c r="BY14" s="151"/>
      <c r="BZ14" s="151"/>
      <c r="CA14" s="151"/>
      <c r="CB14" s="151"/>
      <c r="CC14" s="151"/>
      <c r="CD14" s="151"/>
      <c r="CE14" s="151"/>
      <c r="CF14" s="151"/>
      <c r="CG14" s="151"/>
      <c r="CH14" s="151"/>
      <c r="CI14" s="151"/>
      <c r="CJ14" s="151"/>
      <c r="CK14" s="151"/>
      <c r="CL14" s="151"/>
      <c r="CM14" s="151"/>
      <c r="CN14" s="151"/>
      <c r="CO14" s="151"/>
      <c r="CP14" s="151"/>
      <c r="CQ14" s="151"/>
      <c r="CR14" s="151"/>
      <c r="CS14" s="151"/>
      <c r="CT14" s="151"/>
      <c r="CU14" s="151"/>
      <c r="CV14" s="151"/>
      <c r="CW14" s="151"/>
      <c r="CX14" s="151"/>
      <c r="CY14" s="151"/>
      <c r="CZ14" s="151"/>
      <c r="DA14" s="151"/>
      <c r="DB14" s="151"/>
      <c r="DC14" s="151"/>
      <c r="DD14" s="151"/>
      <c r="DE14" s="151"/>
      <c r="DF14" s="151"/>
      <c r="DG14" s="151"/>
      <c r="DH14" s="151"/>
      <c r="DI14" s="151"/>
      <c r="DJ14" s="151"/>
      <c r="DK14" s="151"/>
      <c r="DL14" s="151"/>
      <c r="DM14" s="151"/>
      <c r="DN14" s="151"/>
      <c r="DO14" s="151"/>
      <c r="DP14" s="151"/>
      <c r="DQ14" s="151"/>
      <c r="DR14" s="151"/>
      <c r="DS14" s="151"/>
      <c r="DT14" s="151"/>
      <c r="DU14" s="151"/>
      <c r="DV14" s="151"/>
      <c r="DW14" s="151"/>
      <c r="DX14" s="151"/>
      <c r="DY14" s="151"/>
      <c r="DZ14" s="151"/>
      <c r="EA14" s="151"/>
      <c r="EB14" s="151"/>
      <c r="EC14" s="151"/>
      <c r="ED14" s="151"/>
      <c r="EE14" s="151"/>
      <c r="EF14" s="151"/>
      <c r="EG14" s="151"/>
      <c r="EH14" s="151"/>
      <c r="EI14" s="151"/>
      <c r="EJ14" s="151"/>
      <c r="EK14" s="151"/>
      <c r="EL14" s="151"/>
      <c r="EM14" s="151"/>
      <c r="EN14" s="151"/>
      <c r="EO14" s="151"/>
      <c r="EP14" s="151"/>
      <c r="EQ14" s="151"/>
      <c r="ER14" s="151"/>
      <c r="ES14" s="151"/>
      <c r="ET14" s="151"/>
      <c r="EU14" s="151"/>
      <c r="EV14" s="151"/>
      <c r="EW14" s="151"/>
      <c r="EX14" s="151"/>
      <c r="EY14" s="151"/>
      <c r="EZ14" s="151"/>
      <c r="FA14" s="151"/>
      <c r="FB14" s="151"/>
      <c r="FC14" s="151"/>
      <c r="FD14" s="151"/>
      <c r="FE14" s="151"/>
      <c r="FF14" s="151"/>
      <c r="FG14" s="151"/>
      <c r="FH14" s="151"/>
      <c r="FI14" s="151"/>
      <c r="FJ14" s="151"/>
      <c r="FK14" s="151"/>
      <c r="FL14" s="151"/>
      <c r="FM14" s="151"/>
      <c r="FN14" s="151"/>
      <c r="FO14" s="151"/>
      <c r="FP14" s="151"/>
      <c r="FQ14" s="151"/>
      <c r="FR14" s="151"/>
      <c r="FS14" s="151"/>
      <c r="FT14" s="151"/>
      <c r="FU14" s="151"/>
      <c r="FV14" s="151"/>
      <c r="FW14" s="151"/>
      <c r="FX14" s="151"/>
      <c r="FY14" s="151"/>
      <c r="FZ14" s="151"/>
      <c r="GA14" s="151"/>
      <c r="GB14" s="151"/>
      <c r="GC14" s="151"/>
      <c r="GD14" s="151"/>
      <c r="GE14" s="151"/>
      <c r="GF14" s="151"/>
      <c r="GG14" s="151"/>
      <c r="GH14" s="151"/>
      <c r="GI14" s="151"/>
      <c r="GJ14" s="151"/>
      <c r="GK14" s="151"/>
      <c r="GL14" s="151"/>
      <c r="GM14" s="151"/>
      <c r="GN14" s="151"/>
      <c r="GO14" s="151"/>
      <c r="GP14" s="151"/>
      <c r="GQ14" s="151"/>
      <c r="GR14" s="151"/>
      <c r="GS14" s="151"/>
      <c r="GT14" s="151">
        <v>16126</v>
      </c>
      <c r="GU14" s="151">
        <v>4552</v>
      </c>
      <c r="GV14" s="151">
        <v>15928</v>
      </c>
      <c r="GW14" s="151">
        <v>492</v>
      </c>
      <c r="GX14" s="151"/>
      <c r="GY14" s="151"/>
      <c r="GZ14" s="151"/>
      <c r="HA14" s="151"/>
      <c r="HB14" s="151"/>
      <c r="HC14" s="151"/>
      <c r="HD14" s="151"/>
      <c r="HE14" s="151"/>
      <c r="HF14" s="151"/>
      <c r="HG14" s="151">
        <v>674</v>
      </c>
      <c r="HH14" s="151"/>
      <c r="HI14" s="151"/>
      <c r="HJ14" s="151"/>
      <c r="HK14" s="151"/>
      <c r="HL14" s="151"/>
      <c r="HM14" s="151"/>
      <c r="HN14" s="151"/>
      <c r="HO14" s="151"/>
      <c r="HP14" s="151"/>
      <c r="HQ14" s="151"/>
      <c r="HR14" s="151"/>
      <c r="HS14" s="151"/>
      <c r="HT14" s="151"/>
      <c r="HU14" s="151"/>
      <c r="HV14" s="151"/>
      <c r="HW14" s="151"/>
      <c r="HX14" s="151"/>
      <c r="HY14" s="151"/>
      <c r="HZ14" s="151"/>
      <c r="IA14" s="151"/>
      <c r="IB14" s="151"/>
      <c r="IC14" s="151"/>
      <c r="ID14" s="151"/>
      <c r="IE14" s="151"/>
      <c r="IF14" s="151"/>
      <c r="IG14" s="151"/>
      <c r="IH14" s="151"/>
      <c r="II14" s="151"/>
      <c r="IJ14" s="151"/>
      <c r="IK14" s="151"/>
      <c r="IL14" s="151"/>
      <c r="IM14" s="151"/>
      <c r="IN14" s="151"/>
      <c r="IO14" s="151"/>
      <c r="IP14" s="151"/>
      <c r="IQ14" s="151"/>
      <c r="IR14" s="151"/>
      <c r="IS14" s="151"/>
      <c r="IT14" s="151"/>
      <c r="IU14" s="151"/>
      <c r="IV14" s="151"/>
      <c r="IW14" s="151"/>
      <c r="IX14" s="151"/>
      <c r="IY14" s="151"/>
      <c r="IZ14" s="151"/>
      <c r="JA14" s="151"/>
      <c r="JB14" s="151"/>
      <c r="JC14" s="151"/>
      <c r="JD14" s="151"/>
      <c r="JE14" s="151"/>
      <c r="JF14" s="151"/>
      <c r="JG14" s="151"/>
      <c r="JH14" s="151"/>
      <c r="JI14" s="151"/>
      <c r="JJ14" s="151"/>
      <c r="JK14" s="151"/>
      <c r="JL14" s="151"/>
      <c r="JM14" s="151"/>
      <c r="JN14" s="151"/>
      <c r="JO14" s="151"/>
      <c r="JP14" s="151"/>
      <c r="JQ14" s="151"/>
      <c r="JR14" s="151"/>
      <c r="JS14" s="151"/>
      <c r="JT14" s="151"/>
      <c r="JU14" s="151"/>
      <c r="JV14" s="151"/>
      <c r="JW14" s="151"/>
      <c r="JX14" s="151"/>
      <c r="JY14" s="151"/>
      <c r="JZ14" s="151"/>
      <c r="KA14" s="151"/>
      <c r="KB14" s="151"/>
      <c r="KC14" s="151"/>
      <c r="KD14" s="151"/>
      <c r="KE14" s="151"/>
      <c r="KF14" s="151"/>
      <c r="KG14" s="151"/>
      <c r="KH14" s="151"/>
      <c r="KI14" s="151"/>
      <c r="KJ14" s="151"/>
      <c r="KK14" s="151"/>
      <c r="KL14" s="151"/>
      <c r="KM14" s="151"/>
      <c r="KN14" s="151"/>
      <c r="KO14" s="151"/>
      <c r="KP14" s="151"/>
      <c r="KQ14" s="151"/>
      <c r="KR14" s="151"/>
      <c r="KS14" s="151"/>
      <c r="KT14" s="151"/>
      <c r="KU14" s="151"/>
      <c r="KV14" s="151"/>
      <c r="KW14" s="151"/>
      <c r="KX14" s="151"/>
      <c r="KY14" s="151"/>
      <c r="KZ14" s="151"/>
      <c r="LA14" s="151"/>
      <c r="LB14" s="151"/>
      <c r="LC14" s="151"/>
      <c r="LD14" s="151"/>
      <c r="LE14" s="151"/>
      <c r="LF14" s="151"/>
      <c r="LG14" s="151"/>
      <c r="LH14" s="151"/>
      <c r="LI14" s="151"/>
      <c r="LJ14" s="151"/>
      <c r="LK14" s="151"/>
      <c r="LL14" s="151"/>
      <c r="LM14" s="151"/>
      <c r="LN14" s="151"/>
      <c r="LO14" s="151"/>
      <c r="LP14" s="151"/>
      <c r="LQ14" s="151"/>
      <c r="LR14" s="151"/>
      <c r="LS14" s="151"/>
      <c r="LT14" s="151"/>
      <c r="LU14" s="151"/>
      <c r="LV14" s="151"/>
      <c r="LW14" s="151"/>
      <c r="LX14" s="151"/>
      <c r="LY14" s="151"/>
      <c r="LZ14" s="151"/>
      <c r="MA14" s="151">
        <v>8</v>
      </c>
      <c r="MB14" s="151"/>
      <c r="MC14" s="151"/>
      <c r="MD14" s="151"/>
      <c r="ME14" s="151"/>
      <c r="MF14" s="151"/>
      <c r="MG14" s="151"/>
      <c r="MH14" s="151"/>
      <c r="MI14" s="151"/>
      <c r="MJ14" s="151"/>
      <c r="MK14" s="151"/>
      <c r="ML14" s="151"/>
      <c r="MM14" s="151"/>
      <c r="MN14" s="151"/>
      <c r="MO14" s="151"/>
      <c r="MP14" s="151"/>
      <c r="MQ14" s="151">
        <v>3</v>
      </c>
      <c r="MR14" s="151">
        <v>3</v>
      </c>
      <c r="MS14" s="151"/>
      <c r="MT14" s="151"/>
      <c r="MU14" s="151"/>
      <c r="MV14" s="151"/>
      <c r="MW14" s="151"/>
      <c r="MX14" s="151"/>
      <c r="MY14" s="151"/>
      <c r="MZ14" s="151"/>
      <c r="NA14" s="151"/>
      <c r="NB14" s="151"/>
      <c r="NC14" s="151"/>
      <c r="ND14" s="151"/>
      <c r="NE14" s="151"/>
      <c r="NF14" s="151"/>
      <c r="NG14" s="151"/>
      <c r="NH14" s="151"/>
      <c r="NI14" s="151"/>
      <c r="NJ14" s="151"/>
      <c r="NK14" s="151"/>
      <c r="NL14" s="151"/>
      <c r="NM14" s="151"/>
      <c r="NN14" s="151"/>
      <c r="NO14" s="151"/>
      <c r="NP14" s="151"/>
      <c r="NQ14" s="151"/>
      <c r="NR14" s="151"/>
      <c r="NS14" s="151"/>
      <c r="NT14" s="151"/>
      <c r="NU14" s="151"/>
      <c r="NV14" s="151"/>
      <c r="NW14" s="151"/>
      <c r="NX14" s="151"/>
      <c r="NY14" s="151"/>
      <c r="NZ14" s="151"/>
      <c r="OA14" s="151"/>
      <c r="OB14" s="151"/>
      <c r="OC14" s="151"/>
      <c r="OD14" s="151"/>
      <c r="OE14" s="151"/>
      <c r="OF14" s="151"/>
      <c r="OG14" s="151"/>
      <c r="OH14" s="151"/>
      <c r="OI14" s="151"/>
      <c r="OJ14" s="151"/>
      <c r="OK14" s="151"/>
      <c r="OL14" s="151"/>
      <c r="OM14" s="151"/>
      <c r="ON14" s="151"/>
      <c r="OO14" s="152"/>
      <c r="OP14" s="142">
        <v>37794</v>
      </c>
      <c r="OQ14" s="153">
        <v>165</v>
      </c>
      <c r="OR14" s="151"/>
      <c r="OS14" s="151"/>
      <c r="OT14" s="151"/>
      <c r="OU14" s="151"/>
      <c r="OV14" s="151">
        <v>100</v>
      </c>
      <c r="OW14" s="151">
        <v>57</v>
      </c>
      <c r="OX14" s="151">
        <v>-9</v>
      </c>
      <c r="OY14" s="151"/>
      <c r="OZ14" s="151"/>
      <c r="PA14" s="151"/>
      <c r="PB14" s="151"/>
      <c r="PC14" s="151"/>
      <c r="PD14" s="151"/>
      <c r="PE14" s="151"/>
      <c r="PF14" s="151"/>
      <c r="PG14" s="151"/>
      <c r="PH14" s="151"/>
      <c r="PI14" s="151"/>
      <c r="PJ14" s="154"/>
      <c r="PK14" s="142">
        <v>312</v>
      </c>
      <c r="PL14" s="142">
        <v>38106</v>
      </c>
    </row>
    <row r="15" spans="1:429" ht="15" x14ac:dyDescent="0.25">
      <c r="A15" s="145" t="s">
        <v>607</v>
      </c>
      <c r="B15" s="146" t="s">
        <v>707</v>
      </c>
      <c r="C15" s="147" t="s">
        <v>203</v>
      </c>
      <c r="D15" s="148">
        <v>32</v>
      </c>
      <c r="E15" s="149">
        <v>211</v>
      </c>
      <c r="F15" s="150">
        <v>18</v>
      </c>
      <c r="G15" s="150">
        <v>72</v>
      </c>
      <c r="H15" s="150">
        <v>19</v>
      </c>
      <c r="I15" s="150">
        <v>25</v>
      </c>
      <c r="J15" s="151">
        <v>2660</v>
      </c>
      <c r="K15" s="151">
        <v>32546</v>
      </c>
      <c r="L15" s="151"/>
      <c r="M15" s="151">
        <v>625</v>
      </c>
      <c r="N15" s="151"/>
      <c r="O15" s="151"/>
      <c r="P15" s="151">
        <v>36</v>
      </c>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51"/>
      <c r="AZ15" s="151"/>
      <c r="BA15" s="151"/>
      <c r="BB15" s="151"/>
      <c r="BC15" s="151"/>
      <c r="BD15" s="151"/>
      <c r="BE15" s="151"/>
      <c r="BF15" s="151"/>
      <c r="BG15" s="151"/>
      <c r="BH15" s="151"/>
      <c r="BI15" s="151"/>
      <c r="BJ15" s="151"/>
      <c r="BK15" s="151"/>
      <c r="BL15" s="151"/>
      <c r="BM15" s="151"/>
      <c r="BN15" s="151"/>
      <c r="BO15" s="151"/>
      <c r="BP15" s="151"/>
      <c r="BQ15" s="151"/>
      <c r="BR15" s="151"/>
      <c r="BS15" s="151"/>
      <c r="BT15" s="151"/>
      <c r="BU15" s="151"/>
      <c r="BV15" s="151"/>
      <c r="BW15" s="151"/>
      <c r="BX15" s="151"/>
      <c r="BY15" s="151"/>
      <c r="BZ15" s="151"/>
      <c r="CA15" s="151"/>
      <c r="CB15" s="151"/>
      <c r="CC15" s="151"/>
      <c r="CD15" s="151"/>
      <c r="CE15" s="151"/>
      <c r="CF15" s="151"/>
      <c r="CG15" s="151"/>
      <c r="CH15" s="151"/>
      <c r="CI15" s="151"/>
      <c r="CJ15" s="151"/>
      <c r="CK15" s="151"/>
      <c r="CL15" s="151"/>
      <c r="CM15" s="151"/>
      <c r="CN15" s="151"/>
      <c r="CO15" s="151"/>
      <c r="CP15" s="151"/>
      <c r="CQ15" s="151"/>
      <c r="CR15" s="151"/>
      <c r="CS15" s="151"/>
      <c r="CT15" s="151"/>
      <c r="CU15" s="151"/>
      <c r="CV15" s="151"/>
      <c r="CW15" s="151"/>
      <c r="CX15" s="151"/>
      <c r="CY15" s="151"/>
      <c r="CZ15" s="151"/>
      <c r="DA15" s="151"/>
      <c r="DB15" s="151"/>
      <c r="DC15" s="151"/>
      <c r="DD15" s="151"/>
      <c r="DE15" s="151"/>
      <c r="DF15" s="151"/>
      <c r="DG15" s="151"/>
      <c r="DH15" s="151"/>
      <c r="DI15" s="151"/>
      <c r="DJ15" s="151"/>
      <c r="DK15" s="151"/>
      <c r="DL15" s="151"/>
      <c r="DM15" s="151"/>
      <c r="DN15" s="151"/>
      <c r="DO15" s="151"/>
      <c r="DP15" s="151"/>
      <c r="DQ15" s="151"/>
      <c r="DR15" s="151"/>
      <c r="DS15" s="151"/>
      <c r="DT15" s="151"/>
      <c r="DU15" s="151"/>
      <c r="DV15" s="151"/>
      <c r="DW15" s="151"/>
      <c r="DX15" s="151"/>
      <c r="DY15" s="151"/>
      <c r="DZ15" s="151"/>
      <c r="EA15" s="151"/>
      <c r="EB15" s="151"/>
      <c r="EC15" s="151"/>
      <c r="ED15" s="151"/>
      <c r="EE15" s="151"/>
      <c r="EF15" s="151"/>
      <c r="EG15" s="151"/>
      <c r="EH15" s="151"/>
      <c r="EI15" s="151"/>
      <c r="EJ15" s="151"/>
      <c r="EK15" s="151"/>
      <c r="EL15" s="151"/>
      <c r="EM15" s="151"/>
      <c r="EN15" s="151"/>
      <c r="EO15" s="151"/>
      <c r="EP15" s="151"/>
      <c r="EQ15" s="151"/>
      <c r="ER15" s="151"/>
      <c r="ES15" s="151"/>
      <c r="ET15" s="151"/>
      <c r="EU15" s="151"/>
      <c r="EV15" s="151"/>
      <c r="EW15" s="151"/>
      <c r="EX15" s="151"/>
      <c r="EY15" s="151"/>
      <c r="EZ15" s="151"/>
      <c r="FA15" s="151"/>
      <c r="FB15" s="151"/>
      <c r="FC15" s="151"/>
      <c r="FD15" s="151"/>
      <c r="FE15" s="151"/>
      <c r="FF15" s="151"/>
      <c r="FG15" s="151"/>
      <c r="FH15" s="151"/>
      <c r="FI15" s="151"/>
      <c r="FJ15" s="151"/>
      <c r="FK15" s="151"/>
      <c r="FL15" s="151"/>
      <c r="FM15" s="151"/>
      <c r="FN15" s="151"/>
      <c r="FO15" s="151"/>
      <c r="FP15" s="151"/>
      <c r="FQ15" s="151"/>
      <c r="FR15" s="151"/>
      <c r="FS15" s="151"/>
      <c r="FT15" s="151"/>
      <c r="FU15" s="151"/>
      <c r="FV15" s="151"/>
      <c r="FW15" s="151"/>
      <c r="FX15" s="151"/>
      <c r="FY15" s="151"/>
      <c r="FZ15" s="151"/>
      <c r="GA15" s="151"/>
      <c r="GB15" s="151"/>
      <c r="GC15" s="151"/>
      <c r="GD15" s="151"/>
      <c r="GE15" s="151"/>
      <c r="GF15" s="151"/>
      <c r="GG15" s="151"/>
      <c r="GH15" s="151"/>
      <c r="GI15" s="151"/>
      <c r="GJ15" s="151"/>
      <c r="GK15" s="151"/>
      <c r="GL15" s="151"/>
      <c r="GM15" s="151"/>
      <c r="GN15" s="151"/>
      <c r="GO15" s="151"/>
      <c r="GP15" s="151"/>
      <c r="GQ15" s="151"/>
      <c r="GR15" s="151"/>
      <c r="GS15" s="151"/>
      <c r="GT15" s="151"/>
      <c r="GU15" s="151"/>
      <c r="GV15" s="151"/>
      <c r="GW15" s="151"/>
      <c r="GX15" s="151"/>
      <c r="GY15" s="151">
        <v>51236</v>
      </c>
      <c r="GZ15" s="151"/>
      <c r="HA15" s="151"/>
      <c r="HB15" s="151"/>
      <c r="HC15" s="151"/>
      <c r="HD15" s="151"/>
      <c r="HE15" s="151"/>
      <c r="HF15" s="151"/>
      <c r="HG15" s="151"/>
      <c r="HH15" s="151"/>
      <c r="HI15" s="151"/>
      <c r="HJ15" s="151"/>
      <c r="HK15" s="151"/>
      <c r="HL15" s="151"/>
      <c r="HM15" s="151"/>
      <c r="HN15" s="151"/>
      <c r="HO15" s="151"/>
      <c r="HP15" s="151"/>
      <c r="HQ15" s="151"/>
      <c r="HR15" s="151"/>
      <c r="HS15" s="151"/>
      <c r="HT15" s="151"/>
      <c r="HU15" s="151"/>
      <c r="HV15" s="151"/>
      <c r="HW15" s="151"/>
      <c r="HX15" s="151"/>
      <c r="HY15" s="151"/>
      <c r="HZ15" s="151"/>
      <c r="IA15" s="151"/>
      <c r="IB15" s="151"/>
      <c r="IC15" s="151"/>
      <c r="ID15" s="151"/>
      <c r="IE15" s="151"/>
      <c r="IF15" s="151"/>
      <c r="IG15" s="151"/>
      <c r="IH15" s="151"/>
      <c r="II15" s="151"/>
      <c r="IJ15" s="151"/>
      <c r="IK15" s="151"/>
      <c r="IL15" s="151"/>
      <c r="IM15" s="151"/>
      <c r="IN15" s="151"/>
      <c r="IO15" s="151"/>
      <c r="IP15" s="151"/>
      <c r="IQ15" s="151"/>
      <c r="IR15" s="151"/>
      <c r="IS15" s="151"/>
      <c r="IT15" s="151"/>
      <c r="IU15" s="151"/>
      <c r="IV15" s="151"/>
      <c r="IW15" s="151"/>
      <c r="IX15" s="151"/>
      <c r="IY15" s="151"/>
      <c r="IZ15" s="151"/>
      <c r="JA15" s="151"/>
      <c r="JB15" s="151"/>
      <c r="JC15" s="151"/>
      <c r="JD15" s="151"/>
      <c r="JE15" s="151"/>
      <c r="JF15" s="151"/>
      <c r="JG15" s="151"/>
      <c r="JH15" s="151"/>
      <c r="JI15" s="151"/>
      <c r="JJ15" s="151"/>
      <c r="JK15" s="151"/>
      <c r="JL15" s="151"/>
      <c r="JM15" s="151"/>
      <c r="JN15" s="151"/>
      <c r="JO15" s="151"/>
      <c r="JP15" s="151"/>
      <c r="JQ15" s="151"/>
      <c r="JR15" s="151"/>
      <c r="JS15" s="151"/>
      <c r="JT15" s="151"/>
      <c r="JU15" s="151"/>
      <c r="JV15" s="151"/>
      <c r="JW15" s="151"/>
      <c r="JX15" s="151"/>
      <c r="JY15" s="151"/>
      <c r="JZ15" s="151"/>
      <c r="KA15" s="151"/>
      <c r="KB15" s="151"/>
      <c r="KC15" s="151"/>
      <c r="KD15" s="151"/>
      <c r="KE15" s="151"/>
      <c r="KF15" s="151"/>
      <c r="KG15" s="151"/>
      <c r="KH15" s="151"/>
      <c r="KI15" s="151"/>
      <c r="KJ15" s="151"/>
      <c r="KK15" s="151"/>
      <c r="KL15" s="151"/>
      <c r="KM15" s="151"/>
      <c r="KN15" s="151"/>
      <c r="KO15" s="151"/>
      <c r="KP15" s="151"/>
      <c r="KQ15" s="151"/>
      <c r="KR15" s="151"/>
      <c r="KS15" s="151"/>
      <c r="KT15" s="151"/>
      <c r="KU15" s="151"/>
      <c r="KV15" s="151"/>
      <c r="KW15" s="151"/>
      <c r="KX15" s="151"/>
      <c r="KY15" s="151"/>
      <c r="KZ15" s="151"/>
      <c r="LA15" s="151"/>
      <c r="LB15" s="151"/>
      <c r="LC15" s="151"/>
      <c r="LD15" s="151"/>
      <c r="LE15" s="151"/>
      <c r="LF15" s="151"/>
      <c r="LG15" s="151"/>
      <c r="LH15" s="151"/>
      <c r="LI15" s="151"/>
      <c r="LJ15" s="151"/>
      <c r="LK15" s="151"/>
      <c r="LL15" s="151"/>
      <c r="LM15" s="151"/>
      <c r="LN15" s="151"/>
      <c r="LO15" s="151"/>
      <c r="LP15" s="151"/>
      <c r="LQ15" s="151"/>
      <c r="LR15" s="151"/>
      <c r="LS15" s="151"/>
      <c r="LT15" s="151"/>
      <c r="LU15" s="151"/>
      <c r="LV15" s="151"/>
      <c r="LW15" s="151"/>
      <c r="LX15" s="151"/>
      <c r="LY15" s="151"/>
      <c r="LZ15" s="151"/>
      <c r="MA15" s="151">
        <v>262</v>
      </c>
      <c r="MB15" s="151"/>
      <c r="MC15" s="151"/>
      <c r="MD15" s="151"/>
      <c r="ME15" s="151"/>
      <c r="MF15" s="151"/>
      <c r="MG15" s="151">
        <v>8</v>
      </c>
      <c r="MH15" s="151"/>
      <c r="MI15" s="151"/>
      <c r="MJ15" s="151"/>
      <c r="MK15" s="151"/>
      <c r="ML15" s="151"/>
      <c r="MM15" s="151"/>
      <c r="MN15" s="151"/>
      <c r="MO15" s="151"/>
      <c r="MP15" s="151"/>
      <c r="MQ15" s="151"/>
      <c r="MR15" s="151"/>
      <c r="MS15" s="151"/>
      <c r="MT15" s="151"/>
      <c r="MU15" s="151"/>
      <c r="MV15" s="151"/>
      <c r="MW15" s="151"/>
      <c r="MX15" s="151"/>
      <c r="MY15" s="151"/>
      <c r="MZ15" s="151"/>
      <c r="NA15" s="151"/>
      <c r="NB15" s="151"/>
      <c r="NC15" s="151"/>
      <c r="ND15" s="151"/>
      <c r="NE15" s="151"/>
      <c r="NF15" s="151"/>
      <c r="NG15" s="151"/>
      <c r="NH15" s="151"/>
      <c r="NI15" s="151"/>
      <c r="NJ15" s="151"/>
      <c r="NK15" s="151"/>
      <c r="NL15" s="151"/>
      <c r="NM15" s="151"/>
      <c r="NN15" s="151"/>
      <c r="NO15" s="151"/>
      <c r="NP15" s="151"/>
      <c r="NQ15" s="151"/>
      <c r="NR15" s="151"/>
      <c r="NS15" s="151"/>
      <c r="NT15" s="151"/>
      <c r="NU15" s="151"/>
      <c r="NV15" s="151"/>
      <c r="NW15" s="151"/>
      <c r="NX15" s="151"/>
      <c r="NY15" s="151"/>
      <c r="NZ15" s="151"/>
      <c r="OA15" s="151"/>
      <c r="OB15" s="151"/>
      <c r="OC15" s="151"/>
      <c r="OD15" s="151"/>
      <c r="OE15" s="151"/>
      <c r="OF15" s="151"/>
      <c r="OG15" s="151"/>
      <c r="OH15" s="151"/>
      <c r="OI15" s="151"/>
      <c r="OJ15" s="151"/>
      <c r="OK15" s="151"/>
      <c r="OL15" s="151"/>
      <c r="OM15" s="151"/>
      <c r="ON15" s="151"/>
      <c r="OO15" s="152"/>
      <c r="OP15" s="142">
        <v>87749</v>
      </c>
      <c r="OQ15" s="153">
        <v>97</v>
      </c>
      <c r="OR15" s="151"/>
      <c r="OS15" s="151"/>
      <c r="OT15" s="151"/>
      <c r="OU15" s="151"/>
      <c r="OV15" s="151">
        <v>1101</v>
      </c>
      <c r="OW15" s="151">
        <v>157</v>
      </c>
      <c r="OX15" s="151">
        <v>-1659</v>
      </c>
      <c r="OY15" s="151"/>
      <c r="OZ15" s="151"/>
      <c r="PA15" s="151"/>
      <c r="PB15" s="151"/>
      <c r="PC15" s="151"/>
      <c r="PD15" s="151"/>
      <c r="PE15" s="151"/>
      <c r="PF15" s="151"/>
      <c r="PG15" s="151"/>
      <c r="PH15" s="151"/>
      <c r="PI15" s="151"/>
      <c r="PJ15" s="154"/>
      <c r="PK15" s="142">
        <v>-304</v>
      </c>
      <c r="PL15" s="142">
        <v>87445</v>
      </c>
    </row>
    <row r="16" spans="1:429" ht="15" x14ac:dyDescent="0.25">
      <c r="A16" s="145">
        <v>112300</v>
      </c>
      <c r="B16" s="146" t="s">
        <v>707</v>
      </c>
      <c r="C16" s="147" t="s">
        <v>204</v>
      </c>
      <c r="D16" s="148">
        <v>11</v>
      </c>
      <c r="E16" s="149"/>
      <c r="F16" s="150"/>
      <c r="G16" s="149"/>
      <c r="H16" s="150"/>
      <c r="I16" s="149">
        <v>5</v>
      </c>
      <c r="J16" s="151"/>
      <c r="K16" s="151"/>
      <c r="L16" s="151">
        <v>8958</v>
      </c>
      <c r="M16" s="151"/>
      <c r="N16" s="151"/>
      <c r="O16" s="151"/>
      <c r="P16" s="151"/>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51"/>
      <c r="AZ16" s="151"/>
      <c r="BA16" s="151"/>
      <c r="BB16" s="151"/>
      <c r="BC16" s="151"/>
      <c r="BD16" s="151"/>
      <c r="BE16" s="151"/>
      <c r="BF16" s="151"/>
      <c r="BG16" s="151"/>
      <c r="BH16" s="151"/>
      <c r="BI16" s="151"/>
      <c r="BJ16" s="151"/>
      <c r="BK16" s="151"/>
      <c r="BL16" s="151"/>
      <c r="BM16" s="151"/>
      <c r="BN16" s="151"/>
      <c r="BO16" s="151"/>
      <c r="BP16" s="151"/>
      <c r="BQ16" s="151"/>
      <c r="BR16" s="151"/>
      <c r="BS16" s="151"/>
      <c r="BT16" s="151"/>
      <c r="BU16" s="151"/>
      <c r="BV16" s="151"/>
      <c r="BW16" s="151"/>
      <c r="BX16" s="151"/>
      <c r="BY16" s="151"/>
      <c r="BZ16" s="151"/>
      <c r="CA16" s="151"/>
      <c r="CB16" s="151"/>
      <c r="CC16" s="151"/>
      <c r="CD16" s="151"/>
      <c r="CE16" s="151"/>
      <c r="CF16" s="151"/>
      <c r="CG16" s="151"/>
      <c r="CH16" s="151"/>
      <c r="CI16" s="151"/>
      <c r="CJ16" s="151"/>
      <c r="CK16" s="151"/>
      <c r="CL16" s="151"/>
      <c r="CM16" s="151"/>
      <c r="CN16" s="151"/>
      <c r="CO16" s="151"/>
      <c r="CP16" s="151"/>
      <c r="CQ16" s="151"/>
      <c r="CR16" s="151"/>
      <c r="CS16" s="151"/>
      <c r="CT16" s="151"/>
      <c r="CU16" s="151"/>
      <c r="CV16" s="151"/>
      <c r="CW16" s="151"/>
      <c r="CX16" s="151"/>
      <c r="CY16" s="151"/>
      <c r="CZ16" s="151"/>
      <c r="DA16" s="151"/>
      <c r="DB16" s="151"/>
      <c r="DC16" s="151"/>
      <c r="DD16" s="151"/>
      <c r="DE16" s="151"/>
      <c r="DF16" s="151"/>
      <c r="DG16" s="151"/>
      <c r="DH16" s="151"/>
      <c r="DI16" s="151"/>
      <c r="DJ16" s="151"/>
      <c r="DK16" s="151"/>
      <c r="DL16" s="151"/>
      <c r="DM16" s="151"/>
      <c r="DN16" s="151"/>
      <c r="DO16" s="151"/>
      <c r="DP16" s="151"/>
      <c r="DQ16" s="151"/>
      <c r="DR16" s="151"/>
      <c r="DS16" s="151"/>
      <c r="DT16" s="151"/>
      <c r="DU16" s="151"/>
      <c r="DV16" s="151"/>
      <c r="DW16" s="151"/>
      <c r="DX16" s="151"/>
      <c r="DY16" s="151"/>
      <c r="DZ16" s="151"/>
      <c r="EA16" s="151"/>
      <c r="EB16" s="151"/>
      <c r="EC16" s="151"/>
      <c r="ED16" s="151"/>
      <c r="EE16" s="151"/>
      <c r="EF16" s="151"/>
      <c r="EG16" s="151"/>
      <c r="EH16" s="151"/>
      <c r="EI16" s="151"/>
      <c r="EJ16" s="151"/>
      <c r="EK16" s="151"/>
      <c r="EL16" s="151"/>
      <c r="EM16" s="151"/>
      <c r="EN16" s="151"/>
      <c r="EO16" s="151"/>
      <c r="EP16" s="151"/>
      <c r="EQ16" s="151"/>
      <c r="ER16" s="151"/>
      <c r="ES16" s="151"/>
      <c r="ET16" s="151"/>
      <c r="EU16" s="151"/>
      <c r="EV16" s="151"/>
      <c r="EW16" s="151"/>
      <c r="EX16" s="151"/>
      <c r="EY16" s="151"/>
      <c r="EZ16" s="151"/>
      <c r="FA16" s="151"/>
      <c r="FB16" s="151"/>
      <c r="FC16" s="151"/>
      <c r="FD16" s="151"/>
      <c r="FE16" s="151"/>
      <c r="FF16" s="151"/>
      <c r="FG16" s="151"/>
      <c r="FH16" s="151"/>
      <c r="FI16" s="151"/>
      <c r="FJ16" s="151"/>
      <c r="FK16" s="151"/>
      <c r="FL16" s="151"/>
      <c r="FM16" s="151"/>
      <c r="FN16" s="151"/>
      <c r="FO16" s="151"/>
      <c r="FP16" s="151"/>
      <c r="FQ16" s="151"/>
      <c r="FR16" s="151"/>
      <c r="FS16" s="151"/>
      <c r="FT16" s="151"/>
      <c r="FU16" s="151"/>
      <c r="FV16" s="151"/>
      <c r="FW16" s="151"/>
      <c r="FX16" s="151"/>
      <c r="FY16" s="151"/>
      <c r="FZ16" s="151"/>
      <c r="GA16" s="151"/>
      <c r="GB16" s="151"/>
      <c r="GC16" s="151"/>
      <c r="GD16" s="151"/>
      <c r="GE16" s="151"/>
      <c r="GF16" s="151"/>
      <c r="GG16" s="151"/>
      <c r="GH16" s="151"/>
      <c r="GI16" s="151"/>
      <c r="GJ16" s="151">
        <v>1</v>
      </c>
      <c r="GK16" s="151"/>
      <c r="GL16" s="151"/>
      <c r="GM16" s="151"/>
      <c r="GN16" s="151"/>
      <c r="GO16" s="151"/>
      <c r="GP16" s="151"/>
      <c r="GQ16" s="151">
        <v>45</v>
      </c>
      <c r="GR16" s="151">
        <v>128</v>
      </c>
      <c r="GS16" s="151">
        <v>27</v>
      </c>
      <c r="GT16" s="151"/>
      <c r="GU16" s="151"/>
      <c r="GV16" s="151"/>
      <c r="GW16" s="151">
        <v>164</v>
      </c>
      <c r="GX16" s="151">
        <v>26688</v>
      </c>
      <c r="GY16" s="151"/>
      <c r="GZ16" s="151"/>
      <c r="HA16" s="151">
        <v>428</v>
      </c>
      <c r="HB16" s="151">
        <v>344</v>
      </c>
      <c r="HC16" s="151"/>
      <c r="HD16" s="151"/>
      <c r="HE16" s="151"/>
      <c r="HF16" s="151">
        <v>399</v>
      </c>
      <c r="HG16" s="151">
        <v>324</v>
      </c>
      <c r="HH16" s="151"/>
      <c r="HI16" s="151"/>
      <c r="HJ16" s="151"/>
      <c r="HK16" s="151"/>
      <c r="HL16" s="151"/>
      <c r="HM16" s="151"/>
      <c r="HN16" s="151"/>
      <c r="HO16" s="151"/>
      <c r="HP16" s="151"/>
      <c r="HQ16" s="151"/>
      <c r="HR16" s="151"/>
      <c r="HS16" s="151"/>
      <c r="HT16" s="151"/>
      <c r="HU16" s="151"/>
      <c r="HV16" s="151"/>
      <c r="HW16" s="151"/>
      <c r="HX16" s="151"/>
      <c r="HY16" s="151"/>
      <c r="HZ16" s="151"/>
      <c r="IA16" s="151"/>
      <c r="IB16" s="151"/>
      <c r="IC16" s="151"/>
      <c r="ID16" s="151"/>
      <c r="IE16" s="151"/>
      <c r="IF16" s="151"/>
      <c r="IG16" s="151"/>
      <c r="IH16" s="151"/>
      <c r="II16" s="151"/>
      <c r="IJ16" s="151"/>
      <c r="IK16" s="151"/>
      <c r="IL16" s="151"/>
      <c r="IM16" s="151"/>
      <c r="IN16" s="151"/>
      <c r="IO16" s="151"/>
      <c r="IP16" s="151"/>
      <c r="IQ16" s="151"/>
      <c r="IR16" s="151"/>
      <c r="IS16" s="151"/>
      <c r="IT16" s="151"/>
      <c r="IU16" s="151"/>
      <c r="IV16" s="151"/>
      <c r="IW16" s="151"/>
      <c r="IX16" s="151"/>
      <c r="IY16" s="151"/>
      <c r="IZ16" s="151"/>
      <c r="JA16" s="151"/>
      <c r="JB16" s="151"/>
      <c r="JC16" s="151"/>
      <c r="JD16" s="151"/>
      <c r="JE16" s="151"/>
      <c r="JF16" s="151"/>
      <c r="JG16" s="151"/>
      <c r="JH16" s="151"/>
      <c r="JI16" s="151"/>
      <c r="JJ16" s="151"/>
      <c r="JK16" s="151"/>
      <c r="JL16" s="151"/>
      <c r="JM16" s="151"/>
      <c r="JN16" s="151"/>
      <c r="JO16" s="151"/>
      <c r="JP16" s="151"/>
      <c r="JQ16" s="151"/>
      <c r="JR16" s="151"/>
      <c r="JS16" s="151"/>
      <c r="JT16" s="151"/>
      <c r="JU16" s="151"/>
      <c r="JV16" s="151"/>
      <c r="JW16" s="151"/>
      <c r="JX16" s="151"/>
      <c r="JY16" s="151"/>
      <c r="JZ16" s="151"/>
      <c r="KA16" s="151"/>
      <c r="KB16" s="151"/>
      <c r="KC16" s="151"/>
      <c r="KD16" s="151"/>
      <c r="KE16" s="151"/>
      <c r="KF16" s="151"/>
      <c r="KG16" s="151"/>
      <c r="KH16" s="151"/>
      <c r="KI16" s="151"/>
      <c r="KJ16" s="151"/>
      <c r="KK16" s="151"/>
      <c r="KL16" s="151"/>
      <c r="KM16" s="151"/>
      <c r="KN16" s="151"/>
      <c r="KO16" s="151"/>
      <c r="KP16" s="151"/>
      <c r="KQ16" s="151"/>
      <c r="KR16" s="151"/>
      <c r="KS16" s="151"/>
      <c r="KT16" s="151"/>
      <c r="KU16" s="151"/>
      <c r="KV16" s="151"/>
      <c r="KW16" s="151"/>
      <c r="KX16" s="151"/>
      <c r="KY16" s="151"/>
      <c r="KZ16" s="151"/>
      <c r="LA16" s="151"/>
      <c r="LB16" s="151"/>
      <c r="LC16" s="151"/>
      <c r="LD16" s="151"/>
      <c r="LE16" s="151"/>
      <c r="LF16" s="151"/>
      <c r="LG16" s="151"/>
      <c r="LH16" s="151"/>
      <c r="LI16" s="151"/>
      <c r="LJ16" s="151"/>
      <c r="LK16" s="151"/>
      <c r="LL16" s="151"/>
      <c r="LM16" s="151"/>
      <c r="LN16" s="151"/>
      <c r="LO16" s="151"/>
      <c r="LP16" s="151"/>
      <c r="LQ16" s="151"/>
      <c r="LR16" s="151"/>
      <c r="LS16" s="151"/>
      <c r="LT16" s="151"/>
      <c r="LU16" s="151"/>
      <c r="LV16" s="151"/>
      <c r="LW16" s="151"/>
      <c r="LX16" s="151"/>
      <c r="LY16" s="151"/>
      <c r="LZ16" s="151"/>
      <c r="MA16" s="151">
        <v>6</v>
      </c>
      <c r="MB16" s="151"/>
      <c r="MC16" s="151"/>
      <c r="MD16" s="151"/>
      <c r="ME16" s="151"/>
      <c r="MF16" s="151"/>
      <c r="MG16" s="151"/>
      <c r="MH16" s="151"/>
      <c r="MI16" s="151"/>
      <c r="MJ16" s="151"/>
      <c r="MK16" s="151"/>
      <c r="ML16" s="151"/>
      <c r="MM16" s="151"/>
      <c r="MN16" s="151"/>
      <c r="MO16" s="151"/>
      <c r="MP16" s="151"/>
      <c r="MQ16" s="151">
        <v>1</v>
      </c>
      <c r="MR16" s="151">
        <v>42</v>
      </c>
      <c r="MS16" s="151"/>
      <c r="MT16" s="151"/>
      <c r="MU16" s="151"/>
      <c r="MV16" s="151"/>
      <c r="MW16" s="151"/>
      <c r="MX16" s="151"/>
      <c r="MY16" s="151"/>
      <c r="MZ16" s="151"/>
      <c r="NA16" s="151"/>
      <c r="NB16" s="151"/>
      <c r="NC16" s="151"/>
      <c r="ND16" s="151"/>
      <c r="NE16" s="151"/>
      <c r="NF16" s="151"/>
      <c r="NG16" s="151"/>
      <c r="NH16" s="151"/>
      <c r="NI16" s="151"/>
      <c r="NJ16" s="151"/>
      <c r="NK16" s="151"/>
      <c r="NL16" s="151"/>
      <c r="NM16" s="151"/>
      <c r="NN16" s="151"/>
      <c r="NO16" s="151">
        <v>16</v>
      </c>
      <c r="NP16" s="151">
        <v>28</v>
      </c>
      <c r="NQ16" s="151">
        <v>57</v>
      </c>
      <c r="NR16" s="151"/>
      <c r="NS16" s="151"/>
      <c r="NT16" s="151"/>
      <c r="NU16" s="151"/>
      <c r="NV16" s="151"/>
      <c r="NW16" s="151"/>
      <c r="NX16" s="151"/>
      <c r="NY16" s="151"/>
      <c r="NZ16" s="151"/>
      <c r="OA16" s="151"/>
      <c r="OB16" s="151"/>
      <c r="OC16" s="151">
        <v>1</v>
      </c>
      <c r="OD16" s="151"/>
      <c r="OE16" s="151"/>
      <c r="OF16" s="151"/>
      <c r="OG16" s="151"/>
      <c r="OH16" s="151"/>
      <c r="OI16" s="151"/>
      <c r="OJ16" s="151">
        <v>20</v>
      </c>
      <c r="OK16" s="151">
        <v>115</v>
      </c>
      <c r="OL16" s="151">
        <v>214</v>
      </c>
      <c r="OM16" s="151"/>
      <c r="ON16" s="151"/>
      <c r="OO16" s="152"/>
      <c r="OP16" s="142">
        <v>38022</v>
      </c>
      <c r="OQ16" s="153">
        <v>5227</v>
      </c>
      <c r="OR16" s="151"/>
      <c r="OS16" s="151"/>
      <c r="OT16" s="151"/>
      <c r="OU16" s="151"/>
      <c r="OV16" s="151">
        <v>352</v>
      </c>
      <c r="OW16" s="151">
        <v>665</v>
      </c>
      <c r="OX16" s="151">
        <v>-102</v>
      </c>
      <c r="OY16" s="151"/>
      <c r="OZ16" s="151"/>
      <c r="PA16" s="151"/>
      <c r="PB16" s="151"/>
      <c r="PC16" s="151"/>
      <c r="PD16" s="151"/>
      <c r="PE16" s="151"/>
      <c r="PF16" s="151"/>
      <c r="PG16" s="151"/>
      <c r="PH16" s="151"/>
      <c r="PI16" s="151"/>
      <c r="PJ16" s="154"/>
      <c r="PK16" s="142">
        <v>6142</v>
      </c>
      <c r="PL16" s="142">
        <v>44165</v>
      </c>
    </row>
    <row r="17" spans="1:428" ht="15" x14ac:dyDescent="0.25">
      <c r="A17" s="145" t="s">
        <v>608</v>
      </c>
      <c r="B17" s="146" t="s">
        <v>707</v>
      </c>
      <c r="C17" s="147" t="s">
        <v>205</v>
      </c>
      <c r="D17" s="148">
        <v>17</v>
      </c>
      <c r="E17" s="149">
        <v>141</v>
      </c>
      <c r="F17" s="149">
        <v>9</v>
      </c>
      <c r="G17" s="149">
        <v>38</v>
      </c>
      <c r="H17" s="150">
        <v>9</v>
      </c>
      <c r="I17" s="149">
        <v>51</v>
      </c>
      <c r="J17" s="151">
        <v>286</v>
      </c>
      <c r="K17" s="151">
        <v>468</v>
      </c>
      <c r="L17" s="151"/>
      <c r="M17" s="151">
        <v>2558</v>
      </c>
      <c r="N17" s="151">
        <v>0</v>
      </c>
      <c r="O17" s="151"/>
      <c r="P17" s="151">
        <v>360</v>
      </c>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51"/>
      <c r="AZ17" s="151"/>
      <c r="BA17" s="151"/>
      <c r="BB17" s="151"/>
      <c r="BC17" s="151"/>
      <c r="BD17" s="151"/>
      <c r="BE17" s="151"/>
      <c r="BF17" s="151"/>
      <c r="BG17" s="151"/>
      <c r="BH17" s="151"/>
      <c r="BI17" s="151"/>
      <c r="BJ17" s="151"/>
      <c r="BK17" s="151"/>
      <c r="BL17" s="151"/>
      <c r="BM17" s="151"/>
      <c r="BN17" s="151"/>
      <c r="BO17" s="151"/>
      <c r="BP17" s="151"/>
      <c r="BQ17" s="151"/>
      <c r="BR17" s="151"/>
      <c r="BS17" s="151"/>
      <c r="BT17" s="151"/>
      <c r="BU17" s="151"/>
      <c r="BV17" s="151"/>
      <c r="BW17" s="151"/>
      <c r="BX17" s="151"/>
      <c r="BY17" s="151"/>
      <c r="BZ17" s="151"/>
      <c r="CA17" s="151"/>
      <c r="CB17" s="151"/>
      <c r="CC17" s="151"/>
      <c r="CD17" s="151"/>
      <c r="CE17" s="151"/>
      <c r="CF17" s="151"/>
      <c r="CG17" s="151"/>
      <c r="CH17" s="151"/>
      <c r="CI17" s="151"/>
      <c r="CJ17" s="151"/>
      <c r="CK17" s="151"/>
      <c r="CL17" s="151"/>
      <c r="CM17" s="151"/>
      <c r="CN17" s="151"/>
      <c r="CO17" s="151"/>
      <c r="CP17" s="151"/>
      <c r="CQ17" s="151"/>
      <c r="CR17" s="151"/>
      <c r="CS17" s="151"/>
      <c r="CT17" s="151"/>
      <c r="CU17" s="151"/>
      <c r="CV17" s="151"/>
      <c r="CW17" s="151"/>
      <c r="CX17" s="151"/>
      <c r="CY17" s="151"/>
      <c r="CZ17" s="151"/>
      <c r="DA17" s="151"/>
      <c r="DB17" s="151"/>
      <c r="DC17" s="151"/>
      <c r="DD17" s="151"/>
      <c r="DE17" s="151"/>
      <c r="DF17" s="151"/>
      <c r="DG17" s="151"/>
      <c r="DH17" s="151"/>
      <c r="DI17" s="151"/>
      <c r="DJ17" s="151"/>
      <c r="DK17" s="151"/>
      <c r="DL17" s="151"/>
      <c r="DM17" s="151"/>
      <c r="DN17" s="151"/>
      <c r="DO17" s="151"/>
      <c r="DP17" s="151"/>
      <c r="DQ17" s="151"/>
      <c r="DR17" s="151"/>
      <c r="DS17" s="151"/>
      <c r="DT17" s="151"/>
      <c r="DU17" s="151"/>
      <c r="DV17" s="151"/>
      <c r="DW17" s="151"/>
      <c r="DX17" s="151"/>
      <c r="DY17" s="151"/>
      <c r="DZ17" s="151"/>
      <c r="EA17" s="151"/>
      <c r="EB17" s="151"/>
      <c r="EC17" s="151"/>
      <c r="ED17" s="151"/>
      <c r="EE17" s="151"/>
      <c r="EF17" s="151"/>
      <c r="EG17" s="151"/>
      <c r="EH17" s="151"/>
      <c r="EI17" s="151"/>
      <c r="EJ17" s="151"/>
      <c r="EK17" s="151"/>
      <c r="EL17" s="151"/>
      <c r="EM17" s="151"/>
      <c r="EN17" s="151"/>
      <c r="EO17" s="151"/>
      <c r="EP17" s="151"/>
      <c r="EQ17" s="151"/>
      <c r="ER17" s="151"/>
      <c r="ES17" s="151"/>
      <c r="ET17" s="151"/>
      <c r="EU17" s="151"/>
      <c r="EV17" s="151"/>
      <c r="EW17" s="151"/>
      <c r="EX17" s="151"/>
      <c r="EY17" s="151"/>
      <c r="EZ17" s="151"/>
      <c r="FA17" s="151"/>
      <c r="FB17" s="151"/>
      <c r="FC17" s="151"/>
      <c r="FD17" s="151"/>
      <c r="FE17" s="151"/>
      <c r="FF17" s="151"/>
      <c r="FG17" s="151"/>
      <c r="FH17" s="151"/>
      <c r="FI17" s="151"/>
      <c r="FJ17" s="151"/>
      <c r="FK17" s="151"/>
      <c r="FL17" s="151"/>
      <c r="FM17" s="151"/>
      <c r="FN17" s="151"/>
      <c r="FO17" s="151"/>
      <c r="FP17" s="151"/>
      <c r="FQ17" s="151"/>
      <c r="FR17" s="151"/>
      <c r="FS17" s="151"/>
      <c r="FT17" s="151"/>
      <c r="FU17" s="151"/>
      <c r="FV17" s="151"/>
      <c r="FW17" s="151"/>
      <c r="FX17" s="151"/>
      <c r="FY17" s="151"/>
      <c r="FZ17" s="151"/>
      <c r="GA17" s="151"/>
      <c r="GB17" s="151"/>
      <c r="GC17" s="151"/>
      <c r="GD17" s="151"/>
      <c r="GE17" s="151"/>
      <c r="GF17" s="151"/>
      <c r="GG17" s="151"/>
      <c r="GH17" s="151"/>
      <c r="GI17" s="151">
        <v>11</v>
      </c>
      <c r="GJ17" s="151"/>
      <c r="GK17" s="151"/>
      <c r="GL17" s="151"/>
      <c r="GM17" s="151"/>
      <c r="GN17" s="151"/>
      <c r="GO17" s="151"/>
      <c r="GP17" s="151"/>
      <c r="GQ17" s="151"/>
      <c r="GR17" s="151"/>
      <c r="GS17" s="151"/>
      <c r="GT17" s="151"/>
      <c r="GU17" s="151"/>
      <c r="GV17" s="151"/>
      <c r="GW17" s="151"/>
      <c r="GX17" s="151">
        <v>151</v>
      </c>
      <c r="GY17" s="151">
        <v>21055</v>
      </c>
      <c r="GZ17" s="151">
        <v>335</v>
      </c>
      <c r="HA17" s="151">
        <v>1</v>
      </c>
      <c r="HB17" s="151">
        <v>2</v>
      </c>
      <c r="HC17" s="151">
        <v>45</v>
      </c>
      <c r="HD17" s="151"/>
      <c r="HE17" s="151">
        <v>16</v>
      </c>
      <c r="HF17" s="151">
        <v>115</v>
      </c>
      <c r="HG17" s="151">
        <v>849</v>
      </c>
      <c r="HH17" s="151">
        <v>2</v>
      </c>
      <c r="HI17" s="151"/>
      <c r="HJ17" s="151"/>
      <c r="HK17" s="151"/>
      <c r="HL17" s="151"/>
      <c r="HM17" s="151">
        <v>83</v>
      </c>
      <c r="HN17" s="151">
        <v>142</v>
      </c>
      <c r="HO17" s="151"/>
      <c r="HP17" s="151"/>
      <c r="HQ17" s="151"/>
      <c r="HR17" s="151">
        <v>65</v>
      </c>
      <c r="HS17" s="151"/>
      <c r="HT17" s="151"/>
      <c r="HU17" s="151"/>
      <c r="HV17" s="151"/>
      <c r="HW17" s="151"/>
      <c r="HX17" s="151"/>
      <c r="HY17" s="151"/>
      <c r="HZ17" s="151"/>
      <c r="IA17" s="151"/>
      <c r="IB17" s="151"/>
      <c r="IC17" s="151"/>
      <c r="ID17" s="151"/>
      <c r="IE17" s="151"/>
      <c r="IF17" s="151"/>
      <c r="IG17" s="151"/>
      <c r="IH17" s="151"/>
      <c r="II17" s="151"/>
      <c r="IJ17" s="151"/>
      <c r="IK17" s="151"/>
      <c r="IL17" s="151"/>
      <c r="IM17" s="151"/>
      <c r="IN17" s="151"/>
      <c r="IO17" s="151"/>
      <c r="IP17" s="151"/>
      <c r="IQ17" s="151"/>
      <c r="IR17" s="151"/>
      <c r="IS17" s="151"/>
      <c r="IT17" s="151"/>
      <c r="IU17" s="151"/>
      <c r="IV17" s="151"/>
      <c r="IW17" s="151"/>
      <c r="IX17" s="151"/>
      <c r="IY17" s="151"/>
      <c r="IZ17" s="151"/>
      <c r="JA17" s="151"/>
      <c r="JB17" s="151"/>
      <c r="JC17" s="151"/>
      <c r="JD17" s="151"/>
      <c r="JE17" s="151"/>
      <c r="JF17" s="151"/>
      <c r="JG17" s="151"/>
      <c r="JH17" s="151"/>
      <c r="JI17" s="151"/>
      <c r="JJ17" s="151"/>
      <c r="JK17" s="151"/>
      <c r="JL17" s="151"/>
      <c r="JM17" s="151"/>
      <c r="JN17" s="151"/>
      <c r="JO17" s="151"/>
      <c r="JP17" s="151"/>
      <c r="JQ17" s="151"/>
      <c r="JR17" s="151"/>
      <c r="JS17" s="151"/>
      <c r="JT17" s="151"/>
      <c r="JU17" s="151"/>
      <c r="JV17" s="151"/>
      <c r="JW17" s="151"/>
      <c r="JX17" s="151"/>
      <c r="JY17" s="151">
        <v>2</v>
      </c>
      <c r="JZ17" s="151"/>
      <c r="KA17" s="151"/>
      <c r="KB17" s="151"/>
      <c r="KC17" s="151"/>
      <c r="KD17" s="151"/>
      <c r="KE17" s="151"/>
      <c r="KF17" s="151"/>
      <c r="KG17" s="151"/>
      <c r="KH17" s="151"/>
      <c r="KI17" s="151"/>
      <c r="KJ17" s="151"/>
      <c r="KK17" s="151"/>
      <c r="KL17" s="151">
        <v>14</v>
      </c>
      <c r="KM17" s="151"/>
      <c r="KN17" s="151"/>
      <c r="KO17" s="151"/>
      <c r="KP17" s="151"/>
      <c r="KQ17" s="151"/>
      <c r="KR17" s="151"/>
      <c r="KS17" s="151"/>
      <c r="KT17" s="151"/>
      <c r="KU17" s="151"/>
      <c r="KV17" s="151"/>
      <c r="KW17" s="151"/>
      <c r="KX17" s="151"/>
      <c r="KY17" s="151"/>
      <c r="KZ17" s="151"/>
      <c r="LA17" s="151"/>
      <c r="LB17" s="151"/>
      <c r="LC17" s="151"/>
      <c r="LD17" s="151"/>
      <c r="LE17" s="151"/>
      <c r="LF17" s="151"/>
      <c r="LG17" s="151"/>
      <c r="LH17" s="151"/>
      <c r="LI17" s="151"/>
      <c r="LJ17" s="151"/>
      <c r="LK17" s="151"/>
      <c r="LL17" s="151"/>
      <c r="LM17" s="151"/>
      <c r="LN17" s="151"/>
      <c r="LO17" s="151"/>
      <c r="LP17" s="151"/>
      <c r="LQ17" s="151"/>
      <c r="LR17" s="151"/>
      <c r="LS17" s="151"/>
      <c r="LT17" s="151"/>
      <c r="LU17" s="151"/>
      <c r="LV17" s="151"/>
      <c r="LW17" s="151"/>
      <c r="LX17" s="151"/>
      <c r="LY17" s="151"/>
      <c r="LZ17" s="151"/>
      <c r="MA17" s="151">
        <v>565</v>
      </c>
      <c r="MB17" s="151"/>
      <c r="MC17" s="151"/>
      <c r="MD17" s="151"/>
      <c r="ME17" s="151"/>
      <c r="MF17" s="151"/>
      <c r="MG17" s="151">
        <v>16</v>
      </c>
      <c r="MH17" s="151"/>
      <c r="MI17" s="151"/>
      <c r="MJ17" s="151"/>
      <c r="MK17" s="151"/>
      <c r="ML17" s="151"/>
      <c r="MM17" s="151"/>
      <c r="MN17" s="151">
        <v>10</v>
      </c>
      <c r="MO17" s="151"/>
      <c r="MP17" s="151"/>
      <c r="MQ17" s="151"/>
      <c r="MR17" s="151">
        <v>3</v>
      </c>
      <c r="MS17" s="151"/>
      <c r="MT17" s="151"/>
      <c r="MU17" s="151"/>
      <c r="MV17" s="151"/>
      <c r="MW17" s="151"/>
      <c r="MX17" s="151"/>
      <c r="MY17" s="151"/>
      <c r="MZ17" s="151"/>
      <c r="NA17" s="151"/>
      <c r="NB17" s="151"/>
      <c r="NC17" s="151"/>
      <c r="ND17" s="151"/>
      <c r="NE17" s="151"/>
      <c r="NF17" s="151"/>
      <c r="NG17" s="151"/>
      <c r="NH17" s="151"/>
      <c r="NI17" s="151"/>
      <c r="NJ17" s="151"/>
      <c r="NK17" s="151"/>
      <c r="NL17" s="151">
        <v>59</v>
      </c>
      <c r="NM17" s="151">
        <v>46</v>
      </c>
      <c r="NN17" s="151">
        <v>247</v>
      </c>
      <c r="NO17" s="151">
        <v>3</v>
      </c>
      <c r="NP17" s="151">
        <v>775</v>
      </c>
      <c r="NQ17" s="151">
        <v>1448</v>
      </c>
      <c r="NR17" s="151">
        <v>270</v>
      </c>
      <c r="NS17" s="151"/>
      <c r="NT17" s="151"/>
      <c r="NU17" s="151"/>
      <c r="NV17" s="151"/>
      <c r="NW17" s="151"/>
      <c r="NX17" s="151"/>
      <c r="NY17" s="151"/>
      <c r="NZ17" s="151"/>
      <c r="OA17" s="151"/>
      <c r="OB17" s="151"/>
      <c r="OC17" s="151"/>
      <c r="OD17" s="151"/>
      <c r="OE17" s="151">
        <v>11</v>
      </c>
      <c r="OF17" s="151"/>
      <c r="OG17" s="151"/>
      <c r="OH17" s="151"/>
      <c r="OI17" s="151"/>
      <c r="OJ17" s="151"/>
      <c r="OK17" s="151"/>
      <c r="OL17" s="151">
        <v>61</v>
      </c>
      <c r="OM17" s="151"/>
      <c r="ON17" s="151"/>
      <c r="OO17" s="152"/>
      <c r="OP17" s="142">
        <v>30341</v>
      </c>
      <c r="OQ17" s="153">
        <v>6023</v>
      </c>
      <c r="OR17" s="151"/>
      <c r="OS17" s="151"/>
      <c r="OT17" s="151"/>
      <c r="OU17" s="151"/>
      <c r="OV17" s="151">
        <v>423</v>
      </c>
      <c r="OW17" s="151">
        <v>1244</v>
      </c>
      <c r="OX17" s="151">
        <v>-4794</v>
      </c>
      <c r="OY17" s="151"/>
      <c r="OZ17" s="151"/>
      <c r="PA17" s="151"/>
      <c r="PB17" s="151"/>
      <c r="PC17" s="151"/>
      <c r="PD17" s="151"/>
      <c r="PE17" s="151"/>
      <c r="PF17" s="151"/>
      <c r="PG17" s="151"/>
      <c r="PH17" s="151"/>
      <c r="PI17" s="151"/>
      <c r="PJ17" s="154"/>
      <c r="PK17" s="142">
        <v>2896</v>
      </c>
      <c r="PL17" s="142">
        <v>33237</v>
      </c>
    </row>
    <row r="18" spans="1:428" ht="15" x14ac:dyDescent="0.25">
      <c r="A18" s="145">
        <v>113000</v>
      </c>
      <c r="B18" s="146" t="s">
        <v>707</v>
      </c>
      <c r="C18" s="147" t="s">
        <v>206</v>
      </c>
      <c r="D18" s="148"/>
      <c r="E18" s="149"/>
      <c r="F18" s="149"/>
      <c r="G18" s="149"/>
      <c r="H18" s="149"/>
      <c r="I18" s="149"/>
      <c r="J18" s="151"/>
      <c r="K18" s="151"/>
      <c r="L18" s="151"/>
      <c r="M18" s="151"/>
      <c r="N18" s="151">
        <v>3581</v>
      </c>
      <c r="O18" s="151"/>
      <c r="P18" s="151">
        <v>3</v>
      </c>
      <c r="Q18" s="151"/>
      <c r="R18" s="151">
        <v>77</v>
      </c>
      <c r="S18" s="151"/>
      <c r="T18" s="151"/>
      <c r="U18" s="151"/>
      <c r="V18" s="151"/>
      <c r="W18" s="151"/>
      <c r="X18" s="151"/>
      <c r="Y18" s="151"/>
      <c r="Z18" s="151"/>
      <c r="AA18" s="151"/>
      <c r="AB18" s="151"/>
      <c r="AC18" s="151"/>
      <c r="AD18" s="151"/>
      <c r="AE18" s="151"/>
      <c r="AF18" s="151"/>
      <c r="AG18" s="151"/>
      <c r="AH18" s="151"/>
      <c r="AI18" s="151"/>
      <c r="AJ18" s="151"/>
      <c r="AK18" s="151"/>
      <c r="AL18" s="151"/>
      <c r="AM18" s="151"/>
      <c r="AN18" s="151">
        <v>8368</v>
      </c>
      <c r="AO18" s="151">
        <v>1747</v>
      </c>
      <c r="AP18" s="151">
        <v>1024</v>
      </c>
      <c r="AQ18" s="151">
        <v>463</v>
      </c>
      <c r="AR18" s="151"/>
      <c r="AS18" s="151"/>
      <c r="AT18" s="151"/>
      <c r="AU18" s="151"/>
      <c r="AV18" s="151"/>
      <c r="AW18" s="151"/>
      <c r="AX18" s="151"/>
      <c r="AY18" s="151"/>
      <c r="AZ18" s="151"/>
      <c r="BA18" s="151"/>
      <c r="BB18" s="151"/>
      <c r="BC18" s="151">
        <v>1</v>
      </c>
      <c r="BD18" s="151"/>
      <c r="BE18" s="151"/>
      <c r="BF18" s="151"/>
      <c r="BG18" s="151"/>
      <c r="BH18" s="151"/>
      <c r="BI18" s="151"/>
      <c r="BJ18" s="151"/>
      <c r="BK18" s="151"/>
      <c r="BL18" s="151"/>
      <c r="BM18" s="151"/>
      <c r="BN18" s="151"/>
      <c r="BO18" s="151"/>
      <c r="BP18" s="151"/>
      <c r="BQ18" s="151"/>
      <c r="BR18" s="151"/>
      <c r="BS18" s="151"/>
      <c r="BT18" s="151"/>
      <c r="BU18" s="151"/>
      <c r="BV18" s="151"/>
      <c r="BW18" s="151"/>
      <c r="BX18" s="151"/>
      <c r="BY18" s="151"/>
      <c r="BZ18" s="151"/>
      <c r="CA18" s="151"/>
      <c r="CB18" s="151"/>
      <c r="CC18" s="151"/>
      <c r="CD18" s="151"/>
      <c r="CE18" s="151"/>
      <c r="CF18" s="151"/>
      <c r="CG18" s="151"/>
      <c r="CH18" s="151"/>
      <c r="CI18" s="151"/>
      <c r="CJ18" s="151"/>
      <c r="CK18" s="151"/>
      <c r="CL18" s="151"/>
      <c r="CM18" s="151"/>
      <c r="CN18" s="151"/>
      <c r="CO18" s="151"/>
      <c r="CP18" s="151"/>
      <c r="CQ18" s="151"/>
      <c r="CR18" s="151"/>
      <c r="CS18" s="151"/>
      <c r="CT18" s="151"/>
      <c r="CU18" s="151"/>
      <c r="CV18" s="151"/>
      <c r="CW18" s="151"/>
      <c r="CX18" s="151"/>
      <c r="CY18" s="151"/>
      <c r="CZ18" s="151"/>
      <c r="DA18" s="151"/>
      <c r="DB18" s="151"/>
      <c r="DC18" s="151"/>
      <c r="DD18" s="151"/>
      <c r="DE18" s="151"/>
      <c r="DF18" s="151"/>
      <c r="DG18" s="151"/>
      <c r="DH18" s="151"/>
      <c r="DI18" s="151"/>
      <c r="DJ18" s="151"/>
      <c r="DK18" s="151"/>
      <c r="DL18" s="151"/>
      <c r="DM18" s="151"/>
      <c r="DN18" s="151"/>
      <c r="DO18" s="151"/>
      <c r="DP18" s="151"/>
      <c r="DQ18" s="151"/>
      <c r="DR18" s="151"/>
      <c r="DS18" s="151"/>
      <c r="DT18" s="151"/>
      <c r="DU18" s="151"/>
      <c r="DV18" s="151"/>
      <c r="DW18" s="151"/>
      <c r="DX18" s="151"/>
      <c r="DY18" s="151"/>
      <c r="DZ18" s="151"/>
      <c r="EA18" s="151"/>
      <c r="EB18" s="151"/>
      <c r="EC18" s="151"/>
      <c r="ED18" s="151"/>
      <c r="EE18" s="151"/>
      <c r="EF18" s="151"/>
      <c r="EG18" s="151"/>
      <c r="EH18" s="151"/>
      <c r="EI18" s="151"/>
      <c r="EJ18" s="151"/>
      <c r="EK18" s="151"/>
      <c r="EL18" s="151"/>
      <c r="EM18" s="151"/>
      <c r="EN18" s="151"/>
      <c r="EO18" s="151"/>
      <c r="EP18" s="151"/>
      <c r="EQ18" s="151"/>
      <c r="ER18" s="151"/>
      <c r="ES18" s="151"/>
      <c r="ET18" s="151"/>
      <c r="EU18" s="151"/>
      <c r="EV18" s="151"/>
      <c r="EW18" s="151"/>
      <c r="EX18" s="151"/>
      <c r="EY18" s="151"/>
      <c r="EZ18" s="151"/>
      <c r="FA18" s="151"/>
      <c r="FB18" s="151"/>
      <c r="FC18" s="151"/>
      <c r="FD18" s="151"/>
      <c r="FE18" s="151"/>
      <c r="FF18" s="151"/>
      <c r="FG18" s="151"/>
      <c r="FH18" s="151"/>
      <c r="FI18" s="151"/>
      <c r="FJ18" s="151"/>
      <c r="FK18" s="151"/>
      <c r="FL18" s="151"/>
      <c r="FM18" s="151"/>
      <c r="FN18" s="151"/>
      <c r="FO18" s="151"/>
      <c r="FP18" s="151"/>
      <c r="FQ18" s="151"/>
      <c r="FR18" s="151"/>
      <c r="FS18" s="151"/>
      <c r="FT18" s="151"/>
      <c r="FU18" s="151">
        <v>91</v>
      </c>
      <c r="FV18" s="151"/>
      <c r="FW18" s="151"/>
      <c r="FX18" s="151"/>
      <c r="FY18" s="151"/>
      <c r="FZ18" s="151"/>
      <c r="GA18" s="151"/>
      <c r="GB18" s="151"/>
      <c r="GC18" s="151"/>
      <c r="GD18" s="151"/>
      <c r="GE18" s="151">
        <v>84</v>
      </c>
      <c r="GF18" s="151"/>
      <c r="GG18" s="151"/>
      <c r="GH18" s="151"/>
      <c r="GI18" s="151">
        <v>138</v>
      </c>
      <c r="GJ18" s="151"/>
      <c r="GK18" s="151"/>
      <c r="GL18" s="151"/>
      <c r="GM18" s="151"/>
      <c r="GN18" s="151"/>
      <c r="GO18" s="151"/>
      <c r="GP18" s="151"/>
      <c r="GQ18" s="151">
        <v>42</v>
      </c>
      <c r="GR18" s="151"/>
      <c r="GS18" s="151"/>
      <c r="GT18" s="151"/>
      <c r="GU18" s="151"/>
      <c r="GV18" s="151"/>
      <c r="GW18" s="151"/>
      <c r="GX18" s="151"/>
      <c r="GY18" s="151"/>
      <c r="GZ18" s="151"/>
      <c r="HA18" s="151"/>
      <c r="HB18" s="151"/>
      <c r="HC18" s="151">
        <v>13</v>
      </c>
      <c r="HD18" s="151"/>
      <c r="HE18" s="151">
        <v>505</v>
      </c>
      <c r="HF18" s="151">
        <v>40</v>
      </c>
      <c r="HG18" s="151">
        <v>27</v>
      </c>
      <c r="HH18" s="151">
        <v>104</v>
      </c>
      <c r="HI18" s="151"/>
      <c r="HJ18" s="151"/>
      <c r="HK18" s="151"/>
      <c r="HL18" s="151"/>
      <c r="HM18" s="151"/>
      <c r="HN18" s="151"/>
      <c r="HO18" s="151"/>
      <c r="HP18" s="151"/>
      <c r="HQ18" s="151"/>
      <c r="HR18" s="151"/>
      <c r="HS18" s="151">
        <v>124</v>
      </c>
      <c r="HT18" s="151">
        <v>5</v>
      </c>
      <c r="HU18" s="151">
        <v>519</v>
      </c>
      <c r="HV18" s="151">
        <v>592</v>
      </c>
      <c r="HW18" s="151">
        <v>1834</v>
      </c>
      <c r="HX18" s="151"/>
      <c r="HY18" s="151"/>
      <c r="HZ18" s="151"/>
      <c r="IA18" s="151"/>
      <c r="IB18" s="151"/>
      <c r="IC18" s="151"/>
      <c r="ID18" s="151">
        <v>22</v>
      </c>
      <c r="IE18" s="151"/>
      <c r="IF18" s="151"/>
      <c r="IG18" s="151"/>
      <c r="IH18" s="151"/>
      <c r="II18" s="151">
        <v>1</v>
      </c>
      <c r="IJ18" s="151"/>
      <c r="IK18" s="151"/>
      <c r="IL18" s="151"/>
      <c r="IM18" s="151">
        <v>198</v>
      </c>
      <c r="IN18" s="151"/>
      <c r="IO18" s="151">
        <v>6</v>
      </c>
      <c r="IP18" s="151"/>
      <c r="IQ18" s="151"/>
      <c r="IR18" s="151"/>
      <c r="IS18" s="151"/>
      <c r="IT18" s="151"/>
      <c r="IU18" s="151">
        <v>25</v>
      </c>
      <c r="IV18" s="151">
        <v>60</v>
      </c>
      <c r="IW18" s="151">
        <v>19</v>
      </c>
      <c r="IX18" s="151"/>
      <c r="IY18" s="151"/>
      <c r="IZ18" s="151"/>
      <c r="JA18" s="151">
        <v>5</v>
      </c>
      <c r="JB18" s="151"/>
      <c r="JC18" s="151"/>
      <c r="JD18" s="151"/>
      <c r="JE18" s="151"/>
      <c r="JF18" s="151"/>
      <c r="JG18" s="151"/>
      <c r="JH18" s="151"/>
      <c r="JI18" s="151">
        <v>1274</v>
      </c>
      <c r="JJ18" s="151">
        <v>45</v>
      </c>
      <c r="JK18" s="151">
        <v>456</v>
      </c>
      <c r="JL18" s="151"/>
      <c r="JM18" s="151"/>
      <c r="JN18" s="151"/>
      <c r="JO18" s="151"/>
      <c r="JP18" s="151"/>
      <c r="JQ18" s="151"/>
      <c r="JR18" s="151"/>
      <c r="JS18" s="151"/>
      <c r="JT18" s="151"/>
      <c r="JU18" s="151"/>
      <c r="JV18" s="151"/>
      <c r="JW18" s="151"/>
      <c r="JX18" s="151"/>
      <c r="JY18" s="151"/>
      <c r="JZ18" s="151"/>
      <c r="KA18" s="151"/>
      <c r="KB18" s="151"/>
      <c r="KC18" s="151"/>
      <c r="KD18" s="151"/>
      <c r="KE18" s="151"/>
      <c r="KF18" s="151"/>
      <c r="KG18" s="151"/>
      <c r="KH18" s="151"/>
      <c r="KI18" s="151"/>
      <c r="KJ18" s="151"/>
      <c r="KK18" s="151"/>
      <c r="KL18" s="151"/>
      <c r="KM18" s="151"/>
      <c r="KN18" s="151"/>
      <c r="KO18" s="151"/>
      <c r="KP18" s="151"/>
      <c r="KQ18" s="151"/>
      <c r="KR18" s="151"/>
      <c r="KS18" s="151"/>
      <c r="KT18" s="151"/>
      <c r="KU18" s="151"/>
      <c r="KV18" s="151"/>
      <c r="KW18" s="151"/>
      <c r="KX18" s="151"/>
      <c r="KY18" s="151"/>
      <c r="KZ18" s="151"/>
      <c r="LA18" s="151"/>
      <c r="LB18" s="151"/>
      <c r="LC18" s="151"/>
      <c r="LD18" s="151"/>
      <c r="LE18" s="151"/>
      <c r="LF18" s="151"/>
      <c r="LG18" s="151"/>
      <c r="LH18" s="151"/>
      <c r="LI18" s="151"/>
      <c r="LJ18" s="151"/>
      <c r="LK18" s="151"/>
      <c r="LL18" s="151"/>
      <c r="LM18" s="151"/>
      <c r="LN18" s="151"/>
      <c r="LO18" s="151"/>
      <c r="LP18" s="151"/>
      <c r="LQ18" s="151"/>
      <c r="LR18" s="151"/>
      <c r="LS18" s="151"/>
      <c r="LT18" s="151"/>
      <c r="LU18" s="151"/>
      <c r="LV18" s="151"/>
      <c r="LW18" s="151"/>
      <c r="LX18" s="151"/>
      <c r="LY18" s="151"/>
      <c r="LZ18" s="151"/>
      <c r="MA18" s="151">
        <v>22</v>
      </c>
      <c r="MB18" s="151"/>
      <c r="MC18" s="151"/>
      <c r="MD18" s="151"/>
      <c r="ME18" s="151"/>
      <c r="MF18" s="151"/>
      <c r="MG18" s="151"/>
      <c r="MH18" s="151"/>
      <c r="MI18" s="151">
        <v>2</v>
      </c>
      <c r="MJ18" s="151"/>
      <c r="MK18" s="151"/>
      <c r="ML18" s="151"/>
      <c r="MM18" s="151"/>
      <c r="MN18" s="151"/>
      <c r="MO18" s="151"/>
      <c r="MP18" s="151"/>
      <c r="MQ18" s="151"/>
      <c r="MR18" s="151">
        <v>4</v>
      </c>
      <c r="MS18" s="151"/>
      <c r="MT18" s="151"/>
      <c r="MU18" s="151"/>
      <c r="MV18" s="151"/>
      <c r="MW18" s="151"/>
      <c r="MX18" s="151"/>
      <c r="MY18" s="151"/>
      <c r="MZ18" s="151"/>
      <c r="NA18" s="151"/>
      <c r="NB18" s="151"/>
      <c r="NC18" s="151"/>
      <c r="ND18" s="151"/>
      <c r="NE18" s="151"/>
      <c r="NF18" s="151"/>
      <c r="NG18" s="151"/>
      <c r="NH18" s="151"/>
      <c r="NI18" s="151"/>
      <c r="NJ18" s="151"/>
      <c r="NK18" s="151"/>
      <c r="NL18" s="151"/>
      <c r="NM18" s="151"/>
      <c r="NN18" s="151"/>
      <c r="NO18" s="151"/>
      <c r="NP18" s="151"/>
      <c r="NQ18" s="151"/>
      <c r="NR18" s="151"/>
      <c r="NS18" s="151"/>
      <c r="NT18" s="151"/>
      <c r="NU18" s="151"/>
      <c r="NV18" s="151"/>
      <c r="NW18" s="151"/>
      <c r="NX18" s="151"/>
      <c r="NY18" s="151"/>
      <c r="NZ18" s="151"/>
      <c r="OA18" s="151"/>
      <c r="OB18" s="151"/>
      <c r="OC18" s="151"/>
      <c r="OD18" s="151"/>
      <c r="OE18" s="151"/>
      <c r="OF18" s="151"/>
      <c r="OG18" s="151"/>
      <c r="OH18" s="151"/>
      <c r="OI18" s="151"/>
      <c r="OJ18" s="151"/>
      <c r="OK18" s="151"/>
      <c r="OL18" s="151"/>
      <c r="OM18" s="151"/>
      <c r="ON18" s="151"/>
      <c r="OO18" s="152"/>
      <c r="OP18" s="142">
        <v>21521</v>
      </c>
      <c r="OQ18" s="153"/>
      <c r="OR18" s="151"/>
      <c r="OS18" s="151"/>
      <c r="OT18" s="151"/>
      <c r="OU18" s="151"/>
      <c r="OV18" s="151">
        <v>385</v>
      </c>
      <c r="OW18" s="151">
        <v>2028</v>
      </c>
      <c r="OX18" s="151">
        <v>-2610</v>
      </c>
      <c r="OY18" s="151"/>
      <c r="OZ18" s="151"/>
      <c r="PA18" s="151"/>
      <c r="PB18" s="151"/>
      <c r="PC18" s="151"/>
      <c r="PD18" s="151"/>
      <c r="PE18" s="151"/>
      <c r="PF18" s="151"/>
      <c r="PG18" s="151"/>
      <c r="PH18" s="151"/>
      <c r="PI18" s="151"/>
      <c r="PJ18" s="154"/>
      <c r="PK18" s="142">
        <v>-197</v>
      </c>
      <c r="PL18" s="142">
        <v>21325</v>
      </c>
    </row>
    <row r="19" spans="1:428" ht="15" x14ac:dyDescent="0.25">
      <c r="A19" s="145">
        <v>114000</v>
      </c>
      <c r="B19" s="146" t="s">
        <v>707</v>
      </c>
      <c r="C19" s="147" t="s">
        <v>207</v>
      </c>
      <c r="D19" s="148"/>
      <c r="E19" s="149"/>
      <c r="F19" s="149"/>
      <c r="G19" s="149"/>
      <c r="H19" s="149"/>
      <c r="I19" s="149"/>
      <c r="J19" s="151"/>
      <c r="K19" s="151"/>
      <c r="L19" s="151"/>
      <c r="M19" s="151"/>
      <c r="N19" s="151"/>
      <c r="O19" s="151"/>
      <c r="P19" s="151"/>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51"/>
      <c r="AZ19" s="151"/>
      <c r="BA19" s="151"/>
      <c r="BB19" s="151"/>
      <c r="BC19" s="151"/>
      <c r="BD19" s="151"/>
      <c r="BE19" s="151"/>
      <c r="BF19" s="151"/>
      <c r="BG19" s="151"/>
      <c r="BH19" s="151"/>
      <c r="BI19" s="151"/>
      <c r="BJ19" s="151"/>
      <c r="BK19" s="151"/>
      <c r="BL19" s="151"/>
      <c r="BM19" s="151"/>
      <c r="BN19" s="151"/>
      <c r="BO19" s="151"/>
      <c r="BP19" s="151"/>
      <c r="BQ19" s="151"/>
      <c r="BR19" s="151"/>
      <c r="BS19" s="151"/>
      <c r="BT19" s="151"/>
      <c r="BU19" s="151"/>
      <c r="BV19" s="151"/>
      <c r="BW19" s="151"/>
      <c r="BX19" s="151"/>
      <c r="BY19" s="151"/>
      <c r="BZ19" s="151"/>
      <c r="CA19" s="151"/>
      <c r="CB19" s="151"/>
      <c r="CC19" s="151"/>
      <c r="CD19" s="151"/>
      <c r="CE19" s="151"/>
      <c r="CF19" s="151"/>
      <c r="CG19" s="151"/>
      <c r="CH19" s="151"/>
      <c r="CI19" s="151"/>
      <c r="CJ19" s="151"/>
      <c r="CK19" s="151"/>
      <c r="CL19" s="151"/>
      <c r="CM19" s="151"/>
      <c r="CN19" s="151"/>
      <c r="CO19" s="151"/>
      <c r="CP19" s="151"/>
      <c r="CQ19" s="151"/>
      <c r="CR19" s="151"/>
      <c r="CS19" s="151"/>
      <c r="CT19" s="151"/>
      <c r="CU19" s="151"/>
      <c r="CV19" s="151"/>
      <c r="CW19" s="151"/>
      <c r="CX19" s="151"/>
      <c r="CY19" s="151"/>
      <c r="CZ19" s="151"/>
      <c r="DA19" s="151"/>
      <c r="DB19" s="151"/>
      <c r="DC19" s="151"/>
      <c r="DD19" s="151"/>
      <c r="DE19" s="151"/>
      <c r="DF19" s="151"/>
      <c r="DG19" s="151"/>
      <c r="DH19" s="151"/>
      <c r="DI19" s="151"/>
      <c r="DJ19" s="151"/>
      <c r="DK19" s="151"/>
      <c r="DL19" s="151"/>
      <c r="DM19" s="151"/>
      <c r="DN19" s="151"/>
      <c r="DO19" s="151"/>
      <c r="DP19" s="151"/>
      <c r="DQ19" s="151"/>
      <c r="DR19" s="151"/>
      <c r="DS19" s="151"/>
      <c r="DT19" s="151"/>
      <c r="DU19" s="151"/>
      <c r="DV19" s="151"/>
      <c r="DW19" s="151"/>
      <c r="DX19" s="151"/>
      <c r="DY19" s="151"/>
      <c r="DZ19" s="151"/>
      <c r="EA19" s="151"/>
      <c r="EB19" s="151"/>
      <c r="EC19" s="151"/>
      <c r="ED19" s="151"/>
      <c r="EE19" s="151"/>
      <c r="EF19" s="151"/>
      <c r="EG19" s="151"/>
      <c r="EH19" s="151"/>
      <c r="EI19" s="151"/>
      <c r="EJ19" s="151"/>
      <c r="EK19" s="151"/>
      <c r="EL19" s="151"/>
      <c r="EM19" s="151"/>
      <c r="EN19" s="151"/>
      <c r="EO19" s="151"/>
      <c r="EP19" s="151"/>
      <c r="EQ19" s="151"/>
      <c r="ER19" s="151"/>
      <c r="ES19" s="151"/>
      <c r="ET19" s="151"/>
      <c r="EU19" s="151"/>
      <c r="EV19" s="151"/>
      <c r="EW19" s="151"/>
      <c r="EX19" s="151"/>
      <c r="EY19" s="151"/>
      <c r="EZ19" s="151"/>
      <c r="FA19" s="151"/>
      <c r="FB19" s="151"/>
      <c r="FC19" s="151"/>
      <c r="FD19" s="151"/>
      <c r="FE19" s="151"/>
      <c r="FF19" s="151"/>
      <c r="FG19" s="151"/>
      <c r="FH19" s="151"/>
      <c r="FI19" s="151"/>
      <c r="FJ19" s="151"/>
      <c r="FK19" s="151"/>
      <c r="FL19" s="151"/>
      <c r="FM19" s="151"/>
      <c r="FN19" s="151"/>
      <c r="FO19" s="151"/>
      <c r="FP19" s="151"/>
      <c r="FQ19" s="151"/>
      <c r="FR19" s="151"/>
      <c r="FS19" s="151"/>
      <c r="FT19" s="151"/>
      <c r="FU19" s="151"/>
      <c r="FV19" s="151"/>
      <c r="FW19" s="151"/>
      <c r="FX19" s="151"/>
      <c r="FY19" s="151"/>
      <c r="FZ19" s="151"/>
      <c r="GA19" s="151"/>
      <c r="GB19" s="151"/>
      <c r="GC19" s="151"/>
      <c r="GD19" s="151"/>
      <c r="GE19" s="151"/>
      <c r="GF19" s="151"/>
      <c r="GG19" s="151"/>
      <c r="GH19" s="151"/>
      <c r="GI19" s="151"/>
      <c r="GJ19" s="151">
        <v>13</v>
      </c>
      <c r="GK19" s="151">
        <v>347</v>
      </c>
      <c r="GL19" s="151"/>
      <c r="GM19" s="151"/>
      <c r="GN19" s="151"/>
      <c r="GO19" s="151"/>
      <c r="GP19" s="151"/>
      <c r="GQ19" s="151"/>
      <c r="GR19" s="151">
        <v>80</v>
      </c>
      <c r="GS19" s="151">
        <v>348</v>
      </c>
      <c r="GT19" s="151"/>
      <c r="GU19" s="151"/>
      <c r="GV19" s="151"/>
      <c r="GW19" s="151"/>
      <c r="GX19" s="151">
        <v>159</v>
      </c>
      <c r="GY19" s="151">
        <v>947</v>
      </c>
      <c r="GZ19" s="151">
        <v>5209</v>
      </c>
      <c r="HA19" s="151"/>
      <c r="HB19" s="151"/>
      <c r="HC19" s="151"/>
      <c r="HD19" s="151"/>
      <c r="HE19" s="151"/>
      <c r="HF19" s="151"/>
      <c r="HG19" s="151"/>
      <c r="HH19" s="151"/>
      <c r="HI19" s="151"/>
      <c r="HJ19" s="151"/>
      <c r="HK19" s="151"/>
      <c r="HL19" s="151"/>
      <c r="HM19" s="151"/>
      <c r="HN19" s="151"/>
      <c r="HO19" s="151"/>
      <c r="HP19" s="151"/>
      <c r="HQ19" s="151"/>
      <c r="HR19" s="151"/>
      <c r="HS19" s="151"/>
      <c r="HT19" s="151"/>
      <c r="HU19" s="151"/>
      <c r="HV19" s="151"/>
      <c r="HW19" s="151"/>
      <c r="HX19" s="151"/>
      <c r="HY19" s="151"/>
      <c r="HZ19" s="151"/>
      <c r="IA19" s="151"/>
      <c r="IB19" s="151"/>
      <c r="IC19" s="151"/>
      <c r="ID19" s="151"/>
      <c r="IE19" s="151"/>
      <c r="IF19" s="151"/>
      <c r="IG19" s="151"/>
      <c r="IH19" s="151"/>
      <c r="II19" s="151"/>
      <c r="IJ19" s="151"/>
      <c r="IK19" s="151"/>
      <c r="IL19" s="151"/>
      <c r="IM19" s="151"/>
      <c r="IN19" s="151"/>
      <c r="IO19" s="151"/>
      <c r="IP19" s="151"/>
      <c r="IQ19" s="151"/>
      <c r="IR19" s="151"/>
      <c r="IS19" s="151"/>
      <c r="IT19" s="151">
        <v>14</v>
      </c>
      <c r="IU19" s="151"/>
      <c r="IV19" s="151"/>
      <c r="IW19" s="151"/>
      <c r="IX19" s="151"/>
      <c r="IY19" s="151"/>
      <c r="IZ19" s="151"/>
      <c r="JA19" s="151"/>
      <c r="JB19" s="151"/>
      <c r="JC19" s="151"/>
      <c r="JD19" s="151"/>
      <c r="JE19" s="151"/>
      <c r="JF19" s="151"/>
      <c r="JG19" s="151"/>
      <c r="JH19" s="151"/>
      <c r="JI19" s="151"/>
      <c r="JJ19" s="151"/>
      <c r="JK19" s="151"/>
      <c r="JL19" s="151"/>
      <c r="JM19" s="151"/>
      <c r="JN19" s="151"/>
      <c r="JO19" s="151"/>
      <c r="JP19" s="151"/>
      <c r="JQ19" s="151"/>
      <c r="JR19" s="151"/>
      <c r="JS19" s="151"/>
      <c r="JT19" s="151"/>
      <c r="JU19" s="151"/>
      <c r="JV19" s="151"/>
      <c r="JW19" s="151"/>
      <c r="JX19" s="151">
        <v>678</v>
      </c>
      <c r="JY19" s="151"/>
      <c r="JZ19" s="151"/>
      <c r="KA19" s="151"/>
      <c r="KB19" s="151"/>
      <c r="KC19" s="151"/>
      <c r="KD19" s="151"/>
      <c r="KE19" s="151"/>
      <c r="KF19" s="151"/>
      <c r="KG19" s="151"/>
      <c r="KH19" s="151"/>
      <c r="KI19" s="151"/>
      <c r="KJ19" s="151"/>
      <c r="KK19" s="151"/>
      <c r="KL19" s="151">
        <v>1</v>
      </c>
      <c r="KM19" s="151"/>
      <c r="KN19" s="151"/>
      <c r="KO19" s="151"/>
      <c r="KP19" s="151"/>
      <c r="KQ19" s="151"/>
      <c r="KR19" s="151"/>
      <c r="KS19" s="151"/>
      <c r="KT19" s="151"/>
      <c r="KU19" s="151"/>
      <c r="KV19" s="151"/>
      <c r="KW19" s="151"/>
      <c r="KX19" s="151"/>
      <c r="KY19" s="151"/>
      <c r="KZ19" s="151"/>
      <c r="LA19" s="151"/>
      <c r="LB19" s="151"/>
      <c r="LC19" s="151"/>
      <c r="LD19" s="151"/>
      <c r="LE19" s="151"/>
      <c r="LF19" s="151"/>
      <c r="LG19" s="151"/>
      <c r="LH19" s="151"/>
      <c r="LI19" s="151"/>
      <c r="LJ19" s="151"/>
      <c r="LK19" s="151"/>
      <c r="LL19" s="151"/>
      <c r="LM19" s="151"/>
      <c r="LN19" s="151"/>
      <c r="LO19" s="151"/>
      <c r="LP19" s="151"/>
      <c r="LQ19" s="151"/>
      <c r="LR19" s="151"/>
      <c r="LS19" s="151"/>
      <c r="LT19" s="151"/>
      <c r="LU19" s="151"/>
      <c r="LV19" s="151"/>
      <c r="LW19" s="151"/>
      <c r="LX19" s="151"/>
      <c r="LY19" s="151"/>
      <c r="LZ19" s="151"/>
      <c r="MA19" s="151">
        <v>20</v>
      </c>
      <c r="MB19" s="151"/>
      <c r="MC19" s="151"/>
      <c r="MD19" s="151"/>
      <c r="ME19" s="151"/>
      <c r="MF19" s="151"/>
      <c r="MG19" s="151">
        <v>0</v>
      </c>
      <c r="MH19" s="151"/>
      <c r="MI19" s="151"/>
      <c r="MJ19" s="151"/>
      <c r="MK19" s="151"/>
      <c r="ML19" s="151"/>
      <c r="MM19" s="151"/>
      <c r="MN19" s="151"/>
      <c r="MO19" s="151"/>
      <c r="MP19" s="151"/>
      <c r="MQ19" s="151">
        <v>44</v>
      </c>
      <c r="MR19" s="151">
        <v>13</v>
      </c>
      <c r="MS19" s="151"/>
      <c r="MT19" s="151"/>
      <c r="MU19" s="151"/>
      <c r="MV19" s="151"/>
      <c r="MW19" s="151"/>
      <c r="MX19" s="151"/>
      <c r="MY19" s="151"/>
      <c r="MZ19" s="151"/>
      <c r="NA19" s="151"/>
      <c r="NB19" s="151"/>
      <c r="NC19" s="151"/>
      <c r="ND19" s="151"/>
      <c r="NE19" s="151"/>
      <c r="NF19" s="151"/>
      <c r="NG19" s="151"/>
      <c r="NH19" s="151"/>
      <c r="NI19" s="151"/>
      <c r="NJ19" s="151"/>
      <c r="NK19" s="151"/>
      <c r="NL19" s="151">
        <v>24</v>
      </c>
      <c r="NM19" s="151">
        <v>22</v>
      </c>
      <c r="NN19" s="151">
        <v>154</v>
      </c>
      <c r="NO19" s="151">
        <v>367</v>
      </c>
      <c r="NP19" s="151">
        <v>2184</v>
      </c>
      <c r="NQ19" s="151">
        <v>2121</v>
      </c>
      <c r="NR19" s="151">
        <v>198</v>
      </c>
      <c r="NS19" s="151"/>
      <c r="NT19" s="151"/>
      <c r="NU19" s="151"/>
      <c r="NV19" s="151"/>
      <c r="NW19" s="151"/>
      <c r="NX19" s="151"/>
      <c r="NY19" s="151"/>
      <c r="NZ19" s="151"/>
      <c r="OA19" s="151">
        <v>28</v>
      </c>
      <c r="OB19" s="151"/>
      <c r="OC19" s="151">
        <v>80</v>
      </c>
      <c r="OD19" s="151"/>
      <c r="OE19" s="151"/>
      <c r="OF19" s="151"/>
      <c r="OG19" s="151"/>
      <c r="OH19" s="151"/>
      <c r="OI19" s="151">
        <v>15</v>
      </c>
      <c r="OJ19" s="151">
        <v>48</v>
      </c>
      <c r="OK19" s="151">
        <v>250</v>
      </c>
      <c r="OL19" s="151">
        <v>143</v>
      </c>
      <c r="OM19" s="151"/>
      <c r="ON19" s="151"/>
      <c r="OO19" s="152"/>
      <c r="OP19" s="142">
        <v>13509</v>
      </c>
      <c r="OQ19" s="153">
        <v>6448</v>
      </c>
      <c r="OR19" s="151"/>
      <c r="OS19" s="151"/>
      <c r="OT19" s="151"/>
      <c r="OU19" s="151"/>
      <c r="OV19" s="151">
        <v>49</v>
      </c>
      <c r="OW19" s="151">
        <v>4400</v>
      </c>
      <c r="OX19" s="151">
        <v>-15167</v>
      </c>
      <c r="OY19" s="151"/>
      <c r="OZ19" s="151"/>
      <c r="PA19" s="151"/>
      <c r="PB19" s="151"/>
      <c r="PC19" s="151"/>
      <c r="PD19" s="151"/>
      <c r="PE19" s="151"/>
      <c r="PF19" s="151"/>
      <c r="PG19" s="151"/>
      <c r="PH19" s="151"/>
      <c r="PI19" s="151"/>
      <c r="PJ19" s="154"/>
      <c r="PK19" s="142">
        <v>-4270</v>
      </c>
      <c r="PL19" s="142">
        <v>9239</v>
      </c>
    </row>
    <row r="20" spans="1:428" ht="15" x14ac:dyDescent="0.25">
      <c r="A20" s="145">
        <v>115000</v>
      </c>
      <c r="B20" s="146" t="s">
        <v>707</v>
      </c>
      <c r="C20" s="147" t="s">
        <v>208</v>
      </c>
      <c r="D20" s="148">
        <v>1326</v>
      </c>
      <c r="E20" s="149">
        <v>8007</v>
      </c>
      <c r="F20" s="149">
        <v>2320</v>
      </c>
      <c r="G20" s="149">
        <v>3658</v>
      </c>
      <c r="H20" s="149">
        <v>1218</v>
      </c>
      <c r="I20" s="149">
        <v>3169</v>
      </c>
      <c r="J20" s="151">
        <v>1087</v>
      </c>
      <c r="K20" s="151">
        <v>913</v>
      </c>
      <c r="L20" s="151">
        <v>720</v>
      </c>
      <c r="M20" s="151">
        <v>502</v>
      </c>
      <c r="N20" s="151">
        <v>3719</v>
      </c>
      <c r="O20" s="151">
        <v>9</v>
      </c>
      <c r="P20" s="151"/>
      <c r="Q20" s="151"/>
      <c r="R20" s="151"/>
      <c r="S20" s="151"/>
      <c r="T20" s="151"/>
      <c r="U20" s="151"/>
      <c r="V20" s="151"/>
      <c r="W20" s="151"/>
      <c r="X20" s="151"/>
      <c r="Y20" s="151"/>
      <c r="Z20" s="151"/>
      <c r="AA20" s="151"/>
      <c r="AB20" s="151"/>
      <c r="AC20" s="151"/>
      <c r="AD20" s="151"/>
      <c r="AE20" s="151"/>
      <c r="AF20" s="151"/>
      <c r="AG20" s="151"/>
      <c r="AH20" s="151"/>
      <c r="AI20" s="151"/>
      <c r="AJ20" s="151"/>
      <c r="AK20" s="151"/>
      <c r="AL20" s="151"/>
      <c r="AM20" s="151"/>
      <c r="AN20" s="151"/>
      <c r="AO20" s="151"/>
      <c r="AP20" s="151"/>
      <c r="AQ20" s="151"/>
      <c r="AR20" s="151"/>
      <c r="AS20" s="151"/>
      <c r="AT20" s="151"/>
      <c r="AU20" s="151"/>
      <c r="AV20" s="151"/>
      <c r="AW20" s="151"/>
      <c r="AX20" s="151"/>
      <c r="AY20" s="151"/>
      <c r="AZ20" s="151"/>
      <c r="BA20" s="151"/>
      <c r="BB20" s="151"/>
      <c r="BC20" s="151"/>
      <c r="BD20" s="151"/>
      <c r="BE20" s="151"/>
      <c r="BF20" s="151"/>
      <c r="BG20" s="151"/>
      <c r="BH20" s="151"/>
      <c r="BI20" s="151"/>
      <c r="BJ20" s="151"/>
      <c r="BK20" s="151"/>
      <c r="BL20" s="151"/>
      <c r="BM20" s="151"/>
      <c r="BN20" s="151"/>
      <c r="BO20" s="151"/>
      <c r="BP20" s="151"/>
      <c r="BQ20" s="151"/>
      <c r="BR20" s="151"/>
      <c r="BS20" s="151"/>
      <c r="BT20" s="151"/>
      <c r="BU20" s="151"/>
      <c r="BV20" s="151"/>
      <c r="BW20" s="151"/>
      <c r="BX20" s="151"/>
      <c r="BY20" s="151"/>
      <c r="BZ20" s="151"/>
      <c r="CA20" s="151"/>
      <c r="CB20" s="151"/>
      <c r="CC20" s="151"/>
      <c r="CD20" s="151"/>
      <c r="CE20" s="151"/>
      <c r="CF20" s="151"/>
      <c r="CG20" s="151"/>
      <c r="CH20" s="151"/>
      <c r="CI20" s="151"/>
      <c r="CJ20" s="151"/>
      <c r="CK20" s="151"/>
      <c r="CL20" s="151"/>
      <c r="CM20" s="151"/>
      <c r="CN20" s="151"/>
      <c r="CO20" s="151"/>
      <c r="CP20" s="151"/>
      <c r="CQ20" s="151"/>
      <c r="CR20" s="151"/>
      <c r="CS20" s="151"/>
      <c r="CT20" s="151"/>
      <c r="CU20" s="151"/>
      <c r="CV20" s="151"/>
      <c r="CW20" s="151"/>
      <c r="CX20" s="151"/>
      <c r="CY20" s="151"/>
      <c r="CZ20" s="151"/>
      <c r="DA20" s="151"/>
      <c r="DB20" s="151"/>
      <c r="DC20" s="151"/>
      <c r="DD20" s="151"/>
      <c r="DE20" s="151"/>
      <c r="DF20" s="151"/>
      <c r="DG20" s="151"/>
      <c r="DH20" s="151"/>
      <c r="DI20" s="151"/>
      <c r="DJ20" s="151"/>
      <c r="DK20" s="151"/>
      <c r="DL20" s="151"/>
      <c r="DM20" s="151"/>
      <c r="DN20" s="151"/>
      <c r="DO20" s="151"/>
      <c r="DP20" s="151"/>
      <c r="DQ20" s="151"/>
      <c r="DR20" s="151"/>
      <c r="DS20" s="151"/>
      <c r="DT20" s="151"/>
      <c r="DU20" s="151"/>
      <c r="DV20" s="151"/>
      <c r="DW20" s="151"/>
      <c r="DX20" s="151"/>
      <c r="DY20" s="151"/>
      <c r="DZ20" s="151"/>
      <c r="EA20" s="151"/>
      <c r="EB20" s="151"/>
      <c r="EC20" s="151"/>
      <c r="ED20" s="151"/>
      <c r="EE20" s="151"/>
      <c r="EF20" s="151"/>
      <c r="EG20" s="151"/>
      <c r="EH20" s="151"/>
      <c r="EI20" s="151"/>
      <c r="EJ20" s="151"/>
      <c r="EK20" s="151"/>
      <c r="EL20" s="151"/>
      <c r="EM20" s="151"/>
      <c r="EN20" s="151"/>
      <c r="EO20" s="151"/>
      <c r="EP20" s="151"/>
      <c r="EQ20" s="151"/>
      <c r="ER20" s="151"/>
      <c r="ES20" s="151"/>
      <c r="ET20" s="151"/>
      <c r="EU20" s="151"/>
      <c r="EV20" s="151"/>
      <c r="EW20" s="151"/>
      <c r="EX20" s="151"/>
      <c r="EY20" s="151"/>
      <c r="EZ20" s="151"/>
      <c r="FA20" s="151"/>
      <c r="FB20" s="151"/>
      <c r="FC20" s="151"/>
      <c r="FD20" s="151"/>
      <c r="FE20" s="151"/>
      <c r="FF20" s="151"/>
      <c r="FG20" s="151"/>
      <c r="FH20" s="151"/>
      <c r="FI20" s="151"/>
      <c r="FJ20" s="151"/>
      <c r="FK20" s="151"/>
      <c r="FL20" s="151"/>
      <c r="FM20" s="151"/>
      <c r="FN20" s="151"/>
      <c r="FO20" s="151"/>
      <c r="FP20" s="151"/>
      <c r="FQ20" s="151"/>
      <c r="FR20" s="151"/>
      <c r="FS20" s="151"/>
      <c r="FT20" s="151"/>
      <c r="FU20" s="151"/>
      <c r="FV20" s="151"/>
      <c r="FW20" s="151"/>
      <c r="FX20" s="151"/>
      <c r="FY20" s="151"/>
      <c r="FZ20" s="151"/>
      <c r="GA20" s="151"/>
      <c r="GB20" s="151"/>
      <c r="GC20" s="151"/>
      <c r="GD20" s="151"/>
      <c r="GE20" s="151"/>
      <c r="GF20" s="151"/>
      <c r="GG20" s="151"/>
      <c r="GH20" s="151"/>
      <c r="GI20" s="151"/>
      <c r="GJ20" s="151"/>
      <c r="GK20" s="151"/>
      <c r="GL20" s="151"/>
      <c r="GM20" s="151"/>
      <c r="GN20" s="151"/>
      <c r="GO20" s="151"/>
      <c r="GP20" s="151"/>
      <c r="GQ20" s="151"/>
      <c r="GR20" s="151"/>
      <c r="GS20" s="151"/>
      <c r="GT20" s="151"/>
      <c r="GU20" s="151"/>
      <c r="GV20" s="151"/>
      <c r="GW20" s="151"/>
      <c r="GX20" s="151"/>
      <c r="GY20" s="151"/>
      <c r="GZ20" s="151"/>
      <c r="HA20" s="151"/>
      <c r="HB20" s="151"/>
      <c r="HC20" s="151"/>
      <c r="HD20" s="151"/>
      <c r="HE20" s="151"/>
      <c r="HF20" s="151"/>
      <c r="HG20" s="151"/>
      <c r="HH20" s="151"/>
      <c r="HI20" s="151"/>
      <c r="HJ20" s="151"/>
      <c r="HK20" s="151"/>
      <c r="HL20" s="151"/>
      <c r="HM20" s="151"/>
      <c r="HN20" s="151"/>
      <c r="HO20" s="151"/>
      <c r="HP20" s="151"/>
      <c r="HQ20" s="151"/>
      <c r="HR20" s="151"/>
      <c r="HS20" s="151"/>
      <c r="HT20" s="151"/>
      <c r="HU20" s="151"/>
      <c r="HV20" s="151"/>
      <c r="HW20" s="151"/>
      <c r="HX20" s="151"/>
      <c r="HY20" s="151"/>
      <c r="HZ20" s="151"/>
      <c r="IA20" s="151"/>
      <c r="IB20" s="151"/>
      <c r="IC20" s="151"/>
      <c r="ID20" s="151"/>
      <c r="IE20" s="151"/>
      <c r="IF20" s="151"/>
      <c r="IG20" s="151"/>
      <c r="IH20" s="151"/>
      <c r="II20" s="151"/>
      <c r="IJ20" s="151"/>
      <c r="IK20" s="151"/>
      <c r="IL20" s="151"/>
      <c r="IM20" s="151"/>
      <c r="IN20" s="151"/>
      <c r="IO20" s="151"/>
      <c r="IP20" s="151"/>
      <c r="IQ20" s="151"/>
      <c r="IR20" s="151"/>
      <c r="IS20" s="151"/>
      <c r="IT20" s="151"/>
      <c r="IU20" s="151"/>
      <c r="IV20" s="151"/>
      <c r="IW20" s="151"/>
      <c r="IX20" s="151"/>
      <c r="IY20" s="151"/>
      <c r="IZ20" s="151"/>
      <c r="JA20" s="151"/>
      <c r="JB20" s="151"/>
      <c r="JC20" s="151"/>
      <c r="JD20" s="151"/>
      <c r="JE20" s="151"/>
      <c r="JF20" s="151"/>
      <c r="JG20" s="151"/>
      <c r="JH20" s="151"/>
      <c r="JI20" s="151"/>
      <c r="JJ20" s="151"/>
      <c r="JK20" s="151"/>
      <c r="JL20" s="151"/>
      <c r="JM20" s="151"/>
      <c r="JN20" s="151"/>
      <c r="JO20" s="151"/>
      <c r="JP20" s="151"/>
      <c r="JQ20" s="151"/>
      <c r="JR20" s="151"/>
      <c r="JS20" s="151"/>
      <c r="JT20" s="151"/>
      <c r="JU20" s="151"/>
      <c r="JV20" s="151"/>
      <c r="JW20" s="151"/>
      <c r="JX20" s="151"/>
      <c r="JY20" s="151"/>
      <c r="JZ20" s="151"/>
      <c r="KA20" s="151"/>
      <c r="KB20" s="151"/>
      <c r="KC20" s="151"/>
      <c r="KD20" s="151"/>
      <c r="KE20" s="151"/>
      <c r="KF20" s="151"/>
      <c r="KG20" s="151"/>
      <c r="KH20" s="151"/>
      <c r="KI20" s="151"/>
      <c r="KJ20" s="151"/>
      <c r="KK20" s="151"/>
      <c r="KL20" s="151"/>
      <c r="KM20" s="151"/>
      <c r="KN20" s="151"/>
      <c r="KO20" s="151"/>
      <c r="KP20" s="151"/>
      <c r="KQ20" s="151"/>
      <c r="KR20" s="151"/>
      <c r="KS20" s="151"/>
      <c r="KT20" s="151"/>
      <c r="KU20" s="151"/>
      <c r="KV20" s="151"/>
      <c r="KW20" s="151"/>
      <c r="KX20" s="151"/>
      <c r="KY20" s="151"/>
      <c r="KZ20" s="151"/>
      <c r="LA20" s="151"/>
      <c r="LB20" s="151"/>
      <c r="LC20" s="151"/>
      <c r="LD20" s="151"/>
      <c r="LE20" s="151"/>
      <c r="LF20" s="151"/>
      <c r="LG20" s="151"/>
      <c r="LH20" s="151"/>
      <c r="LI20" s="151"/>
      <c r="LJ20" s="151"/>
      <c r="LK20" s="151"/>
      <c r="LL20" s="151"/>
      <c r="LM20" s="151"/>
      <c r="LN20" s="151"/>
      <c r="LO20" s="151"/>
      <c r="LP20" s="151"/>
      <c r="LQ20" s="151"/>
      <c r="LR20" s="151"/>
      <c r="LS20" s="151"/>
      <c r="LT20" s="151"/>
      <c r="LU20" s="151"/>
      <c r="LV20" s="151"/>
      <c r="LW20" s="151"/>
      <c r="LX20" s="151"/>
      <c r="LY20" s="151"/>
      <c r="LZ20" s="151"/>
      <c r="MA20" s="151">
        <v>245</v>
      </c>
      <c r="MB20" s="151"/>
      <c r="MC20" s="151"/>
      <c r="MD20" s="151"/>
      <c r="ME20" s="151"/>
      <c r="MF20" s="151"/>
      <c r="MG20" s="151">
        <v>21</v>
      </c>
      <c r="MH20" s="151"/>
      <c r="MI20" s="151"/>
      <c r="MJ20" s="151"/>
      <c r="MK20" s="151"/>
      <c r="ML20" s="151"/>
      <c r="MM20" s="151"/>
      <c r="MN20" s="151"/>
      <c r="MO20" s="151"/>
      <c r="MP20" s="151"/>
      <c r="MQ20" s="151"/>
      <c r="MR20" s="151"/>
      <c r="MS20" s="151"/>
      <c r="MT20" s="151"/>
      <c r="MU20" s="151"/>
      <c r="MV20" s="151"/>
      <c r="MW20" s="151"/>
      <c r="MX20" s="151"/>
      <c r="MY20" s="151"/>
      <c r="MZ20" s="151"/>
      <c r="NA20" s="151"/>
      <c r="NB20" s="151"/>
      <c r="NC20" s="151"/>
      <c r="ND20" s="151"/>
      <c r="NE20" s="151"/>
      <c r="NF20" s="151"/>
      <c r="NG20" s="151"/>
      <c r="NH20" s="151"/>
      <c r="NI20" s="151"/>
      <c r="NJ20" s="151"/>
      <c r="NK20" s="151"/>
      <c r="NL20" s="151"/>
      <c r="NM20" s="151"/>
      <c r="NN20" s="151"/>
      <c r="NO20" s="151"/>
      <c r="NP20" s="151"/>
      <c r="NQ20" s="151"/>
      <c r="NR20" s="151"/>
      <c r="NS20" s="151"/>
      <c r="NT20" s="151"/>
      <c r="NU20" s="151"/>
      <c r="NV20" s="151"/>
      <c r="NW20" s="151"/>
      <c r="NX20" s="151"/>
      <c r="NY20" s="151"/>
      <c r="NZ20" s="151"/>
      <c r="OA20" s="151"/>
      <c r="OB20" s="151"/>
      <c r="OC20" s="151"/>
      <c r="OD20" s="151"/>
      <c r="OE20" s="151"/>
      <c r="OF20" s="151"/>
      <c r="OG20" s="151"/>
      <c r="OH20" s="151"/>
      <c r="OI20" s="151"/>
      <c r="OJ20" s="151"/>
      <c r="OK20" s="151"/>
      <c r="OL20" s="151">
        <v>2735</v>
      </c>
      <c r="OM20" s="151"/>
      <c r="ON20" s="151"/>
      <c r="OO20" s="152"/>
      <c r="OP20" s="142">
        <v>29649</v>
      </c>
      <c r="OQ20" s="153">
        <v>124</v>
      </c>
      <c r="OR20" s="151"/>
      <c r="OS20" s="151"/>
      <c r="OT20" s="151"/>
      <c r="OU20" s="151"/>
      <c r="OV20" s="151"/>
      <c r="OW20" s="151">
        <v>86</v>
      </c>
      <c r="OX20" s="151">
        <v>-141</v>
      </c>
      <c r="OY20" s="151"/>
      <c r="OZ20" s="151"/>
      <c r="PA20" s="151"/>
      <c r="PB20" s="151"/>
      <c r="PC20" s="151"/>
      <c r="PD20" s="151"/>
      <c r="PE20" s="151"/>
      <c r="PF20" s="151"/>
      <c r="PG20" s="151"/>
      <c r="PH20" s="151"/>
      <c r="PI20" s="151"/>
      <c r="PJ20" s="154"/>
      <c r="PK20" s="142">
        <v>69</v>
      </c>
      <c r="PL20" s="142">
        <v>29718</v>
      </c>
    </row>
    <row r="21" spans="1:428" ht="15" x14ac:dyDescent="0.25">
      <c r="A21" s="145">
        <v>211000</v>
      </c>
      <c r="B21" s="146" t="s">
        <v>708</v>
      </c>
      <c r="C21" s="147" t="s">
        <v>209</v>
      </c>
      <c r="D21" s="148"/>
      <c r="E21" s="149"/>
      <c r="F21" s="149"/>
      <c r="G21" s="149"/>
      <c r="H21" s="149"/>
      <c r="I21" s="149"/>
      <c r="J21" s="151"/>
      <c r="K21" s="151"/>
      <c r="L21" s="151"/>
      <c r="M21" s="151"/>
      <c r="N21" s="151"/>
      <c r="O21" s="151"/>
      <c r="P21" s="151"/>
      <c r="Q21" s="151">
        <v>16095</v>
      </c>
      <c r="R21" s="151"/>
      <c r="S21" s="151"/>
      <c r="T21" s="151">
        <v>0</v>
      </c>
      <c r="U21" s="151">
        <v>0</v>
      </c>
      <c r="V21" s="151">
        <v>0</v>
      </c>
      <c r="W21" s="151">
        <v>0</v>
      </c>
      <c r="X21" s="151">
        <v>0</v>
      </c>
      <c r="Y21" s="151">
        <v>5027</v>
      </c>
      <c r="Z21" s="151">
        <v>3871</v>
      </c>
      <c r="AA21" s="151"/>
      <c r="AB21" s="151"/>
      <c r="AC21" s="151"/>
      <c r="AD21" s="151"/>
      <c r="AE21" s="151"/>
      <c r="AF21" s="151"/>
      <c r="AG21" s="151"/>
      <c r="AH21" s="151"/>
      <c r="AI21" s="151"/>
      <c r="AJ21" s="151"/>
      <c r="AK21" s="151"/>
      <c r="AL21" s="151"/>
      <c r="AM21" s="151"/>
      <c r="AN21" s="151">
        <v>1</v>
      </c>
      <c r="AO21" s="151">
        <v>0</v>
      </c>
      <c r="AP21" s="151">
        <v>2</v>
      </c>
      <c r="AQ21" s="151"/>
      <c r="AR21" s="151"/>
      <c r="AS21" s="151"/>
      <c r="AT21" s="151">
        <v>0</v>
      </c>
      <c r="AU21" s="151"/>
      <c r="AV21" s="151"/>
      <c r="AW21" s="151"/>
      <c r="AX21" s="151"/>
      <c r="AY21" s="151"/>
      <c r="AZ21" s="151"/>
      <c r="BA21" s="151"/>
      <c r="BB21" s="151"/>
      <c r="BC21" s="151"/>
      <c r="BD21" s="151">
        <v>0</v>
      </c>
      <c r="BE21" s="151"/>
      <c r="BF21" s="151"/>
      <c r="BG21" s="151">
        <v>2</v>
      </c>
      <c r="BH21" s="151"/>
      <c r="BI21" s="151"/>
      <c r="BJ21" s="151"/>
      <c r="BK21" s="151"/>
      <c r="BL21" s="151"/>
      <c r="BM21" s="151"/>
      <c r="BN21" s="151"/>
      <c r="BO21" s="151">
        <v>0</v>
      </c>
      <c r="BP21" s="151"/>
      <c r="BQ21" s="151"/>
      <c r="BR21" s="151"/>
      <c r="BS21" s="151"/>
      <c r="BT21" s="151"/>
      <c r="BU21" s="151"/>
      <c r="BV21" s="151"/>
      <c r="BW21" s="151"/>
      <c r="BX21" s="151"/>
      <c r="BY21" s="151"/>
      <c r="BZ21" s="151"/>
      <c r="CA21" s="151">
        <v>0</v>
      </c>
      <c r="CB21" s="151"/>
      <c r="CC21" s="151"/>
      <c r="CD21" s="151"/>
      <c r="CE21" s="151"/>
      <c r="CF21" s="151"/>
      <c r="CG21" s="151"/>
      <c r="CH21" s="151"/>
      <c r="CI21" s="151"/>
      <c r="CJ21" s="151"/>
      <c r="CK21" s="151"/>
      <c r="CL21" s="151"/>
      <c r="CM21" s="151"/>
      <c r="CN21" s="151"/>
      <c r="CO21" s="151"/>
      <c r="CP21" s="151"/>
      <c r="CQ21" s="151"/>
      <c r="CR21" s="151"/>
      <c r="CS21" s="151"/>
      <c r="CT21" s="151"/>
      <c r="CU21" s="151"/>
      <c r="CV21" s="151"/>
      <c r="CW21" s="151"/>
      <c r="CX21" s="151"/>
      <c r="CY21" s="151"/>
      <c r="CZ21" s="151"/>
      <c r="DA21" s="151"/>
      <c r="DB21" s="151"/>
      <c r="DC21" s="151"/>
      <c r="DD21" s="151"/>
      <c r="DE21" s="151"/>
      <c r="DF21" s="151"/>
      <c r="DG21" s="151"/>
      <c r="DH21" s="151"/>
      <c r="DI21" s="151"/>
      <c r="DJ21" s="151"/>
      <c r="DK21" s="151"/>
      <c r="DL21" s="151"/>
      <c r="DM21" s="151"/>
      <c r="DN21" s="151"/>
      <c r="DO21" s="151"/>
      <c r="DP21" s="151"/>
      <c r="DQ21" s="151"/>
      <c r="DR21" s="151"/>
      <c r="DS21" s="151"/>
      <c r="DT21" s="151"/>
      <c r="DU21" s="151"/>
      <c r="DV21" s="151"/>
      <c r="DW21" s="151"/>
      <c r="DX21" s="151"/>
      <c r="DY21" s="151"/>
      <c r="DZ21" s="151"/>
      <c r="EA21" s="151"/>
      <c r="EB21" s="151"/>
      <c r="EC21" s="151"/>
      <c r="ED21" s="151"/>
      <c r="EE21" s="151"/>
      <c r="EF21" s="151"/>
      <c r="EG21" s="151"/>
      <c r="EH21" s="151"/>
      <c r="EI21" s="151"/>
      <c r="EJ21" s="151"/>
      <c r="EK21" s="151"/>
      <c r="EL21" s="151"/>
      <c r="EM21" s="151"/>
      <c r="EN21" s="151"/>
      <c r="EO21" s="151"/>
      <c r="EP21" s="151"/>
      <c r="EQ21" s="151"/>
      <c r="ER21" s="151">
        <v>0</v>
      </c>
      <c r="ES21" s="151"/>
      <c r="ET21" s="151"/>
      <c r="EU21" s="151"/>
      <c r="EV21" s="151"/>
      <c r="EW21" s="151"/>
      <c r="EX21" s="151"/>
      <c r="EY21" s="151"/>
      <c r="EZ21" s="151"/>
      <c r="FA21" s="151"/>
      <c r="FB21" s="151"/>
      <c r="FC21" s="151"/>
      <c r="FD21" s="151"/>
      <c r="FE21" s="151"/>
      <c r="FF21" s="151"/>
      <c r="FG21" s="151"/>
      <c r="FH21" s="151"/>
      <c r="FI21" s="151"/>
      <c r="FJ21" s="151"/>
      <c r="FK21" s="151"/>
      <c r="FL21" s="151"/>
      <c r="FM21" s="151"/>
      <c r="FN21" s="151"/>
      <c r="FO21" s="151"/>
      <c r="FP21" s="151"/>
      <c r="FQ21" s="151"/>
      <c r="FR21" s="151"/>
      <c r="FS21" s="151"/>
      <c r="FT21" s="151"/>
      <c r="FU21" s="151"/>
      <c r="FV21" s="151"/>
      <c r="FW21" s="151"/>
      <c r="FX21" s="151"/>
      <c r="FY21" s="151"/>
      <c r="FZ21" s="151"/>
      <c r="GA21" s="151"/>
      <c r="GB21" s="151"/>
      <c r="GC21" s="151"/>
      <c r="GD21" s="151"/>
      <c r="GE21" s="151"/>
      <c r="GF21" s="151"/>
      <c r="GG21" s="151"/>
      <c r="GH21" s="151"/>
      <c r="GI21" s="151"/>
      <c r="GJ21" s="151"/>
      <c r="GK21" s="151"/>
      <c r="GL21" s="151"/>
      <c r="GM21" s="151">
        <v>0</v>
      </c>
      <c r="GN21" s="151"/>
      <c r="GO21" s="151"/>
      <c r="GP21" s="151"/>
      <c r="GQ21" s="151"/>
      <c r="GR21" s="151"/>
      <c r="GS21" s="151"/>
      <c r="GT21" s="151"/>
      <c r="GU21" s="151"/>
      <c r="GV21" s="151"/>
      <c r="GW21" s="151"/>
      <c r="GX21" s="151"/>
      <c r="GY21" s="151">
        <v>0</v>
      </c>
      <c r="GZ21" s="151">
        <v>0</v>
      </c>
      <c r="HA21" s="151"/>
      <c r="HB21" s="151"/>
      <c r="HC21" s="151"/>
      <c r="HD21" s="151"/>
      <c r="HE21" s="151"/>
      <c r="HF21" s="151"/>
      <c r="HG21" s="151"/>
      <c r="HH21" s="151"/>
      <c r="HI21" s="151">
        <v>0</v>
      </c>
      <c r="HJ21" s="151"/>
      <c r="HK21" s="151"/>
      <c r="HL21" s="151"/>
      <c r="HM21" s="151"/>
      <c r="HN21" s="151"/>
      <c r="HO21" s="151"/>
      <c r="HP21" s="151"/>
      <c r="HQ21" s="151"/>
      <c r="HR21" s="151"/>
      <c r="HS21" s="151"/>
      <c r="HT21" s="151"/>
      <c r="HU21" s="151">
        <v>0</v>
      </c>
      <c r="HV21" s="151">
        <v>0</v>
      </c>
      <c r="HW21" s="151">
        <v>0</v>
      </c>
      <c r="HX21" s="151"/>
      <c r="HY21" s="151"/>
      <c r="HZ21" s="151"/>
      <c r="IA21" s="151"/>
      <c r="IB21" s="151"/>
      <c r="IC21" s="151">
        <v>0</v>
      </c>
      <c r="ID21" s="151"/>
      <c r="IE21" s="151">
        <v>282208</v>
      </c>
      <c r="IF21" s="151"/>
      <c r="IG21" s="151"/>
      <c r="IH21" s="151">
        <v>1304</v>
      </c>
      <c r="II21" s="151">
        <v>3978</v>
      </c>
      <c r="IJ21" s="151">
        <v>82</v>
      </c>
      <c r="IK21" s="151">
        <v>5</v>
      </c>
      <c r="IL21" s="151">
        <v>209</v>
      </c>
      <c r="IM21" s="151">
        <v>625</v>
      </c>
      <c r="IN21" s="151">
        <v>9</v>
      </c>
      <c r="IO21" s="151">
        <v>5</v>
      </c>
      <c r="IP21" s="151">
        <v>0</v>
      </c>
      <c r="IQ21" s="151">
        <v>3</v>
      </c>
      <c r="IR21" s="151">
        <v>0</v>
      </c>
      <c r="IS21" s="151">
        <v>2</v>
      </c>
      <c r="IT21" s="151">
        <v>1</v>
      </c>
      <c r="IU21" s="151">
        <v>0</v>
      </c>
      <c r="IV21" s="151">
        <v>0</v>
      </c>
      <c r="IW21" s="151">
        <v>1</v>
      </c>
      <c r="IX21" s="151">
        <v>2</v>
      </c>
      <c r="IY21" s="151">
        <v>0</v>
      </c>
      <c r="IZ21" s="151"/>
      <c r="JA21" s="151">
        <v>46</v>
      </c>
      <c r="JB21" s="151">
        <v>0</v>
      </c>
      <c r="JC21" s="151"/>
      <c r="JD21" s="151"/>
      <c r="JE21" s="151">
        <v>0</v>
      </c>
      <c r="JF21" s="151"/>
      <c r="JG21" s="151"/>
      <c r="JH21" s="151">
        <v>0</v>
      </c>
      <c r="JI21" s="151">
        <v>0</v>
      </c>
      <c r="JJ21" s="151"/>
      <c r="JK21" s="151">
        <v>0</v>
      </c>
      <c r="JL21" s="151">
        <v>0</v>
      </c>
      <c r="JM21" s="151">
        <v>0</v>
      </c>
      <c r="JN21" s="151">
        <v>1</v>
      </c>
      <c r="JO21" s="151">
        <v>0</v>
      </c>
      <c r="JP21" s="151">
        <v>0</v>
      </c>
      <c r="JQ21" s="151"/>
      <c r="JR21" s="151">
        <v>0</v>
      </c>
      <c r="JS21" s="151">
        <v>0</v>
      </c>
      <c r="JT21" s="151">
        <v>1</v>
      </c>
      <c r="JU21" s="151">
        <v>0</v>
      </c>
      <c r="JV21" s="151"/>
      <c r="JW21" s="151">
        <v>4</v>
      </c>
      <c r="JX21" s="151">
        <v>0</v>
      </c>
      <c r="JY21" s="151">
        <v>1</v>
      </c>
      <c r="JZ21" s="151">
        <v>4</v>
      </c>
      <c r="KA21" s="151">
        <v>0</v>
      </c>
      <c r="KB21" s="151"/>
      <c r="KC21" s="151">
        <v>0</v>
      </c>
      <c r="KD21" s="151">
        <v>0</v>
      </c>
      <c r="KE21" s="151">
        <v>0</v>
      </c>
      <c r="KF21" s="151"/>
      <c r="KG21" s="151"/>
      <c r="KH21" s="151"/>
      <c r="KI21" s="151"/>
      <c r="KJ21" s="151"/>
      <c r="KK21" s="151">
        <v>7</v>
      </c>
      <c r="KL21" s="151"/>
      <c r="KM21" s="151"/>
      <c r="KN21" s="151">
        <v>75</v>
      </c>
      <c r="KO21" s="151">
        <v>0</v>
      </c>
      <c r="KP21" s="151">
        <v>0</v>
      </c>
      <c r="KQ21" s="151">
        <v>2</v>
      </c>
      <c r="KR21" s="151">
        <v>0</v>
      </c>
      <c r="KS21" s="151">
        <v>1</v>
      </c>
      <c r="KT21" s="151">
        <v>0</v>
      </c>
      <c r="KU21" s="151">
        <v>0</v>
      </c>
      <c r="KV21" s="151">
        <v>0</v>
      </c>
      <c r="KW21" s="151">
        <v>0</v>
      </c>
      <c r="KX21" s="151">
        <v>0</v>
      </c>
      <c r="KY21" s="151">
        <v>0</v>
      </c>
      <c r="KZ21" s="151">
        <v>1</v>
      </c>
      <c r="LA21" s="151">
        <v>1</v>
      </c>
      <c r="LB21" s="151">
        <v>5</v>
      </c>
      <c r="LC21" s="151">
        <v>0</v>
      </c>
      <c r="LD21" s="151"/>
      <c r="LE21" s="151"/>
      <c r="LF21" s="151"/>
      <c r="LG21" s="151"/>
      <c r="LH21" s="151"/>
      <c r="LI21" s="151"/>
      <c r="LJ21" s="151"/>
      <c r="LK21" s="151"/>
      <c r="LL21" s="151"/>
      <c r="LM21" s="151"/>
      <c r="LN21" s="151">
        <v>33</v>
      </c>
      <c r="LO21" s="151"/>
      <c r="LP21" s="151"/>
      <c r="LQ21" s="151"/>
      <c r="LR21" s="151"/>
      <c r="LS21" s="151"/>
      <c r="LT21" s="151">
        <v>0</v>
      </c>
      <c r="LU21" s="151"/>
      <c r="LV21" s="151"/>
      <c r="LW21" s="151">
        <v>2</v>
      </c>
      <c r="LX21" s="151">
        <v>1</v>
      </c>
      <c r="LY21" s="151">
        <v>0</v>
      </c>
      <c r="LZ21" s="151"/>
      <c r="MA21" s="151">
        <v>1</v>
      </c>
      <c r="MB21" s="151">
        <v>0</v>
      </c>
      <c r="MC21" s="151"/>
      <c r="MD21" s="151"/>
      <c r="ME21" s="151">
        <v>0</v>
      </c>
      <c r="MF21" s="151"/>
      <c r="MG21" s="151">
        <v>2</v>
      </c>
      <c r="MH21" s="151">
        <v>0</v>
      </c>
      <c r="MI21" s="151"/>
      <c r="MJ21" s="151">
        <v>0</v>
      </c>
      <c r="MK21" s="151"/>
      <c r="ML21" s="151"/>
      <c r="MM21" s="151"/>
      <c r="MN21" s="151"/>
      <c r="MO21" s="151">
        <v>0</v>
      </c>
      <c r="MP21" s="151">
        <v>2</v>
      </c>
      <c r="MQ21" s="151"/>
      <c r="MR21" s="151">
        <v>7</v>
      </c>
      <c r="MS21" s="151">
        <v>175</v>
      </c>
      <c r="MT21" s="151">
        <v>0</v>
      </c>
      <c r="MU21" s="151">
        <v>0</v>
      </c>
      <c r="MV21" s="151">
        <v>0</v>
      </c>
      <c r="MW21" s="151">
        <v>0</v>
      </c>
      <c r="MX21" s="151">
        <v>0</v>
      </c>
      <c r="MY21" s="151">
        <v>0</v>
      </c>
      <c r="MZ21" s="151">
        <v>0</v>
      </c>
      <c r="NA21" s="151">
        <v>0</v>
      </c>
      <c r="NB21" s="151">
        <v>0</v>
      </c>
      <c r="NC21" s="151">
        <v>0</v>
      </c>
      <c r="ND21" s="151">
        <v>0</v>
      </c>
      <c r="NE21" s="151">
        <v>0</v>
      </c>
      <c r="NF21" s="151">
        <v>0</v>
      </c>
      <c r="NG21" s="151">
        <v>0</v>
      </c>
      <c r="NH21" s="151">
        <v>0</v>
      </c>
      <c r="NI21" s="151"/>
      <c r="NJ21" s="151">
        <v>0</v>
      </c>
      <c r="NK21" s="151">
        <v>0</v>
      </c>
      <c r="NL21" s="151">
        <v>0</v>
      </c>
      <c r="NM21" s="151">
        <v>1</v>
      </c>
      <c r="NN21" s="151">
        <v>21</v>
      </c>
      <c r="NO21" s="151">
        <v>0</v>
      </c>
      <c r="NP21" s="151">
        <v>0</v>
      </c>
      <c r="NQ21" s="151">
        <v>0</v>
      </c>
      <c r="NR21" s="151">
        <v>0</v>
      </c>
      <c r="NS21" s="151">
        <v>0</v>
      </c>
      <c r="NT21" s="151">
        <v>0</v>
      </c>
      <c r="NU21" s="151">
        <v>0</v>
      </c>
      <c r="NV21" s="151">
        <v>0</v>
      </c>
      <c r="NW21" s="151">
        <v>0</v>
      </c>
      <c r="NX21" s="151">
        <v>0</v>
      </c>
      <c r="NY21" s="151">
        <v>1</v>
      </c>
      <c r="NZ21" s="151">
        <v>0</v>
      </c>
      <c r="OA21" s="151"/>
      <c r="OB21" s="151">
        <v>0</v>
      </c>
      <c r="OC21" s="151">
        <v>1</v>
      </c>
      <c r="OD21" s="151"/>
      <c r="OE21" s="151"/>
      <c r="OF21" s="151">
        <v>0</v>
      </c>
      <c r="OG21" s="151">
        <v>0</v>
      </c>
      <c r="OH21" s="151">
        <v>1369</v>
      </c>
      <c r="OI21" s="151">
        <v>0</v>
      </c>
      <c r="OJ21" s="151"/>
      <c r="OK21" s="151"/>
      <c r="OL21" s="151"/>
      <c r="OM21" s="151"/>
      <c r="ON21" s="151">
        <v>14368</v>
      </c>
      <c r="OO21" s="152">
        <v>2394</v>
      </c>
      <c r="OP21" s="142">
        <v>331961</v>
      </c>
      <c r="OQ21" s="153"/>
      <c r="OR21" s="151"/>
      <c r="OS21" s="151"/>
      <c r="OT21" s="151"/>
      <c r="OU21" s="151"/>
      <c r="OV21" s="151">
        <v>-3057</v>
      </c>
      <c r="OW21" s="151">
        <v>30506</v>
      </c>
      <c r="OX21" s="151">
        <v>-146746</v>
      </c>
      <c r="OY21" s="151"/>
      <c r="OZ21" s="151"/>
      <c r="PA21" s="151"/>
      <c r="PB21" s="151"/>
      <c r="PC21" s="151"/>
      <c r="PD21" s="151"/>
      <c r="PE21" s="151"/>
      <c r="PF21" s="151"/>
      <c r="PG21" s="151"/>
      <c r="PH21" s="151"/>
      <c r="PI21" s="151"/>
      <c r="PJ21" s="154"/>
      <c r="PK21" s="142">
        <v>-119298</v>
      </c>
      <c r="PL21" s="142">
        <v>212664</v>
      </c>
    </row>
    <row r="22" spans="1:428" ht="15" x14ac:dyDescent="0.25">
      <c r="A22" s="145">
        <v>212100</v>
      </c>
      <c r="B22" s="146" t="s">
        <v>709</v>
      </c>
      <c r="C22" s="147" t="s">
        <v>210</v>
      </c>
      <c r="D22" s="148"/>
      <c r="E22" s="149"/>
      <c r="F22" s="149"/>
      <c r="G22" s="149"/>
      <c r="H22" s="149"/>
      <c r="I22" s="149"/>
      <c r="J22" s="151"/>
      <c r="K22" s="151"/>
      <c r="L22" s="151">
        <v>427</v>
      </c>
      <c r="M22" s="151"/>
      <c r="N22" s="151">
        <v>0</v>
      </c>
      <c r="O22" s="151"/>
      <c r="P22" s="151"/>
      <c r="Q22" s="151">
        <v>79</v>
      </c>
      <c r="R22" s="151">
        <v>2266</v>
      </c>
      <c r="S22" s="151">
        <v>57</v>
      </c>
      <c r="T22" s="151">
        <v>30</v>
      </c>
      <c r="U22" s="151">
        <v>12</v>
      </c>
      <c r="V22" s="151">
        <v>47</v>
      </c>
      <c r="W22" s="151">
        <v>5</v>
      </c>
      <c r="X22" s="151">
        <v>12</v>
      </c>
      <c r="Y22" s="151">
        <v>2842</v>
      </c>
      <c r="Z22" s="151"/>
      <c r="AA22" s="151"/>
      <c r="AB22" s="151"/>
      <c r="AC22" s="151"/>
      <c r="AD22" s="151"/>
      <c r="AE22" s="151"/>
      <c r="AF22" s="151"/>
      <c r="AG22" s="151"/>
      <c r="AH22" s="151"/>
      <c r="AI22" s="151"/>
      <c r="AJ22" s="151"/>
      <c r="AK22" s="151"/>
      <c r="AL22" s="151"/>
      <c r="AM22" s="151"/>
      <c r="AN22" s="151">
        <v>4</v>
      </c>
      <c r="AO22" s="151">
        <v>4</v>
      </c>
      <c r="AP22" s="151">
        <v>2</v>
      </c>
      <c r="AQ22" s="151">
        <v>3</v>
      </c>
      <c r="AR22" s="151">
        <v>101</v>
      </c>
      <c r="AS22" s="151">
        <v>294</v>
      </c>
      <c r="AT22" s="151">
        <v>320</v>
      </c>
      <c r="AU22" s="151">
        <v>128</v>
      </c>
      <c r="AV22" s="151">
        <v>21</v>
      </c>
      <c r="AW22" s="151">
        <v>26</v>
      </c>
      <c r="AX22" s="151">
        <v>267</v>
      </c>
      <c r="AY22" s="151">
        <v>8</v>
      </c>
      <c r="AZ22" s="151">
        <v>8</v>
      </c>
      <c r="BA22" s="151">
        <v>46</v>
      </c>
      <c r="BB22" s="151">
        <v>51</v>
      </c>
      <c r="BC22" s="151">
        <v>25</v>
      </c>
      <c r="BD22" s="151">
        <v>1520</v>
      </c>
      <c r="BE22" s="151">
        <v>44</v>
      </c>
      <c r="BF22" s="151">
        <v>30</v>
      </c>
      <c r="BG22" s="151">
        <v>42</v>
      </c>
      <c r="BH22" s="151">
        <v>86</v>
      </c>
      <c r="BI22" s="151">
        <v>28</v>
      </c>
      <c r="BJ22" s="151">
        <v>19</v>
      </c>
      <c r="BK22" s="151">
        <v>31</v>
      </c>
      <c r="BL22" s="151">
        <v>43</v>
      </c>
      <c r="BM22" s="151">
        <v>49</v>
      </c>
      <c r="BN22" s="151"/>
      <c r="BO22" s="151">
        <v>2</v>
      </c>
      <c r="BP22" s="151"/>
      <c r="BQ22" s="151"/>
      <c r="BR22" s="151">
        <v>2</v>
      </c>
      <c r="BS22" s="151">
        <v>2</v>
      </c>
      <c r="BT22" s="151"/>
      <c r="BU22" s="151"/>
      <c r="BV22" s="151"/>
      <c r="BW22" s="151"/>
      <c r="BX22" s="151"/>
      <c r="BY22" s="151">
        <v>1</v>
      </c>
      <c r="BZ22" s="151">
        <v>2</v>
      </c>
      <c r="CA22" s="151">
        <v>3</v>
      </c>
      <c r="CB22" s="151"/>
      <c r="CC22" s="151">
        <v>1</v>
      </c>
      <c r="CD22" s="151"/>
      <c r="CE22" s="151">
        <v>1</v>
      </c>
      <c r="CF22" s="151"/>
      <c r="CG22" s="151"/>
      <c r="CH22" s="151"/>
      <c r="CI22" s="151"/>
      <c r="CJ22" s="151"/>
      <c r="CK22" s="151"/>
      <c r="CL22" s="151"/>
      <c r="CM22" s="151"/>
      <c r="CN22" s="151"/>
      <c r="CO22" s="151"/>
      <c r="CP22" s="151"/>
      <c r="CQ22" s="151"/>
      <c r="CR22" s="151"/>
      <c r="CS22" s="151"/>
      <c r="CT22" s="151"/>
      <c r="CU22" s="151"/>
      <c r="CV22" s="151"/>
      <c r="CW22" s="151"/>
      <c r="CX22" s="151"/>
      <c r="CY22" s="151"/>
      <c r="CZ22" s="151"/>
      <c r="DA22" s="151"/>
      <c r="DB22" s="151"/>
      <c r="DC22" s="151"/>
      <c r="DD22" s="151"/>
      <c r="DE22" s="151"/>
      <c r="DF22" s="151"/>
      <c r="DG22" s="151"/>
      <c r="DH22" s="151"/>
      <c r="DI22" s="151"/>
      <c r="DJ22" s="151"/>
      <c r="DK22" s="151"/>
      <c r="DL22" s="151"/>
      <c r="DM22" s="151"/>
      <c r="DN22" s="151"/>
      <c r="DO22" s="151"/>
      <c r="DP22" s="151"/>
      <c r="DQ22" s="151"/>
      <c r="DR22" s="151"/>
      <c r="DS22" s="151"/>
      <c r="DT22" s="151"/>
      <c r="DU22" s="151"/>
      <c r="DV22" s="151"/>
      <c r="DW22" s="151"/>
      <c r="DX22" s="151"/>
      <c r="DY22" s="151"/>
      <c r="DZ22" s="151"/>
      <c r="EA22" s="151"/>
      <c r="EB22" s="151"/>
      <c r="EC22" s="151"/>
      <c r="ED22" s="151">
        <v>0</v>
      </c>
      <c r="EE22" s="151">
        <v>2</v>
      </c>
      <c r="EF22" s="151"/>
      <c r="EG22" s="151">
        <v>0</v>
      </c>
      <c r="EH22" s="151">
        <v>0</v>
      </c>
      <c r="EI22" s="151"/>
      <c r="EJ22" s="151">
        <v>1</v>
      </c>
      <c r="EK22" s="151"/>
      <c r="EL22" s="151">
        <v>2</v>
      </c>
      <c r="EM22" s="151"/>
      <c r="EN22" s="151"/>
      <c r="EO22" s="151">
        <v>1</v>
      </c>
      <c r="EP22" s="151">
        <v>0</v>
      </c>
      <c r="EQ22" s="151">
        <v>1</v>
      </c>
      <c r="ER22" s="151">
        <v>0</v>
      </c>
      <c r="ES22" s="151">
        <v>7</v>
      </c>
      <c r="ET22" s="151"/>
      <c r="EU22" s="151">
        <v>2</v>
      </c>
      <c r="EV22" s="151"/>
      <c r="EW22" s="151"/>
      <c r="EX22" s="151">
        <v>1</v>
      </c>
      <c r="EY22" s="151">
        <v>5</v>
      </c>
      <c r="EZ22" s="151">
        <v>2</v>
      </c>
      <c r="FA22" s="151">
        <v>4</v>
      </c>
      <c r="FB22" s="151"/>
      <c r="FC22" s="151">
        <v>4</v>
      </c>
      <c r="FD22" s="151">
        <v>5</v>
      </c>
      <c r="FE22" s="151">
        <v>3</v>
      </c>
      <c r="FF22" s="151">
        <v>4</v>
      </c>
      <c r="FG22" s="151">
        <v>10</v>
      </c>
      <c r="FH22" s="151"/>
      <c r="FI22" s="151"/>
      <c r="FJ22" s="151">
        <v>4</v>
      </c>
      <c r="FK22" s="151">
        <v>2</v>
      </c>
      <c r="FL22" s="151">
        <v>3</v>
      </c>
      <c r="FM22" s="151"/>
      <c r="FN22" s="151"/>
      <c r="FO22" s="151"/>
      <c r="FP22" s="151"/>
      <c r="FQ22" s="151">
        <v>3</v>
      </c>
      <c r="FR22" s="151"/>
      <c r="FS22" s="151">
        <v>1</v>
      </c>
      <c r="FT22" s="151"/>
      <c r="FU22" s="151">
        <v>1</v>
      </c>
      <c r="FV22" s="151">
        <v>1</v>
      </c>
      <c r="FW22" s="151">
        <v>2</v>
      </c>
      <c r="FX22" s="151"/>
      <c r="FY22" s="151"/>
      <c r="FZ22" s="151"/>
      <c r="GA22" s="151"/>
      <c r="GB22" s="151"/>
      <c r="GC22" s="151"/>
      <c r="GD22" s="151"/>
      <c r="GE22" s="151"/>
      <c r="GF22" s="151"/>
      <c r="GG22" s="151"/>
      <c r="GH22" s="151"/>
      <c r="GI22" s="151"/>
      <c r="GJ22" s="151">
        <v>30</v>
      </c>
      <c r="GK22" s="151">
        <v>33</v>
      </c>
      <c r="GL22" s="151">
        <v>18</v>
      </c>
      <c r="GM22" s="151">
        <v>58</v>
      </c>
      <c r="GN22" s="151">
        <v>6</v>
      </c>
      <c r="GO22" s="151">
        <v>36</v>
      </c>
      <c r="GP22" s="151">
        <v>56</v>
      </c>
      <c r="GQ22" s="151">
        <v>151</v>
      </c>
      <c r="GR22" s="151">
        <v>55</v>
      </c>
      <c r="GS22" s="151">
        <v>86</v>
      </c>
      <c r="GT22" s="151">
        <v>50</v>
      </c>
      <c r="GU22" s="151">
        <v>53</v>
      </c>
      <c r="GV22" s="151">
        <v>55</v>
      </c>
      <c r="GW22" s="151">
        <v>9</v>
      </c>
      <c r="GX22" s="151">
        <v>40</v>
      </c>
      <c r="GY22" s="151">
        <v>119</v>
      </c>
      <c r="GZ22" s="151">
        <v>47</v>
      </c>
      <c r="HA22" s="151">
        <v>92</v>
      </c>
      <c r="HB22" s="151">
        <v>41</v>
      </c>
      <c r="HC22" s="151">
        <v>62</v>
      </c>
      <c r="HD22" s="151">
        <v>9</v>
      </c>
      <c r="HE22" s="151">
        <v>9</v>
      </c>
      <c r="HF22" s="151">
        <v>15</v>
      </c>
      <c r="HG22" s="151">
        <v>32</v>
      </c>
      <c r="HH22" s="151">
        <v>47</v>
      </c>
      <c r="HI22" s="151">
        <v>47</v>
      </c>
      <c r="HJ22" s="151">
        <v>12</v>
      </c>
      <c r="HK22" s="151">
        <v>17</v>
      </c>
      <c r="HL22" s="151">
        <v>43</v>
      </c>
      <c r="HM22" s="151">
        <v>5</v>
      </c>
      <c r="HN22" s="151">
        <v>23</v>
      </c>
      <c r="HO22" s="151">
        <v>21</v>
      </c>
      <c r="HP22" s="151">
        <v>3</v>
      </c>
      <c r="HQ22" s="151"/>
      <c r="HR22" s="151">
        <v>2</v>
      </c>
      <c r="HS22" s="151"/>
      <c r="HT22" s="151"/>
      <c r="HU22" s="151">
        <v>101</v>
      </c>
      <c r="HV22" s="151">
        <v>623</v>
      </c>
      <c r="HW22" s="151">
        <v>534</v>
      </c>
      <c r="HX22" s="151">
        <v>134</v>
      </c>
      <c r="HY22" s="151">
        <v>61</v>
      </c>
      <c r="HZ22" s="151">
        <v>2</v>
      </c>
      <c r="IA22" s="151">
        <v>19</v>
      </c>
      <c r="IB22" s="151">
        <v>16</v>
      </c>
      <c r="IC22" s="151"/>
      <c r="ID22" s="151"/>
      <c r="IE22" s="151">
        <v>1190</v>
      </c>
      <c r="IF22" s="151">
        <v>77</v>
      </c>
      <c r="IG22" s="151">
        <v>14</v>
      </c>
      <c r="IH22" s="151">
        <v>261</v>
      </c>
      <c r="II22" s="151">
        <v>78</v>
      </c>
      <c r="IJ22" s="151">
        <v>21</v>
      </c>
      <c r="IK22" s="151">
        <v>3</v>
      </c>
      <c r="IL22" s="151">
        <v>23</v>
      </c>
      <c r="IM22" s="151">
        <v>234</v>
      </c>
      <c r="IN22" s="151">
        <v>74</v>
      </c>
      <c r="IO22" s="151">
        <v>7</v>
      </c>
      <c r="IP22" s="151">
        <v>2</v>
      </c>
      <c r="IQ22" s="151">
        <v>7</v>
      </c>
      <c r="IR22" s="151"/>
      <c r="IS22" s="151">
        <v>4</v>
      </c>
      <c r="IT22" s="151">
        <v>12</v>
      </c>
      <c r="IU22" s="151">
        <v>2</v>
      </c>
      <c r="IV22" s="151">
        <v>2</v>
      </c>
      <c r="IW22" s="151">
        <v>2</v>
      </c>
      <c r="IX22" s="151">
        <v>6</v>
      </c>
      <c r="IY22" s="151">
        <v>2</v>
      </c>
      <c r="IZ22" s="151"/>
      <c r="JA22" s="151">
        <v>7</v>
      </c>
      <c r="JB22" s="151">
        <v>28</v>
      </c>
      <c r="JC22" s="151">
        <v>11</v>
      </c>
      <c r="JD22" s="151">
        <v>5</v>
      </c>
      <c r="JE22" s="151">
        <v>14</v>
      </c>
      <c r="JF22" s="151">
        <v>7</v>
      </c>
      <c r="JG22" s="151">
        <v>6</v>
      </c>
      <c r="JH22" s="151">
        <v>64</v>
      </c>
      <c r="JI22" s="151">
        <v>28</v>
      </c>
      <c r="JJ22" s="151">
        <v>5</v>
      </c>
      <c r="JK22" s="151">
        <v>15</v>
      </c>
      <c r="JL22" s="151"/>
      <c r="JM22" s="151">
        <v>3</v>
      </c>
      <c r="JN22" s="151"/>
      <c r="JO22" s="151"/>
      <c r="JP22" s="151">
        <v>3</v>
      </c>
      <c r="JQ22" s="151"/>
      <c r="JR22" s="151">
        <v>3</v>
      </c>
      <c r="JS22" s="151"/>
      <c r="JT22" s="151">
        <v>5</v>
      </c>
      <c r="JU22" s="151"/>
      <c r="JV22" s="151"/>
      <c r="JW22" s="151"/>
      <c r="JX22" s="151"/>
      <c r="JY22" s="151"/>
      <c r="JZ22" s="151"/>
      <c r="KA22" s="151"/>
      <c r="KB22" s="151"/>
      <c r="KC22" s="151"/>
      <c r="KD22" s="151"/>
      <c r="KE22" s="151"/>
      <c r="KF22" s="151"/>
      <c r="KG22" s="151"/>
      <c r="KH22" s="151"/>
      <c r="KI22" s="151"/>
      <c r="KJ22" s="151"/>
      <c r="KK22" s="151"/>
      <c r="KL22" s="151"/>
      <c r="KM22" s="151"/>
      <c r="KN22" s="151">
        <v>3</v>
      </c>
      <c r="KO22" s="151"/>
      <c r="KP22" s="151"/>
      <c r="KQ22" s="151"/>
      <c r="KR22" s="151"/>
      <c r="KS22" s="151"/>
      <c r="KT22" s="151"/>
      <c r="KU22" s="151"/>
      <c r="KV22" s="151"/>
      <c r="KW22" s="151">
        <v>1</v>
      </c>
      <c r="KX22" s="151"/>
      <c r="KY22" s="151"/>
      <c r="KZ22" s="151"/>
      <c r="LA22" s="151"/>
      <c r="LB22" s="151"/>
      <c r="LC22" s="151"/>
      <c r="LD22" s="151"/>
      <c r="LE22" s="151"/>
      <c r="LF22" s="151"/>
      <c r="LG22" s="151"/>
      <c r="LH22" s="151"/>
      <c r="LI22" s="151"/>
      <c r="LJ22" s="151"/>
      <c r="LK22" s="151"/>
      <c r="LL22" s="151"/>
      <c r="LM22" s="151"/>
      <c r="LN22" s="151"/>
      <c r="LO22" s="151"/>
      <c r="LP22" s="151"/>
      <c r="LQ22" s="151"/>
      <c r="LR22" s="151"/>
      <c r="LS22" s="151"/>
      <c r="LT22" s="151"/>
      <c r="LU22" s="151"/>
      <c r="LV22" s="151"/>
      <c r="LW22" s="151"/>
      <c r="LX22" s="151">
        <v>16</v>
      </c>
      <c r="LY22" s="151"/>
      <c r="LZ22" s="151"/>
      <c r="MA22" s="151">
        <v>82</v>
      </c>
      <c r="MB22" s="151"/>
      <c r="MC22" s="151"/>
      <c r="MD22" s="151"/>
      <c r="ME22" s="151"/>
      <c r="MF22" s="151"/>
      <c r="MG22" s="151">
        <v>36</v>
      </c>
      <c r="MH22" s="151">
        <v>0</v>
      </c>
      <c r="MI22" s="151"/>
      <c r="MJ22" s="151"/>
      <c r="MK22" s="151">
        <v>7</v>
      </c>
      <c r="ML22" s="151"/>
      <c r="MM22" s="151"/>
      <c r="MN22" s="151"/>
      <c r="MO22" s="151"/>
      <c r="MP22" s="151">
        <v>14</v>
      </c>
      <c r="MQ22" s="151">
        <v>12</v>
      </c>
      <c r="MR22" s="151">
        <v>3</v>
      </c>
      <c r="MS22" s="151"/>
      <c r="MT22" s="151"/>
      <c r="MU22" s="151"/>
      <c r="MV22" s="151"/>
      <c r="MW22" s="151"/>
      <c r="MX22" s="151"/>
      <c r="MY22" s="151"/>
      <c r="MZ22" s="151"/>
      <c r="NA22" s="151">
        <v>24</v>
      </c>
      <c r="NB22" s="151">
        <v>10</v>
      </c>
      <c r="NC22" s="151">
        <v>1</v>
      </c>
      <c r="ND22" s="151">
        <v>1</v>
      </c>
      <c r="NE22" s="151">
        <v>3</v>
      </c>
      <c r="NF22" s="151">
        <v>1</v>
      </c>
      <c r="NG22" s="151"/>
      <c r="NH22" s="151"/>
      <c r="NI22" s="151"/>
      <c r="NJ22" s="151"/>
      <c r="NK22" s="151">
        <v>2</v>
      </c>
      <c r="NL22" s="151"/>
      <c r="NM22" s="151">
        <v>3</v>
      </c>
      <c r="NN22" s="151">
        <v>6</v>
      </c>
      <c r="NO22" s="151">
        <v>17</v>
      </c>
      <c r="NP22" s="151">
        <v>402</v>
      </c>
      <c r="NQ22" s="151">
        <v>387</v>
      </c>
      <c r="NR22" s="151">
        <v>104</v>
      </c>
      <c r="NS22" s="151">
        <v>6</v>
      </c>
      <c r="NT22" s="151"/>
      <c r="NU22" s="151">
        <v>3</v>
      </c>
      <c r="NV22" s="151"/>
      <c r="NW22" s="151"/>
      <c r="NX22" s="151">
        <v>0</v>
      </c>
      <c r="NY22" s="151">
        <v>6</v>
      </c>
      <c r="NZ22" s="151"/>
      <c r="OA22" s="151"/>
      <c r="OB22" s="151"/>
      <c r="OC22" s="151">
        <v>9</v>
      </c>
      <c r="OD22" s="151"/>
      <c r="OE22" s="151"/>
      <c r="OF22" s="151">
        <v>3137</v>
      </c>
      <c r="OG22" s="151"/>
      <c r="OH22" s="151"/>
      <c r="OI22" s="151"/>
      <c r="OJ22" s="151">
        <v>293</v>
      </c>
      <c r="OK22" s="151">
        <v>378</v>
      </c>
      <c r="OL22" s="151">
        <v>147</v>
      </c>
      <c r="OM22" s="151"/>
      <c r="ON22" s="151">
        <v>5008</v>
      </c>
      <c r="OO22" s="152"/>
      <c r="OP22" s="142">
        <v>24275</v>
      </c>
      <c r="OQ22" s="153">
        <v>121</v>
      </c>
      <c r="OR22" s="151"/>
      <c r="OS22" s="151"/>
      <c r="OT22" s="151"/>
      <c r="OU22" s="151"/>
      <c r="OV22" s="151">
        <v>-702</v>
      </c>
      <c r="OW22" s="151">
        <v>4683</v>
      </c>
      <c r="OX22" s="151">
        <v>-575</v>
      </c>
      <c r="OY22" s="151"/>
      <c r="OZ22" s="151"/>
      <c r="PA22" s="151"/>
      <c r="PB22" s="151"/>
      <c r="PC22" s="151"/>
      <c r="PD22" s="151"/>
      <c r="PE22" s="151"/>
      <c r="PF22" s="151"/>
      <c r="PG22" s="151"/>
      <c r="PH22" s="151"/>
      <c r="PI22" s="151"/>
      <c r="PJ22" s="154"/>
      <c r="PK22" s="142">
        <v>3526</v>
      </c>
      <c r="PL22" s="142">
        <v>27801</v>
      </c>
    </row>
    <row r="23" spans="1:428" ht="15" x14ac:dyDescent="0.25">
      <c r="A23" s="145">
        <v>212230</v>
      </c>
      <c r="B23" s="146" t="s">
        <v>710</v>
      </c>
      <c r="C23" s="147" t="s">
        <v>211</v>
      </c>
      <c r="D23" s="148"/>
      <c r="E23" s="149"/>
      <c r="F23" s="149"/>
      <c r="G23" s="149"/>
      <c r="H23" s="149"/>
      <c r="I23" s="149"/>
      <c r="J23" s="151"/>
      <c r="K23" s="151"/>
      <c r="L23" s="151"/>
      <c r="M23" s="151"/>
      <c r="N23" s="151"/>
      <c r="O23" s="151"/>
      <c r="P23" s="151"/>
      <c r="Q23" s="151"/>
      <c r="R23" s="151"/>
      <c r="S23" s="151">
        <v>352</v>
      </c>
      <c r="T23" s="151">
        <v>3</v>
      </c>
      <c r="U23" s="151"/>
      <c r="V23" s="151"/>
      <c r="W23" s="151"/>
      <c r="X23" s="151"/>
      <c r="Y23" s="151"/>
      <c r="Z23" s="151"/>
      <c r="AA23" s="151"/>
      <c r="AB23" s="151"/>
      <c r="AC23" s="151"/>
      <c r="AD23" s="151"/>
      <c r="AE23" s="151"/>
      <c r="AF23" s="151"/>
      <c r="AG23" s="151"/>
      <c r="AH23" s="151"/>
      <c r="AI23" s="151"/>
      <c r="AJ23" s="151"/>
      <c r="AK23" s="151"/>
      <c r="AL23" s="151"/>
      <c r="AM23" s="151"/>
      <c r="AN23" s="151"/>
      <c r="AO23" s="151"/>
      <c r="AP23" s="151"/>
      <c r="AQ23" s="151"/>
      <c r="AR23" s="151">
        <v>3</v>
      </c>
      <c r="AS23" s="151"/>
      <c r="AT23" s="151"/>
      <c r="AU23" s="151"/>
      <c r="AV23" s="151"/>
      <c r="AW23" s="151"/>
      <c r="AX23" s="151"/>
      <c r="AY23" s="151"/>
      <c r="AZ23" s="151"/>
      <c r="BA23" s="151">
        <v>35</v>
      </c>
      <c r="BB23" s="151"/>
      <c r="BC23" s="151"/>
      <c r="BD23" s="151">
        <v>334</v>
      </c>
      <c r="BE23" s="151">
        <v>19</v>
      </c>
      <c r="BF23" s="151">
        <v>101</v>
      </c>
      <c r="BG23" s="151"/>
      <c r="BH23" s="151"/>
      <c r="BI23" s="151">
        <v>224</v>
      </c>
      <c r="BJ23" s="151">
        <v>56</v>
      </c>
      <c r="BK23" s="151">
        <v>419</v>
      </c>
      <c r="BL23" s="151"/>
      <c r="BM23" s="151"/>
      <c r="BN23" s="151"/>
      <c r="BO23" s="151"/>
      <c r="BP23" s="151"/>
      <c r="BQ23" s="151"/>
      <c r="BR23" s="151"/>
      <c r="BS23" s="151"/>
      <c r="BT23" s="151"/>
      <c r="BU23" s="151"/>
      <c r="BV23" s="151"/>
      <c r="BW23" s="151"/>
      <c r="BX23" s="151">
        <v>62</v>
      </c>
      <c r="BY23" s="151"/>
      <c r="BZ23" s="151"/>
      <c r="CA23" s="151">
        <v>358</v>
      </c>
      <c r="CB23" s="151"/>
      <c r="CC23" s="151"/>
      <c r="CD23" s="151"/>
      <c r="CE23" s="151"/>
      <c r="CF23" s="151"/>
      <c r="CG23" s="151">
        <v>39</v>
      </c>
      <c r="CH23" s="151">
        <v>44</v>
      </c>
      <c r="CI23" s="151"/>
      <c r="CJ23" s="151"/>
      <c r="CK23" s="151">
        <v>30</v>
      </c>
      <c r="CL23" s="151"/>
      <c r="CM23" s="151"/>
      <c r="CN23" s="151"/>
      <c r="CO23" s="151"/>
      <c r="CP23" s="151"/>
      <c r="CQ23" s="151"/>
      <c r="CR23" s="151"/>
      <c r="CS23" s="151"/>
      <c r="CT23" s="151"/>
      <c r="CU23" s="151"/>
      <c r="CV23" s="151">
        <v>13</v>
      </c>
      <c r="CW23" s="151"/>
      <c r="CX23" s="151"/>
      <c r="CY23" s="151"/>
      <c r="CZ23" s="151"/>
      <c r="DA23" s="151"/>
      <c r="DB23" s="151"/>
      <c r="DC23" s="151"/>
      <c r="DD23" s="151"/>
      <c r="DE23" s="151"/>
      <c r="DF23" s="151"/>
      <c r="DG23" s="151"/>
      <c r="DH23" s="151"/>
      <c r="DI23" s="151"/>
      <c r="DJ23" s="151"/>
      <c r="DK23" s="151"/>
      <c r="DL23" s="151"/>
      <c r="DM23" s="151">
        <v>2</v>
      </c>
      <c r="DN23" s="151"/>
      <c r="DO23" s="151"/>
      <c r="DP23" s="151"/>
      <c r="DQ23" s="151"/>
      <c r="DR23" s="151"/>
      <c r="DS23" s="151"/>
      <c r="DT23" s="151"/>
      <c r="DU23" s="151"/>
      <c r="DV23" s="151"/>
      <c r="DW23" s="151"/>
      <c r="DX23" s="151"/>
      <c r="DY23" s="151"/>
      <c r="DZ23" s="151"/>
      <c r="EA23" s="151"/>
      <c r="EB23" s="151">
        <v>2</v>
      </c>
      <c r="EC23" s="151"/>
      <c r="ED23" s="151"/>
      <c r="EE23" s="151"/>
      <c r="EF23" s="151"/>
      <c r="EG23" s="151"/>
      <c r="EH23" s="151"/>
      <c r="EI23" s="151">
        <v>6</v>
      </c>
      <c r="EJ23" s="151"/>
      <c r="EK23" s="151">
        <v>19</v>
      </c>
      <c r="EL23" s="151"/>
      <c r="EM23" s="151"/>
      <c r="EN23" s="151"/>
      <c r="EO23" s="151"/>
      <c r="EP23" s="151"/>
      <c r="EQ23" s="151"/>
      <c r="ER23" s="151"/>
      <c r="ES23" s="151"/>
      <c r="ET23" s="151"/>
      <c r="EU23" s="151"/>
      <c r="EV23" s="151"/>
      <c r="EW23" s="151"/>
      <c r="EX23" s="151"/>
      <c r="EY23" s="151"/>
      <c r="EZ23" s="151"/>
      <c r="FA23" s="151"/>
      <c r="FB23" s="151"/>
      <c r="FC23" s="151"/>
      <c r="FD23" s="151"/>
      <c r="FE23" s="151"/>
      <c r="FF23" s="151"/>
      <c r="FG23" s="151">
        <v>2</v>
      </c>
      <c r="FH23" s="151"/>
      <c r="FI23" s="151"/>
      <c r="FJ23" s="151"/>
      <c r="FK23" s="151"/>
      <c r="FL23" s="151"/>
      <c r="FM23" s="151"/>
      <c r="FN23" s="151"/>
      <c r="FO23" s="151"/>
      <c r="FP23" s="151"/>
      <c r="FQ23" s="151"/>
      <c r="FR23" s="151"/>
      <c r="FS23" s="151"/>
      <c r="FT23" s="151"/>
      <c r="FU23" s="151"/>
      <c r="FV23" s="151"/>
      <c r="FW23" s="151"/>
      <c r="FX23" s="151"/>
      <c r="FY23" s="151"/>
      <c r="FZ23" s="151">
        <v>23</v>
      </c>
      <c r="GA23" s="151"/>
      <c r="GB23" s="151"/>
      <c r="GC23" s="151"/>
      <c r="GD23" s="151"/>
      <c r="GE23" s="151"/>
      <c r="GF23" s="151"/>
      <c r="GG23" s="151"/>
      <c r="GH23" s="151"/>
      <c r="GI23" s="151"/>
      <c r="GJ23" s="151"/>
      <c r="GK23" s="151"/>
      <c r="GL23" s="151"/>
      <c r="GM23" s="151"/>
      <c r="GN23" s="151"/>
      <c r="GO23" s="151"/>
      <c r="GP23" s="151"/>
      <c r="GQ23" s="151"/>
      <c r="GR23" s="151"/>
      <c r="GS23" s="151"/>
      <c r="GT23" s="151"/>
      <c r="GU23" s="151"/>
      <c r="GV23" s="151"/>
      <c r="GW23" s="151"/>
      <c r="GX23" s="151"/>
      <c r="GY23" s="151"/>
      <c r="GZ23" s="151"/>
      <c r="HA23" s="151"/>
      <c r="HB23" s="151"/>
      <c r="HC23" s="151"/>
      <c r="HD23" s="151"/>
      <c r="HE23" s="151"/>
      <c r="HF23" s="151"/>
      <c r="HG23" s="151"/>
      <c r="HH23" s="151"/>
      <c r="HI23" s="151"/>
      <c r="HJ23" s="151"/>
      <c r="HK23" s="151"/>
      <c r="HL23" s="151"/>
      <c r="HM23" s="151"/>
      <c r="HN23" s="151"/>
      <c r="HO23" s="151"/>
      <c r="HP23" s="151"/>
      <c r="HQ23" s="151"/>
      <c r="HR23" s="151"/>
      <c r="HS23" s="151"/>
      <c r="HT23" s="151"/>
      <c r="HU23" s="151"/>
      <c r="HV23" s="151"/>
      <c r="HW23" s="151"/>
      <c r="HX23" s="151"/>
      <c r="HY23" s="151"/>
      <c r="HZ23" s="151"/>
      <c r="IA23" s="151"/>
      <c r="IB23" s="151"/>
      <c r="IC23" s="151"/>
      <c r="ID23" s="151"/>
      <c r="IE23" s="151"/>
      <c r="IF23" s="151"/>
      <c r="IG23" s="151"/>
      <c r="IH23" s="151"/>
      <c r="II23" s="151"/>
      <c r="IJ23" s="151">
        <v>244</v>
      </c>
      <c r="IK23" s="151">
        <v>637</v>
      </c>
      <c r="IL23" s="151">
        <v>147</v>
      </c>
      <c r="IM23" s="151">
        <v>10</v>
      </c>
      <c r="IN23" s="151"/>
      <c r="IO23" s="151"/>
      <c r="IP23" s="151"/>
      <c r="IQ23" s="151"/>
      <c r="IR23" s="151"/>
      <c r="IS23" s="151"/>
      <c r="IT23" s="151"/>
      <c r="IU23" s="151"/>
      <c r="IV23" s="151">
        <v>56</v>
      </c>
      <c r="IW23" s="151"/>
      <c r="IX23" s="151"/>
      <c r="IY23" s="151"/>
      <c r="IZ23" s="151"/>
      <c r="JA23" s="151"/>
      <c r="JB23" s="151"/>
      <c r="JC23" s="151"/>
      <c r="JD23" s="151"/>
      <c r="JE23" s="151"/>
      <c r="JF23" s="151"/>
      <c r="JG23" s="151"/>
      <c r="JH23" s="151"/>
      <c r="JI23" s="151"/>
      <c r="JJ23" s="151"/>
      <c r="JK23" s="151"/>
      <c r="JL23" s="151"/>
      <c r="JM23" s="151"/>
      <c r="JN23" s="151"/>
      <c r="JO23" s="151"/>
      <c r="JP23" s="151"/>
      <c r="JQ23" s="151"/>
      <c r="JR23" s="151"/>
      <c r="JS23" s="151"/>
      <c r="JT23" s="151"/>
      <c r="JU23" s="151"/>
      <c r="JV23" s="151"/>
      <c r="JW23" s="151"/>
      <c r="JX23" s="151"/>
      <c r="JY23" s="151"/>
      <c r="JZ23" s="151"/>
      <c r="KA23" s="151"/>
      <c r="KB23" s="151"/>
      <c r="KC23" s="151"/>
      <c r="KD23" s="151"/>
      <c r="KE23" s="151"/>
      <c r="KF23" s="151"/>
      <c r="KG23" s="151"/>
      <c r="KH23" s="151"/>
      <c r="KI23" s="151"/>
      <c r="KJ23" s="151"/>
      <c r="KK23" s="151"/>
      <c r="KL23" s="151"/>
      <c r="KM23" s="151"/>
      <c r="KN23" s="151"/>
      <c r="KO23" s="151">
        <v>8</v>
      </c>
      <c r="KP23" s="151"/>
      <c r="KQ23" s="151">
        <v>16</v>
      </c>
      <c r="KR23" s="151">
        <v>10</v>
      </c>
      <c r="KS23" s="151"/>
      <c r="KT23" s="151">
        <v>10</v>
      </c>
      <c r="KU23" s="151">
        <v>8</v>
      </c>
      <c r="KV23" s="151">
        <v>75</v>
      </c>
      <c r="KW23" s="151">
        <v>36</v>
      </c>
      <c r="KX23" s="151">
        <v>155</v>
      </c>
      <c r="KY23" s="151"/>
      <c r="KZ23" s="151">
        <v>37</v>
      </c>
      <c r="LA23" s="151">
        <v>30</v>
      </c>
      <c r="LB23" s="151">
        <v>357</v>
      </c>
      <c r="LC23" s="151">
        <v>0</v>
      </c>
      <c r="LD23" s="151"/>
      <c r="LE23" s="151"/>
      <c r="LF23" s="151"/>
      <c r="LG23" s="151"/>
      <c r="LH23" s="151"/>
      <c r="LI23" s="151"/>
      <c r="LJ23" s="151"/>
      <c r="LK23" s="151"/>
      <c r="LL23" s="151"/>
      <c r="LM23" s="151"/>
      <c r="LN23" s="151"/>
      <c r="LO23" s="151"/>
      <c r="LP23" s="151"/>
      <c r="LQ23" s="151"/>
      <c r="LR23" s="151"/>
      <c r="LS23" s="151"/>
      <c r="LT23" s="151"/>
      <c r="LU23" s="151"/>
      <c r="LV23" s="151"/>
      <c r="LW23" s="151"/>
      <c r="LX23" s="151">
        <v>250</v>
      </c>
      <c r="LY23" s="151"/>
      <c r="LZ23" s="151"/>
      <c r="MA23" s="151">
        <v>149</v>
      </c>
      <c r="MB23" s="151"/>
      <c r="MC23" s="151"/>
      <c r="MD23" s="151"/>
      <c r="ME23" s="151"/>
      <c r="MF23" s="151"/>
      <c r="MG23" s="151">
        <v>2</v>
      </c>
      <c r="MH23" s="151"/>
      <c r="MI23" s="151">
        <v>523</v>
      </c>
      <c r="MJ23" s="151"/>
      <c r="MK23" s="151"/>
      <c r="ML23" s="151"/>
      <c r="MM23" s="151"/>
      <c r="MN23" s="151">
        <v>346</v>
      </c>
      <c r="MO23" s="151"/>
      <c r="MP23" s="151">
        <v>60</v>
      </c>
      <c r="MQ23" s="151"/>
      <c r="MR23" s="151"/>
      <c r="MS23" s="151">
        <v>404</v>
      </c>
      <c r="MT23" s="151"/>
      <c r="MU23" s="151"/>
      <c r="MV23" s="151"/>
      <c r="MW23" s="151"/>
      <c r="MX23" s="151"/>
      <c r="MY23" s="151"/>
      <c r="MZ23" s="151"/>
      <c r="NA23" s="151">
        <v>5</v>
      </c>
      <c r="NB23" s="151">
        <v>6</v>
      </c>
      <c r="NC23" s="151">
        <v>20</v>
      </c>
      <c r="ND23" s="151"/>
      <c r="NE23" s="151"/>
      <c r="NF23" s="151"/>
      <c r="NG23" s="151">
        <v>256</v>
      </c>
      <c r="NH23" s="151">
        <v>4</v>
      </c>
      <c r="NI23" s="151">
        <v>2</v>
      </c>
      <c r="NJ23" s="151">
        <v>16</v>
      </c>
      <c r="NK23" s="151"/>
      <c r="NL23" s="151">
        <v>2</v>
      </c>
      <c r="NM23" s="151"/>
      <c r="NN23" s="151">
        <v>875</v>
      </c>
      <c r="NO23" s="151">
        <v>150</v>
      </c>
      <c r="NP23" s="151">
        <v>13</v>
      </c>
      <c r="NQ23" s="151">
        <v>10</v>
      </c>
      <c r="NR23" s="151">
        <v>2</v>
      </c>
      <c r="NS23" s="151">
        <v>9</v>
      </c>
      <c r="NT23" s="151">
        <v>106</v>
      </c>
      <c r="NU23" s="151">
        <v>50</v>
      </c>
      <c r="NV23" s="151"/>
      <c r="NW23" s="151">
        <v>879</v>
      </c>
      <c r="NX23" s="151">
        <v>0</v>
      </c>
      <c r="NY23" s="151"/>
      <c r="NZ23" s="151">
        <v>19</v>
      </c>
      <c r="OA23" s="151"/>
      <c r="OB23" s="151">
        <v>15</v>
      </c>
      <c r="OC23" s="151">
        <v>178</v>
      </c>
      <c r="OD23" s="151"/>
      <c r="OE23" s="151"/>
      <c r="OF23" s="151"/>
      <c r="OG23" s="151"/>
      <c r="OH23" s="151"/>
      <c r="OI23" s="151"/>
      <c r="OJ23" s="151"/>
      <c r="OK23" s="151"/>
      <c r="OL23" s="151"/>
      <c r="OM23" s="151"/>
      <c r="ON23" s="151"/>
      <c r="OO23" s="152"/>
      <c r="OP23" s="142">
        <v>8332</v>
      </c>
      <c r="OQ23" s="153"/>
      <c r="OR23" s="151"/>
      <c r="OS23" s="151"/>
      <c r="OT23" s="151"/>
      <c r="OU23" s="151"/>
      <c r="OV23" s="151">
        <v>86</v>
      </c>
      <c r="OW23" s="151">
        <v>3378</v>
      </c>
      <c r="OX23" s="151">
        <v>-109</v>
      </c>
      <c r="OY23" s="151"/>
      <c r="OZ23" s="151"/>
      <c r="PA23" s="151"/>
      <c r="PB23" s="151"/>
      <c r="PC23" s="151"/>
      <c r="PD23" s="151"/>
      <c r="PE23" s="151"/>
      <c r="PF23" s="151"/>
      <c r="PG23" s="151"/>
      <c r="PH23" s="151"/>
      <c r="PI23" s="151"/>
      <c r="PJ23" s="154"/>
      <c r="PK23" s="142">
        <v>3356</v>
      </c>
      <c r="PL23" s="142">
        <v>11688</v>
      </c>
    </row>
    <row r="24" spans="1:428" ht="15" x14ac:dyDescent="0.25">
      <c r="A24" s="145" t="s">
        <v>609</v>
      </c>
      <c r="B24" s="146" t="s">
        <v>710</v>
      </c>
      <c r="C24" s="147" t="s">
        <v>212</v>
      </c>
      <c r="D24" s="148"/>
      <c r="E24" s="149"/>
      <c r="F24" s="149"/>
      <c r="G24" s="149"/>
      <c r="H24" s="149"/>
      <c r="I24" s="149"/>
      <c r="J24" s="151"/>
      <c r="K24" s="151"/>
      <c r="L24" s="151"/>
      <c r="M24" s="151"/>
      <c r="N24" s="151"/>
      <c r="O24" s="151"/>
      <c r="P24" s="151"/>
      <c r="Q24" s="151"/>
      <c r="R24" s="151"/>
      <c r="S24" s="151">
        <v>2071</v>
      </c>
      <c r="T24" s="151">
        <v>1727</v>
      </c>
      <c r="U24" s="151"/>
      <c r="V24" s="151"/>
      <c r="W24" s="151"/>
      <c r="X24" s="151"/>
      <c r="Y24" s="151"/>
      <c r="Z24" s="151"/>
      <c r="AA24" s="151"/>
      <c r="AB24" s="151"/>
      <c r="AC24" s="151"/>
      <c r="AD24" s="151"/>
      <c r="AE24" s="151"/>
      <c r="AF24" s="151"/>
      <c r="AG24" s="151"/>
      <c r="AH24" s="151"/>
      <c r="AI24" s="151"/>
      <c r="AJ24" s="151"/>
      <c r="AK24" s="151"/>
      <c r="AL24" s="151"/>
      <c r="AM24" s="151"/>
      <c r="AN24" s="151"/>
      <c r="AO24" s="151"/>
      <c r="AP24" s="151"/>
      <c r="AQ24" s="151"/>
      <c r="AR24" s="151">
        <v>2</v>
      </c>
      <c r="AS24" s="151">
        <v>1</v>
      </c>
      <c r="AT24" s="151">
        <v>1</v>
      </c>
      <c r="AU24" s="151"/>
      <c r="AV24" s="151"/>
      <c r="AW24" s="151"/>
      <c r="AX24" s="151"/>
      <c r="AY24" s="151">
        <v>47</v>
      </c>
      <c r="AZ24" s="151"/>
      <c r="BA24" s="151">
        <v>21</v>
      </c>
      <c r="BB24" s="151"/>
      <c r="BC24" s="151"/>
      <c r="BD24" s="151">
        <v>3059</v>
      </c>
      <c r="BE24" s="151">
        <v>110</v>
      </c>
      <c r="BF24" s="151">
        <v>18</v>
      </c>
      <c r="BG24" s="151">
        <v>125</v>
      </c>
      <c r="BH24" s="151"/>
      <c r="BI24" s="151">
        <v>474</v>
      </c>
      <c r="BJ24" s="151">
        <v>4</v>
      </c>
      <c r="BK24" s="151">
        <v>1599</v>
      </c>
      <c r="BL24" s="151"/>
      <c r="BM24" s="151"/>
      <c r="BN24" s="151"/>
      <c r="BO24" s="151"/>
      <c r="BP24" s="151"/>
      <c r="BQ24" s="151"/>
      <c r="BR24" s="151"/>
      <c r="BS24" s="151"/>
      <c r="BT24" s="151"/>
      <c r="BU24" s="151"/>
      <c r="BV24" s="151"/>
      <c r="BW24" s="151"/>
      <c r="BX24" s="151">
        <v>11</v>
      </c>
      <c r="BY24" s="151"/>
      <c r="BZ24" s="151"/>
      <c r="CA24" s="151"/>
      <c r="CB24" s="151"/>
      <c r="CC24" s="151"/>
      <c r="CD24" s="151"/>
      <c r="CE24" s="151"/>
      <c r="CF24" s="151"/>
      <c r="CG24" s="151">
        <v>4</v>
      </c>
      <c r="CH24" s="151"/>
      <c r="CI24" s="151"/>
      <c r="CJ24" s="151"/>
      <c r="CK24" s="151"/>
      <c r="CL24" s="151"/>
      <c r="CM24" s="151"/>
      <c r="CN24" s="151"/>
      <c r="CO24" s="151"/>
      <c r="CP24" s="151"/>
      <c r="CQ24" s="151"/>
      <c r="CR24" s="151"/>
      <c r="CS24" s="151"/>
      <c r="CT24" s="151"/>
      <c r="CU24" s="151"/>
      <c r="CV24" s="151">
        <v>16</v>
      </c>
      <c r="CW24" s="151"/>
      <c r="CX24" s="151"/>
      <c r="CY24" s="151"/>
      <c r="CZ24" s="151"/>
      <c r="DA24" s="151"/>
      <c r="DB24" s="151"/>
      <c r="DC24" s="151"/>
      <c r="DD24" s="151"/>
      <c r="DE24" s="151"/>
      <c r="DF24" s="151"/>
      <c r="DG24" s="151"/>
      <c r="DH24" s="151"/>
      <c r="DI24" s="151"/>
      <c r="DJ24" s="151"/>
      <c r="DK24" s="151"/>
      <c r="DL24" s="151">
        <v>0</v>
      </c>
      <c r="DM24" s="151">
        <v>1</v>
      </c>
      <c r="DN24" s="151"/>
      <c r="DO24" s="151"/>
      <c r="DP24" s="151"/>
      <c r="DQ24" s="151"/>
      <c r="DR24" s="151"/>
      <c r="DS24" s="151"/>
      <c r="DT24" s="151"/>
      <c r="DU24" s="151"/>
      <c r="DV24" s="151"/>
      <c r="DW24" s="151"/>
      <c r="DX24" s="151"/>
      <c r="DY24" s="151"/>
      <c r="DZ24" s="151"/>
      <c r="EA24" s="151"/>
      <c r="EB24" s="151"/>
      <c r="EC24" s="151"/>
      <c r="ED24" s="151"/>
      <c r="EE24" s="151"/>
      <c r="EF24" s="151"/>
      <c r="EG24" s="151"/>
      <c r="EH24" s="151"/>
      <c r="EI24" s="151"/>
      <c r="EJ24" s="151"/>
      <c r="EK24" s="151">
        <v>28</v>
      </c>
      <c r="EL24" s="151"/>
      <c r="EM24" s="151"/>
      <c r="EN24" s="151"/>
      <c r="EO24" s="151"/>
      <c r="EP24" s="151"/>
      <c r="EQ24" s="151">
        <v>2</v>
      </c>
      <c r="ER24" s="151"/>
      <c r="ES24" s="151"/>
      <c r="ET24" s="151"/>
      <c r="EU24" s="151"/>
      <c r="EV24" s="151"/>
      <c r="EW24" s="151"/>
      <c r="EX24" s="151"/>
      <c r="EY24" s="151">
        <v>10</v>
      </c>
      <c r="EZ24" s="151"/>
      <c r="FA24" s="151">
        <v>6</v>
      </c>
      <c r="FB24" s="151"/>
      <c r="FC24" s="151"/>
      <c r="FD24" s="151">
        <v>8</v>
      </c>
      <c r="FE24" s="151">
        <v>14</v>
      </c>
      <c r="FF24" s="151"/>
      <c r="FG24" s="151"/>
      <c r="FH24" s="151"/>
      <c r="FI24" s="151"/>
      <c r="FJ24" s="151"/>
      <c r="FK24" s="151"/>
      <c r="FL24" s="151"/>
      <c r="FM24" s="151"/>
      <c r="FN24" s="151"/>
      <c r="FO24" s="151"/>
      <c r="FP24" s="151"/>
      <c r="FQ24" s="151"/>
      <c r="FR24" s="151"/>
      <c r="FS24" s="151"/>
      <c r="FT24" s="151"/>
      <c r="FU24" s="151"/>
      <c r="FV24" s="151"/>
      <c r="FW24" s="151"/>
      <c r="FX24" s="151"/>
      <c r="FY24" s="151"/>
      <c r="FZ24" s="151"/>
      <c r="GA24" s="151">
        <v>2</v>
      </c>
      <c r="GB24" s="151"/>
      <c r="GC24" s="151">
        <v>1</v>
      </c>
      <c r="GD24" s="151">
        <v>20</v>
      </c>
      <c r="GE24" s="151"/>
      <c r="GF24" s="151"/>
      <c r="GG24" s="151"/>
      <c r="GH24" s="151"/>
      <c r="GI24" s="151"/>
      <c r="GJ24" s="151"/>
      <c r="GK24" s="151"/>
      <c r="GL24" s="151"/>
      <c r="GM24" s="151"/>
      <c r="GN24" s="151"/>
      <c r="GO24" s="151"/>
      <c r="GP24" s="151"/>
      <c r="GQ24" s="151"/>
      <c r="GR24" s="151"/>
      <c r="GS24" s="151"/>
      <c r="GT24" s="151"/>
      <c r="GU24" s="151"/>
      <c r="GV24" s="151"/>
      <c r="GW24" s="151"/>
      <c r="GX24" s="151"/>
      <c r="GY24" s="151"/>
      <c r="GZ24" s="151"/>
      <c r="HA24" s="151"/>
      <c r="HB24" s="151"/>
      <c r="HC24" s="151"/>
      <c r="HD24" s="151"/>
      <c r="HE24" s="151"/>
      <c r="HF24" s="151"/>
      <c r="HG24" s="151"/>
      <c r="HH24" s="151"/>
      <c r="HI24" s="151"/>
      <c r="HJ24" s="151"/>
      <c r="HK24" s="151"/>
      <c r="HL24" s="151"/>
      <c r="HM24" s="151"/>
      <c r="HN24" s="151"/>
      <c r="HO24" s="151"/>
      <c r="HP24" s="151"/>
      <c r="HQ24" s="151"/>
      <c r="HR24" s="151"/>
      <c r="HS24" s="151"/>
      <c r="HT24" s="151"/>
      <c r="HU24" s="151"/>
      <c r="HV24" s="151"/>
      <c r="HW24" s="151"/>
      <c r="HX24" s="151"/>
      <c r="HY24" s="151"/>
      <c r="HZ24" s="151"/>
      <c r="IA24" s="151"/>
      <c r="IB24" s="151"/>
      <c r="IC24" s="151"/>
      <c r="ID24" s="151"/>
      <c r="IE24" s="151">
        <v>24</v>
      </c>
      <c r="IF24" s="151"/>
      <c r="IG24" s="151"/>
      <c r="IH24" s="151"/>
      <c r="II24" s="151">
        <v>11</v>
      </c>
      <c r="IJ24" s="151">
        <v>74</v>
      </c>
      <c r="IK24" s="151">
        <v>716</v>
      </c>
      <c r="IL24" s="151">
        <v>753</v>
      </c>
      <c r="IM24" s="151">
        <v>36</v>
      </c>
      <c r="IN24" s="151"/>
      <c r="IO24" s="151"/>
      <c r="IP24" s="151"/>
      <c r="IQ24" s="151"/>
      <c r="IR24" s="151"/>
      <c r="IS24" s="151"/>
      <c r="IT24" s="151">
        <v>44</v>
      </c>
      <c r="IU24" s="151"/>
      <c r="IV24" s="151">
        <v>65</v>
      </c>
      <c r="IW24" s="151"/>
      <c r="IX24" s="151"/>
      <c r="IY24" s="151"/>
      <c r="IZ24" s="151"/>
      <c r="JA24" s="151">
        <v>23</v>
      </c>
      <c r="JB24" s="151"/>
      <c r="JC24" s="151"/>
      <c r="JD24" s="151"/>
      <c r="JE24" s="151"/>
      <c r="JF24" s="151"/>
      <c r="JG24" s="151"/>
      <c r="JH24" s="151"/>
      <c r="JI24" s="151"/>
      <c r="JJ24" s="151"/>
      <c r="JK24" s="151"/>
      <c r="JL24" s="151"/>
      <c r="JM24" s="151"/>
      <c r="JN24" s="151"/>
      <c r="JO24" s="151"/>
      <c r="JP24" s="151">
        <v>8</v>
      </c>
      <c r="JQ24" s="151"/>
      <c r="JR24" s="151"/>
      <c r="JS24" s="151"/>
      <c r="JT24" s="151"/>
      <c r="JU24" s="151"/>
      <c r="JV24" s="151"/>
      <c r="JW24" s="151"/>
      <c r="JX24" s="151"/>
      <c r="JY24" s="151"/>
      <c r="JZ24" s="151"/>
      <c r="KA24" s="151"/>
      <c r="KB24" s="151"/>
      <c r="KC24" s="151">
        <v>1</v>
      </c>
      <c r="KD24" s="151"/>
      <c r="KE24" s="151"/>
      <c r="KF24" s="151"/>
      <c r="KG24" s="151"/>
      <c r="KH24" s="151"/>
      <c r="KI24" s="151"/>
      <c r="KJ24" s="151"/>
      <c r="KK24" s="151"/>
      <c r="KL24" s="151"/>
      <c r="KM24" s="151"/>
      <c r="KN24" s="151"/>
      <c r="KO24" s="151"/>
      <c r="KP24" s="151"/>
      <c r="KQ24" s="151"/>
      <c r="KR24" s="151"/>
      <c r="KS24" s="151"/>
      <c r="KT24" s="151"/>
      <c r="KU24" s="151"/>
      <c r="KV24" s="151"/>
      <c r="KW24" s="151"/>
      <c r="KX24" s="151"/>
      <c r="KY24" s="151"/>
      <c r="KZ24" s="151"/>
      <c r="LA24" s="151"/>
      <c r="LB24" s="151"/>
      <c r="LC24" s="151"/>
      <c r="LD24" s="151"/>
      <c r="LE24" s="151"/>
      <c r="LF24" s="151"/>
      <c r="LG24" s="151"/>
      <c r="LH24" s="151"/>
      <c r="LI24" s="151"/>
      <c r="LJ24" s="151"/>
      <c r="LK24" s="151"/>
      <c r="LL24" s="151"/>
      <c r="LM24" s="151"/>
      <c r="LN24" s="151"/>
      <c r="LO24" s="151"/>
      <c r="LP24" s="151"/>
      <c r="LQ24" s="151"/>
      <c r="LR24" s="151"/>
      <c r="LS24" s="151"/>
      <c r="LT24" s="151"/>
      <c r="LU24" s="151"/>
      <c r="LV24" s="151"/>
      <c r="LW24" s="151"/>
      <c r="LX24" s="151">
        <v>76</v>
      </c>
      <c r="LY24" s="151"/>
      <c r="LZ24" s="151"/>
      <c r="MA24" s="151">
        <v>148</v>
      </c>
      <c r="MB24" s="151"/>
      <c r="MC24" s="151"/>
      <c r="MD24" s="151"/>
      <c r="ME24" s="151"/>
      <c r="MF24" s="151"/>
      <c r="MG24" s="151">
        <v>1</v>
      </c>
      <c r="MH24" s="151"/>
      <c r="MI24" s="151"/>
      <c r="MJ24" s="151"/>
      <c r="MK24" s="151"/>
      <c r="ML24" s="151"/>
      <c r="MM24" s="151"/>
      <c r="MN24" s="151"/>
      <c r="MO24" s="151"/>
      <c r="MP24" s="151"/>
      <c r="MQ24" s="151"/>
      <c r="MR24" s="151"/>
      <c r="MS24" s="151"/>
      <c r="MT24" s="151"/>
      <c r="MU24" s="151"/>
      <c r="MV24" s="151"/>
      <c r="MW24" s="151"/>
      <c r="MX24" s="151"/>
      <c r="MY24" s="151"/>
      <c r="MZ24" s="151"/>
      <c r="NA24" s="151"/>
      <c r="NB24" s="151"/>
      <c r="NC24" s="151"/>
      <c r="ND24" s="151"/>
      <c r="NE24" s="151"/>
      <c r="NF24" s="151"/>
      <c r="NG24" s="151"/>
      <c r="NH24" s="151"/>
      <c r="NI24" s="151"/>
      <c r="NJ24" s="151"/>
      <c r="NK24" s="151"/>
      <c r="NL24" s="151"/>
      <c r="NM24" s="151"/>
      <c r="NN24" s="151"/>
      <c r="NO24" s="151"/>
      <c r="NP24" s="151"/>
      <c r="NQ24" s="151"/>
      <c r="NR24" s="151"/>
      <c r="NS24" s="151"/>
      <c r="NT24" s="151"/>
      <c r="NU24" s="151"/>
      <c r="NV24" s="151"/>
      <c r="NW24" s="151"/>
      <c r="NX24" s="151"/>
      <c r="NY24" s="151"/>
      <c r="NZ24" s="151"/>
      <c r="OA24" s="151"/>
      <c r="OB24" s="151"/>
      <c r="OC24" s="151"/>
      <c r="OD24" s="151"/>
      <c r="OE24" s="151"/>
      <c r="OF24" s="151">
        <v>1</v>
      </c>
      <c r="OG24" s="151"/>
      <c r="OH24" s="151"/>
      <c r="OI24" s="151"/>
      <c r="OJ24" s="151"/>
      <c r="OK24" s="151"/>
      <c r="OL24" s="151"/>
      <c r="OM24" s="151"/>
      <c r="ON24" s="151"/>
      <c r="OO24" s="152"/>
      <c r="OP24" s="142">
        <v>11364</v>
      </c>
      <c r="OQ24" s="153"/>
      <c r="OR24" s="151">
        <v>104</v>
      </c>
      <c r="OS24" s="151"/>
      <c r="OT24" s="151"/>
      <c r="OU24" s="151"/>
      <c r="OV24" s="151">
        <v>-208</v>
      </c>
      <c r="OW24" s="151">
        <v>6484</v>
      </c>
      <c r="OX24" s="151">
        <v>-2116</v>
      </c>
      <c r="OY24" s="151"/>
      <c r="OZ24" s="151"/>
      <c r="PA24" s="151"/>
      <c r="PB24" s="151"/>
      <c r="PC24" s="151"/>
      <c r="PD24" s="151"/>
      <c r="PE24" s="151"/>
      <c r="PF24" s="151"/>
      <c r="PG24" s="151"/>
      <c r="PH24" s="151"/>
      <c r="PI24" s="151"/>
      <c r="PJ24" s="154"/>
      <c r="PK24" s="142">
        <v>4263</v>
      </c>
      <c r="PL24" s="142">
        <v>15627</v>
      </c>
    </row>
    <row r="25" spans="1:428" ht="15" x14ac:dyDescent="0.25">
      <c r="A25" s="145">
        <v>212310</v>
      </c>
      <c r="B25" s="146" t="s">
        <v>710</v>
      </c>
      <c r="C25" s="147" t="s">
        <v>213</v>
      </c>
      <c r="D25" s="148">
        <v>21</v>
      </c>
      <c r="E25" s="149">
        <v>189</v>
      </c>
      <c r="F25" s="149">
        <v>34</v>
      </c>
      <c r="G25" s="149">
        <v>16</v>
      </c>
      <c r="H25" s="149">
        <v>11</v>
      </c>
      <c r="I25" s="149">
        <v>49</v>
      </c>
      <c r="J25" s="151">
        <v>28</v>
      </c>
      <c r="K25" s="151">
        <v>26</v>
      </c>
      <c r="L25" s="151">
        <v>5</v>
      </c>
      <c r="M25" s="151">
        <v>25</v>
      </c>
      <c r="N25" s="151"/>
      <c r="O25" s="151"/>
      <c r="P25" s="151"/>
      <c r="Q25" s="151"/>
      <c r="R25" s="151">
        <v>194</v>
      </c>
      <c r="S25" s="151"/>
      <c r="T25" s="151"/>
      <c r="U25" s="151">
        <v>429</v>
      </c>
      <c r="V25" s="151">
        <v>118</v>
      </c>
      <c r="W25" s="151"/>
      <c r="X25" s="151">
        <v>34</v>
      </c>
      <c r="Y25" s="151">
        <v>41</v>
      </c>
      <c r="Z25" s="151"/>
      <c r="AA25" s="151">
        <v>8</v>
      </c>
      <c r="AB25" s="151">
        <v>15</v>
      </c>
      <c r="AC25" s="151">
        <v>25</v>
      </c>
      <c r="AD25" s="151">
        <v>2400</v>
      </c>
      <c r="AE25" s="151">
        <v>423</v>
      </c>
      <c r="AF25" s="151">
        <v>1093</v>
      </c>
      <c r="AG25" s="151">
        <v>378</v>
      </c>
      <c r="AH25" s="151">
        <v>1611</v>
      </c>
      <c r="AI25" s="151">
        <v>396</v>
      </c>
      <c r="AJ25" s="151">
        <v>283</v>
      </c>
      <c r="AK25" s="151">
        <v>276</v>
      </c>
      <c r="AL25" s="151">
        <v>1494</v>
      </c>
      <c r="AM25" s="151">
        <v>1997</v>
      </c>
      <c r="AN25" s="151"/>
      <c r="AO25" s="151"/>
      <c r="AP25" s="151"/>
      <c r="AQ25" s="151"/>
      <c r="AR25" s="151"/>
      <c r="AS25" s="151"/>
      <c r="AT25" s="151">
        <v>335</v>
      </c>
      <c r="AU25" s="151">
        <v>677</v>
      </c>
      <c r="AV25" s="151">
        <v>103</v>
      </c>
      <c r="AW25" s="151">
        <v>55</v>
      </c>
      <c r="AX25" s="151">
        <v>308</v>
      </c>
      <c r="AY25" s="151"/>
      <c r="AZ25" s="151">
        <v>480</v>
      </c>
      <c r="BA25" s="151">
        <v>200</v>
      </c>
      <c r="BB25" s="151"/>
      <c r="BC25" s="151"/>
      <c r="BD25" s="151"/>
      <c r="BE25" s="151"/>
      <c r="BF25" s="151"/>
      <c r="BG25" s="151"/>
      <c r="BH25" s="151"/>
      <c r="BI25" s="151"/>
      <c r="BJ25" s="151"/>
      <c r="BK25" s="151"/>
      <c r="BL25" s="151"/>
      <c r="BM25" s="151"/>
      <c r="BN25" s="151"/>
      <c r="BO25" s="151"/>
      <c r="BP25" s="151"/>
      <c r="BQ25" s="151"/>
      <c r="BR25" s="151"/>
      <c r="BS25" s="151"/>
      <c r="BT25" s="151"/>
      <c r="BU25" s="151"/>
      <c r="BV25" s="151"/>
      <c r="BW25" s="151"/>
      <c r="BX25" s="151"/>
      <c r="BY25" s="151"/>
      <c r="BZ25" s="151"/>
      <c r="CA25" s="151"/>
      <c r="CB25" s="151"/>
      <c r="CC25" s="151"/>
      <c r="CD25" s="151"/>
      <c r="CE25" s="151"/>
      <c r="CF25" s="151"/>
      <c r="CG25" s="151"/>
      <c r="CH25" s="151"/>
      <c r="CI25" s="151"/>
      <c r="CJ25" s="151"/>
      <c r="CK25" s="151"/>
      <c r="CL25" s="151"/>
      <c r="CM25" s="151"/>
      <c r="CN25" s="151"/>
      <c r="CO25" s="151"/>
      <c r="CP25" s="151"/>
      <c r="CQ25" s="151"/>
      <c r="CR25" s="151"/>
      <c r="CS25" s="151"/>
      <c r="CT25" s="151"/>
      <c r="CU25" s="151"/>
      <c r="CV25" s="151"/>
      <c r="CW25" s="151"/>
      <c r="CX25" s="151"/>
      <c r="CY25" s="151"/>
      <c r="CZ25" s="151"/>
      <c r="DA25" s="151"/>
      <c r="DB25" s="151"/>
      <c r="DC25" s="151"/>
      <c r="DD25" s="151"/>
      <c r="DE25" s="151"/>
      <c r="DF25" s="151"/>
      <c r="DG25" s="151"/>
      <c r="DH25" s="151"/>
      <c r="DI25" s="151"/>
      <c r="DJ25" s="151"/>
      <c r="DK25" s="151"/>
      <c r="DL25" s="151"/>
      <c r="DM25" s="151"/>
      <c r="DN25" s="151"/>
      <c r="DO25" s="151"/>
      <c r="DP25" s="151"/>
      <c r="DQ25" s="151"/>
      <c r="DR25" s="151"/>
      <c r="DS25" s="151"/>
      <c r="DT25" s="151"/>
      <c r="DU25" s="151"/>
      <c r="DV25" s="151"/>
      <c r="DW25" s="151"/>
      <c r="DX25" s="151"/>
      <c r="DY25" s="151"/>
      <c r="DZ25" s="151"/>
      <c r="EA25" s="151"/>
      <c r="EB25" s="151"/>
      <c r="EC25" s="151"/>
      <c r="ED25" s="151"/>
      <c r="EE25" s="151"/>
      <c r="EF25" s="151"/>
      <c r="EG25" s="151"/>
      <c r="EH25" s="151"/>
      <c r="EI25" s="151"/>
      <c r="EJ25" s="151"/>
      <c r="EK25" s="151"/>
      <c r="EL25" s="151"/>
      <c r="EM25" s="151"/>
      <c r="EN25" s="151"/>
      <c r="EO25" s="151"/>
      <c r="EP25" s="151"/>
      <c r="EQ25" s="151"/>
      <c r="ER25" s="151"/>
      <c r="ES25" s="151"/>
      <c r="ET25" s="151"/>
      <c r="EU25" s="151"/>
      <c r="EV25" s="151"/>
      <c r="EW25" s="151"/>
      <c r="EX25" s="151"/>
      <c r="EY25" s="151"/>
      <c r="EZ25" s="151"/>
      <c r="FA25" s="151"/>
      <c r="FB25" s="151"/>
      <c r="FC25" s="151"/>
      <c r="FD25" s="151"/>
      <c r="FE25" s="151"/>
      <c r="FF25" s="151"/>
      <c r="FG25" s="151"/>
      <c r="FH25" s="151"/>
      <c r="FI25" s="151"/>
      <c r="FJ25" s="151"/>
      <c r="FK25" s="151"/>
      <c r="FL25" s="151"/>
      <c r="FM25" s="151"/>
      <c r="FN25" s="151"/>
      <c r="FO25" s="151"/>
      <c r="FP25" s="151"/>
      <c r="FQ25" s="151"/>
      <c r="FR25" s="151"/>
      <c r="FS25" s="151"/>
      <c r="FT25" s="151">
        <v>8</v>
      </c>
      <c r="FU25" s="151"/>
      <c r="FV25" s="151"/>
      <c r="FW25" s="151"/>
      <c r="FX25" s="151"/>
      <c r="FY25" s="151"/>
      <c r="FZ25" s="151"/>
      <c r="GA25" s="151">
        <v>3</v>
      </c>
      <c r="GB25" s="151"/>
      <c r="GC25" s="151">
        <v>3</v>
      </c>
      <c r="GD25" s="151"/>
      <c r="GE25" s="151"/>
      <c r="GF25" s="151"/>
      <c r="GG25" s="151"/>
      <c r="GH25" s="151"/>
      <c r="GI25" s="151"/>
      <c r="GJ25" s="151"/>
      <c r="GK25" s="151"/>
      <c r="GL25" s="151"/>
      <c r="GM25" s="151"/>
      <c r="GN25" s="151"/>
      <c r="GO25" s="151"/>
      <c r="GP25" s="151"/>
      <c r="GQ25" s="151"/>
      <c r="GR25" s="151"/>
      <c r="GS25" s="151"/>
      <c r="GT25" s="151"/>
      <c r="GU25" s="151"/>
      <c r="GV25" s="151"/>
      <c r="GW25" s="151"/>
      <c r="GX25" s="151"/>
      <c r="GY25" s="151"/>
      <c r="GZ25" s="151"/>
      <c r="HA25" s="151"/>
      <c r="HB25" s="151"/>
      <c r="HC25" s="151"/>
      <c r="HD25" s="151"/>
      <c r="HE25" s="151"/>
      <c r="HF25" s="151"/>
      <c r="HG25" s="151"/>
      <c r="HH25" s="151"/>
      <c r="HI25" s="151"/>
      <c r="HJ25" s="151"/>
      <c r="HK25" s="151"/>
      <c r="HL25" s="151"/>
      <c r="HM25" s="151"/>
      <c r="HN25" s="151"/>
      <c r="HO25" s="151"/>
      <c r="HP25" s="151"/>
      <c r="HQ25" s="151"/>
      <c r="HR25" s="151"/>
      <c r="HS25" s="151"/>
      <c r="HT25" s="151"/>
      <c r="HU25" s="151"/>
      <c r="HV25" s="151"/>
      <c r="HW25" s="151"/>
      <c r="HX25" s="151"/>
      <c r="HY25" s="151"/>
      <c r="HZ25" s="151"/>
      <c r="IA25" s="151"/>
      <c r="IB25" s="151"/>
      <c r="IC25" s="151"/>
      <c r="ID25" s="151"/>
      <c r="IE25" s="151"/>
      <c r="IF25" s="151">
        <v>8</v>
      </c>
      <c r="IG25" s="151">
        <v>19</v>
      </c>
      <c r="IH25" s="151"/>
      <c r="II25" s="151"/>
      <c r="IJ25" s="151"/>
      <c r="IK25" s="151"/>
      <c r="IL25" s="151"/>
      <c r="IM25" s="151"/>
      <c r="IN25" s="151"/>
      <c r="IO25" s="151"/>
      <c r="IP25" s="151"/>
      <c r="IQ25" s="151"/>
      <c r="IR25" s="151"/>
      <c r="IS25" s="151"/>
      <c r="IT25" s="151"/>
      <c r="IU25" s="151"/>
      <c r="IV25" s="151"/>
      <c r="IW25" s="151"/>
      <c r="IX25" s="151"/>
      <c r="IY25" s="151"/>
      <c r="IZ25" s="151"/>
      <c r="JA25" s="151">
        <v>572</v>
      </c>
      <c r="JB25" s="151"/>
      <c r="JC25" s="151"/>
      <c r="JD25" s="151"/>
      <c r="JE25" s="151"/>
      <c r="JF25" s="151"/>
      <c r="JG25" s="151"/>
      <c r="JH25" s="151"/>
      <c r="JI25" s="151"/>
      <c r="JJ25" s="151"/>
      <c r="JK25" s="151"/>
      <c r="JL25" s="151"/>
      <c r="JM25" s="151"/>
      <c r="JN25" s="151"/>
      <c r="JO25" s="151"/>
      <c r="JP25" s="151"/>
      <c r="JQ25" s="151"/>
      <c r="JR25" s="151"/>
      <c r="JS25" s="151"/>
      <c r="JT25" s="151"/>
      <c r="JU25" s="151"/>
      <c r="JV25" s="151"/>
      <c r="JW25" s="151"/>
      <c r="JX25" s="151"/>
      <c r="JY25" s="151"/>
      <c r="JZ25" s="151"/>
      <c r="KA25" s="151"/>
      <c r="KB25" s="151"/>
      <c r="KC25" s="151"/>
      <c r="KD25" s="151"/>
      <c r="KE25" s="151"/>
      <c r="KF25" s="151"/>
      <c r="KG25" s="151">
        <v>91</v>
      </c>
      <c r="KH25" s="151"/>
      <c r="KI25" s="151">
        <v>5</v>
      </c>
      <c r="KJ25" s="151">
        <v>1</v>
      </c>
      <c r="KK25" s="151"/>
      <c r="KL25" s="151">
        <v>2</v>
      </c>
      <c r="KM25" s="151"/>
      <c r="KN25" s="151"/>
      <c r="KO25" s="151"/>
      <c r="KP25" s="151"/>
      <c r="KQ25" s="151"/>
      <c r="KR25" s="151"/>
      <c r="KS25" s="151"/>
      <c r="KT25" s="151"/>
      <c r="KU25" s="151"/>
      <c r="KV25" s="151"/>
      <c r="KW25" s="151"/>
      <c r="KX25" s="151"/>
      <c r="KY25" s="151"/>
      <c r="KZ25" s="151"/>
      <c r="LA25" s="151"/>
      <c r="LB25" s="151"/>
      <c r="LC25" s="151"/>
      <c r="LD25" s="151"/>
      <c r="LE25" s="151"/>
      <c r="LF25" s="151"/>
      <c r="LG25" s="151"/>
      <c r="LH25" s="151"/>
      <c r="LI25" s="151"/>
      <c r="LJ25" s="151"/>
      <c r="LK25" s="151"/>
      <c r="LL25" s="151">
        <v>3</v>
      </c>
      <c r="LM25" s="151">
        <v>0</v>
      </c>
      <c r="LN25" s="151"/>
      <c r="LO25" s="151"/>
      <c r="LP25" s="151"/>
      <c r="LQ25" s="151"/>
      <c r="LR25" s="151"/>
      <c r="LS25" s="151"/>
      <c r="LT25" s="151"/>
      <c r="LU25" s="151"/>
      <c r="LV25" s="151"/>
      <c r="LW25" s="151"/>
      <c r="LX25" s="151">
        <v>97</v>
      </c>
      <c r="LY25" s="151"/>
      <c r="LZ25" s="151"/>
      <c r="MA25" s="151">
        <v>38</v>
      </c>
      <c r="MB25" s="151"/>
      <c r="MC25" s="151"/>
      <c r="MD25" s="151"/>
      <c r="ME25" s="151"/>
      <c r="MF25" s="151"/>
      <c r="MG25" s="151">
        <v>1</v>
      </c>
      <c r="MH25" s="151"/>
      <c r="MI25" s="151"/>
      <c r="MJ25" s="151"/>
      <c r="MK25" s="151"/>
      <c r="ML25" s="151"/>
      <c r="MM25" s="151"/>
      <c r="MN25" s="151"/>
      <c r="MO25" s="151"/>
      <c r="MP25" s="151"/>
      <c r="MQ25" s="151"/>
      <c r="MR25" s="151"/>
      <c r="MS25" s="151"/>
      <c r="MT25" s="151"/>
      <c r="MU25" s="151"/>
      <c r="MV25" s="151"/>
      <c r="MW25" s="151"/>
      <c r="MX25" s="151"/>
      <c r="MY25" s="151"/>
      <c r="MZ25" s="151"/>
      <c r="NA25" s="151"/>
      <c r="NB25" s="151"/>
      <c r="NC25" s="151"/>
      <c r="ND25" s="151"/>
      <c r="NE25" s="151"/>
      <c r="NF25" s="151"/>
      <c r="NG25" s="151"/>
      <c r="NH25" s="151"/>
      <c r="NI25" s="151"/>
      <c r="NJ25" s="151"/>
      <c r="NK25" s="151"/>
      <c r="NL25" s="151"/>
      <c r="NM25" s="151"/>
      <c r="NN25" s="151"/>
      <c r="NO25" s="151"/>
      <c r="NP25" s="151"/>
      <c r="NQ25" s="151"/>
      <c r="NR25" s="151"/>
      <c r="NS25" s="151"/>
      <c r="NT25" s="151"/>
      <c r="NU25" s="151"/>
      <c r="NV25" s="151"/>
      <c r="NW25" s="151"/>
      <c r="NX25" s="151"/>
      <c r="NY25" s="151"/>
      <c r="NZ25" s="151"/>
      <c r="OA25" s="151"/>
      <c r="OB25" s="151"/>
      <c r="OC25" s="151"/>
      <c r="OD25" s="151"/>
      <c r="OE25" s="151"/>
      <c r="OF25" s="151"/>
      <c r="OG25" s="151"/>
      <c r="OH25" s="151"/>
      <c r="OI25" s="151"/>
      <c r="OJ25" s="151"/>
      <c r="OK25" s="151"/>
      <c r="OL25" s="151"/>
      <c r="OM25" s="151"/>
      <c r="ON25" s="151"/>
      <c r="OO25" s="152">
        <v>90</v>
      </c>
      <c r="OP25" s="142">
        <v>14715</v>
      </c>
      <c r="OQ25" s="153"/>
      <c r="OR25" s="151"/>
      <c r="OS25" s="151"/>
      <c r="OT25" s="151"/>
      <c r="OU25" s="151"/>
      <c r="OV25" s="151">
        <v>-13</v>
      </c>
      <c r="OW25" s="151">
        <v>104</v>
      </c>
      <c r="OX25" s="151">
        <v>-329</v>
      </c>
      <c r="OY25" s="151"/>
      <c r="OZ25" s="151"/>
      <c r="PA25" s="151"/>
      <c r="PB25" s="151"/>
      <c r="PC25" s="151"/>
      <c r="PD25" s="151"/>
      <c r="PE25" s="151"/>
      <c r="PF25" s="151"/>
      <c r="PG25" s="151"/>
      <c r="PH25" s="151"/>
      <c r="PI25" s="151"/>
      <c r="PJ25" s="154"/>
      <c r="PK25" s="142">
        <v>-238</v>
      </c>
      <c r="PL25" s="142">
        <v>14477</v>
      </c>
    </row>
    <row r="26" spans="1:428" ht="15" x14ac:dyDescent="0.25">
      <c r="A26" s="145" t="s">
        <v>610</v>
      </c>
      <c r="B26" s="146" t="s">
        <v>710</v>
      </c>
      <c r="C26" s="147" t="s">
        <v>214</v>
      </c>
      <c r="D26" s="148">
        <v>1</v>
      </c>
      <c r="E26" s="149">
        <v>361</v>
      </c>
      <c r="F26" s="149">
        <v>1</v>
      </c>
      <c r="G26" s="149">
        <v>3</v>
      </c>
      <c r="H26" s="149"/>
      <c r="I26" s="149">
        <v>144</v>
      </c>
      <c r="J26" s="151">
        <v>2</v>
      </c>
      <c r="K26" s="151"/>
      <c r="L26" s="151"/>
      <c r="M26" s="151">
        <v>1</v>
      </c>
      <c r="N26" s="151"/>
      <c r="O26" s="151"/>
      <c r="P26" s="151"/>
      <c r="Q26" s="151"/>
      <c r="R26" s="151">
        <v>5</v>
      </c>
      <c r="S26" s="151">
        <v>0</v>
      </c>
      <c r="T26" s="151">
        <v>0</v>
      </c>
      <c r="U26" s="151">
        <v>25</v>
      </c>
      <c r="V26" s="151">
        <v>356</v>
      </c>
      <c r="W26" s="151">
        <v>14</v>
      </c>
      <c r="X26" s="151">
        <v>23</v>
      </c>
      <c r="Y26" s="151">
        <v>398</v>
      </c>
      <c r="Z26" s="151">
        <v>11</v>
      </c>
      <c r="AA26" s="151">
        <v>134</v>
      </c>
      <c r="AB26" s="151">
        <v>46</v>
      </c>
      <c r="AC26" s="151">
        <v>120</v>
      </c>
      <c r="AD26" s="151">
        <v>95</v>
      </c>
      <c r="AE26" s="151">
        <v>79</v>
      </c>
      <c r="AF26" s="151">
        <v>442</v>
      </c>
      <c r="AG26" s="151">
        <v>155</v>
      </c>
      <c r="AH26" s="151">
        <v>341</v>
      </c>
      <c r="AI26" s="151">
        <v>160</v>
      </c>
      <c r="AJ26" s="151">
        <v>113</v>
      </c>
      <c r="AK26" s="151">
        <v>91</v>
      </c>
      <c r="AL26" s="151">
        <v>1053</v>
      </c>
      <c r="AM26" s="151">
        <v>299</v>
      </c>
      <c r="AN26" s="151"/>
      <c r="AO26" s="151"/>
      <c r="AP26" s="151"/>
      <c r="AQ26" s="151"/>
      <c r="AR26" s="151">
        <v>511</v>
      </c>
      <c r="AS26" s="151">
        <v>81</v>
      </c>
      <c r="AT26" s="151">
        <v>40</v>
      </c>
      <c r="AU26" s="151">
        <v>3467</v>
      </c>
      <c r="AV26" s="151">
        <v>331</v>
      </c>
      <c r="AW26" s="151">
        <v>150</v>
      </c>
      <c r="AX26" s="151">
        <v>311</v>
      </c>
      <c r="AY26" s="151">
        <v>37</v>
      </c>
      <c r="AZ26" s="151">
        <v>84</v>
      </c>
      <c r="BA26" s="151">
        <v>209</v>
      </c>
      <c r="BB26" s="151">
        <v>165</v>
      </c>
      <c r="BC26" s="151">
        <v>217</v>
      </c>
      <c r="BD26" s="151">
        <v>128</v>
      </c>
      <c r="BE26" s="151"/>
      <c r="BF26" s="151"/>
      <c r="BG26" s="151"/>
      <c r="BH26" s="151"/>
      <c r="BI26" s="151"/>
      <c r="BJ26" s="151"/>
      <c r="BK26" s="151"/>
      <c r="BL26" s="151">
        <v>206</v>
      </c>
      <c r="BM26" s="151">
        <v>7</v>
      </c>
      <c r="BN26" s="151"/>
      <c r="BO26" s="151"/>
      <c r="BP26" s="151"/>
      <c r="BQ26" s="151">
        <v>1</v>
      </c>
      <c r="BR26" s="151"/>
      <c r="BS26" s="151"/>
      <c r="BT26" s="151"/>
      <c r="BU26" s="151"/>
      <c r="BV26" s="151"/>
      <c r="BW26" s="151"/>
      <c r="BX26" s="151"/>
      <c r="BY26" s="151"/>
      <c r="BZ26" s="151"/>
      <c r="CA26" s="151"/>
      <c r="CB26" s="151"/>
      <c r="CC26" s="151"/>
      <c r="CD26" s="151"/>
      <c r="CE26" s="151"/>
      <c r="CF26" s="151"/>
      <c r="CG26" s="151">
        <v>5</v>
      </c>
      <c r="CH26" s="151"/>
      <c r="CI26" s="151"/>
      <c r="CJ26" s="151"/>
      <c r="CK26" s="151"/>
      <c r="CL26" s="151"/>
      <c r="CM26" s="151"/>
      <c r="CN26" s="151"/>
      <c r="CO26" s="151"/>
      <c r="CP26" s="151"/>
      <c r="CQ26" s="151">
        <v>1</v>
      </c>
      <c r="CR26" s="151"/>
      <c r="CS26" s="151"/>
      <c r="CT26" s="151">
        <v>0</v>
      </c>
      <c r="CU26" s="151">
        <v>0</v>
      </c>
      <c r="CV26" s="151">
        <v>1</v>
      </c>
      <c r="CW26" s="151">
        <v>6</v>
      </c>
      <c r="CX26" s="151"/>
      <c r="CY26" s="151"/>
      <c r="CZ26" s="151"/>
      <c r="DA26" s="151"/>
      <c r="DB26" s="151"/>
      <c r="DC26" s="151"/>
      <c r="DD26" s="151"/>
      <c r="DE26" s="151"/>
      <c r="DF26" s="151"/>
      <c r="DG26" s="151"/>
      <c r="DH26" s="151"/>
      <c r="DI26" s="151"/>
      <c r="DJ26" s="151"/>
      <c r="DK26" s="151"/>
      <c r="DL26" s="151"/>
      <c r="DM26" s="151">
        <v>2</v>
      </c>
      <c r="DN26" s="151"/>
      <c r="DO26" s="151"/>
      <c r="DP26" s="151"/>
      <c r="DQ26" s="151"/>
      <c r="DR26" s="151">
        <v>0</v>
      </c>
      <c r="DS26" s="151"/>
      <c r="DT26" s="151"/>
      <c r="DU26" s="151"/>
      <c r="DV26" s="151"/>
      <c r="DW26" s="151"/>
      <c r="DX26" s="151"/>
      <c r="DY26" s="151"/>
      <c r="DZ26" s="151"/>
      <c r="EA26" s="151"/>
      <c r="EB26" s="151"/>
      <c r="EC26" s="151"/>
      <c r="ED26" s="151"/>
      <c r="EE26" s="151"/>
      <c r="EF26" s="151">
        <v>14</v>
      </c>
      <c r="EG26" s="151">
        <v>2</v>
      </c>
      <c r="EH26" s="151"/>
      <c r="EI26" s="151"/>
      <c r="EJ26" s="151"/>
      <c r="EK26" s="151"/>
      <c r="EL26" s="151"/>
      <c r="EM26" s="151"/>
      <c r="EN26" s="151"/>
      <c r="EO26" s="151"/>
      <c r="EP26" s="151"/>
      <c r="EQ26" s="151"/>
      <c r="ER26" s="151"/>
      <c r="ES26" s="151"/>
      <c r="ET26" s="151"/>
      <c r="EU26" s="151"/>
      <c r="EV26" s="151"/>
      <c r="EW26" s="151"/>
      <c r="EX26" s="151"/>
      <c r="EY26" s="151"/>
      <c r="EZ26" s="151"/>
      <c r="FA26" s="151"/>
      <c r="FB26" s="151"/>
      <c r="FC26" s="151"/>
      <c r="FD26" s="151"/>
      <c r="FE26" s="151"/>
      <c r="FF26" s="151">
        <v>91</v>
      </c>
      <c r="FG26" s="151">
        <v>1</v>
      </c>
      <c r="FH26" s="151">
        <v>36</v>
      </c>
      <c r="FI26" s="151">
        <v>0</v>
      </c>
      <c r="FJ26" s="151">
        <v>2</v>
      </c>
      <c r="FK26" s="151"/>
      <c r="FL26" s="151"/>
      <c r="FM26" s="151"/>
      <c r="FN26" s="151"/>
      <c r="FO26" s="151"/>
      <c r="FP26" s="151"/>
      <c r="FQ26" s="151"/>
      <c r="FR26" s="151"/>
      <c r="FS26" s="151"/>
      <c r="FT26" s="151"/>
      <c r="FU26" s="151"/>
      <c r="FV26" s="151"/>
      <c r="FW26" s="151"/>
      <c r="FX26" s="151"/>
      <c r="FY26" s="151"/>
      <c r="FZ26" s="151"/>
      <c r="GA26" s="151">
        <v>11</v>
      </c>
      <c r="GB26" s="151"/>
      <c r="GC26" s="151">
        <v>11</v>
      </c>
      <c r="GD26" s="151"/>
      <c r="GE26" s="151"/>
      <c r="GF26" s="151"/>
      <c r="GG26" s="151">
        <v>0</v>
      </c>
      <c r="GH26" s="151"/>
      <c r="GI26" s="151"/>
      <c r="GJ26" s="151">
        <v>7</v>
      </c>
      <c r="GK26" s="151">
        <v>192</v>
      </c>
      <c r="GL26" s="151"/>
      <c r="GM26" s="151"/>
      <c r="GN26" s="151"/>
      <c r="GO26" s="151"/>
      <c r="GP26" s="151"/>
      <c r="GQ26" s="151"/>
      <c r="GR26" s="151"/>
      <c r="GS26" s="151"/>
      <c r="GT26" s="151"/>
      <c r="GU26" s="151"/>
      <c r="GV26" s="151"/>
      <c r="GW26" s="151"/>
      <c r="GX26" s="151"/>
      <c r="GY26" s="151"/>
      <c r="GZ26" s="151"/>
      <c r="HA26" s="151"/>
      <c r="HB26" s="151"/>
      <c r="HC26" s="151"/>
      <c r="HD26" s="151"/>
      <c r="HE26" s="151"/>
      <c r="HF26" s="151"/>
      <c r="HG26" s="151"/>
      <c r="HH26" s="151"/>
      <c r="HI26" s="151"/>
      <c r="HJ26" s="151"/>
      <c r="HK26" s="151"/>
      <c r="HL26" s="151"/>
      <c r="HM26" s="151"/>
      <c r="HN26" s="151"/>
      <c r="HO26" s="151"/>
      <c r="HP26" s="151"/>
      <c r="HQ26" s="151"/>
      <c r="HR26" s="151"/>
      <c r="HS26" s="151"/>
      <c r="HT26" s="151"/>
      <c r="HU26" s="151"/>
      <c r="HV26" s="151">
        <v>214</v>
      </c>
      <c r="HW26" s="151">
        <v>84</v>
      </c>
      <c r="HX26" s="151"/>
      <c r="HY26" s="151"/>
      <c r="HZ26" s="151"/>
      <c r="IA26" s="151"/>
      <c r="IB26" s="151"/>
      <c r="IC26" s="151"/>
      <c r="ID26" s="151"/>
      <c r="IE26" s="151">
        <v>39</v>
      </c>
      <c r="IF26" s="151">
        <v>1195</v>
      </c>
      <c r="IG26" s="151">
        <v>305</v>
      </c>
      <c r="IH26" s="151"/>
      <c r="II26" s="151"/>
      <c r="IJ26" s="151">
        <v>11</v>
      </c>
      <c r="IK26" s="151">
        <v>21</v>
      </c>
      <c r="IL26" s="151">
        <v>418</v>
      </c>
      <c r="IM26" s="151">
        <v>6</v>
      </c>
      <c r="IN26" s="151"/>
      <c r="IO26" s="151"/>
      <c r="IP26" s="151"/>
      <c r="IQ26" s="151"/>
      <c r="IR26" s="151"/>
      <c r="IS26" s="151"/>
      <c r="IT26" s="151">
        <v>782</v>
      </c>
      <c r="IU26" s="151"/>
      <c r="IV26" s="151">
        <v>292</v>
      </c>
      <c r="IW26" s="151">
        <v>159</v>
      </c>
      <c r="IX26" s="151"/>
      <c r="IY26" s="151">
        <v>29</v>
      </c>
      <c r="IZ26" s="151"/>
      <c r="JA26" s="151"/>
      <c r="JB26" s="151"/>
      <c r="JC26" s="151"/>
      <c r="JD26" s="151"/>
      <c r="JE26" s="151"/>
      <c r="JF26" s="151"/>
      <c r="JG26" s="151"/>
      <c r="JH26" s="151"/>
      <c r="JI26" s="151"/>
      <c r="JJ26" s="151"/>
      <c r="JK26" s="151"/>
      <c r="JL26" s="151"/>
      <c r="JM26" s="151"/>
      <c r="JN26" s="151"/>
      <c r="JO26" s="151"/>
      <c r="JP26" s="151"/>
      <c r="JQ26" s="151"/>
      <c r="JR26" s="151"/>
      <c r="JS26" s="151"/>
      <c r="JT26" s="151"/>
      <c r="JU26" s="151"/>
      <c r="JV26" s="151"/>
      <c r="JW26" s="151"/>
      <c r="JX26" s="151"/>
      <c r="JY26" s="151"/>
      <c r="JZ26" s="151"/>
      <c r="KA26" s="151"/>
      <c r="KB26" s="151"/>
      <c r="KC26" s="151"/>
      <c r="KD26" s="151"/>
      <c r="KE26" s="151"/>
      <c r="KF26" s="151"/>
      <c r="KG26" s="151"/>
      <c r="KH26" s="151"/>
      <c r="KI26" s="151"/>
      <c r="KJ26" s="151"/>
      <c r="KK26" s="151"/>
      <c r="KL26" s="151"/>
      <c r="KM26" s="151"/>
      <c r="KN26" s="151"/>
      <c r="KO26" s="151"/>
      <c r="KP26" s="151"/>
      <c r="KQ26" s="151"/>
      <c r="KR26" s="151"/>
      <c r="KS26" s="151"/>
      <c r="KT26" s="151"/>
      <c r="KU26" s="151"/>
      <c r="KV26" s="151"/>
      <c r="KW26" s="151"/>
      <c r="KX26" s="151">
        <v>2</v>
      </c>
      <c r="KY26" s="151">
        <v>12</v>
      </c>
      <c r="KZ26" s="151"/>
      <c r="LA26" s="151"/>
      <c r="LB26" s="151"/>
      <c r="LC26" s="151"/>
      <c r="LD26" s="151"/>
      <c r="LE26" s="151"/>
      <c r="LF26" s="151"/>
      <c r="LG26" s="151"/>
      <c r="LH26" s="151"/>
      <c r="LI26" s="151"/>
      <c r="LJ26" s="151"/>
      <c r="LK26" s="151"/>
      <c r="LL26" s="151">
        <v>0</v>
      </c>
      <c r="LM26" s="151">
        <v>5</v>
      </c>
      <c r="LN26" s="151"/>
      <c r="LO26" s="151"/>
      <c r="LP26" s="151"/>
      <c r="LQ26" s="151"/>
      <c r="LR26" s="151"/>
      <c r="LS26" s="151"/>
      <c r="LT26" s="151"/>
      <c r="LU26" s="151"/>
      <c r="LV26" s="151"/>
      <c r="LW26" s="151"/>
      <c r="LX26" s="151">
        <v>95</v>
      </c>
      <c r="LY26" s="151"/>
      <c r="LZ26" s="151"/>
      <c r="MA26" s="151">
        <v>168</v>
      </c>
      <c r="MB26" s="151"/>
      <c r="MC26" s="151"/>
      <c r="MD26" s="151"/>
      <c r="ME26" s="151"/>
      <c r="MF26" s="151"/>
      <c r="MG26" s="151">
        <v>8</v>
      </c>
      <c r="MH26" s="151"/>
      <c r="MI26" s="151"/>
      <c r="MJ26" s="151"/>
      <c r="MK26" s="151"/>
      <c r="ML26" s="151"/>
      <c r="MM26" s="151"/>
      <c r="MN26" s="151"/>
      <c r="MO26" s="151"/>
      <c r="MP26" s="151"/>
      <c r="MQ26" s="151"/>
      <c r="MR26" s="151"/>
      <c r="MS26" s="151"/>
      <c r="MT26" s="151"/>
      <c r="MU26" s="151"/>
      <c r="MV26" s="151"/>
      <c r="MW26" s="151"/>
      <c r="MX26" s="151"/>
      <c r="MY26" s="151"/>
      <c r="MZ26" s="151"/>
      <c r="NA26" s="151"/>
      <c r="NB26" s="151"/>
      <c r="NC26" s="151"/>
      <c r="ND26" s="151"/>
      <c r="NE26" s="151">
        <v>65</v>
      </c>
      <c r="NF26" s="151"/>
      <c r="NG26" s="151"/>
      <c r="NH26" s="151"/>
      <c r="NI26" s="151"/>
      <c r="NJ26" s="151"/>
      <c r="NK26" s="151"/>
      <c r="NL26" s="151"/>
      <c r="NM26" s="151"/>
      <c r="NN26" s="151"/>
      <c r="NO26" s="151"/>
      <c r="NP26" s="151"/>
      <c r="NQ26" s="151"/>
      <c r="NR26" s="151"/>
      <c r="NS26" s="151"/>
      <c r="NT26" s="151"/>
      <c r="NU26" s="151"/>
      <c r="NV26" s="151"/>
      <c r="NW26" s="151"/>
      <c r="NX26" s="151"/>
      <c r="NY26" s="151"/>
      <c r="NZ26" s="151"/>
      <c r="OA26" s="151"/>
      <c r="OB26" s="151"/>
      <c r="OC26" s="151"/>
      <c r="OD26" s="151"/>
      <c r="OE26" s="151"/>
      <c r="OF26" s="151">
        <v>149</v>
      </c>
      <c r="OG26" s="151"/>
      <c r="OH26" s="151"/>
      <c r="OI26" s="151"/>
      <c r="OJ26" s="151"/>
      <c r="OK26" s="151"/>
      <c r="OL26" s="151">
        <v>979</v>
      </c>
      <c r="OM26" s="151"/>
      <c r="ON26" s="151"/>
      <c r="OO26" s="152">
        <v>63</v>
      </c>
      <c r="OP26" s="142">
        <v>15904</v>
      </c>
      <c r="OQ26" s="153">
        <v>52</v>
      </c>
      <c r="OR26" s="151"/>
      <c r="OS26" s="151"/>
      <c r="OT26" s="151"/>
      <c r="OU26" s="151"/>
      <c r="OV26" s="151">
        <v>-285</v>
      </c>
      <c r="OW26" s="151">
        <v>1199</v>
      </c>
      <c r="OX26" s="151">
        <v>-1987</v>
      </c>
      <c r="OY26" s="151"/>
      <c r="OZ26" s="151"/>
      <c r="PA26" s="151"/>
      <c r="PB26" s="151"/>
      <c r="PC26" s="151"/>
      <c r="PD26" s="151"/>
      <c r="PE26" s="151"/>
      <c r="PF26" s="151"/>
      <c r="PG26" s="151"/>
      <c r="PH26" s="151"/>
      <c r="PI26" s="151"/>
      <c r="PJ26" s="154"/>
      <c r="PK26" s="142">
        <v>-1021</v>
      </c>
      <c r="PL26" s="142">
        <v>14883</v>
      </c>
    </row>
    <row r="27" spans="1:428" ht="15" x14ac:dyDescent="0.25">
      <c r="A27" s="145">
        <v>213111</v>
      </c>
      <c r="B27" s="146" t="s">
        <v>711</v>
      </c>
      <c r="C27" s="147" t="s">
        <v>215</v>
      </c>
      <c r="D27" s="148"/>
      <c r="E27" s="149"/>
      <c r="F27" s="149"/>
      <c r="G27" s="149"/>
      <c r="H27" s="149"/>
      <c r="I27" s="149"/>
      <c r="J27" s="151"/>
      <c r="K27" s="151"/>
      <c r="L27" s="151"/>
      <c r="M27" s="151"/>
      <c r="N27" s="151"/>
      <c r="O27" s="151"/>
      <c r="P27" s="151"/>
      <c r="Q27" s="151">
        <v>39</v>
      </c>
      <c r="R27" s="151"/>
      <c r="S27" s="151"/>
      <c r="T27" s="151"/>
      <c r="U27" s="151"/>
      <c r="V27" s="151"/>
      <c r="W27" s="151"/>
      <c r="X27" s="151"/>
      <c r="Y27" s="151"/>
      <c r="Z27" s="151"/>
      <c r="AA27" s="151"/>
      <c r="AB27" s="151"/>
      <c r="AC27" s="151"/>
      <c r="AD27" s="151"/>
      <c r="AE27" s="151"/>
      <c r="AF27" s="151"/>
      <c r="AG27" s="151"/>
      <c r="AH27" s="151"/>
      <c r="AI27" s="151"/>
      <c r="AJ27" s="151"/>
      <c r="AK27" s="151"/>
      <c r="AL27" s="151"/>
      <c r="AM27" s="151"/>
      <c r="AN27" s="151"/>
      <c r="AO27" s="151"/>
      <c r="AP27" s="151"/>
      <c r="AQ27" s="151"/>
      <c r="AR27" s="151"/>
      <c r="AS27" s="151"/>
      <c r="AT27" s="151"/>
      <c r="AU27" s="151"/>
      <c r="AV27" s="151"/>
      <c r="AW27" s="151"/>
      <c r="AX27" s="151"/>
      <c r="AY27" s="151"/>
      <c r="AZ27" s="151"/>
      <c r="BA27" s="151"/>
      <c r="BB27" s="151"/>
      <c r="BC27" s="151"/>
      <c r="BD27" s="151"/>
      <c r="BE27" s="151"/>
      <c r="BF27" s="151"/>
      <c r="BG27" s="151"/>
      <c r="BH27" s="151"/>
      <c r="BI27" s="151"/>
      <c r="BJ27" s="151"/>
      <c r="BK27" s="151"/>
      <c r="BL27" s="151"/>
      <c r="BM27" s="151"/>
      <c r="BN27" s="151"/>
      <c r="BO27" s="151"/>
      <c r="BP27" s="151"/>
      <c r="BQ27" s="151"/>
      <c r="BR27" s="151"/>
      <c r="BS27" s="151"/>
      <c r="BT27" s="151"/>
      <c r="BU27" s="151"/>
      <c r="BV27" s="151"/>
      <c r="BW27" s="151"/>
      <c r="BX27" s="151"/>
      <c r="BY27" s="151"/>
      <c r="BZ27" s="151"/>
      <c r="CA27" s="151"/>
      <c r="CB27" s="151"/>
      <c r="CC27" s="151"/>
      <c r="CD27" s="151"/>
      <c r="CE27" s="151"/>
      <c r="CF27" s="151"/>
      <c r="CG27" s="151"/>
      <c r="CH27" s="151"/>
      <c r="CI27" s="151"/>
      <c r="CJ27" s="151"/>
      <c r="CK27" s="151"/>
      <c r="CL27" s="151"/>
      <c r="CM27" s="151"/>
      <c r="CN27" s="151"/>
      <c r="CO27" s="151"/>
      <c r="CP27" s="151"/>
      <c r="CQ27" s="151"/>
      <c r="CR27" s="151"/>
      <c r="CS27" s="151"/>
      <c r="CT27" s="151"/>
      <c r="CU27" s="151"/>
      <c r="CV27" s="151"/>
      <c r="CW27" s="151"/>
      <c r="CX27" s="151"/>
      <c r="CY27" s="151"/>
      <c r="CZ27" s="151"/>
      <c r="DA27" s="151"/>
      <c r="DB27" s="151"/>
      <c r="DC27" s="151"/>
      <c r="DD27" s="151"/>
      <c r="DE27" s="151"/>
      <c r="DF27" s="151"/>
      <c r="DG27" s="151"/>
      <c r="DH27" s="151"/>
      <c r="DI27" s="151"/>
      <c r="DJ27" s="151"/>
      <c r="DK27" s="151"/>
      <c r="DL27" s="151"/>
      <c r="DM27" s="151"/>
      <c r="DN27" s="151"/>
      <c r="DO27" s="151"/>
      <c r="DP27" s="151"/>
      <c r="DQ27" s="151"/>
      <c r="DR27" s="151"/>
      <c r="DS27" s="151"/>
      <c r="DT27" s="151"/>
      <c r="DU27" s="151"/>
      <c r="DV27" s="151"/>
      <c r="DW27" s="151"/>
      <c r="DX27" s="151"/>
      <c r="DY27" s="151"/>
      <c r="DZ27" s="151"/>
      <c r="EA27" s="151"/>
      <c r="EB27" s="151"/>
      <c r="EC27" s="151"/>
      <c r="ED27" s="151"/>
      <c r="EE27" s="151"/>
      <c r="EF27" s="151"/>
      <c r="EG27" s="151"/>
      <c r="EH27" s="151"/>
      <c r="EI27" s="151"/>
      <c r="EJ27" s="151"/>
      <c r="EK27" s="151"/>
      <c r="EL27" s="151"/>
      <c r="EM27" s="151"/>
      <c r="EN27" s="151"/>
      <c r="EO27" s="151"/>
      <c r="EP27" s="151"/>
      <c r="EQ27" s="151"/>
      <c r="ER27" s="151"/>
      <c r="ES27" s="151"/>
      <c r="ET27" s="151"/>
      <c r="EU27" s="151"/>
      <c r="EV27" s="151"/>
      <c r="EW27" s="151"/>
      <c r="EX27" s="151"/>
      <c r="EY27" s="151"/>
      <c r="EZ27" s="151"/>
      <c r="FA27" s="151"/>
      <c r="FB27" s="151"/>
      <c r="FC27" s="151"/>
      <c r="FD27" s="151"/>
      <c r="FE27" s="151"/>
      <c r="FF27" s="151"/>
      <c r="FG27" s="151"/>
      <c r="FH27" s="151"/>
      <c r="FI27" s="151"/>
      <c r="FJ27" s="151"/>
      <c r="FK27" s="151"/>
      <c r="FL27" s="151"/>
      <c r="FM27" s="151"/>
      <c r="FN27" s="151"/>
      <c r="FO27" s="151"/>
      <c r="FP27" s="151"/>
      <c r="FQ27" s="151"/>
      <c r="FR27" s="151"/>
      <c r="FS27" s="151"/>
      <c r="FT27" s="151"/>
      <c r="FU27" s="151"/>
      <c r="FV27" s="151"/>
      <c r="FW27" s="151"/>
      <c r="FX27" s="151"/>
      <c r="FY27" s="151"/>
      <c r="FZ27" s="151"/>
      <c r="GA27" s="151"/>
      <c r="GB27" s="151"/>
      <c r="GC27" s="151"/>
      <c r="GD27" s="151"/>
      <c r="GE27" s="151"/>
      <c r="GF27" s="151"/>
      <c r="GG27" s="151"/>
      <c r="GH27" s="151"/>
      <c r="GI27" s="151"/>
      <c r="GJ27" s="151"/>
      <c r="GK27" s="151"/>
      <c r="GL27" s="151"/>
      <c r="GM27" s="151"/>
      <c r="GN27" s="151"/>
      <c r="GO27" s="151"/>
      <c r="GP27" s="151"/>
      <c r="GQ27" s="151"/>
      <c r="GR27" s="151"/>
      <c r="GS27" s="151"/>
      <c r="GT27" s="151"/>
      <c r="GU27" s="151"/>
      <c r="GV27" s="151"/>
      <c r="GW27" s="151"/>
      <c r="GX27" s="151"/>
      <c r="GY27" s="151"/>
      <c r="GZ27" s="151"/>
      <c r="HA27" s="151"/>
      <c r="HB27" s="151"/>
      <c r="HC27" s="151"/>
      <c r="HD27" s="151"/>
      <c r="HE27" s="151"/>
      <c r="HF27" s="151"/>
      <c r="HG27" s="151"/>
      <c r="HH27" s="151"/>
      <c r="HI27" s="151"/>
      <c r="HJ27" s="151"/>
      <c r="HK27" s="151"/>
      <c r="HL27" s="151"/>
      <c r="HM27" s="151"/>
      <c r="HN27" s="151"/>
      <c r="HO27" s="151"/>
      <c r="HP27" s="151"/>
      <c r="HQ27" s="151"/>
      <c r="HR27" s="151"/>
      <c r="HS27" s="151"/>
      <c r="HT27" s="151"/>
      <c r="HU27" s="151"/>
      <c r="HV27" s="151"/>
      <c r="HW27" s="151"/>
      <c r="HX27" s="151"/>
      <c r="HY27" s="151"/>
      <c r="HZ27" s="151"/>
      <c r="IA27" s="151"/>
      <c r="IB27" s="151"/>
      <c r="IC27" s="151"/>
      <c r="ID27" s="151"/>
      <c r="IE27" s="151"/>
      <c r="IF27" s="151"/>
      <c r="IG27" s="151"/>
      <c r="IH27" s="151"/>
      <c r="II27" s="151"/>
      <c r="IJ27" s="151"/>
      <c r="IK27" s="151"/>
      <c r="IL27" s="151"/>
      <c r="IM27" s="151"/>
      <c r="IN27" s="151"/>
      <c r="IO27" s="151"/>
      <c r="IP27" s="151"/>
      <c r="IQ27" s="151"/>
      <c r="IR27" s="151"/>
      <c r="IS27" s="151"/>
      <c r="IT27" s="151"/>
      <c r="IU27" s="151"/>
      <c r="IV27" s="151"/>
      <c r="IW27" s="151"/>
      <c r="IX27" s="151"/>
      <c r="IY27" s="151"/>
      <c r="IZ27" s="151"/>
      <c r="JA27" s="151"/>
      <c r="JB27" s="151"/>
      <c r="JC27" s="151"/>
      <c r="JD27" s="151"/>
      <c r="JE27" s="151"/>
      <c r="JF27" s="151"/>
      <c r="JG27" s="151"/>
      <c r="JH27" s="151"/>
      <c r="JI27" s="151"/>
      <c r="JJ27" s="151"/>
      <c r="JK27" s="151"/>
      <c r="JL27" s="151"/>
      <c r="JM27" s="151"/>
      <c r="JN27" s="151"/>
      <c r="JO27" s="151"/>
      <c r="JP27" s="151"/>
      <c r="JQ27" s="151"/>
      <c r="JR27" s="151"/>
      <c r="JS27" s="151"/>
      <c r="JT27" s="151"/>
      <c r="JU27" s="151"/>
      <c r="JV27" s="151"/>
      <c r="JW27" s="151"/>
      <c r="JX27" s="151"/>
      <c r="JY27" s="151"/>
      <c r="JZ27" s="151"/>
      <c r="KA27" s="151"/>
      <c r="KB27" s="151"/>
      <c r="KC27" s="151"/>
      <c r="KD27" s="151"/>
      <c r="KE27" s="151"/>
      <c r="KF27" s="151"/>
      <c r="KG27" s="151"/>
      <c r="KH27" s="151"/>
      <c r="KI27" s="151"/>
      <c r="KJ27" s="151"/>
      <c r="KK27" s="151"/>
      <c r="KL27" s="151"/>
      <c r="KM27" s="151"/>
      <c r="KN27" s="151"/>
      <c r="KO27" s="151"/>
      <c r="KP27" s="151"/>
      <c r="KQ27" s="151"/>
      <c r="KR27" s="151"/>
      <c r="KS27" s="151"/>
      <c r="KT27" s="151"/>
      <c r="KU27" s="151"/>
      <c r="KV27" s="151"/>
      <c r="KW27" s="151"/>
      <c r="KX27" s="151"/>
      <c r="KY27" s="151"/>
      <c r="KZ27" s="151"/>
      <c r="LA27" s="151"/>
      <c r="LB27" s="151"/>
      <c r="LC27" s="151"/>
      <c r="LD27" s="151"/>
      <c r="LE27" s="151"/>
      <c r="LF27" s="151"/>
      <c r="LG27" s="151"/>
      <c r="LH27" s="151"/>
      <c r="LI27" s="151"/>
      <c r="LJ27" s="151"/>
      <c r="LK27" s="151"/>
      <c r="LL27" s="151"/>
      <c r="LM27" s="151"/>
      <c r="LN27" s="151"/>
      <c r="LO27" s="151"/>
      <c r="LP27" s="151"/>
      <c r="LQ27" s="151"/>
      <c r="LR27" s="151"/>
      <c r="LS27" s="151"/>
      <c r="LT27" s="151"/>
      <c r="LU27" s="151"/>
      <c r="LV27" s="151"/>
      <c r="LW27" s="151"/>
      <c r="LX27" s="151"/>
      <c r="LY27" s="151"/>
      <c r="LZ27" s="151"/>
      <c r="MA27" s="151"/>
      <c r="MB27" s="151"/>
      <c r="MC27" s="151"/>
      <c r="MD27" s="151"/>
      <c r="ME27" s="151"/>
      <c r="MF27" s="151"/>
      <c r="MG27" s="151"/>
      <c r="MH27" s="151"/>
      <c r="MI27" s="151"/>
      <c r="MJ27" s="151"/>
      <c r="MK27" s="151"/>
      <c r="ML27" s="151"/>
      <c r="MM27" s="151"/>
      <c r="MN27" s="151"/>
      <c r="MO27" s="151"/>
      <c r="MP27" s="151"/>
      <c r="MQ27" s="151"/>
      <c r="MR27" s="151"/>
      <c r="MS27" s="151"/>
      <c r="MT27" s="151"/>
      <c r="MU27" s="151"/>
      <c r="MV27" s="151"/>
      <c r="MW27" s="151"/>
      <c r="MX27" s="151"/>
      <c r="MY27" s="151"/>
      <c r="MZ27" s="151"/>
      <c r="NA27" s="151"/>
      <c r="NB27" s="151"/>
      <c r="NC27" s="151"/>
      <c r="ND27" s="151"/>
      <c r="NE27" s="151"/>
      <c r="NF27" s="151"/>
      <c r="NG27" s="151"/>
      <c r="NH27" s="151"/>
      <c r="NI27" s="151"/>
      <c r="NJ27" s="151"/>
      <c r="NK27" s="151"/>
      <c r="NL27" s="151"/>
      <c r="NM27" s="151"/>
      <c r="NN27" s="151"/>
      <c r="NO27" s="151"/>
      <c r="NP27" s="151"/>
      <c r="NQ27" s="151"/>
      <c r="NR27" s="151"/>
      <c r="NS27" s="151"/>
      <c r="NT27" s="151"/>
      <c r="NU27" s="151"/>
      <c r="NV27" s="151"/>
      <c r="NW27" s="151"/>
      <c r="NX27" s="151"/>
      <c r="NY27" s="151"/>
      <c r="NZ27" s="151"/>
      <c r="OA27" s="151"/>
      <c r="OB27" s="151"/>
      <c r="OC27" s="151"/>
      <c r="OD27" s="151"/>
      <c r="OE27" s="151"/>
      <c r="OF27" s="151"/>
      <c r="OG27" s="151"/>
      <c r="OH27" s="151"/>
      <c r="OI27" s="151"/>
      <c r="OJ27" s="151"/>
      <c r="OK27" s="151"/>
      <c r="OL27" s="151"/>
      <c r="OM27" s="151"/>
      <c r="ON27" s="151"/>
      <c r="OO27" s="152"/>
      <c r="OP27" s="142">
        <v>39</v>
      </c>
      <c r="OQ27" s="153"/>
      <c r="OR27" s="151"/>
      <c r="OS27" s="151"/>
      <c r="OT27" s="151"/>
      <c r="OU27" s="151">
        <v>28550</v>
      </c>
      <c r="OV27" s="151">
        <v>-10</v>
      </c>
      <c r="OW27" s="151"/>
      <c r="OX27" s="151"/>
      <c r="OY27" s="151"/>
      <c r="OZ27" s="151"/>
      <c r="PA27" s="151"/>
      <c r="PB27" s="151"/>
      <c r="PC27" s="151"/>
      <c r="PD27" s="151"/>
      <c r="PE27" s="151"/>
      <c r="PF27" s="151"/>
      <c r="PG27" s="151"/>
      <c r="PH27" s="151"/>
      <c r="PI27" s="151"/>
      <c r="PJ27" s="154"/>
      <c r="PK27" s="142">
        <v>28540</v>
      </c>
      <c r="PL27" s="142">
        <v>28579</v>
      </c>
    </row>
    <row r="28" spans="1:428" ht="15" x14ac:dyDescent="0.25">
      <c r="A28" s="145" t="s">
        <v>611</v>
      </c>
      <c r="B28" s="146" t="s">
        <v>711</v>
      </c>
      <c r="C28" s="147" t="s">
        <v>216</v>
      </c>
      <c r="D28" s="148"/>
      <c r="E28" s="149"/>
      <c r="F28" s="149"/>
      <c r="G28" s="149"/>
      <c r="H28" s="149"/>
      <c r="I28" s="149"/>
      <c r="J28" s="151"/>
      <c r="K28" s="151"/>
      <c r="L28" s="151"/>
      <c r="M28" s="151"/>
      <c r="N28" s="151"/>
      <c r="O28" s="151"/>
      <c r="P28" s="151"/>
      <c r="Q28" s="151">
        <v>12384</v>
      </c>
      <c r="R28" s="151">
        <v>186</v>
      </c>
      <c r="S28" s="151">
        <v>151</v>
      </c>
      <c r="T28" s="151">
        <v>139</v>
      </c>
      <c r="U28" s="151">
        <v>361</v>
      </c>
      <c r="V28" s="151">
        <v>203</v>
      </c>
      <c r="W28" s="151">
        <v>918</v>
      </c>
      <c r="X28" s="151">
        <v>2088</v>
      </c>
      <c r="Y28" s="151"/>
      <c r="Z28" s="151"/>
      <c r="AA28" s="151"/>
      <c r="AB28" s="151"/>
      <c r="AC28" s="151"/>
      <c r="AD28" s="151"/>
      <c r="AE28" s="151"/>
      <c r="AF28" s="151"/>
      <c r="AG28" s="151"/>
      <c r="AH28" s="151"/>
      <c r="AI28" s="151"/>
      <c r="AJ28" s="151"/>
      <c r="AK28" s="151"/>
      <c r="AL28" s="151"/>
      <c r="AM28" s="151"/>
      <c r="AN28" s="151"/>
      <c r="AO28" s="151"/>
      <c r="AP28" s="151"/>
      <c r="AQ28" s="151"/>
      <c r="AR28" s="151"/>
      <c r="AS28" s="151"/>
      <c r="AT28" s="151"/>
      <c r="AU28" s="151"/>
      <c r="AV28" s="151"/>
      <c r="AW28" s="151"/>
      <c r="AX28" s="151"/>
      <c r="AY28" s="151"/>
      <c r="AZ28" s="151"/>
      <c r="BA28" s="151"/>
      <c r="BB28" s="151"/>
      <c r="BC28" s="151"/>
      <c r="BD28" s="151"/>
      <c r="BE28" s="151"/>
      <c r="BF28" s="151"/>
      <c r="BG28" s="151"/>
      <c r="BH28" s="151"/>
      <c r="BI28" s="151"/>
      <c r="BJ28" s="151"/>
      <c r="BK28" s="151"/>
      <c r="BL28" s="151"/>
      <c r="BM28" s="151"/>
      <c r="BN28" s="151"/>
      <c r="BO28" s="151"/>
      <c r="BP28" s="151"/>
      <c r="BQ28" s="151"/>
      <c r="BR28" s="151"/>
      <c r="BS28" s="151"/>
      <c r="BT28" s="151"/>
      <c r="BU28" s="151"/>
      <c r="BV28" s="151"/>
      <c r="BW28" s="151"/>
      <c r="BX28" s="151"/>
      <c r="BY28" s="151"/>
      <c r="BZ28" s="151"/>
      <c r="CA28" s="151"/>
      <c r="CB28" s="151"/>
      <c r="CC28" s="151"/>
      <c r="CD28" s="151"/>
      <c r="CE28" s="151"/>
      <c r="CF28" s="151"/>
      <c r="CG28" s="151"/>
      <c r="CH28" s="151"/>
      <c r="CI28" s="151"/>
      <c r="CJ28" s="151"/>
      <c r="CK28" s="151"/>
      <c r="CL28" s="151"/>
      <c r="CM28" s="151"/>
      <c r="CN28" s="151"/>
      <c r="CO28" s="151"/>
      <c r="CP28" s="151"/>
      <c r="CQ28" s="151"/>
      <c r="CR28" s="151"/>
      <c r="CS28" s="151"/>
      <c r="CT28" s="151"/>
      <c r="CU28" s="151"/>
      <c r="CV28" s="151"/>
      <c r="CW28" s="151"/>
      <c r="CX28" s="151"/>
      <c r="CY28" s="151"/>
      <c r="CZ28" s="151"/>
      <c r="DA28" s="151"/>
      <c r="DB28" s="151"/>
      <c r="DC28" s="151"/>
      <c r="DD28" s="151"/>
      <c r="DE28" s="151"/>
      <c r="DF28" s="151"/>
      <c r="DG28" s="151"/>
      <c r="DH28" s="151"/>
      <c r="DI28" s="151"/>
      <c r="DJ28" s="151"/>
      <c r="DK28" s="151"/>
      <c r="DL28" s="151"/>
      <c r="DM28" s="151"/>
      <c r="DN28" s="151"/>
      <c r="DO28" s="151"/>
      <c r="DP28" s="151"/>
      <c r="DQ28" s="151"/>
      <c r="DR28" s="151"/>
      <c r="DS28" s="151"/>
      <c r="DT28" s="151"/>
      <c r="DU28" s="151"/>
      <c r="DV28" s="151"/>
      <c r="DW28" s="151"/>
      <c r="DX28" s="151"/>
      <c r="DY28" s="151"/>
      <c r="DZ28" s="151"/>
      <c r="EA28" s="151"/>
      <c r="EB28" s="151"/>
      <c r="EC28" s="151"/>
      <c r="ED28" s="151"/>
      <c r="EE28" s="151"/>
      <c r="EF28" s="151"/>
      <c r="EG28" s="151"/>
      <c r="EH28" s="151"/>
      <c r="EI28" s="151"/>
      <c r="EJ28" s="151"/>
      <c r="EK28" s="151"/>
      <c r="EL28" s="151"/>
      <c r="EM28" s="151"/>
      <c r="EN28" s="151"/>
      <c r="EO28" s="151"/>
      <c r="EP28" s="151"/>
      <c r="EQ28" s="151"/>
      <c r="ER28" s="151"/>
      <c r="ES28" s="151"/>
      <c r="ET28" s="151"/>
      <c r="EU28" s="151"/>
      <c r="EV28" s="151"/>
      <c r="EW28" s="151"/>
      <c r="EX28" s="151"/>
      <c r="EY28" s="151"/>
      <c r="EZ28" s="151"/>
      <c r="FA28" s="151"/>
      <c r="FB28" s="151"/>
      <c r="FC28" s="151"/>
      <c r="FD28" s="151"/>
      <c r="FE28" s="151"/>
      <c r="FF28" s="151"/>
      <c r="FG28" s="151"/>
      <c r="FH28" s="151"/>
      <c r="FI28" s="151"/>
      <c r="FJ28" s="151"/>
      <c r="FK28" s="151"/>
      <c r="FL28" s="151"/>
      <c r="FM28" s="151"/>
      <c r="FN28" s="151"/>
      <c r="FO28" s="151"/>
      <c r="FP28" s="151"/>
      <c r="FQ28" s="151"/>
      <c r="FR28" s="151"/>
      <c r="FS28" s="151"/>
      <c r="FT28" s="151"/>
      <c r="FU28" s="151"/>
      <c r="FV28" s="151"/>
      <c r="FW28" s="151"/>
      <c r="FX28" s="151"/>
      <c r="FY28" s="151"/>
      <c r="FZ28" s="151"/>
      <c r="GA28" s="151"/>
      <c r="GB28" s="151"/>
      <c r="GC28" s="151"/>
      <c r="GD28" s="151"/>
      <c r="GE28" s="151"/>
      <c r="GF28" s="151"/>
      <c r="GG28" s="151"/>
      <c r="GH28" s="151"/>
      <c r="GI28" s="151"/>
      <c r="GJ28" s="151"/>
      <c r="GK28" s="151"/>
      <c r="GL28" s="151"/>
      <c r="GM28" s="151"/>
      <c r="GN28" s="151"/>
      <c r="GO28" s="151"/>
      <c r="GP28" s="151"/>
      <c r="GQ28" s="151"/>
      <c r="GR28" s="151"/>
      <c r="GS28" s="151"/>
      <c r="GT28" s="151"/>
      <c r="GU28" s="151"/>
      <c r="GV28" s="151"/>
      <c r="GW28" s="151"/>
      <c r="GX28" s="151"/>
      <c r="GY28" s="151"/>
      <c r="GZ28" s="151"/>
      <c r="HA28" s="151"/>
      <c r="HB28" s="151"/>
      <c r="HC28" s="151"/>
      <c r="HD28" s="151"/>
      <c r="HE28" s="151"/>
      <c r="HF28" s="151"/>
      <c r="HG28" s="151"/>
      <c r="HH28" s="151"/>
      <c r="HI28" s="151"/>
      <c r="HJ28" s="151"/>
      <c r="HK28" s="151"/>
      <c r="HL28" s="151"/>
      <c r="HM28" s="151"/>
      <c r="HN28" s="151"/>
      <c r="HO28" s="151"/>
      <c r="HP28" s="151"/>
      <c r="HQ28" s="151"/>
      <c r="HR28" s="151"/>
      <c r="HS28" s="151"/>
      <c r="HT28" s="151"/>
      <c r="HU28" s="151"/>
      <c r="HV28" s="151"/>
      <c r="HW28" s="151"/>
      <c r="HX28" s="151"/>
      <c r="HY28" s="151"/>
      <c r="HZ28" s="151"/>
      <c r="IA28" s="151"/>
      <c r="IB28" s="151"/>
      <c r="IC28" s="151"/>
      <c r="ID28" s="151"/>
      <c r="IE28" s="151"/>
      <c r="IF28" s="151"/>
      <c r="IG28" s="151"/>
      <c r="IH28" s="151"/>
      <c r="II28" s="151"/>
      <c r="IJ28" s="151"/>
      <c r="IK28" s="151"/>
      <c r="IL28" s="151"/>
      <c r="IM28" s="151"/>
      <c r="IN28" s="151"/>
      <c r="IO28" s="151"/>
      <c r="IP28" s="151"/>
      <c r="IQ28" s="151"/>
      <c r="IR28" s="151"/>
      <c r="IS28" s="151"/>
      <c r="IT28" s="151"/>
      <c r="IU28" s="151"/>
      <c r="IV28" s="151"/>
      <c r="IW28" s="151"/>
      <c r="IX28" s="151"/>
      <c r="IY28" s="151"/>
      <c r="IZ28" s="151"/>
      <c r="JA28" s="151"/>
      <c r="JB28" s="151"/>
      <c r="JC28" s="151"/>
      <c r="JD28" s="151"/>
      <c r="JE28" s="151"/>
      <c r="JF28" s="151"/>
      <c r="JG28" s="151"/>
      <c r="JH28" s="151"/>
      <c r="JI28" s="151"/>
      <c r="JJ28" s="151"/>
      <c r="JK28" s="151"/>
      <c r="JL28" s="151"/>
      <c r="JM28" s="151"/>
      <c r="JN28" s="151"/>
      <c r="JO28" s="151"/>
      <c r="JP28" s="151"/>
      <c r="JQ28" s="151"/>
      <c r="JR28" s="151"/>
      <c r="JS28" s="151"/>
      <c r="JT28" s="151"/>
      <c r="JU28" s="151"/>
      <c r="JV28" s="151"/>
      <c r="JW28" s="151"/>
      <c r="JX28" s="151"/>
      <c r="JY28" s="151"/>
      <c r="JZ28" s="151"/>
      <c r="KA28" s="151"/>
      <c r="KB28" s="151"/>
      <c r="KC28" s="151"/>
      <c r="KD28" s="151"/>
      <c r="KE28" s="151"/>
      <c r="KF28" s="151"/>
      <c r="KG28" s="151"/>
      <c r="KH28" s="151"/>
      <c r="KI28" s="151"/>
      <c r="KJ28" s="151"/>
      <c r="KK28" s="151"/>
      <c r="KL28" s="151"/>
      <c r="KM28" s="151"/>
      <c r="KN28" s="151"/>
      <c r="KO28" s="151"/>
      <c r="KP28" s="151"/>
      <c r="KQ28" s="151"/>
      <c r="KR28" s="151"/>
      <c r="KS28" s="151"/>
      <c r="KT28" s="151"/>
      <c r="KU28" s="151"/>
      <c r="KV28" s="151"/>
      <c r="KW28" s="151"/>
      <c r="KX28" s="151"/>
      <c r="KY28" s="151"/>
      <c r="KZ28" s="151"/>
      <c r="LA28" s="151"/>
      <c r="LB28" s="151"/>
      <c r="LC28" s="151"/>
      <c r="LD28" s="151"/>
      <c r="LE28" s="151"/>
      <c r="LF28" s="151"/>
      <c r="LG28" s="151"/>
      <c r="LH28" s="151"/>
      <c r="LI28" s="151"/>
      <c r="LJ28" s="151"/>
      <c r="LK28" s="151"/>
      <c r="LL28" s="151"/>
      <c r="LM28" s="151"/>
      <c r="LN28" s="151"/>
      <c r="LO28" s="151"/>
      <c r="LP28" s="151"/>
      <c r="LQ28" s="151"/>
      <c r="LR28" s="151"/>
      <c r="LS28" s="151"/>
      <c r="LT28" s="151"/>
      <c r="LU28" s="151"/>
      <c r="LV28" s="151"/>
      <c r="LW28" s="151"/>
      <c r="LX28" s="151"/>
      <c r="LY28" s="151"/>
      <c r="LZ28" s="151"/>
      <c r="MA28" s="151">
        <v>22</v>
      </c>
      <c r="MB28" s="151"/>
      <c r="MC28" s="151"/>
      <c r="MD28" s="151"/>
      <c r="ME28" s="151"/>
      <c r="MF28" s="151"/>
      <c r="MG28" s="151">
        <v>2</v>
      </c>
      <c r="MH28" s="151"/>
      <c r="MI28" s="151"/>
      <c r="MJ28" s="151"/>
      <c r="MK28" s="151"/>
      <c r="ML28" s="151"/>
      <c r="MM28" s="151"/>
      <c r="MN28" s="151"/>
      <c r="MO28" s="151"/>
      <c r="MP28" s="151"/>
      <c r="MQ28" s="151"/>
      <c r="MR28" s="151"/>
      <c r="MS28" s="151"/>
      <c r="MT28" s="151"/>
      <c r="MU28" s="151"/>
      <c r="MV28" s="151"/>
      <c r="MW28" s="151"/>
      <c r="MX28" s="151"/>
      <c r="MY28" s="151"/>
      <c r="MZ28" s="151"/>
      <c r="NA28" s="151"/>
      <c r="NB28" s="151"/>
      <c r="NC28" s="151"/>
      <c r="ND28" s="151"/>
      <c r="NE28" s="151"/>
      <c r="NF28" s="151"/>
      <c r="NG28" s="151"/>
      <c r="NH28" s="151"/>
      <c r="NI28" s="151"/>
      <c r="NJ28" s="151"/>
      <c r="NK28" s="151"/>
      <c r="NL28" s="151"/>
      <c r="NM28" s="151"/>
      <c r="NN28" s="151"/>
      <c r="NO28" s="151"/>
      <c r="NP28" s="151"/>
      <c r="NQ28" s="151"/>
      <c r="NR28" s="151"/>
      <c r="NS28" s="151"/>
      <c r="NT28" s="151"/>
      <c r="NU28" s="151"/>
      <c r="NV28" s="151"/>
      <c r="NW28" s="151"/>
      <c r="NX28" s="151"/>
      <c r="NY28" s="151"/>
      <c r="NZ28" s="151"/>
      <c r="OA28" s="151"/>
      <c r="OB28" s="151"/>
      <c r="OC28" s="151"/>
      <c r="OD28" s="151"/>
      <c r="OE28" s="151"/>
      <c r="OF28" s="151"/>
      <c r="OG28" s="151"/>
      <c r="OH28" s="151"/>
      <c r="OI28" s="151"/>
      <c r="OJ28" s="151"/>
      <c r="OK28" s="151"/>
      <c r="OL28" s="151"/>
      <c r="OM28" s="151"/>
      <c r="ON28" s="151"/>
      <c r="OO28" s="152"/>
      <c r="OP28" s="142">
        <v>16455</v>
      </c>
      <c r="OQ28" s="153"/>
      <c r="OR28" s="151">
        <v>2288</v>
      </c>
      <c r="OS28" s="151"/>
      <c r="OT28" s="151"/>
      <c r="OU28" s="151">
        <v>69029</v>
      </c>
      <c r="OV28" s="151">
        <v>-77</v>
      </c>
      <c r="OW28" s="151">
        <v>3045</v>
      </c>
      <c r="OX28" s="151">
        <v>-1048</v>
      </c>
      <c r="OY28" s="151"/>
      <c r="OZ28" s="151"/>
      <c r="PA28" s="151"/>
      <c r="PB28" s="151"/>
      <c r="PC28" s="151"/>
      <c r="PD28" s="151"/>
      <c r="PE28" s="151"/>
      <c r="PF28" s="151"/>
      <c r="PG28" s="151"/>
      <c r="PH28" s="151"/>
      <c r="PI28" s="151"/>
      <c r="PJ28" s="154"/>
      <c r="PK28" s="142">
        <v>73237</v>
      </c>
      <c r="PL28" s="142">
        <v>89691</v>
      </c>
    </row>
    <row r="29" spans="1:428" ht="15" x14ac:dyDescent="0.25">
      <c r="A29" s="145">
        <v>221100</v>
      </c>
      <c r="B29" s="146" t="s">
        <v>712</v>
      </c>
      <c r="C29" s="147" t="s">
        <v>217</v>
      </c>
      <c r="D29" s="148">
        <v>153</v>
      </c>
      <c r="E29" s="149">
        <v>204</v>
      </c>
      <c r="F29" s="149">
        <v>318</v>
      </c>
      <c r="G29" s="149">
        <v>331</v>
      </c>
      <c r="H29" s="149">
        <v>75</v>
      </c>
      <c r="I29" s="149">
        <v>392</v>
      </c>
      <c r="J29" s="151">
        <v>1021</v>
      </c>
      <c r="K29" s="151">
        <v>187</v>
      </c>
      <c r="L29" s="151">
        <v>236</v>
      </c>
      <c r="M29" s="151">
        <v>153</v>
      </c>
      <c r="N29" s="151">
        <v>8</v>
      </c>
      <c r="O29" s="151">
        <v>9</v>
      </c>
      <c r="P29" s="151">
        <v>67</v>
      </c>
      <c r="Q29" s="151">
        <v>2613</v>
      </c>
      <c r="R29" s="151">
        <v>879</v>
      </c>
      <c r="S29" s="151">
        <v>325</v>
      </c>
      <c r="T29" s="151">
        <v>1183</v>
      </c>
      <c r="U29" s="151">
        <v>510</v>
      </c>
      <c r="V29" s="151">
        <v>665</v>
      </c>
      <c r="W29" s="151">
        <v>156</v>
      </c>
      <c r="X29" s="151">
        <v>505</v>
      </c>
      <c r="Y29" s="151">
        <v>9375</v>
      </c>
      <c r="Z29" s="151">
        <v>102</v>
      </c>
      <c r="AA29" s="151">
        <v>366</v>
      </c>
      <c r="AB29" s="151">
        <v>169</v>
      </c>
      <c r="AC29" s="151">
        <v>494</v>
      </c>
      <c r="AD29" s="151">
        <v>1060</v>
      </c>
      <c r="AE29" s="151">
        <v>405</v>
      </c>
      <c r="AF29" s="151">
        <v>826</v>
      </c>
      <c r="AG29" s="151">
        <v>464</v>
      </c>
      <c r="AH29" s="151">
        <v>1465</v>
      </c>
      <c r="AI29" s="151">
        <v>252</v>
      </c>
      <c r="AJ29" s="151">
        <v>480</v>
      </c>
      <c r="AK29" s="151">
        <v>364</v>
      </c>
      <c r="AL29" s="151">
        <v>1579</v>
      </c>
      <c r="AM29" s="151">
        <v>678</v>
      </c>
      <c r="AN29" s="151">
        <v>621</v>
      </c>
      <c r="AO29" s="151">
        <v>529</v>
      </c>
      <c r="AP29" s="151">
        <v>266</v>
      </c>
      <c r="AQ29" s="151">
        <v>249</v>
      </c>
      <c r="AR29" s="151">
        <v>227</v>
      </c>
      <c r="AS29" s="151">
        <v>1128</v>
      </c>
      <c r="AT29" s="151">
        <v>703</v>
      </c>
      <c r="AU29" s="151">
        <v>193</v>
      </c>
      <c r="AV29" s="151">
        <v>72</v>
      </c>
      <c r="AW29" s="151">
        <v>89</v>
      </c>
      <c r="AX29" s="151">
        <v>238</v>
      </c>
      <c r="AY29" s="151">
        <v>62</v>
      </c>
      <c r="AZ29" s="151">
        <v>45</v>
      </c>
      <c r="BA29" s="151">
        <v>200</v>
      </c>
      <c r="BB29" s="151">
        <v>252</v>
      </c>
      <c r="BC29" s="151">
        <v>93</v>
      </c>
      <c r="BD29" s="151">
        <v>2149</v>
      </c>
      <c r="BE29" s="151">
        <v>321</v>
      </c>
      <c r="BF29" s="151">
        <v>50</v>
      </c>
      <c r="BG29" s="151">
        <v>430</v>
      </c>
      <c r="BH29" s="151">
        <v>407</v>
      </c>
      <c r="BI29" s="151">
        <v>282</v>
      </c>
      <c r="BJ29" s="151">
        <v>169</v>
      </c>
      <c r="BK29" s="151">
        <v>172</v>
      </c>
      <c r="BL29" s="151">
        <v>465</v>
      </c>
      <c r="BM29" s="151">
        <v>310</v>
      </c>
      <c r="BN29" s="151">
        <v>109</v>
      </c>
      <c r="BO29" s="151">
        <v>331</v>
      </c>
      <c r="BP29" s="151">
        <v>144</v>
      </c>
      <c r="BQ29" s="151">
        <v>109</v>
      </c>
      <c r="BR29" s="151">
        <v>341</v>
      </c>
      <c r="BS29" s="151">
        <v>307</v>
      </c>
      <c r="BT29" s="151">
        <v>54</v>
      </c>
      <c r="BU29" s="151">
        <v>65</v>
      </c>
      <c r="BV29" s="151">
        <v>201</v>
      </c>
      <c r="BW29" s="151">
        <v>71</v>
      </c>
      <c r="BX29" s="151">
        <v>98</v>
      </c>
      <c r="BY29" s="151">
        <v>481</v>
      </c>
      <c r="BZ29" s="151">
        <v>476</v>
      </c>
      <c r="CA29" s="151">
        <v>607</v>
      </c>
      <c r="CB29" s="151">
        <v>38</v>
      </c>
      <c r="CC29" s="151">
        <v>227</v>
      </c>
      <c r="CD29" s="151">
        <v>97</v>
      </c>
      <c r="CE29" s="151">
        <v>53</v>
      </c>
      <c r="CF29" s="151">
        <v>114</v>
      </c>
      <c r="CG29" s="151">
        <v>148</v>
      </c>
      <c r="CH29" s="151">
        <v>126</v>
      </c>
      <c r="CI29" s="151">
        <v>18</v>
      </c>
      <c r="CJ29" s="151">
        <v>149</v>
      </c>
      <c r="CK29" s="151">
        <v>147</v>
      </c>
      <c r="CL29" s="151">
        <v>20</v>
      </c>
      <c r="CM29" s="151">
        <v>243</v>
      </c>
      <c r="CN29" s="151">
        <v>36</v>
      </c>
      <c r="CO29" s="151">
        <v>4</v>
      </c>
      <c r="CP29" s="151">
        <v>121</v>
      </c>
      <c r="CQ29" s="151">
        <v>39</v>
      </c>
      <c r="CR29" s="151">
        <v>150</v>
      </c>
      <c r="CS29" s="151">
        <v>40</v>
      </c>
      <c r="CT29" s="151">
        <v>107</v>
      </c>
      <c r="CU29" s="151">
        <v>104</v>
      </c>
      <c r="CV29" s="151">
        <v>48</v>
      </c>
      <c r="CW29" s="151">
        <v>117</v>
      </c>
      <c r="CX29" s="151">
        <v>73</v>
      </c>
      <c r="CY29" s="151">
        <v>30</v>
      </c>
      <c r="CZ29" s="151">
        <v>60</v>
      </c>
      <c r="DA29" s="151">
        <v>171</v>
      </c>
      <c r="DB29" s="151">
        <v>42</v>
      </c>
      <c r="DC29" s="151">
        <v>120</v>
      </c>
      <c r="DD29" s="151">
        <v>132</v>
      </c>
      <c r="DE29" s="151">
        <v>22</v>
      </c>
      <c r="DF29" s="151">
        <v>30</v>
      </c>
      <c r="DG29" s="151">
        <v>18</v>
      </c>
      <c r="DH29" s="151">
        <v>157</v>
      </c>
      <c r="DI29" s="151">
        <v>98</v>
      </c>
      <c r="DJ29" s="151">
        <v>4</v>
      </c>
      <c r="DK29" s="151">
        <v>4</v>
      </c>
      <c r="DL29" s="151">
        <v>11</v>
      </c>
      <c r="DM29" s="151">
        <v>7</v>
      </c>
      <c r="DN29" s="151">
        <v>68</v>
      </c>
      <c r="DO29" s="151">
        <v>3</v>
      </c>
      <c r="DP29" s="151">
        <v>1180</v>
      </c>
      <c r="DQ29" s="151">
        <v>38</v>
      </c>
      <c r="DR29" s="151">
        <v>114</v>
      </c>
      <c r="DS29" s="151">
        <v>89</v>
      </c>
      <c r="DT29" s="151">
        <v>153</v>
      </c>
      <c r="DU29" s="151">
        <v>0</v>
      </c>
      <c r="DV29" s="151">
        <v>9</v>
      </c>
      <c r="DW29" s="151">
        <v>10</v>
      </c>
      <c r="DX29" s="151">
        <v>21</v>
      </c>
      <c r="DY29" s="151">
        <v>39</v>
      </c>
      <c r="DZ29" s="151">
        <v>25</v>
      </c>
      <c r="EA29" s="151">
        <v>20</v>
      </c>
      <c r="EB29" s="151">
        <v>0</v>
      </c>
      <c r="EC29" s="151">
        <v>3</v>
      </c>
      <c r="ED29" s="151">
        <v>1</v>
      </c>
      <c r="EE29" s="151">
        <v>53</v>
      </c>
      <c r="EF29" s="151">
        <v>7</v>
      </c>
      <c r="EG29" s="151">
        <v>72</v>
      </c>
      <c r="EH29" s="151">
        <v>21</v>
      </c>
      <c r="EI29" s="151">
        <v>44</v>
      </c>
      <c r="EJ29" s="151">
        <v>53</v>
      </c>
      <c r="EK29" s="151">
        <v>31</v>
      </c>
      <c r="EL29" s="151">
        <v>88</v>
      </c>
      <c r="EM29" s="151">
        <v>1</v>
      </c>
      <c r="EN29" s="151">
        <v>59</v>
      </c>
      <c r="EO29" s="151">
        <v>92</v>
      </c>
      <c r="EP29" s="151">
        <v>55</v>
      </c>
      <c r="EQ29" s="151">
        <v>74</v>
      </c>
      <c r="ER29" s="151">
        <v>51</v>
      </c>
      <c r="ES29" s="151">
        <v>241</v>
      </c>
      <c r="ET29" s="151">
        <v>32</v>
      </c>
      <c r="EU29" s="151">
        <v>63</v>
      </c>
      <c r="EV29" s="151">
        <v>46</v>
      </c>
      <c r="EW29" s="151">
        <v>1</v>
      </c>
      <c r="EX29" s="151">
        <v>63</v>
      </c>
      <c r="EY29" s="151">
        <v>407</v>
      </c>
      <c r="EZ29" s="151">
        <v>172</v>
      </c>
      <c r="FA29" s="151">
        <v>305</v>
      </c>
      <c r="FB29" s="151">
        <v>367</v>
      </c>
      <c r="FC29" s="151">
        <v>326</v>
      </c>
      <c r="FD29" s="151">
        <v>402</v>
      </c>
      <c r="FE29" s="151">
        <v>239</v>
      </c>
      <c r="FF29" s="151">
        <v>490</v>
      </c>
      <c r="FG29" s="151">
        <v>561</v>
      </c>
      <c r="FH29" s="151">
        <v>188</v>
      </c>
      <c r="FI29" s="151">
        <v>171</v>
      </c>
      <c r="FJ29" s="151">
        <v>247</v>
      </c>
      <c r="FK29" s="151">
        <v>90</v>
      </c>
      <c r="FL29" s="151">
        <v>185</v>
      </c>
      <c r="FM29" s="151">
        <v>60</v>
      </c>
      <c r="FN29" s="151">
        <v>39</v>
      </c>
      <c r="FO29" s="151">
        <v>23</v>
      </c>
      <c r="FP29" s="151">
        <v>28</v>
      </c>
      <c r="FQ29" s="151">
        <v>142</v>
      </c>
      <c r="FR29" s="151">
        <v>65</v>
      </c>
      <c r="FS29" s="151">
        <v>35</v>
      </c>
      <c r="FT29" s="151">
        <v>44</v>
      </c>
      <c r="FU29" s="151">
        <v>27</v>
      </c>
      <c r="FV29" s="151">
        <v>77</v>
      </c>
      <c r="FW29" s="151">
        <v>142</v>
      </c>
      <c r="FX29" s="151">
        <v>40</v>
      </c>
      <c r="FY29" s="151">
        <v>191</v>
      </c>
      <c r="FZ29" s="151">
        <v>124</v>
      </c>
      <c r="GA29" s="151">
        <v>30</v>
      </c>
      <c r="GB29" s="151">
        <v>33</v>
      </c>
      <c r="GC29" s="151">
        <v>34</v>
      </c>
      <c r="GD29" s="151">
        <v>30</v>
      </c>
      <c r="GE29" s="151">
        <v>106</v>
      </c>
      <c r="GF29" s="151">
        <v>5</v>
      </c>
      <c r="GG29" s="151">
        <v>25</v>
      </c>
      <c r="GH29" s="151">
        <v>82</v>
      </c>
      <c r="GI29" s="151">
        <v>193</v>
      </c>
      <c r="GJ29" s="151">
        <v>139</v>
      </c>
      <c r="GK29" s="151">
        <v>223</v>
      </c>
      <c r="GL29" s="151">
        <v>229</v>
      </c>
      <c r="GM29" s="151">
        <v>285</v>
      </c>
      <c r="GN29" s="151">
        <v>22</v>
      </c>
      <c r="GO29" s="151">
        <v>91</v>
      </c>
      <c r="GP29" s="151">
        <v>93</v>
      </c>
      <c r="GQ29" s="151">
        <v>432</v>
      </c>
      <c r="GR29" s="151">
        <v>353</v>
      </c>
      <c r="GS29" s="151">
        <v>272</v>
      </c>
      <c r="GT29" s="151">
        <v>271</v>
      </c>
      <c r="GU29" s="151">
        <v>186</v>
      </c>
      <c r="GV29" s="151">
        <v>328</v>
      </c>
      <c r="GW29" s="151">
        <v>106</v>
      </c>
      <c r="GX29" s="151">
        <v>403</v>
      </c>
      <c r="GY29" s="151">
        <v>755</v>
      </c>
      <c r="GZ29" s="151">
        <v>102</v>
      </c>
      <c r="HA29" s="151">
        <v>485</v>
      </c>
      <c r="HB29" s="151">
        <v>285</v>
      </c>
      <c r="HC29" s="151">
        <v>244</v>
      </c>
      <c r="HD29" s="151">
        <v>56</v>
      </c>
      <c r="HE29" s="151">
        <v>52</v>
      </c>
      <c r="HF29" s="151">
        <v>112</v>
      </c>
      <c r="HG29" s="151">
        <v>207</v>
      </c>
      <c r="HH29" s="151">
        <v>420</v>
      </c>
      <c r="HI29" s="151">
        <v>230</v>
      </c>
      <c r="HJ29" s="151">
        <v>95</v>
      </c>
      <c r="HK29" s="151">
        <v>49</v>
      </c>
      <c r="HL29" s="151">
        <v>211</v>
      </c>
      <c r="HM29" s="151">
        <v>175</v>
      </c>
      <c r="HN29" s="151">
        <v>293</v>
      </c>
      <c r="HO29" s="151">
        <v>109</v>
      </c>
      <c r="HP29" s="151">
        <v>89</v>
      </c>
      <c r="HQ29" s="151">
        <v>20</v>
      </c>
      <c r="HR29" s="151">
        <v>90</v>
      </c>
      <c r="HS29" s="151">
        <v>4</v>
      </c>
      <c r="HT29" s="151">
        <v>13</v>
      </c>
      <c r="HU29" s="151">
        <v>230</v>
      </c>
      <c r="HV29" s="151">
        <v>1245</v>
      </c>
      <c r="HW29" s="151">
        <v>2280</v>
      </c>
      <c r="HX29" s="151">
        <v>870</v>
      </c>
      <c r="HY29" s="151">
        <v>250</v>
      </c>
      <c r="HZ29" s="151">
        <v>79</v>
      </c>
      <c r="IA29" s="151">
        <v>134</v>
      </c>
      <c r="IB29" s="151">
        <v>106</v>
      </c>
      <c r="IC29" s="151">
        <v>1387</v>
      </c>
      <c r="ID29" s="151">
        <v>42</v>
      </c>
      <c r="IE29" s="151">
        <v>3932</v>
      </c>
      <c r="IF29" s="151">
        <v>305</v>
      </c>
      <c r="IG29" s="151">
        <v>98</v>
      </c>
      <c r="IH29" s="151">
        <v>124</v>
      </c>
      <c r="II29" s="151">
        <v>503</v>
      </c>
      <c r="IJ29" s="151">
        <v>1469</v>
      </c>
      <c r="IK29" s="151">
        <v>132</v>
      </c>
      <c r="IL29" s="151">
        <v>1598</v>
      </c>
      <c r="IM29" s="151">
        <v>2282</v>
      </c>
      <c r="IN29" s="151">
        <v>1919</v>
      </c>
      <c r="IO29" s="151">
        <v>262</v>
      </c>
      <c r="IP29" s="151">
        <v>153</v>
      </c>
      <c r="IQ29" s="151">
        <v>532</v>
      </c>
      <c r="IR29" s="151">
        <v>37</v>
      </c>
      <c r="IS29" s="151">
        <v>264</v>
      </c>
      <c r="IT29" s="151">
        <v>432</v>
      </c>
      <c r="IU29" s="151">
        <v>69</v>
      </c>
      <c r="IV29" s="151">
        <v>126</v>
      </c>
      <c r="IW29" s="151">
        <v>110</v>
      </c>
      <c r="IX29" s="151">
        <v>296</v>
      </c>
      <c r="IY29" s="151">
        <v>137</v>
      </c>
      <c r="IZ29" s="151">
        <v>28</v>
      </c>
      <c r="JA29" s="151">
        <v>478</v>
      </c>
      <c r="JB29" s="151">
        <v>787</v>
      </c>
      <c r="JC29" s="151">
        <v>370</v>
      </c>
      <c r="JD29" s="151">
        <v>61</v>
      </c>
      <c r="JE29" s="151">
        <v>168</v>
      </c>
      <c r="JF29" s="151">
        <v>93</v>
      </c>
      <c r="JG29" s="151">
        <v>440</v>
      </c>
      <c r="JH29" s="151">
        <v>1959</v>
      </c>
      <c r="JI29" s="151">
        <v>278</v>
      </c>
      <c r="JJ29" s="151">
        <v>68</v>
      </c>
      <c r="JK29" s="151">
        <v>274</v>
      </c>
      <c r="JL29" s="151">
        <v>943</v>
      </c>
      <c r="JM29" s="151">
        <v>966</v>
      </c>
      <c r="JN29" s="151">
        <v>1055</v>
      </c>
      <c r="JO29" s="151">
        <v>1307</v>
      </c>
      <c r="JP29" s="151">
        <v>2566</v>
      </c>
      <c r="JQ29" s="151">
        <v>1142</v>
      </c>
      <c r="JR29" s="151">
        <v>2089</v>
      </c>
      <c r="JS29" s="151">
        <v>322</v>
      </c>
      <c r="JT29" s="151">
        <v>3085</v>
      </c>
      <c r="JU29" s="151">
        <v>445</v>
      </c>
      <c r="JV29" s="151"/>
      <c r="JW29" s="151">
        <v>4471</v>
      </c>
      <c r="JX29" s="151">
        <v>9293</v>
      </c>
      <c r="JY29" s="151">
        <v>8314</v>
      </c>
      <c r="JZ29" s="151">
        <v>2049</v>
      </c>
      <c r="KA29" s="151">
        <v>2024</v>
      </c>
      <c r="KB29" s="151">
        <v>4682</v>
      </c>
      <c r="KC29" s="151">
        <v>1872</v>
      </c>
      <c r="KD29" s="151">
        <v>2477</v>
      </c>
      <c r="KE29" s="151">
        <v>2967</v>
      </c>
      <c r="KF29" s="151">
        <v>240</v>
      </c>
      <c r="KG29" s="151">
        <v>26</v>
      </c>
      <c r="KH29" s="151">
        <v>103</v>
      </c>
      <c r="KI29" s="151">
        <v>3635</v>
      </c>
      <c r="KJ29" s="151">
        <v>251</v>
      </c>
      <c r="KK29" s="151">
        <v>528</v>
      </c>
      <c r="KL29" s="151">
        <v>830</v>
      </c>
      <c r="KM29" s="151">
        <v>233</v>
      </c>
      <c r="KN29" s="151">
        <v>2180</v>
      </c>
      <c r="KO29" s="151">
        <v>100</v>
      </c>
      <c r="KP29" s="151">
        <v>49</v>
      </c>
      <c r="KQ29" s="151">
        <v>127</v>
      </c>
      <c r="KR29" s="151">
        <v>49</v>
      </c>
      <c r="KS29" s="151">
        <v>625</v>
      </c>
      <c r="KT29" s="151">
        <v>489</v>
      </c>
      <c r="KU29" s="151">
        <v>4</v>
      </c>
      <c r="KV29" s="151">
        <v>294</v>
      </c>
      <c r="KW29" s="151">
        <v>99</v>
      </c>
      <c r="KX29" s="151">
        <v>2603</v>
      </c>
      <c r="KY29" s="151">
        <v>1017</v>
      </c>
      <c r="KZ29" s="151">
        <v>165</v>
      </c>
      <c r="LA29" s="151">
        <v>2215</v>
      </c>
      <c r="LB29" s="151">
        <v>737</v>
      </c>
      <c r="LC29" s="151">
        <v>22</v>
      </c>
      <c r="LD29" s="151">
        <v>708</v>
      </c>
      <c r="LE29" s="151">
        <v>3411</v>
      </c>
      <c r="LF29" s="151">
        <v>692</v>
      </c>
      <c r="LG29" s="151">
        <v>242</v>
      </c>
      <c r="LH29" s="151">
        <v>67</v>
      </c>
      <c r="LI29" s="151">
        <v>329</v>
      </c>
      <c r="LJ29" s="151">
        <v>308</v>
      </c>
      <c r="LK29" s="151">
        <v>7</v>
      </c>
      <c r="LL29" s="151"/>
      <c r="LM29" s="151">
        <v>602</v>
      </c>
      <c r="LN29" s="151">
        <v>36270</v>
      </c>
      <c r="LO29" s="151">
        <v>215</v>
      </c>
      <c r="LP29" s="151">
        <v>347</v>
      </c>
      <c r="LQ29" s="151">
        <v>143</v>
      </c>
      <c r="LR29" s="151">
        <v>113</v>
      </c>
      <c r="LS29" s="151">
        <v>687</v>
      </c>
      <c r="LT29" s="151">
        <v>249</v>
      </c>
      <c r="LU29" s="151">
        <v>210</v>
      </c>
      <c r="LV29" s="151">
        <v>46</v>
      </c>
      <c r="LW29" s="151">
        <v>381</v>
      </c>
      <c r="LX29" s="151">
        <v>799</v>
      </c>
      <c r="LY29" s="151">
        <v>349</v>
      </c>
      <c r="LZ29" s="151">
        <v>110</v>
      </c>
      <c r="MA29" s="151">
        <v>1969</v>
      </c>
      <c r="MB29" s="151">
        <v>440</v>
      </c>
      <c r="MC29" s="151">
        <v>119</v>
      </c>
      <c r="MD29" s="151">
        <v>100</v>
      </c>
      <c r="ME29" s="151">
        <v>111</v>
      </c>
      <c r="MF29" s="151">
        <v>398</v>
      </c>
      <c r="MG29" s="151">
        <v>5018</v>
      </c>
      <c r="MH29" s="151">
        <v>291</v>
      </c>
      <c r="MI29" s="151">
        <v>735</v>
      </c>
      <c r="MJ29" s="151">
        <v>366</v>
      </c>
      <c r="MK29" s="151">
        <v>214</v>
      </c>
      <c r="ML29" s="151">
        <v>426</v>
      </c>
      <c r="MM29" s="151">
        <v>168</v>
      </c>
      <c r="MN29" s="151">
        <v>151</v>
      </c>
      <c r="MO29" s="151">
        <v>354</v>
      </c>
      <c r="MP29" s="151">
        <v>679</v>
      </c>
      <c r="MQ29" s="151">
        <v>208</v>
      </c>
      <c r="MR29" s="151">
        <v>466</v>
      </c>
      <c r="MS29" s="151">
        <v>96</v>
      </c>
      <c r="MT29" s="151">
        <v>1585</v>
      </c>
      <c r="MU29" s="151">
        <v>383</v>
      </c>
      <c r="MV29" s="151">
        <v>390</v>
      </c>
      <c r="MW29" s="151">
        <v>1498</v>
      </c>
      <c r="MX29" s="151">
        <v>121</v>
      </c>
      <c r="MY29" s="151">
        <v>162</v>
      </c>
      <c r="MZ29" s="151">
        <v>159</v>
      </c>
      <c r="NA29" s="151">
        <v>8314</v>
      </c>
      <c r="NB29" s="151">
        <v>3165</v>
      </c>
      <c r="NC29" s="151">
        <v>480</v>
      </c>
      <c r="ND29" s="151">
        <v>424</v>
      </c>
      <c r="NE29" s="151">
        <v>607</v>
      </c>
      <c r="NF29" s="151">
        <v>266</v>
      </c>
      <c r="NG29" s="151">
        <v>76</v>
      </c>
      <c r="NH29" s="151">
        <v>211</v>
      </c>
      <c r="NI29" s="151">
        <v>58</v>
      </c>
      <c r="NJ29" s="151">
        <v>295</v>
      </c>
      <c r="NK29" s="151">
        <v>277</v>
      </c>
      <c r="NL29" s="151">
        <v>366</v>
      </c>
      <c r="NM29" s="151">
        <v>427</v>
      </c>
      <c r="NN29" s="151">
        <v>2444</v>
      </c>
      <c r="NO29" s="151">
        <v>7011</v>
      </c>
      <c r="NP29" s="151">
        <v>6695</v>
      </c>
      <c r="NQ29" s="151">
        <v>10368</v>
      </c>
      <c r="NR29" s="151">
        <v>3570</v>
      </c>
      <c r="NS29" s="151">
        <v>1432</v>
      </c>
      <c r="NT29" s="151">
        <v>98</v>
      </c>
      <c r="NU29" s="151">
        <v>224</v>
      </c>
      <c r="NV29" s="151">
        <v>187</v>
      </c>
      <c r="NW29" s="151">
        <v>1028</v>
      </c>
      <c r="NX29" s="151">
        <v>42</v>
      </c>
      <c r="NY29" s="151">
        <v>606</v>
      </c>
      <c r="NZ29" s="151">
        <v>541</v>
      </c>
      <c r="OA29" s="151">
        <v>54</v>
      </c>
      <c r="OB29" s="151">
        <v>42</v>
      </c>
      <c r="OC29" s="151">
        <v>1099</v>
      </c>
      <c r="OD29" s="151"/>
      <c r="OE29" s="151">
        <v>1580</v>
      </c>
      <c r="OF29" s="151">
        <v>302</v>
      </c>
      <c r="OG29" s="151">
        <v>65</v>
      </c>
      <c r="OH29" s="151">
        <v>1723</v>
      </c>
      <c r="OI29" s="151">
        <v>138</v>
      </c>
      <c r="OJ29" s="151">
        <v>1361</v>
      </c>
      <c r="OK29" s="151">
        <v>622</v>
      </c>
      <c r="OL29" s="151">
        <v>1844</v>
      </c>
      <c r="OM29" s="151">
        <v>103</v>
      </c>
      <c r="ON29" s="151">
        <v>258</v>
      </c>
      <c r="OO29" s="152">
        <v>903</v>
      </c>
      <c r="OP29" s="142">
        <v>277787</v>
      </c>
      <c r="OQ29" s="153">
        <v>177661</v>
      </c>
      <c r="OR29" s="151"/>
      <c r="OS29" s="151"/>
      <c r="OT29" s="151"/>
      <c r="OU29" s="151"/>
      <c r="OV29" s="151"/>
      <c r="OW29" s="151">
        <v>2744</v>
      </c>
      <c r="OX29" s="151">
        <v>-2431</v>
      </c>
      <c r="OY29" s="151"/>
      <c r="OZ29" s="151"/>
      <c r="PA29" s="151"/>
      <c r="PB29" s="151"/>
      <c r="PC29" s="151"/>
      <c r="PD29" s="151"/>
      <c r="PE29" s="151"/>
      <c r="PF29" s="151"/>
      <c r="PG29" s="151"/>
      <c r="PH29" s="151"/>
      <c r="PI29" s="151"/>
      <c r="PJ29" s="154"/>
      <c r="PK29" s="142">
        <v>177974</v>
      </c>
      <c r="PL29" s="142">
        <v>455762</v>
      </c>
    </row>
    <row r="30" spans="1:428" ht="15" x14ac:dyDescent="0.25">
      <c r="A30" s="145">
        <v>221200</v>
      </c>
      <c r="B30" s="146" t="s">
        <v>713</v>
      </c>
      <c r="C30" s="147" t="s">
        <v>218</v>
      </c>
      <c r="D30" s="148">
        <v>23</v>
      </c>
      <c r="E30" s="149">
        <v>326</v>
      </c>
      <c r="F30" s="149">
        <v>23</v>
      </c>
      <c r="G30" s="149">
        <v>59</v>
      </c>
      <c r="H30" s="149">
        <v>175</v>
      </c>
      <c r="I30" s="149">
        <v>123</v>
      </c>
      <c r="J30" s="151">
        <v>71</v>
      </c>
      <c r="K30" s="151">
        <v>141</v>
      </c>
      <c r="L30" s="151">
        <v>182</v>
      </c>
      <c r="M30" s="151">
        <v>37</v>
      </c>
      <c r="N30" s="151">
        <v>2</v>
      </c>
      <c r="O30" s="151">
        <v>3</v>
      </c>
      <c r="P30" s="151">
        <v>5</v>
      </c>
      <c r="Q30" s="151">
        <v>226</v>
      </c>
      <c r="R30" s="151">
        <v>11</v>
      </c>
      <c r="S30" s="151">
        <v>15</v>
      </c>
      <c r="T30" s="151">
        <v>19</v>
      </c>
      <c r="U30" s="151">
        <v>11</v>
      </c>
      <c r="V30" s="151">
        <v>68</v>
      </c>
      <c r="W30" s="151">
        <v>4</v>
      </c>
      <c r="X30" s="151">
        <v>31</v>
      </c>
      <c r="Y30" s="151">
        <v>47</v>
      </c>
      <c r="Z30" s="151">
        <v>1</v>
      </c>
      <c r="AA30" s="151">
        <v>41</v>
      </c>
      <c r="AB30" s="151">
        <v>4</v>
      </c>
      <c r="AC30" s="151">
        <v>0</v>
      </c>
      <c r="AD30" s="151">
        <v>42</v>
      </c>
      <c r="AE30" s="151">
        <v>6</v>
      </c>
      <c r="AF30" s="151">
        <v>21</v>
      </c>
      <c r="AG30" s="151">
        <v>7</v>
      </c>
      <c r="AH30" s="151">
        <v>35</v>
      </c>
      <c r="AI30" s="151">
        <v>7</v>
      </c>
      <c r="AJ30" s="151">
        <v>14</v>
      </c>
      <c r="AK30" s="151">
        <v>9</v>
      </c>
      <c r="AL30" s="151">
        <v>23</v>
      </c>
      <c r="AM30" s="151">
        <v>37</v>
      </c>
      <c r="AN30" s="151">
        <v>51</v>
      </c>
      <c r="AO30" s="151">
        <v>47</v>
      </c>
      <c r="AP30" s="151">
        <v>19</v>
      </c>
      <c r="AQ30" s="151">
        <v>28</v>
      </c>
      <c r="AR30" s="151">
        <v>37</v>
      </c>
      <c r="AS30" s="151">
        <v>109</v>
      </c>
      <c r="AT30" s="151">
        <v>118</v>
      </c>
      <c r="AU30" s="151">
        <v>47</v>
      </c>
      <c r="AV30" s="151">
        <v>8</v>
      </c>
      <c r="AW30" s="151">
        <v>9</v>
      </c>
      <c r="AX30" s="151">
        <v>99</v>
      </c>
      <c r="AY30" s="151">
        <v>3</v>
      </c>
      <c r="AZ30" s="151">
        <v>4</v>
      </c>
      <c r="BA30" s="151">
        <v>17</v>
      </c>
      <c r="BB30" s="151">
        <v>19</v>
      </c>
      <c r="BC30" s="151">
        <v>9</v>
      </c>
      <c r="BD30" s="151">
        <v>146</v>
      </c>
      <c r="BE30" s="151">
        <v>16</v>
      </c>
      <c r="BF30" s="151">
        <v>11</v>
      </c>
      <c r="BG30" s="151">
        <v>16</v>
      </c>
      <c r="BH30" s="151">
        <v>32</v>
      </c>
      <c r="BI30" s="151">
        <v>11</v>
      </c>
      <c r="BJ30" s="151">
        <v>7</v>
      </c>
      <c r="BK30" s="151">
        <v>11</v>
      </c>
      <c r="BL30" s="151">
        <v>16</v>
      </c>
      <c r="BM30" s="151">
        <v>18</v>
      </c>
      <c r="BN30" s="151">
        <v>31</v>
      </c>
      <c r="BO30" s="151">
        <v>57</v>
      </c>
      <c r="BP30" s="151">
        <v>18</v>
      </c>
      <c r="BQ30" s="151">
        <v>20</v>
      </c>
      <c r="BR30" s="151">
        <v>46</v>
      </c>
      <c r="BS30" s="151">
        <v>44</v>
      </c>
      <c r="BT30" s="151">
        <v>6</v>
      </c>
      <c r="BU30" s="151">
        <v>12</v>
      </c>
      <c r="BV30" s="151">
        <v>16</v>
      </c>
      <c r="BW30" s="151">
        <v>9</v>
      </c>
      <c r="BX30" s="151">
        <v>15</v>
      </c>
      <c r="BY30" s="151">
        <v>57</v>
      </c>
      <c r="BZ30" s="151">
        <v>38</v>
      </c>
      <c r="CA30" s="151">
        <v>133</v>
      </c>
      <c r="CB30" s="151">
        <v>6</v>
      </c>
      <c r="CC30" s="151">
        <v>18</v>
      </c>
      <c r="CD30" s="151">
        <v>10</v>
      </c>
      <c r="CE30" s="151">
        <v>7</v>
      </c>
      <c r="CF30" s="151">
        <v>16</v>
      </c>
      <c r="CG30" s="151">
        <v>23</v>
      </c>
      <c r="CH30" s="151">
        <v>17</v>
      </c>
      <c r="CI30" s="151">
        <v>1</v>
      </c>
      <c r="CJ30" s="151">
        <v>19</v>
      </c>
      <c r="CK30" s="151">
        <v>17</v>
      </c>
      <c r="CL30" s="151">
        <v>1</v>
      </c>
      <c r="CM30" s="151">
        <v>23</v>
      </c>
      <c r="CN30" s="151">
        <v>3</v>
      </c>
      <c r="CO30" s="151">
        <v>0</v>
      </c>
      <c r="CP30" s="151">
        <v>12</v>
      </c>
      <c r="CQ30" s="151">
        <v>6</v>
      </c>
      <c r="CR30" s="151">
        <v>17</v>
      </c>
      <c r="CS30" s="151">
        <v>5</v>
      </c>
      <c r="CT30" s="151">
        <v>9</v>
      </c>
      <c r="CU30" s="151">
        <v>5</v>
      </c>
      <c r="CV30" s="151">
        <v>4</v>
      </c>
      <c r="CW30" s="151">
        <v>9</v>
      </c>
      <c r="CX30" s="151">
        <v>7</v>
      </c>
      <c r="CY30" s="151">
        <v>3</v>
      </c>
      <c r="CZ30" s="151">
        <v>5</v>
      </c>
      <c r="DA30" s="151">
        <v>16</v>
      </c>
      <c r="DB30" s="151">
        <v>4</v>
      </c>
      <c r="DC30" s="151">
        <v>11</v>
      </c>
      <c r="DD30" s="151">
        <v>18</v>
      </c>
      <c r="DE30" s="151">
        <v>2</v>
      </c>
      <c r="DF30" s="151">
        <v>5</v>
      </c>
      <c r="DG30" s="151">
        <v>2</v>
      </c>
      <c r="DH30" s="151">
        <v>16</v>
      </c>
      <c r="DI30" s="151">
        <v>7</v>
      </c>
      <c r="DJ30" s="151">
        <v>0</v>
      </c>
      <c r="DK30" s="151">
        <v>1</v>
      </c>
      <c r="DL30" s="151">
        <v>0</v>
      </c>
      <c r="DM30" s="151">
        <v>0</v>
      </c>
      <c r="DN30" s="151">
        <v>1</v>
      </c>
      <c r="DO30" s="151">
        <v>0</v>
      </c>
      <c r="DP30" s="151">
        <v>45</v>
      </c>
      <c r="DQ30" s="151">
        <v>3</v>
      </c>
      <c r="DR30" s="151">
        <v>2</v>
      </c>
      <c r="DS30" s="151">
        <v>6</v>
      </c>
      <c r="DT30" s="151">
        <v>34</v>
      </c>
      <c r="DU30" s="151">
        <v>0</v>
      </c>
      <c r="DV30" s="151">
        <v>1</v>
      </c>
      <c r="DW30" s="151">
        <v>0</v>
      </c>
      <c r="DX30" s="151">
        <v>0</v>
      </c>
      <c r="DY30" s="151">
        <v>6</v>
      </c>
      <c r="DZ30" s="151">
        <v>0</v>
      </c>
      <c r="EA30" s="151">
        <v>0</v>
      </c>
      <c r="EB30" s="151">
        <v>0</v>
      </c>
      <c r="EC30" s="151">
        <v>0</v>
      </c>
      <c r="ED30" s="151">
        <v>1</v>
      </c>
      <c r="EE30" s="151">
        <v>9</v>
      </c>
      <c r="EF30" s="151">
        <v>0</v>
      </c>
      <c r="EG30" s="151">
        <v>6</v>
      </c>
      <c r="EH30" s="151">
        <v>2</v>
      </c>
      <c r="EI30" s="151">
        <v>6</v>
      </c>
      <c r="EJ30" s="151">
        <v>7</v>
      </c>
      <c r="EK30" s="151">
        <v>1</v>
      </c>
      <c r="EL30" s="151">
        <v>28</v>
      </c>
      <c r="EM30" s="151">
        <v>1</v>
      </c>
      <c r="EN30" s="151">
        <v>3</v>
      </c>
      <c r="EO30" s="151">
        <v>7</v>
      </c>
      <c r="EP30" s="151">
        <v>9</v>
      </c>
      <c r="EQ30" s="151">
        <v>4</v>
      </c>
      <c r="ER30" s="151">
        <v>2</v>
      </c>
      <c r="ES30" s="151">
        <v>48</v>
      </c>
      <c r="ET30" s="151">
        <v>5</v>
      </c>
      <c r="EU30" s="151">
        <v>14</v>
      </c>
      <c r="EV30" s="151">
        <v>6</v>
      </c>
      <c r="EW30" s="151">
        <v>0</v>
      </c>
      <c r="EX30" s="151">
        <v>7</v>
      </c>
      <c r="EY30" s="151">
        <v>32</v>
      </c>
      <c r="EZ30" s="151">
        <v>11</v>
      </c>
      <c r="FA30" s="151">
        <v>25</v>
      </c>
      <c r="FB30" s="151">
        <v>32</v>
      </c>
      <c r="FC30" s="151">
        <v>31</v>
      </c>
      <c r="FD30" s="151">
        <v>35</v>
      </c>
      <c r="FE30" s="151">
        <v>18</v>
      </c>
      <c r="FF30" s="151">
        <v>25</v>
      </c>
      <c r="FG30" s="151">
        <v>59</v>
      </c>
      <c r="FH30" s="151">
        <v>30</v>
      </c>
      <c r="FI30" s="151">
        <v>18</v>
      </c>
      <c r="FJ30" s="151">
        <v>28</v>
      </c>
      <c r="FK30" s="151">
        <v>16</v>
      </c>
      <c r="FL30" s="151">
        <v>16</v>
      </c>
      <c r="FM30" s="151">
        <v>10</v>
      </c>
      <c r="FN30" s="151">
        <v>9</v>
      </c>
      <c r="FO30" s="151">
        <v>5</v>
      </c>
      <c r="FP30" s="151">
        <v>3</v>
      </c>
      <c r="FQ30" s="151">
        <v>19</v>
      </c>
      <c r="FR30" s="151">
        <v>6</v>
      </c>
      <c r="FS30" s="151">
        <v>3</v>
      </c>
      <c r="FT30" s="151">
        <v>6</v>
      </c>
      <c r="FU30" s="151">
        <v>4</v>
      </c>
      <c r="FV30" s="151">
        <v>11</v>
      </c>
      <c r="FW30" s="151">
        <v>22</v>
      </c>
      <c r="FX30" s="151">
        <v>4</v>
      </c>
      <c r="FY30" s="151">
        <v>11</v>
      </c>
      <c r="FZ30" s="151">
        <v>5</v>
      </c>
      <c r="GA30" s="151">
        <v>2</v>
      </c>
      <c r="GB30" s="151">
        <v>0</v>
      </c>
      <c r="GC30" s="151">
        <v>4</v>
      </c>
      <c r="GD30" s="151">
        <v>2</v>
      </c>
      <c r="GE30" s="151">
        <v>12</v>
      </c>
      <c r="GF30" s="151">
        <v>1</v>
      </c>
      <c r="GG30" s="151">
        <v>2</v>
      </c>
      <c r="GH30" s="151">
        <v>13</v>
      </c>
      <c r="GI30" s="151">
        <v>21</v>
      </c>
      <c r="GJ30" s="151">
        <v>25</v>
      </c>
      <c r="GK30" s="151">
        <v>28</v>
      </c>
      <c r="GL30" s="151">
        <v>14</v>
      </c>
      <c r="GM30" s="151">
        <v>49</v>
      </c>
      <c r="GN30" s="151">
        <v>5</v>
      </c>
      <c r="GO30" s="151">
        <v>30</v>
      </c>
      <c r="GP30" s="151">
        <v>47</v>
      </c>
      <c r="GQ30" s="151">
        <v>127</v>
      </c>
      <c r="GR30" s="151">
        <v>46</v>
      </c>
      <c r="GS30" s="151">
        <v>71</v>
      </c>
      <c r="GT30" s="151">
        <v>41</v>
      </c>
      <c r="GU30" s="151">
        <v>43</v>
      </c>
      <c r="GV30" s="151">
        <v>45</v>
      </c>
      <c r="GW30" s="151">
        <v>8</v>
      </c>
      <c r="GX30" s="151">
        <v>34</v>
      </c>
      <c r="GY30" s="151">
        <v>99</v>
      </c>
      <c r="GZ30" s="151">
        <v>38</v>
      </c>
      <c r="HA30" s="151">
        <v>76</v>
      </c>
      <c r="HB30" s="151">
        <v>34</v>
      </c>
      <c r="HC30" s="151">
        <v>51</v>
      </c>
      <c r="HD30" s="151">
        <v>8</v>
      </c>
      <c r="HE30" s="151">
        <v>7</v>
      </c>
      <c r="HF30" s="151">
        <v>13</v>
      </c>
      <c r="HG30" s="151">
        <v>26</v>
      </c>
      <c r="HH30" s="151">
        <v>34</v>
      </c>
      <c r="HI30" s="151">
        <v>33</v>
      </c>
      <c r="HJ30" s="151">
        <v>8</v>
      </c>
      <c r="HK30" s="151">
        <v>12</v>
      </c>
      <c r="HL30" s="151">
        <v>30</v>
      </c>
      <c r="HM30" s="151">
        <v>5</v>
      </c>
      <c r="HN30" s="151">
        <v>21</v>
      </c>
      <c r="HO30" s="151">
        <v>20</v>
      </c>
      <c r="HP30" s="151">
        <v>7</v>
      </c>
      <c r="HQ30" s="151">
        <v>3</v>
      </c>
      <c r="HR30" s="151">
        <v>6</v>
      </c>
      <c r="HS30" s="151">
        <v>1</v>
      </c>
      <c r="HT30" s="151">
        <v>1</v>
      </c>
      <c r="HU30" s="151">
        <v>58</v>
      </c>
      <c r="HV30" s="151">
        <v>358</v>
      </c>
      <c r="HW30" s="151">
        <v>307</v>
      </c>
      <c r="HX30" s="151">
        <v>76</v>
      </c>
      <c r="HY30" s="151">
        <v>35</v>
      </c>
      <c r="HZ30" s="151">
        <v>2</v>
      </c>
      <c r="IA30" s="151">
        <v>11</v>
      </c>
      <c r="IB30" s="151">
        <v>9</v>
      </c>
      <c r="IC30" s="151">
        <v>67</v>
      </c>
      <c r="ID30" s="151">
        <v>2</v>
      </c>
      <c r="IE30" s="151">
        <v>1136</v>
      </c>
      <c r="IF30" s="151">
        <v>74</v>
      </c>
      <c r="IG30" s="151">
        <v>13</v>
      </c>
      <c r="IH30" s="151">
        <v>31</v>
      </c>
      <c r="II30" s="151">
        <v>627</v>
      </c>
      <c r="IJ30" s="151">
        <v>70</v>
      </c>
      <c r="IK30" s="151">
        <v>14</v>
      </c>
      <c r="IL30" s="151">
        <v>290</v>
      </c>
      <c r="IM30" s="151">
        <v>570</v>
      </c>
      <c r="IN30" s="151">
        <v>241</v>
      </c>
      <c r="IO30" s="151">
        <v>24</v>
      </c>
      <c r="IP30" s="151">
        <v>6</v>
      </c>
      <c r="IQ30" s="151">
        <v>24</v>
      </c>
      <c r="IR30" s="151">
        <v>1</v>
      </c>
      <c r="IS30" s="151">
        <v>11</v>
      </c>
      <c r="IT30" s="151">
        <v>696</v>
      </c>
      <c r="IU30" s="151">
        <v>5</v>
      </c>
      <c r="IV30" s="151">
        <v>6</v>
      </c>
      <c r="IW30" s="151">
        <v>5</v>
      </c>
      <c r="IX30" s="151">
        <v>20</v>
      </c>
      <c r="IY30" s="151">
        <v>3</v>
      </c>
      <c r="IZ30" s="151">
        <v>0</v>
      </c>
      <c r="JA30" s="151">
        <v>23</v>
      </c>
      <c r="JB30" s="151">
        <v>44</v>
      </c>
      <c r="JC30" s="151">
        <v>17</v>
      </c>
      <c r="JD30" s="151">
        <v>8</v>
      </c>
      <c r="JE30" s="151">
        <v>21</v>
      </c>
      <c r="JF30" s="151">
        <v>11</v>
      </c>
      <c r="JG30" s="151">
        <v>9</v>
      </c>
      <c r="JH30" s="151">
        <v>98</v>
      </c>
      <c r="JI30" s="151">
        <v>44</v>
      </c>
      <c r="JJ30" s="151">
        <v>8</v>
      </c>
      <c r="JK30" s="151">
        <v>23</v>
      </c>
      <c r="JL30" s="151">
        <v>10</v>
      </c>
      <c r="JM30" s="151">
        <v>8</v>
      </c>
      <c r="JN30" s="151">
        <v>40</v>
      </c>
      <c r="JO30" s="151">
        <v>3</v>
      </c>
      <c r="JP30" s="151">
        <v>35</v>
      </c>
      <c r="JQ30" s="151">
        <v>1</v>
      </c>
      <c r="JR30" s="151">
        <v>23</v>
      </c>
      <c r="JS30" s="151">
        <v>14</v>
      </c>
      <c r="JT30" s="151">
        <v>51</v>
      </c>
      <c r="JU30" s="151">
        <v>3</v>
      </c>
      <c r="JV30" s="151"/>
      <c r="JW30" s="151">
        <v>206</v>
      </c>
      <c r="JX30" s="151">
        <v>25</v>
      </c>
      <c r="JY30" s="151">
        <v>29</v>
      </c>
      <c r="JZ30" s="151">
        <v>56</v>
      </c>
      <c r="KA30" s="151">
        <v>7</v>
      </c>
      <c r="KB30" s="151">
        <v>4</v>
      </c>
      <c r="KC30" s="151">
        <v>7</v>
      </c>
      <c r="KD30" s="151">
        <v>10</v>
      </c>
      <c r="KE30" s="151">
        <v>31</v>
      </c>
      <c r="KF30" s="151">
        <v>42</v>
      </c>
      <c r="KG30" s="151">
        <v>30</v>
      </c>
      <c r="KH30" s="151">
        <v>166</v>
      </c>
      <c r="KI30" s="151">
        <v>631</v>
      </c>
      <c r="KJ30" s="151">
        <v>16</v>
      </c>
      <c r="KK30" s="151">
        <v>163</v>
      </c>
      <c r="KL30" s="151">
        <v>442</v>
      </c>
      <c r="KM30" s="151">
        <v>62</v>
      </c>
      <c r="KN30" s="151">
        <v>527</v>
      </c>
      <c r="KO30" s="151">
        <v>6</v>
      </c>
      <c r="KP30" s="151">
        <v>0</v>
      </c>
      <c r="KQ30" s="151">
        <v>3</v>
      </c>
      <c r="KR30" s="151">
        <v>1</v>
      </c>
      <c r="KS30" s="151">
        <v>1</v>
      </c>
      <c r="KT30" s="151">
        <v>6</v>
      </c>
      <c r="KU30" s="151">
        <v>0</v>
      </c>
      <c r="KV30" s="151">
        <v>3</v>
      </c>
      <c r="KW30" s="151">
        <v>3</v>
      </c>
      <c r="KX30" s="151">
        <v>9</v>
      </c>
      <c r="KY30" s="151">
        <v>3</v>
      </c>
      <c r="KZ30" s="151">
        <v>13</v>
      </c>
      <c r="LA30" s="151">
        <v>5</v>
      </c>
      <c r="LB30" s="151">
        <v>6</v>
      </c>
      <c r="LC30" s="151">
        <v>0</v>
      </c>
      <c r="LD30" s="151">
        <v>31</v>
      </c>
      <c r="LE30" s="151">
        <v>329</v>
      </c>
      <c r="LF30" s="151">
        <v>30</v>
      </c>
      <c r="LG30" s="151">
        <v>4</v>
      </c>
      <c r="LH30" s="151">
        <v>5</v>
      </c>
      <c r="LI30" s="151">
        <v>25</v>
      </c>
      <c r="LJ30" s="151">
        <v>42</v>
      </c>
      <c r="LK30" s="151">
        <v>1272</v>
      </c>
      <c r="LL30" s="151">
        <v>0</v>
      </c>
      <c r="LM30" s="151">
        <v>0</v>
      </c>
      <c r="LN30" s="151">
        <v>4820</v>
      </c>
      <c r="LO30" s="151">
        <v>326</v>
      </c>
      <c r="LP30" s="151">
        <v>51</v>
      </c>
      <c r="LQ30" s="151">
        <v>26</v>
      </c>
      <c r="LR30" s="151">
        <v>15</v>
      </c>
      <c r="LS30" s="151">
        <v>6</v>
      </c>
      <c r="LT30" s="151">
        <v>2</v>
      </c>
      <c r="LU30" s="151"/>
      <c r="LV30" s="151">
        <v>0</v>
      </c>
      <c r="LW30" s="151">
        <v>20</v>
      </c>
      <c r="LX30" s="151">
        <v>14</v>
      </c>
      <c r="LY30" s="151">
        <v>1</v>
      </c>
      <c r="LZ30" s="151">
        <v>1</v>
      </c>
      <c r="MA30" s="151">
        <v>10</v>
      </c>
      <c r="MB30" s="151">
        <v>3</v>
      </c>
      <c r="MC30" s="151">
        <v>2</v>
      </c>
      <c r="MD30" s="151">
        <v>1</v>
      </c>
      <c r="ME30" s="151">
        <v>1</v>
      </c>
      <c r="MF30" s="151">
        <v>8</v>
      </c>
      <c r="MG30" s="151">
        <v>79</v>
      </c>
      <c r="MH30" s="151">
        <v>9</v>
      </c>
      <c r="MI30" s="151">
        <v>119</v>
      </c>
      <c r="MJ30" s="151">
        <v>35</v>
      </c>
      <c r="MK30" s="151">
        <v>44</v>
      </c>
      <c r="ML30" s="151">
        <v>9</v>
      </c>
      <c r="MM30" s="151">
        <v>8</v>
      </c>
      <c r="MN30" s="151">
        <v>20</v>
      </c>
      <c r="MO30" s="151">
        <v>17</v>
      </c>
      <c r="MP30" s="151">
        <v>202</v>
      </c>
      <c r="MQ30" s="151">
        <v>481</v>
      </c>
      <c r="MR30" s="151">
        <v>656</v>
      </c>
      <c r="MS30" s="151">
        <v>76</v>
      </c>
      <c r="MT30" s="151">
        <v>14</v>
      </c>
      <c r="MU30" s="151">
        <v>1</v>
      </c>
      <c r="MV30" s="151">
        <v>3</v>
      </c>
      <c r="MW30" s="151">
        <v>14</v>
      </c>
      <c r="MX30" s="151">
        <v>0</v>
      </c>
      <c r="MY30" s="151">
        <v>1</v>
      </c>
      <c r="MZ30" s="151">
        <v>13</v>
      </c>
      <c r="NA30" s="151">
        <v>118</v>
      </c>
      <c r="NB30" s="151">
        <v>64</v>
      </c>
      <c r="NC30" s="151">
        <v>11</v>
      </c>
      <c r="ND30" s="151">
        <v>9</v>
      </c>
      <c r="NE30" s="151">
        <v>24</v>
      </c>
      <c r="NF30" s="151">
        <v>4</v>
      </c>
      <c r="NG30" s="151">
        <v>3</v>
      </c>
      <c r="NH30" s="151">
        <v>2</v>
      </c>
      <c r="NI30" s="151">
        <v>1</v>
      </c>
      <c r="NJ30" s="151">
        <v>6</v>
      </c>
      <c r="NK30" s="151">
        <v>8</v>
      </c>
      <c r="NL30" s="151">
        <v>6</v>
      </c>
      <c r="NM30" s="151">
        <v>8</v>
      </c>
      <c r="NN30" s="151">
        <v>32</v>
      </c>
      <c r="NO30" s="151">
        <v>137</v>
      </c>
      <c r="NP30" s="151">
        <v>203</v>
      </c>
      <c r="NQ30" s="151">
        <v>178</v>
      </c>
      <c r="NR30" s="151">
        <v>12</v>
      </c>
      <c r="NS30" s="151">
        <v>50</v>
      </c>
      <c r="NT30" s="151">
        <v>2</v>
      </c>
      <c r="NU30" s="151">
        <v>16</v>
      </c>
      <c r="NV30" s="151">
        <v>5</v>
      </c>
      <c r="NW30" s="151">
        <v>17</v>
      </c>
      <c r="NX30" s="151">
        <v>2</v>
      </c>
      <c r="NY30" s="151">
        <v>39</v>
      </c>
      <c r="NZ30" s="151">
        <v>13</v>
      </c>
      <c r="OA30" s="151">
        <v>64</v>
      </c>
      <c r="OB30" s="151">
        <v>1</v>
      </c>
      <c r="OC30" s="151">
        <v>49</v>
      </c>
      <c r="OD30" s="151"/>
      <c r="OE30" s="151">
        <v>653</v>
      </c>
      <c r="OF30" s="151">
        <v>308</v>
      </c>
      <c r="OG30" s="151">
        <v>326</v>
      </c>
      <c r="OH30" s="151">
        <v>76</v>
      </c>
      <c r="OI30" s="151">
        <v>136</v>
      </c>
      <c r="OJ30" s="151">
        <v>3143</v>
      </c>
      <c r="OK30" s="151">
        <v>1057</v>
      </c>
      <c r="OL30" s="151">
        <v>2211</v>
      </c>
      <c r="OM30" s="151">
        <v>42</v>
      </c>
      <c r="ON30" s="151">
        <v>3</v>
      </c>
      <c r="OO30" s="152">
        <v>264</v>
      </c>
      <c r="OP30" s="142">
        <v>31503</v>
      </c>
      <c r="OQ30" s="153">
        <v>48152</v>
      </c>
      <c r="OR30" s="151"/>
      <c r="OS30" s="151"/>
      <c r="OT30" s="151"/>
      <c r="OU30" s="151"/>
      <c r="OV30" s="151"/>
      <c r="OW30" s="151">
        <v>559</v>
      </c>
      <c r="OX30" s="151"/>
      <c r="OY30" s="151"/>
      <c r="OZ30" s="151"/>
      <c r="PA30" s="151"/>
      <c r="PB30" s="151"/>
      <c r="PC30" s="151"/>
      <c r="PD30" s="151"/>
      <c r="PE30" s="151"/>
      <c r="PF30" s="151"/>
      <c r="PG30" s="151"/>
      <c r="PH30" s="151"/>
      <c r="PI30" s="151"/>
      <c r="PJ30" s="154"/>
      <c r="PK30" s="142">
        <v>48711</v>
      </c>
      <c r="PL30" s="142">
        <v>80214</v>
      </c>
    </row>
    <row r="31" spans="1:428" ht="15" x14ac:dyDescent="0.25">
      <c r="A31" s="145">
        <v>221300</v>
      </c>
      <c r="B31" s="146" t="s">
        <v>714</v>
      </c>
      <c r="C31" s="147" t="s">
        <v>219</v>
      </c>
      <c r="D31" s="155">
        <v>570</v>
      </c>
      <c r="E31" s="149">
        <v>1847</v>
      </c>
      <c r="F31" s="150">
        <v>633</v>
      </c>
      <c r="G31" s="149">
        <v>709</v>
      </c>
      <c r="H31" s="150">
        <v>90</v>
      </c>
      <c r="I31" s="149">
        <v>919</v>
      </c>
      <c r="J31" s="151">
        <v>66</v>
      </c>
      <c r="K31" s="151">
        <v>85</v>
      </c>
      <c r="L31" s="151">
        <v>77</v>
      </c>
      <c r="M31" s="151">
        <v>28</v>
      </c>
      <c r="N31" s="151">
        <v>0</v>
      </c>
      <c r="O31" s="151">
        <v>2</v>
      </c>
      <c r="P31" s="151">
        <v>7</v>
      </c>
      <c r="Q31" s="151">
        <v>1221</v>
      </c>
      <c r="R31" s="151">
        <v>7</v>
      </c>
      <c r="S31" s="151">
        <v>0</v>
      </c>
      <c r="T31" s="151">
        <v>6</v>
      </c>
      <c r="U31" s="151">
        <v>20</v>
      </c>
      <c r="V31" s="151">
        <v>20</v>
      </c>
      <c r="W31" s="151">
        <v>16</v>
      </c>
      <c r="X31" s="151">
        <v>17</v>
      </c>
      <c r="Y31" s="151">
        <v>1186</v>
      </c>
      <c r="Z31" s="151">
        <v>63</v>
      </c>
      <c r="AA31" s="151">
        <v>130</v>
      </c>
      <c r="AB31" s="151">
        <v>8</v>
      </c>
      <c r="AC31" s="151">
        <v>8</v>
      </c>
      <c r="AD31" s="151">
        <v>111</v>
      </c>
      <c r="AE31" s="151">
        <v>51</v>
      </c>
      <c r="AF31" s="151">
        <v>59</v>
      </c>
      <c r="AG31" s="151">
        <v>29</v>
      </c>
      <c r="AH31" s="151">
        <v>245</v>
      </c>
      <c r="AI31" s="151">
        <v>40</v>
      </c>
      <c r="AJ31" s="151">
        <v>34</v>
      </c>
      <c r="AK31" s="151">
        <v>46</v>
      </c>
      <c r="AL31" s="151">
        <v>171</v>
      </c>
      <c r="AM31" s="151">
        <v>87</v>
      </c>
      <c r="AN31" s="151">
        <v>12</v>
      </c>
      <c r="AO31" s="151">
        <v>15</v>
      </c>
      <c r="AP31" s="151">
        <v>11</v>
      </c>
      <c r="AQ31" s="151">
        <v>12</v>
      </c>
      <c r="AR31" s="151">
        <v>13</v>
      </c>
      <c r="AS31" s="151">
        <v>49</v>
      </c>
      <c r="AT31" s="151">
        <v>2</v>
      </c>
      <c r="AU31" s="151">
        <v>23</v>
      </c>
      <c r="AV31" s="151">
        <v>3</v>
      </c>
      <c r="AW31" s="151">
        <v>9</v>
      </c>
      <c r="AX31" s="151">
        <v>5</v>
      </c>
      <c r="AY31" s="151">
        <v>2</v>
      </c>
      <c r="AZ31" s="151">
        <v>5</v>
      </c>
      <c r="BA31" s="151">
        <v>3</v>
      </c>
      <c r="BB31" s="151">
        <v>13</v>
      </c>
      <c r="BC31" s="151">
        <v>6</v>
      </c>
      <c r="BD31" s="151">
        <v>69</v>
      </c>
      <c r="BE31" s="151">
        <v>13</v>
      </c>
      <c r="BF31" s="151">
        <v>4</v>
      </c>
      <c r="BG31" s="151">
        <v>1</v>
      </c>
      <c r="BH31" s="151">
        <v>12</v>
      </c>
      <c r="BI31" s="151">
        <v>4</v>
      </c>
      <c r="BJ31" s="151">
        <v>6</v>
      </c>
      <c r="BK31" s="151">
        <v>9</v>
      </c>
      <c r="BL31" s="151">
        <v>16</v>
      </c>
      <c r="BM31" s="151">
        <v>13</v>
      </c>
      <c r="BN31" s="151">
        <v>8</v>
      </c>
      <c r="BO31" s="151">
        <v>9</v>
      </c>
      <c r="BP31" s="151">
        <v>7</v>
      </c>
      <c r="BQ31" s="151">
        <v>7</v>
      </c>
      <c r="BR31" s="151">
        <v>16</v>
      </c>
      <c r="BS31" s="151">
        <v>17</v>
      </c>
      <c r="BT31" s="151">
        <v>6</v>
      </c>
      <c r="BU31" s="151">
        <v>4</v>
      </c>
      <c r="BV31" s="151">
        <v>4</v>
      </c>
      <c r="BW31" s="151">
        <v>6</v>
      </c>
      <c r="BX31" s="151">
        <v>6</v>
      </c>
      <c r="BY31" s="151">
        <v>20</v>
      </c>
      <c r="BZ31" s="151">
        <v>20</v>
      </c>
      <c r="CA31" s="151">
        <v>46</v>
      </c>
      <c r="CB31" s="151">
        <v>5</v>
      </c>
      <c r="CC31" s="151">
        <v>11</v>
      </c>
      <c r="CD31" s="151">
        <v>5</v>
      </c>
      <c r="CE31" s="151">
        <v>2</v>
      </c>
      <c r="CF31" s="151">
        <v>9</v>
      </c>
      <c r="CG31" s="151">
        <v>8</v>
      </c>
      <c r="CH31" s="151">
        <v>5</v>
      </c>
      <c r="CI31" s="151">
        <v>2</v>
      </c>
      <c r="CJ31" s="151">
        <v>6</v>
      </c>
      <c r="CK31" s="151">
        <v>5</v>
      </c>
      <c r="CL31" s="151">
        <v>4</v>
      </c>
      <c r="CM31" s="151">
        <v>13</v>
      </c>
      <c r="CN31" s="151">
        <v>2</v>
      </c>
      <c r="CO31" s="151">
        <v>0</v>
      </c>
      <c r="CP31" s="151">
        <v>5</v>
      </c>
      <c r="CQ31" s="151">
        <v>3</v>
      </c>
      <c r="CR31" s="151">
        <v>6</v>
      </c>
      <c r="CS31" s="151">
        <v>2</v>
      </c>
      <c r="CT31" s="151">
        <v>3</v>
      </c>
      <c r="CU31" s="151">
        <v>4</v>
      </c>
      <c r="CV31" s="151">
        <v>2</v>
      </c>
      <c r="CW31" s="151">
        <v>4</v>
      </c>
      <c r="CX31" s="151">
        <v>3</v>
      </c>
      <c r="CY31" s="151">
        <v>1</v>
      </c>
      <c r="CZ31" s="151">
        <v>2</v>
      </c>
      <c r="DA31" s="151">
        <v>6</v>
      </c>
      <c r="DB31" s="151">
        <v>1</v>
      </c>
      <c r="DC31" s="151">
        <v>5</v>
      </c>
      <c r="DD31" s="151">
        <v>4</v>
      </c>
      <c r="DE31" s="151">
        <v>1</v>
      </c>
      <c r="DF31" s="151">
        <v>2</v>
      </c>
      <c r="DG31" s="151">
        <v>1</v>
      </c>
      <c r="DH31" s="151">
        <v>9</v>
      </c>
      <c r="DI31" s="151">
        <v>3</v>
      </c>
      <c r="DJ31" s="151">
        <v>0</v>
      </c>
      <c r="DK31" s="151">
        <v>0</v>
      </c>
      <c r="DL31" s="151">
        <v>0</v>
      </c>
      <c r="DM31" s="151">
        <v>0</v>
      </c>
      <c r="DN31" s="151">
        <v>2</v>
      </c>
      <c r="DO31" s="151">
        <v>0</v>
      </c>
      <c r="DP31" s="151">
        <v>29</v>
      </c>
      <c r="DQ31" s="151">
        <v>1</v>
      </c>
      <c r="DR31" s="151">
        <v>2</v>
      </c>
      <c r="DS31" s="151">
        <v>5</v>
      </c>
      <c r="DT31" s="151">
        <v>33</v>
      </c>
      <c r="DU31" s="151">
        <v>0</v>
      </c>
      <c r="DV31" s="151">
        <v>0</v>
      </c>
      <c r="DW31" s="151">
        <v>0</v>
      </c>
      <c r="DX31" s="151">
        <v>4</v>
      </c>
      <c r="DY31" s="151">
        <v>3</v>
      </c>
      <c r="DZ31" s="151">
        <v>0</v>
      </c>
      <c r="EA31" s="151">
        <v>2</v>
      </c>
      <c r="EB31" s="151">
        <v>0</v>
      </c>
      <c r="EC31" s="151">
        <v>0</v>
      </c>
      <c r="ED31" s="151">
        <v>0</v>
      </c>
      <c r="EE31" s="151">
        <v>6</v>
      </c>
      <c r="EF31" s="151">
        <v>0</v>
      </c>
      <c r="EG31" s="151">
        <v>3</v>
      </c>
      <c r="EH31" s="151">
        <v>0</v>
      </c>
      <c r="EI31" s="151">
        <v>2</v>
      </c>
      <c r="EJ31" s="151">
        <v>3</v>
      </c>
      <c r="EK31" s="151">
        <v>1</v>
      </c>
      <c r="EL31" s="151">
        <v>4</v>
      </c>
      <c r="EM31" s="151">
        <v>0</v>
      </c>
      <c r="EN31" s="151">
        <v>1</v>
      </c>
      <c r="EO31" s="151">
        <v>3</v>
      </c>
      <c r="EP31" s="151">
        <v>4</v>
      </c>
      <c r="EQ31" s="151">
        <v>4</v>
      </c>
      <c r="ER31" s="151">
        <v>3</v>
      </c>
      <c r="ES31" s="151">
        <v>29</v>
      </c>
      <c r="ET31" s="151">
        <v>2</v>
      </c>
      <c r="EU31" s="151">
        <v>6</v>
      </c>
      <c r="EV31" s="151">
        <v>3</v>
      </c>
      <c r="EW31" s="151">
        <v>4</v>
      </c>
      <c r="EX31" s="151">
        <v>201</v>
      </c>
      <c r="EY31" s="151">
        <v>15</v>
      </c>
      <c r="EZ31" s="151">
        <v>6</v>
      </c>
      <c r="FA31" s="151">
        <v>10</v>
      </c>
      <c r="FB31" s="151">
        <v>20</v>
      </c>
      <c r="FC31" s="151">
        <v>10</v>
      </c>
      <c r="FD31" s="151">
        <v>17</v>
      </c>
      <c r="FE31" s="151">
        <v>10</v>
      </c>
      <c r="FF31" s="151">
        <v>13</v>
      </c>
      <c r="FG31" s="151">
        <v>47</v>
      </c>
      <c r="FH31" s="151">
        <v>13</v>
      </c>
      <c r="FI31" s="151">
        <v>20</v>
      </c>
      <c r="FJ31" s="151">
        <v>49</v>
      </c>
      <c r="FK31" s="151">
        <v>5</v>
      </c>
      <c r="FL31" s="151">
        <v>15</v>
      </c>
      <c r="FM31" s="151">
        <v>5</v>
      </c>
      <c r="FN31" s="151">
        <v>3</v>
      </c>
      <c r="FO31" s="151">
        <v>3</v>
      </c>
      <c r="FP31" s="151">
        <v>0</v>
      </c>
      <c r="FQ31" s="151">
        <v>10</v>
      </c>
      <c r="FR31" s="151">
        <v>5</v>
      </c>
      <c r="FS31" s="151">
        <v>1</v>
      </c>
      <c r="FT31" s="151">
        <v>3</v>
      </c>
      <c r="FU31" s="151">
        <v>2</v>
      </c>
      <c r="FV31" s="151">
        <v>3</v>
      </c>
      <c r="FW31" s="151">
        <v>11</v>
      </c>
      <c r="FX31" s="151">
        <v>5</v>
      </c>
      <c r="FY31" s="151">
        <v>11</v>
      </c>
      <c r="FZ31" s="151">
        <v>12</v>
      </c>
      <c r="GA31" s="151">
        <v>2</v>
      </c>
      <c r="GB31" s="151">
        <v>3</v>
      </c>
      <c r="GC31" s="151">
        <v>3</v>
      </c>
      <c r="GD31" s="151">
        <v>1</v>
      </c>
      <c r="GE31" s="151">
        <v>4</v>
      </c>
      <c r="GF31" s="151">
        <v>1</v>
      </c>
      <c r="GG31" s="151">
        <v>2</v>
      </c>
      <c r="GH31" s="151">
        <v>8</v>
      </c>
      <c r="GI31" s="151">
        <v>11</v>
      </c>
      <c r="GJ31" s="151">
        <v>12</v>
      </c>
      <c r="GK31" s="151">
        <v>9</v>
      </c>
      <c r="GL31" s="151">
        <v>8</v>
      </c>
      <c r="GM31" s="151">
        <v>17</v>
      </c>
      <c r="GN31" s="151">
        <v>2</v>
      </c>
      <c r="GO31" s="151">
        <v>5</v>
      </c>
      <c r="GP31" s="151">
        <v>6</v>
      </c>
      <c r="GQ31" s="151">
        <v>33</v>
      </c>
      <c r="GR31" s="151">
        <v>29</v>
      </c>
      <c r="GS31" s="151">
        <v>41</v>
      </c>
      <c r="GT31" s="151">
        <v>28</v>
      </c>
      <c r="GU31" s="151">
        <v>24</v>
      </c>
      <c r="GV31" s="151">
        <v>53</v>
      </c>
      <c r="GW31" s="151">
        <v>13</v>
      </c>
      <c r="GX31" s="151">
        <v>69</v>
      </c>
      <c r="GY31" s="151">
        <v>79</v>
      </c>
      <c r="GZ31" s="151">
        <v>10</v>
      </c>
      <c r="HA31" s="151">
        <v>36</v>
      </c>
      <c r="HB31" s="151">
        <v>20</v>
      </c>
      <c r="HC31" s="151">
        <v>28</v>
      </c>
      <c r="HD31" s="151">
        <v>4</v>
      </c>
      <c r="HE31" s="151">
        <v>10</v>
      </c>
      <c r="HF31" s="151">
        <v>18</v>
      </c>
      <c r="HG31" s="151">
        <v>27</v>
      </c>
      <c r="HH31" s="151">
        <v>54</v>
      </c>
      <c r="HI31" s="151">
        <v>32</v>
      </c>
      <c r="HJ31" s="151">
        <v>8</v>
      </c>
      <c r="HK31" s="151">
        <v>10</v>
      </c>
      <c r="HL31" s="151">
        <v>16</v>
      </c>
      <c r="HM31" s="151">
        <v>4</v>
      </c>
      <c r="HN31" s="151">
        <v>13</v>
      </c>
      <c r="HO31" s="151">
        <v>10</v>
      </c>
      <c r="HP31" s="151">
        <v>9</v>
      </c>
      <c r="HQ31" s="151">
        <v>2</v>
      </c>
      <c r="HR31" s="151">
        <v>6</v>
      </c>
      <c r="HS31" s="151">
        <v>0</v>
      </c>
      <c r="HT31" s="151">
        <v>1</v>
      </c>
      <c r="HU31" s="151">
        <v>9</v>
      </c>
      <c r="HV31" s="151">
        <v>36</v>
      </c>
      <c r="HW31" s="151">
        <v>54</v>
      </c>
      <c r="HX31" s="151">
        <v>37</v>
      </c>
      <c r="HY31" s="151">
        <v>16</v>
      </c>
      <c r="HZ31" s="151">
        <v>2</v>
      </c>
      <c r="IA31" s="151">
        <v>6</v>
      </c>
      <c r="IB31" s="151">
        <v>7</v>
      </c>
      <c r="IC31" s="151">
        <v>46</v>
      </c>
      <c r="ID31" s="151">
        <v>3</v>
      </c>
      <c r="IE31" s="151">
        <v>236</v>
      </c>
      <c r="IF31" s="151">
        <v>8</v>
      </c>
      <c r="IG31" s="151">
        <v>13</v>
      </c>
      <c r="IH31" s="151">
        <v>26</v>
      </c>
      <c r="II31" s="151">
        <v>30</v>
      </c>
      <c r="IJ31" s="151">
        <v>21</v>
      </c>
      <c r="IK31" s="151">
        <v>9</v>
      </c>
      <c r="IL31" s="151">
        <v>90</v>
      </c>
      <c r="IM31" s="151">
        <v>634</v>
      </c>
      <c r="IN31" s="151">
        <v>103</v>
      </c>
      <c r="IO31" s="151">
        <v>18</v>
      </c>
      <c r="IP31" s="151">
        <v>11</v>
      </c>
      <c r="IQ31" s="151">
        <v>45</v>
      </c>
      <c r="IR31" s="151">
        <v>5</v>
      </c>
      <c r="IS31" s="151">
        <v>25</v>
      </c>
      <c r="IT31" s="151">
        <v>11</v>
      </c>
      <c r="IU31" s="151">
        <v>13</v>
      </c>
      <c r="IV31" s="151">
        <v>19</v>
      </c>
      <c r="IW31" s="151">
        <v>13</v>
      </c>
      <c r="IX31" s="151">
        <v>24</v>
      </c>
      <c r="IY31" s="151">
        <v>13</v>
      </c>
      <c r="IZ31" s="151">
        <v>2</v>
      </c>
      <c r="JA31" s="151">
        <v>63</v>
      </c>
      <c r="JB31" s="151">
        <v>24</v>
      </c>
      <c r="JC31" s="151">
        <v>16</v>
      </c>
      <c r="JD31" s="151">
        <v>7</v>
      </c>
      <c r="JE31" s="151">
        <v>7</v>
      </c>
      <c r="JF31" s="151">
        <v>7</v>
      </c>
      <c r="JG31" s="151">
        <v>6</v>
      </c>
      <c r="JH31" s="151">
        <v>65</v>
      </c>
      <c r="JI31" s="151">
        <v>14</v>
      </c>
      <c r="JJ31" s="151">
        <v>6</v>
      </c>
      <c r="JK31" s="151">
        <v>12</v>
      </c>
      <c r="JL31" s="151">
        <v>10</v>
      </c>
      <c r="JM31" s="151">
        <v>56</v>
      </c>
      <c r="JN31" s="151">
        <v>393</v>
      </c>
      <c r="JO31" s="151">
        <v>71</v>
      </c>
      <c r="JP31" s="151">
        <v>221</v>
      </c>
      <c r="JQ31" s="151">
        <v>33</v>
      </c>
      <c r="JR31" s="151">
        <v>180</v>
      </c>
      <c r="JS31" s="151">
        <v>19</v>
      </c>
      <c r="JT31" s="151">
        <v>170</v>
      </c>
      <c r="JU31" s="151">
        <v>28</v>
      </c>
      <c r="JV31" s="151"/>
      <c r="JW31" s="151">
        <v>433</v>
      </c>
      <c r="JX31" s="151">
        <v>255</v>
      </c>
      <c r="JY31" s="151">
        <v>140</v>
      </c>
      <c r="JZ31" s="151">
        <v>87</v>
      </c>
      <c r="KA31" s="151">
        <v>95</v>
      </c>
      <c r="KB31" s="151">
        <v>211</v>
      </c>
      <c r="KC31" s="151">
        <v>84</v>
      </c>
      <c r="KD31" s="151">
        <v>74</v>
      </c>
      <c r="KE31" s="151">
        <v>157</v>
      </c>
      <c r="KF31" s="151">
        <v>2</v>
      </c>
      <c r="KG31" s="151">
        <v>14</v>
      </c>
      <c r="KH31" s="151">
        <v>5</v>
      </c>
      <c r="KI31" s="151">
        <v>95</v>
      </c>
      <c r="KJ31" s="151">
        <v>36</v>
      </c>
      <c r="KK31" s="151">
        <v>7</v>
      </c>
      <c r="KL31" s="151">
        <v>25</v>
      </c>
      <c r="KM31" s="151">
        <v>42</v>
      </c>
      <c r="KN31" s="151">
        <v>49</v>
      </c>
      <c r="KO31" s="151">
        <v>5</v>
      </c>
      <c r="KP31" s="151">
        <v>4</v>
      </c>
      <c r="KQ31" s="151">
        <v>15</v>
      </c>
      <c r="KR31" s="151">
        <v>1</v>
      </c>
      <c r="KS31" s="151">
        <v>21</v>
      </c>
      <c r="KT31" s="151">
        <v>40</v>
      </c>
      <c r="KU31" s="151">
        <v>1</v>
      </c>
      <c r="KV31" s="151">
        <v>23</v>
      </c>
      <c r="KW31" s="151">
        <v>25</v>
      </c>
      <c r="KX31" s="151">
        <v>62</v>
      </c>
      <c r="KY31" s="151">
        <v>17</v>
      </c>
      <c r="KZ31" s="151">
        <v>35</v>
      </c>
      <c r="LA31" s="151">
        <v>31</v>
      </c>
      <c r="LB31" s="151">
        <v>29</v>
      </c>
      <c r="LC31" s="151">
        <v>1</v>
      </c>
      <c r="LD31" s="151">
        <v>50</v>
      </c>
      <c r="LE31" s="151">
        <v>131</v>
      </c>
      <c r="LF31" s="151">
        <v>62</v>
      </c>
      <c r="LG31" s="151">
        <v>16</v>
      </c>
      <c r="LH31" s="151">
        <v>13</v>
      </c>
      <c r="LI31" s="151">
        <v>44</v>
      </c>
      <c r="LJ31" s="151">
        <v>21</v>
      </c>
      <c r="LK31" s="151">
        <v>1562</v>
      </c>
      <c r="LL31" s="151">
        <v>1</v>
      </c>
      <c r="LM31" s="151">
        <v>0</v>
      </c>
      <c r="LN31" s="151">
        <v>1271</v>
      </c>
      <c r="LO31" s="151">
        <v>33</v>
      </c>
      <c r="LP31" s="151">
        <v>43</v>
      </c>
      <c r="LQ31" s="151">
        <v>35</v>
      </c>
      <c r="LR31" s="151">
        <v>64</v>
      </c>
      <c r="LS31" s="151">
        <v>80</v>
      </c>
      <c r="LT31" s="151">
        <v>12</v>
      </c>
      <c r="LU31" s="151">
        <v>22</v>
      </c>
      <c r="LV31" s="151">
        <v>6</v>
      </c>
      <c r="LW31" s="151">
        <v>40</v>
      </c>
      <c r="LX31" s="151">
        <v>84</v>
      </c>
      <c r="LY31" s="151">
        <v>66</v>
      </c>
      <c r="LZ31" s="151">
        <v>22</v>
      </c>
      <c r="MA31" s="151">
        <v>61</v>
      </c>
      <c r="MB31" s="151">
        <v>9</v>
      </c>
      <c r="MC31" s="151">
        <v>20</v>
      </c>
      <c r="MD31" s="151">
        <v>10</v>
      </c>
      <c r="ME31" s="151">
        <v>4</v>
      </c>
      <c r="MF31" s="151">
        <v>24</v>
      </c>
      <c r="MG31" s="151">
        <v>109</v>
      </c>
      <c r="MH31" s="151">
        <v>16</v>
      </c>
      <c r="MI31" s="151">
        <v>167</v>
      </c>
      <c r="MJ31" s="151">
        <v>28</v>
      </c>
      <c r="MK31" s="151">
        <v>148</v>
      </c>
      <c r="ML31" s="151">
        <v>48</v>
      </c>
      <c r="MM31" s="151">
        <v>22</v>
      </c>
      <c r="MN31" s="151">
        <v>17</v>
      </c>
      <c r="MO31" s="151">
        <v>30</v>
      </c>
      <c r="MP31" s="151">
        <v>614</v>
      </c>
      <c r="MQ31" s="151">
        <v>139</v>
      </c>
      <c r="MR31" s="151">
        <v>2629</v>
      </c>
      <c r="MS31" s="151">
        <v>12</v>
      </c>
      <c r="MT31" s="151">
        <v>154</v>
      </c>
      <c r="MU31" s="151">
        <v>32</v>
      </c>
      <c r="MV31" s="151">
        <v>2</v>
      </c>
      <c r="MW31" s="151">
        <v>67</v>
      </c>
      <c r="MX31" s="151">
        <v>12</v>
      </c>
      <c r="MY31" s="151">
        <v>14</v>
      </c>
      <c r="MZ31" s="151">
        <v>11</v>
      </c>
      <c r="NA31" s="151">
        <v>638</v>
      </c>
      <c r="NB31" s="151">
        <v>303</v>
      </c>
      <c r="NC31" s="151">
        <v>53</v>
      </c>
      <c r="ND31" s="151">
        <v>2</v>
      </c>
      <c r="NE31" s="151">
        <v>18</v>
      </c>
      <c r="NF31" s="151">
        <v>23</v>
      </c>
      <c r="NG31" s="151">
        <v>7</v>
      </c>
      <c r="NH31" s="151">
        <v>13</v>
      </c>
      <c r="NI31" s="151">
        <v>4</v>
      </c>
      <c r="NJ31" s="151">
        <v>41</v>
      </c>
      <c r="NK31" s="151">
        <v>20</v>
      </c>
      <c r="NL31" s="151">
        <v>24</v>
      </c>
      <c r="NM31" s="151">
        <v>45</v>
      </c>
      <c r="NN31" s="151">
        <v>139</v>
      </c>
      <c r="NO31" s="151">
        <v>608</v>
      </c>
      <c r="NP31" s="151">
        <v>598</v>
      </c>
      <c r="NQ31" s="151">
        <v>492</v>
      </c>
      <c r="NR31" s="151">
        <v>52</v>
      </c>
      <c r="NS31" s="151">
        <v>162</v>
      </c>
      <c r="NT31" s="151">
        <v>7</v>
      </c>
      <c r="NU31" s="151">
        <v>19</v>
      </c>
      <c r="NV31" s="151">
        <v>20</v>
      </c>
      <c r="NW31" s="151">
        <v>121</v>
      </c>
      <c r="NX31" s="151">
        <v>5</v>
      </c>
      <c r="NY31" s="151">
        <v>129</v>
      </c>
      <c r="NZ31" s="151">
        <v>22</v>
      </c>
      <c r="OA31" s="151">
        <v>93</v>
      </c>
      <c r="OB31" s="151">
        <v>6</v>
      </c>
      <c r="OC31" s="151">
        <v>271</v>
      </c>
      <c r="OD31" s="151"/>
      <c r="OE31" s="151">
        <v>1278</v>
      </c>
      <c r="OF31" s="151">
        <v>591</v>
      </c>
      <c r="OG31" s="151">
        <v>141</v>
      </c>
      <c r="OH31" s="151">
        <v>75</v>
      </c>
      <c r="OI31" s="151">
        <v>112</v>
      </c>
      <c r="OJ31" s="151">
        <v>1960</v>
      </c>
      <c r="OK31" s="151">
        <v>1824</v>
      </c>
      <c r="OL31" s="151">
        <v>5566</v>
      </c>
      <c r="OM31" s="151">
        <v>23</v>
      </c>
      <c r="ON31" s="151">
        <v>835</v>
      </c>
      <c r="OO31" s="152">
        <v>415</v>
      </c>
      <c r="OP31" s="142">
        <v>40658</v>
      </c>
      <c r="OQ31" s="153">
        <v>39603</v>
      </c>
      <c r="OR31" s="151"/>
      <c r="OS31" s="151"/>
      <c r="OT31" s="151"/>
      <c r="OU31" s="151"/>
      <c r="OV31" s="151"/>
      <c r="OW31" s="151">
        <v>705</v>
      </c>
      <c r="OX31" s="151"/>
      <c r="OY31" s="151"/>
      <c r="OZ31" s="151"/>
      <c r="PA31" s="151"/>
      <c r="PB31" s="151"/>
      <c r="PC31" s="151"/>
      <c r="PD31" s="151"/>
      <c r="PE31" s="151"/>
      <c r="PF31" s="151"/>
      <c r="PG31" s="151"/>
      <c r="PH31" s="151"/>
      <c r="PI31" s="151"/>
      <c r="PJ31" s="154"/>
      <c r="PK31" s="142">
        <v>40309</v>
      </c>
      <c r="PL31" s="142">
        <v>80967</v>
      </c>
    </row>
    <row r="32" spans="1:428" ht="15" x14ac:dyDescent="0.25">
      <c r="A32" s="145">
        <v>233210</v>
      </c>
      <c r="B32" s="146" t="s">
        <v>715</v>
      </c>
      <c r="C32" s="147" t="s">
        <v>220</v>
      </c>
      <c r="D32" s="155"/>
      <c r="E32" s="149"/>
      <c r="F32" s="149"/>
      <c r="G32" s="149"/>
      <c r="H32" s="150"/>
      <c r="I32" s="149"/>
      <c r="J32" s="151"/>
      <c r="K32" s="151"/>
      <c r="L32" s="151"/>
      <c r="M32" s="151"/>
      <c r="N32" s="151"/>
      <c r="O32" s="151"/>
      <c r="P32" s="151"/>
      <c r="Q32" s="151"/>
      <c r="R32" s="151"/>
      <c r="S32" s="151"/>
      <c r="T32" s="151"/>
      <c r="U32" s="151"/>
      <c r="V32" s="151"/>
      <c r="W32" s="151"/>
      <c r="X32" s="151"/>
      <c r="Y32" s="151"/>
      <c r="Z32" s="151"/>
      <c r="AA32" s="151"/>
      <c r="AB32" s="151"/>
      <c r="AC32" s="151"/>
      <c r="AD32" s="151"/>
      <c r="AE32" s="151"/>
      <c r="AF32" s="151"/>
      <c r="AG32" s="151"/>
      <c r="AH32" s="151"/>
      <c r="AI32" s="151"/>
      <c r="AJ32" s="151"/>
      <c r="AK32" s="151"/>
      <c r="AL32" s="151"/>
      <c r="AM32" s="151"/>
      <c r="AN32" s="151"/>
      <c r="AO32" s="151"/>
      <c r="AP32" s="151"/>
      <c r="AQ32" s="151"/>
      <c r="AR32" s="151"/>
      <c r="AS32" s="151"/>
      <c r="AT32" s="151"/>
      <c r="AU32" s="151"/>
      <c r="AV32" s="151"/>
      <c r="AW32" s="151"/>
      <c r="AX32" s="151"/>
      <c r="AY32" s="151"/>
      <c r="AZ32" s="151"/>
      <c r="BA32" s="151"/>
      <c r="BB32" s="151"/>
      <c r="BC32" s="151"/>
      <c r="BD32" s="151"/>
      <c r="BE32" s="151"/>
      <c r="BF32" s="151"/>
      <c r="BG32" s="151"/>
      <c r="BH32" s="151"/>
      <c r="BI32" s="151"/>
      <c r="BJ32" s="151"/>
      <c r="BK32" s="151"/>
      <c r="BL32" s="151"/>
      <c r="BM32" s="151"/>
      <c r="BN32" s="151"/>
      <c r="BO32" s="151"/>
      <c r="BP32" s="151"/>
      <c r="BQ32" s="151"/>
      <c r="BR32" s="151"/>
      <c r="BS32" s="151"/>
      <c r="BT32" s="151"/>
      <c r="BU32" s="151"/>
      <c r="BV32" s="151"/>
      <c r="BW32" s="151"/>
      <c r="BX32" s="151"/>
      <c r="BY32" s="151"/>
      <c r="BZ32" s="151"/>
      <c r="CA32" s="151"/>
      <c r="CB32" s="151"/>
      <c r="CC32" s="151"/>
      <c r="CD32" s="151"/>
      <c r="CE32" s="151"/>
      <c r="CF32" s="151"/>
      <c r="CG32" s="151"/>
      <c r="CH32" s="151"/>
      <c r="CI32" s="151"/>
      <c r="CJ32" s="151"/>
      <c r="CK32" s="151"/>
      <c r="CL32" s="151"/>
      <c r="CM32" s="151"/>
      <c r="CN32" s="151"/>
      <c r="CO32" s="151"/>
      <c r="CP32" s="151"/>
      <c r="CQ32" s="151"/>
      <c r="CR32" s="151"/>
      <c r="CS32" s="151"/>
      <c r="CT32" s="151"/>
      <c r="CU32" s="151"/>
      <c r="CV32" s="151"/>
      <c r="CW32" s="151"/>
      <c r="CX32" s="151"/>
      <c r="CY32" s="151"/>
      <c r="CZ32" s="151"/>
      <c r="DA32" s="151"/>
      <c r="DB32" s="151"/>
      <c r="DC32" s="151"/>
      <c r="DD32" s="151"/>
      <c r="DE32" s="151"/>
      <c r="DF32" s="151"/>
      <c r="DG32" s="151"/>
      <c r="DH32" s="151"/>
      <c r="DI32" s="151"/>
      <c r="DJ32" s="151"/>
      <c r="DK32" s="151"/>
      <c r="DL32" s="151"/>
      <c r="DM32" s="151"/>
      <c r="DN32" s="151"/>
      <c r="DO32" s="151"/>
      <c r="DP32" s="151"/>
      <c r="DQ32" s="151"/>
      <c r="DR32" s="151"/>
      <c r="DS32" s="151"/>
      <c r="DT32" s="151"/>
      <c r="DU32" s="151"/>
      <c r="DV32" s="151"/>
      <c r="DW32" s="151"/>
      <c r="DX32" s="151"/>
      <c r="DY32" s="151"/>
      <c r="DZ32" s="151"/>
      <c r="EA32" s="151"/>
      <c r="EB32" s="151"/>
      <c r="EC32" s="151"/>
      <c r="ED32" s="151"/>
      <c r="EE32" s="151"/>
      <c r="EF32" s="151"/>
      <c r="EG32" s="151"/>
      <c r="EH32" s="151"/>
      <c r="EI32" s="151"/>
      <c r="EJ32" s="151"/>
      <c r="EK32" s="151"/>
      <c r="EL32" s="151"/>
      <c r="EM32" s="151"/>
      <c r="EN32" s="151"/>
      <c r="EO32" s="151"/>
      <c r="EP32" s="151"/>
      <c r="EQ32" s="151"/>
      <c r="ER32" s="151"/>
      <c r="ES32" s="151"/>
      <c r="ET32" s="151"/>
      <c r="EU32" s="151"/>
      <c r="EV32" s="151"/>
      <c r="EW32" s="151"/>
      <c r="EX32" s="151"/>
      <c r="EY32" s="151"/>
      <c r="EZ32" s="151"/>
      <c r="FA32" s="151"/>
      <c r="FB32" s="151"/>
      <c r="FC32" s="151"/>
      <c r="FD32" s="151"/>
      <c r="FE32" s="151"/>
      <c r="FF32" s="151"/>
      <c r="FG32" s="151"/>
      <c r="FH32" s="151"/>
      <c r="FI32" s="151"/>
      <c r="FJ32" s="151"/>
      <c r="FK32" s="151"/>
      <c r="FL32" s="151"/>
      <c r="FM32" s="151"/>
      <c r="FN32" s="151"/>
      <c r="FO32" s="151"/>
      <c r="FP32" s="151"/>
      <c r="FQ32" s="151"/>
      <c r="FR32" s="151"/>
      <c r="FS32" s="151"/>
      <c r="FT32" s="151"/>
      <c r="FU32" s="151"/>
      <c r="FV32" s="151"/>
      <c r="FW32" s="151"/>
      <c r="FX32" s="151"/>
      <c r="FY32" s="151"/>
      <c r="FZ32" s="151"/>
      <c r="GA32" s="151"/>
      <c r="GB32" s="151"/>
      <c r="GC32" s="151"/>
      <c r="GD32" s="151"/>
      <c r="GE32" s="151"/>
      <c r="GF32" s="151"/>
      <c r="GG32" s="151"/>
      <c r="GH32" s="151"/>
      <c r="GI32" s="151"/>
      <c r="GJ32" s="151"/>
      <c r="GK32" s="151"/>
      <c r="GL32" s="151"/>
      <c r="GM32" s="151"/>
      <c r="GN32" s="151"/>
      <c r="GO32" s="151"/>
      <c r="GP32" s="151"/>
      <c r="GQ32" s="151"/>
      <c r="GR32" s="151"/>
      <c r="GS32" s="151"/>
      <c r="GT32" s="151"/>
      <c r="GU32" s="151"/>
      <c r="GV32" s="151"/>
      <c r="GW32" s="151"/>
      <c r="GX32" s="151"/>
      <c r="GY32" s="151"/>
      <c r="GZ32" s="151"/>
      <c r="HA32" s="151"/>
      <c r="HB32" s="151"/>
      <c r="HC32" s="151"/>
      <c r="HD32" s="151"/>
      <c r="HE32" s="151"/>
      <c r="HF32" s="151"/>
      <c r="HG32" s="151"/>
      <c r="HH32" s="151"/>
      <c r="HI32" s="151"/>
      <c r="HJ32" s="151"/>
      <c r="HK32" s="151"/>
      <c r="HL32" s="151"/>
      <c r="HM32" s="151"/>
      <c r="HN32" s="151"/>
      <c r="HO32" s="151"/>
      <c r="HP32" s="151"/>
      <c r="HQ32" s="151"/>
      <c r="HR32" s="151"/>
      <c r="HS32" s="151"/>
      <c r="HT32" s="151"/>
      <c r="HU32" s="151"/>
      <c r="HV32" s="151"/>
      <c r="HW32" s="151"/>
      <c r="HX32" s="151"/>
      <c r="HY32" s="151"/>
      <c r="HZ32" s="151"/>
      <c r="IA32" s="151"/>
      <c r="IB32" s="151"/>
      <c r="IC32" s="151"/>
      <c r="ID32" s="151"/>
      <c r="IE32" s="151"/>
      <c r="IF32" s="151"/>
      <c r="IG32" s="151"/>
      <c r="IH32" s="151"/>
      <c r="II32" s="151"/>
      <c r="IJ32" s="151"/>
      <c r="IK32" s="151"/>
      <c r="IL32" s="151"/>
      <c r="IM32" s="151"/>
      <c r="IN32" s="151"/>
      <c r="IO32" s="151"/>
      <c r="IP32" s="151"/>
      <c r="IQ32" s="151"/>
      <c r="IR32" s="151"/>
      <c r="IS32" s="151"/>
      <c r="IT32" s="151"/>
      <c r="IU32" s="151"/>
      <c r="IV32" s="151"/>
      <c r="IW32" s="151"/>
      <c r="IX32" s="151"/>
      <c r="IY32" s="151"/>
      <c r="IZ32" s="151"/>
      <c r="JA32" s="151"/>
      <c r="JB32" s="151"/>
      <c r="JC32" s="151"/>
      <c r="JD32" s="151"/>
      <c r="JE32" s="151"/>
      <c r="JF32" s="151"/>
      <c r="JG32" s="151"/>
      <c r="JH32" s="151"/>
      <c r="JI32" s="151"/>
      <c r="JJ32" s="151"/>
      <c r="JK32" s="151"/>
      <c r="JL32" s="151"/>
      <c r="JM32" s="151"/>
      <c r="JN32" s="151"/>
      <c r="JO32" s="151"/>
      <c r="JP32" s="151"/>
      <c r="JQ32" s="151"/>
      <c r="JR32" s="151"/>
      <c r="JS32" s="151"/>
      <c r="JT32" s="151"/>
      <c r="JU32" s="151"/>
      <c r="JV32" s="151"/>
      <c r="JW32" s="151"/>
      <c r="JX32" s="151"/>
      <c r="JY32" s="151"/>
      <c r="JZ32" s="151"/>
      <c r="KA32" s="151"/>
      <c r="KB32" s="151"/>
      <c r="KC32" s="151"/>
      <c r="KD32" s="151"/>
      <c r="KE32" s="151"/>
      <c r="KF32" s="151"/>
      <c r="KG32" s="151"/>
      <c r="KH32" s="151"/>
      <c r="KI32" s="151"/>
      <c r="KJ32" s="151"/>
      <c r="KK32" s="151"/>
      <c r="KL32" s="151"/>
      <c r="KM32" s="151"/>
      <c r="KN32" s="151"/>
      <c r="KO32" s="151"/>
      <c r="KP32" s="151"/>
      <c r="KQ32" s="151"/>
      <c r="KR32" s="151"/>
      <c r="KS32" s="151"/>
      <c r="KT32" s="151"/>
      <c r="KU32" s="151"/>
      <c r="KV32" s="151"/>
      <c r="KW32" s="151"/>
      <c r="KX32" s="151"/>
      <c r="KY32" s="151"/>
      <c r="KZ32" s="151"/>
      <c r="LA32" s="151"/>
      <c r="LB32" s="151"/>
      <c r="LC32" s="151"/>
      <c r="LD32" s="151"/>
      <c r="LE32" s="151"/>
      <c r="LF32" s="151"/>
      <c r="LG32" s="151"/>
      <c r="LH32" s="151"/>
      <c r="LI32" s="151"/>
      <c r="LJ32" s="151"/>
      <c r="LK32" s="151"/>
      <c r="LL32" s="151"/>
      <c r="LM32" s="151"/>
      <c r="LN32" s="151"/>
      <c r="LO32" s="151"/>
      <c r="LP32" s="151"/>
      <c r="LQ32" s="151"/>
      <c r="LR32" s="151"/>
      <c r="LS32" s="151"/>
      <c r="LT32" s="151"/>
      <c r="LU32" s="151"/>
      <c r="LV32" s="151"/>
      <c r="LW32" s="151"/>
      <c r="LX32" s="151"/>
      <c r="LY32" s="151"/>
      <c r="LZ32" s="151"/>
      <c r="MA32" s="151"/>
      <c r="MB32" s="151"/>
      <c r="MC32" s="151"/>
      <c r="MD32" s="151"/>
      <c r="ME32" s="151"/>
      <c r="MF32" s="151"/>
      <c r="MG32" s="151"/>
      <c r="MH32" s="151"/>
      <c r="MI32" s="151"/>
      <c r="MJ32" s="151"/>
      <c r="MK32" s="151"/>
      <c r="ML32" s="151"/>
      <c r="MM32" s="151"/>
      <c r="MN32" s="151"/>
      <c r="MO32" s="151"/>
      <c r="MP32" s="151"/>
      <c r="MQ32" s="151"/>
      <c r="MR32" s="151"/>
      <c r="MS32" s="151"/>
      <c r="MT32" s="151"/>
      <c r="MU32" s="151"/>
      <c r="MV32" s="151"/>
      <c r="MW32" s="151"/>
      <c r="MX32" s="151"/>
      <c r="MY32" s="151"/>
      <c r="MZ32" s="151"/>
      <c r="NA32" s="151"/>
      <c r="NB32" s="151"/>
      <c r="NC32" s="151"/>
      <c r="ND32" s="151"/>
      <c r="NE32" s="151"/>
      <c r="NF32" s="151"/>
      <c r="NG32" s="151"/>
      <c r="NH32" s="151"/>
      <c r="NI32" s="151"/>
      <c r="NJ32" s="151"/>
      <c r="NK32" s="151"/>
      <c r="NL32" s="151"/>
      <c r="NM32" s="151"/>
      <c r="NN32" s="151"/>
      <c r="NO32" s="151"/>
      <c r="NP32" s="151"/>
      <c r="NQ32" s="151"/>
      <c r="NR32" s="151"/>
      <c r="NS32" s="151"/>
      <c r="NT32" s="151"/>
      <c r="NU32" s="151"/>
      <c r="NV32" s="151"/>
      <c r="NW32" s="151"/>
      <c r="NX32" s="151"/>
      <c r="NY32" s="151"/>
      <c r="NZ32" s="151"/>
      <c r="OA32" s="151"/>
      <c r="OB32" s="151"/>
      <c r="OC32" s="151"/>
      <c r="OD32" s="151"/>
      <c r="OE32" s="151"/>
      <c r="OF32" s="151"/>
      <c r="OG32" s="151"/>
      <c r="OH32" s="151"/>
      <c r="OI32" s="151"/>
      <c r="OJ32" s="151"/>
      <c r="OK32" s="151"/>
      <c r="OL32" s="151"/>
      <c r="OM32" s="151"/>
      <c r="ON32" s="151"/>
      <c r="OO32" s="152"/>
      <c r="OP32" s="142"/>
      <c r="OQ32" s="153"/>
      <c r="OR32" s="151"/>
      <c r="OS32" s="151"/>
      <c r="OT32" s="151"/>
      <c r="OU32" s="151">
        <v>37725</v>
      </c>
      <c r="OV32" s="151"/>
      <c r="OW32" s="151"/>
      <c r="OX32" s="151"/>
      <c r="OY32" s="151"/>
      <c r="OZ32" s="151"/>
      <c r="PA32" s="151"/>
      <c r="PB32" s="151">
        <v>1146</v>
      </c>
      <c r="PC32" s="151"/>
      <c r="PD32" s="151"/>
      <c r="PE32" s="151"/>
      <c r="PF32" s="151">
        <v>2098</v>
      </c>
      <c r="PG32" s="151"/>
      <c r="PH32" s="151"/>
      <c r="PI32" s="151"/>
      <c r="PJ32" s="154">
        <v>6153</v>
      </c>
      <c r="PK32" s="142">
        <v>47123</v>
      </c>
      <c r="PL32" s="142">
        <v>47123</v>
      </c>
    </row>
    <row r="33" spans="1:428" ht="15" x14ac:dyDescent="0.25">
      <c r="A33" s="145">
        <v>233262</v>
      </c>
      <c r="B33" s="146" t="s">
        <v>715</v>
      </c>
      <c r="C33" s="147" t="s">
        <v>221</v>
      </c>
      <c r="D33" s="148"/>
      <c r="E33" s="149"/>
      <c r="F33" s="149"/>
      <c r="G33" s="149"/>
      <c r="H33" s="149"/>
      <c r="I33" s="149"/>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151"/>
      <c r="AH33" s="151"/>
      <c r="AI33" s="151"/>
      <c r="AJ33" s="151"/>
      <c r="AK33" s="151"/>
      <c r="AL33" s="151"/>
      <c r="AM33" s="151"/>
      <c r="AN33" s="151"/>
      <c r="AO33" s="151"/>
      <c r="AP33" s="151"/>
      <c r="AQ33" s="151"/>
      <c r="AR33" s="151"/>
      <c r="AS33" s="151"/>
      <c r="AT33" s="151"/>
      <c r="AU33" s="151"/>
      <c r="AV33" s="151"/>
      <c r="AW33" s="151"/>
      <c r="AX33" s="151"/>
      <c r="AY33" s="151"/>
      <c r="AZ33" s="151"/>
      <c r="BA33" s="151"/>
      <c r="BB33" s="151"/>
      <c r="BC33" s="151"/>
      <c r="BD33" s="151"/>
      <c r="BE33" s="151"/>
      <c r="BF33" s="151"/>
      <c r="BG33" s="151"/>
      <c r="BH33" s="151"/>
      <c r="BI33" s="151"/>
      <c r="BJ33" s="151"/>
      <c r="BK33" s="151"/>
      <c r="BL33" s="151"/>
      <c r="BM33" s="151"/>
      <c r="BN33" s="151"/>
      <c r="BO33" s="151"/>
      <c r="BP33" s="151"/>
      <c r="BQ33" s="151"/>
      <c r="BR33" s="151"/>
      <c r="BS33" s="151"/>
      <c r="BT33" s="151"/>
      <c r="BU33" s="151"/>
      <c r="BV33" s="151"/>
      <c r="BW33" s="151"/>
      <c r="BX33" s="151"/>
      <c r="BY33" s="151"/>
      <c r="BZ33" s="151"/>
      <c r="CA33" s="151"/>
      <c r="CB33" s="151"/>
      <c r="CC33" s="151"/>
      <c r="CD33" s="151"/>
      <c r="CE33" s="151"/>
      <c r="CF33" s="151"/>
      <c r="CG33" s="151"/>
      <c r="CH33" s="151"/>
      <c r="CI33" s="151"/>
      <c r="CJ33" s="151"/>
      <c r="CK33" s="151"/>
      <c r="CL33" s="151"/>
      <c r="CM33" s="151"/>
      <c r="CN33" s="151"/>
      <c r="CO33" s="151"/>
      <c r="CP33" s="151"/>
      <c r="CQ33" s="151"/>
      <c r="CR33" s="151"/>
      <c r="CS33" s="151"/>
      <c r="CT33" s="151"/>
      <c r="CU33" s="151"/>
      <c r="CV33" s="151"/>
      <c r="CW33" s="151"/>
      <c r="CX33" s="151"/>
      <c r="CY33" s="151"/>
      <c r="CZ33" s="151"/>
      <c r="DA33" s="151"/>
      <c r="DB33" s="151"/>
      <c r="DC33" s="151"/>
      <c r="DD33" s="151"/>
      <c r="DE33" s="151"/>
      <c r="DF33" s="151"/>
      <c r="DG33" s="151"/>
      <c r="DH33" s="151"/>
      <c r="DI33" s="151"/>
      <c r="DJ33" s="151"/>
      <c r="DK33" s="151"/>
      <c r="DL33" s="151"/>
      <c r="DM33" s="151"/>
      <c r="DN33" s="151"/>
      <c r="DO33" s="151"/>
      <c r="DP33" s="151"/>
      <c r="DQ33" s="151"/>
      <c r="DR33" s="151"/>
      <c r="DS33" s="151"/>
      <c r="DT33" s="151"/>
      <c r="DU33" s="151"/>
      <c r="DV33" s="151"/>
      <c r="DW33" s="151"/>
      <c r="DX33" s="151"/>
      <c r="DY33" s="151"/>
      <c r="DZ33" s="151"/>
      <c r="EA33" s="151"/>
      <c r="EB33" s="151"/>
      <c r="EC33" s="151"/>
      <c r="ED33" s="151"/>
      <c r="EE33" s="151"/>
      <c r="EF33" s="151"/>
      <c r="EG33" s="151"/>
      <c r="EH33" s="151"/>
      <c r="EI33" s="151"/>
      <c r="EJ33" s="151"/>
      <c r="EK33" s="151"/>
      <c r="EL33" s="151"/>
      <c r="EM33" s="151"/>
      <c r="EN33" s="151"/>
      <c r="EO33" s="151"/>
      <c r="EP33" s="151"/>
      <c r="EQ33" s="151"/>
      <c r="ER33" s="151"/>
      <c r="ES33" s="151"/>
      <c r="ET33" s="151"/>
      <c r="EU33" s="151"/>
      <c r="EV33" s="151"/>
      <c r="EW33" s="151"/>
      <c r="EX33" s="151"/>
      <c r="EY33" s="151"/>
      <c r="EZ33" s="151"/>
      <c r="FA33" s="151"/>
      <c r="FB33" s="151"/>
      <c r="FC33" s="151"/>
      <c r="FD33" s="151"/>
      <c r="FE33" s="151"/>
      <c r="FF33" s="151"/>
      <c r="FG33" s="151"/>
      <c r="FH33" s="151"/>
      <c r="FI33" s="151"/>
      <c r="FJ33" s="151"/>
      <c r="FK33" s="151"/>
      <c r="FL33" s="151"/>
      <c r="FM33" s="151"/>
      <c r="FN33" s="151"/>
      <c r="FO33" s="151"/>
      <c r="FP33" s="151"/>
      <c r="FQ33" s="151"/>
      <c r="FR33" s="151"/>
      <c r="FS33" s="151"/>
      <c r="FT33" s="151"/>
      <c r="FU33" s="151"/>
      <c r="FV33" s="151"/>
      <c r="FW33" s="151"/>
      <c r="FX33" s="151"/>
      <c r="FY33" s="151"/>
      <c r="FZ33" s="151"/>
      <c r="GA33" s="151"/>
      <c r="GB33" s="151"/>
      <c r="GC33" s="151"/>
      <c r="GD33" s="151"/>
      <c r="GE33" s="151"/>
      <c r="GF33" s="151"/>
      <c r="GG33" s="151"/>
      <c r="GH33" s="151"/>
      <c r="GI33" s="151"/>
      <c r="GJ33" s="151"/>
      <c r="GK33" s="151"/>
      <c r="GL33" s="151"/>
      <c r="GM33" s="151"/>
      <c r="GN33" s="151"/>
      <c r="GO33" s="151"/>
      <c r="GP33" s="151"/>
      <c r="GQ33" s="151"/>
      <c r="GR33" s="151"/>
      <c r="GS33" s="151"/>
      <c r="GT33" s="151"/>
      <c r="GU33" s="151"/>
      <c r="GV33" s="151"/>
      <c r="GW33" s="151"/>
      <c r="GX33" s="151"/>
      <c r="GY33" s="151"/>
      <c r="GZ33" s="151"/>
      <c r="HA33" s="151"/>
      <c r="HB33" s="151"/>
      <c r="HC33" s="151"/>
      <c r="HD33" s="151"/>
      <c r="HE33" s="151"/>
      <c r="HF33" s="151"/>
      <c r="HG33" s="151"/>
      <c r="HH33" s="151"/>
      <c r="HI33" s="151"/>
      <c r="HJ33" s="151"/>
      <c r="HK33" s="151"/>
      <c r="HL33" s="151"/>
      <c r="HM33" s="151"/>
      <c r="HN33" s="151"/>
      <c r="HO33" s="151"/>
      <c r="HP33" s="151"/>
      <c r="HQ33" s="151"/>
      <c r="HR33" s="151"/>
      <c r="HS33" s="151"/>
      <c r="HT33" s="151"/>
      <c r="HU33" s="151"/>
      <c r="HV33" s="151"/>
      <c r="HW33" s="151"/>
      <c r="HX33" s="151"/>
      <c r="HY33" s="151"/>
      <c r="HZ33" s="151"/>
      <c r="IA33" s="151"/>
      <c r="IB33" s="151"/>
      <c r="IC33" s="151"/>
      <c r="ID33" s="151"/>
      <c r="IE33" s="151"/>
      <c r="IF33" s="151"/>
      <c r="IG33" s="151"/>
      <c r="IH33" s="151"/>
      <c r="II33" s="151"/>
      <c r="IJ33" s="151"/>
      <c r="IK33" s="151"/>
      <c r="IL33" s="151"/>
      <c r="IM33" s="151"/>
      <c r="IN33" s="151"/>
      <c r="IO33" s="151"/>
      <c r="IP33" s="151"/>
      <c r="IQ33" s="151"/>
      <c r="IR33" s="151"/>
      <c r="IS33" s="151"/>
      <c r="IT33" s="151"/>
      <c r="IU33" s="151"/>
      <c r="IV33" s="151"/>
      <c r="IW33" s="151"/>
      <c r="IX33" s="151"/>
      <c r="IY33" s="151"/>
      <c r="IZ33" s="151"/>
      <c r="JA33" s="151"/>
      <c r="JB33" s="151"/>
      <c r="JC33" s="151"/>
      <c r="JD33" s="151"/>
      <c r="JE33" s="151"/>
      <c r="JF33" s="151"/>
      <c r="JG33" s="151"/>
      <c r="JH33" s="151"/>
      <c r="JI33" s="151"/>
      <c r="JJ33" s="151"/>
      <c r="JK33" s="151"/>
      <c r="JL33" s="151"/>
      <c r="JM33" s="151"/>
      <c r="JN33" s="151"/>
      <c r="JO33" s="151"/>
      <c r="JP33" s="151"/>
      <c r="JQ33" s="151"/>
      <c r="JR33" s="151"/>
      <c r="JS33" s="151"/>
      <c r="JT33" s="151"/>
      <c r="JU33" s="151"/>
      <c r="JV33" s="151"/>
      <c r="JW33" s="151"/>
      <c r="JX33" s="151"/>
      <c r="JY33" s="151"/>
      <c r="JZ33" s="151"/>
      <c r="KA33" s="151"/>
      <c r="KB33" s="151"/>
      <c r="KC33" s="151"/>
      <c r="KD33" s="151"/>
      <c r="KE33" s="151"/>
      <c r="KF33" s="151"/>
      <c r="KG33" s="151"/>
      <c r="KH33" s="151"/>
      <c r="KI33" s="151"/>
      <c r="KJ33" s="151"/>
      <c r="KK33" s="151"/>
      <c r="KL33" s="151"/>
      <c r="KM33" s="151"/>
      <c r="KN33" s="151"/>
      <c r="KO33" s="151"/>
      <c r="KP33" s="151"/>
      <c r="KQ33" s="151"/>
      <c r="KR33" s="151"/>
      <c r="KS33" s="151"/>
      <c r="KT33" s="151"/>
      <c r="KU33" s="151"/>
      <c r="KV33" s="151"/>
      <c r="KW33" s="151"/>
      <c r="KX33" s="151"/>
      <c r="KY33" s="151"/>
      <c r="KZ33" s="151"/>
      <c r="LA33" s="151"/>
      <c r="LB33" s="151"/>
      <c r="LC33" s="151"/>
      <c r="LD33" s="151"/>
      <c r="LE33" s="151"/>
      <c r="LF33" s="151"/>
      <c r="LG33" s="151"/>
      <c r="LH33" s="151"/>
      <c r="LI33" s="151"/>
      <c r="LJ33" s="151"/>
      <c r="LK33" s="151"/>
      <c r="LL33" s="151"/>
      <c r="LM33" s="151"/>
      <c r="LN33" s="151"/>
      <c r="LO33" s="151"/>
      <c r="LP33" s="151"/>
      <c r="LQ33" s="151"/>
      <c r="LR33" s="151"/>
      <c r="LS33" s="151"/>
      <c r="LT33" s="151"/>
      <c r="LU33" s="151"/>
      <c r="LV33" s="151"/>
      <c r="LW33" s="151"/>
      <c r="LX33" s="151"/>
      <c r="LY33" s="151"/>
      <c r="LZ33" s="151"/>
      <c r="MA33" s="151"/>
      <c r="MB33" s="151"/>
      <c r="MC33" s="151"/>
      <c r="MD33" s="151"/>
      <c r="ME33" s="151"/>
      <c r="MF33" s="151"/>
      <c r="MG33" s="151"/>
      <c r="MH33" s="151"/>
      <c r="MI33" s="151"/>
      <c r="MJ33" s="151"/>
      <c r="MK33" s="151"/>
      <c r="ML33" s="151"/>
      <c r="MM33" s="151"/>
      <c r="MN33" s="151"/>
      <c r="MO33" s="151"/>
      <c r="MP33" s="151"/>
      <c r="MQ33" s="151"/>
      <c r="MR33" s="151"/>
      <c r="MS33" s="151"/>
      <c r="MT33" s="151"/>
      <c r="MU33" s="151"/>
      <c r="MV33" s="151"/>
      <c r="MW33" s="151"/>
      <c r="MX33" s="151"/>
      <c r="MY33" s="151"/>
      <c r="MZ33" s="151"/>
      <c r="NA33" s="151"/>
      <c r="NB33" s="151"/>
      <c r="NC33" s="151"/>
      <c r="ND33" s="151"/>
      <c r="NE33" s="151"/>
      <c r="NF33" s="151"/>
      <c r="NG33" s="151"/>
      <c r="NH33" s="151"/>
      <c r="NI33" s="151"/>
      <c r="NJ33" s="151"/>
      <c r="NK33" s="151"/>
      <c r="NL33" s="151"/>
      <c r="NM33" s="151"/>
      <c r="NN33" s="151"/>
      <c r="NO33" s="151"/>
      <c r="NP33" s="151"/>
      <c r="NQ33" s="151"/>
      <c r="NR33" s="151"/>
      <c r="NS33" s="151"/>
      <c r="NT33" s="151"/>
      <c r="NU33" s="151"/>
      <c r="NV33" s="151"/>
      <c r="NW33" s="151"/>
      <c r="NX33" s="151"/>
      <c r="NY33" s="151"/>
      <c r="NZ33" s="151"/>
      <c r="OA33" s="151"/>
      <c r="OB33" s="151"/>
      <c r="OC33" s="151"/>
      <c r="OD33" s="151"/>
      <c r="OE33" s="151"/>
      <c r="OF33" s="151"/>
      <c r="OG33" s="151"/>
      <c r="OH33" s="151"/>
      <c r="OI33" s="151"/>
      <c r="OJ33" s="151"/>
      <c r="OK33" s="151"/>
      <c r="OL33" s="151"/>
      <c r="OM33" s="151"/>
      <c r="ON33" s="151"/>
      <c r="OO33" s="152"/>
      <c r="OP33" s="142"/>
      <c r="OQ33" s="153"/>
      <c r="OR33" s="151"/>
      <c r="OS33" s="151"/>
      <c r="OT33" s="151"/>
      <c r="OU33" s="151">
        <v>20501</v>
      </c>
      <c r="OV33" s="151"/>
      <c r="OW33" s="151"/>
      <c r="OX33" s="151"/>
      <c r="OY33" s="151"/>
      <c r="OZ33" s="151"/>
      <c r="PA33" s="151"/>
      <c r="PB33" s="151">
        <v>1256</v>
      </c>
      <c r="PC33" s="151"/>
      <c r="PD33" s="151"/>
      <c r="PE33" s="151"/>
      <c r="PF33" s="151">
        <v>211</v>
      </c>
      <c r="PG33" s="151"/>
      <c r="PH33" s="151"/>
      <c r="PI33" s="151"/>
      <c r="PJ33" s="154">
        <v>79213</v>
      </c>
      <c r="PK33" s="142">
        <v>101181</v>
      </c>
      <c r="PL33" s="142">
        <v>101181</v>
      </c>
    </row>
    <row r="34" spans="1:428" ht="15" x14ac:dyDescent="0.25">
      <c r="A34" s="145">
        <v>230301</v>
      </c>
      <c r="B34" s="146" t="s">
        <v>715</v>
      </c>
      <c r="C34" s="147" t="s">
        <v>222</v>
      </c>
      <c r="D34" s="148">
        <v>198</v>
      </c>
      <c r="E34" s="149">
        <v>354</v>
      </c>
      <c r="F34" s="149">
        <v>184</v>
      </c>
      <c r="G34" s="149">
        <v>159</v>
      </c>
      <c r="H34" s="149">
        <v>155</v>
      </c>
      <c r="I34" s="149">
        <v>250</v>
      </c>
      <c r="J34" s="151">
        <v>93</v>
      </c>
      <c r="K34" s="151"/>
      <c r="L34" s="151">
        <v>39</v>
      </c>
      <c r="M34" s="151">
        <v>112</v>
      </c>
      <c r="N34" s="151">
        <v>0</v>
      </c>
      <c r="O34" s="151">
        <v>14</v>
      </c>
      <c r="P34" s="151">
        <v>19</v>
      </c>
      <c r="Q34" s="151">
        <v>177</v>
      </c>
      <c r="R34" s="151">
        <v>967</v>
      </c>
      <c r="S34" s="151">
        <v>480</v>
      </c>
      <c r="T34" s="151">
        <v>180</v>
      </c>
      <c r="U34" s="151">
        <v>481</v>
      </c>
      <c r="V34" s="151">
        <v>580</v>
      </c>
      <c r="W34" s="151">
        <v>234</v>
      </c>
      <c r="X34" s="151">
        <v>1873</v>
      </c>
      <c r="Y34" s="151">
        <v>6980</v>
      </c>
      <c r="Z34" s="151">
        <v>388</v>
      </c>
      <c r="AA34" s="151">
        <v>23</v>
      </c>
      <c r="AB34" s="151">
        <v>2</v>
      </c>
      <c r="AC34" s="151">
        <v>2</v>
      </c>
      <c r="AD34" s="151">
        <v>50</v>
      </c>
      <c r="AE34" s="151">
        <v>7</v>
      </c>
      <c r="AF34" s="151">
        <v>26</v>
      </c>
      <c r="AG34" s="151">
        <v>10</v>
      </c>
      <c r="AH34" s="151">
        <v>39</v>
      </c>
      <c r="AI34" s="151">
        <v>13</v>
      </c>
      <c r="AJ34" s="151">
        <v>19</v>
      </c>
      <c r="AK34" s="151">
        <v>19</v>
      </c>
      <c r="AL34" s="151">
        <v>32</v>
      </c>
      <c r="AM34" s="151">
        <v>29</v>
      </c>
      <c r="AN34" s="151">
        <v>132</v>
      </c>
      <c r="AO34" s="151">
        <v>72</v>
      </c>
      <c r="AP34" s="151">
        <v>54</v>
      </c>
      <c r="AQ34" s="151">
        <v>50</v>
      </c>
      <c r="AR34" s="151">
        <v>60</v>
      </c>
      <c r="AS34" s="151">
        <v>186</v>
      </c>
      <c r="AT34" s="151">
        <v>87</v>
      </c>
      <c r="AU34" s="151">
        <v>197</v>
      </c>
      <c r="AV34" s="151">
        <v>46</v>
      </c>
      <c r="AW34" s="151">
        <v>62</v>
      </c>
      <c r="AX34" s="151">
        <v>43</v>
      </c>
      <c r="AY34" s="151">
        <v>13</v>
      </c>
      <c r="AZ34" s="151">
        <v>22</v>
      </c>
      <c r="BA34" s="151">
        <v>28</v>
      </c>
      <c r="BB34" s="151">
        <v>39</v>
      </c>
      <c r="BC34" s="151">
        <v>33</v>
      </c>
      <c r="BD34" s="151">
        <v>369</v>
      </c>
      <c r="BE34" s="151">
        <v>93</v>
      </c>
      <c r="BF34" s="151">
        <v>30</v>
      </c>
      <c r="BG34" s="151">
        <v>11</v>
      </c>
      <c r="BH34" s="151">
        <v>85</v>
      </c>
      <c r="BI34" s="151">
        <v>30</v>
      </c>
      <c r="BJ34" s="151">
        <v>34</v>
      </c>
      <c r="BK34" s="151">
        <v>44</v>
      </c>
      <c r="BL34" s="151">
        <v>104</v>
      </c>
      <c r="BM34" s="151">
        <v>82</v>
      </c>
      <c r="BN34" s="151">
        <v>43</v>
      </c>
      <c r="BO34" s="151">
        <v>84</v>
      </c>
      <c r="BP34" s="151">
        <v>45</v>
      </c>
      <c r="BQ34" s="151">
        <v>42</v>
      </c>
      <c r="BR34" s="151">
        <v>134</v>
      </c>
      <c r="BS34" s="151">
        <v>102</v>
      </c>
      <c r="BT34" s="151">
        <v>16</v>
      </c>
      <c r="BU34" s="151">
        <v>18</v>
      </c>
      <c r="BV34" s="151">
        <v>29</v>
      </c>
      <c r="BW34" s="151">
        <v>23</v>
      </c>
      <c r="BX34" s="151">
        <v>41</v>
      </c>
      <c r="BY34" s="151">
        <v>164</v>
      </c>
      <c r="BZ34" s="151">
        <v>166</v>
      </c>
      <c r="CA34" s="151">
        <v>138</v>
      </c>
      <c r="CB34" s="151">
        <v>14</v>
      </c>
      <c r="CC34" s="151">
        <v>72</v>
      </c>
      <c r="CD34" s="151">
        <v>32</v>
      </c>
      <c r="CE34" s="151">
        <v>18</v>
      </c>
      <c r="CF34" s="151">
        <v>31</v>
      </c>
      <c r="CG34" s="151">
        <v>44</v>
      </c>
      <c r="CH34" s="151">
        <v>51</v>
      </c>
      <c r="CI34" s="151">
        <v>7</v>
      </c>
      <c r="CJ34" s="151">
        <v>79</v>
      </c>
      <c r="CK34" s="151">
        <v>59</v>
      </c>
      <c r="CL34" s="151">
        <v>7</v>
      </c>
      <c r="CM34" s="151">
        <v>72</v>
      </c>
      <c r="CN34" s="151">
        <v>15</v>
      </c>
      <c r="CO34" s="151">
        <v>4</v>
      </c>
      <c r="CP34" s="151">
        <v>51</v>
      </c>
      <c r="CQ34" s="151">
        <v>8</v>
      </c>
      <c r="CR34" s="151">
        <v>54</v>
      </c>
      <c r="CS34" s="151">
        <v>14</v>
      </c>
      <c r="CT34" s="151">
        <v>33</v>
      </c>
      <c r="CU34" s="151">
        <v>28</v>
      </c>
      <c r="CV34" s="151">
        <v>19</v>
      </c>
      <c r="CW34" s="151">
        <v>38</v>
      </c>
      <c r="CX34" s="151">
        <v>33</v>
      </c>
      <c r="CY34" s="151">
        <v>12</v>
      </c>
      <c r="CZ34" s="151">
        <v>27</v>
      </c>
      <c r="DA34" s="151">
        <v>59</v>
      </c>
      <c r="DB34" s="151">
        <v>11</v>
      </c>
      <c r="DC34" s="151">
        <v>54</v>
      </c>
      <c r="DD34" s="151">
        <v>52</v>
      </c>
      <c r="DE34" s="151">
        <v>11</v>
      </c>
      <c r="DF34" s="151">
        <v>11</v>
      </c>
      <c r="DG34" s="151">
        <v>5</v>
      </c>
      <c r="DH34" s="151">
        <v>51</v>
      </c>
      <c r="DI34" s="151">
        <v>35</v>
      </c>
      <c r="DJ34" s="151">
        <v>0</v>
      </c>
      <c r="DK34" s="151">
        <v>0</v>
      </c>
      <c r="DL34" s="151">
        <v>3</v>
      </c>
      <c r="DM34" s="151">
        <v>0</v>
      </c>
      <c r="DN34" s="151">
        <v>16</v>
      </c>
      <c r="DO34" s="151">
        <v>1</v>
      </c>
      <c r="DP34" s="151">
        <v>232</v>
      </c>
      <c r="DQ34" s="151">
        <v>18</v>
      </c>
      <c r="DR34" s="151">
        <v>52</v>
      </c>
      <c r="DS34" s="151">
        <v>42</v>
      </c>
      <c r="DT34" s="151">
        <v>53</v>
      </c>
      <c r="DU34" s="151">
        <v>0</v>
      </c>
      <c r="DV34" s="151">
        <v>6</v>
      </c>
      <c r="DW34" s="151">
        <v>69</v>
      </c>
      <c r="DX34" s="151">
        <v>6</v>
      </c>
      <c r="DY34" s="151">
        <v>15</v>
      </c>
      <c r="DZ34" s="151">
        <v>4</v>
      </c>
      <c r="EA34" s="151">
        <v>10</v>
      </c>
      <c r="EB34" s="151">
        <v>0</v>
      </c>
      <c r="EC34" s="151">
        <v>0</v>
      </c>
      <c r="ED34" s="151">
        <v>1</v>
      </c>
      <c r="EE34" s="151">
        <v>14</v>
      </c>
      <c r="EF34" s="151">
        <v>0</v>
      </c>
      <c r="EG34" s="151">
        <v>22</v>
      </c>
      <c r="EH34" s="151">
        <v>8</v>
      </c>
      <c r="EI34" s="151">
        <v>9</v>
      </c>
      <c r="EJ34" s="151">
        <v>15</v>
      </c>
      <c r="EK34" s="151">
        <v>9</v>
      </c>
      <c r="EL34" s="151">
        <v>17</v>
      </c>
      <c r="EM34" s="151">
        <v>0</v>
      </c>
      <c r="EN34" s="151">
        <v>10</v>
      </c>
      <c r="EO34" s="151">
        <v>21</v>
      </c>
      <c r="EP34" s="151">
        <v>6</v>
      </c>
      <c r="EQ34" s="151">
        <v>10</v>
      </c>
      <c r="ER34" s="151">
        <v>13</v>
      </c>
      <c r="ES34" s="151">
        <v>125</v>
      </c>
      <c r="ET34" s="151">
        <v>9</v>
      </c>
      <c r="EU34" s="151">
        <v>18</v>
      </c>
      <c r="EV34" s="151">
        <v>13</v>
      </c>
      <c r="EW34" s="151">
        <v>0</v>
      </c>
      <c r="EX34" s="151">
        <v>15</v>
      </c>
      <c r="EY34" s="151">
        <v>97</v>
      </c>
      <c r="EZ34" s="151">
        <v>31</v>
      </c>
      <c r="FA34" s="151">
        <v>78</v>
      </c>
      <c r="FB34" s="151">
        <v>82</v>
      </c>
      <c r="FC34" s="151">
        <v>108</v>
      </c>
      <c r="FD34" s="151">
        <v>98</v>
      </c>
      <c r="FE34" s="151">
        <v>72</v>
      </c>
      <c r="FF34" s="151">
        <v>59</v>
      </c>
      <c r="FG34" s="151">
        <v>198</v>
      </c>
      <c r="FH34" s="151">
        <v>43</v>
      </c>
      <c r="FI34" s="151">
        <v>24</v>
      </c>
      <c r="FJ34" s="151">
        <v>37</v>
      </c>
      <c r="FK34" s="151">
        <v>26</v>
      </c>
      <c r="FL34" s="151">
        <v>88</v>
      </c>
      <c r="FM34" s="151">
        <v>11</v>
      </c>
      <c r="FN34" s="151">
        <v>14</v>
      </c>
      <c r="FO34" s="151">
        <v>7</v>
      </c>
      <c r="FP34" s="151">
        <v>6</v>
      </c>
      <c r="FQ34" s="151">
        <v>27</v>
      </c>
      <c r="FR34" s="151">
        <v>17</v>
      </c>
      <c r="FS34" s="151">
        <v>5</v>
      </c>
      <c r="FT34" s="151">
        <v>9</v>
      </c>
      <c r="FU34" s="151">
        <v>9</v>
      </c>
      <c r="FV34" s="151">
        <v>14</v>
      </c>
      <c r="FW34" s="151">
        <v>33</v>
      </c>
      <c r="FX34" s="151">
        <v>12</v>
      </c>
      <c r="FY34" s="151">
        <v>74</v>
      </c>
      <c r="FZ34" s="151">
        <v>54</v>
      </c>
      <c r="GA34" s="151">
        <v>14</v>
      </c>
      <c r="GB34" s="151">
        <v>12</v>
      </c>
      <c r="GC34" s="151">
        <v>14</v>
      </c>
      <c r="GD34" s="151">
        <v>14</v>
      </c>
      <c r="GE34" s="151">
        <v>18</v>
      </c>
      <c r="GF34" s="151">
        <v>1</v>
      </c>
      <c r="GG34" s="151">
        <v>7</v>
      </c>
      <c r="GH34" s="151">
        <v>30</v>
      </c>
      <c r="GI34" s="151">
        <v>56</v>
      </c>
      <c r="GJ34" s="151">
        <v>45</v>
      </c>
      <c r="GK34" s="151">
        <v>46</v>
      </c>
      <c r="GL34" s="151">
        <v>29</v>
      </c>
      <c r="GM34" s="151">
        <v>21</v>
      </c>
      <c r="GN34" s="151">
        <v>4</v>
      </c>
      <c r="GO34" s="151">
        <v>12</v>
      </c>
      <c r="GP34" s="151">
        <v>12</v>
      </c>
      <c r="GQ34" s="151">
        <v>93</v>
      </c>
      <c r="GR34" s="151">
        <v>61</v>
      </c>
      <c r="GS34" s="151">
        <v>68</v>
      </c>
      <c r="GT34" s="151">
        <v>52</v>
      </c>
      <c r="GU34" s="151">
        <v>47</v>
      </c>
      <c r="GV34" s="151">
        <v>101</v>
      </c>
      <c r="GW34" s="151">
        <v>30</v>
      </c>
      <c r="GX34" s="151">
        <v>102</v>
      </c>
      <c r="GY34" s="151">
        <v>241</v>
      </c>
      <c r="GZ34" s="151">
        <v>33</v>
      </c>
      <c r="HA34" s="151">
        <v>120</v>
      </c>
      <c r="HB34" s="151">
        <v>53</v>
      </c>
      <c r="HC34" s="151">
        <v>81</v>
      </c>
      <c r="HD34" s="151">
        <v>15</v>
      </c>
      <c r="HE34" s="151">
        <v>15</v>
      </c>
      <c r="HF34" s="151">
        <v>39</v>
      </c>
      <c r="HG34" s="151">
        <v>62</v>
      </c>
      <c r="HH34" s="151">
        <v>87</v>
      </c>
      <c r="HI34" s="151">
        <v>32</v>
      </c>
      <c r="HJ34" s="151">
        <v>25</v>
      </c>
      <c r="HK34" s="151">
        <v>15</v>
      </c>
      <c r="HL34" s="151">
        <v>68</v>
      </c>
      <c r="HM34" s="151">
        <v>10</v>
      </c>
      <c r="HN34" s="151">
        <v>32</v>
      </c>
      <c r="HO34" s="151">
        <v>18</v>
      </c>
      <c r="HP34" s="151">
        <v>10</v>
      </c>
      <c r="HQ34" s="151">
        <v>5</v>
      </c>
      <c r="HR34" s="151">
        <v>12</v>
      </c>
      <c r="HS34" s="151">
        <v>1</v>
      </c>
      <c r="HT34" s="151">
        <v>3</v>
      </c>
      <c r="HU34" s="151">
        <v>74</v>
      </c>
      <c r="HV34" s="151">
        <v>145</v>
      </c>
      <c r="HW34" s="151">
        <v>275</v>
      </c>
      <c r="HX34" s="151">
        <v>299</v>
      </c>
      <c r="HY34" s="151">
        <v>56</v>
      </c>
      <c r="HZ34" s="151">
        <v>13</v>
      </c>
      <c r="IA34" s="151">
        <v>26</v>
      </c>
      <c r="IB34" s="151">
        <v>15</v>
      </c>
      <c r="IC34" s="151">
        <v>284</v>
      </c>
      <c r="ID34" s="151">
        <v>11</v>
      </c>
      <c r="IE34" s="151">
        <v>9096</v>
      </c>
      <c r="IF34" s="151">
        <v>68</v>
      </c>
      <c r="IG34" s="151">
        <v>34</v>
      </c>
      <c r="IH34" s="151">
        <v>81</v>
      </c>
      <c r="II34" s="151">
        <v>241</v>
      </c>
      <c r="IJ34" s="151">
        <v>70</v>
      </c>
      <c r="IK34" s="151">
        <v>28</v>
      </c>
      <c r="IL34" s="151">
        <v>189</v>
      </c>
      <c r="IM34" s="151">
        <v>456</v>
      </c>
      <c r="IN34" s="151">
        <v>331</v>
      </c>
      <c r="IO34" s="151">
        <v>38</v>
      </c>
      <c r="IP34" s="151">
        <v>27</v>
      </c>
      <c r="IQ34" s="151">
        <v>141</v>
      </c>
      <c r="IR34" s="151">
        <v>12</v>
      </c>
      <c r="IS34" s="151">
        <v>77</v>
      </c>
      <c r="IT34" s="151">
        <v>79</v>
      </c>
      <c r="IU34" s="151">
        <v>24</v>
      </c>
      <c r="IV34" s="151">
        <v>28</v>
      </c>
      <c r="IW34" s="151">
        <v>21</v>
      </c>
      <c r="IX34" s="151">
        <v>69</v>
      </c>
      <c r="IY34" s="151">
        <v>37</v>
      </c>
      <c r="IZ34" s="151">
        <v>6</v>
      </c>
      <c r="JA34" s="151">
        <v>114</v>
      </c>
      <c r="JB34" s="151">
        <v>112</v>
      </c>
      <c r="JC34" s="151">
        <v>63</v>
      </c>
      <c r="JD34" s="151">
        <v>11</v>
      </c>
      <c r="JE34" s="151">
        <v>26</v>
      </c>
      <c r="JF34" s="151">
        <v>21</v>
      </c>
      <c r="JG34" s="151">
        <v>45</v>
      </c>
      <c r="JH34" s="151">
        <v>290</v>
      </c>
      <c r="JI34" s="151">
        <v>65</v>
      </c>
      <c r="JJ34" s="151">
        <v>12</v>
      </c>
      <c r="JK34" s="151">
        <v>40</v>
      </c>
      <c r="JL34" s="151">
        <v>520</v>
      </c>
      <c r="JM34" s="151">
        <v>171</v>
      </c>
      <c r="JN34" s="151">
        <v>306</v>
      </c>
      <c r="JO34" s="151">
        <v>451</v>
      </c>
      <c r="JP34" s="151">
        <v>525</v>
      </c>
      <c r="JQ34" s="151">
        <v>137</v>
      </c>
      <c r="JR34" s="151">
        <v>284</v>
      </c>
      <c r="JS34" s="151">
        <v>200</v>
      </c>
      <c r="JT34" s="151">
        <v>693</v>
      </c>
      <c r="JU34" s="151">
        <v>82</v>
      </c>
      <c r="JV34" s="151"/>
      <c r="JW34" s="151">
        <v>1383</v>
      </c>
      <c r="JX34" s="151">
        <v>907</v>
      </c>
      <c r="JY34" s="151">
        <v>1905</v>
      </c>
      <c r="JZ34" s="151">
        <v>509</v>
      </c>
      <c r="KA34" s="151">
        <v>293</v>
      </c>
      <c r="KB34" s="151">
        <v>1348</v>
      </c>
      <c r="KC34" s="151">
        <v>410</v>
      </c>
      <c r="KD34" s="151">
        <v>287</v>
      </c>
      <c r="KE34" s="151">
        <v>525</v>
      </c>
      <c r="KF34" s="151">
        <v>227</v>
      </c>
      <c r="KG34" s="151">
        <v>2394</v>
      </c>
      <c r="KH34" s="151">
        <v>51</v>
      </c>
      <c r="KI34" s="151">
        <v>561</v>
      </c>
      <c r="KJ34" s="151">
        <v>313</v>
      </c>
      <c r="KK34" s="151">
        <v>470</v>
      </c>
      <c r="KL34" s="151">
        <v>982</v>
      </c>
      <c r="KM34" s="151">
        <v>344</v>
      </c>
      <c r="KN34" s="151">
        <v>813</v>
      </c>
      <c r="KO34" s="151">
        <v>19</v>
      </c>
      <c r="KP34" s="151">
        <v>16</v>
      </c>
      <c r="KQ34" s="151">
        <v>29</v>
      </c>
      <c r="KR34" s="151">
        <v>3</v>
      </c>
      <c r="KS34" s="151">
        <v>67</v>
      </c>
      <c r="KT34" s="151">
        <v>106</v>
      </c>
      <c r="KU34" s="151">
        <v>2</v>
      </c>
      <c r="KV34" s="151">
        <v>30</v>
      </c>
      <c r="KW34" s="151">
        <v>21</v>
      </c>
      <c r="KX34" s="151">
        <v>513</v>
      </c>
      <c r="KY34" s="151">
        <v>1611</v>
      </c>
      <c r="KZ34" s="151">
        <v>162</v>
      </c>
      <c r="LA34" s="151">
        <v>184</v>
      </c>
      <c r="LB34" s="151">
        <v>368</v>
      </c>
      <c r="LC34" s="151">
        <v>1</v>
      </c>
      <c r="LD34" s="151">
        <v>850</v>
      </c>
      <c r="LE34" s="151">
        <v>5080</v>
      </c>
      <c r="LF34" s="151">
        <v>929</v>
      </c>
      <c r="LG34" s="151">
        <v>360</v>
      </c>
      <c r="LH34" s="151">
        <v>205</v>
      </c>
      <c r="LI34" s="151">
        <v>74</v>
      </c>
      <c r="LJ34" s="151">
        <v>385</v>
      </c>
      <c r="LK34" s="151">
        <v>103</v>
      </c>
      <c r="LL34" s="151">
        <v>0</v>
      </c>
      <c r="LM34" s="151">
        <v>0</v>
      </c>
      <c r="LN34" s="151">
        <v>43306</v>
      </c>
      <c r="LO34" s="151">
        <v>95</v>
      </c>
      <c r="LP34" s="151">
        <v>426</v>
      </c>
      <c r="LQ34" s="151">
        <v>91</v>
      </c>
      <c r="LR34" s="151"/>
      <c r="LS34" s="151">
        <v>177</v>
      </c>
      <c r="LT34" s="151">
        <v>19</v>
      </c>
      <c r="LU34" s="151">
        <v>35</v>
      </c>
      <c r="LV34" s="151">
        <v>5</v>
      </c>
      <c r="LW34" s="151">
        <v>123</v>
      </c>
      <c r="LX34" s="151">
        <v>687</v>
      </c>
      <c r="LY34" s="151">
        <v>37</v>
      </c>
      <c r="LZ34" s="151">
        <v>9</v>
      </c>
      <c r="MA34" s="151">
        <v>357</v>
      </c>
      <c r="MB34" s="151">
        <v>39</v>
      </c>
      <c r="MC34" s="151">
        <v>59</v>
      </c>
      <c r="MD34" s="151">
        <v>24</v>
      </c>
      <c r="ME34" s="151">
        <v>76</v>
      </c>
      <c r="MF34" s="151">
        <v>139</v>
      </c>
      <c r="MG34" s="151">
        <v>737</v>
      </c>
      <c r="MH34" s="151">
        <v>69</v>
      </c>
      <c r="MI34" s="151">
        <v>183</v>
      </c>
      <c r="MJ34" s="151">
        <v>29</v>
      </c>
      <c r="MK34" s="151">
        <v>305</v>
      </c>
      <c r="ML34" s="151">
        <v>36</v>
      </c>
      <c r="MM34" s="151">
        <v>80</v>
      </c>
      <c r="MN34" s="151">
        <v>46</v>
      </c>
      <c r="MO34" s="151">
        <v>51</v>
      </c>
      <c r="MP34" s="151">
        <v>130</v>
      </c>
      <c r="MQ34" s="151"/>
      <c r="MR34" s="151">
        <v>26</v>
      </c>
      <c r="MS34" s="151">
        <v>270</v>
      </c>
      <c r="MT34" s="151">
        <v>257</v>
      </c>
      <c r="MU34" s="151">
        <v>52</v>
      </c>
      <c r="MV34" s="151">
        <v>49</v>
      </c>
      <c r="MW34" s="151">
        <v>295</v>
      </c>
      <c r="MX34" s="151">
        <v>25</v>
      </c>
      <c r="MY34" s="151">
        <v>17</v>
      </c>
      <c r="MZ34" s="151">
        <v>22</v>
      </c>
      <c r="NA34" s="151">
        <v>1110</v>
      </c>
      <c r="NB34" s="151">
        <v>423</v>
      </c>
      <c r="NC34" s="151">
        <v>158</v>
      </c>
      <c r="ND34" s="151">
        <v>130</v>
      </c>
      <c r="NE34" s="151">
        <v>281</v>
      </c>
      <c r="NF34" s="151">
        <v>68</v>
      </c>
      <c r="NG34" s="151">
        <v>5</v>
      </c>
      <c r="NH34" s="151">
        <v>31</v>
      </c>
      <c r="NI34" s="151">
        <v>5</v>
      </c>
      <c r="NJ34" s="151">
        <v>37</v>
      </c>
      <c r="NK34" s="151">
        <v>60</v>
      </c>
      <c r="NL34" s="151">
        <v>64</v>
      </c>
      <c r="NM34" s="151">
        <v>100</v>
      </c>
      <c r="NN34" s="151">
        <v>312</v>
      </c>
      <c r="NO34" s="151">
        <v>4993</v>
      </c>
      <c r="NP34" s="151">
        <v>650</v>
      </c>
      <c r="NQ34" s="151">
        <v>875</v>
      </c>
      <c r="NR34" s="151">
        <v>485</v>
      </c>
      <c r="NS34" s="151">
        <v>341</v>
      </c>
      <c r="NT34" s="151">
        <v>37</v>
      </c>
      <c r="NU34" s="151">
        <v>101</v>
      </c>
      <c r="NV34" s="151">
        <v>35</v>
      </c>
      <c r="NW34" s="151">
        <v>324</v>
      </c>
      <c r="NX34" s="151">
        <v>35</v>
      </c>
      <c r="NY34" s="151">
        <v>98</v>
      </c>
      <c r="NZ34" s="151">
        <v>100</v>
      </c>
      <c r="OA34" s="151">
        <v>1124</v>
      </c>
      <c r="OB34" s="151">
        <v>20</v>
      </c>
      <c r="OC34" s="151">
        <v>1026</v>
      </c>
      <c r="OD34" s="151"/>
      <c r="OE34" s="151">
        <v>6137</v>
      </c>
      <c r="OF34" s="151">
        <v>362</v>
      </c>
      <c r="OG34" s="151">
        <v>10</v>
      </c>
      <c r="OH34" s="151">
        <v>530</v>
      </c>
      <c r="OI34" s="151"/>
      <c r="OJ34" s="151">
        <v>8782</v>
      </c>
      <c r="OK34" s="151">
        <v>4506</v>
      </c>
      <c r="OL34" s="151">
        <v>17479</v>
      </c>
      <c r="OM34" s="151">
        <v>2</v>
      </c>
      <c r="ON34" s="151">
        <v>92</v>
      </c>
      <c r="OO34" s="152">
        <v>41262</v>
      </c>
      <c r="OP34" s="142">
        <v>204348</v>
      </c>
      <c r="OQ34" s="153"/>
      <c r="OR34" s="151"/>
      <c r="OS34" s="151"/>
      <c r="OT34" s="151"/>
      <c r="OU34" s="151"/>
      <c r="OV34" s="151"/>
      <c r="OW34" s="151">
        <v>81</v>
      </c>
      <c r="OX34" s="151"/>
      <c r="OY34" s="151"/>
      <c r="OZ34" s="151"/>
      <c r="PA34" s="151"/>
      <c r="PB34" s="151"/>
      <c r="PC34" s="151"/>
      <c r="PD34" s="151"/>
      <c r="PE34" s="151"/>
      <c r="PF34" s="151"/>
      <c r="PG34" s="151"/>
      <c r="PH34" s="151"/>
      <c r="PI34" s="151"/>
      <c r="PJ34" s="154"/>
      <c r="PK34" s="142">
        <v>81</v>
      </c>
      <c r="PL34" s="142">
        <v>204428</v>
      </c>
    </row>
    <row r="35" spans="1:428" ht="15" x14ac:dyDescent="0.25">
      <c r="A35" s="145">
        <v>230302</v>
      </c>
      <c r="B35" s="146" t="s">
        <v>715</v>
      </c>
      <c r="C35" s="147" t="s">
        <v>223</v>
      </c>
      <c r="D35" s="148"/>
      <c r="E35" s="149"/>
      <c r="F35" s="149"/>
      <c r="G35" s="149"/>
      <c r="H35" s="149"/>
      <c r="I35" s="149"/>
      <c r="J35" s="151"/>
      <c r="K35" s="151"/>
      <c r="L35" s="151"/>
      <c r="M35" s="151"/>
      <c r="N35" s="151"/>
      <c r="O35" s="151"/>
      <c r="P35" s="151"/>
      <c r="Q35" s="151"/>
      <c r="R35" s="151"/>
      <c r="S35" s="151"/>
      <c r="T35" s="151"/>
      <c r="U35" s="151"/>
      <c r="V35" s="151"/>
      <c r="W35" s="151"/>
      <c r="X35" s="151"/>
      <c r="Y35" s="151"/>
      <c r="Z35" s="151"/>
      <c r="AA35" s="151"/>
      <c r="AB35" s="151"/>
      <c r="AC35" s="151"/>
      <c r="AD35" s="151"/>
      <c r="AE35" s="151"/>
      <c r="AF35" s="151"/>
      <c r="AG35" s="151"/>
      <c r="AH35" s="151"/>
      <c r="AI35" s="151"/>
      <c r="AJ35" s="151"/>
      <c r="AK35" s="151"/>
      <c r="AL35" s="151"/>
      <c r="AM35" s="151"/>
      <c r="AN35" s="151"/>
      <c r="AO35" s="151"/>
      <c r="AP35" s="151"/>
      <c r="AQ35" s="151"/>
      <c r="AR35" s="151"/>
      <c r="AS35" s="151"/>
      <c r="AT35" s="151"/>
      <c r="AU35" s="151"/>
      <c r="AV35" s="151"/>
      <c r="AW35" s="151"/>
      <c r="AX35" s="151"/>
      <c r="AY35" s="151"/>
      <c r="AZ35" s="151"/>
      <c r="BA35" s="151"/>
      <c r="BB35" s="151"/>
      <c r="BC35" s="151"/>
      <c r="BD35" s="151"/>
      <c r="BE35" s="151"/>
      <c r="BF35" s="151"/>
      <c r="BG35" s="151"/>
      <c r="BH35" s="151"/>
      <c r="BI35" s="151"/>
      <c r="BJ35" s="151"/>
      <c r="BK35" s="151"/>
      <c r="BL35" s="151"/>
      <c r="BM35" s="151"/>
      <c r="BN35" s="151"/>
      <c r="BO35" s="151"/>
      <c r="BP35" s="151"/>
      <c r="BQ35" s="151"/>
      <c r="BR35" s="151"/>
      <c r="BS35" s="151"/>
      <c r="BT35" s="151"/>
      <c r="BU35" s="151"/>
      <c r="BV35" s="151"/>
      <c r="BW35" s="151"/>
      <c r="BX35" s="151"/>
      <c r="BY35" s="151"/>
      <c r="BZ35" s="151"/>
      <c r="CA35" s="151"/>
      <c r="CB35" s="151"/>
      <c r="CC35" s="151"/>
      <c r="CD35" s="151"/>
      <c r="CE35" s="151"/>
      <c r="CF35" s="151"/>
      <c r="CG35" s="151"/>
      <c r="CH35" s="151"/>
      <c r="CI35" s="151"/>
      <c r="CJ35" s="151"/>
      <c r="CK35" s="151"/>
      <c r="CL35" s="151"/>
      <c r="CM35" s="151"/>
      <c r="CN35" s="151"/>
      <c r="CO35" s="151"/>
      <c r="CP35" s="151"/>
      <c r="CQ35" s="151"/>
      <c r="CR35" s="151"/>
      <c r="CS35" s="151"/>
      <c r="CT35" s="151"/>
      <c r="CU35" s="151"/>
      <c r="CV35" s="151"/>
      <c r="CW35" s="151"/>
      <c r="CX35" s="151"/>
      <c r="CY35" s="151"/>
      <c r="CZ35" s="151"/>
      <c r="DA35" s="151"/>
      <c r="DB35" s="151"/>
      <c r="DC35" s="151"/>
      <c r="DD35" s="151"/>
      <c r="DE35" s="151"/>
      <c r="DF35" s="151"/>
      <c r="DG35" s="151"/>
      <c r="DH35" s="151"/>
      <c r="DI35" s="151"/>
      <c r="DJ35" s="151"/>
      <c r="DK35" s="151"/>
      <c r="DL35" s="151"/>
      <c r="DM35" s="151"/>
      <c r="DN35" s="151"/>
      <c r="DO35" s="151"/>
      <c r="DP35" s="151"/>
      <c r="DQ35" s="151"/>
      <c r="DR35" s="151"/>
      <c r="DS35" s="151"/>
      <c r="DT35" s="151"/>
      <c r="DU35" s="151"/>
      <c r="DV35" s="151"/>
      <c r="DW35" s="151"/>
      <c r="DX35" s="151"/>
      <c r="DY35" s="151"/>
      <c r="DZ35" s="151"/>
      <c r="EA35" s="151"/>
      <c r="EB35" s="151"/>
      <c r="EC35" s="151"/>
      <c r="ED35" s="151"/>
      <c r="EE35" s="151"/>
      <c r="EF35" s="151"/>
      <c r="EG35" s="151"/>
      <c r="EH35" s="151"/>
      <c r="EI35" s="151"/>
      <c r="EJ35" s="151"/>
      <c r="EK35" s="151"/>
      <c r="EL35" s="151"/>
      <c r="EM35" s="151"/>
      <c r="EN35" s="151"/>
      <c r="EO35" s="151"/>
      <c r="EP35" s="151"/>
      <c r="EQ35" s="151"/>
      <c r="ER35" s="151"/>
      <c r="ES35" s="151"/>
      <c r="ET35" s="151"/>
      <c r="EU35" s="151"/>
      <c r="EV35" s="151"/>
      <c r="EW35" s="151"/>
      <c r="EX35" s="151"/>
      <c r="EY35" s="151"/>
      <c r="EZ35" s="151"/>
      <c r="FA35" s="151"/>
      <c r="FB35" s="151"/>
      <c r="FC35" s="151"/>
      <c r="FD35" s="151"/>
      <c r="FE35" s="151"/>
      <c r="FF35" s="151"/>
      <c r="FG35" s="151"/>
      <c r="FH35" s="151"/>
      <c r="FI35" s="151"/>
      <c r="FJ35" s="151"/>
      <c r="FK35" s="151"/>
      <c r="FL35" s="151"/>
      <c r="FM35" s="151"/>
      <c r="FN35" s="151"/>
      <c r="FO35" s="151"/>
      <c r="FP35" s="151"/>
      <c r="FQ35" s="151"/>
      <c r="FR35" s="151"/>
      <c r="FS35" s="151"/>
      <c r="FT35" s="151"/>
      <c r="FU35" s="151"/>
      <c r="FV35" s="151"/>
      <c r="FW35" s="151"/>
      <c r="FX35" s="151"/>
      <c r="FY35" s="151"/>
      <c r="FZ35" s="151"/>
      <c r="GA35" s="151"/>
      <c r="GB35" s="151"/>
      <c r="GC35" s="151"/>
      <c r="GD35" s="151"/>
      <c r="GE35" s="151"/>
      <c r="GF35" s="151"/>
      <c r="GG35" s="151"/>
      <c r="GH35" s="151"/>
      <c r="GI35" s="151"/>
      <c r="GJ35" s="151"/>
      <c r="GK35" s="151"/>
      <c r="GL35" s="151"/>
      <c r="GM35" s="151"/>
      <c r="GN35" s="151"/>
      <c r="GO35" s="151"/>
      <c r="GP35" s="151"/>
      <c r="GQ35" s="151"/>
      <c r="GR35" s="151"/>
      <c r="GS35" s="151"/>
      <c r="GT35" s="151"/>
      <c r="GU35" s="151"/>
      <c r="GV35" s="151"/>
      <c r="GW35" s="151"/>
      <c r="GX35" s="151"/>
      <c r="GY35" s="151"/>
      <c r="GZ35" s="151"/>
      <c r="HA35" s="151"/>
      <c r="HB35" s="151"/>
      <c r="HC35" s="151"/>
      <c r="HD35" s="151"/>
      <c r="HE35" s="151"/>
      <c r="HF35" s="151"/>
      <c r="HG35" s="151"/>
      <c r="HH35" s="151"/>
      <c r="HI35" s="151"/>
      <c r="HJ35" s="151"/>
      <c r="HK35" s="151"/>
      <c r="HL35" s="151"/>
      <c r="HM35" s="151"/>
      <c r="HN35" s="151"/>
      <c r="HO35" s="151"/>
      <c r="HP35" s="151"/>
      <c r="HQ35" s="151"/>
      <c r="HR35" s="151"/>
      <c r="HS35" s="151"/>
      <c r="HT35" s="151"/>
      <c r="HU35" s="151"/>
      <c r="HV35" s="151"/>
      <c r="HW35" s="151"/>
      <c r="HX35" s="151"/>
      <c r="HY35" s="151"/>
      <c r="HZ35" s="151"/>
      <c r="IA35" s="151"/>
      <c r="IB35" s="151"/>
      <c r="IC35" s="151"/>
      <c r="ID35" s="151"/>
      <c r="IE35" s="151"/>
      <c r="IF35" s="151"/>
      <c r="IG35" s="151"/>
      <c r="IH35" s="151"/>
      <c r="II35" s="151"/>
      <c r="IJ35" s="151"/>
      <c r="IK35" s="151"/>
      <c r="IL35" s="151"/>
      <c r="IM35" s="151"/>
      <c r="IN35" s="151"/>
      <c r="IO35" s="151"/>
      <c r="IP35" s="151"/>
      <c r="IQ35" s="151"/>
      <c r="IR35" s="151"/>
      <c r="IS35" s="151"/>
      <c r="IT35" s="151"/>
      <c r="IU35" s="151"/>
      <c r="IV35" s="151"/>
      <c r="IW35" s="151"/>
      <c r="IX35" s="151"/>
      <c r="IY35" s="151"/>
      <c r="IZ35" s="151"/>
      <c r="JA35" s="151"/>
      <c r="JB35" s="151"/>
      <c r="JC35" s="151"/>
      <c r="JD35" s="151"/>
      <c r="JE35" s="151"/>
      <c r="JF35" s="151"/>
      <c r="JG35" s="151"/>
      <c r="JH35" s="151"/>
      <c r="JI35" s="151"/>
      <c r="JJ35" s="151"/>
      <c r="JK35" s="151"/>
      <c r="JL35" s="151"/>
      <c r="JM35" s="151"/>
      <c r="JN35" s="151"/>
      <c r="JO35" s="151"/>
      <c r="JP35" s="151"/>
      <c r="JQ35" s="151"/>
      <c r="JR35" s="151"/>
      <c r="JS35" s="151"/>
      <c r="JT35" s="151"/>
      <c r="JU35" s="151"/>
      <c r="JV35" s="151"/>
      <c r="JW35" s="151"/>
      <c r="JX35" s="151"/>
      <c r="JY35" s="151"/>
      <c r="JZ35" s="151"/>
      <c r="KA35" s="151"/>
      <c r="KB35" s="151"/>
      <c r="KC35" s="151"/>
      <c r="KD35" s="151"/>
      <c r="KE35" s="151"/>
      <c r="KF35" s="151"/>
      <c r="KG35" s="151"/>
      <c r="KH35" s="151"/>
      <c r="KI35" s="151"/>
      <c r="KJ35" s="151"/>
      <c r="KK35" s="151"/>
      <c r="KL35" s="151"/>
      <c r="KM35" s="151"/>
      <c r="KN35" s="151"/>
      <c r="KO35" s="151"/>
      <c r="KP35" s="151"/>
      <c r="KQ35" s="151"/>
      <c r="KR35" s="151"/>
      <c r="KS35" s="151"/>
      <c r="KT35" s="151"/>
      <c r="KU35" s="151"/>
      <c r="KV35" s="151"/>
      <c r="KW35" s="151"/>
      <c r="KX35" s="151"/>
      <c r="KY35" s="151"/>
      <c r="KZ35" s="151"/>
      <c r="LA35" s="151"/>
      <c r="LB35" s="151"/>
      <c r="LC35" s="151"/>
      <c r="LD35" s="151"/>
      <c r="LE35" s="151"/>
      <c r="LF35" s="151"/>
      <c r="LG35" s="151"/>
      <c r="LH35" s="151"/>
      <c r="LI35" s="151"/>
      <c r="LJ35" s="151"/>
      <c r="LK35" s="151"/>
      <c r="LL35" s="151">
        <v>71972</v>
      </c>
      <c r="LM35" s="151">
        <v>3791</v>
      </c>
      <c r="LN35" s="151"/>
      <c r="LO35" s="151"/>
      <c r="LP35" s="151"/>
      <c r="LQ35" s="151"/>
      <c r="LR35" s="151"/>
      <c r="LS35" s="151"/>
      <c r="LT35" s="151"/>
      <c r="LU35" s="151"/>
      <c r="LV35" s="151"/>
      <c r="LW35" s="151"/>
      <c r="LX35" s="151"/>
      <c r="LY35" s="151"/>
      <c r="LZ35" s="151"/>
      <c r="MA35" s="151"/>
      <c r="MB35" s="151"/>
      <c r="MC35" s="151"/>
      <c r="MD35" s="151"/>
      <c r="ME35" s="151"/>
      <c r="MF35" s="151"/>
      <c r="MG35" s="151"/>
      <c r="MH35" s="151"/>
      <c r="MI35" s="151"/>
      <c r="MJ35" s="151"/>
      <c r="MK35" s="151"/>
      <c r="ML35" s="151"/>
      <c r="MM35" s="151"/>
      <c r="MN35" s="151"/>
      <c r="MO35" s="151"/>
      <c r="MP35" s="151"/>
      <c r="MQ35" s="151"/>
      <c r="MR35" s="151"/>
      <c r="MS35" s="151"/>
      <c r="MT35" s="151"/>
      <c r="MU35" s="151"/>
      <c r="MV35" s="151"/>
      <c r="MW35" s="151"/>
      <c r="MX35" s="151"/>
      <c r="MY35" s="151"/>
      <c r="MZ35" s="151"/>
      <c r="NA35" s="151"/>
      <c r="NB35" s="151"/>
      <c r="NC35" s="151"/>
      <c r="ND35" s="151"/>
      <c r="NE35" s="151"/>
      <c r="NF35" s="151"/>
      <c r="NG35" s="151"/>
      <c r="NH35" s="151"/>
      <c r="NI35" s="151"/>
      <c r="NJ35" s="151"/>
      <c r="NK35" s="151"/>
      <c r="NL35" s="151"/>
      <c r="NM35" s="151"/>
      <c r="NN35" s="151"/>
      <c r="NO35" s="151"/>
      <c r="NP35" s="151"/>
      <c r="NQ35" s="151"/>
      <c r="NR35" s="151"/>
      <c r="NS35" s="151"/>
      <c r="NT35" s="151"/>
      <c r="NU35" s="151"/>
      <c r="NV35" s="151"/>
      <c r="NW35" s="151"/>
      <c r="NX35" s="151"/>
      <c r="NY35" s="151"/>
      <c r="NZ35" s="151"/>
      <c r="OA35" s="151"/>
      <c r="OB35" s="151"/>
      <c r="OC35" s="151"/>
      <c r="OD35" s="151"/>
      <c r="OE35" s="151">
        <v>1597</v>
      </c>
      <c r="OF35" s="151">
        <v>124</v>
      </c>
      <c r="OG35" s="151"/>
      <c r="OH35" s="151"/>
      <c r="OI35" s="151"/>
      <c r="OJ35" s="151"/>
      <c r="OK35" s="151"/>
      <c r="OL35" s="151"/>
      <c r="OM35" s="151"/>
      <c r="ON35" s="151"/>
      <c r="OO35" s="152">
        <v>6966</v>
      </c>
      <c r="OP35" s="142">
        <v>84450</v>
      </c>
      <c r="OQ35" s="153"/>
      <c r="OR35" s="151"/>
      <c r="OS35" s="151"/>
      <c r="OT35" s="151"/>
      <c r="OU35" s="151"/>
      <c r="OV35" s="151"/>
      <c r="OW35" s="151">
        <v>18</v>
      </c>
      <c r="OX35" s="151"/>
      <c r="OY35" s="151"/>
      <c r="OZ35" s="151"/>
      <c r="PA35" s="151"/>
      <c r="PB35" s="151"/>
      <c r="PC35" s="151"/>
      <c r="PD35" s="151"/>
      <c r="PE35" s="151"/>
      <c r="PF35" s="151"/>
      <c r="PG35" s="151"/>
      <c r="PH35" s="151"/>
      <c r="PI35" s="151"/>
      <c r="PJ35" s="154"/>
      <c r="PK35" s="142">
        <v>18</v>
      </c>
      <c r="PL35" s="142">
        <v>84468</v>
      </c>
    </row>
    <row r="36" spans="1:428" ht="15" x14ac:dyDescent="0.25">
      <c r="A36" s="145" t="s">
        <v>612</v>
      </c>
      <c r="B36" s="146" t="s">
        <v>715</v>
      </c>
      <c r="C36" s="147" t="s">
        <v>224</v>
      </c>
      <c r="D36" s="148"/>
      <c r="E36" s="149"/>
      <c r="F36" s="149"/>
      <c r="G36" s="149"/>
      <c r="H36" s="149"/>
      <c r="I36" s="149"/>
      <c r="J36" s="151"/>
      <c r="K36" s="151"/>
      <c r="L36" s="151"/>
      <c r="M36" s="151"/>
      <c r="N36" s="151"/>
      <c r="O36" s="151"/>
      <c r="P36" s="151"/>
      <c r="Q36" s="151"/>
      <c r="R36" s="151"/>
      <c r="S36" s="151"/>
      <c r="T36" s="151"/>
      <c r="U36" s="151"/>
      <c r="V36" s="151"/>
      <c r="W36" s="151"/>
      <c r="X36" s="151"/>
      <c r="Y36" s="151"/>
      <c r="Z36" s="151"/>
      <c r="AA36" s="151"/>
      <c r="AB36" s="151"/>
      <c r="AC36" s="151"/>
      <c r="AD36" s="151"/>
      <c r="AE36" s="151"/>
      <c r="AF36" s="151"/>
      <c r="AG36" s="151"/>
      <c r="AH36" s="151"/>
      <c r="AI36" s="151"/>
      <c r="AJ36" s="151"/>
      <c r="AK36" s="151"/>
      <c r="AL36" s="151"/>
      <c r="AM36" s="151"/>
      <c r="AN36" s="151"/>
      <c r="AO36" s="151"/>
      <c r="AP36" s="151"/>
      <c r="AQ36" s="151"/>
      <c r="AR36" s="151"/>
      <c r="AS36" s="151"/>
      <c r="AT36" s="151"/>
      <c r="AU36" s="151"/>
      <c r="AV36" s="151"/>
      <c r="AW36" s="151"/>
      <c r="AX36" s="151"/>
      <c r="AY36" s="151"/>
      <c r="AZ36" s="151"/>
      <c r="BA36" s="151"/>
      <c r="BB36" s="151"/>
      <c r="BC36" s="151"/>
      <c r="BD36" s="151"/>
      <c r="BE36" s="151"/>
      <c r="BF36" s="151"/>
      <c r="BG36" s="151"/>
      <c r="BH36" s="151"/>
      <c r="BI36" s="151"/>
      <c r="BJ36" s="151"/>
      <c r="BK36" s="151"/>
      <c r="BL36" s="151"/>
      <c r="BM36" s="151"/>
      <c r="BN36" s="151"/>
      <c r="BO36" s="151"/>
      <c r="BP36" s="151"/>
      <c r="BQ36" s="151"/>
      <c r="BR36" s="151"/>
      <c r="BS36" s="151"/>
      <c r="BT36" s="151"/>
      <c r="BU36" s="151"/>
      <c r="BV36" s="151"/>
      <c r="BW36" s="151"/>
      <c r="BX36" s="151"/>
      <c r="BY36" s="151"/>
      <c r="BZ36" s="151"/>
      <c r="CA36" s="151"/>
      <c r="CB36" s="151"/>
      <c r="CC36" s="151"/>
      <c r="CD36" s="151"/>
      <c r="CE36" s="151"/>
      <c r="CF36" s="151"/>
      <c r="CG36" s="151"/>
      <c r="CH36" s="151"/>
      <c r="CI36" s="151"/>
      <c r="CJ36" s="151"/>
      <c r="CK36" s="151"/>
      <c r="CL36" s="151"/>
      <c r="CM36" s="151"/>
      <c r="CN36" s="151"/>
      <c r="CO36" s="151"/>
      <c r="CP36" s="151"/>
      <c r="CQ36" s="151"/>
      <c r="CR36" s="151"/>
      <c r="CS36" s="151"/>
      <c r="CT36" s="151"/>
      <c r="CU36" s="151"/>
      <c r="CV36" s="151"/>
      <c r="CW36" s="151"/>
      <c r="CX36" s="151"/>
      <c r="CY36" s="151"/>
      <c r="CZ36" s="151"/>
      <c r="DA36" s="151"/>
      <c r="DB36" s="151"/>
      <c r="DC36" s="151"/>
      <c r="DD36" s="151"/>
      <c r="DE36" s="151"/>
      <c r="DF36" s="151"/>
      <c r="DG36" s="151"/>
      <c r="DH36" s="151"/>
      <c r="DI36" s="151"/>
      <c r="DJ36" s="151"/>
      <c r="DK36" s="151"/>
      <c r="DL36" s="151"/>
      <c r="DM36" s="151"/>
      <c r="DN36" s="151"/>
      <c r="DO36" s="151"/>
      <c r="DP36" s="151"/>
      <c r="DQ36" s="151"/>
      <c r="DR36" s="151"/>
      <c r="DS36" s="151"/>
      <c r="DT36" s="151"/>
      <c r="DU36" s="151"/>
      <c r="DV36" s="151"/>
      <c r="DW36" s="151"/>
      <c r="DX36" s="151"/>
      <c r="DY36" s="151"/>
      <c r="DZ36" s="151"/>
      <c r="EA36" s="151"/>
      <c r="EB36" s="151"/>
      <c r="EC36" s="151"/>
      <c r="ED36" s="151"/>
      <c r="EE36" s="151"/>
      <c r="EF36" s="151"/>
      <c r="EG36" s="151"/>
      <c r="EH36" s="151"/>
      <c r="EI36" s="151"/>
      <c r="EJ36" s="151"/>
      <c r="EK36" s="151"/>
      <c r="EL36" s="151"/>
      <c r="EM36" s="151"/>
      <c r="EN36" s="151"/>
      <c r="EO36" s="151"/>
      <c r="EP36" s="151"/>
      <c r="EQ36" s="151"/>
      <c r="ER36" s="151"/>
      <c r="ES36" s="151"/>
      <c r="ET36" s="151"/>
      <c r="EU36" s="151"/>
      <c r="EV36" s="151"/>
      <c r="EW36" s="151"/>
      <c r="EX36" s="151"/>
      <c r="EY36" s="151"/>
      <c r="EZ36" s="151"/>
      <c r="FA36" s="151"/>
      <c r="FB36" s="151"/>
      <c r="FC36" s="151"/>
      <c r="FD36" s="151"/>
      <c r="FE36" s="151"/>
      <c r="FF36" s="151"/>
      <c r="FG36" s="151"/>
      <c r="FH36" s="151"/>
      <c r="FI36" s="151"/>
      <c r="FJ36" s="151"/>
      <c r="FK36" s="151"/>
      <c r="FL36" s="151"/>
      <c r="FM36" s="151"/>
      <c r="FN36" s="151"/>
      <c r="FO36" s="151"/>
      <c r="FP36" s="151"/>
      <c r="FQ36" s="151"/>
      <c r="FR36" s="151"/>
      <c r="FS36" s="151"/>
      <c r="FT36" s="151"/>
      <c r="FU36" s="151"/>
      <c r="FV36" s="151"/>
      <c r="FW36" s="151"/>
      <c r="FX36" s="151"/>
      <c r="FY36" s="151"/>
      <c r="FZ36" s="151"/>
      <c r="GA36" s="151"/>
      <c r="GB36" s="151"/>
      <c r="GC36" s="151"/>
      <c r="GD36" s="151"/>
      <c r="GE36" s="151"/>
      <c r="GF36" s="151"/>
      <c r="GG36" s="151"/>
      <c r="GH36" s="151"/>
      <c r="GI36" s="151"/>
      <c r="GJ36" s="151"/>
      <c r="GK36" s="151"/>
      <c r="GL36" s="151"/>
      <c r="GM36" s="151"/>
      <c r="GN36" s="151"/>
      <c r="GO36" s="151"/>
      <c r="GP36" s="151"/>
      <c r="GQ36" s="151"/>
      <c r="GR36" s="151"/>
      <c r="GS36" s="151"/>
      <c r="GT36" s="151"/>
      <c r="GU36" s="151"/>
      <c r="GV36" s="151"/>
      <c r="GW36" s="151"/>
      <c r="GX36" s="151"/>
      <c r="GY36" s="151"/>
      <c r="GZ36" s="151"/>
      <c r="HA36" s="151"/>
      <c r="HB36" s="151"/>
      <c r="HC36" s="151"/>
      <c r="HD36" s="151"/>
      <c r="HE36" s="151"/>
      <c r="HF36" s="151"/>
      <c r="HG36" s="151"/>
      <c r="HH36" s="151"/>
      <c r="HI36" s="151"/>
      <c r="HJ36" s="151"/>
      <c r="HK36" s="151"/>
      <c r="HL36" s="151"/>
      <c r="HM36" s="151"/>
      <c r="HN36" s="151"/>
      <c r="HO36" s="151"/>
      <c r="HP36" s="151"/>
      <c r="HQ36" s="151"/>
      <c r="HR36" s="151"/>
      <c r="HS36" s="151"/>
      <c r="HT36" s="151"/>
      <c r="HU36" s="151"/>
      <c r="HV36" s="151"/>
      <c r="HW36" s="151"/>
      <c r="HX36" s="151"/>
      <c r="HY36" s="151"/>
      <c r="HZ36" s="151"/>
      <c r="IA36" s="151"/>
      <c r="IB36" s="151"/>
      <c r="IC36" s="151"/>
      <c r="ID36" s="151"/>
      <c r="IE36" s="151"/>
      <c r="IF36" s="151"/>
      <c r="IG36" s="151"/>
      <c r="IH36" s="151"/>
      <c r="II36" s="151"/>
      <c r="IJ36" s="151"/>
      <c r="IK36" s="151"/>
      <c r="IL36" s="151"/>
      <c r="IM36" s="151"/>
      <c r="IN36" s="151"/>
      <c r="IO36" s="151"/>
      <c r="IP36" s="151"/>
      <c r="IQ36" s="151"/>
      <c r="IR36" s="151"/>
      <c r="IS36" s="151"/>
      <c r="IT36" s="151"/>
      <c r="IU36" s="151"/>
      <c r="IV36" s="151"/>
      <c r="IW36" s="151"/>
      <c r="IX36" s="151"/>
      <c r="IY36" s="151"/>
      <c r="IZ36" s="151"/>
      <c r="JA36" s="151"/>
      <c r="JB36" s="151"/>
      <c r="JC36" s="151"/>
      <c r="JD36" s="151"/>
      <c r="JE36" s="151"/>
      <c r="JF36" s="151"/>
      <c r="JG36" s="151"/>
      <c r="JH36" s="151"/>
      <c r="JI36" s="151"/>
      <c r="JJ36" s="151"/>
      <c r="JK36" s="151"/>
      <c r="JL36" s="151"/>
      <c r="JM36" s="151"/>
      <c r="JN36" s="151"/>
      <c r="JO36" s="151"/>
      <c r="JP36" s="151"/>
      <c r="JQ36" s="151"/>
      <c r="JR36" s="151"/>
      <c r="JS36" s="151"/>
      <c r="JT36" s="151"/>
      <c r="JU36" s="151"/>
      <c r="JV36" s="151"/>
      <c r="JW36" s="151"/>
      <c r="JX36" s="151"/>
      <c r="JY36" s="151"/>
      <c r="JZ36" s="151"/>
      <c r="KA36" s="151"/>
      <c r="KB36" s="151"/>
      <c r="KC36" s="151"/>
      <c r="KD36" s="151"/>
      <c r="KE36" s="151"/>
      <c r="KF36" s="151"/>
      <c r="KG36" s="151"/>
      <c r="KH36" s="151"/>
      <c r="KI36" s="151"/>
      <c r="KJ36" s="151"/>
      <c r="KK36" s="151"/>
      <c r="KL36" s="151"/>
      <c r="KM36" s="151"/>
      <c r="KN36" s="151"/>
      <c r="KO36" s="151"/>
      <c r="KP36" s="151"/>
      <c r="KQ36" s="151"/>
      <c r="KR36" s="151"/>
      <c r="KS36" s="151"/>
      <c r="KT36" s="151"/>
      <c r="KU36" s="151"/>
      <c r="KV36" s="151"/>
      <c r="KW36" s="151"/>
      <c r="KX36" s="151"/>
      <c r="KY36" s="151"/>
      <c r="KZ36" s="151"/>
      <c r="LA36" s="151"/>
      <c r="LB36" s="151"/>
      <c r="LC36" s="151"/>
      <c r="LD36" s="151"/>
      <c r="LE36" s="151"/>
      <c r="LF36" s="151"/>
      <c r="LG36" s="151"/>
      <c r="LH36" s="151"/>
      <c r="LI36" s="151"/>
      <c r="LJ36" s="151"/>
      <c r="LK36" s="151"/>
      <c r="LL36" s="151"/>
      <c r="LM36" s="151"/>
      <c r="LN36" s="151"/>
      <c r="LO36" s="151"/>
      <c r="LP36" s="151"/>
      <c r="LQ36" s="151"/>
      <c r="LR36" s="151"/>
      <c r="LS36" s="151"/>
      <c r="LT36" s="151"/>
      <c r="LU36" s="151"/>
      <c r="LV36" s="151"/>
      <c r="LW36" s="151"/>
      <c r="LX36" s="151"/>
      <c r="LY36" s="151"/>
      <c r="LZ36" s="151"/>
      <c r="MA36" s="151"/>
      <c r="MB36" s="151"/>
      <c r="MC36" s="151"/>
      <c r="MD36" s="151"/>
      <c r="ME36" s="151"/>
      <c r="MF36" s="151"/>
      <c r="MG36" s="151"/>
      <c r="MH36" s="151"/>
      <c r="MI36" s="151"/>
      <c r="MJ36" s="151"/>
      <c r="MK36" s="151"/>
      <c r="ML36" s="151"/>
      <c r="MM36" s="151"/>
      <c r="MN36" s="151"/>
      <c r="MO36" s="151"/>
      <c r="MP36" s="151"/>
      <c r="MQ36" s="151"/>
      <c r="MR36" s="151"/>
      <c r="MS36" s="151"/>
      <c r="MT36" s="151"/>
      <c r="MU36" s="151"/>
      <c r="MV36" s="151"/>
      <c r="MW36" s="151"/>
      <c r="MX36" s="151"/>
      <c r="MY36" s="151"/>
      <c r="MZ36" s="151"/>
      <c r="NA36" s="151"/>
      <c r="NB36" s="151"/>
      <c r="NC36" s="151"/>
      <c r="ND36" s="151"/>
      <c r="NE36" s="151"/>
      <c r="NF36" s="151"/>
      <c r="NG36" s="151"/>
      <c r="NH36" s="151"/>
      <c r="NI36" s="151"/>
      <c r="NJ36" s="151"/>
      <c r="NK36" s="151"/>
      <c r="NL36" s="151"/>
      <c r="NM36" s="151"/>
      <c r="NN36" s="151"/>
      <c r="NO36" s="151"/>
      <c r="NP36" s="151"/>
      <c r="NQ36" s="151"/>
      <c r="NR36" s="151"/>
      <c r="NS36" s="151"/>
      <c r="NT36" s="151"/>
      <c r="NU36" s="151"/>
      <c r="NV36" s="151"/>
      <c r="NW36" s="151"/>
      <c r="NX36" s="151"/>
      <c r="NY36" s="151"/>
      <c r="NZ36" s="151"/>
      <c r="OA36" s="151"/>
      <c r="OB36" s="151"/>
      <c r="OC36" s="151"/>
      <c r="OD36" s="151"/>
      <c r="OE36" s="151"/>
      <c r="OF36" s="151"/>
      <c r="OG36" s="151"/>
      <c r="OH36" s="151"/>
      <c r="OI36" s="151"/>
      <c r="OJ36" s="151"/>
      <c r="OK36" s="151"/>
      <c r="OL36" s="151"/>
      <c r="OM36" s="151"/>
      <c r="ON36" s="151"/>
      <c r="OO36" s="152"/>
      <c r="OP36" s="142"/>
      <c r="OQ36" s="153"/>
      <c r="OR36" s="151"/>
      <c r="OS36" s="151"/>
      <c r="OT36" s="151"/>
      <c r="OU36" s="151">
        <v>143467</v>
      </c>
      <c r="OV36" s="151"/>
      <c r="OW36" s="151"/>
      <c r="OX36" s="151"/>
      <c r="OY36" s="151"/>
      <c r="OZ36" s="151"/>
      <c r="PA36" s="151"/>
      <c r="PB36" s="151">
        <v>1421</v>
      </c>
      <c r="PC36" s="151"/>
      <c r="PD36" s="151"/>
      <c r="PE36" s="151"/>
      <c r="PF36" s="151">
        <v>2352</v>
      </c>
      <c r="PG36" s="151"/>
      <c r="PH36" s="151"/>
      <c r="PI36" s="151"/>
      <c r="PJ36" s="154">
        <v>22145</v>
      </c>
      <c r="PK36" s="142">
        <v>169386</v>
      </c>
      <c r="PL36" s="142">
        <v>169386</v>
      </c>
    </row>
    <row r="37" spans="1:428" ht="15" x14ac:dyDescent="0.25">
      <c r="A37" s="145">
        <v>233412</v>
      </c>
      <c r="B37" s="146" t="s">
        <v>715</v>
      </c>
      <c r="C37" s="147" t="s">
        <v>225</v>
      </c>
      <c r="D37" s="148"/>
      <c r="E37" s="149"/>
      <c r="F37" s="149"/>
      <c r="G37" s="149"/>
      <c r="H37" s="149"/>
      <c r="I37" s="149"/>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151"/>
      <c r="AH37" s="151"/>
      <c r="AI37" s="151"/>
      <c r="AJ37" s="151"/>
      <c r="AK37" s="151"/>
      <c r="AL37" s="151"/>
      <c r="AM37" s="151"/>
      <c r="AN37" s="151"/>
      <c r="AO37" s="151"/>
      <c r="AP37" s="151"/>
      <c r="AQ37" s="151"/>
      <c r="AR37" s="151"/>
      <c r="AS37" s="151"/>
      <c r="AT37" s="151"/>
      <c r="AU37" s="151"/>
      <c r="AV37" s="151"/>
      <c r="AW37" s="151"/>
      <c r="AX37" s="151"/>
      <c r="AY37" s="151"/>
      <c r="AZ37" s="151"/>
      <c r="BA37" s="151"/>
      <c r="BB37" s="151"/>
      <c r="BC37" s="151"/>
      <c r="BD37" s="151"/>
      <c r="BE37" s="151"/>
      <c r="BF37" s="151"/>
      <c r="BG37" s="151"/>
      <c r="BH37" s="151"/>
      <c r="BI37" s="151"/>
      <c r="BJ37" s="151"/>
      <c r="BK37" s="151"/>
      <c r="BL37" s="151"/>
      <c r="BM37" s="151"/>
      <c r="BN37" s="151"/>
      <c r="BO37" s="151"/>
      <c r="BP37" s="151"/>
      <c r="BQ37" s="151"/>
      <c r="BR37" s="151"/>
      <c r="BS37" s="151"/>
      <c r="BT37" s="151"/>
      <c r="BU37" s="151"/>
      <c r="BV37" s="151"/>
      <c r="BW37" s="151"/>
      <c r="BX37" s="151"/>
      <c r="BY37" s="151"/>
      <c r="BZ37" s="151"/>
      <c r="CA37" s="151"/>
      <c r="CB37" s="151"/>
      <c r="CC37" s="151"/>
      <c r="CD37" s="151"/>
      <c r="CE37" s="151"/>
      <c r="CF37" s="151"/>
      <c r="CG37" s="151"/>
      <c r="CH37" s="151"/>
      <c r="CI37" s="151"/>
      <c r="CJ37" s="151"/>
      <c r="CK37" s="151"/>
      <c r="CL37" s="151"/>
      <c r="CM37" s="151"/>
      <c r="CN37" s="151"/>
      <c r="CO37" s="151"/>
      <c r="CP37" s="151"/>
      <c r="CQ37" s="151"/>
      <c r="CR37" s="151"/>
      <c r="CS37" s="151"/>
      <c r="CT37" s="151"/>
      <c r="CU37" s="151"/>
      <c r="CV37" s="151"/>
      <c r="CW37" s="151"/>
      <c r="CX37" s="151"/>
      <c r="CY37" s="151"/>
      <c r="CZ37" s="151"/>
      <c r="DA37" s="151"/>
      <c r="DB37" s="151"/>
      <c r="DC37" s="151"/>
      <c r="DD37" s="151"/>
      <c r="DE37" s="151"/>
      <c r="DF37" s="151"/>
      <c r="DG37" s="151"/>
      <c r="DH37" s="151"/>
      <c r="DI37" s="151"/>
      <c r="DJ37" s="151"/>
      <c r="DK37" s="151"/>
      <c r="DL37" s="151"/>
      <c r="DM37" s="151"/>
      <c r="DN37" s="151"/>
      <c r="DO37" s="151"/>
      <c r="DP37" s="151"/>
      <c r="DQ37" s="151"/>
      <c r="DR37" s="151"/>
      <c r="DS37" s="151"/>
      <c r="DT37" s="151"/>
      <c r="DU37" s="151"/>
      <c r="DV37" s="151"/>
      <c r="DW37" s="151"/>
      <c r="DX37" s="151"/>
      <c r="DY37" s="151"/>
      <c r="DZ37" s="151"/>
      <c r="EA37" s="151"/>
      <c r="EB37" s="151"/>
      <c r="EC37" s="151"/>
      <c r="ED37" s="151"/>
      <c r="EE37" s="151"/>
      <c r="EF37" s="151"/>
      <c r="EG37" s="151"/>
      <c r="EH37" s="151"/>
      <c r="EI37" s="151"/>
      <c r="EJ37" s="151"/>
      <c r="EK37" s="151"/>
      <c r="EL37" s="151"/>
      <c r="EM37" s="151"/>
      <c r="EN37" s="151"/>
      <c r="EO37" s="151"/>
      <c r="EP37" s="151"/>
      <c r="EQ37" s="151"/>
      <c r="ER37" s="151"/>
      <c r="ES37" s="151"/>
      <c r="ET37" s="151"/>
      <c r="EU37" s="151"/>
      <c r="EV37" s="151"/>
      <c r="EW37" s="151"/>
      <c r="EX37" s="151"/>
      <c r="EY37" s="151"/>
      <c r="EZ37" s="151"/>
      <c r="FA37" s="151"/>
      <c r="FB37" s="151"/>
      <c r="FC37" s="151"/>
      <c r="FD37" s="151"/>
      <c r="FE37" s="151"/>
      <c r="FF37" s="151"/>
      <c r="FG37" s="151"/>
      <c r="FH37" s="151"/>
      <c r="FI37" s="151"/>
      <c r="FJ37" s="151"/>
      <c r="FK37" s="151"/>
      <c r="FL37" s="151"/>
      <c r="FM37" s="151"/>
      <c r="FN37" s="151"/>
      <c r="FO37" s="151"/>
      <c r="FP37" s="151"/>
      <c r="FQ37" s="151"/>
      <c r="FR37" s="151"/>
      <c r="FS37" s="151"/>
      <c r="FT37" s="151"/>
      <c r="FU37" s="151"/>
      <c r="FV37" s="151"/>
      <c r="FW37" s="151"/>
      <c r="FX37" s="151"/>
      <c r="FY37" s="151"/>
      <c r="FZ37" s="151"/>
      <c r="GA37" s="151"/>
      <c r="GB37" s="151"/>
      <c r="GC37" s="151"/>
      <c r="GD37" s="151"/>
      <c r="GE37" s="151"/>
      <c r="GF37" s="151"/>
      <c r="GG37" s="151"/>
      <c r="GH37" s="151"/>
      <c r="GI37" s="151"/>
      <c r="GJ37" s="151"/>
      <c r="GK37" s="151"/>
      <c r="GL37" s="151"/>
      <c r="GM37" s="151"/>
      <c r="GN37" s="151"/>
      <c r="GO37" s="151"/>
      <c r="GP37" s="151"/>
      <c r="GQ37" s="151"/>
      <c r="GR37" s="151"/>
      <c r="GS37" s="151"/>
      <c r="GT37" s="151"/>
      <c r="GU37" s="151"/>
      <c r="GV37" s="151"/>
      <c r="GW37" s="151"/>
      <c r="GX37" s="151"/>
      <c r="GY37" s="151"/>
      <c r="GZ37" s="151"/>
      <c r="HA37" s="151"/>
      <c r="HB37" s="151"/>
      <c r="HC37" s="151"/>
      <c r="HD37" s="151"/>
      <c r="HE37" s="151"/>
      <c r="HF37" s="151"/>
      <c r="HG37" s="151"/>
      <c r="HH37" s="151"/>
      <c r="HI37" s="151"/>
      <c r="HJ37" s="151"/>
      <c r="HK37" s="151"/>
      <c r="HL37" s="151"/>
      <c r="HM37" s="151"/>
      <c r="HN37" s="151"/>
      <c r="HO37" s="151"/>
      <c r="HP37" s="151"/>
      <c r="HQ37" s="151"/>
      <c r="HR37" s="151"/>
      <c r="HS37" s="151"/>
      <c r="HT37" s="151"/>
      <c r="HU37" s="151"/>
      <c r="HV37" s="151"/>
      <c r="HW37" s="151"/>
      <c r="HX37" s="151"/>
      <c r="HY37" s="151"/>
      <c r="HZ37" s="151"/>
      <c r="IA37" s="151"/>
      <c r="IB37" s="151"/>
      <c r="IC37" s="151"/>
      <c r="ID37" s="151"/>
      <c r="IE37" s="151"/>
      <c r="IF37" s="151"/>
      <c r="IG37" s="151"/>
      <c r="IH37" s="151"/>
      <c r="II37" s="151"/>
      <c r="IJ37" s="151"/>
      <c r="IK37" s="151"/>
      <c r="IL37" s="151"/>
      <c r="IM37" s="151"/>
      <c r="IN37" s="151"/>
      <c r="IO37" s="151"/>
      <c r="IP37" s="151"/>
      <c r="IQ37" s="151"/>
      <c r="IR37" s="151"/>
      <c r="IS37" s="151"/>
      <c r="IT37" s="151"/>
      <c r="IU37" s="151"/>
      <c r="IV37" s="151"/>
      <c r="IW37" s="151"/>
      <c r="IX37" s="151"/>
      <c r="IY37" s="151"/>
      <c r="IZ37" s="151"/>
      <c r="JA37" s="151"/>
      <c r="JB37" s="151"/>
      <c r="JC37" s="151"/>
      <c r="JD37" s="151"/>
      <c r="JE37" s="151"/>
      <c r="JF37" s="151"/>
      <c r="JG37" s="151"/>
      <c r="JH37" s="151"/>
      <c r="JI37" s="151"/>
      <c r="JJ37" s="151"/>
      <c r="JK37" s="151"/>
      <c r="JL37" s="151"/>
      <c r="JM37" s="151"/>
      <c r="JN37" s="151"/>
      <c r="JO37" s="151"/>
      <c r="JP37" s="151"/>
      <c r="JQ37" s="151"/>
      <c r="JR37" s="151"/>
      <c r="JS37" s="151"/>
      <c r="JT37" s="151"/>
      <c r="JU37" s="151"/>
      <c r="JV37" s="151"/>
      <c r="JW37" s="151"/>
      <c r="JX37" s="151"/>
      <c r="JY37" s="151"/>
      <c r="JZ37" s="151"/>
      <c r="KA37" s="151"/>
      <c r="KB37" s="151"/>
      <c r="KC37" s="151"/>
      <c r="KD37" s="151"/>
      <c r="KE37" s="151"/>
      <c r="KF37" s="151"/>
      <c r="KG37" s="151"/>
      <c r="KH37" s="151"/>
      <c r="KI37" s="151"/>
      <c r="KJ37" s="151"/>
      <c r="KK37" s="151"/>
      <c r="KL37" s="151"/>
      <c r="KM37" s="151"/>
      <c r="KN37" s="151"/>
      <c r="KO37" s="151"/>
      <c r="KP37" s="151"/>
      <c r="KQ37" s="151"/>
      <c r="KR37" s="151"/>
      <c r="KS37" s="151"/>
      <c r="KT37" s="151"/>
      <c r="KU37" s="151"/>
      <c r="KV37" s="151"/>
      <c r="KW37" s="151"/>
      <c r="KX37" s="151"/>
      <c r="KY37" s="151"/>
      <c r="KZ37" s="151"/>
      <c r="LA37" s="151"/>
      <c r="LB37" s="151"/>
      <c r="LC37" s="151"/>
      <c r="LD37" s="151"/>
      <c r="LE37" s="151"/>
      <c r="LF37" s="151"/>
      <c r="LG37" s="151"/>
      <c r="LH37" s="151"/>
      <c r="LI37" s="151"/>
      <c r="LJ37" s="151"/>
      <c r="LK37" s="151"/>
      <c r="LL37" s="151"/>
      <c r="LM37" s="151"/>
      <c r="LN37" s="151"/>
      <c r="LO37" s="151"/>
      <c r="LP37" s="151"/>
      <c r="LQ37" s="151"/>
      <c r="LR37" s="151"/>
      <c r="LS37" s="151"/>
      <c r="LT37" s="151"/>
      <c r="LU37" s="151"/>
      <c r="LV37" s="151"/>
      <c r="LW37" s="151"/>
      <c r="LX37" s="151"/>
      <c r="LY37" s="151"/>
      <c r="LZ37" s="151"/>
      <c r="MA37" s="151"/>
      <c r="MB37" s="151"/>
      <c r="MC37" s="151"/>
      <c r="MD37" s="151"/>
      <c r="ME37" s="151"/>
      <c r="MF37" s="151"/>
      <c r="MG37" s="151"/>
      <c r="MH37" s="151"/>
      <c r="MI37" s="151"/>
      <c r="MJ37" s="151"/>
      <c r="MK37" s="151"/>
      <c r="ML37" s="151"/>
      <c r="MM37" s="151"/>
      <c r="MN37" s="151"/>
      <c r="MO37" s="151"/>
      <c r="MP37" s="151"/>
      <c r="MQ37" s="151"/>
      <c r="MR37" s="151"/>
      <c r="MS37" s="151"/>
      <c r="MT37" s="151"/>
      <c r="MU37" s="151"/>
      <c r="MV37" s="151"/>
      <c r="MW37" s="151"/>
      <c r="MX37" s="151"/>
      <c r="MY37" s="151"/>
      <c r="MZ37" s="151"/>
      <c r="NA37" s="151"/>
      <c r="NB37" s="151"/>
      <c r="NC37" s="151"/>
      <c r="ND37" s="151"/>
      <c r="NE37" s="151"/>
      <c r="NF37" s="151"/>
      <c r="NG37" s="151"/>
      <c r="NH37" s="151"/>
      <c r="NI37" s="151"/>
      <c r="NJ37" s="151"/>
      <c r="NK37" s="151"/>
      <c r="NL37" s="151"/>
      <c r="NM37" s="151"/>
      <c r="NN37" s="151"/>
      <c r="NO37" s="151"/>
      <c r="NP37" s="151"/>
      <c r="NQ37" s="151"/>
      <c r="NR37" s="151"/>
      <c r="NS37" s="151"/>
      <c r="NT37" s="151"/>
      <c r="NU37" s="151"/>
      <c r="NV37" s="151"/>
      <c r="NW37" s="151"/>
      <c r="NX37" s="151"/>
      <c r="NY37" s="151"/>
      <c r="NZ37" s="151"/>
      <c r="OA37" s="151"/>
      <c r="OB37" s="151"/>
      <c r="OC37" s="151"/>
      <c r="OD37" s="151"/>
      <c r="OE37" s="151"/>
      <c r="OF37" s="151"/>
      <c r="OG37" s="151"/>
      <c r="OH37" s="151"/>
      <c r="OI37" s="151"/>
      <c r="OJ37" s="151"/>
      <c r="OK37" s="151"/>
      <c r="OL37" s="151"/>
      <c r="OM37" s="151"/>
      <c r="ON37" s="151"/>
      <c r="OO37" s="152"/>
      <c r="OP37" s="142"/>
      <c r="OQ37" s="153"/>
      <c r="OR37" s="151"/>
      <c r="OS37" s="151"/>
      <c r="OT37" s="151">
        <v>74011</v>
      </c>
      <c r="OU37" s="151"/>
      <c r="OV37" s="151"/>
      <c r="OW37" s="151"/>
      <c r="OX37" s="151"/>
      <c r="OY37" s="151"/>
      <c r="OZ37" s="151"/>
      <c r="PA37" s="151"/>
      <c r="PB37" s="151">
        <v>610</v>
      </c>
      <c r="PC37" s="151"/>
      <c r="PD37" s="151"/>
      <c r="PE37" s="151"/>
      <c r="PF37" s="151"/>
      <c r="PG37" s="151"/>
      <c r="PH37" s="151"/>
      <c r="PI37" s="151"/>
      <c r="PJ37" s="154">
        <v>5151</v>
      </c>
      <c r="PK37" s="142">
        <v>79772</v>
      </c>
      <c r="PL37" s="142">
        <v>79772</v>
      </c>
    </row>
    <row r="38" spans="1:428" ht="15" x14ac:dyDescent="0.25">
      <c r="A38" s="145" t="s">
        <v>613</v>
      </c>
      <c r="B38" s="146" t="s">
        <v>715</v>
      </c>
      <c r="C38" s="147" t="s">
        <v>226</v>
      </c>
      <c r="D38" s="148"/>
      <c r="E38" s="149"/>
      <c r="F38" s="149"/>
      <c r="G38" s="149"/>
      <c r="H38" s="149"/>
      <c r="I38" s="149"/>
      <c r="J38" s="151"/>
      <c r="K38" s="151"/>
      <c r="L38" s="151"/>
      <c r="M38" s="151"/>
      <c r="N38" s="151"/>
      <c r="O38" s="151"/>
      <c r="P38" s="151"/>
      <c r="Q38" s="151"/>
      <c r="R38" s="151"/>
      <c r="S38" s="151"/>
      <c r="T38" s="151"/>
      <c r="U38" s="151"/>
      <c r="V38" s="151"/>
      <c r="W38" s="151"/>
      <c r="X38" s="151"/>
      <c r="Y38" s="151"/>
      <c r="Z38" s="151"/>
      <c r="AA38" s="151"/>
      <c r="AB38" s="151"/>
      <c r="AC38" s="151"/>
      <c r="AD38" s="151"/>
      <c r="AE38" s="151"/>
      <c r="AF38" s="151"/>
      <c r="AG38" s="151"/>
      <c r="AH38" s="151"/>
      <c r="AI38" s="151"/>
      <c r="AJ38" s="151"/>
      <c r="AK38" s="151"/>
      <c r="AL38" s="151"/>
      <c r="AM38" s="151"/>
      <c r="AN38" s="151"/>
      <c r="AO38" s="151"/>
      <c r="AP38" s="151"/>
      <c r="AQ38" s="151"/>
      <c r="AR38" s="151"/>
      <c r="AS38" s="151"/>
      <c r="AT38" s="151"/>
      <c r="AU38" s="151"/>
      <c r="AV38" s="151"/>
      <c r="AW38" s="151"/>
      <c r="AX38" s="151"/>
      <c r="AY38" s="151"/>
      <c r="AZ38" s="151"/>
      <c r="BA38" s="151"/>
      <c r="BB38" s="151"/>
      <c r="BC38" s="151"/>
      <c r="BD38" s="151"/>
      <c r="BE38" s="151"/>
      <c r="BF38" s="151"/>
      <c r="BG38" s="151"/>
      <c r="BH38" s="151"/>
      <c r="BI38" s="151"/>
      <c r="BJ38" s="151"/>
      <c r="BK38" s="151"/>
      <c r="BL38" s="151"/>
      <c r="BM38" s="151"/>
      <c r="BN38" s="151"/>
      <c r="BO38" s="151"/>
      <c r="BP38" s="151"/>
      <c r="BQ38" s="151"/>
      <c r="BR38" s="151"/>
      <c r="BS38" s="151"/>
      <c r="BT38" s="151"/>
      <c r="BU38" s="151"/>
      <c r="BV38" s="151"/>
      <c r="BW38" s="151"/>
      <c r="BX38" s="151"/>
      <c r="BY38" s="151"/>
      <c r="BZ38" s="151"/>
      <c r="CA38" s="151"/>
      <c r="CB38" s="151"/>
      <c r="CC38" s="151"/>
      <c r="CD38" s="151"/>
      <c r="CE38" s="151"/>
      <c r="CF38" s="151"/>
      <c r="CG38" s="151"/>
      <c r="CH38" s="151"/>
      <c r="CI38" s="151"/>
      <c r="CJ38" s="151"/>
      <c r="CK38" s="151"/>
      <c r="CL38" s="151"/>
      <c r="CM38" s="151"/>
      <c r="CN38" s="151"/>
      <c r="CO38" s="151"/>
      <c r="CP38" s="151"/>
      <c r="CQ38" s="151"/>
      <c r="CR38" s="151"/>
      <c r="CS38" s="151"/>
      <c r="CT38" s="151"/>
      <c r="CU38" s="151"/>
      <c r="CV38" s="151"/>
      <c r="CW38" s="151"/>
      <c r="CX38" s="151"/>
      <c r="CY38" s="151"/>
      <c r="CZ38" s="151"/>
      <c r="DA38" s="151"/>
      <c r="DB38" s="151"/>
      <c r="DC38" s="151"/>
      <c r="DD38" s="151"/>
      <c r="DE38" s="151"/>
      <c r="DF38" s="151"/>
      <c r="DG38" s="151"/>
      <c r="DH38" s="151"/>
      <c r="DI38" s="151"/>
      <c r="DJ38" s="151"/>
      <c r="DK38" s="151"/>
      <c r="DL38" s="151"/>
      <c r="DM38" s="151"/>
      <c r="DN38" s="151"/>
      <c r="DO38" s="151"/>
      <c r="DP38" s="151"/>
      <c r="DQ38" s="151"/>
      <c r="DR38" s="151"/>
      <c r="DS38" s="151"/>
      <c r="DT38" s="151"/>
      <c r="DU38" s="151"/>
      <c r="DV38" s="151"/>
      <c r="DW38" s="151"/>
      <c r="DX38" s="151"/>
      <c r="DY38" s="151"/>
      <c r="DZ38" s="151"/>
      <c r="EA38" s="151"/>
      <c r="EB38" s="151"/>
      <c r="EC38" s="151"/>
      <c r="ED38" s="151"/>
      <c r="EE38" s="151"/>
      <c r="EF38" s="151"/>
      <c r="EG38" s="151"/>
      <c r="EH38" s="151"/>
      <c r="EI38" s="151"/>
      <c r="EJ38" s="151"/>
      <c r="EK38" s="151"/>
      <c r="EL38" s="151"/>
      <c r="EM38" s="151"/>
      <c r="EN38" s="151"/>
      <c r="EO38" s="151"/>
      <c r="EP38" s="151"/>
      <c r="EQ38" s="151"/>
      <c r="ER38" s="151"/>
      <c r="ES38" s="151"/>
      <c r="ET38" s="151"/>
      <c r="EU38" s="151"/>
      <c r="EV38" s="151"/>
      <c r="EW38" s="151"/>
      <c r="EX38" s="151"/>
      <c r="EY38" s="151"/>
      <c r="EZ38" s="151"/>
      <c r="FA38" s="151"/>
      <c r="FB38" s="151"/>
      <c r="FC38" s="151"/>
      <c r="FD38" s="151"/>
      <c r="FE38" s="151"/>
      <c r="FF38" s="151"/>
      <c r="FG38" s="151"/>
      <c r="FH38" s="151"/>
      <c r="FI38" s="151"/>
      <c r="FJ38" s="151"/>
      <c r="FK38" s="151"/>
      <c r="FL38" s="151"/>
      <c r="FM38" s="151"/>
      <c r="FN38" s="151"/>
      <c r="FO38" s="151"/>
      <c r="FP38" s="151"/>
      <c r="FQ38" s="151"/>
      <c r="FR38" s="151"/>
      <c r="FS38" s="151"/>
      <c r="FT38" s="151"/>
      <c r="FU38" s="151"/>
      <c r="FV38" s="151"/>
      <c r="FW38" s="151"/>
      <c r="FX38" s="151"/>
      <c r="FY38" s="151"/>
      <c r="FZ38" s="151"/>
      <c r="GA38" s="151"/>
      <c r="GB38" s="151"/>
      <c r="GC38" s="151"/>
      <c r="GD38" s="151"/>
      <c r="GE38" s="151"/>
      <c r="GF38" s="151"/>
      <c r="GG38" s="151"/>
      <c r="GH38" s="151"/>
      <c r="GI38" s="151"/>
      <c r="GJ38" s="151"/>
      <c r="GK38" s="151"/>
      <c r="GL38" s="151"/>
      <c r="GM38" s="151"/>
      <c r="GN38" s="151"/>
      <c r="GO38" s="151"/>
      <c r="GP38" s="151"/>
      <c r="GQ38" s="151"/>
      <c r="GR38" s="151"/>
      <c r="GS38" s="151"/>
      <c r="GT38" s="151"/>
      <c r="GU38" s="151"/>
      <c r="GV38" s="151"/>
      <c r="GW38" s="151"/>
      <c r="GX38" s="151"/>
      <c r="GY38" s="151"/>
      <c r="GZ38" s="151"/>
      <c r="HA38" s="151"/>
      <c r="HB38" s="151"/>
      <c r="HC38" s="151"/>
      <c r="HD38" s="151"/>
      <c r="HE38" s="151"/>
      <c r="HF38" s="151"/>
      <c r="HG38" s="151"/>
      <c r="HH38" s="151"/>
      <c r="HI38" s="151"/>
      <c r="HJ38" s="151"/>
      <c r="HK38" s="151"/>
      <c r="HL38" s="151"/>
      <c r="HM38" s="151"/>
      <c r="HN38" s="151"/>
      <c r="HO38" s="151"/>
      <c r="HP38" s="151"/>
      <c r="HQ38" s="151"/>
      <c r="HR38" s="151"/>
      <c r="HS38" s="151"/>
      <c r="HT38" s="151"/>
      <c r="HU38" s="151"/>
      <c r="HV38" s="151"/>
      <c r="HW38" s="151"/>
      <c r="HX38" s="151"/>
      <c r="HY38" s="151"/>
      <c r="HZ38" s="151"/>
      <c r="IA38" s="151"/>
      <c r="IB38" s="151"/>
      <c r="IC38" s="151"/>
      <c r="ID38" s="151"/>
      <c r="IE38" s="151"/>
      <c r="IF38" s="151"/>
      <c r="IG38" s="151"/>
      <c r="IH38" s="151"/>
      <c r="II38" s="151"/>
      <c r="IJ38" s="151"/>
      <c r="IK38" s="151"/>
      <c r="IL38" s="151"/>
      <c r="IM38" s="151"/>
      <c r="IN38" s="151"/>
      <c r="IO38" s="151"/>
      <c r="IP38" s="151"/>
      <c r="IQ38" s="151"/>
      <c r="IR38" s="151"/>
      <c r="IS38" s="151"/>
      <c r="IT38" s="151"/>
      <c r="IU38" s="151"/>
      <c r="IV38" s="151"/>
      <c r="IW38" s="151"/>
      <c r="IX38" s="151"/>
      <c r="IY38" s="151"/>
      <c r="IZ38" s="151"/>
      <c r="JA38" s="151"/>
      <c r="JB38" s="151"/>
      <c r="JC38" s="151"/>
      <c r="JD38" s="151"/>
      <c r="JE38" s="151"/>
      <c r="JF38" s="151"/>
      <c r="JG38" s="151"/>
      <c r="JH38" s="151"/>
      <c r="JI38" s="151"/>
      <c r="JJ38" s="151"/>
      <c r="JK38" s="151"/>
      <c r="JL38" s="151"/>
      <c r="JM38" s="151"/>
      <c r="JN38" s="151"/>
      <c r="JO38" s="151"/>
      <c r="JP38" s="151"/>
      <c r="JQ38" s="151"/>
      <c r="JR38" s="151"/>
      <c r="JS38" s="151"/>
      <c r="JT38" s="151"/>
      <c r="JU38" s="151"/>
      <c r="JV38" s="151"/>
      <c r="JW38" s="151"/>
      <c r="JX38" s="151"/>
      <c r="JY38" s="151"/>
      <c r="JZ38" s="151"/>
      <c r="KA38" s="151"/>
      <c r="KB38" s="151"/>
      <c r="KC38" s="151"/>
      <c r="KD38" s="151"/>
      <c r="KE38" s="151"/>
      <c r="KF38" s="151"/>
      <c r="KG38" s="151"/>
      <c r="KH38" s="151"/>
      <c r="KI38" s="151"/>
      <c r="KJ38" s="151"/>
      <c r="KK38" s="151"/>
      <c r="KL38" s="151"/>
      <c r="KM38" s="151"/>
      <c r="KN38" s="151"/>
      <c r="KO38" s="151"/>
      <c r="KP38" s="151"/>
      <c r="KQ38" s="151"/>
      <c r="KR38" s="151"/>
      <c r="KS38" s="151"/>
      <c r="KT38" s="151"/>
      <c r="KU38" s="151"/>
      <c r="KV38" s="151"/>
      <c r="KW38" s="151"/>
      <c r="KX38" s="151"/>
      <c r="KY38" s="151"/>
      <c r="KZ38" s="151"/>
      <c r="LA38" s="151"/>
      <c r="LB38" s="151"/>
      <c r="LC38" s="151"/>
      <c r="LD38" s="151"/>
      <c r="LE38" s="151"/>
      <c r="LF38" s="151"/>
      <c r="LG38" s="151"/>
      <c r="LH38" s="151"/>
      <c r="LI38" s="151"/>
      <c r="LJ38" s="151"/>
      <c r="LK38" s="151"/>
      <c r="LL38" s="151"/>
      <c r="LM38" s="151"/>
      <c r="LN38" s="151"/>
      <c r="LO38" s="151"/>
      <c r="LP38" s="151"/>
      <c r="LQ38" s="151"/>
      <c r="LR38" s="151"/>
      <c r="LS38" s="151"/>
      <c r="LT38" s="151"/>
      <c r="LU38" s="151"/>
      <c r="LV38" s="151"/>
      <c r="LW38" s="151"/>
      <c r="LX38" s="151"/>
      <c r="LY38" s="151"/>
      <c r="LZ38" s="151"/>
      <c r="MA38" s="151"/>
      <c r="MB38" s="151"/>
      <c r="MC38" s="151"/>
      <c r="MD38" s="151"/>
      <c r="ME38" s="151"/>
      <c r="MF38" s="151"/>
      <c r="MG38" s="151"/>
      <c r="MH38" s="151"/>
      <c r="MI38" s="151"/>
      <c r="MJ38" s="151"/>
      <c r="MK38" s="151"/>
      <c r="ML38" s="151"/>
      <c r="MM38" s="151"/>
      <c r="MN38" s="151"/>
      <c r="MO38" s="151"/>
      <c r="MP38" s="151"/>
      <c r="MQ38" s="151"/>
      <c r="MR38" s="151"/>
      <c r="MS38" s="151"/>
      <c r="MT38" s="151"/>
      <c r="MU38" s="151"/>
      <c r="MV38" s="151"/>
      <c r="MW38" s="151"/>
      <c r="MX38" s="151"/>
      <c r="MY38" s="151"/>
      <c r="MZ38" s="151"/>
      <c r="NA38" s="151"/>
      <c r="NB38" s="151"/>
      <c r="NC38" s="151"/>
      <c r="ND38" s="151"/>
      <c r="NE38" s="151"/>
      <c r="NF38" s="151"/>
      <c r="NG38" s="151"/>
      <c r="NH38" s="151"/>
      <c r="NI38" s="151"/>
      <c r="NJ38" s="151"/>
      <c r="NK38" s="151"/>
      <c r="NL38" s="151"/>
      <c r="NM38" s="151"/>
      <c r="NN38" s="151"/>
      <c r="NO38" s="151"/>
      <c r="NP38" s="151"/>
      <c r="NQ38" s="151"/>
      <c r="NR38" s="151"/>
      <c r="NS38" s="151"/>
      <c r="NT38" s="151"/>
      <c r="NU38" s="151"/>
      <c r="NV38" s="151"/>
      <c r="NW38" s="151"/>
      <c r="NX38" s="151"/>
      <c r="NY38" s="151"/>
      <c r="NZ38" s="151"/>
      <c r="OA38" s="151"/>
      <c r="OB38" s="151"/>
      <c r="OC38" s="151"/>
      <c r="OD38" s="151"/>
      <c r="OE38" s="151">
        <v>2104</v>
      </c>
      <c r="OF38" s="151">
        <v>165</v>
      </c>
      <c r="OG38" s="151"/>
      <c r="OH38" s="151"/>
      <c r="OI38" s="151"/>
      <c r="OJ38" s="151"/>
      <c r="OK38" s="151"/>
      <c r="OL38" s="151"/>
      <c r="OM38" s="151"/>
      <c r="ON38" s="151"/>
      <c r="OO38" s="152">
        <v>3526</v>
      </c>
      <c r="OP38" s="142">
        <v>5795</v>
      </c>
      <c r="OQ38" s="153"/>
      <c r="OR38" s="151"/>
      <c r="OS38" s="151"/>
      <c r="OT38" s="151">
        <v>242834</v>
      </c>
      <c r="OU38" s="151"/>
      <c r="OV38" s="151"/>
      <c r="OW38" s="151"/>
      <c r="OX38" s="151"/>
      <c r="OY38" s="151"/>
      <c r="OZ38" s="151"/>
      <c r="PA38" s="151"/>
      <c r="PB38" s="151">
        <v>65</v>
      </c>
      <c r="PC38" s="151"/>
      <c r="PD38" s="151"/>
      <c r="PE38" s="151"/>
      <c r="PF38" s="151"/>
      <c r="PG38" s="151"/>
      <c r="PH38" s="151"/>
      <c r="PI38" s="151"/>
      <c r="PJ38" s="154">
        <v>3601</v>
      </c>
      <c r="PK38" s="142">
        <v>246499</v>
      </c>
      <c r="PL38" s="142">
        <v>252295</v>
      </c>
    </row>
    <row r="39" spans="1:428" ht="15" x14ac:dyDescent="0.25">
      <c r="A39" s="145">
        <v>233230</v>
      </c>
      <c r="B39" s="146" t="s">
        <v>715</v>
      </c>
      <c r="C39" s="147" t="s">
        <v>227</v>
      </c>
      <c r="D39" s="148"/>
      <c r="E39" s="149"/>
      <c r="F39" s="149"/>
      <c r="G39" s="149"/>
      <c r="H39" s="149"/>
      <c r="I39" s="149"/>
      <c r="J39" s="151"/>
      <c r="K39" s="151"/>
      <c r="L39" s="151"/>
      <c r="M39" s="151"/>
      <c r="N39" s="151"/>
      <c r="O39" s="151"/>
      <c r="P39" s="151"/>
      <c r="Q39" s="151"/>
      <c r="R39" s="151"/>
      <c r="S39" s="151"/>
      <c r="T39" s="151"/>
      <c r="U39" s="151"/>
      <c r="V39" s="151"/>
      <c r="W39" s="151"/>
      <c r="X39" s="151"/>
      <c r="Y39" s="151"/>
      <c r="Z39" s="151"/>
      <c r="AA39" s="151"/>
      <c r="AB39" s="151"/>
      <c r="AC39" s="151"/>
      <c r="AD39" s="151"/>
      <c r="AE39" s="151"/>
      <c r="AF39" s="151"/>
      <c r="AG39" s="151"/>
      <c r="AH39" s="151"/>
      <c r="AI39" s="151"/>
      <c r="AJ39" s="151"/>
      <c r="AK39" s="151"/>
      <c r="AL39" s="151"/>
      <c r="AM39" s="151"/>
      <c r="AN39" s="151"/>
      <c r="AO39" s="151"/>
      <c r="AP39" s="151"/>
      <c r="AQ39" s="151"/>
      <c r="AR39" s="151"/>
      <c r="AS39" s="151"/>
      <c r="AT39" s="151"/>
      <c r="AU39" s="151"/>
      <c r="AV39" s="151"/>
      <c r="AW39" s="151"/>
      <c r="AX39" s="151"/>
      <c r="AY39" s="151"/>
      <c r="AZ39" s="151"/>
      <c r="BA39" s="151"/>
      <c r="BB39" s="151"/>
      <c r="BC39" s="151"/>
      <c r="BD39" s="151"/>
      <c r="BE39" s="151"/>
      <c r="BF39" s="151"/>
      <c r="BG39" s="151"/>
      <c r="BH39" s="151"/>
      <c r="BI39" s="151"/>
      <c r="BJ39" s="151"/>
      <c r="BK39" s="151"/>
      <c r="BL39" s="151"/>
      <c r="BM39" s="151"/>
      <c r="BN39" s="151"/>
      <c r="BO39" s="151"/>
      <c r="BP39" s="151"/>
      <c r="BQ39" s="151"/>
      <c r="BR39" s="151"/>
      <c r="BS39" s="151"/>
      <c r="BT39" s="151"/>
      <c r="BU39" s="151"/>
      <c r="BV39" s="151"/>
      <c r="BW39" s="151"/>
      <c r="BX39" s="151"/>
      <c r="BY39" s="151"/>
      <c r="BZ39" s="151"/>
      <c r="CA39" s="151"/>
      <c r="CB39" s="151"/>
      <c r="CC39" s="151"/>
      <c r="CD39" s="151"/>
      <c r="CE39" s="151"/>
      <c r="CF39" s="151"/>
      <c r="CG39" s="151"/>
      <c r="CH39" s="151"/>
      <c r="CI39" s="151"/>
      <c r="CJ39" s="151"/>
      <c r="CK39" s="151"/>
      <c r="CL39" s="151"/>
      <c r="CM39" s="151"/>
      <c r="CN39" s="151"/>
      <c r="CO39" s="151"/>
      <c r="CP39" s="151"/>
      <c r="CQ39" s="151"/>
      <c r="CR39" s="151"/>
      <c r="CS39" s="151"/>
      <c r="CT39" s="151"/>
      <c r="CU39" s="151"/>
      <c r="CV39" s="151"/>
      <c r="CW39" s="151"/>
      <c r="CX39" s="151"/>
      <c r="CY39" s="151"/>
      <c r="CZ39" s="151"/>
      <c r="DA39" s="151"/>
      <c r="DB39" s="151"/>
      <c r="DC39" s="151"/>
      <c r="DD39" s="151"/>
      <c r="DE39" s="151"/>
      <c r="DF39" s="151"/>
      <c r="DG39" s="151"/>
      <c r="DH39" s="151"/>
      <c r="DI39" s="151"/>
      <c r="DJ39" s="151"/>
      <c r="DK39" s="151"/>
      <c r="DL39" s="151"/>
      <c r="DM39" s="151"/>
      <c r="DN39" s="151"/>
      <c r="DO39" s="151"/>
      <c r="DP39" s="151"/>
      <c r="DQ39" s="151"/>
      <c r="DR39" s="151"/>
      <c r="DS39" s="151"/>
      <c r="DT39" s="151"/>
      <c r="DU39" s="151"/>
      <c r="DV39" s="151"/>
      <c r="DW39" s="151"/>
      <c r="DX39" s="151"/>
      <c r="DY39" s="151"/>
      <c r="DZ39" s="151"/>
      <c r="EA39" s="151"/>
      <c r="EB39" s="151"/>
      <c r="EC39" s="151"/>
      <c r="ED39" s="151"/>
      <c r="EE39" s="151"/>
      <c r="EF39" s="151"/>
      <c r="EG39" s="151"/>
      <c r="EH39" s="151"/>
      <c r="EI39" s="151"/>
      <c r="EJ39" s="151"/>
      <c r="EK39" s="151"/>
      <c r="EL39" s="151"/>
      <c r="EM39" s="151"/>
      <c r="EN39" s="151"/>
      <c r="EO39" s="151"/>
      <c r="EP39" s="151"/>
      <c r="EQ39" s="151"/>
      <c r="ER39" s="151"/>
      <c r="ES39" s="151"/>
      <c r="ET39" s="151"/>
      <c r="EU39" s="151"/>
      <c r="EV39" s="151"/>
      <c r="EW39" s="151"/>
      <c r="EX39" s="151"/>
      <c r="EY39" s="151"/>
      <c r="EZ39" s="151"/>
      <c r="FA39" s="151"/>
      <c r="FB39" s="151"/>
      <c r="FC39" s="151"/>
      <c r="FD39" s="151"/>
      <c r="FE39" s="151"/>
      <c r="FF39" s="151"/>
      <c r="FG39" s="151"/>
      <c r="FH39" s="151"/>
      <c r="FI39" s="151"/>
      <c r="FJ39" s="151"/>
      <c r="FK39" s="151"/>
      <c r="FL39" s="151"/>
      <c r="FM39" s="151"/>
      <c r="FN39" s="151"/>
      <c r="FO39" s="151"/>
      <c r="FP39" s="151"/>
      <c r="FQ39" s="151"/>
      <c r="FR39" s="151"/>
      <c r="FS39" s="151"/>
      <c r="FT39" s="151"/>
      <c r="FU39" s="151"/>
      <c r="FV39" s="151"/>
      <c r="FW39" s="151"/>
      <c r="FX39" s="151"/>
      <c r="FY39" s="151"/>
      <c r="FZ39" s="151"/>
      <c r="GA39" s="151"/>
      <c r="GB39" s="151"/>
      <c r="GC39" s="151"/>
      <c r="GD39" s="151"/>
      <c r="GE39" s="151"/>
      <c r="GF39" s="151"/>
      <c r="GG39" s="151"/>
      <c r="GH39" s="151"/>
      <c r="GI39" s="151"/>
      <c r="GJ39" s="151"/>
      <c r="GK39" s="151"/>
      <c r="GL39" s="151"/>
      <c r="GM39" s="151"/>
      <c r="GN39" s="151"/>
      <c r="GO39" s="151"/>
      <c r="GP39" s="151"/>
      <c r="GQ39" s="151"/>
      <c r="GR39" s="151"/>
      <c r="GS39" s="151"/>
      <c r="GT39" s="151"/>
      <c r="GU39" s="151"/>
      <c r="GV39" s="151"/>
      <c r="GW39" s="151"/>
      <c r="GX39" s="151"/>
      <c r="GY39" s="151"/>
      <c r="GZ39" s="151"/>
      <c r="HA39" s="151"/>
      <c r="HB39" s="151"/>
      <c r="HC39" s="151"/>
      <c r="HD39" s="151"/>
      <c r="HE39" s="151"/>
      <c r="HF39" s="151"/>
      <c r="HG39" s="151"/>
      <c r="HH39" s="151"/>
      <c r="HI39" s="151"/>
      <c r="HJ39" s="151"/>
      <c r="HK39" s="151"/>
      <c r="HL39" s="151"/>
      <c r="HM39" s="151"/>
      <c r="HN39" s="151"/>
      <c r="HO39" s="151"/>
      <c r="HP39" s="151"/>
      <c r="HQ39" s="151"/>
      <c r="HR39" s="151"/>
      <c r="HS39" s="151"/>
      <c r="HT39" s="151"/>
      <c r="HU39" s="151"/>
      <c r="HV39" s="151"/>
      <c r="HW39" s="151"/>
      <c r="HX39" s="151"/>
      <c r="HY39" s="151"/>
      <c r="HZ39" s="151"/>
      <c r="IA39" s="151"/>
      <c r="IB39" s="151"/>
      <c r="IC39" s="151"/>
      <c r="ID39" s="151"/>
      <c r="IE39" s="151"/>
      <c r="IF39" s="151"/>
      <c r="IG39" s="151"/>
      <c r="IH39" s="151"/>
      <c r="II39" s="151"/>
      <c r="IJ39" s="151"/>
      <c r="IK39" s="151"/>
      <c r="IL39" s="151"/>
      <c r="IM39" s="151"/>
      <c r="IN39" s="151"/>
      <c r="IO39" s="151"/>
      <c r="IP39" s="151"/>
      <c r="IQ39" s="151"/>
      <c r="IR39" s="151"/>
      <c r="IS39" s="151"/>
      <c r="IT39" s="151"/>
      <c r="IU39" s="151"/>
      <c r="IV39" s="151"/>
      <c r="IW39" s="151"/>
      <c r="IX39" s="151"/>
      <c r="IY39" s="151"/>
      <c r="IZ39" s="151"/>
      <c r="JA39" s="151"/>
      <c r="JB39" s="151"/>
      <c r="JC39" s="151"/>
      <c r="JD39" s="151"/>
      <c r="JE39" s="151"/>
      <c r="JF39" s="151"/>
      <c r="JG39" s="151"/>
      <c r="JH39" s="151"/>
      <c r="JI39" s="151"/>
      <c r="JJ39" s="151"/>
      <c r="JK39" s="151"/>
      <c r="JL39" s="151"/>
      <c r="JM39" s="151"/>
      <c r="JN39" s="151"/>
      <c r="JO39" s="151"/>
      <c r="JP39" s="151"/>
      <c r="JQ39" s="151"/>
      <c r="JR39" s="151"/>
      <c r="JS39" s="151"/>
      <c r="JT39" s="151"/>
      <c r="JU39" s="151"/>
      <c r="JV39" s="151"/>
      <c r="JW39" s="151"/>
      <c r="JX39" s="151"/>
      <c r="JY39" s="151"/>
      <c r="JZ39" s="151"/>
      <c r="KA39" s="151"/>
      <c r="KB39" s="151"/>
      <c r="KC39" s="151"/>
      <c r="KD39" s="151"/>
      <c r="KE39" s="151"/>
      <c r="KF39" s="151"/>
      <c r="KG39" s="151"/>
      <c r="KH39" s="151"/>
      <c r="KI39" s="151"/>
      <c r="KJ39" s="151"/>
      <c r="KK39" s="151"/>
      <c r="KL39" s="151"/>
      <c r="KM39" s="151"/>
      <c r="KN39" s="151"/>
      <c r="KO39" s="151"/>
      <c r="KP39" s="151"/>
      <c r="KQ39" s="151"/>
      <c r="KR39" s="151"/>
      <c r="KS39" s="151"/>
      <c r="KT39" s="151"/>
      <c r="KU39" s="151"/>
      <c r="KV39" s="151"/>
      <c r="KW39" s="151"/>
      <c r="KX39" s="151"/>
      <c r="KY39" s="151"/>
      <c r="KZ39" s="151"/>
      <c r="LA39" s="151"/>
      <c r="LB39" s="151"/>
      <c r="LC39" s="151"/>
      <c r="LD39" s="151"/>
      <c r="LE39" s="151"/>
      <c r="LF39" s="151"/>
      <c r="LG39" s="151"/>
      <c r="LH39" s="151"/>
      <c r="LI39" s="151"/>
      <c r="LJ39" s="151"/>
      <c r="LK39" s="151"/>
      <c r="LL39" s="151"/>
      <c r="LM39" s="151"/>
      <c r="LN39" s="151"/>
      <c r="LO39" s="151"/>
      <c r="LP39" s="151"/>
      <c r="LQ39" s="151"/>
      <c r="LR39" s="151"/>
      <c r="LS39" s="151"/>
      <c r="LT39" s="151"/>
      <c r="LU39" s="151"/>
      <c r="LV39" s="151"/>
      <c r="LW39" s="151"/>
      <c r="LX39" s="151"/>
      <c r="LY39" s="151"/>
      <c r="LZ39" s="151"/>
      <c r="MA39" s="151"/>
      <c r="MB39" s="151"/>
      <c r="MC39" s="151"/>
      <c r="MD39" s="151"/>
      <c r="ME39" s="151"/>
      <c r="MF39" s="151"/>
      <c r="MG39" s="151"/>
      <c r="MH39" s="151"/>
      <c r="MI39" s="151"/>
      <c r="MJ39" s="151"/>
      <c r="MK39" s="151"/>
      <c r="ML39" s="151"/>
      <c r="MM39" s="151"/>
      <c r="MN39" s="151"/>
      <c r="MO39" s="151"/>
      <c r="MP39" s="151"/>
      <c r="MQ39" s="151"/>
      <c r="MR39" s="151"/>
      <c r="MS39" s="151"/>
      <c r="MT39" s="151"/>
      <c r="MU39" s="151"/>
      <c r="MV39" s="151"/>
      <c r="MW39" s="151"/>
      <c r="MX39" s="151"/>
      <c r="MY39" s="151"/>
      <c r="MZ39" s="151"/>
      <c r="NA39" s="151"/>
      <c r="NB39" s="151"/>
      <c r="NC39" s="151"/>
      <c r="ND39" s="151"/>
      <c r="NE39" s="151"/>
      <c r="NF39" s="151"/>
      <c r="NG39" s="151"/>
      <c r="NH39" s="151"/>
      <c r="NI39" s="151"/>
      <c r="NJ39" s="151"/>
      <c r="NK39" s="151"/>
      <c r="NL39" s="151"/>
      <c r="NM39" s="151"/>
      <c r="NN39" s="151"/>
      <c r="NO39" s="151"/>
      <c r="NP39" s="151"/>
      <c r="NQ39" s="151"/>
      <c r="NR39" s="151"/>
      <c r="NS39" s="151"/>
      <c r="NT39" s="151"/>
      <c r="NU39" s="151"/>
      <c r="NV39" s="151"/>
      <c r="NW39" s="151"/>
      <c r="NX39" s="151"/>
      <c r="NY39" s="151"/>
      <c r="NZ39" s="151"/>
      <c r="OA39" s="151"/>
      <c r="OB39" s="151"/>
      <c r="OC39" s="151"/>
      <c r="OD39" s="151"/>
      <c r="OE39" s="151"/>
      <c r="OF39" s="151"/>
      <c r="OG39" s="151"/>
      <c r="OH39" s="151"/>
      <c r="OI39" s="151"/>
      <c r="OJ39" s="151"/>
      <c r="OK39" s="151"/>
      <c r="OL39" s="151"/>
      <c r="OM39" s="151"/>
      <c r="ON39" s="151"/>
      <c r="OO39" s="152"/>
      <c r="OP39" s="142"/>
      <c r="OQ39" s="153"/>
      <c r="OR39" s="151"/>
      <c r="OS39" s="151"/>
      <c r="OT39" s="151"/>
      <c r="OU39" s="151">
        <v>69970</v>
      </c>
      <c r="OV39" s="151"/>
      <c r="OW39" s="151"/>
      <c r="OX39" s="151"/>
      <c r="OY39" s="151"/>
      <c r="OZ39" s="151"/>
      <c r="PA39" s="151"/>
      <c r="PB39" s="151">
        <v>401</v>
      </c>
      <c r="PC39" s="151"/>
      <c r="PD39" s="151"/>
      <c r="PE39" s="151"/>
      <c r="PF39" s="151">
        <v>296</v>
      </c>
      <c r="PG39" s="151"/>
      <c r="PH39" s="151"/>
      <c r="PI39" s="151"/>
      <c r="PJ39" s="154">
        <v>1</v>
      </c>
      <c r="PK39" s="142">
        <v>70668</v>
      </c>
      <c r="PL39" s="142">
        <v>70668</v>
      </c>
    </row>
    <row r="40" spans="1:428" ht="15" x14ac:dyDescent="0.25">
      <c r="A40" s="145" t="s">
        <v>614</v>
      </c>
      <c r="B40" s="146" t="s">
        <v>715</v>
      </c>
      <c r="C40" s="147" t="s">
        <v>228</v>
      </c>
      <c r="D40" s="148"/>
      <c r="E40" s="150"/>
      <c r="F40" s="149"/>
      <c r="G40" s="149"/>
      <c r="H40" s="149"/>
      <c r="I40" s="149"/>
      <c r="J40" s="151"/>
      <c r="K40" s="151"/>
      <c r="L40" s="151"/>
      <c r="M40" s="151"/>
      <c r="N40" s="151"/>
      <c r="O40" s="151"/>
      <c r="P40" s="151"/>
      <c r="Q40" s="151"/>
      <c r="R40" s="151"/>
      <c r="S40" s="151"/>
      <c r="T40" s="151"/>
      <c r="U40" s="151"/>
      <c r="V40" s="151"/>
      <c r="W40" s="151"/>
      <c r="X40" s="151"/>
      <c r="Y40" s="151"/>
      <c r="Z40" s="151"/>
      <c r="AA40" s="151"/>
      <c r="AB40" s="151"/>
      <c r="AC40" s="151"/>
      <c r="AD40" s="151"/>
      <c r="AE40" s="151"/>
      <c r="AF40" s="151"/>
      <c r="AG40" s="151"/>
      <c r="AH40" s="151"/>
      <c r="AI40" s="151"/>
      <c r="AJ40" s="151"/>
      <c r="AK40" s="151"/>
      <c r="AL40" s="151"/>
      <c r="AM40" s="151"/>
      <c r="AN40" s="151"/>
      <c r="AO40" s="151"/>
      <c r="AP40" s="151"/>
      <c r="AQ40" s="151"/>
      <c r="AR40" s="151"/>
      <c r="AS40" s="151"/>
      <c r="AT40" s="151"/>
      <c r="AU40" s="151"/>
      <c r="AV40" s="151"/>
      <c r="AW40" s="151"/>
      <c r="AX40" s="151"/>
      <c r="AY40" s="151"/>
      <c r="AZ40" s="151"/>
      <c r="BA40" s="151"/>
      <c r="BB40" s="151"/>
      <c r="BC40" s="151"/>
      <c r="BD40" s="151"/>
      <c r="BE40" s="151"/>
      <c r="BF40" s="151"/>
      <c r="BG40" s="151"/>
      <c r="BH40" s="151"/>
      <c r="BI40" s="151"/>
      <c r="BJ40" s="151"/>
      <c r="BK40" s="151"/>
      <c r="BL40" s="151"/>
      <c r="BM40" s="151"/>
      <c r="BN40" s="151"/>
      <c r="BO40" s="151"/>
      <c r="BP40" s="151"/>
      <c r="BQ40" s="151"/>
      <c r="BR40" s="151"/>
      <c r="BS40" s="151"/>
      <c r="BT40" s="151"/>
      <c r="BU40" s="151"/>
      <c r="BV40" s="151"/>
      <c r="BW40" s="151"/>
      <c r="BX40" s="151"/>
      <c r="BY40" s="151"/>
      <c r="BZ40" s="151"/>
      <c r="CA40" s="151"/>
      <c r="CB40" s="151"/>
      <c r="CC40" s="151"/>
      <c r="CD40" s="151"/>
      <c r="CE40" s="151"/>
      <c r="CF40" s="151"/>
      <c r="CG40" s="151"/>
      <c r="CH40" s="151"/>
      <c r="CI40" s="151"/>
      <c r="CJ40" s="151"/>
      <c r="CK40" s="151"/>
      <c r="CL40" s="151"/>
      <c r="CM40" s="151"/>
      <c r="CN40" s="151"/>
      <c r="CO40" s="151"/>
      <c r="CP40" s="151"/>
      <c r="CQ40" s="151"/>
      <c r="CR40" s="151"/>
      <c r="CS40" s="151"/>
      <c r="CT40" s="151"/>
      <c r="CU40" s="151"/>
      <c r="CV40" s="151"/>
      <c r="CW40" s="151"/>
      <c r="CX40" s="151"/>
      <c r="CY40" s="151"/>
      <c r="CZ40" s="151"/>
      <c r="DA40" s="151"/>
      <c r="DB40" s="151"/>
      <c r="DC40" s="151"/>
      <c r="DD40" s="151"/>
      <c r="DE40" s="151"/>
      <c r="DF40" s="151"/>
      <c r="DG40" s="151"/>
      <c r="DH40" s="151"/>
      <c r="DI40" s="151"/>
      <c r="DJ40" s="151"/>
      <c r="DK40" s="151"/>
      <c r="DL40" s="151"/>
      <c r="DM40" s="151"/>
      <c r="DN40" s="151"/>
      <c r="DO40" s="151"/>
      <c r="DP40" s="151"/>
      <c r="DQ40" s="151"/>
      <c r="DR40" s="151"/>
      <c r="DS40" s="151"/>
      <c r="DT40" s="151"/>
      <c r="DU40" s="151"/>
      <c r="DV40" s="151"/>
      <c r="DW40" s="151"/>
      <c r="DX40" s="151"/>
      <c r="DY40" s="151"/>
      <c r="DZ40" s="151"/>
      <c r="EA40" s="151"/>
      <c r="EB40" s="151"/>
      <c r="EC40" s="151"/>
      <c r="ED40" s="151"/>
      <c r="EE40" s="151"/>
      <c r="EF40" s="151"/>
      <c r="EG40" s="151"/>
      <c r="EH40" s="151"/>
      <c r="EI40" s="151"/>
      <c r="EJ40" s="151"/>
      <c r="EK40" s="151"/>
      <c r="EL40" s="151"/>
      <c r="EM40" s="151"/>
      <c r="EN40" s="151"/>
      <c r="EO40" s="151"/>
      <c r="EP40" s="151"/>
      <c r="EQ40" s="151"/>
      <c r="ER40" s="151"/>
      <c r="ES40" s="151"/>
      <c r="ET40" s="151"/>
      <c r="EU40" s="151"/>
      <c r="EV40" s="151"/>
      <c r="EW40" s="151"/>
      <c r="EX40" s="151"/>
      <c r="EY40" s="151"/>
      <c r="EZ40" s="151"/>
      <c r="FA40" s="151"/>
      <c r="FB40" s="151"/>
      <c r="FC40" s="151"/>
      <c r="FD40" s="151"/>
      <c r="FE40" s="151"/>
      <c r="FF40" s="151"/>
      <c r="FG40" s="151"/>
      <c r="FH40" s="151"/>
      <c r="FI40" s="151"/>
      <c r="FJ40" s="151"/>
      <c r="FK40" s="151"/>
      <c r="FL40" s="151"/>
      <c r="FM40" s="151"/>
      <c r="FN40" s="151"/>
      <c r="FO40" s="151"/>
      <c r="FP40" s="151"/>
      <c r="FQ40" s="151"/>
      <c r="FR40" s="151"/>
      <c r="FS40" s="151"/>
      <c r="FT40" s="151"/>
      <c r="FU40" s="151"/>
      <c r="FV40" s="151"/>
      <c r="FW40" s="151"/>
      <c r="FX40" s="151"/>
      <c r="FY40" s="151"/>
      <c r="FZ40" s="151"/>
      <c r="GA40" s="151"/>
      <c r="GB40" s="151"/>
      <c r="GC40" s="151"/>
      <c r="GD40" s="151"/>
      <c r="GE40" s="151"/>
      <c r="GF40" s="151"/>
      <c r="GG40" s="151"/>
      <c r="GH40" s="151"/>
      <c r="GI40" s="151"/>
      <c r="GJ40" s="151"/>
      <c r="GK40" s="151"/>
      <c r="GL40" s="151"/>
      <c r="GM40" s="151"/>
      <c r="GN40" s="151"/>
      <c r="GO40" s="151"/>
      <c r="GP40" s="151"/>
      <c r="GQ40" s="151"/>
      <c r="GR40" s="151"/>
      <c r="GS40" s="151"/>
      <c r="GT40" s="151"/>
      <c r="GU40" s="151"/>
      <c r="GV40" s="151"/>
      <c r="GW40" s="151"/>
      <c r="GX40" s="151"/>
      <c r="GY40" s="151"/>
      <c r="GZ40" s="151"/>
      <c r="HA40" s="151"/>
      <c r="HB40" s="151"/>
      <c r="HC40" s="151"/>
      <c r="HD40" s="151"/>
      <c r="HE40" s="151"/>
      <c r="HF40" s="151"/>
      <c r="HG40" s="151"/>
      <c r="HH40" s="151"/>
      <c r="HI40" s="151"/>
      <c r="HJ40" s="151"/>
      <c r="HK40" s="151"/>
      <c r="HL40" s="151"/>
      <c r="HM40" s="151"/>
      <c r="HN40" s="151"/>
      <c r="HO40" s="151"/>
      <c r="HP40" s="151"/>
      <c r="HQ40" s="151"/>
      <c r="HR40" s="151"/>
      <c r="HS40" s="151"/>
      <c r="HT40" s="151"/>
      <c r="HU40" s="151"/>
      <c r="HV40" s="151"/>
      <c r="HW40" s="151"/>
      <c r="HX40" s="151"/>
      <c r="HY40" s="151"/>
      <c r="HZ40" s="151"/>
      <c r="IA40" s="151"/>
      <c r="IB40" s="151"/>
      <c r="IC40" s="151"/>
      <c r="ID40" s="151"/>
      <c r="IE40" s="151"/>
      <c r="IF40" s="151"/>
      <c r="IG40" s="151"/>
      <c r="IH40" s="151"/>
      <c r="II40" s="151"/>
      <c r="IJ40" s="151"/>
      <c r="IK40" s="151"/>
      <c r="IL40" s="151"/>
      <c r="IM40" s="151"/>
      <c r="IN40" s="151"/>
      <c r="IO40" s="151"/>
      <c r="IP40" s="151"/>
      <c r="IQ40" s="151"/>
      <c r="IR40" s="151"/>
      <c r="IS40" s="151"/>
      <c r="IT40" s="151"/>
      <c r="IU40" s="151"/>
      <c r="IV40" s="151"/>
      <c r="IW40" s="151"/>
      <c r="IX40" s="151"/>
      <c r="IY40" s="151"/>
      <c r="IZ40" s="151"/>
      <c r="JA40" s="151"/>
      <c r="JB40" s="151"/>
      <c r="JC40" s="151"/>
      <c r="JD40" s="151"/>
      <c r="JE40" s="151"/>
      <c r="JF40" s="151"/>
      <c r="JG40" s="151"/>
      <c r="JH40" s="151"/>
      <c r="JI40" s="151"/>
      <c r="JJ40" s="151"/>
      <c r="JK40" s="151"/>
      <c r="JL40" s="151"/>
      <c r="JM40" s="151"/>
      <c r="JN40" s="151"/>
      <c r="JO40" s="151"/>
      <c r="JP40" s="151"/>
      <c r="JQ40" s="151"/>
      <c r="JR40" s="151"/>
      <c r="JS40" s="151"/>
      <c r="JT40" s="151"/>
      <c r="JU40" s="151"/>
      <c r="JV40" s="151"/>
      <c r="JW40" s="151"/>
      <c r="JX40" s="151"/>
      <c r="JY40" s="151"/>
      <c r="JZ40" s="151"/>
      <c r="KA40" s="151"/>
      <c r="KB40" s="151"/>
      <c r="KC40" s="151"/>
      <c r="KD40" s="151"/>
      <c r="KE40" s="151"/>
      <c r="KF40" s="151"/>
      <c r="KG40" s="151"/>
      <c r="KH40" s="151"/>
      <c r="KI40" s="151"/>
      <c r="KJ40" s="151"/>
      <c r="KK40" s="151"/>
      <c r="KL40" s="151"/>
      <c r="KM40" s="151"/>
      <c r="KN40" s="151"/>
      <c r="KO40" s="151"/>
      <c r="KP40" s="151"/>
      <c r="KQ40" s="151"/>
      <c r="KR40" s="151"/>
      <c r="KS40" s="151"/>
      <c r="KT40" s="151"/>
      <c r="KU40" s="151"/>
      <c r="KV40" s="151"/>
      <c r="KW40" s="151"/>
      <c r="KX40" s="151"/>
      <c r="KY40" s="151"/>
      <c r="KZ40" s="151"/>
      <c r="LA40" s="151"/>
      <c r="LB40" s="151"/>
      <c r="LC40" s="151"/>
      <c r="LD40" s="151"/>
      <c r="LE40" s="151"/>
      <c r="LF40" s="151"/>
      <c r="LG40" s="151"/>
      <c r="LH40" s="151"/>
      <c r="LI40" s="151"/>
      <c r="LJ40" s="151"/>
      <c r="LK40" s="151"/>
      <c r="LL40" s="151"/>
      <c r="LM40" s="151"/>
      <c r="LN40" s="151"/>
      <c r="LO40" s="151"/>
      <c r="LP40" s="151"/>
      <c r="LQ40" s="151"/>
      <c r="LR40" s="151"/>
      <c r="LS40" s="151"/>
      <c r="LT40" s="151"/>
      <c r="LU40" s="151"/>
      <c r="LV40" s="151"/>
      <c r="LW40" s="151"/>
      <c r="LX40" s="151"/>
      <c r="LY40" s="151"/>
      <c r="LZ40" s="151"/>
      <c r="MA40" s="151"/>
      <c r="MB40" s="151"/>
      <c r="MC40" s="151"/>
      <c r="MD40" s="151"/>
      <c r="ME40" s="151"/>
      <c r="MF40" s="151"/>
      <c r="MG40" s="151"/>
      <c r="MH40" s="151"/>
      <c r="MI40" s="151"/>
      <c r="MJ40" s="151"/>
      <c r="MK40" s="151"/>
      <c r="ML40" s="151"/>
      <c r="MM40" s="151"/>
      <c r="MN40" s="151"/>
      <c r="MO40" s="151"/>
      <c r="MP40" s="151"/>
      <c r="MQ40" s="151"/>
      <c r="MR40" s="151"/>
      <c r="MS40" s="151"/>
      <c r="MT40" s="151"/>
      <c r="MU40" s="151"/>
      <c r="MV40" s="151"/>
      <c r="MW40" s="151"/>
      <c r="MX40" s="151"/>
      <c r="MY40" s="151"/>
      <c r="MZ40" s="151"/>
      <c r="NA40" s="151"/>
      <c r="NB40" s="151"/>
      <c r="NC40" s="151"/>
      <c r="ND40" s="151"/>
      <c r="NE40" s="151"/>
      <c r="NF40" s="151"/>
      <c r="NG40" s="151"/>
      <c r="NH40" s="151"/>
      <c r="NI40" s="151"/>
      <c r="NJ40" s="151"/>
      <c r="NK40" s="151"/>
      <c r="NL40" s="151"/>
      <c r="NM40" s="151"/>
      <c r="NN40" s="151"/>
      <c r="NO40" s="151"/>
      <c r="NP40" s="151"/>
      <c r="NQ40" s="151"/>
      <c r="NR40" s="151"/>
      <c r="NS40" s="151"/>
      <c r="NT40" s="151"/>
      <c r="NU40" s="151"/>
      <c r="NV40" s="151"/>
      <c r="NW40" s="151"/>
      <c r="NX40" s="151"/>
      <c r="NY40" s="151"/>
      <c r="NZ40" s="151"/>
      <c r="OA40" s="151"/>
      <c r="OB40" s="151"/>
      <c r="OC40" s="151"/>
      <c r="OD40" s="151"/>
      <c r="OE40" s="151"/>
      <c r="OF40" s="151"/>
      <c r="OG40" s="151"/>
      <c r="OH40" s="151"/>
      <c r="OI40" s="151"/>
      <c r="OJ40" s="151"/>
      <c r="OK40" s="151"/>
      <c r="OL40" s="151"/>
      <c r="OM40" s="151"/>
      <c r="ON40" s="151"/>
      <c r="OO40" s="152"/>
      <c r="OP40" s="142"/>
      <c r="OQ40" s="153"/>
      <c r="OR40" s="151"/>
      <c r="OS40" s="151"/>
      <c r="OT40" s="151"/>
      <c r="OU40" s="151">
        <v>66380</v>
      </c>
      <c r="OV40" s="151"/>
      <c r="OW40" s="151"/>
      <c r="OX40" s="151"/>
      <c r="OY40" s="151"/>
      <c r="OZ40" s="151"/>
      <c r="PA40" s="151"/>
      <c r="PB40" s="151">
        <v>2103</v>
      </c>
      <c r="PC40" s="151"/>
      <c r="PD40" s="151"/>
      <c r="PE40" s="151"/>
      <c r="PF40" s="151">
        <v>4990</v>
      </c>
      <c r="PG40" s="151"/>
      <c r="PH40" s="151"/>
      <c r="PI40" s="151"/>
      <c r="PJ40" s="154">
        <v>49737</v>
      </c>
      <c r="PK40" s="142">
        <v>123210</v>
      </c>
      <c r="PL40" s="142">
        <v>123210</v>
      </c>
    </row>
    <row r="41" spans="1:428" ht="15" x14ac:dyDescent="0.25">
      <c r="A41" s="145">
        <v>233240</v>
      </c>
      <c r="B41" s="146" t="s">
        <v>715</v>
      </c>
      <c r="C41" s="147" t="s">
        <v>229</v>
      </c>
      <c r="D41" s="148"/>
      <c r="E41" s="149"/>
      <c r="F41" s="149"/>
      <c r="G41" s="149"/>
      <c r="H41" s="149"/>
      <c r="I41" s="149"/>
      <c r="J41" s="151"/>
      <c r="K41" s="151"/>
      <c r="L41" s="151"/>
      <c r="M41" s="151"/>
      <c r="N41" s="151"/>
      <c r="O41" s="151"/>
      <c r="P41" s="151"/>
      <c r="Q41" s="151"/>
      <c r="R41" s="151"/>
      <c r="S41" s="151"/>
      <c r="T41" s="151"/>
      <c r="U41" s="151"/>
      <c r="V41" s="151"/>
      <c r="W41" s="151"/>
      <c r="X41" s="151"/>
      <c r="Y41" s="151"/>
      <c r="Z41" s="151"/>
      <c r="AA41" s="151"/>
      <c r="AB41" s="151"/>
      <c r="AC41" s="151"/>
      <c r="AD41" s="151"/>
      <c r="AE41" s="151"/>
      <c r="AF41" s="151"/>
      <c r="AG41" s="151"/>
      <c r="AH41" s="151"/>
      <c r="AI41" s="151"/>
      <c r="AJ41" s="151"/>
      <c r="AK41" s="151"/>
      <c r="AL41" s="151"/>
      <c r="AM41" s="151"/>
      <c r="AN41" s="151"/>
      <c r="AO41" s="151"/>
      <c r="AP41" s="151"/>
      <c r="AQ41" s="151"/>
      <c r="AR41" s="151"/>
      <c r="AS41" s="151"/>
      <c r="AT41" s="151"/>
      <c r="AU41" s="151"/>
      <c r="AV41" s="151"/>
      <c r="AW41" s="151"/>
      <c r="AX41" s="151"/>
      <c r="AY41" s="151"/>
      <c r="AZ41" s="151"/>
      <c r="BA41" s="151"/>
      <c r="BB41" s="151"/>
      <c r="BC41" s="151"/>
      <c r="BD41" s="151"/>
      <c r="BE41" s="151"/>
      <c r="BF41" s="151"/>
      <c r="BG41" s="151"/>
      <c r="BH41" s="151"/>
      <c r="BI41" s="151"/>
      <c r="BJ41" s="151"/>
      <c r="BK41" s="151"/>
      <c r="BL41" s="151"/>
      <c r="BM41" s="151"/>
      <c r="BN41" s="151"/>
      <c r="BO41" s="151"/>
      <c r="BP41" s="151"/>
      <c r="BQ41" s="151"/>
      <c r="BR41" s="151"/>
      <c r="BS41" s="151"/>
      <c r="BT41" s="151"/>
      <c r="BU41" s="151"/>
      <c r="BV41" s="151"/>
      <c r="BW41" s="151"/>
      <c r="BX41" s="151"/>
      <c r="BY41" s="151"/>
      <c r="BZ41" s="151"/>
      <c r="CA41" s="151"/>
      <c r="CB41" s="151"/>
      <c r="CC41" s="151"/>
      <c r="CD41" s="151"/>
      <c r="CE41" s="151"/>
      <c r="CF41" s="151"/>
      <c r="CG41" s="151"/>
      <c r="CH41" s="151"/>
      <c r="CI41" s="151"/>
      <c r="CJ41" s="151"/>
      <c r="CK41" s="151"/>
      <c r="CL41" s="151"/>
      <c r="CM41" s="151"/>
      <c r="CN41" s="151"/>
      <c r="CO41" s="151"/>
      <c r="CP41" s="151"/>
      <c r="CQ41" s="151"/>
      <c r="CR41" s="151"/>
      <c r="CS41" s="151"/>
      <c r="CT41" s="151"/>
      <c r="CU41" s="151"/>
      <c r="CV41" s="151"/>
      <c r="CW41" s="151"/>
      <c r="CX41" s="151"/>
      <c r="CY41" s="151"/>
      <c r="CZ41" s="151"/>
      <c r="DA41" s="151"/>
      <c r="DB41" s="151"/>
      <c r="DC41" s="151"/>
      <c r="DD41" s="151"/>
      <c r="DE41" s="151"/>
      <c r="DF41" s="151"/>
      <c r="DG41" s="151"/>
      <c r="DH41" s="151"/>
      <c r="DI41" s="151"/>
      <c r="DJ41" s="151"/>
      <c r="DK41" s="151"/>
      <c r="DL41" s="151"/>
      <c r="DM41" s="151"/>
      <c r="DN41" s="151"/>
      <c r="DO41" s="151"/>
      <c r="DP41" s="151"/>
      <c r="DQ41" s="151"/>
      <c r="DR41" s="151"/>
      <c r="DS41" s="151"/>
      <c r="DT41" s="151"/>
      <c r="DU41" s="151"/>
      <c r="DV41" s="151"/>
      <c r="DW41" s="151"/>
      <c r="DX41" s="151"/>
      <c r="DY41" s="151"/>
      <c r="DZ41" s="151"/>
      <c r="EA41" s="151"/>
      <c r="EB41" s="151"/>
      <c r="EC41" s="151"/>
      <c r="ED41" s="151"/>
      <c r="EE41" s="151"/>
      <c r="EF41" s="151"/>
      <c r="EG41" s="151"/>
      <c r="EH41" s="151"/>
      <c r="EI41" s="151"/>
      <c r="EJ41" s="151"/>
      <c r="EK41" s="151"/>
      <c r="EL41" s="151"/>
      <c r="EM41" s="151"/>
      <c r="EN41" s="151"/>
      <c r="EO41" s="151"/>
      <c r="EP41" s="151"/>
      <c r="EQ41" s="151"/>
      <c r="ER41" s="151"/>
      <c r="ES41" s="151"/>
      <c r="ET41" s="151"/>
      <c r="EU41" s="151"/>
      <c r="EV41" s="151"/>
      <c r="EW41" s="151"/>
      <c r="EX41" s="151"/>
      <c r="EY41" s="151"/>
      <c r="EZ41" s="151"/>
      <c r="FA41" s="151"/>
      <c r="FB41" s="151"/>
      <c r="FC41" s="151"/>
      <c r="FD41" s="151"/>
      <c r="FE41" s="151"/>
      <c r="FF41" s="151"/>
      <c r="FG41" s="151"/>
      <c r="FH41" s="151"/>
      <c r="FI41" s="151"/>
      <c r="FJ41" s="151"/>
      <c r="FK41" s="151"/>
      <c r="FL41" s="151"/>
      <c r="FM41" s="151"/>
      <c r="FN41" s="151"/>
      <c r="FO41" s="151"/>
      <c r="FP41" s="151"/>
      <c r="FQ41" s="151"/>
      <c r="FR41" s="151"/>
      <c r="FS41" s="151"/>
      <c r="FT41" s="151"/>
      <c r="FU41" s="151"/>
      <c r="FV41" s="151"/>
      <c r="FW41" s="151"/>
      <c r="FX41" s="151"/>
      <c r="FY41" s="151"/>
      <c r="FZ41" s="151"/>
      <c r="GA41" s="151"/>
      <c r="GB41" s="151"/>
      <c r="GC41" s="151"/>
      <c r="GD41" s="151"/>
      <c r="GE41" s="151"/>
      <c r="GF41" s="151"/>
      <c r="GG41" s="151"/>
      <c r="GH41" s="151"/>
      <c r="GI41" s="151"/>
      <c r="GJ41" s="151"/>
      <c r="GK41" s="151"/>
      <c r="GL41" s="151"/>
      <c r="GM41" s="151"/>
      <c r="GN41" s="151"/>
      <c r="GO41" s="151"/>
      <c r="GP41" s="151"/>
      <c r="GQ41" s="151"/>
      <c r="GR41" s="151"/>
      <c r="GS41" s="151"/>
      <c r="GT41" s="151"/>
      <c r="GU41" s="151"/>
      <c r="GV41" s="151"/>
      <c r="GW41" s="151"/>
      <c r="GX41" s="151"/>
      <c r="GY41" s="151"/>
      <c r="GZ41" s="151"/>
      <c r="HA41" s="151"/>
      <c r="HB41" s="151"/>
      <c r="HC41" s="151"/>
      <c r="HD41" s="151"/>
      <c r="HE41" s="151"/>
      <c r="HF41" s="151"/>
      <c r="HG41" s="151"/>
      <c r="HH41" s="151"/>
      <c r="HI41" s="151"/>
      <c r="HJ41" s="151"/>
      <c r="HK41" s="151"/>
      <c r="HL41" s="151"/>
      <c r="HM41" s="151"/>
      <c r="HN41" s="151"/>
      <c r="HO41" s="151"/>
      <c r="HP41" s="151"/>
      <c r="HQ41" s="151"/>
      <c r="HR41" s="151"/>
      <c r="HS41" s="151"/>
      <c r="HT41" s="151"/>
      <c r="HU41" s="151"/>
      <c r="HV41" s="151"/>
      <c r="HW41" s="151"/>
      <c r="HX41" s="151"/>
      <c r="HY41" s="151"/>
      <c r="HZ41" s="151"/>
      <c r="IA41" s="151"/>
      <c r="IB41" s="151"/>
      <c r="IC41" s="151"/>
      <c r="ID41" s="151"/>
      <c r="IE41" s="151"/>
      <c r="IF41" s="151"/>
      <c r="IG41" s="151"/>
      <c r="IH41" s="151"/>
      <c r="II41" s="151"/>
      <c r="IJ41" s="151"/>
      <c r="IK41" s="151"/>
      <c r="IL41" s="151"/>
      <c r="IM41" s="151"/>
      <c r="IN41" s="151"/>
      <c r="IO41" s="151"/>
      <c r="IP41" s="151"/>
      <c r="IQ41" s="151"/>
      <c r="IR41" s="151"/>
      <c r="IS41" s="151"/>
      <c r="IT41" s="151"/>
      <c r="IU41" s="151"/>
      <c r="IV41" s="151"/>
      <c r="IW41" s="151"/>
      <c r="IX41" s="151"/>
      <c r="IY41" s="151"/>
      <c r="IZ41" s="151"/>
      <c r="JA41" s="151"/>
      <c r="JB41" s="151"/>
      <c r="JC41" s="151"/>
      <c r="JD41" s="151"/>
      <c r="JE41" s="151"/>
      <c r="JF41" s="151"/>
      <c r="JG41" s="151"/>
      <c r="JH41" s="151"/>
      <c r="JI41" s="151"/>
      <c r="JJ41" s="151"/>
      <c r="JK41" s="151"/>
      <c r="JL41" s="151"/>
      <c r="JM41" s="151"/>
      <c r="JN41" s="151"/>
      <c r="JO41" s="151"/>
      <c r="JP41" s="151"/>
      <c r="JQ41" s="151"/>
      <c r="JR41" s="151"/>
      <c r="JS41" s="151"/>
      <c r="JT41" s="151"/>
      <c r="JU41" s="151"/>
      <c r="JV41" s="151"/>
      <c r="JW41" s="151"/>
      <c r="JX41" s="151"/>
      <c r="JY41" s="151"/>
      <c r="JZ41" s="151"/>
      <c r="KA41" s="151"/>
      <c r="KB41" s="151"/>
      <c r="KC41" s="151"/>
      <c r="KD41" s="151"/>
      <c r="KE41" s="151"/>
      <c r="KF41" s="151"/>
      <c r="KG41" s="151"/>
      <c r="KH41" s="151"/>
      <c r="KI41" s="151"/>
      <c r="KJ41" s="151"/>
      <c r="KK41" s="151"/>
      <c r="KL41" s="151"/>
      <c r="KM41" s="151"/>
      <c r="KN41" s="151"/>
      <c r="KO41" s="151"/>
      <c r="KP41" s="151"/>
      <c r="KQ41" s="151"/>
      <c r="KR41" s="151"/>
      <c r="KS41" s="151"/>
      <c r="KT41" s="151"/>
      <c r="KU41" s="151"/>
      <c r="KV41" s="151"/>
      <c r="KW41" s="151"/>
      <c r="KX41" s="151"/>
      <c r="KY41" s="151"/>
      <c r="KZ41" s="151"/>
      <c r="LA41" s="151"/>
      <c r="LB41" s="151"/>
      <c r="LC41" s="151"/>
      <c r="LD41" s="151"/>
      <c r="LE41" s="151"/>
      <c r="LF41" s="151"/>
      <c r="LG41" s="151"/>
      <c r="LH41" s="151"/>
      <c r="LI41" s="151"/>
      <c r="LJ41" s="151"/>
      <c r="LK41" s="151"/>
      <c r="LL41" s="151"/>
      <c r="LM41" s="151"/>
      <c r="LN41" s="151"/>
      <c r="LO41" s="151"/>
      <c r="LP41" s="151"/>
      <c r="LQ41" s="151"/>
      <c r="LR41" s="151"/>
      <c r="LS41" s="151"/>
      <c r="LT41" s="151"/>
      <c r="LU41" s="151"/>
      <c r="LV41" s="151"/>
      <c r="LW41" s="151"/>
      <c r="LX41" s="151"/>
      <c r="LY41" s="151"/>
      <c r="LZ41" s="151"/>
      <c r="MA41" s="151"/>
      <c r="MB41" s="151"/>
      <c r="MC41" s="151"/>
      <c r="MD41" s="151"/>
      <c r="ME41" s="151"/>
      <c r="MF41" s="151"/>
      <c r="MG41" s="151"/>
      <c r="MH41" s="151"/>
      <c r="MI41" s="151"/>
      <c r="MJ41" s="151"/>
      <c r="MK41" s="151"/>
      <c r="ML41" s="151"/>
      <c r="MM41" s="151"/>
      <c r="MN41" s="151"/>
      <c r="MO41" s="151"/>
      <c r="MP41" s="151"/>
      <c r="MQ41" s="151"/>
      <c r="MR41" s="151"/>
      <c r="MS41" s="151"/>
      <c r="MT41" s="151"/>
      <c r="MU41" s="151"/>
      <c r="MV41" s="151"/>
      <c r="MW41" s="151"/>
      <c r="MX41" s="151"/>
      <c r="MY41" s="151"/>
      <c r="MZ41" s="151"/>
      <c r="NA41" s="151"/>
      <c r="NB41" s="151"/>
      <c r="NC41" s="151"/>
      <c r="ND41" s="151"/>
      <c r="NE41" s="151"/>
      <c r="NF41" s="151"/>
      <c r="NG41" s="151"/>
      <c r="NH41" s="151"/>
      <c r="NI41" s="151"/>
      <c r="NJ41" s="151"/>
      <c r="NK41" s="151"/>
      <c r="NL41" s="151"/>
      <c r="NM41" s="151"/>
      <c r="NN41" s="151"/>
      <c r="NO41" s="151"/>
      <c r="NP41" s="151"/>
      <c r="NQ41" s="151"/>
      <c r="NR41" s="151"/>
      <c r="NS41" s="151"/>
      <c r="NT41" s="151"/>
      <c r="NU41" s="151"/>
      <c r="NV41" s="151"/>
      <c r="NW41" s="151"/>
      <c r="NX41" s="151"/>
      <c r="NY41" s="151"/>
      <c r="NZ41" s="151"/>
      <c r="OA41" s="151"/>
      <c r="OB41" s="151"/>
      <c r="OC41" s="151"/>
      <c r="OD41" s="151"/>
      <c r="OE41" s="151"/>
      <c r="OF41" s="151"/>
      <c r="OG41" s="151"/>
      <c r="OH41" s="151"/>
      <c r="OI41" s="151"/>
      <c r="OJ41" s="151"/>
      <c r="OK41" s="151"/>
      <c r="OL41" s="151"/>
      <c r="OM41" s="151"/>
      <c r="ON41" s="151"/>
      <c r="OO41" s="152"/>
      <c r="OP41" s="142"/>
      <c r="OQ41" s="153"/>
      <c r="OR41" s="151"/>
      <c r="OS41" s="151"/>
      <c r="OT41" s="151"/>
      <c r="OU41" s="151">
        <v>113346</v>
      </c>
      <c r="OV41" s="151"/>
      <c r="OW41" s="151"/>
      <c r="OX41" s="151"/>
      <c r="OY41" s="151"/>
      <c r="OZ41" s="151"/>
      <c r="PA41" s="151"/>
      <c r="PB41" s="151">
        <v>62</v>
      </c>
      <c r="PC41" s="151"/>
      <c r="PD41" s="151"/>
      <c r="PE41" s="151"/>
      <c r="PF41" s="151">
        <v>714</v>
      </c>
      <c r="PG41" s="151"/>
      <c r="PH41" s="151"/>
      <c r="PI41" s="151"/>
      <c r="PJ41" s="154">
        <v>9507</v>
      </c>
      <c r="PK41" s="142">
        <v>123629</v>
      </c>
      <c r="PL41" s="142">
        <v>123629</v>
      </c>
    </row>
    <row r="42" spans="1:428" ht="15" x14ac:dyDescent="0.25">
      <c r="A42" s="145">
        <v>233411</v>
      </c>
      <c r="B42" s="146" t="s">
        <v>715</v>
      </c>
      <c r="C42" s="147" t="s">
        <v>230</v>
      </c>
      <c r="D42" s="148"/>
      <c r="E42" s="149"/>
      <c r="F42" s="149"/>
      <c r="G42" s="149"/>
      <c r="H42" s="149"/>
      <c r="I42" s="149"/>
      <c r="J42" s="151"/>
      <c r="K42" s="151"/>
      <c r="L42" s="151"/>
      <c r="M42" s="151"/>
      <c r="N42" s="151"/>
      <c r="O42" s="151"/>
      <c r="P42" s="151"/>
      <c r="Q42" s="151"/>
      <c r="R42" s="151"/>
      <c r="S42" s="151"/>
      <c r="T42" s="151"/>
      <c r="U42" s="151"/>
      <c r="V42" s="151"/>
      <c r="W42" s="151"/>
      <c r="X42" s="151"/>
      <c r="Y42" s="151"/>
      <c r="Z42" s="151"/>
      <c r="AA42" s="151"/>
      <c r="AB42" s="151"/>
      <c r="AC42" s="151"/>
      <c r="AD42" s="151"/>
      <c r="AE42" s="151"/>
      <c r="AF42" s="151"/>
      <c r="AG42" s="151"/>
      <c r="AH42" s="151"/>
      <c r="AI42" s="151"/>
      <c r="AJ42" s="151"/>
      <c r="AK42" s="151"/>
      <c r="AL42" s="151"/>
      <c r="AM42" s="151"/>
      <c r="AN42" s="151"/>
      <c r="AO42" s="151"/>
      <c r="AP42" s="151"/>
      <c r="AQ42" s="151"/>
      <c r="AR42" s="151"/>
      <c r="AS42" s="151"/>
      <c r="AT42" s="151"/>
      <c r="AU42" s="151"/>
      <c r="AV42" s="151"/>
      <c r="AW42" s="151"/>
      <c r="AX42" s="151"/>
      <c r="AY42" s="151"/>
      <c r="AZ42" s="151"/>
      <c r="BA42" s="151"/>
      <c r="BB42" s="151"/>
      <c r="BC42" s="151"/>
      <c r="BD42" s="151"/>
      <c r="BE42" s="151"/>
      <c r="BF42" s="151"/>
      <c r="BG42" s="151"/>
      <c r="BH42" s="151"/>
      <c r="BI42" s="151"/>
      <c r="BJ42" s="151"/>
      <c r="BK42" s="151"/>
      <c r="BL42" s="151"/>
      <c r="BM42" s="151"/>
      <c r="BN42" s="151"/>
      <c r="BO42" s="151"/>
      <c r="BP42" s="151"/>
      <c r="BQ42" s="151"/>
      <c r="BR42" s="151"/>
      <c r="BS42" s="151"/>
      <c r="BT42" s="151"/>
      <c r="BU42" s="151"/>
      <c r="BV42" s="151"/>
      <c r="BW42" s="151"/>
      <c r="BX42" s="151"/>
      <c r="BY42" s="151"/>
      <c r="BZ42" s="151"/>
      <c r="CA42" s="151"/>
      <c r="CB42" s="151"/>
      <c r="CC42" s="151"/>
      <c r="CD42" s="151"/>
      <c r="CE42" s="151"/>
      <c r="CF42" s="151"/>
      <c r="CG42" s="151"/>
      <c r="CH42" s="151"/>
      <c r="CI42" s="151"/>
      <c r="CJ42" s="151"/>
      <c r="CK42" s="151"/>
      <c r="CL42" s="151"/>
      <c r="CM42" s="151"/>
      <c r="CN42" s="151"/>
      <c r="CO42" s="151"/>
      <c r="CP42" s="151"/>
      <c r="CQ42" s="151"/>
      <c r="CR42" s="151"/>
      <c r="CS42" s="151"/>
      <c r="CT42" s="151"/>
      <c r="CU42" s="151"/>
      <c r="CV42" s="151"/>
      <c r="CW42" s="151"/>
      <c r="CX42" s="151"/>
      <c r="CY42" s="151"/>
      <c r="CZ42" s="151"/>
      <c r="DA42" s="151"/>
      <c r="DB42" s="151"/>
      <c r="DC42" s="151"/>
      <c r="DD42" s="151"/>
      <c r="DE42" s="151"/>
      <c r="DF42" s="151"/>
      <c r="DG42" s="151"/>
      <c r="DH42" s="151"/>
      <c r="DI42" s="151"/>
      <c r="DJ42" s="151"/>
      <c r="DK42" s="151"/>
      <c r="DL42" s="151"/>
      <c r="DM42" s="151"/>
      <c r="DN42" s="151"/>
      <c r="DO42" s="151"/>
      <c r="DP42" s="151"/>
      <c r="DQ42" s="151"/>
      <c r="DR42" s="151"/>
      <c r="DS42" s="151"/>
      <c r="DT42" s="151"/>
      <c r="DU42" s="151"/>
      <c r="DV42" s="151"/>
      <c r="DW42" s="151"/>
      <c r="DX42" s="151"/>
      <c r="DY42" s="151"/>
      <c r="DZ42" s="151"/>
      <c r="EA42" s="151"/>
      <c r="EB42" s="151"/>
      <c r="EC42" s="151"/>
      <c r="ED42" s="151"/>
      <c r="EE42" s="151"/>
      <c r="EF42" s="151"/>
      <c r="EG42" s="151"/>
      <c r="EH42" s="151"/>
      <c r="EI42" s="151"/>
      <c r="EJ42" s="151"/>
      <c r="EK42" s="151"/>
      <c r="EL42" s="151"/>
      <c r="EM42" s="151"/>
      <c r="EN42" s="151"/>
      <c r="EO42" s="151"/>
      <c r="EP42" s="151"/>
      <c r="EQ42" s="151"/>
      <c r="ER42" s="151"/>
      <c r="ES42" s="151"/>
      <c r="ET42" s="151"/>
      <c r="EU42" s="151"/>
      <c r="EV42" s="151"/>
      <c r="EW42" s="151"/>
      <c r="EX42" s="151"/>
      <c r="EY42" s="151"/>
      <c r="EZ42" s="151"/>
      <c r="FA42" s="151"/>
      <c r="FB42" s="151"/>
      <c r="FC42" s="151"/>
      <c r="FD42" s="151"/>
      <c r="FE42" s="151"/>
      <c r="FF42" s="151"/>
      <c r="FG42" s="151"/>
      <c r="FH42" s="151"/>
      <c r="FI42" s="151"/>
      <c r="FJ42" s="151"/>
      <c r="FK42" s="151"/>
      <c r="FL42" s="151"/>
      <c r="FM42" s="151"/>
      <c r="FN42" s="151"/>
      <c r="FO42" s="151"/>
      <c r="FP42" s="151"/>
      <c r="FQ42" s="151"/>
      <c r="FR42" s="151"/>
      <c r="FS42" s="151"/>
      <c r="FT42" s="151"/>
      <c r="FU42" s="151"/>
      <c r="FV42" s="151"/>
      <c r="FW42" s="151"/>
      <c r="FX42" s="151"/>
      <c r="FY42" s="151"/>
      <c r="FZ42" s="151"/>
      <c r="GA42" s="151"/>
      <c r="GB42" s="151"/>
      <c r="GC42" s="151"/>
      <c r="GD42" s="151"/>
      <c r="GE42" s="151"/>
      <c r="GF42" s="151"/>
      <c r="GG42" s="151"/>
      <c r="GH42" s="151"/>
      <c r="GI42" s="151"/>
      <c r="GJ42" s="151"/>
      <c r="GK42" s="151"/>
      <c r="GL42" s="151"/>
      <c r="GM42" s="151"/>
      <c r="GN42" s="151"/>
      <c r="GO42" s="151"/>
      <c r="GP42" s="151"/>
      <c r="GQ42" s="151"/>
      <c r="GR42" s="151"/>
      <c r="GS42" s="151"/>
      <c r="GT42" s="151"/>
      <c r="GU42" s="151"/>
      <c r="GV42" s="151"/>
      <c r="GW42" s="151"/>
      <c r="GX42" s="151"/>
      <c r="GY42" s="151"/>
      <c r="GZ42" s="151"/>
      <c r="HA42" s="151"/>
      <c r="HB42" s="151"/>
      <c r="HC42" s="151"/>
      <c r="HD42" s="151"/>
      <c r="HE42" s="151"/>
      <c r="HF42" s="151"/>
      <c r="HG42" s="151"/>
      <c r="HH42" s="151"/>
      <c r="HI42" s="151"/>
      <c r="HJ42" s="151"/>
      <c r="HK42" s="151"/>
      <c r="HL42" s="151"/>
      <c r="HM42" s="151"/>
      <c r="HN42" s="151"/>
      <c r="HO42" s="151"/>
      <c r="HP42" s="151"/>
      <c r="HQ42" s="151"/>
      <c r="HR42" s="151"/>
      <c r="HS42" s="151"/>
      <c r="HT42" s="151"/>
      <c r="HU42" s="151"/>
      <c r="HV42" s="151"/>
      <c r="HW42" s="151"/>
      <c r="HX42" s="151"/>
      <c r="HY42" s="151"/>
      <c r="HZ42" s="151"/>
      <c r="IA42" s="151"/>
      <c r="IB42" s="151"/>
      <c r="IC42" s="151"/>
      <c r="ID42" s="151"/>
      <c r="IE42" s="151"/>
      <c r="IF42" s="151"/>
      <c r="IG42" s="151"/>
      <c r="IH42" s="151"/>
      <c r="II42" s="151"/>
      <c r="IJ42" s="151"/>
      <c r="IK42" s="151"/>
      <c r="IL42" s="151"/>
      <c r="IM42" s="151"/>
      <c r="IN42" s="151"/>
      <c r="IO42" s="151"/>
      <c r="IP42" s="151"/>
      <c r="IQ42" s="151"/>
      <c r="IR42" s="151"/>
      <c r="IS42" s="151"/>
      <c r="IT42" s="151"/>
      <c r="IU42" s="151"/>
      <c r="IV42" s="151"/>
      <c r="IW42" s="151"/>
      <c r="IX42" s="151"/>
      <c r="IY42" s="151"/>
      <c r="IZ42" s="151"/>
      <c r="JA42" s="151"/>
      <c r="JB42" s="151"/>
      <c r="JC42" s="151"/>
      <c r="JD42" s="151"/>
      <c r="JE42" s="151"/>
      <c r="JF42" s="151"/>
      <c r="JG42" s="151"/>
      <c r="JH42" s="151"/>
      <c r="JI42" s="151"/>
      <c r="JJ42" s="151"/>
      <c r="JK42" s="151"/>
      <c r="JL42" s="151"/>
      <c r="JM42" s="151"/>
      <c r="JN42" s="151"/>
      <c r="JO42" s="151"/>
      <c r="JP42" s="151"/>
      <c r="JQ42" s="151"/>
      <c r="JR42" s="151"/>
      <c r="JS42" s="151"/>
      <c r="JT42" s="151"/>
      <c r="JU42" s="151"/>
      <c r="JV42" s="151"/>
      <c r="JW42" s="151"/>
      <c r="JX42" s="151"/>
      <c r="JY42" s="151"/>
      <c r="JZ42" s="151"/>
      <c r="KA42" s="151"/>
      <c r="KB42" s="151"/>
      <c r="KC42" s="151"/>
      <c r="KD42" s="151"/>
      <c r="KE42" s="151"/>
      <c r="KF42" s="151"/>
      <c r="KG42" s="151"/>
      <c r="KH42" s="151"/>
      <c r="KI42" s="151"/>
      <c r="KJ42" s="151"/>
      <c r="KK42" s="151"/>
      <c r="KL42" s="151"/>
      <c r="KM42" s="151"/>
      <c r="KN42" s="151"/>
      <c r="KO42" s="151"/>
      <c r="KP42" s="151"/>
      <c r="KQ42" s="151"/>
      <c r="KR42" s="151"/>
      <c r="KS42" s="151"/>
      <c r="KT42" s="151"/>
      <c r="KU42" s="151"/>
      <c r="KV42" s="151"/>
      <c r="KW42" s="151"/>
      <c r="KX42" s="151"/>
      <c r="KY42" s="151"/>
      <c r="KZ42" s="151"/>
      <c r="LA42" s="151"/>
      <c r="LB42" s="151"/>
      <c r="LC42" s="151"/>
      <c r="LD42" s="151"/>
      <c r="LE42" s="151"/>
      <c r="LF42" s="151"/>
      <c r="LG42" s="151"/>
      <c r="LH42" s="151"/>
      <c r="LI42" s="151"/>
      <c r="LJ42" s="151"/>
      <c r="LK42" s="151"/>
      <c r="LL42" s="151"/>
      <c r="LM42" s="151"/>
      <c r="LN42" s="151"/>
      <c r="LO42" s="151"/>
      <c r="LP42" s="151"/>
      <c r="LQ42" s="151"/>
      <c r="LR42" s="151"/>
      <c r="LS42" s="151"/>
      <c r="LT42" s="151"/>
      <c r="LU42" s="151"/>
      <c r="LV42" s="151"/>
      <c r="LW42" s="151"/>
      <c r="LX42" s="151"/>
      <c r="LY42" s="151"/>
      <c r="LZ42" s="151"/>
      <c r="MA42" s="151"/>
      <c r="MB42" s="151"/>
      <c r="MC42" s="151"/>
      <c r="MD42" s="151"/>
      <c r="ME42" s="151"/>
      <c r="MF42" s="151"/>
      <c r="MG42" s="151"/>
      <c r="MH42" s="151"/>
      <c r="MI42" s="151"/>
      <c r="MJ42" s="151"/>
      <c r="MK42" s="151"/>
      <c r="ML42" s="151"/>
      <c r="MM42" s="151"/>
      <c r="MN42" s="151"/>
      <c r="MO42" s="151"/>
      <c r="MP42" s="151"/>
      <c r="MQ42" s="151"/>
      <c r="MR42" s="151"/>
      <c r="MS42" s="151"/>
      <c r="MT42" s="151"/>
      <c r="MU42" s="151"/>
      <c r="MV42" s="151"/>
      <c r="MW42" s="151"/>
      <c r="MX42" s="151"/>
      <c r="MY42" s="151"/>
      <c r="MZ42" s="151"/>
      <c r="NA42" s="151"/>
      <c r="NB42" s="151"/>
      <c r="NC42" s="151"/>
      <c r="ND42" s="151"/>
      <c r="NE42" s="151"/>
      <c r="NF42" s="151"/>
      <c r="NG42" s="151"/>
      <c r="NH42" s="151"/>
      <c r="NI42" s="151"/>
      <c r="NJ42" s="151"/>
      <c r="NK42" s="151"/>
      <c r="NL42" s="151"/>
      <c r="NM42" s="151"/>
      <c r="NN42" s="151"/>
      <c r="NO42" s="151"/>
      <c r="NP42" s="151"/>
      <c r="NQ42" s="151"/>
      <c r="NR42" s="151"/>
      <c r="NS42" s="151"/>
      <c r="NT42" s="151"/>
      <c r="NU42" s="151"/>
      <c r="NV42" s="151"/>
      <c r="NW42" s="151"/>
      <c r="NX42" s="151"/>
      <c r="NY42" s="151"/>
      <c r="NZ42" s="151"/>
      <c r="OA42" s="151"/>
      <c r="OB42" s="151"/>
      <c r="OC42" s="151"/>
      <c r="OD42" s="151"/>
      <c r="OE42" s="151"/>
      <c r="OF42" s="151"/>
      <c r="OG42" s="151"/>
      <c r="OH42" s="151"/>
      <c r="OI42" s="151"/>
      <c r="OJ42" s="151"/>
      <c r="OK42" s="151"/>
      <c r="OL42" s="151"/>
      <c r="OM42" s="151"/>
      <c r="ON42" s="151"/>
      <c r="OO42" s="152"/>
      <c r="OP42" s="142"/>
      <c r="OQ42" s="153"/>
      <c r="OR42" s="151"/>
      <c r="OS42" s="151"/>
      <c r="OT42" s="151">
        <v>270163</v>
      </c>
      <c r="OU42" s="151"/>
      <c r="OV42" s="151"/>
      <c r="OW42" s="151"/>
      <c r="OX42" s="151"/>
      <c r="OY42" s="151"/>
      <c r="OZ42" s="151"/>
      <c r="PA42" s="151"/>
      <c r="PB42" s="151">
        <v>26</v>
      </c>
      <c r="PC42" s="151"/>
      <c r="PD42" s="151"/>
      <c r="PE42" s="151"/>
      <c r="PF42" s="151"/>
      <c r="PG42" s="151"/>
      <c r="PH42" s="151"/>
      <c r="PI42" s="151"/>
      <c r="PJ42" s="154">
        <v>281</v>
      </c>
      <c r="PK42" s="142">
        <v>270471</v>
      </c>
      <c r="PL42" s="142">
        <v>270471</v>
      </c>
    </row>
    <row r="43" spans="1:428" ht="15" x14ac:dyDescent="0.25">
      <c r="A43" s="156" t="s">
        <v>615</v>
      </c>
      <c r="B43" s="157" t="s">
        <v>715</v>
      </c>
      <c r="C43" s="147" t="s">
        <v>231</v>
      </c>
      <c r="D43" s="148"/>
      <c r="E43" s="149"/>
      <c r="F43" s="149"/>
      <c r="G43" s="149"/>
      <c r="H43" s="149"/>
      <c r="I43" s="149"/>
      <c r="J43" s="151"/>
      <c r="K43" s="151"/>
      <c r="L43" s="151"/>
      <c r="M43" s="151"/>
      <c r="N43" s="151"/>
      <c r="O43" s="151"/>
      <c r="P43" s="151"/>
      <c r="Q43" s="151"/>
      <c r="R43" s="151"/>
      <c r="S43" s="151"/>
      <c r="T43" s="151"/>
      <c r="U43" s="151"/>
      <c r="V43" s="151"/>
      <c r="W43" s="151"/>
      <c r="X43" s="151"/>
      <c r="Y43" s="151"/>
      <c r="Z43" s="151"/>
      <c r="AA43" s="151"/>
      <c r="AB43" s="151"/>
      <c r="AC43" s="151"/>
      <c r="AD43" s="151"/>
      <c r="AE43" s="151"/>
      <c r="AF43" s="151"/>
      <c r="AG43" s="151"/>
      <c r="AH43" s="151"/>
      <c r="AI43" s="151"/>
      <c r="AJ43" s="151"/>
      <c r="AK43" s="151"/>
      <c r="AL43" s="151"/>
      <c r="AM43" s="151"/>
      <c r="AN43" s="151"/>
      <c r="AO43" s="151"/>
      <c r="AP43" s="151"/>
      <c r="AQ43" s="151"/>
      <c r="AR43" s="151"/>
      <c r="AS43" s="151"/>
      <c r="AT43" s="151"/>
      <c r="AU43" s="151"/>
      <c r="AV43" s="151"/>
      <c r="AW43" s="151"/>
      <c r="AX43" s="151"/>
      <c r="AY43" s="151"/>
      <c r="AZ43" s="151"/>
      <c r="BA43" s="151"/>
      <c r="BB43" s="151"/>
      <c r="BC43" s="151"/>
      <c r="BD43" s="151"/>
      <c r="BE43" s="151"/>
      <c r="BF43" s="151"/>
      <c r="BG43" s="151"/>
      <c r="BH43" s="151"/>
      <c r="BI43" s="151"/>
      <c r="BJ43" s="151"/>
      <c r="BK43" s="151"/>
      <c r="BL43" s="151"/>
      <c r="BM43" s="151"/>
      <c r="BN43" s="151"/>
      <c r="BO43" s="151"/>
      <c r="BP43" s="151"/>
      <c r="BQ43" s="151"/>
      <c r="BR43" s="151"/>
      <c r="BS43" s="151"/>
      <c r="BT43" s="151"/>
      <c r="BU43" s="151"/>
      <c r="BV43" s="151"/>
      <c r="BW43" s="151"/>
      <c r="BX43" s="151"/>
      <c r="BY43" s="151"/>
      <c r="BZ43" s="151"/>
      <c r="CA43" s="151"/>
      <c r="CB43" s="151"/>
      <c r="CC43" s="151"/>
      <c r="CD43" s="151"/>
      <c r="CE43" s="151"/>
      <c r="CF43" s="151"/>
      <c r="CG43" s="151"/>
      <c r="CH43" s="151"/>
      <c r="CI43" s="151"/>
      <c r="CJ43" s="151"/>
      <c r="CK43" s="151"/>
      <c r="CL43" s="151"/>
      <c r="CM43" s="151"/>
      <c r="CN43" s="151"/>
      <c r="CO43" s="151"/>
      <c r="CP43" s="151"/>
      <c r="CQ43" s="151"/>
      <c r="CR43" s="151"/>
      <c r="CS43" s="151"/>
      <c r="CT43" s="151"/>
      <c r="CU43" s="151"/>
      <c r="CV43" s="151"/>
      <c r="CW43" s="151"/>
      <c r="CX43" s="151"/>
      <c r="CY43" s="151"/>
      <c r="CZ43" s="151"/>
      <c r="DA43" s="151"/>
      <c r="DB43" s="151"/>
      <c r="DC43" s="151"/>
      <c r="DD43" s="151"/>
      <c r="DE43" s="151"/>
      <c r="DF43" s="151"/>
      <c r="DG43" s="151"/>
      <c r="DH43" s="151"/>
      <c r="DI43" s="151"/>
      <c r="DJ43" s="151"/>
      <c r="DK43" s="151"/>
      <c r="DL43" s="151"/>
      <c r="DM43" s="151"/>
      <c r="DN43" s="151"/>
      <c r="DO43" s="151"/>
      <c r="DP43" s="151"/>
      <c r="DQ43" s="151"/>
      <c r="DR43" s="151"/>
      <c r="DS43" s="151"/>
      <c r="DT43" s="151"/>
      <c r="DU43" s="151"/>
      <c r="DV43" s="151"/>
      <c r="DW43" s="151"/>
      <c r="DX43" s="151"/>
      <c r="DY43" s="151"/>
      <c r="DZ43" s="151"/>
      <c r="EA43" s="151"/>
      <c r="EB43" s="151"/>
      <c r="EC43" s="151"/>
      <c r="ED43" s="151"/>
      <c r="EE43" s="151"/>
      <c r="EF43" s="151"/>
      <c r="EG43" s="151"/>
      <c r="EH43" s="151"/>
      <c r="EI43" s="151"/>
      <c r="EJ43" s="151"/>
      <c r="EK43" s="151"/>
      <c r="EL43" s="151"/>
      <c r="EM43" s="151"/>
      <c r="EN43" s="151"/>
      <c r="EO43" s="151"/>
      <c r="EP43" s="151"/>
      <c r="EQ43" s="151"/>
      <c r="ER43" s="151"/>
      <c r="ES43" s="151"/>
      <c r="ET43" s="151"/>
      <c r="EU43" s="151"/>
      <c r="EV43" s="151"/>
      <c r="EW43" s="151"/>
      <c r="EX43" s="151"/>
      <c r="EY43" s="151"/>
      <c r="EZ43" s="151"/>
      <c r="FA43" s="151"/>
      <c r="FB43" s="151"/>
      <c r="FC43" s="151"/>
      <c r="FD43" s="151"/>
      <c r="FE43" s="151"/>
      <c r="FF43" s="151"/>
      <c r="FG43" s="151"/>
      <c r="FH43" s="151"/>
      <c r="FI43" s="151"/>
      <c r="FJ43" s="151"/>
      <c r="FK43" s="151"/>
      <c r="FL43" s="151"/>
      <c r="FM43" s="151"/>
      <c r="FN43" s="151"/>
      <c r="FO43" s="151"/>
      <c r="FP43" s="151"/>
      <c r="FQ43" s="151"/>
      <c r="FR43" s="151"/>
      <c r="FS43" s="151"/>
      <c r="FT43" s="151"/>
      <c r="FU43" s="151"/>
      <c r="FV43" s="151"/>
      <c r="FW43" s="151"/>
      <c r="FX43" s="151"/>
      <c r="FY43" s="151"/>
      <c r="FZ43" s="151"/>
      <c r="GA43" s="151"/>
      <c r="GB43" s="151"/>
      <c r="GC43" s="151"/>
      <c r="GD43" s="151"/>
      <c r="GE43" s="151"/>
      <c r="GF43" s="151"/>
      <c r="GG43" s="151"/>
      <c r="GH43" s="151"/>
      <c r="GI43" s="151"/>
      <c r="GJ43" s="151"/>
      <c r="GK43" s="151"/>
      <c r="GL43" s="151"/>
      <c r="GM43" s="151"/>
      <c r="GN43" s="151"/>
      <c r="GO43" s="151"/>
      <c r="GP43" s="151"/>
      <c r="GQ43" s="151"/>
      <c r="GR43" s="151"/>
      <c r="GS43" s="151"/>
      <c r="GT43" s="151"/>
      <c r="GU43" s="151"/>
      <c r="GV43" s="151"/>
      <c r="GW43" s="151"/>
      <c r="GX43" s="151"/>
      <c r="GY43" s="151"/>
      <c r="GZ43" s="151"/>
      <c r="HA43" s="151"/>
      <c r="HB43" s="151"/>
      <c r="HC43" s="151"/>
      <c r="HD43" s="151"/>
      <c r="HE43" s="151"/>
      <c r="HF43" s="151"/>
      <c r="HG43" s="151"/>
      <c r="HH43" s="151"/>
      <c r="HI43" s="151"/>
      <c r="HJ43" s="151"/>
      <c r="HK43" s="151"/>
      <c r="HL43" s="151"/>
      <c r="HM43" s="151"/>
      <c r="HN43" s="151"/>
      <c r="HO43" s="151"/>
      <c r="HP43" s="151"/>
      <c r="HQ43" s="151"/>
      <c r="HR43" s="151"/>
      <c r="HS43" s="151"/>
      <c r="HT43" s="151"/>
      <c r="HU43" s="151"/>
      <c r="HV43" s="151"/>
      <c r="HW43" s="151"/>
      <c r="HX43" s="151"/>
      <c r="HY43" s="151"/>
      <c r="HZ43" s="151"/>
      <c r="IA43" s="151"/>
      <c r="IB43" s="151"/>
      <c r="IC43" s="151"/>
      <c r="ID43" s="151"/>
      <c r="IE43" s="151"/>
      <c r="IF43" s="151"/>
      <c r="IG43" s="151"/>
      <c r="IH43" s="151"/>
      <c r="II43" s="151"/>
      <c r="IJ43" s="151"/>
      <c r="IK43" s="151"/>
      <c r="IL43" s="151"/>
      <c r="IM43" s="151"/>
      <c r="IN43" s="151"/>
      <c r="IO43" s="151"/>
      <c r="IP43" s="151"/>
      <c r="IQ43" s="151"/>
      <c r="IR43" s="151"/>
      <c r="IS43" s="151"/>
      <c r="IT43" s="151"/>
      <c r="IU43" s="151"/>
      <c r="IV43" s="151"/>
      <c r="IW43" s="151"/>
      <c r="IX43" s="151"/>
      <c r="IY43" s="151"/>
      <c r="IZ43" s="151"/>
      <c r="JA43" s="151"/>
      <c r="JB43" s="151"/>
      <c r="JC43" s="151"/>
      <c r="JD43" s="151"/>
      <c r="JE43" s="151"/>
      <c r="JF43" s="151"/>
      <c r="JG43" s="151"/>
      <c r="JH43" s="151"/>
      <c r="JI43" s="151"/>
      <c r="JJ43" s="151"/>
      <c r="JK43" s="151"/>
      <c r="JL43" s="151"/>
      <c r="JM43" s="151"/>
      <c r="JN43" s="151"/>
      <c r="JO43" s="151"/>
      <c r="JP43" s="151"/>
      <c r="JQ43" s="151"/>
      <c r="JR43" s="151"/>
      <c r="JS43" s="151"/>
      <c r="JT43" s="151"/>
      <c r="JU43" s="151"/>
      <c r="JV43" s="151"/>
      <c r="JW43" s="151"/>
      <c r="JX43" s="151"/>
      <c r="JY43" s="151"/>
      <c r="JZ43" s="151"/>
      <c r="KA43" s="151"/>
      <c r="KB43" s="151"/>
      <c r="KC43" s="151"/>
      <c r="KD43" s="151"/>
      <c r="KE43" s="151"/>
      <c r="KF43" s="151"/>
      <c r="KG43" s="151"/>
      <c r="KH43" s="151"/>
      <c r="KI43" s="151"/>
      <c r="KJ43" s="151"/>
      <c r="KK43" s="151"/>
      <c r="KL43" s="151"/>
      <c r="KM43" s="151"/>
      <c r="KN43" s="151"/>
      <c r="KO43" s="151"/>
      <c r="KP43" s="151"/>
      <c r="KQ43" s="151"/>
      <c r="KR43" s="151"/>
      <c r="KS43" s="151"/>
      <c r="KT43" s="151"/>
      <c r="KU43" s="151"/>
      <c r="KV43" s="151"/>
      <c r="KW43" s="151"/>
      <c r="KX43" s="151"/>
      <c r="KY43" s="151"/>
      <c r="KZ43" s="151"/>
      <c r="LA43" s="151"/>
      <c r="LB43" s="151"/>
      <c r="LC43" s="151"/>
      <c r="LD43" s="151"/>
      <c r="LE43" s="151"/>
      <c r="LF43" s="151"/>
      <c r="LG43" s="151"/>
      <c r="LH43" s="151"/>
      <c r="LI43" s="151"/>
      <c r="LJ43" s="151"/>
      <c r="LK43" s="151"/>
      <c r="LL43" s="151"/>
      <c r="LM43" s="151"/>
      <c r="LN43" s="151"/>
      <c r="LO43" s="151"/>
      <c r="LP43" s="151"/>
      <c r="LQ43" s="151"/>
      <c r="LR43" s="151"/>
      <c r="LS43" s="151"/>
      <c r="LT43" s="151"/>
      <c r="LU43" s="151"/>
      <c r="LV43" s="151"/>
      <c r="LW43" s="151"/>
      <c r="LX43" s="151"/>
      <c r="LY43" s="151"/>
      <c r="LZ43" s="151"/>
      <c r="MA43" s="151"/>
      <c r="MB43" s="151"/>
      <c r="MC43" s="151"/>
      <c r="MD43" s="151"/>
      <c r="ME43" s="151"/>
      <c r="MF43" s="151"/>
      <c r="MG43" s="151"/>
      <c r="MH43" s="151"/>
      <c r="MI43" s="151"/>
      <c r="MJ43" s="151"/>
      <c r="MK43" s="151"/>
      <c r="ML43" s="151"/>
      <c r="MM43" s="151"/>
      <c r="MN43" s="151"/>
      <c r="MO43" s="151"/>
      <c r="MP43" s="151"/>
      <c r="MQ43" s="151"/>
      <c r="MR43" s="151"/>
      <c r="MS43" s="151"/>
      <c r="MT43" s="151"/>
      <c r="MU43" s="151"/>
      <c r="MV43" s="151"/>
      <c r="MW43" s="151"/>
      <c r="MX43" s="151"/>
      <c r="MY43" s="151"/>
      <c r="MZ43" s="151"/>
      <c r="NA43" s="151"/>
      <c r="NB43" s="151"/>
      <c r="NC43" s="151"/>
      <c r="ND43" s="151"/>
      <c r="NE43" s="151"/>
      <c r="NF43" s="151"/>
      <c r="NG43" s="151"/>
      <c r="NH43" s="151"/>
      <c r="NI43" s="151"/>
      <c r="NJ43" s="151"/>
      <c r="NK43" s="151"/>
      <c r="NL43" s="151"/>
      <c r="NM43" s="151"/>
      <c r="NN43" s="151"/>
      <c r="NO43" s="151"/>
      <c r="NP43" s="151"/>
      <c r="NQ43" s="151"/>
      <c r="NR43" s="151"/>
      <c r="NS43" s="151"/>
      <c r="NT43" s="151"/>
      <c r="NU43" s="151"/>
      <c r="NV43" s="151"/>
      <c r="NW43" s="151"/>
      <c r="NX43" s="151"/>
      <c r="NY43" s="151"/>
      <c r="NZ43" s="151"/>
      <c r="OA43" s="151"/>
      <c r="OB43" s="151"/>
      <c r="OC43" s="151"/>
      <c r="OD43" s="151"/>
      <c r="OE43" s="151"/>
      <c r="OF43" s="151"/>
      <c r="OG43" s="151"/>
      <c r="OH43" s="151"/>
      <c r="OI43" s="151"/>
      <c r="OJ43" s="151"/>
      <c r="OK43" s="151"/>
      <c r="OL43" s="151"/>
      <c r="OM43" s="151"/>
      <c r="ON43" s="151"/>
      <c r="OO43" s="152"/>
      <c r="OP43" s="142"/>
      <c r="OQ43" s="153"/>
      <c r="OR43" s="151"/>
      <c r="OS43" s="151"/>
      <c r="OT43" s="151"/>
      <c r="OU43" s="151">
        <v>14795</v>
      </c>
      <c r="OV43" s="151"/>
      <c r="OW43" s="151"/>
      <c r="OX43" s="151"/>
      <c r="OY43" s="151"/>
      <c r="OZ43" s="151"/>
      <c r="PA43" s="151"/>
      <c r="PB43" s="151">
        <v>871</v>
      </c>
      <c r="PC43" s="151"/>
      <c r="PD43" s="151"/>
      <c r="PE43" s="151"/>
      <c r="PF43" s="151">
        <v>2183</v>
      </c>
      <c r="PG43" s="151"/>
      <c r="PH43" s="151"/>
      <c r="PI43" s="151"/>
      <c r="PJ43" s="154">
        <v>125205</v>
      </c>
      <c r="PK43" s="142">
        <v>143054</v>
      </c>
      <c r="PL43" s="142">
        <v>143054</v>
      </c>
    </row>
    <row r="44" spans="1:428" ht="15" x14ac:dyDescent="0.25">
      <c r="A44" s="156">
        <v>321100</v>
      </c>
      <c r="B44" s="157" t="s">
        <v>716</v>
      </c>
      <c r="C44" s="147" t="s">
        <v>232</v>
      </c>
      <c r="D44" s="148"/>
      <c r="E44" s="149"/>
      <c r="F44" s="149"/>
      <c r="G44" s="149"/>
      <c r="H44" s="149"/>
      <c r="I44" s="149"/>
      <c r="J44" s="151">
        <v>4</v>
      </c>
      <c r="K44" s="151"/>
      <c r="L44" s="151"/>
      <c r="M44" s="151">
        <v>1</v>
      </c>
      <c r="N44" s="151"/>
      <c r="O44" s="151">
        <v>1</v>
      </c>
      <c r="P44" s="151"/>
      <c r="Q44" s="151"/>
      <c r="R44" s="151">
        <v>7</v>
      </c>
      <c r="S44" s="151">
        <v>0</v>
      </c>
      <c r="T44" s="151">
        <v>3</v>
      </c>
      <c r="U44" s="151"/>
      <c r="V44" s="151"/>
      <c r="W44" s="151">
        <v>2</v>
      </c>
      <c r="X44" s="151">
        <v>4</v>
      </c>
      <c r="Y44" s="151"/>
      <c r="Z44" s="151"/>
      <c r="AA44" s="151"/>
      <c r="AB44" s="151">
        <v>511</v>
      </c>
      <c r="AC44" s="151">
        <v>2195</v>
      </c>
      <c r="AD44" s="151">
        <v>2219</v>
      </c>
      <c r="AE44" s="151">
        <v>312</v>
      </c>
      <c r="AF44" s="151">
        <v>1278</v>
      </c>
      <c r="AG44" s="151">
        <v>383</v>
      </c>
      <c r="AH44" s="151">
        <v>1442</v>
      </c>
      <c r="AI44" s="151">
        <v>162</v>
      </c>
      <c r="AJ44" s="151">
        <v>955</v>
      </c>
      <c r="AK44" s="151">
        <v>338</v>
      </c>
      <c r="AL44" s="151">
        <v>1912</v>
      </c>
      <c r="AM44" s="151">
        <v>837</v>
      </c>
      <c r="AN44" s="151">
        <v>5222</v>
      </c>
      <c r="AO44" s="151">
        <v>2480</v>
      </c>
      <c r="AP44" s="151">
        <v>4371</v>
      </c>
      <c r="AQ44" s="151">
        <v>4249</v>
      </c>
      <c r="AR44" s="151">
        <v>3</v>
      </c>
      <c r="AS44" s="151"/>
      <c r="AT44" s="151"/>
      <c r="AU44" s="151"/>
      <c r="AV44" s="151">
        <v>1</v>
      </c>
      <c r="AW44" s="151">
        <v>11</v>
      </c>
      <c r="AX44" s="151">
        <v>0</v>
      </c>
      <c r="AY44" s="151"/>
      <c r="AZ44" s="151"/>
      <c r="BA44" s="151"/>
      <c r="BB44" s="151">
        <v>1</v>
      </c>
      <c r="BC44" s="151">
        <v>1</v>
      </c>
      <c r="BD44" s="151"/>
      <c r="BE44" s="151"/>
      <c r="BF44" s="151"/>
      <c r="BG44" s="151"/>
      <c r="BH44" s="151"/>
      <c r="BI44" s="151"/>
      <c r="BJ44" s="151"/>
      <c r="BK44" s="151"/>
      <c r="BL44" s="151">
        <v>4</v>
      </c>
      <c r="BM44" s="151"/>
      <c r="BN44" s="151"/>
      <c r="BO44" s="151"/>
      <c r="BP44" s="151"/>
      <c r="BQ44" s="151"/>
      <c r="BR44" s="151"/>
      <c r="BS44" s="151"/>
      <c r="BT44" s="151"/>
      <c r="BU44" s="151"/>
      <c r="BV44" s="151"/>
      <c r="BW44" s="151"/>
      <c r="BX44" s="151"/>
      <c r="BY44" s="151"/>
      <c r="BZ44" s="151"/>
      <c r="CA44" s="151"/>
      <c r="CB44" s="151"/>
      <c r="CC44" s="151"/>
      <c r="CD44" s="151"/>
      <c r="CE44" s="151"/>
      <c r="CF44" s="151">
        <v>13</v>
      </c>
      <c r="CG44" s="151">
        <v>3</v>
      </c>
      <c r="CH44" s="151"/>
      <c r="CI44" s="151"/>
      <c r="CJ44" s="151"/>
      <c r="CK44" s="151"/>
      <c r="CL44" s="151"/>
      <c r="CM44" s="151"/>
      <c r="CN44" s="151"/>
      <c r="CO44" s="151"/>
      <c r="CP44" s="151"/>
      <c r="CQ44" s="151"/>
      <c r="CR44" s="151"/>
      <c r="CS44" s="151"/>
      <c r="CT44" s="151"/>
      <c r="CU44" s="151"/>
      <c r="CV44" s="151"/>
      <c r="CW44" s="151"/>
      <c r="CX44" s="151"/>
      <c r="CY44" s="151"/>
      <c r="CZ44" s="151"/>
      <c r="DA44" s="151">
        <v>77</v>
      </c>
      <c r="DB44" s="151"/>
      <c r="DC44" s="151"/>
      <c r="DD44" s="151"/>
      <c r="DE44" s="151"/>
      <c r="DF44" s="151"/>
      <c r="DG44" s="151"/>
      <c r="DH44" s="151"/>
      <c r="DI44" s="151"/>
      <c r="DJ44" s="151"/>
      <c r="DK44" s="151"/>
      <c r="DL44" s="151"/>
      <c r="DM44" s="151"/>
      <c r="DN44" s="151"/>
      <c r="DO44" s="151"/>
      <c r="DP44" s="151"/>
      <c r="DQ44" s="151"/>
      <c r="DR44" s="151"/>
      <c r="DS44" s="151"/>
      <c r="DT44" s="151"/>
      <c r="DU44" s="151"/>
      <c r="DV44" s="151"/>
      <c r="DW44" s="151"/>
      <c r="DX44" s="151"/>
      <c r="DY44" s="151"/>
      <c r="DZ44" s="151"/>
      <c r="EA44" s="151"/>
      <c r="EB44" s="151"/>
      <c r="EC44" s="151"/>
      <c r="ED44" s="151"/>
      <c r="EE44" s="151"/>
      <c r="EF44" s="151"/>
      <c r="EG44" s="151"/>
      <c r="EH44" s="151"/>
      <c r="EI44" s="151"/>
      <c r="EJ44" s="151"/>
      <c r="EK44" s="151"/>
      <c r="EL44" s="151"/>
      <c r="EM44" s="151"/>
      <c r="EN44" s="151"/>
      <c r="EO44" s="151"/>
      <c r="EP44" s="151"/>
      <c r="EQ44" s="151"/>
      <c r="ER44" s="151"/>
      <c r="ES44" s="151"/>
      <c r="ET44" s="151"/>
      <c r="EU44" s="151">
        <v>183</v>
      </c>
      <c r="EV44" s="151">
        <v>39</v>
      </c>
      <c r="EW44" s="151">
        <v>0</v>
      </c>
      <c r="EX44" s="151">
        <v>76</v>
      </c>
      <c r="EY44" s="151"/>
      <c r="EZ44" s="151"/>
      <c r="FA44" s="151"/>
      <c r="FB44" s="151">
        <v>2</v>
      </c>
      <c r="FC44" s="151"/>
      <c r="FD44" s="151">
        <v>80</v>
      </c>
      <c r="FE44" s="151">
        <v>94</v>
      </c>
      <c r="FF44" s="151"/>
      <c r="FG44" s="151"/>
      <c r="FH44" s="151"/>
      <c r="FI44" s="151"/>
      <c r="FJ44" s="151"/>
      <c r="FK44" s="151"/>
      <c r="FL44" s="151">
        <v>46</v>
      </c>
      <c r="FM44" s="151">
        <v>30</v>
      </c>
      <c r="FN44" s="151"/>
      <c r="FO44" s="151">
        <v>3</v>
      </c>
      <c r="FP44" s="151"/>
      <c r="FQ44" s="151">
        <v>925</v>
      </c>
      <c r="FR44" s="151">
        <v>340</v>
      </c>
      <c r="FS44" s="151">
        <v>261</v>
      </c>
      <c r="FT44" s="151">
        <v>145</v>
      </c>
      <c r="FU44" s="151">
        <v>21</v>
      </c>
      <c r="FV44" s="151">
        <v>147</v>
      </c>
      <c r="FW44" s="151">
        <v>834</v>
      </c>
      <c r="FX44" s="151"/>
      <c r="FY44" s="151"/>
      <c r="FZ44" s="151"/>
      <c r="GA44" s="151"/>
      <c r="GB44" s="151"/>
      <c r="GC44" s="151"/>
      <c r="GD44" s="151"/>
      <c r="GE44" s="151">
        <v>136</v>
      </c>
      <c r="GF44" s="151">
        <v>20</v>
      </c>
      <c r="GG44" s="151">
        <v>81</v>
      </c>
      <c r="GH44" s="151">
        <v>70</v>
      </c>
      <c r="GI44" s="151">
        <v>166</v>
      </c>
      <c r="GJ44" s="151"/>
      <c r="GK44" s="151"/>
      <c r="GL44" s="151"/>
      <c r="GM44" s="151"/>
      <c r="GN44" s="151"/>
      <c r="GO44" s="151"/>
      <c r="GP44" s="151"/>
      <c r="GQ44" s="151"/>
      <c r="GR44" s="151"/>
      <c r="GS44" s="151"/>
      <c r="GT44" s="151"/>
      <c r="GU44" s="151"/>
      <c r="GV44" s="151"/>
      <c r="GW44" s="151"/>
      <c r="GX44" s="151"/>
      <c r="GY44" s="151"/>
      <c r="GZ44" s="151"/>
      <c r="HA44" s="151"/>
      <c r="HB44" s="151"/>
      <c r="HC44" s="151"/>
      <c r="HD44" s="151"/>
      <c r="HE44" s="151"/>
      <c r="HF44" s="151"/>
      <c r="HG44" s="151"/>
      <c r="HH44" s="151"/>
      <c r="HI44" s="151"/>
      <c r="HJ44" s="151"/>
      <c r="HK44" s="151"/>
      <c r="HL44" s="151">
        <v>6</v>
      </c>
      <c r="HM44" s="151"/>
      <c r="HN44" s="151"/>
      <c r="HO44" s="151"/>
      <c r="HP44" s="151"/>
      <c r="HQ44" s="151"/>
      <c r="HR44" s="151"/>
      <c r="HS44" s="151"/>
      <c r="HT44" s="151"/>
      <c r="HU44" s="151">
        <v>704</v>
      </c>
      <c r="HV44" s="151">
        <v>1384</v>
      </c>
      <c r="HW44" s="151">
        <v>1956</v>
      </c>
      <c r="HX44" s="151"/>
      <c r="HY44" s="151"/>
      <c r="HZ44" s="151"/>
      <c r="IA44" s="151"/>
      <c r="IB44" s="151"/>
      <c r="IC44" s="151"/>
      <c r="ID44" s="151"/>
      <c r="IE44" s="151"/>
      <c r="IF44" s="151"/>
      <c r="IG44" s="151"/>
      <c r="IH44" s="151"/>
      <c r="II44" s="151"/>
      <c r="IJ44" s="151">
        <v>23</v>
      </c>
      <c r="IK44" s="151"/>
      <c r="IL44" s="151"/>
      <c r="IM44" s="151">
        <v>138</v>
      </c>
      <c r="IN44" s="151"/>
      <c r="IO44" s="151"/>
      <c r="IP44" s="151"/>
      <c r="IQ44" s="151"/>
      <c r="IR44" s="151"/>
      <c r="IS44" s="151"/>
      <c r="IT44" s="151"/>
      <c r="IU44" s="151"/>
      <c r="IV44" s="151"/>
      <c r="IW44" s="151"/>
      <c r="IX44" s="151"/>
      <c r="IY44" s="151"/>
      <c r="IZ44" s="151"/>
      <c r="JA44" s="151"/>
      <c r="JB44" s="151"/>
      <c r="JC44" s="151"/>
      <c r="JD44" s="151"/>
      <c r="JE44" s="151"/>
      <c r="JF44" s="151"/>
      <c r="JG44" s="151"/>
      <c r="JH44" s="151">
        <v>140</v>
      </c>
      <c r="JI44" s="151"/>
      <c r="JJ44" s="151"/>
      <c r="JK44" s="151"/>
      <c r="JL44" s="151">
        <v>6</v>
      </c>
      <c r="JM44" s="151"/>
      <c r="JN44" s="151"/>
      <c r="JO44" s="151"/>
      <c r="JP44" s="151">
        <v>35</v>
      </c>
      <c r="JQ44" s="151"/>
      <c r="JR44" s="151"/>
      <c r="JS44" s="151"/>
      <c r="JT44" s="151"/>
      <c r="JU44" s="151"/>
      <c r="JV44" s="151"/>
      <c r="JW44" s="151"/>
      <c r="JX44" s="151"/>
      <c r="JY44" s="151"/>
      <c r="JZ44" s="151">
        <v>1</v>
      </c>
      <c r="KA44" s="151"/>
      <c r="KB44" s="151"/>
      <c r="KC44" s="151">
        <v>1</v>
      </c>
      <c r="KD44" s="151">
        <v>0</v>
      </c>
      <c r="KE44" s="151">
        <v>1</v>
      </c>
      <c r="KF44" s="151"/>
      <c r="KG44" s="151">
        <v>1797</v>
      </c>
      <c r="KH44" s="151"/>
      <c r="KI44" s="151"/>
      <c r="KJ44" s="151"/>
      <c r="KK44" s="151"/>
      <c r="KL44" s="151"/>
      <c r="KM44" s="151"/>
      <c r="KN44" s="151"/>
      <c r="KO44" s="151"/>
      <c r="KP44" s="151"/>
      <c r="KQ44" s="151"/>
      <c r="KR44" s="151"/>
      <c r="KS44" s="151"/>
      <c r="KT44" s="151">
        <v>15</v>
      </c>
      <c r="KU44" s="151"/>
      <c r="KV44" s="151"/>
      <c r="KW44" s="151"/>
      <c r="KX44" s="151">
        <v>14</v>
      </c>
      <c r="KY44" s="151">
        <v>93</v>
      </c>
      <c r="KZ44" s="151"/>
      <c r="LA44" s="151">
        <v>23</v>
      </c>
      <c r="LB44" s="151"/>
      <c r="LC44" s="151"/>
      <c r="LD44" s="151"/>
      <c r="LE44" s="151"/>
      <c r="LF44" s="151"/>
      <c r="LG44" s="151"/>
      <c r="LH44" s="151"/>
      <c r="LI44" s="151"/>
      <c r="LJ44" s="151"/>
      <c r="LK44" s="151"/>
      <c r="LL44" s="151">
        <v>4</v>
      </c>
      <c r="LM44" s="151">
        <v>3</v>
      </c>
      <c r="LN44" s="151"/>
      <c r="LO44" s="151"/>
      <c r="LP44" s="151">
        <v>103</v>
      </c>
      <c r="LQ44" s="151"/>
      <c r="LR44" s="151"/>
      <c r="LS44" s="151"/>
      <c r="LT44" s="151"/>
      <c r="LU44" s="151"/>
      <c r="LV44" s="151"/>
      <c r="LW44" s="151"/>
      <c r="LX44" s="151">
        <v>157</v>
      </c>
      <c r="LY44" s="151"/>
      <c r="LZ44" s="151"/>
      <c r="MA44" s="151">
        <v>53</v>
      </c>
      <c r="MB44" s="151"/>
      <c r="MC44" s="151"/>
      <c r="MD44" s="151"/>
      <c r="ME44" s="151"/>
      <c r="MF44" s="151"/>
      <c r="MG44" s="151">
        <v>2</v>
      </c>
      <c r="MH44" s="151"/>
      <c r="MI44" s="151">
        <v>2</v>
      </c>
      <c r="MJ44" s="151"/>
      <c r="MK44" s="151"/>
      <c r="ML44" s="151">
        <v>7</v>
      </c>
      <c r="MM44" s="151"/>
      <c r="MN44" s="151"/>
      <c r="MO44" s="151">
        <v>8</v>
      </c>
      <c r="MP44" s="151">
        <v>4</v>
      </c>
      <c r="MQ44" s="151"/>
      <c r="MR44" s="151">
        <v>2</v>
      </c>
      <c r="MS44" s="151"/>
      <c r="MT44" s="151">
        <v>187</v>
      </c>
      <c r="MU44" s="151"/>
      <c r="MV44" s="151"/>
      <c r="MW44" s="151"/>
      <c r="MX44" s="151"/>
      <c r="MY44" s="151"/>
      <c r="MZ44" s="151">
        <v>2</v>
      </c>
      <c r="NA44" s="151">
        <v>44</v>
      </c>
      <c r="NB44" s="151"/>
      <c r="NC44" s="151"/>
      <c r="ND44" s="151">
        <v>4</v>
      </c>
      <c r="NE44" s="151">
        <v>26</v>
      </c>
      <c r="NF44" s="151">
        <v>100</v>
      </c>
      <c r="NG44" s="151">
        <v>4</v>
      </c>
      <c r="NH44" s="151"/>
      <c r="NI44" s="151"/>
      <c r="NJ44" s="151"/>
      <c r="NK44" s="151"/>
      <c r="NL44" s="151">
        <v>2</v>
      </c>
      <c r="NM44" s="151">
        <v>10</v>
      </c>
      <c r="NN44" s="151">
        <v>48</v>
      </c>
      <c r="NO44" s="151">
        <v>9</v>
      </c>
      <c r="NP44" s="151">
        <v>25</v>
      </c>
      <c r="NQ44" s="151">
        <v>4</v>
      </c>
      <c r="NR44" s="151">
        <v>1</v>
      </c>
      <c r="NS44" s="151"/>
      <c r="NT44" s="151"/>
      <c r="NU44" s="151"/>
      <c r="NV44" s="151">
        <v>25</v>
      </c>
      <c r="NW44" s="151"/>
      <c r="NX44" s="151"/>
      <c r="NY44" s="151"/>
      <c r="NZ44" s="151"/>
      <c r="OA44" s="151">
        <v>21</v>
      </c>
      <c r="OB44" s="151"/>
      <c r="OC44" s="151">
        <v>35</v>
      </c>
      <c r="OD44" s="151"/>
      <c r="OE44" s="151">
        <v>2</v>
      </c>
      <c r="OF44" s="151">
        <v>16</v>
      </c>
      <c r="OG44" s="151"/>
      <c r="OH44" s="151"/>
      <c r="OI44" s="151"/>
      <c r="OJ44" s="151">
        <v>7</v>
      </c>
      <c r="OK44" s="151"/>
      <c r="OL44" s="151">
        <v>24</v>
      </c>
      <c r="OM44" s="151"/>
      <c r="ON44" s="151">
        <v>1</v>
      </c>
      <c r="OO44" s="152">
        <v>118</v>
      </c>
      <c r="OP44" s="142">
        <v>40099</v>
      </c>
      <c r="OQ44" s="153"/>
      <c r="OR44" s="151"/>
      <c r="OS44" s="151"/>
      <c r="OT44" s="151"/>
      <c r="OU44" s="151"/>
      <c r="OV44" s="151">
        <v>-62</v>
      </c>
      <c r="OW44" s="151">
        <v>3591</v>
      </c>
      <c r="OX44" s="151">
        <v>-7675</v>
      </c>
      <c r="OY44" s="151"/>
      <c r="OZ44" s="151"/>
      <c r="PA44" s="151"/>
      <c r="PB44" s="151"/>
      <c r="PC44" s="151"/>
      <c r="PD44" s="151"/>
      <c r="PE44" s="151"/>
      <c r="PF44" s="151"/>
      <c r="PG44" s="151"/>
      <c r="PH44" s="151"/>
      <c r="PI44" s="151"/>
      <c r="PJ44" s="154"/>
      <c r="PK44" s="142">
        <v>-4146</v>
      </c>
      <c r="PL44" s="142">
        <v>35953</v>
      </c>
    </row>
    <row r="45" spans="1:428" ht="15" x14ac:dyDescent="0.25">
      <c r="A45" s="156">
        <v>321200</v>
      </c>
      <c r="B45" s="157" t="s">
        <v>716</v>
      </c>
      <c r="C45" s="147" t="s">
        <v>233</v>
      </c>
      <c r="D45" s="155"/>
      <c r="E45" s="150"/>
      <c r="F45" s="150"/>
      <c r="G45" s="150"/>
      <c r="H45" s="150"/>
      <c r="I45" s="149"/>
      <c r="J45" s="151"/>
      <c r="K45" s="151"/>
      <c r="L45" s="151"/>
      <c r="M45" s="151"/>
      <c r="N45" s="151"/>
      <c r="O45" s="151"/>
      <c r="P45" s="151"/>
      <c r="Q45" s="151"/>
      <c r="R45" s="151"/>
      <c r="S45" s="151"/>
      <c r="T45" s="151"/>
      <c r="U45" s="151"/>
      <c r="V45" s="151"/>
      <c r="W45" s="151"/>
      <c r="X45" s="151"/>
      <c r="Y45" s="151"/>
      <c r="Z45" s="151"/>
      <c r="AA45" s="151"/>
      <c r="AB45" s="151">
        <v>664</v>
      </c>
      <c r="AC45" s="151">
        <v>2069</v>
      </c>
      <c r="AD45" s="151">
        <v>1293</v>
      </c>
      <c r="AE45" s="151">
        <v>610</v>
      </c>
      <c r="AF45" s="151">
        <v>2122</v>
      </c>
      <c r="AG45" s="151">
        <v>799</v>
      </c>
      <c r="AH45" s="151">
        <v>3043</v>
      </c>
      <c r="AI45" s="151">
        <v>589</v>
      </c>
      <c r="AJ45" s="151">
        <v>859</v>
      </c>
      <c r="AK45" s="151">
        <v>547</v>
      </c>
      <c r="AL45" s="151">
        <v>3292</v>
      </c>
      <c r="AM45" s="151">
        <v>1537</v>
      </c>
      <c r="AN45" s="151"/>
      <c r="AO45" s="151">
        <v>2975</v>
      </c>
      <c r="AP45" s="151">
        <v>976</v>
      </c>
      <c r="AQ45" s="151">
        <v>646</v>
      </c>
      <c r="AR45" s="151">
        <v>6</v>
      </c>
      <c r="AS45" s="151"/>
      <c r="AT45" s="151"/>
      <c r="AU45" s="151"/>
      <c r="AV45" s="151"/>
      <c r="AW45" s="151"/>
      <c r="AX45" s="151"/>
      <c r="AY45" s="151"/>
      <c r="AZ45" s="151"/>
      <c r="BA45" s="151"/>
      <c r="BB45" s="151"/>
      <c r="BC45" s="151"/>
      <c r="BD45" s="151"/>
      <c r="BE45" s="151"/>
      <c r="BF45" s="151"/>
      <c r="BG45" s="151"/>
      <c r="BH45" s="151"/>
      <c r="BI45" s="151"/>
      <c r="BJ45" s="151"/>
      <c r="BK45" s="151"/>
      <c r="BL45" s="151"/>
      <c r="BM45" s="151"/>
      <c r="BN45" s="151"/>
      <c r="BO45" s="151"/>
      <c r="BP45" s="151"/>
      <c r="BQ45" s="151"/>
      <c r="BR45" s="151"/>
      <c r="BS45" s="151"/>
      <c r="BT45" s="151"/>
      <c r="BU45" s="151"/>
      <c r="BV45" s="151"/>
      <c r="BW45" s="151"/>
      <c r="BX45" s="151"/>
      <c r="BY45" s="151"/>
      <c r="BZ45" s="151"/>
      <c r="CA45" s="151"/>
      <c r="CB45" s="151"/>
      <c r="CC45" s="151"/>
      <c r="CD45" s="151"/>
      <c r="CE45" s="151"/>
      <c r="CF45" s="151"/>
      <c r="CG45" s="151"/>
      <c r="CH45" s="151"/>
      <c r="CI45" s="151"/>
      <c r="CJ45" s="151"/>
      <c r="CK45" s="151"/>
      <c r="CL45" s="151"/>
      <c r="CM45" s="151"/>
      <c r="CN45" s="151"/>
      <c r="CO45" s="151"/>
      <c r="CP45" s="151"/>
      <c r="CQ45" s="151"/>
      <c r="CR45" s="151">
        <v>2</v>
      </c>
      <c r="CS45" s="151">
        <v>0</v>
      </c>
      <c r="CT45" s="151"/>
      <c r="CU45" s="151"/>
      <c r="CV45" s="151"/>
      <c r="CW45" s="151"/>
      <c r="CX45" s="151"/>
      <c r="CY45" s="151"/>
      <c r="CZ45" s="151"/>
      <c r="DA45" s="151">
        <v>194</v>
      </c>
      <c r="DB45" s="151"/>
      <c r="DC45" s="151"/>
      <c r="DD45" s="151">
        <v>26</v>
      </c>
      <c r="DE45" s="151"/>
      <c r="DF45" s="151"/>
      <c r="DG45" s="151"/>
      <c r="DH45" s="151"/>
      <c r="DI45" s="151"/>
      <c r="DJ45" s="151"/>
      <c r="DK45" s="151"/>
      <c r="DL45" s="151"/>
      <c r="DM45" s="151"/>
      <c r="DN45" s="151"/>
      <c r="DO45" s="151"/>
      <c r="DP45" s="151"/>
      <c r="DQ45" s="151"/>
      <c r="DR45" s="151"/>
      <c r="DS45" s="151"/>
      <c r="DT45" s="151"/>
      <c r="DU45" s="151"/>
      <c r="DV45" s="151"/>
      <c r="DW45" s="151"/>
      <c r="DX45" s="151"/>
      <c r="DY45" s="151"/>
      <c r="DZ45" s="151"/>
      <c r="EA45" s="151"/>
      <c r="EB45" s="151"/>
      <c r="EC45" s="151"/>
      <c r="ED45" s="151"/>
      <c r="EE45" s="151"/>
      <c r="EF45" s="151"/>
      <c r="EG45" s="151"/>
      <c r="EH45" s="151"/>
      <c r="EI45" s="151"/>
      <c r="EJ45" s="151"/>
      <c r="EK45" s="151"/>
      <c r="EL45" s="151"/>
      <c r="EM45" s="151"/>
      <c r="EN45" s="151"/>
      <c r="EO45" s="151"/>
      <c r="EP45" s="151"/>
      <c r="EQ45" s="151"/>
      <c r="ER45" s="151"/>
      <c r="ES45" s="151"/>
      <c r="ET45" s="151"/>
      <c r="EU45" s="151"/>
      <c r="EV45" s="151"/>
      <c r="EW45" s="151">
        <v>0</v>
      </c>
      <c r="EX45" s="151">
        <v>98</v>
      </c>
      <c r="EY45" s="151"/>
      <c r="EZ45" s="151"/>
      <c r="FA45" s="151"/>
      <c r="FB45" s="151">
        <v>658</v>
      </c>
      <c r="FC45" s="151"/>
      <c r="FD45" s="151">
        <v>443</v>
      </c>
      <c r="FE45" s="151"/>
      <c r="FF45" s="151"/>
      <c r="FG45" s="151"/>
      <c r="FH45" s="151">
        <v>1</v>
      </c>
      <c r="FI45" s="151"/>
      <c r="FJ45" s="151"/>
      <c r="FK45" s="151"/>
      <c r="FL45" s="151"/>
      <c r="FM45" s="151">
        <v>60</v>
      </c>
      <c r="FN45" s="151"/>
      <c r="FO45" s="151"/>
      <c r="FP45" s="151"/>
      <c r="FQ45" s="151">
        <v>1157</v>
      </c>
      <c r="FR45" s="151">
        <v>300</v>
      </c>
      <c r="FS45" s="151">
        <v>116</v>
      </c>
      <c r="FT45" s="151">
        <v>171</v>
      </c>
      <c r="FU45" s="151">
        <v>90</v>
      </c>
      <c r="FV45" s="151">
        <v>144</v>
      </c>
      <c r="FW45" s="151">
        <v>1016</v>
      </c>
      <c r="FX45" s="151"/>
      <c r="FY45" s="151"/>
      <c r="FZ45" s="151">
        <v>294</v>
      </c>
      <c r="GA45" s="151"/>
      <c r="GB45" s="151"/>
      <c r="GC45" s="151"/>
      <c r="GD45" s="151"/>
      <c r="GE45" s="151"/>
      <c r="GF45" s="151"/>
      <c r="GG45" s="151">
        <v>6</v>
      </c>
      <c r="GH45" s="151">
        <v>131</v>
      </c>
      <c r="GI45" s="151">
        <v>75</v>
      </c>
      <c r="GJ45" s="151"/>
      <c r="GK45" s="151"/>
      <c r="GL45" s="151"/>
      <c r="GM45" s="151"/>
      <c r="GN45" s="151"/>
      <c r="GO45" s="151"/>
      <c r="GP45" s="151"/>
      <c r="GQ45" s="151"/>
      <c r="GR45" s="151"/>
      <c r="GS45" s="151"/>
      <c r="GT45" s="151"/>
      <c r="GU45" s="151"/>
      <c r="GV45" s="151"/>
      <c r="GW45" s="151"/>
      <c r="GX45" s="151"/>
      <c r="GY45" s="151"/>
      <c r="GZ45" s="151"/>
      <c r="HA45" s="151"/>
      <c r="HB45" s="151"/>
      <c r="HC45" s="151"/>
      <c r="HD45" s="151"/>
      <c r="HE45" s="151"/>
      <c r="HF45" s="151"/>
      <c r="HG45" s="151"/>
      <c r="HH45" s="151"/>
      <c r="HI45" s="151"/>
      <c r="HJ45" s="151"/>
      <c r="HK45" s="151"/>
      <c r="HL45" s="151"/>
      <c r="HM45" s="151"/>
      <c r="HN45" s="151"/>
      <c r="HO45" s="151"/>
      <c r="HP45" s="151"/>
      <c r="HQ45" s="151"/>
      <c r="HR45" s="151"/>
      <c r="HS45" s="151"/>
      <c r="HT45" s="151"/>
      <c r="HU45" s="151"/>
      <c r="HV45" s="151"/>
      <c r="HW45" s="151"/>
      <c r="HX45" s="151"/>
      <c r="HY45" s="151"/>
      <c r="HZ45" s="151"/>
      <c r="IA45" s="151"/>
      <c r="IB45" s="151"/>
      <c r="IC45" s="151"/>
      <c r="ID45" s="151"/>
      <c r="IE45" s="151"/>
      <c r="IF45" s="151"/>
      <c r="IG45" s="151"/>
      <c r="IH45" s="151"/>
      <c r="II45" s="151"/>
      <c r="IJ45" s="151"/>
      <c r="IK45" s="151"/>
      <c r="IL45" s="151"/>
      <c r="IM45" s="151"/>
      <c r="IN45" s="151"/>
      <c r="IO45" s="151"/>
      <c r="IP45" s="151"/>
      <c r="IQ45" s="151"/>
      <c r="IR45" s="151"/>
      <c r="IS45" s="151"/>
      <c r="IT45" s="151"/>
      <c r="IU45" s="151"/>
      <c r="IV45" s="151"/>
      <c r="IW45" s="151"/>
      <c r="IX45" s="151"/>
      <c r="IY45" s="151"/>
      <c r="IZ45" s="151"/>
      <c r="JA45" s="151"/>
      <c r="JB45" s="151"/>
      <c r="JC45" s="151">
        <v>11</v>
      </c>
      <c r="JD45" s="151"/>
      <c r="JE45" s="151"/>
      <c r="JF45" s="151"/>
      <c r="JG45" s="151">
        <v>2</v>
      </c>
      <c r="JH45" s="151">
        <v>537</v>
      </c>
      <c r="JI45" s="151"/>
      <c r="JJ45" s="151"/>
      <c r="JK45" s="151"/>
      <c r="JL45" s="151"/>
      <c r="JM45" s="151"/>
      <c r="JN45" s="151"/>
      <c r="JO45" s="151"/>
      <c r="JP45" s="151">
        <v>5</v>
      </c>
      <c r="JQ45" s="151"/>
      <c r="JR45" s="151"/>
      <c r="JS45" s="151"/>
      <c r="JT45" s="151"/>
      <c r="JU45" s="151"/>
      <c r="JV45" s="151"/>
      <c r="JW45" s="151"/>
      <c r="JX45" s="151"/>
      <c r="JY45" s="151"/>
      <c r="JZ45" s="151"/>
      <c r="KA45" s="151"/>
      <c r="KB45" s="151"/>
      <c r="KC45" s="151">
        <v>9</v>
      </c>
      <c r="KD45" s="151"/>
      <c r="KE45" s="151">
        <v>3</v>
      </c>
      <c r="KF45" s="151"/>
      <c r="KG45" s="151"/>
      <c r="KH45" s="151"/>
      <c r="KI45" s="151"/>
      <c r="KJ45" s="151"/>
      <c r="KK45" s="151"/>
      <c r="KL45" s="151"/>
      <c r="KM45" s="151"/>
      <c r="KN45" s="151"/>
      <c r="KO45" s="151"/>
      <c r="KP45" s="151"/>
      <c r="KQ45" s="151"/>
      <c r="KR45" s="151"/>
      <c r="KS45" s="151"/>
      <c r="KT45" s="151">
        <v>1</v>
      </c>
      <c r="KU45" s="151"/>
      <c r="KV45" s="151"/>
      <c r="KW45" s="151"/>
      <c r="KX45" s="151">
        <v>28</v>
      </c>
      <c r="KY45" s="151">
        <v>182</v>
      </c>
      <c r="KZ45" s="151"/>
      <c r="LA45" s="151">
        <v>325</v>
      </c>
      <c r="LB45" s="151"/>
      <c r="LC45" s="151"/>
      <c r="LD45" s="151"/>
      <c r="LE45" s="151"/>
      <c r="LF45" s="151"/>
      <c r="LG45" s="151"/>
      <c r="LH45" s="151"/>
      <c r="LI45" s="151"/>
      <c r="LJ45" s="151"/>
      <c r="LK45" s="151"/>
      <c r="LL45" s="151">
        <v>5</v>
      </c>
      <c r="LM45" s="151">
        <v>3</v>
      </c>
      <c r="LN45" s="151"/>
      <c r="LO45" s="151"/>
      <c r="LP45" s="151">
        <v>146</v>
      </c>
      <c r="LQ45" s="151"/>
      <c r="LR45" s="151"/>
      <c r="LS45" s="151"/>
      <c r="LT45" s="151"/>
      <c r="LU45" s="151"/>
      <c r="LV45" s="151"/>
      <c r="LW45" s="151"/>
      <c r="LX45" s="151"/>
      <c r="LY45" s="151"/>
      <c r="LZ45" s="151"/>
      <c r="MA45" s="151">
        <v>16</v>
      </c>
      <c r="MB45" s="151"/>
      <c r="MC45" s="151">
        <v>46</v>
      </c>
      <c r="MD45" s="151"/>
      <c r="ME45" s="151"/>
      <c r="MF45" s="151"/>
      <c r="MG45" s="151"/>
      <c r="MH45" s="151"/>
      <c r="MI45" s="151"/>
      <c r="MJ45" s="151"/>
      <c r="MK45" s="151">
        <v>169</v>
      </c>
      <c r="ML45" s="151"/>
      <c r="MM45" s="151"/>
      <c r="MN45" s="151"/>
      <c r="MO45" s="151"/>
      <c r="MP45" s="151"/>
      <c r="MQ45" s="151"/>
      <c r="MR45" s="151">
        <v>6</v>
      </c>
      <c r="MS45" s="151"/>
      <c r="MT45" s="151"/>
      <c r="MU45" s="151"/>
      <c r="MV45" s="151"/>
      <c r="MW45" s="151"/>
      <c r="MX45" s="151"/>
      <c r="MY45" s="151"/>
      <c r="MZ45" s="151">
        <v>4</v>
      </c>
      <c r="NA45" s="151">
        <v>131</v>
      </c>
      <c r="NB45" s="151"/>
      <c r="NC45" s="151"/>
      <c r="ND45" s="151">
        <v>41</v>
      </c>
      <c r="NE45" s="151">
        <v>64</v>
      </c>
      <c r="NF45" s="151">
        <v>185</v>
      </c>
      <c r="NG45" s="151">
        <v>1</v>
      </c>
      <c r="NH45" s="151"/>
      <c r="NI45" s="151"/>
      <c r="NJ45" s="151"/>
      <c r="NK45" s="151"/>
      <c r="NL45" s="151"/>
      <c r="NM45" s="151"/>
      <c r="NN45" s="151">
        <v>62</v>
      </c>
      <c r="NO45" s="151">
        <v>1</v>
      </c>
      <c r="NP45" s="151">
        <v>226</v>
      </c>
      <c r="NQ45" s="151">
        <v>13</v>
      </c>
      <c r="NR45" s="151">
        <v>2</v>
      </c>
      <c r="NS45" s="151"/>
      <c r="NT45" s="151"/>
      <c r="NU45" s="151"/>
      <c r="NV45" s="151">
        <v>16</v>
      </c>
      <c r="NW45" s="151"/>
      <c r="NX45" s="151"/>
      <c r="NY45" s="151"/>
      <c r="NZ45" s="151"/>
      <c r="OA45" s="151">
        <v>18</v>
      </c>
      <c r="OB45" s="151"/>
      <c r="OC45" s="151">
        <v>75</v>
      </c>
      <c r="OD45" s="151"/>
      <c r="OE45" s="151"/>
      <c r="OF45" s="151">
        <v>3</v>
      </c>
      <c r="OG45" s="151"/>
      <c r="OH45" s="151"/>
      <c r="OI45" s="151"/>
      <c r="OJ45" s="151">
        <v>798</v>
      </c>
      <c r="OK45" s="151">
        <v>2</v>
      </c>
      <c r="OL45" s="151">
        <v>7</v>
      </c>
      <c r="OM45" s="151"/>
      <c r="ON45" s="151"/>
      <c r="OO45" s="152">
        <v>65</v>
      </c>
      <c r="OP45" s="142">
        <v>30215</v>
      </c>
      <c r="OQ45" s="153"/>
      <c r="OR45" s="151"/>
      <c r="OS45" s="151"/>
      <c r="OT45" s="151"/>
      <c r="OU45" s="151"/>
      <c r="OV45" s="151">
        <v>45</v>
      </c>
      <c r="OW45" s="151">
        <v>1044</v>
      </c>
      <c r="OX45" s="151">
        <v>-7319</v>
      </c>
      <c r="OY45" s="151"/>
      <c r="OZ45" s="151"/>
      <c r="PA45" s="151"/>
      <c r="PB45" s="151"/>
      <c r="PC45" s="151"/>
      <c r="PD45" s="151"/>
      <c r="PE45" s="151"/>
      <c r="PF45" s="151"/>
      <c r="PG45" s="151"/>
      <c r="PH45" s="151"/>
      <c r="PI45" s="151"/>
      <c r="PJ45" s="154"/>
      <c r="PK45" s="142">
        <v>-6230</v>
      </c>
      <c r="PL45" s="142">
        <v>23986</v>
      </c>
    </row>
    <row r="46" spans="1:428" ht="15" x14ac:dyDescent="0.25">
      <c r="A46" s="156">
        <v>321910</v>
      </c>
      <c r="B46" s="157" t="s">
        <v>716</v>
      </c>
      <c r="C46" s="147" t="s">
        <v>234</v>
      </c>
      <c r="D46" s="148">
        <v>2</v>
      </c>
      <c r="E46" s="149"/>
      <c r="F46" s="149"/>
      <c r="G46" s="149"/>
      <c r="H46" s="149"/>
      <c r="I46" s="149">
        <v>23</v>
      </c>
      <c r="J46" s="151"/>
      <c r="K46" s="151"/>
      <c r="L46" s="151"/>
      <c r="M46" s="151"/>
      <c r="N46" s="151"/>
      <c r="O46" s="151">
        <v>110</v>
      </c>
      <c r="P46" s="151"/>
      <c r="Q46" s="151"/>
      <c r="R46" s="151"/>
      <c r="S46" s="151">
        <v>0</v>
      </c>
      <c r="T46" s="151"/>
      <c r="U46" s="151"/>
      <c r="V46" s="151"/>
      <c r="W46" s="151">
        <v>3</v>
      </c>
      <c r="X46" s="151">
        <v>4</v>
      </c>
      <c r="Y46" s="151"/>
      <c r="Z46" s="151"/>
      <c r="AA46" s="151"/>
      <c r="AB46" s="151">
        <v>370</v>
      </c>
      <c r="AC46" s="151">
        <v>504</v>
      </c>
      <c r="AD46" s="151">
        <v>1143</v>
      </c>
      <c r="AE46" s="151">
        <v>650</v>
      </c>
      <c r="AF46" s="151">
        <v>2137</v>
      </c>
      <c r="AG46" s="151">
        <v>638</v>
      </c>
      <c r="AH46" s="151">
        <v>2176</v>
      </c>
      <c r="AI46" s="151">
        <v>26</v>
      </c>
      <c r="AJ46" s="151">
        <v>737</v>
      </c>
      <c r="AK46" s="151">
        <v>155</v>
      </c>
      <c r="AL46" s="151">
        <v>1400</v>
      </c>
      <c r="AM46" s="151">
        <v>405</v>
      </c>
      <c r="AN46" s="151">
        <v>1</v>
      </c>
      <c r="AO46" s="151">
        <v>31</v>
      </c>
      <c r="AP46" s="151">
        <v>1600</v>
      </c>
      <c r="AQ46" s="151">
        <v>149</v>
      </c>
      <c r="AR46" s="151">
        <v>1</v>
      </c>
      <c r="AS46" s="151"/>
      <c r="AT46" s="151"/>
      <c r="AU46" s="151"/>
      <c r="AV46" s="151">
        <v>1</v>
      </c>
      <c r="AW46" s="151">
        <v>1</v>
      </c>
      <c r="AX46" s="151">
        <v>0</v>
      </c>
      <c r="AY46" s="151"/>
      <c r="AZ46" s="151">
        <v>1</v>
      </c>
      <c r="BA46" s="151"/>
      <c r="BB46" s="151">
        <v>0</v>
      </c>
      <c r="BC46" s="151">
        <v>0</v>
      </c>
      <c r="BD46" s="151">
        <v>2</v>
      </c>
      <c r="BE46" s="151"/>
      <c r="BF46" s="151">
        <v>2</v>
      </c>
      <c r="BG46" s="151"/>
      <c r="BH46" s="151"/>
      <c r="BI46" s="151"/>
      <c r="BJ46" s="151">
        <v>0</v>
      </c>
      <c r="BK46" s="151">
        <v>1</v>
      </c>
      <c r="BL46" s="151">
        <v>1</v>
      </c>
      <c r="BM46" s="151"/>
      <c r="BN46" s="151"/>
      <c r="BO46" s="151"/>
      <c r="BP46" s="151"/>
      <c r="BQ46" s="151">
        <v>0</v>
      </c>
      <c r="BR46" s="151"/>
      <c r="BS46" s="151"/>
      <c r="BT46" s="151"/>
      <c r="BU46" s="151"/>
      <c r="BV46" s="151"/>
      <c r="BW46" s="151"/>
      <c r="BX46" s="151">
        <v>2</v>
      </c>
      <c r="BY46" s="151"/>
      <c r="BZ46" s="151"/>
      <c r="CA46" s="151"/>
      <c r="CB46" s="151"/>
      <c r="CC46" s="151">
        <v>1</v>
      </c>
      <c r="CD46" s="151"/>
      <c r="CE46" s="151"/>
      <c r="CF46" s="151"/>
      <c r="CG46" s="151"/>
      <c r="CH46" s="151"/>
      <c r="CI46" s="151"/>
      <c r="CJ46" s="151"/>
      <c r="CK46" s="151"/>
      <c r="CL46" s="151"/>
      <c r="CM46" s="151">
        <v>46</v>
      </c>
      <c r="CN46" s="151"/>
      <c r="CO46" s="151"/>
      <c r="CP46" s="151"/>
      <c r="CQ46" s="151"/>
      <c r="CR46" s="151"/>
      <c r="CS46" s="151"/>
      <c r="CT46" s="151"/>
      <c r="CU46" s="151"/>
      <c r="CV46" s="151"/>
      <c r="CW46" s="151"/>
      <c r="CX46" s="151"/>
      <c r="CY46" s="151"/>
      <c r="CZ46" s="151"/>
      <c r="DA46" s="151">
        <v>150</v>
      </c>
      <c r="DB46" s="151"/>
      <c r="DC46" s="151"/>
      <c r="DD46" s="151"/>
      <c r="DE46" s="151"/>
      <c r="DF46" s="151"/>
      <c r="DG46" s="151"/>
      <c r="DH46" s="151">
        <v>1</v>
      </c>
      <c r="DI46" s="151"/>
      <c r="DJ46" s="151"/>
      <c r="DK46" s="151"/>
      <c r="DL46" s="151"/>
      <c r="DM46" s="151"/>
      <c r="DN46" s="151"/>
      <c r="DO46" s="151"/>
      <c r="DP46" s="151"/>
      <c r="DQ46" s="151"/>
      <c r="DR46" s="151"/>
      <c r="DS46" s="151"/>
      <c r="DT46" s="151">
        <v>0</v>
      </c>
      <c r="DU46" s="151"/>
      <c r="DV46" s="151"/>
      <c r="DW46" s="151"/>
      <c r="DX46" s="151"/>
      <c r="DY46" s="151"/>
      <c r="DZ46" s="151"/>
      <c r="EA46" s="151"/>
      <c r="EB46" s="151"/>
      <c r="EC46" s="151"/>
      <c r="ED46" s="151"/>
      <c r="EE46" s="151"/>
      <c r="EF46" s="151"/>
      <c r="EG46" s="151"/>
      <c r="EH46" s="151"/>
      <c r="EI46" s="151"/>
      <c r="EJ46" s="151"/>
      <c r="EK46" s="151"/>
      <c r="EL46" s="151"/>
      <c r="EM46" s="151"/>
      <c r="EN46" s="151"/>
      <c r="EO46" s="151"/>
      <c r="EP46" s="151"/>
      <c r="EQ46" s="151"/>
      <c r="ER46" s="151"/>
      <c r="ES46" s="151"/>
      <c r="ET46" s="151"/>
      <c r="EU46" s="151"/>
      <c r="EV46" s="151">
        <v>78</v>
      </c>
      <c r="EW46" s="151">
        <v>2</v>
      </c>
      <c r="EX46" s="151">
        <v>94</v>
      </c>
      <c r="EY46" s="151"/>
      <c r="EZ46" s="151"/>
      <c r="FA46" s="151"/>
      <c r="FB46" s="151">
        <v>419</v>
      </c>
      <c r="FC46" s="151"/>
      <c r="FD46" s="151">
        <v>382</v>
      </c>
      <c r="FE46" s="151">
        <v>48</v>
      </c>
      <c r="FF46" s="151"/>
      <c r="FG46" s="151"/>
      <c r="FH46" s="151"/>
      <c r="FI46" s="151"/>
      <c r="FJ46" s="151"/>
      <c r="FK46" s="151">
        <v>19</v>
      </c>
      <c r="FL46" s="151">
        <v>75</v>
      </c>
      <c r="FM46" s="151"/>
      <c r="FN46" s="151"/>
      <c r="FO46" s="151"/>
      <c r="FP46" s="151"/>
      <c r="FQ46" s="151">
        <v>316</v>
      </c>
      <c r="FR46" s="151">
        <v>1</v>
      </c>
      <c r="FS46" s="151">
        <v>1</v>
      </c>
      <c r="FT46" s="151">
        <v>2</v>
      </c>
      <c r="FU46" s="151"/>
      <c r="FV46" s="151"/>
      <c r="FW46" s="151">
        <v>6</v>
      </c>
      <c r="FX46" s="151">
        <v>215</v>
      </c>
      <c r="FY46" s="151"/>
      <c r="FZ46" s="151"/>
      <c r="GA46" s="151"/>
      <c r="GB46" s="151"/>
      <c r="GC46" s="151"/>
      <c r="GD46" s="151"/>
      <c r="GE46" s="151"/>
      <c r="GF46" s="151"/>
      <c r="GG46" s="151">
        <v>5</v>
      </c>
      <c r="GH46" s="151"/>
      <c r="GI46" s="151">
        <v>2</v>
      </c>
      <c r="GJ46" s="151"/>
      <c r="GK46" s="151"/>
      <c r="GL46" s="151"/>
      <c r="GM46" s="151"/>
      <c r="GN46" s="151"/>
      <c r="GO46" s="151"/>
      <c r="GP46" s="151"/>
      <c r="GQ46" s="151"/>
      <c r="GR46" s="151"/>
      <c r="GS46" s="151"/>
      <c r="GT46" s="151"/>
      <c r="GU46" s="151"/>
      <c r="GV46" s="151"/>
      <c r="GW46" s="151"/>
      <c r="GX46" s="151"/>
      <c r="GY46" s="151"/>
      <c r="GZ46" s="151"/>
      <c r="HA46" s="151">
        <v>0</v>
      </c>
      <c r="HB46" s="151"/>
      <c r="HC46" s="151"/>
      <c r="HD46" s="151"/>
      <c r="HE46" s="151"/>
      <c r="HF46" s="151"/>
      <c r="HG46" s="151"/>
      <c r="HH46" s="151"/>
      <c r="HI46" s="151"/>
      <c r="HJ46" s="151"/>
      <c r="HK46" s="151"/>
      <c r="HL46" s="151"/>
      <c r="HM46" s="151"/>
      <c r="HN46" s="151"/>
      <c r="HO46" s="151"/>
      <c r="HP46" s="151"/>
      <c r="HQ46" s="151"/>
      <c r="HR46" s="151"/>
      <c r="HS46" s="151"/>
      <c r="HT46" s="151"/>
      <c r="HU46" s="151"/>
      <c r="HV46" s="151"/>
      <c r="HW46" s="151"/>
      <c r="HX46" s="151"/>
      <c r="HY46" s="151"/>
      <c r="HZ46" s="151"/>
      <c r="IA46" s="151"/>
      <c r="IB46" s="151"/>
      <c r="IC46" s="151">
        <v>0</v>
      </c>
      <c r="ID46" s="151"/>
      <c r="IE46" s="151"/>
      <c r="IF46" s="151"/>
      <c r="IG46" s="151"/>
      <c r="IH46" s="151"/>
      <c r="II46" s="151"/>
      <c r="IJ46" s="151"/>
      <c r="IK46" s="151"/>
      <c r="IL46" s="151"/>
      <c r="IM46" s="151"/>
      <c r="IN46" s="151"/>
      <c r="IO46" s="151"/>
      <c r="IP46" s="151"/>
      <c r="IQ46" s="151"/>
      <c r="IR46" s="151"/>
      <c r="IS46" s="151"/>
      <c r="IT46" s="151"/>
      <c r="IU46" s="151"/>
      <c r="IV46" s="151"/>
      <c r="IW46" s="151"/>
      <c r="IX46" s="151"/>
      <c r="IY46" s="151"/>
      <c r="IZ46" s="151"/>
      <c r="JA46" s="151"/>
      <c r="JB46" s="151"/>
      <c r="JC46" s="151"/>
      <c r="JD46" s="151"/>
      <c r="JE46" s="151"/>
      <c r="JF46" s="151"/>
      <c r="JG46" s="151"/>
      <c r="JH46" s="151">
        <v>270</v>
      </c>
      <c r="JI46" s="151"/>
      <c r="JJ46" s="151"/>
      <c r="JK46" s="151"/>
      <c r="JL46" s="151">
        <v>2</v>
      </c>
      <c r="JM46" s="151"/>
      <c r="JN46" s="151"/>
      <c r="JO46" s="151"/>
      <c r="JP46" s="151">
        <v>506</v>
      </c>
      <c r="JQ46" s="151"/>
      <c r="JR46" s="151"/>
      <c r="JS46" s="151"/>
      <c r="JT46" s="151"/>
      <c r="JU46" s="151"/>
      <c r="JV46" s="151"/>
      <c r="JW46" s="151"/>
      <c r="JX46" s="151"/>
      <c r="JY46" s="151"/>
      <c r="JZ46" s="151"/>
      <c r="KA46" s="151"/>
      <c r="KB46" s="151"/>
      <c r="KC46" s="151">
        <v>6</v>
      </c>
      <c r="KD46" s="151"/>
      <c r="KE46" s="151">
        <v>1</v>
      </c>
      <c r="KF46" s="151"/>
      <c r="KG46" s="151">
        <v>254</v>
      </c>
      <c r="KH46" s="151"/>
      <c r="KI46" s="151"/>
      <c r="KJ46" s="151"/>
      <c r="KK46" s="151"/>
      <c r="KL46" s="151"/>
      <c r="KM46" s="151"/>
      <c r="KN46" s="151"/>
      <c r="KO46" s="151">
        <v>12</v>
      </c>
      <c r="KP46" s="151">
        <v>0</v>
      </c>
      <c r="KQ46" s="151">
        <v>11</v>
      </c>
      <c r="KR46" s="151">
        <v>17</v>
      </c>
      <c r="KS46" s="151"/>
      <c r="KT46" s="151">
        <v>25</v>
      </c>
      <c r="KU46" s="151">
        <v>9</v>
      </c>
      <c r="KV46" s="151">
        <v>108</v>
      </c>
      <c r="KW46" s="151">
        <v>18</v>
      </c>
      <c r="KX46" s="151">
        <v>70</v>
      </c>
      <c r="KY46" s="151">
        <v>133</v>
      </c>
      <c r="KZ46" s="151">
        <v>13</v>
      </c>
      <c r="LA46" s="151">
        <v>290</v>
      </c>
      <c r="LB46" s="151">
        <v>79</v>
      </c>
      <c r="LC46" s="151">
        <v>0</v>
      </c>
      <c r="LD46" s="151"/>
      <c r="LE46" s="151"/>
      <c r="LF46" s="151"/>
      <c r="LG46" s="151"/>
      <c r="LH46" s="151"/>
      <c r="LI46" s="151"/>
      <c r="LJ46" s="151"/>
      <c r="LK46" s="151"/>
      <c r="LL46" s="151">
        <v>10</v>
      </c>
      <c r="LM46" s="151">
        <v>5</v>
      </c>
      <c r="LN46" s="151">
        <v>6105</v>
      </c>
      <c r="LO46" s="151"/>
      <c r="LP46" s="151">
        <v>48</v>
      </c>
      <c r="LQ46" s="151">
        <v>0</v>
      </c>
      <c r="LR46" s="151"/>
      <c r="LS46" s="151"/>
      <c r="LT46" s="151"/>
      <c r="LU46" s="151"/>
      <c r="LV46" s="151"/>
      <c r="LW46" s="151"/>
      <c r="LX46" s="151">
        <v>119</v>
      </c>
      <c r="LY46" s="151"/>
      <c r="LZ46" s="151"/>
      <c r="MA46" s="151">
        <v>115</v>
      </c>
      <c r="MB46" s="151"/>
      <c r="MC46" s="151">
        <v>204</v>
      </c>
      <c r="MD46" s="151"/>
      <c r="ME46" s="151">
        <v>0</v>
      </c>
      <c r="MF46" s="151"/>
      <c r="MG46" s="151">
        <v>2</v>
      </c>
      <c r="MH46" s="151">
        <v>0</v>
      </c>
      <c r="MI46" s="151"/>
      <c r="MJ46" s="151"/>
      <c r="MK46" s="151"/>
      <c r="ML46" s="151">
        <v>308</v>
      </c>
      <c r="MM46" s="151"/>
      <c r="MN46" s="151"/>
      <c r="MO46" s="151">
        <v>432</v>
      </c>
      <c r="MP46" s="151"/>
      <c r="MQ46" s="151"/>
      <c r="MR46" s="151">
        <v>10</v>
      </c>
      <c r="MS46" s="151"/>
      <c r="MT46" s="151"/>
      <c r="MU46" s="151"/>
      <c r="MV46" s="151"/>
      <c r="MW46" s="151"/>
      <c r="MX46" s="151"/>
      <c r="MY46" s="151"/>
      <c r="MZ46" s="151">
        <v>5</v>
      </c>
      <c r="NA46" s="151">
        <v>75</v>
      </c>
      <c r="NB46" s="151"/>
      <c r="NC46" s="151"/>
      <c r="ND46" s="151">
        <v>26</v>
      </c>
      <c r="NE46" s="151">
        <v>42</v>
      </c>
      <c r="NF46" s="151">
        <v>40</v>
      </c>
      <c r="NG46" s="151">
        <v>1</v>
      </c>
      <c r="NH46" s="151"/>
      <c r="NI46" s="151"/>
      <c r="NJ46" s="151"/>
      <c r="NK46" s="151"/>
      <c r="NL46" s="151"/>
      <c r="NM46" s="151">
        <v>0</v>
      </c>
      <c r="NN46" s="151">
        <v>39</v>
      </c>
      <c r="NO46" s="151">
        <v>5</v>
      </c>
      <c r="NP46" s="151">
        <v>197</v>
      </c>
      <c r="NQ46" s="151">
        <v>29</v>
      </c>
      <c r="NR46" s="151">
        <v>10</v>
      </c>
      <c r="NS46" s="151">
        <v>0</v>
      </c>
      <c r="NT46" s="151">
        <v>0</v>
      </c>
      <c r="NU46" s="151"/>
      <c r="NV46" s="151"/>
      <c r="NW46" s="151"/>
      <c r="NX46" s="151"/>
      <c r="NY46" s="151"/>
      <c r="NZ46" s="151">
        <v>0</v>
      </c>
      <c r="OA46" s="151">
        <v>8</v>
      </c>
      <c r="OB46" s="151">
        <v>1</v>
      </c>
      <c r="OC46" s="151">
        <v>94</v>
      </c>
      <c r="OD46" s="151"/>
      <c r="OE46" s="151">
        <v>2</v>
      </c>
      <c r="OF46" s="151">
        <v>1</v>
      </c>
      <c r="OG46" s="151"/>
      <c r="OH46" s="151"/>
      <c r="OI46" s="151"/>
      <c r="OJ46" s="151">
        <v>0</v>
      </c>
      <c r="OK46" s="151">
        <v>1</v>
      </c>
      <c r="OL46" s="151">
        <v>31</v>
      </c>
      <c r="OM46" s="151"/>
      <c r="ON46" s="151"/>
      <c r="OO46" s="152">
        <v>56</v>
      </c>
      <c r="OP46" s="142">
        <v>23990</v>
      </c>
      <c r="OQ46" s="153"/>
      <c r="OR46" s="151"/>
      <c r="OS46" s="151"/>
      <c r="OT46" s="151"/>
      <c r="OU46" s="151"/>
      <c r="OV46" s="151">
        <v>124</v>
      </c>
      <c r="OW46" s="151">
        <v>305</v>
      </c>
      <c r="OX46" s="151">
        <v>-2480</v>
      </c>
      <c r="OY46" s="151"/>
      <c r="OZ46" s="151"/>
      <c r="PA46" s="151"/>
      <c r="PB46" s="151"/>
      <c r="PC46" s="151"/>
      <c r="PD46" s="151"/>
      <c r="PE46" s="151"/>
      <c r="PF46" s="151"/>
      <c r="PG46" s="151"/>
      <c r="PH46" s="151"/>
      <c r="PI46" s="151"/>
      <c r="PJ46" s="154"/>
      <c r="PK46" s="142">
        <v>-2051</v>
      </c>
      <c r="PL46" s="142">
        <v>21939</v>
      </c>
    </row>
    <row r="47" spans="1:428" ht="15" x14ac:dyDescent="0.25">
      <c r="A47" s="156" t="s">
        <v>616</v>
      </c>
      <c r="B47" s="157" t="s">
        <v>716</v>
      </c>
      <c r="C47" s="147" t="s">
        <v>235</v>
      </c>
      <c r="D47" s="148">
        <v>5</v>
      </c>
      <c r="E47" s="149">
        <v>6</v>
      </c>
      <c r="F47" s="149">
        <v>200</v>
      </c>
      <c r="G47" s="149">
        <v>166</v>
      </c>
      <c r="H47" s="149">
        <v>1</v>
      </c>
      <c r="I47" s="149">
        <v>17</v>
      </c>
      <c r="J47" s="151">
        <v>8</v>
      </c>
      <c r="K47" s="151">
        <v>4</v>
      </c>
      <c r="L47" s="151">
        <v>1</v>
      </c>
      <c r="M47" s="151"/>
      <c r="N47" s="151"/>
      <c r="O47" s="151"/>
      <c r="P47" s="151"/>
      <c r="Q47" s="151"/>
      <c r="R47" s="151"/>
      <c r="S47" s="151">
        <v>3</v>
      </c>
      <c r="T47" s="151">
        <v>155</v>
      </c>
      <c r="U47" s="151">
        <v>65</v>
      </c>
      <c r="V47" s="151">
        <v>35</v>
      </c>
      <c r="W47" s="151">
        <v>94</v>
      </c>
      <c r="X47" s="151">
        <v>209</v>
      </c>
      <c r="Y47" s="151"/>
      <c r="Z47" s="151"/>
      <c r="AA47" s="151"/>
      <c r="AB47" s="151">
        <v>21</v>
      </c>
      <c r="AC47" s="151">
        <v>60</v>
      </c>
      <c r="AD47" s="151">
        <v>582</v>
      </c>
      <c r="AE47" s="151">
        <v>179</v>
      </c>
      <c r="AF47" s="151">
        <v>160</v>
      </c>
      <c r="AG47" s="151">
        <v>59</v>
      </c>
      <c r="AH47" s="151">
        <v>511</v>
      </c>
      <c r="AI47" s="151">
        <v>41</v>
      </c>
      <c r="AJ47" s="151">
        <v>310</v>
      </c>
      <c r="AK47" s="151">
        <v>29</v>
      </c>
      <c r="AL47" s="151">
        <v>217</v>
      </c>
      <c r="AM47" s="151">
        <v>105</v>
      </c>
      <c r="AN47" s="151">
        <v>9</v>
      </c>
      <c r="AO47" s="151">
        <v>120</v>
      </c>
      <c r="AP47" s="151">
        <v>1189</v>
      </c>
      <c r="AQ47" s="151">
        <v>698</v>
      </c>
      <c r="AR47" s="151">
        <v>10</v>
      </c>
      <c r="AS47" s="151">
        <v>69</v>
      </c>
      <c r="AT47" s="151">
        <v>13</v>
      </c>
      <c r="AU47" s="151"/>
      <c r="AV47" s="151">
        <v>2</v>
      </c>
      <c r="AW47" s="151">
        <v>17</v>
      </c>
      <c r="AX47" s="151">
        <v>5</v>
      </c>
      <c r="AY47" s="151"/>
      <c r="AZ47" s="151"/>
      <c r="BA47" s="151"/>
      <c r="BB47" s="151">
        <v>24</v>
      </c>
      <c r="BC47" s="151">
        <v>8</v>
      </c>
      <c r="BD47" s="151">
        <v>6</v>
      </c>
      <c r="BE47" s="151"/>
      <c r="BF47" s="151">
        <v>5</v>
      </c>
      <c r="BG47" s="151"/>
      <c r="BH47" s="151"/>
      <c r="BI47" s="151"/>
      <c r="BJ47" s="151">
        <v>71</v>
      </c>
      <c r="BK47" s="151">
        <v>143</v>
      </c>
      <c r="BL47" s="151">
        <v>3</v>
      </c>
      <c r="BM47" s="151">
        <v>82</v>
      </c>
      <c r="BN47" s="151"/>
      <c r="BO47" s="151"/>
      <c r="BP47" s="151"/>
      <c r="BQ47" s="151">
        <v>102</v>
      </c>
      <c r="BR47" s="151"/>
      <c r="BS47" s="151"/>
      <c r="BT47" s="151"/>
      <c r="BU47" s="151"/>
      <c r="BV47" s="151"/>
      <c r="BW47" s="151"/>
      <c r="BX47" s="151">
        <v>3</v>
      </c>
      <c r="BY47" s="151"/>
      <c r="BZ47" s="151"/>
      <c r="CA47" s="151">
        <v>30</v>
      </c>
      <c r="CB47" s="151"/>
      <c r="CC47" s="151"/>
      <c r="CD47" s="151"/>
      <c r="CE47" s="151"/>
      <c r="CF47" s="151"/>
      <c r="CG47" s="151"/>
      <c r="CH47" s="151"/>
      <c r="CI47" s="151"/>
      <c r="CJ47" s="151"/>
      <c r="CK47" s="151"/>
      <c r="CL47" s="151"/>
      <c r="CM47" s="151">
        <v>11</v>
      </c>
      <c r="CN47" s="151"/>
      <c r="CO47" s="151"/>
      <c r="CP47" s="151">
        <v>5</v>
      </c>
      <c r="CQ47" s="151"/>
      <c r="CR47" s="151">
        <v>83</v>
      </c>
      <c r="CS47" s="151">
        <v>21</v>
      </c>
      <c r="CT47" s="151"/>
      <c r="CU47" s="151"/>
      <c r="CV47" s="151">
        <v>20</v>
      </c>
      <c r="CW47" s="151">
        <v>5</v>
      </c>
      <c r="CX47" s="151"/>
      <c r="CY47" s="151"/>
      <c r="CZ47" s="151"/>
      <c r="DA47" s="151">
        <v>175</v>
      </c>
      <c r="DB47" s="151"/>
      <c r="DC47" s="151"/>
      <c r="DD47" s="151"/>
      <c r="DE47" s="151"/>
      <c r="DF47" s="151"/>
      <c r="DG47" s="151"/>
      <c r="DH47" s="151"/>
      <c r="DI47" s="151"/>
      <c r="DJ47" s="151"/>
      <c r="DK47" s="151"/>
      <c r="DL47" s="151"/>
      <c r="DM47" s="151">
        <v>0</v>
      </c>
      <c r="DN47" s="151">
        <v>11</v>
      </c>
      <c r="DO47" s="151">
        <v>21</v>
      </c>
      <c r="DP47" s="151">
        <v>8</v>
      </c>
      <c r="DQ47" s="151">
        <v>28</v>
      </c>
      <c r="DR47" s="151">
        <v>41</v>
      </c>
      <c r="DS47" s="151"/>
      <c r="DT47" s="151">
        <v>24</v>
      </c>
      <c r="DU47" s="151"/>
      <c r="DV47" s="151"/>
      <c r="DW47" s="151"/>
      <c r="DX47" s="151"/>
      <c r="DY47" s="151"/>
      <c r="DZ47" s="151"/>
      <c r="EA47" s="151"/>
      <c r="EB47" s="151">
        <v>150</v>
      </c>
      <c r="EC47" s="151"/>
      <c r="ED47" s="151"/>
      <c r="EE47" s="151"/>
      <c r="EF47" s="151"/>
      <c r="EG47" s="151"/>
      <c r="EH47" s="151"/>
      <c r="EI47" s="151"/>
      <c r="EJ47" s="151"/>
      <c r="EK47" s="151"/>
      <c r="EL47" s="151"/>
      <c r="EM47" s="151"/>
      <c r="EN47" s="151">
        <v>429</v>
      </c>
      <c r="EO47" s="151"/>
      <c r="EP47" s="151"/>
      <c r="EQ47" s="151"/>
      <c r="ER47" s="151"/>
      <c r="ES47" s="151"/>
      <c r="ET47" s="151"/>
      <c r="EU47" s="151"/>
      <c r="EV47" s="151"/>
      <c r="EW47" s="151"/>
      <c r="EX47" s="151"/>
      <c r="EY47" s="151"/>
      <c r="EZ47" s="151"/>
      <c r="FA47" s="151"/>
      <c r="FB47" s="151">
        <v>0</v>
      </c>
      <c r="FC47" s="151">
        <v>295</v>
      </c>
      <c r="FD47" s="151">
        <v>5</v>
      </c>
      <c r="FE47" s="151">
        <v>142</v>
      </c>
      <c r="FF47" s="151">
        <v>1</v>
      </c>
      <c r="FG47" s="151"/>
      <c r="FH47" s="151">
        <v>0</v>
      </c>
      <c r="FI47" s="151"/>
      <c r="FJ47" s="151"/>
      <c r="FK47" s="151"/>
      <c r="FL47" s="151"/>
      <c r="FM47" s="151"/>
      <c r="FN47" s="151"/>
      <c r="FO47" s="151"/>
      <c r="FP47" s="151"/>
      <c r="FQ47" s="151">
        <v>174</v>
      </c>
      <c r="FR47" s="151"/>
      <c r="FS47" s="151"/>
      <c r="FT47" s="151"/>
      <c r="FU47" s="151">
        <v>7</v>
      </c>
      <c r="FV47" s="151">
        <v>16</v>
      </c>
      <c r="FW47" s="151"/>
      <c r="FX47" s="151">
        <v>45</v>
      </c>
      <c r="FY47" s="151">
        <v>16</v>
      </c>
      <c r="FZ47" s="151"/>
      <c r="GA47" s="151"/>
      <c r="GB47" s="151"/>
      <c r="GC47" s="151"/>
      <c r="GD47" s="151"/>
      <c r="GE47" s="151">
        <v>30</v>
      </c>
      <c r="GF47" s="151"/>
      <c r="GG47" s="151">
        <v>5</v>
      </c>
      <c r="GH47" s="151"/>
      <c r="GI47" s="151">
        <v>91</v>
      </c>
      <c r="GJ47" s="151">
        <v>8</v>
      </c>
      <c r="GK47" s="151"/>
      <c r="GL47" s="151"/>
      <c r="GM47" s="151"/>
      <c r="GN47" s="151"/>
      <c r="GO47" s="151"/>
      <c r="GP47" s="151"/>
      <c r="GQ47" s="151"/>
      <c r="GR47" s="151"/>
      <c r="GS47" s="151"/>
      <c r="GT47" s="151"/>
      <c r="GU47" s="151"/>
      <c r="GV47" s="151"/>
      <c r="GW47" s="151">
        <v>45</v>
      </c>
      <c r="GX47" s="151"/>
      <c r="GY47" s="151"/>
      <c r="GZ47" s="151"/>
      <c r="HA47" s="151"/>
      <c r="HB47" s="151"/>
      <c r="HC47" s="151"/>
      <c r="HD47" s="151"/>
      <c r="HE47" s="151"/>
      <c r="HF47" s="151"/>
      <c r="HG47" s="151"/>
      <c r="HH47" s="151"/>
      <c r="HI47" s="151"/>
      <c r="HJ47" s="151">
        <v>40</v>
      </c>
      <c r="HK47" s="151">
        <v>151</v>
      </c>
      <c r="HL47" s="151"/>
      <c r="HM47" s="151"/>
      <c r="HN47" s="151"/>
      <c r="HO47" s="151"/>
      <c r="HP47" s="151"/>
      <c r="HQ47" s="151">
        <v>46</v>
      </c>
      <c r="HR47" s="151"/>
      <c r="HS47" s="151"/>
      <c r="HT47" s="151">
        <v>0</v>
      </c>
      <c r="HU47" s="151">
        <v>29</v>
      </c>
      <c r="HV47" s="151">
        <v>343</v>
      </c>
      <c r="HW47" s="151">
        <v>261</v>
      </c>
      <c r="HX47" s="151">
        <v>8</v>
      </c>
      <c r="HY47" s="151"/>
      <c r="HZ47" s="151">
        <v>24</v>
      </c>
      <c r="IA47" s="151"/>
      <c r="IB47" s="151"/>
      <c r="IC47" s="151">
        <v>2</v>
      </c>
      <c r="ID47" s="151"/>
      <c r="IE47" s="151"/>
      <c r="IF47" s="151"/>
      <c r="IG47" s="151"/>
      <c r="IH47" s="151"/>
      <c r="II47" s="151"/>
      <c r="IJ47" s="151"/>
      <c r="IK47" s="151"/>
      <c r="IL47" s="151"/>
      <c r="IM47" s="151">
        <v>2</v>
      </c>
      <c r="IN47" s="151"/>
      <c r="IO47" s="151">
        <v>1</v>
      </c>
      <c r="IP47" s="151">
        <v>0</v>
      </c>
      <c r="IQ47" s="151">
        <v>0</v>
      </c>
      <c r="IR47" s="151">
        <v>0</v>
      </c>
      <c r="IS47" s="151">
        <v>2</v>
      </c>
      <c r="IT47" s="151">
        <v>1</v>
      </c>
      <c r="IU47" s="151">
        <v>1</v>
      </c>
      <c r="IV47" s="151">
        <v>7</v>
      </c>
      <c r="IW47" s="151">
        <v>8</v>
      </c>
      <c r="IX47" s="151">
        <v>5</v>
      </c>
      <c r="IY47" s="151"/>
      <c r="IZ47" s="151">
        <v>2</v>
      </c>
      <c r="JA47" s="151">
        <v>16</v>
      </c>
      <c r="JB47" s="151"/>
      <c r="JC47" s="151">
        <v>2</v>
      </c>
      <c r="JD47" s="151">
        <v>1</v>
      </c>
      <c r="JE47" s="151"/>
      <c r="JF47" s="151"/>
      <c r="JG47" s="151"/>
      <c r="JH47" s="151">
        <v>161</v>
      </c>
      <c r="JI47" s="151"/>
      <c r="JJ47" s="151">
        <v>1</v>
      </c>
      <c r="JK47" s="151">
        <v>6</v>
      </c>
      <c r="JL47" s="151">
        <v>624</v>
      </c>
      <c r="JM47" s="151">
        <v>188</v>
      </c>
      <c r="JN47" s="151">
        <v>363</v>
      </c>
      <c r="JO47" s="151">
        <v>354</v>
      </c>
      <c r="JP47" s="151">
        <v>958</v>
      </c>
      <c r="JQ47" s="151">
        <v>238</v>
      </c>
      <c r="JR47" s="151">
        <v>787</v>
      </c>
      <c r="JS47" s="151">
        <v>233</v>
      </c>
      <c r="JT47" s="151">
        <v>1034</v>
      </c>
      <c r="JU47" s="151">
        <v>118</v>
      </c>
      <c r="JV47" s="151"/>
      <c r="JW47" s="151">
        <v>134</v>
      </c>
      <c r="JX47" s="151">
        <v>497</v>
      </c>
      <c r="JY47" s="151">
        <v>112</v>
      </c>
      <c r="JZ47" s="151">
        <v>44</v>
      </c>
      <c r="KA47" s="151">
        <v>153</v>
      </c>
      <c r="KB47" s="151">
        <v>40</v>
      </c>
      <c r="KC47" s="151">
        <v>102</v>
      </c>
      <c r="KD47" s="151">
        <v>266</v>
      </c>
      <c r="KE47" s="151">
        <v>106</v>
      </c>
      <c r="KF47" s="151"/>
      <c r="KG47" s="151"/>
      <c r="KH47" s="151"/>
      <c r="KI47" s="151">
        <v>142</v>
      </c>
      <c r="KJ47" s="151"/>
      <c r="KK47" s="151">
        <v>2</v>
      </c>
      <c r="KL47" s="151">
        <v>18</v>
      </c>
      <c r="KM47" s="151">
        <v>53</v>
      </c>
      <c r="KN47" s="151">
        <v>89</v>
      </c>
      <c r="KO47" s="151"/>
      <c r="KP47" s="151">
        <v>2</v>
      </c>
      <c r="KQ47" s="151"/>
      <c r="KR47" s="151">
        <v>1</v>
      </c>
      <c r="KS47" s="151">
        <v>6</v>
      </c>
      <c r="KT47" s="151">
        <v>2</v>
      </c>
      <c r="KU47" s="151"/>
      <c r="KV47" s="151"/>
      <c r="KW47" s="151"/>
      <c r="KX47" s="151">
        <v>7</v>
      </c>
      <c r="KY47" s="151">
        <v>48</v>
      </c>
      <c r="KZ47" s="151"/>
      <c r="LA47" s="151">
        <v>16</v>
      </c>
      <c r="LB47" s="151"/>
      <c r="LC47" s="151">
        <v>1</v>
      </c>
      <c r="LD47" s="151">
        <v>46</v>
      </c>
      <c r="LE47" s="151">
        <v>55</v>
      </c>
      <c r="LF47" s="151">
        <v>2</v>
      </c>
      <c r="LG47" s="151">
        <v>1</v>
      </c>
      <c r="LH47" s="151"/>
      <c r="LI47" s="151"/>
      <c r="LJ47" s="151"/>
      <c r="LK47" s="151"/>
      <c r="LL47" s="151">
        <v>0</v>
      </c>
      <c r="LM47" s="151">
        <v>0</v>
      </c>
      <c r="LN47" s="151">
        <v>86</v>
      </c>
      <c r="LO47" s="151">
        <v>2</v>
      </c>
      <c r="LP47" s="151">
        <v>43</v>
      </c>
      <c r="LQ47" s="151"/>
      <c r="LR47" s="151"/>
      <c r="LS47" s="151">
        <v>7</v>
      </c>
      <c r="LT47" s="151">
        <v>1</v>
      </c>
      <c r="LU47" s="151">
        <v>15</v>
      </c>
      <c r="LV47" s="151">
        <v>1</v>
      </c>
      <c r="LW47" s="151">
        <v>2</v>
      </c>
      <c r="LX47" s="151">
        <v>17</v>
      </c>
      <c r="LY47" s="151">
        <v>9</v>
      </c>
      <c r="LZ47" s="151">
        <v>2</v>
      </c>
      <c r="MA47" s="151">
        <v>26</v>
      </c>
      <c r="MB47" s="151">
        <v>10</v>
      </c>
      <c r="MC47" s="151">
        <v>1</v>
      </c>
      <c r="MD47" s="151">
        <v>5</v>
      </c>
      <c r="ME47" s="151">
        <v>2</v>
      </c>
      <c r="MF47" s="151">
        <v>4</v>
      </c>
      <c r="MG47" s="151">
        <v>0</v>
      </c>
      <c r="MH47" s="151">
        <v>4</v>
      </c>
      <c r="MI47" s="151">
        <v>36</v>
      </c>
      <c r="MJ47" s="151">
        <v>1</v>
      </c>
      <c r="MK47" s="151">
        <v>89</v>
      </c>
      <c r="ML47" s="151">
        <v>28</v>
      </c>
      <c r="MM47" s="151">
        <v>1</v>
      </c>
      <c r="MN47" s="151">
        <v>4</v>
      </c>
      <c r="MO47" s="151">
        <v>11</v>
      </c>
      <c r="MP47" s="151">
        <v>16</v>
      </c>
      <c r="MQ47" s="151"/>
      <c r="MR47" s="151">
        <v>8</v>
      </c>
      <c r="MS47" s="151">
        <v>0</v>
      </c>
      <c r="MT47" s="151">
        <v>12</v>
      </c>
      <c r="MU47" s="151">
        <v>22</v>
      </c>
      <c r="MV47" s="151">
        <v>3</v>
      </c>
      <c r="MW47" s="151">
        <v>44</v>
      </c>
      <c r="MX47" s="151">
        <v>0</v>
      </c>
      <c r="MY47" s="151">
        <v>1</v>
      </c>
      <c r="MZ47" s="151">
        <v>16</v>
      </c>
      <c r="NA47" s="151">
        <v>40</v>
      </c>
      <c r="NB47" s="151">
        <v>2</v>
      </c>
      <c r="NC47" s="151">
        <v>0</v>
      </c>
      <c r="ND47" s="151">
        <v>1</v>
      </c>
      <c r="NE47" s="151">
        <v>10</v>
      </c>
      <c r="NF47" s="151">
        <v>56</v>
      </c>
      <c r="NG47" s="151"/>
      <c r="NH47" s="151"/>
      <c r="NI47" s="151"/>
      <c r="NJ47" s="151"/>
      <c r="NK47" s="151">
        <v>0</v>
      </c>
      <c r="NL47" s="151"/>
      <c r="NM47" s="151">
        <v>0</v>
      </c>
      <c r="NN47" s="151">
        <v>5</v>
      </c>
      <c r="NO47" s="151">
        <v>463</v>
      </c>
      <c r="NP47" s="151">
        <v>48</v>
      </c>
      <c r="NQ47" s="151">
        <v>48</v>
      </c>
      <c r="NR47" s="151"/>
      <c r="NS47" s="151">
        <v>4</v>
      </c>
      <c r="NT47" s="151">
        <v>4</v>
      </c>
      <c r="NU47" s="151">
        <v>4</v>
      </c>
      <c r="NV47" s="151"/>
      <c r="NW47" s="151">
        <v>12</v>
      </c>
      <c r="NX47" s="151">
        <v>0</v>
      </c>
      <c r="NY47" s="151">
        <v>0</v>
      </c>
      <c r="NZ47" s="151">
        <v>2</v>
      </c>
      <c r="OA47" s="151">
        <v>31</v>
      </c>
      <c r="OB47" s="151">
        <v>9</v>
      </c>
      <c r="OC47" s="151">
        <v>27</v>
      </c>
      <c r="OD47" s="151"/>
      <c r="OE47" s="151">
        <v>11</v>
      </c>
      <c r="OF47" s="151">
        <v>35</v>
      </c>
      <c r="OG47" s="151"/>
      <c r="OH47" s="151">
        <v>1</v>
      </c>
      <c r="OI47" s="151">
        <v>3</v>
      </c>
      <c r="OJ47" s="151">
        <v>800</v>
      </c>
      <c r="OK47" s="151">
        <v>17</v>
      </c>
      <c r="OL47" s="151">
        <v>309</v>
      </c>
      <c r="OM47" s="151"/>
      <c r="ON47" s="151"/>
      <c r="OO47" s="152"/>
      <c r="OP47" s="142">
        <v>18202</v>
      </c>
      <c r="OQ47" s="153">
        <v>3143</v>
      </c>
      <c r="OR47" s="151"/>
      <c r="OS47" s="151"/>
      <c r="OT47" s="151">
        <v>6305</v>
      </c>
      <c r="OU47" s="151">
        <v>513</v>
      </c>
      <c r="OV47" s="151">
        <v>84</v>
      </c>
      <c r="OW47" s="151">
        <v>752</v>
      </c>
      <c r="OX47" s="151">
        <v>-3800</v>
      </c>
      <c r="OY47" s="151"/>
      <c r="OZ47" s="151"/>
      <c r="PA47" s="151"/>
      <c r="PB47" s="151"/>
      <c r="PC47" s="151"/>
      <c r="PD47" s="151">
        <v>16</v>
      </c>
      <c r="PE47" s="151"/>
      <c r="PF47" s="151"/>
      <c r="PG47" s="151"/>
      <c r="PH47" s="151"/>
      <c r="PI47" s="151"/>
      <c r="PJ47" s="154"/>
      <c r="PK47" s="142">
        <v>7014</v>
      </c>
      <c r="PL47" s="142">
        <v>25216</v>
      </c>
    </row>
    <row r="48" spans="1:428" ht="15" x14ac:dyDescent="0.25">
      <c r="A48" s="156">
        <v>327100</v>
      </c>
      <c r="B48" s="157" t="s">
        <v>717</v>
      </c>
      <c r="C48" s="147" t="s">
        <v>236</v>
      </c>
      <c r="D48" s="148"/>
      <c r="E48" s="149"/>
      <c r="F48" s="149"/>
      <c r="G48" s="149"/>
      <c r="H48" s="149"/>
      <c r="I48" s="149"/>
      <c r="J48" s="151"/>
      <c r="K48" s="151"/>
      <c r="L48" s="151"/>
      <c r="M48" s="151"/>
      <c r="N48" s="151"/>
      <c r="O48" s="151"/>
      <c r="P48" s="151"/>
      <c r="Q48" s="151"/>
      <c r="R48" s="151"/>
      <c r="S48" s="151"/>
      <c r="T48" s="151"/>
      <c r="U48" s="151"/>
      <c r="V48" s="151"/>
      <c r="W48" s="151"/>
      <c r="X48" s="151"/>
      <c r="Y48" s="151"/>
      <c r="Z48" s="151"/>
      <c r="AA48" s="151"/>
      <c r="AB48" s="151">
        <v>868</v>
      </c>
      <c r="AC48" s="151">
        <v>828</v>
      </c>
      <c r="AD48" s="151">
        <v>267</v>
      </c>
      <c r="AE48" s="151">
        <v>123</v>
      </c>
      <c r="AF48" s="151">
        <v>972</v>
      </c>
      <c r="AG48" s="151">
        <v>237</v>
      </c>
      <c r="AH48" s="151">
        <v>1209</v>
      </c>
      <c r="AI48" s="151">
        <v>393</v>
      </c>
      <c r="AJ48" s="151">
        <v>406</v>
      </c>
      <c r="AK48" s="151">
        <v>311</v>
      </c>
      <c r="AL48" s="151">
        <v>626</v>
      </c>
      <c r="AM48" s="151">
        <v>525</v>
      </c>
      <c r="AN48" s="151"/>
      <c r="AO48" s="151"/>
      <c r="AP48" s="151"/>
      <c r="AQ48" s="151">
        <v>6</v>
      </c>
      <c r="AR48" s="151">
        <v>590</v>
      </c>
      <c r="AS48" s="151">
        <v>87</v>
      </c>
      <c r="AT48" s="151">
        <v>50</v>
      </c>
      <c r="AU48" s="151">
        <v>40</v>
      </c>
      <c r="AV48" s="151">
        <v>8</v>
      </c>
      <c r="AW48" s="151">
        <v>14</v>
      </c>
      <c r="AX48" s="151">
        <v>11</v>
      </c>
      <c r="AY48" s="151"/>
      <c r="AZ48" s="151">
        <v>62</v>
      </c>
      <c r="BA48" s="151"/>
      <c r="BB48" s="151"/>
      <c r="BC48" s="151">
        <v>1</v>
      </c>
      <c r="BD48" s="151">
        <v>353</v>
      </c>
      <c r="BE48" s="151">
        <v>63</v>
      </c>
      <c r="BF48" s="151"/>
      <c r="BG48" s="151"/>
      <c r="BH48" s="151"/>
      <c r="BI48" s="151">
        <v>125</v>
      </c>
      <c r="BJ48" s="151">
        <v>6</v>
      </c>
      <c r="BK48" s="151"/>
      <c r="BL48" s="151">
        <v>22</v>
      </c>
      <c r="BM48" s="151"/>
      <c r="BN48" s="151"/>
      <c r="BO48" s="151"/>
      <c r="BP48" s="151"/>
      <c r="BQ48" s="151"/>
      <c r="BR48" s="151">
        <v>10</v>
      </c>
      <c r="BS48" s="151"/>
      <c r="BT48" s="151">
        <v>23</v>
      </c>
      <c r="BU48" s="151">
        <v>13</v>
      </c>
      <c r="BV48" s="151"/>
      <c r="BW48" s="151"/>
      <c r="BX48" s="151"/>
      <c r="BY48" s="151">
        <v>6</v>
      </c>
      <c r="BZ48" s="151"/>
      <c r="CA48" s="151">
        <v>18</v>
      </c>
      <c r="CB48" s="151"/>
      <c r="CC48" s="151"/>
      <c r="CD48" s="151"/>
      <c r="CE48" s="151"/>
      <c r="CF48" s="151"/>
      <c r="CG48" s="151">
        <v>3</v>
      </c>
      <c r="CH48" s="151"/>
      <c r="CI48" s="151"/>
      <c r="CJ48" s="151"/>
      <c r="CK48" s="151"/>
      <c r="CL48" s="151"/>
      <c r="CM48" s="151"/>
      <c r="CN48" s="151"/>
      <c r="CO48" s="151"/>
      <c r="CP48" s="151"/>
      <c r="CQ48" s="151"/>
      <c r="CR48" s="151">
        <v>1</v>
      </c>
      <c r="CS48" s="151"/>
      <c r="CT48" s="151"/>
      <c r="CU48" s="151"/>
      <c r="CV48" s="151"/>
      <c r="CW48" s="151"/>
      <c r="CX48" s="151"/>
      <c r="CY48" s="151"/>
      <c r="CZ48" s="151"/>
      <c r="DA48" s="151">
        <v>44</v>
      </c>
      <c r="DB48" s="151"/>
      <c r="DC48" s="151"/>
      <c r="DD48" s="151"/>
      <c r="DE48" s="151"/>
      <c r="DF48" s="151"/>
      <c r="DG48" s="151"/>
      <c r="DH48" s="151"/>
      <c r="DI48" s="151"/>
      <c r="DJ48" s="151"/>
      <c r="DK48" s="151"/>
      <c r="DL48" s="151">
        <v>7</v>
      </c>
      <c r="DM48" s="151"/>
      <c r="DN48" s="151"/>
      <c r="DO48" s="151"/>
      <c r="DP48" s="151">
        <v>11</v>
      </c>
      <c r="DQ48" s="151"/>
      <c r="DR48" s="151"/>
      <c r="DS48" s="151"/>
      <c r="DT48" s="151"/>
      <c r="DU48" s="151"/>
      <c r="DV48" s="151"/>
      <c r="DW48" s="151"/>
      <c r="DX48" s="151"/>
      <c r="DY48" s="151"/>
      <c r="DZ48" s="151"/>
      <c r="EA48" s="151"/>
      <c r="EB48" s="151"/>
      <c r="EC48" s="151"/>
      <c r="ED48" s="151"/>
      <c r="EE48" s="151"/>
      <c r="EF48" s="151"/>
      <c r="EG48" s="151"/>
      <c r="EH48" s="151">
        <v>15</v>
      </c>
      <c r="EI48" s="151">
        <v>2</v>
      </c>
      <c r="EJ48" s="151">
        <v>39</v>
      </c>
      <c r="EK48" s="151">
        <v>1</v>
      </c>
      <c r="EL48" s="151"/>
      <c r="EM48" s="151"/>
      <c r="EN48" s="151"/>
      <c r="EO48" s="151"/>
      <c r="EP48" s="151"/>
      <c r="EQ48" s="151"/>
      <c r="ER48" s="151">
        <v>0</v>
      </c>
      <c r="ES48" s="151">
        <v>7</v>
      </c>
      <c r="ET48" s="151"/>
      <c r="EU48" s="151"/>
      <c r="EV48" s="151"/>
      <c r="EW48" s="151"/>
      <c r="EX48" s="151"/>
      <c r="EY48" s="151">
        <v>8</v>
      </c>
      <c r="EZ48" s="151">
        <v>8</v>
      </c>
      <c r="FA48" s="151">
        <v>7</v>
      </c>
      <c r="FB48" s="151"/>
      <c r="FC48" s="151"/>
      <c r="FD48" s="151">
        <v>134</v>
      </c>
      <c r="FE48" s="151">
        <v>30</v>
      </c>
      <c r="FF48" s="151"/>
      <c r="FG48" s="151"/>
      <c r="FH48" s="151"/>
      <c r="FI48" s="151"/>
      <c r="FJ48" s="151"/>
      <c r="FK48" s="151"/>
      <c r="FL48" s="151"/>
      <c r="FM48" s="151"/>
      <c r="FN48" s="151"/>
      <c r="FO48" s="151"/>
      <c r="FP48" s="151"/>
      <c r="FQ48" s="151"/>
      <c r="FR48" s="151"/>
      <c r="FS48" s="151"/>
      <c r="FT48" s="151"/>
      <c r="FU48" s="151"/>
      <c r="FV48" s="151"/>
      <c r="FW48" s="151"/>
      <c r="FX48" s="151"/>
      <c r="FY48" s="151"/>
      <c r="FZ48" s="151"/>
      <c r="GA48" s="151">
        <v>6</v>
      </c>
      <c r="GB48" s="151"/>
      <c r="GC48" s="151">
        <v>5</v>
      </c>
      <c r="GD48" s="151"/>
      <c r="GE48" s="151"/>
      <c r="GF48" s="151"/>
      <c r="GG48" s="151"/>
      <c r="GH48" s="151"/>
      <c r="GI48" s="151"/>
      <c r="GJ48" s="151"/>
      <c r="GK48" s="151"/>
      <c r="GL48" s="151"/>
      <c r="GM48" s="151"/>
      <c r="GN48" s="151"/>
      <c r="GO48" s="151"/>
      <c r="GP48" s="151"/>
      <c r="GQ48" s="151"/>
      <c r="GR48" s="151"/>
      <c r="GS48" s="151"/>
      <c r="GT48" s="151"/>
      <c r="GU48" s="151"/>
      <c r="GV48" s="151"/>
      <c r="GW48" s="151"/>
      <c r="GX48" s="151"/>
      <c r="GY48" s="151"/>
      <c r="GZ48" s="151"/>
      <c r="HA48" s="151"/>
      <c r="HB48" s="151"/>
      <c r="HC48" s="151"/>
      <c r="HD48" s="151"/>
      <c r="HE48" s="151"/>
      <c r="HF48" s="151"/>
      <c r="HG48" s="151"/>
      <c r="HH48" s="151"/>
      <c r="HI48" s="151"/>
      <c r="HJ48" s="151"/>
      <c r="HK48" s="151"/>
      <c r="HL48" s="151"/>
      <c r="HM48" s="151"/>
      <c r="HN48" s="151"/>
      <c r="HO48" s="151"/>
      <c r="HP48" s="151"/>
      <c r="HQ48" s="151"/>
      <c r="HR48" s="151"/>
      <c r="HS48" s="151"/>
      <c r="HT48" s="151"/>
      <c r="HU48" s="151"/>
      <c r="HV48" s="151"/>
      <c r="HW48" s="151"/>
      <c r="HX48" s="151"/>
      <c r="HY48" s="151"/>
      <c r="HZ48" s="151"/>
      <c r="IA48" s="151"/>
      <c r="IB48" s="151"/>
      <c r="IC48" s="151"/>
      <c r="ID48" s="151"/>
      <c r="IE48" s="151"/>
      <c r="IF48" s="151">
        <v>3</v>
      </c>
      <c r="IG48" s="151"/>
      <c r="IH48" s="151"/>
      <c r="II48" s="151"/>
      <c r="IJ48" s="151">
        <v>2</v>
      </c>
      <c r="IK48" s="151"/>
      <c r="IL48" s="151"/>
      <c r="IM48" s="151"/>
      <c r="IN48" s="151">
        <v>7</v>
      </c>
      <c r="IO48" s="151"/>
      <c r="IP48" s="151"/>
      <c r="IQ48" s="151"/>
      <c r="IR48" s="151"/>
      <c r="IS48" s="151"/>
      <c r="IT48" s="151"/>
      <c r="IU48" s="151"/>
      <c r="IV48" s="151"/>
      <c r="IW48" s="151"/>
      <c r="IX48" s="151"/>
      <c r="IY48" s="151"/>
      <c r="IZ48" s="151"/>
      <c r="JA48" s="151"/>
      <c r="JB48" s="151"/>
      <c r="JC48" s="151"/>
      <c r="JD48" s="151"/>
      <c r="JE48" s="151"/>
      <c r="JF48" s="151"/>
      <c r="JG48" s="151"/>
      <c r="JH48" s="151">
        <v>98</v>
      </c>
      <c r="JI48" s="151"/>
      <c r="JJ48" s="151"/>
      <c r="JK48" s="151"/>
      <c r="JL48" s="151"/>
      <c r="JM48" s="151"/>
      <c r="JN48" s="151"/>
      <c r="JO48" s="151"/>
      <c r="JP48" s="151"/>
      <c r="JQ48" s="151"/>
      <c r="JR48" s="151"/>
      <c r="JS48" s="151"/>
      <c r="JT48" s="151"/>
      <c r="JU48" s="151"/>
      <c r="JV48" s="151"/>
      <c r="JW48" s="151">
        <v>51</v>
      </c>
      <c r="JX48" s="151">
        <v>16</v>
      </c>
      <c r="JY48" s="151"/>
      <c r="JZ48" s="151">
        <v>4</v>
      </c>
      <c r="KA48" s="151"/>
      <c r="KB48" s="151"/>
      <c r="KC48" s="151">
        <v>5</v>
      </c>
      <c r="KD48" s="151">
        <v>51</v>
      </c>
      <c r="KE48" s="151">
        <v>26</v>
      </c>
      <c r="KF48" s="151"/>
      <c r="KG48" s="151"/>
      <c r="KH48" s="151"/>
      <c r="KI48" s="151"/>
      <c r="KJ48" s="151"/>
      <c r="KK48" s="151"/>
      <c r="KL48" s="151">
        <v>0</v>
      </c>
      <c r="KM48" s="151"/>
      <c r="KN48" s="151"/>
      <c r="KO48" s="151"/>
      <c r="KP48" s="151"/>
      <c r="KQ48" s="151"/>
      <c r="KR48" s="151"/>
      <c r="KS48" s="151"/>
      <c r="KT48" s="151"/>
      <c r="KU48" s="151"/>
      <c r="KV48" s="151"/>
      <c r="KW48" s="151">
        <v>370</v>
      </c>
      <c r="KX48" s="151">
        <v>933</v>
      </c>
      <c r="KY48" s="151">
        <v>57</v>
      </c>
      <c r="KZ48" s="151"/>
      <c r="LA48" s="151">
        <v>27</v>
      </c>
      <c r="LB48" s="151"/>
      <c r="LC48" s="151"/>
      <c r="LD48" s="151"/>
      <c r="LE48" s="151"/>
      <c r="LF48" s="151"/>
      <c r="LG48" s="151"/>
      <c r="LH48" s="151"/>
      <c r="LI48" s="151"/>
      <c r="LJ48" s="151"/>
      <c r="LK48" s="151"/>
      <c r="LL48" s="151">
        <v>1</v>
      </c>
      <c r="LM48" s="151"/>
      <c r="LN48" s="151"/>
      <c r="LO48" s="151"/>
      <c r="LP48" s="151"/>
      <c r="LQ48" s="151"/>
      <c r="LR48" s="151"/>
      <c r="LS48" s="151"/>
      <c r="LT48" s="151"/>
      <c r="LU48" s="151"/>
      <c r="LV48" s="151"/>
      <c r="LW48" s="151"/>
      <c r="LX48" s="151">
        <v>100</v>
      </c>
      <c r="LY48" s="151"/>
      <c r="LZ48" s="151"/>
      <c r="MA48" s="151">
        <v>44</v>
      </c>
      <c r="MB48" s="151"/>
      <c r="MC48" s="151"/>
      <c r="MD48" s="151"/>
      <c r="ME48" s="151"/>
      <c r="MF48" s="151"/>
      <c r="MG48" s="151">
        <v>1</v>
      </c>
      <c r="MH48" s="151">
        <v>0</v>
      </c>
      <c r="MI48" s="151"/>
      <c r="MJ48" s="151"/>
      <c r="MK48" s="151"/>
      <c r="ML48" s="151"/>
      <c r="MM48" s="151"/>
      <c r="MN48" s="151"/>
      <c r="MO48" s="151"/>
      <c r="MP48" s="151"/>
      <c r="MQ48" s="151">
        <v>4</v>
      </c>
      <c r="MR48" s="151">
        <v>1</v>
      </c>
      <c r="MS48" s="151"/>
      <c r="MT48" s="151"/>
      <c r="MU48" s="151"/>
      <c r="MV48" s="151">
        <v>14</v>
      </c>
      <c r="MW48" s="151"/>
      <c r="MX48" s="151">
        <v>0</v>
      </c>
      <c r="MY48" s="151"/>
      <c r="MZ48" s="151"/>
      <c r="NA48" s="151">
        <v>722</v>
      </c>
      <c r="NB48" s="151">
        <v>37</v>
      </c>
      <c r="NC48" s="151">
        <v>5</v>
      </c>
      <c r="ND48" s="151">
        <v>4</v>
      </c>
      <c r="NE48" s="151">
        <v>12</v>
      </c>
      <c r="NF48" s="151">
        <v>4</v>
      </c>
      <c r="NG48" s="151"/>
      <c r="NH48" s="151"/>
      <c r="NI48" s="151"/>
      <c r="NJ48" s="151"/>
      <c r="NK48" s="151"/>
      <c r="NL48" s="151"/>
      <c r="NM48" s="151"/>
      <c r="NN48" s="151">
        <v>21</v>
      </c>
      <c r="NO48" s="151">
        <v>2</v>
      </c>
      <c r="NP48" s="151">
        <v>125</v>
      </c>
      <c r="NQ48" s="151">
        <v>44</v>
      </c>
      <c r="NR48" s="151">
        <v>13</v>
      </c>
      <c r="NS48" s="151"/>
      <c r="NT48" s="151"/>
      <c r="NU48" s="151"/>
      <c r="NV48" s="151"/>
      <c r="NW48" s="151"/>
      <c r="NX48" s="151"/>
      <c r="NY48" s="151"/>
      <c r="NZ48" s="151"/>
      <c r="OA48" s="151">
        <v>1</v>
      </c>
      <c r="OB48" s="151"/>
      <c r="OC48" s="151">
        <v>12</v>
      </c>
      <c r="OD48" s="151"/>
      <c r="OE48" s="151">
        <v>41</v>
      </c>
      <c r="OF48" s="151">
        <v>49</v>
      </c>
      <c r="OG48" s="151"/>
      <c r="OH48" s="151"/>
      <c r="OI48" s="151"/>
      <c r="OJ48" s="151">
        <v>38</v>
      </c>
      <c r="OK48" s="151">
        <v>17</v>
      </c>
      <c r="OL48" s="151">
        <v>0</v>
      </c>
      <c r="OM48" s="151"/>
      <c r="ON48" s="151">
        <v>2</v>
      </c>
      <c r="OO48" s="152">
        <v>55</v>
      </c>
      <c r="OP48" s="142">
        <v>11626</v>
      </c>
      <c r="OQ48" s="153">
        <v>2530</v>
      </c>
      <c r="OR48" s="151"/>
      <c r="OS48" s="151"/>
      <c r="OT48" s="151"/>
      <c r="OU48" s="151"/>
      <c r="OV48" s="151">
        <v>92</v>
      </c>
      <c r="OW48" s="151">
        <v>1443</v>
      </c>
      <c r="OX48" s="151">
        <v>-7338</v>
      </c>
      <c r="OY48" s="151"/>
      <c r="OZ48" s="151"/>
      <c r="PA48" s="151"/>
      <c r="PB48" s="151"/>
      <c r="PC48" s="151"/>
      <c r="PD48" s="151"/>
      <c r="PE48" s="151"/>
      <c r="PF48" s="151"/>
      <c r="PG48" s="151"/>
      <c r="PH48" s="151"/>
      <c r="PI48" s="151"/>
      <c r="PJ48" s="154"/>
      <c r="PK48" s="142">
        <v>-3274</v>
      </c>
      <c r="PL48" s="142">
        <v>8352</v>
      </c>
    </row>
    <row r="49" spans="1:428" ht="15" x14ac:dyDescent="0.25">
      <c r="A49" s="156">
        <v>327200</v>
      </c>
      <c r="B49" s="157" t="s">
        <v>718</v>
      </c>
      <c r="C49" s="147" t="s">
        <v>237</v>
      </c>
      <c r="D49" s="148"/>
      <c r="E49" s="149"/>
      <c r="F49" s="149"/>
      <c r="G49" s="149"/>
      <c r="H49" s="149"/>
      <c r="I49" s="149"/>
      <c r="J49" s="151"/>
      <c r="K49" s="151"/>
      <c r="L49" s="151"/>
      <c r="M49" s="151"/>
      <c r="N49" s="151"/>
      <c r="O49" s="151"/>
      <c r="P49" s="151">
        <v>0</v>
      </c>
      <c r="Q49" s="151"/>
      <c r="R49" s="151"/>
      <c r="S49" s="151"/>
      <c r="T49" s="151"/>
      <c r="U49" s="151"/>
      <c r="V49" s="151"/>
      <c r="W49" s="151"/>
      <c r="X49" s="151"/>
      <c r="Y49" s="151"/>
      <c r="Z49" s="151"/>
      <c r="AA49" s="151"/>
      <c r="AB49" s="151">
        <v>91</v>
      </c>
      <c r="AC49" s="151">
        <v>939</v>
      </c>
      <c r="AD49" s="151">
        <v>59</v>
      </c>
      <c r="AE49" s="151">
        <v>19</v>
      </c>
      <c r="AF49" s="151">
        <v>1818</v>
      </c>
      <c r="AG49" s="151">
        <v>71</v>
      </c>
      <c r="AH49" s="151">
        <v>144</v>
      </c>
      <c r="AI49" s="151">
        <v>26</v>
      </c>
      <c r="AJ49" s="151">
        <v>113</v>
      </c>
      <c r="AK49" s="151"/>
      <c r="AL49" s="151">
        <v>74</v>
      </c>
      <c r="AM49" s="151">
        <v>50</v>
      </c>
      <c r="AN49" s="151"/>
      <c r="AO49" s="151"/>
      <c r="AP49" s="151">
        <v>192</v>
      </c>
      <c r="AQ49" s="151">
        <v>10</v>
      </c>
      <c r="AR49" s="151">
        <v>9</v>
      </c>
      <c r="AS49" s="151">
        <v>2302</v>
      </c>
      <c r="AT49" s="151">
        <v>20</v>
      </c>
      <c r="AU49" s="151">
        <v>146</v>
      </c>
      <c r="AV49" s="151">
        <v>21</v>
      </c>
      <c r="AW49" s="151">
        <v>31</v>
      </c>
      <c r="AX49" s="151">
        <v>8</v>
      </c>
      <c r="AY49" s="151"/>
      <c r="AZ49" s="151"/>
      <c r="BA49" s="151"/>
      <c r="BB49" s="151">
        <v>424</v>
      </c>
      <c r="BC49" s="151">
        <v>3</v>
      </c>
      <c r="BD49" s="151"/>
      <c r="BE49" s="151">
        <v>12</v>
      </c>
      <c r="BF49" s="151"/>
      <c r="BG49" s="151"/>
      <c r="BH49" s="151"/>
      <c r="BI49" s="151"/>
      <c r="BJ49" s="151"/>
      <c r="BK49" s="151"/>
      <c r="BL49" s="151">
        <v>4</v>
      </c>
      <c r="BM49" s="151"/>
      <c r="BN49" s="151"/>
      <c r="BO49" s="151"/>
      <c r="BP49" s="151"/>
      <c r="BQ49" s="151"/>
      <c r="BR49" s="151"/>
      <c r="BS49" s="151">
        <v>329</v>
      </c>
      <c r="BT49" s="151"/>
      <c r="BU49" s="151"/>
      <c r="BV49" s="151"/>
      <c r="BW49" s="151">
        <v>3</v>
      </c>
      <c r="BX49" s="151"/>
      <c r="BY49" s="151">
        <v>24</v>
      </c>
      <c r="BZ49" s="151"/>
      <c r="CA49" s="151"/>
      <c r="CB49" s="151"/>
      <c r="CC49" s="151"/>
      <c r="CD49" s="151"/>
      <c r="CE49" s="151"/>
      <c r="CF49" s="151"/>
      <c r="CG49" s="151">
        <v>12</v>
      </c>
      <c r="CH49" s="151"/>
      <c r="CI49" s="151"/>
      <c r="CJ49" s="151"/>
      <c r="CK49" s="151"/>
      <c r="CL49" s="151"/>
      <c r="CM49" s="151"/>
      <c r="CN49" s="151">
        <v>108</v>
      </c>
      <c r="CO49" s="151"/>
      <c r="CP49" s="151">
        <v>4</v>
      </c>
      <c r="CQ49" s="151"/>
      <c r="CR49" s="151"/>
      <c r="CS49" s="151"/>
      <c r="CT49" s="151"/>
      <c r="CU49" s="151"/>
      <c r="CV49" s="151"/>
      <c r="CW49" s="151"/>
      <c r="CX49" s="151"/>
      <c r="CY49" s="151"/>
      <c r="CZ49" s="151"/>
      <c r="DA49" s="151"/>
      <c r="DB49" s="151"/>
      <c r="DC49" s="151"/>
      <c r="DD49" s="151"/>
      <c r="DE49" s="151"/>
      <c r="DF49" s="151"/>
      <c r="DG49" s="151"/>
      <c r="DH49" s="151"/>
      <c r="DI49" s="151"/>
      <c r="DJ49" s="151"/>
      <c r="DK49" s="151"/>
      <c r="DL49" s="151"/>
      <c r="DM49" s="151"/>
      <c r="DN49" s="151"/>
      <c r="DO49" s="151"/>
      <c r="DP49" s="151">
        <v>73</v>
      </c>
      <c r="DQ49" s="151">
        <v>3</v>
      </c>
      <c r="DR49" s="151">
        <v>23</v>
      </c>
      <c r="DS49" s="151"/>
      <c r="DT49" s="151">
        <v>4</v>
      </c>
      <c r="DU49" s="151"/>
      <c r="DV49" s="151">
        <v>18</v>
      </c>
      <c r="DW49" s="151">
        <v>3</v>
      </c>
      <c r="DX49" s="151">
        <v>14</v>
      </c>
      <c r="DY49" s="151">
        <v>41</v>
      </c>
      <c r="DZ49" s="151"/>
      <c r="EA49" s="151">
        <v>37</v>
      </c>
      <c r="EB49" s="151"/>
      <c r="EC49" s="151"/>
      <c r="ED49" s="151">
        <v>42</v>
      </c>
      <c r="EE49" s="151">
        <v>9</v>
      </c>
      <c r="EF49" s="151"/>
      <c r="EG49" s="151"/>
      <c r="EH49" s="151"/>
      <c r="EI49" s="151"/>
      <c r="EJ49" s="151"/>
      <c r="EK49" s="151"/>
      <c r="EL49" s="151"/>
      <c r="EM49" s="151"/>
      <c r="EN49" s="151">
        <v>825</v>
      </c>
      <c r="EO49" s="151"/>
      <c r="EP49" s="151"/>
      <c r="EQ49" s="151"/>
      <c r="ER49" s="151">
        <v>1478</v>
      </c>
      <c r="ES49" s="151">
        <v>1117</v>
      </c>
      <c r="ET49" s="151">
        <v>187</v>
      </c>
      <c r="EU49" s="151">
        <v>175</v>
      </c>
      <c r="EV49" s="151">
        <v>1</v>
      </c>
      <c r="EW49" s="151">
        <v>11</v>
      </c>
      <c r="EX49" s="151">
        <v>52</v>
      </c>
      <c r="EY49" s="151">
        <v>33</v>
      </c>
      <c r="EZ49" s="151">
        <v>31</v>
      </c>
      <c r="FA49" s="151">
        <v>24</v>
      </c>
      <c r="FB49" s="151"/>
      <c r="FC49" s="151"/>
      <c r="FD49" s="151">
        <v>370</v>
      </c>
      <c r="FE49" s="151">
        <v>119</v>
      </c>
      <c r="FF49" s="151"/>
      <c r="FG49" s="151"/>
      <c r="FH49" s="151"/>
      <c r="FI49" s="151"/>
      <c r="FJ49" s="151"/>
      <c r="FK49" s="151"/>
      <c r="FL49" s="151">
        <v>196</v>
      </c>
      <c r="FM49" s="151">
        <v>79</v>
      </c>
      <c r="FN49" s="151"/>
      <c r="FO49" s="151"/>
      <c r="FP49" s="151"/>
      <c r="FQ49" s="151"/>
      <c r="FR49" s="151">
        <v>9</v>
      </c>
      <c r="FS49" s="151">
        <v>48</v>
      </c>
      <c r="FT49" s="151">
        <v>1</v>
      </c>
      <c r="FU49" s="151">
        <v>18</v>
      </c>
      <c r="FV49" s="151">
        <v>33</v>
      </c>
      <c r="FW49" s="151">
        <v>67</v>
      </c>
      <c r="FX49" s="151"/>
      <c r="FY49" s="151">
        <v>3</v>
      </c>
      <c r="FZ49" s="151">
        <v>52</v>
      </c>
      <c r="GA49" s="151">
        <v>7</v>
      </c>
      <c r="GB49" s="151">
        <v>4</v>
      </c>
      <c r="GC49" s="151">
        <v>7</v>
      </c>
      <c r="GD49" s="151"/>
      <c r="GE49" s="151"/>
      <c r="GF49" s="151"/>
      <c r="GG49" s="151"/>
      <c r="GH49" s="151"/>
      <c r="GI49" s="151"/>
      <c r="GJ49" s="151"/>
      <c r="GK49" s="151"/>
      <c r="GL49" s="151"/>
      <c r="GM49" s="151"/>
      <c r="GN49" s="151">
        <v>1</v>
      </c>
      <c r="GO49" s="151"/>
      <c r="GP49" s="151"/>
      <c r="GQ49" s="151">
        <v>4</v>
      </c>
      <c r="GR49" s="151"/>
      <c r="GS49" s="151">
        <v>116</v>
      </c>
      <c r="GT49" s="151">
        <v>53</v>
      </c>
      <c r="GU49" s="151">
        <v>101</v>
      </c>
      <c r="GV49" s="151">
        <v>22</v>
      </c>
      <c r="GW49" s="151"/>
      <c r="GX49" s="151"/>
      <c r="GY49" s="151"/>
      <c r="GZ49" s="151"/>
      <c r="HA49" s="151"/>
      <c r="HB49" s="151">
        <v>7</v>
      </c>
      <c r="HC49" s="151">
        <v>104</v>
      </c>
      <c r="HD49" s="151">
        <v>35</v>
      </c>
      <c r="HE49" s="151">
        <v>0</v>
      </c>
      <c r="HF49" s="151">
        <v>63</v>
      </c>
      <c r="HG49" s="151">
        <v>16</v>
      </c>
      <c r="HH49" s="151">
        <v>82</v>
      </c>
      <c r="HI49" s="151">
        <v>1565</v>
      </c>
      <c r="HJ49" s="151">
        <v>639</v>
      </c>
      <c r="HK49" s="151">
        <v>455</v>
      </c>
      <c r="HL49" s="151"/>
      <c r="HM49" s="151"/>
      <c r="HN49" s="151">
        <v>31</v>
      </c>
      <c r="HO49" s="151"/>
      <c r="HP49" s="151"/>
      <c r="HQ49" s="151"/>
      <c r="HR49" s="151"/>
      <c r="HS49" s="151"/>
      <c r="HT49" s="151"/>
      <c r="HU49" s="151"/>
      <c r="HV49" s="151"/>
      <c r="HW49" s="151"/>
      <c r="HX49" s="151"/>
      <c r="HY49" s="151"/>
      <c r="HZ49" s="151"/>
      <c r="IA49" s="151"/>
      <c r="IB49" s="151"/>
      <c r="IC49" s="151"/>
      <c r="ID49" s="151"/>
      <c r="IE49" s="151"/>
      <c r="IF49" s="151">
        <v>3</v>
      </c>
      <c r="IG49" s="151">
        <v>587</v>
      </c>
      <c r="IH49" s="151"/>
      <c r="II49" s="151"/>
      <c r="IJ49" s="151">
        <v>1</v>
      </c>
      <c r="IK49" s="151"/>
      <c r="IL49" s="151">
        <v>4</v>
      </c>
      <c r="IM49" s="151">
        <v>15</v>
      </c>
      <c r="IN49" s="151">
        <v>62</v>
      </c>
      <c r="IO49" s="151"/>
      <c r="IP49" s="151">
        <v>16</v>
      </c>
      <c r="IQ49" s="151">
        <v>15</v>
      </c>
      <c r="IR49" s="151">
        <v>29</v>
      </c>
      <c r="IS49" s="151">
        <v>162</v>
      </c>
      <c r="IT49" s="151"/>
      <c r="IU49" s="151">
        <v>1</v>
      </c>
      <c r="IV49" s="151"/>
      <c r="IW49" s="151">
        <v>1</v>
      </c>
      <c r="IX49" s="151"/>
      <c r="IY49" s="151">
        <v>107</v>
      </c>
      <c r="IZ49" s="151"/>
      <c r="JA49" s="151">
        <v>245</v>
      </c>
      <c r="JB49" s="151">
        <v>1</v>
      </c>
      <c r="JC49" s="151">
        <v>48</v>
      </c>
      <c r="JD49" s="151">
        <v>28</v>
      </c>
      <c r="JE49" s="151">
        <v>13</v>
      </c>
      <c r="JF49" s="151">
        <v>37</v>
      </c>
      <c r="JG49" s="151"/>
      <c r="JH49" s="151">
        <v>520</v>
      </c>
      <c r="JI49" s="151"/>
      <c r="JJ49" s="151"/>
      <c r="JK49" s="151"/>
      <c r="JL49" s="151"/>
      <c r="JM49" s="151"/>
      <c r="JN49" s="151"/>
      <c r="JO49" s="151">
        <v>1</v>
      </c>
      <c r="JP49" s="151">
        <v>1</v>
      </c>
      <c r="JQ49" s="151">
        <v>1</v>
      </c>
      <c r="JR49" s="151">
        <v>15</v>
      </c>
      <c r="JS49" s="151"/>
      <c r="JT49" s="151">
        <v>26</v>
      </c>
      <c r="JU49" s="151"/>
      <c r="JV49" s="151"/>
      <c r="JW49" s="151">
        <v>38</v>
      </c>
      <c r="JX49" s="151">
        <v>32</v>
      </c>
      <c r="JY49" s="151"/>
      <c r="JZ49" s="151"/>
      <c r="KA49" s="151"/>
      <c r="KB49" s="151"/>
      <c r="KC49" s="151"/>
      <c r="KD49" s="151">
        <v>29</v>
      </c>
      <c r="KE49" s="151"/>
      <c r="KF49" s="151"/>
      <c r="KG49" s="151"/>
      <c r="KH49" s="151"/>
      <c r="KI49" s="151">
        <v>20</v>
      </c>
      <c r="KJ49" s="151"/>
      <c r="KK49" s="151"/>
      <c r="KL49" s="151">
        <v>7</v>
      </c>
      <c r="KM49" s="151">
        <v>16</v>
      </c>
      <c r="KN49" s="151">
        <v>8</v>
      </c>
      <c r="KO49" s="151"/>
      <c r="KP49" s="151">
        <v>0</v>
      </c>
      <c r="KQ49" s="151"/>
      <c r="KR49" s="151">
        <v>1</v>
      </c>
      <c r="KS49" s="151">
        <v>2</v>
      </c>
      <c r="KT49" s="151">
        <v>1</v>
      </c>
      <c r="KU49" s="151"/>
      <c r="KV49" s="151"/>
      <c r="KW49" s="151"/>
      <c r="KX49" s="151">
        <v>40</v>
      </c>
      <c r="KY49" s="151">
        <v>232</v>
      </c>
      <c r="KZ49" s="151"/>
      <c r="LA49" s="151">
        <v>2</v>
      </c>
      <c r="LB49" s="151"/>
      <c r="LC49" s="151"/>
      <c r="LD49" s="151">
        <v>27</v>
      </c>
      <c r="LE49" s="151">
        <v>29</v>
      </c>
      <c r="LF49" s="151">
        <v>18</v>
      </c>
      <c r="LG49" s="151">
        <v>12</v>
      </c>
      <c r="LH49" s="151"/>
      <c r="LI49" s="151"/>
      <c r="LJ49" s="151">
        <v>16</v>
      </c>
      <c r="LK49" s="151"/>
      <c r="LL49" s="151"/>
      <c r="LM49" s="151"/>
      <c r="LN49" s="151"/>
      <c r="LO49" s="151">
        <v>29</v>
      </c>
      <c r="LP49" s="151">
        <v>3</v>
      </c>
      <c r="LQ49" s="151">
        <v>4</v>
      </c>
      <c r="LR49" s="151">
        <v>40</v>
      </c>
      <c r="LS49" s="151">
        <v>0</v>
      </c>
      <c r="LT49" s="151"/>
      <c r="LU49" s="151"/>
      <c r="LV49" s="151">
        <v>2</v>
      </c>
      <c r="LW49" s="151"/>
      <c r="LX49" s="151">
        <v>35</v>
      </c>
      <c r="LY49" s="151">
        <v>12</v>
      </c>
      <c r="LZ49" s="151">
        <v>413</v>
      </c>
      <c r="MA49" s="151">
        <v>630</v>
      </c>
      <c r="MB49" s="151">
        <v>19</v>
      </c>
      <c r="MC49" s="151">
        <v>182</v>
      </c>
      <c r="MD49" s="151"/>
      <c r="ME49" s="151"/>
      <c r="MF49" s="151">
        <v>3</v>
      </c>
      <c r="MG49" s="151">
        <v>42</v>
      </c>
      <c r="MH49" s="151">
        <v>0</v>
      </c>
      <c r="MI49" s="151">
        <v>52</v>
      </c>
      <c r="MJ49" s="151">
        <v>66</v>
      </c>
      <c r="MK49" s="151">
        <v>23</v>
      </c>
      <c r="ML49" s="151">
        <v>24</v>
      </c>
      <c r="MM49" s="151"/>
      <c r="MN49" s="151"/>
      <c r="MO49" s="151">
        <v>14</v>
      </c>
      <c r="MP49" s="151">
        <v>4</v>
      </c>
      <c r="MQ49" s="151">
        <v>15</v>
      </c>
      <c r="MR49" s="151">
        <v>12</v>
      </c>
      <c r="MS49" s="151">
        <v>50</v>
      </c>
      <c r="MT49" s="151">
        <v>679</v>
      </c>
      <c r="MU49" s="151">
        <v>351</v>
      </c>
      <c r="MV49" s="151">
        <v>113</v>
      </c>
      <c r="MW49" s="151">
        <v>22</v>
      </c>
      <c r="MX49" s="151">
        <v>33</v>
      </c>
      <c r="MY49" s="151">
        <v>844</v>
      </c>
      <c r="MZ49" s="151">
        <v>14</v>
      </c>
      <c r="NA49" s="151">
        <v>1009</v>
      </c>
      <c r="NB49" s="151">
        <v>100</v>
      </c>
      <c r="NC49" s="151">
        <v>14</v>
      </c>
      <c r="ND49" s="151">
        <v>2</v>
      </c>
      <c r="NE49" s="151">
        <v>3</v>
      </c>
      <c r="NF49" s="151">
        <v>1</v>
      </c>
      <c r="NG49" s="151"/>
      <c r="NH49" s="151"/>
      <c r="NI49" s="151">
        <v>3</v>
      </c>
      <c r="NJ49" s="151"/>
      <c r="NK49" s="151"/>
      <c r="NL49" s="151"/>
      <c r="NM49" s="151"/>
      <c r="NN49" s="151">
        <v>6</v>
      </c>
      <c r="NO49" s="151">
        <v>109</v>
      </c>
      <c r="NP49" s="151">
        <v>60</v>
      </c>
      <c r="NQ49" s="151">
        <v>485</v>
      </c>
      <c r="NR49" s="151">
        <v>157</v>
      </c>
      <c r="NS49" s="151">
        <v>295</v>
      </c>
      <c r="NT49" s="151">
        <v>1</v>
      </c>
      <c r="NU49" s="151">
        <v>2</v>
      </c>
      <c r="NV49" s="151">
        <v>1</v>
      </c>
      <c r="NW49" s="151">
        <v>5</v>
      </c>
      <c r="NX49" s="151">
        <v>0</v>
      </c>
      <c r="NY49" s="151">
        <v>0</v>
      </c>
      <c r="NZ49" s="151"/>
      <c r="OA49" s="151">
        <v>8</v>
      </c>
      <c r="OB49" s="151"/>
      <c r="OC49" s="151">
        <v>14</v>
      </c>
      <c r="OD49" s="151"/>
      <c r="OE49" s="151">
        <v>3</v>
      </c>
      <c r="OF49" s="151">
        <v>421</v>
      </c>
      <c r="OG49" s="151"/>
      <c r="OH49" s="151"/>
      <c r="OI49" s="151"/>
      <c r="OJ49" s="151">
        <v>44</v>
      </c>
      <c r="OK49" s="151">
        <v>64</v>
      </c>
      <c r="OL49" s="151">
        <v>124</v>
      </c>
      <c r="OM49" s="151"/>
      <c r="ON49" s="151"/>
      <c r="OO49" s="152">
        <v>1</v>
      </c>
      <c r="OP49" s="142">
        <v>24708</v>
      </c>
      <c r="OQ49" s="153">
        <v>5566</v>
      </c>
      <c r="OR49" s="151"/>
      <c r="OS49" s="151"/>
      <c r="OT49" s="151"/>
      <c r="OU49" s="151"/>
      <c r="OV49" s="151">
        <v>252</v>
      </c>
      <c r="OW49" s="151">
        <v>3691</v>
      </c>
      <c r="OX49" s="151">
        <v>-7990</v>
      </c>
      <c r="OY49" s="151"/>
      <c r="OZ49" s="151"/>
      <c r="PA49" s="151"/>
      <c r="PB49" s="151"/>
      <c r="PC49" s="151"/>
      <c r="PD49" s="151"/>
      <c r="PE49" s="151"/>
      <c r="PF49" s="151"/>
      <c r="PG49" s="151"/>
      <c r="PH49" s="151"/>
      <c r="PI49" s="151"/>
      <c r="PJ49" s="154"/>
      <c r="PK49" s="142">
        <v>1519</v>
      </c>
      <c r="PL49" s="142">
        <v>26227</v>
      </c>
    </row>
    <row r="50" spans="1:428" ht="15" x14ac:dyDescent="0.25">
      <c r="A50" s="145">
        <v>327310</v>
      </c>
      <c r="B50" s="146" t="s">
        <v>717</v>
      </c>
      <c r="C50" s="147" t="s">
        <v>238</v>
      </c>
      <c r="D50" s="148"/>
      <c r="E50" s="149"/>
      <c r="F50" s="149"/>
      <c r="G50" s="149"/>
      <c r="H50" s="149"/>
      <c r="I50" s="149"/>
      <c r="J50" s="151"/>
      <c r="K50" s="151"/>
      <c r="L50" s="151"/>
      <c r="M50" s="151"/>
      <c r="N50" s="151"/>
      <c r="O50" s="151">
        <v>1</v>
      </c>
      <c r="P50" s="151"/>
      <c r="Q50" s="151">
        <v>483</v>
      </c>
      <c r="R50" s="151">
        <v>0</v>
      </c>
      <c r="S50" s="151">
        <v>1</v>
      </c>
      <c r="T50" s="151"/>
      <c r="U50" s="151"/>
      <c r="V50" s="151"/>
      <c r="W50" s="151">
        <v>74</v>
      </c>
      <c r="X50" s="151">
        <v>291</v>
      </c>
      <c r="Y50" s="151"/>
      <c r="Z50" s="151"/>
      <c r="AA50" s="151"/>
      <c r="AB50" s="151">
        <v>26</v>
      </c>
      <c r="AC50" s="151">
        <v>78</v>
      </c>
      <c r="AD50" s="151">
        <v>230</v>
      </c>
      <c r="AE50" s="151">
        <v>70</v>
      </c>
      <c r="AF50" s="151">
        <v>127</v>
      </c>
      <c r="AG50" s="151">
        <v>35</v>
      </c>
      <c r="AH50" s="151">
        <v>175</v>
      </c>
      <c r="AI50" s="151">
        <v>17</v>
      </c>
      <c r="AJ50" s="151">
        <v>79</v>
      </c>
      <c r="AK50" s="151">
        <v>92</v>
      </c>
      <c r="AL50" s="151">
        <v>218</v>
      </c>
      <c r="AM50" s="151">
        <v>99</v>
      </c>
      <c r="AN50" s="151"/>
      <c r="AO50" s="151"/>
      <c r="AP50" s="151"/>
      <c r="AQ50" s="151"/>
      <c r="AR50" s="151"/>
      <c r="AS50" s="151"/>
      <c r="AT50" s="151">
        <v>86</v>
      </c>
      <c r="AU50" s="151">
        <v>5052</v>
      </c>
      <c r="AV50" s="151">
        <v>425</v>
      </c>
      <c r="AW50" s="151">
        <v>480</v>
      </c>
      <c r="AX50" s="151">
        <v>20</v>
      </c>
      <c r="AY50" s="151"/>
      <c r="AZ50" s="151"/>
      <c r="BA50" s="151">
        <v>9</v>
      </c>
      <c r="BB50" s="151">
        <v>2</v>
      </c>
      <c r="BC50" s="151">
        <v>573</v>
      </c>
      <c r="BD50" s="151"/>
      <c r="BE50" s="151"/>
      <c r="BF50" s="151"/>
      <c r="BG50" s="151"/>
      <c r="BH50" s="151"/>
      <c r="BI50" s="151"/>
      <c r="BJ50" s="151"/>
      <c r="BK50" s="151"/>
      <c r="BL50" s="151"/>
      <c r="BM50" s="151"/>
      <c r="BN50" s="151"/>
      <c r="BO50" s="151"/>
      <c r="BP50" s="151"/>
      <c r="BQ50" s="151"/>
      <c r="BR50" s="151"/>
      <c r="BS50" s="151"/>
      <c r="BT50" s="151"/>
      <c r="BU50" s="151"/>
      <c r="BV50" s="151"/>
      <c r="BW50" s="151"/>
      <c r="BX50" s="151"/>
      <c r="BY50" s="151"/>
      <c r="BZ50" s="151"/>
      <c r="CA50" s="151"/>
      <c r="CB50" s="151"/>
      <c r="CC50" s="151"/>
      <c r="CD50" s="151"/>
      <c r="CE50" s="151"/>
      <c r="CF50" s="151"/>
      <c r="CG50" s="151"/>
      <c r="CH50" s="151"/>
      <c r="CI50" s="151"/>
      <c r="CJ50" s="151"/>
      <c r="CK50" s="151"/>
      <c r="CL50" s="151"/>
      <c r="CM50" s="151"/>
      <c r="CN50" s="151"/>
      <c r="CO50" s="151"/>
      <c r="CP50" s="151"/>
      <c r="CQ50" s="151"/>
      <c r="CR50" s="151"/>
      <c r="CS50" s="151"/>
      <c r="CT50" s="151"/>
      <c r="CU50" s="151"/>
      <c r="CV50" s="151"/>
      <c r="CW50" s="151"/>
      <c r="CX50" s="151"/>
      <c r="CY50" s="151"/>
      <c r="CZ50" s="151"/>
      <c r="DA50" s="151">
        <v>29</v>
      </c>
      <c r="DB50" s="151"/>
      <c r="DC50" s="151"/>
      <c r="DD50" s="151"/>
      <c r="DE50" s="151"/>
      <c r="DF50" s="151"/>
      <c r="DG50" s="151"/>
      <c r="DH50" s="151"/>
      <c r="DI50" s="151"/>
      <c r="DJ50" s="151"/>
      <c r="DK50" s="151"/>
      <c r="DL50" s="151">
        <v>1</v>
      </c>
      <c r="DM50" s="151"/>
      <c r="DN50" s="151"/>
      <c r="DO50" s="151"/>
      <c r="DP50" s="151">
        <v>3</v>
      </c>
      <c r="DQ50" s="151"/>
      <c r="DR50" s="151"/>
      <c r="DS50" s="151"/>
      <c r="DT50" s="151"/>
      <c r="DU50" s="151"/>
      <c r="DV50" s="151"/>
      <c r="DW50" s="151"/>
      <c r="DX50" s="151"/>
      <c r="DY50" s="151"/>
      <c r="DZ50" s="151"/>
      <c r="EA50" s="151"/>
      <c r="EB50" s="151"/>
      <c r="EC50" s="151"/>
      <c r="ED50" s="151"/>
      <c r="EE50" s="151"/>
      <c r="EF50" s="151"/>
      <c r="EG50" s="151"/>
      <c r="EH50" s="151"/>
      <c r="EI50" s="151"/>
      <c r="EJ50" s="151"/>
      <c r="EK50" s="151"/>
      <c r="EL50" s="151"/>
      <c r="EM50" s="151"/>
      <c r="EN50" s="151"/>
      <c r="EO50" s="151"/>
      <c r="EP50" s="151"/>
      <c r="EQ50" s="151"/>
      <c r="ER50" s="151"/>
      <c r="ES50" s="151"/>
      <c r="ET50" s="151"/>
      <c r="EU50" s="151"/>
      <c r="EV50" s="151"/>
      <c r="EW50" s="151"/>
      <c r="EX50" s="151"/>
      <c r="EY50" s="151"/>
      <c r="EZ50" s="151"/>
      <c r="FA50" s="151"/>
      <c r="FB50" s="151"/>
      <c r="FC50" s="151"/>
      <c r="FD50" s="151">
        <v>29</v>
      </c>
      <c r="FE50" s="151"/>
      <c r="FF50" s="151"/>
      <c r="FG50" s="151"/>
      <c r="FH50" s="151"/>
      <c r="FI50" s="151"/>
      <c r="FJ50" s="151"/>
      <c r="FK50" s="151"/>
      <c r="FL50" s="151"/>
      <c r="FM50" s="151"/>
      <c r="FN50" s="151"/>
      <c r="FO50" s="151"/>
      <c r="FP50" s="151"/>
      <c r="FQ50" s="151"/>
      <c r="FR50" s="151"/>
      <c r="FS50" s="151"/>
      <c r="FT50" s="151"/>
      <c r="FU50" s="151"/>
      <c r="FV50" s="151"/>
      <c r="FW50" s="151"/>
      <c r="FX50" s="151"/>
      <c r="FY50" s="151"/>
      <c r="FZ50" s="151"/>
      <c r="GA50" s="151"/>
      <c r="GB50" s="151"/>
      <c r="GC50" s="151"/>
      <c r="GD50" s="151"/>
      <c r="GE50" s="151"/>
      <c r="GF50" s="151"/>
      <c r="GG50" s="151"/>
      <c r="GH50" s="151"/>
      <c r="GI50" s="151"/>
      <c r="GJ50" s="151"/>
      <c r="GK50" s="151"/>
      <c r="GL50" s="151"/>
      <c r="GM50" s="151"/>
      <c r="GN50" s="151"/>
      <c r="GO50" s="151"/>
      <c r="GP50" s="151"/>
      <c r="GQ50" s="151"/>
      <c r="GR50" s="151"/>
      <c r="GS50" s="151"/>
      <c r="GT50" s="151"/>
      <c r="GU50" s="151"/>
      <c r="GV50" s="151"/>
      <c r="GW50" s="151"/>
      <c r="GX50" s="151"/>
      <c r="GY50" s="151"/>
      <c r="GZ50" s="151"/>
      <c r="HA50" s="151"/>
      <c r="HB50" s="151"/>
      <c r="HC50" s="151"/>
      <c r="HD50" s="151"/>
      <c r="HE50" s="151"/>
      <c r="HF50" s="151"/>
      <c r="HG50" s="151"/>
      <c r="HH50" s="151"/>
      <c r="HI50" s="151"/>
      <c r="HJ50" s="151"/>
      <c r="HK50" s="151"/>
      <c r="HL50" s="151"/>
      <c r="HM50" s="151"/>
      <c r="HN50" s="151"/>
      <c r="HO50" s="151"/>
      <c r="HP50" s="151"/>
      <c r="HQ50" s="151"/>
      <c r="HR50" s="151"/>
      <c r="HS50" s="151"/>
      <c r="HT50" s="151"/>
      <c r="HU50" s="151"/>
      <c r="HV50" s="151"/>
      <c r="HW50" s="151"/>
      <c r="HX50" s="151"/>
      <c r="HY50" s="151"/>
      <c r="HZ50" s="151"/>
      <c r="IA50" s="151"/>
      <c r="IB50" s="151"/>
      <c r="IC50" s="151"/>
      <c r="ID50" s="151"/>
      <c r="IE50" s="151"/>
      <c r="IF50" s="151"/>
      <c r="IG50" s="151"/>
      <c r="IH50" s="151"/>
      <c r="II50" s="151"/>
      <c r="IJ50" s="151"/>
      <c r="IK50" s="151"/>
      <c r="IL50" s="151"/>
      <c r="IM50" s="151"/>
      <c r="IN50" s="151"/>
      <c r="IO50" s="151"/>
      <c r="IP50" s="151"/>
      <c r="IQ50" s="151"/>
      <c r="IR50" s="151"/>
      <c r="IS50" s="151"/>
      <c r="IT50" s="151"/>
      <c r="IU50" s="151"/>
      <c r="IV50" s="151"/>
      <c r="IW50" s="151"/>
      <c r="IX50" s="151"/>
      <c r="IY50" s="151"/>
      <c r="IZ50" s="151"/>
      <c r="JA50" s="151"/>
      <c r="JB50" s="151"/>
      <c r="JC50" s="151"/>
      <c r="JD50" s="151"/>
      <c r="JE50" s="151"/>
      <c r="JF50" s="151"/>
      <c r="JG50" s="151"/>
      <c r="JH50" s="151">
        <v>39</v>
      </c>
      <c r="JI50" s="151"/>
      <c r="JJ50" s="151"/>
      <c r="JK50" s="151"/>
      <c r="JL50" s="151"/>
      <c r="JM50" s="151"/>
      <c r="JN50" s="151"/>
      <c r="JO50" s="151"/>
      <c r="JP50" s="151"/>
      <c r="JQ50" s="151"/>
      <c r="JR50" s="151"/>
      <c r="JS50" s="151"/>
      <c r="JT50" s="151"/>
      <c r="JU50" s="151"/>
      <c r="JV50" s="151"/>
      <c r="JW50" s="151"/>
      <c r="JX50" s="151"/>
      <c r="JY50" s="151"/>
      <c r="JZ50" s="151">
        <v>1</v>
      </c>
      <c r="KA50" s="151"/>
      <c r="KB50" s="151"/>
      <c r="KC50" s="151">
        <v>1</v>
      </c>
      <c r="KD50" s="151">
        <v>0</v>
      </c>
      <c r="KE50" s="151">
        <v>2</v>
      </c>
      <c r="KF50" s="151"/>
      <c r="KG50" s="151">
        <v>12</v>
      </c>
      <c r="KH50" s="151"/>
      <c r="KI50" s="151"/>
      <c r="KJ50" s="151"/>
      <c r="KK50" s="151"/>
      <c r="KL50" s="151"/>
      <c r="KM50" s="151"/>
      <c r="KN50" s="151"/>
      <c r="KO50" s="151"/>
      <c r="KP50" s="151"/>
      <c r="KQ50" s="151"/>
      <c r="KR50" s="151"/>
      <c r="KS50" s="151"/>
      <c r="KT50" s="151"/>
      <c r="KU50" s="151"/>
      <c r="KV50" s="151"/>
      <c r="KW50" s="151"/>
      <c r="KX50" s="151">
        <v>2</v>
      </c>
      <c r="KY50" s="151">
        <v>14</v>
      </c>
      <c r="KZ50" s="151"/>
      <c r="LA50" s="151">
        <v>17</v>
      </c>
      <c r="LB50" s="151"/>
      <c r="LC50" s="151"/>
      <c r="LD50" s="151"/>
      <c r="LE50" s="151"/>
      <c r="LF50" s="151"/>
      <c r="LG50" s="151"/>
      <c r="LH50" s="151"/>
      <c r="LI50" s="151"/>
      <c r="LJ50" s="151"/>
      <c r="LK50" s="151"/>
      <c r="LL50" s="151">
        <v>0</v>
      </c>
      <c r="LM50" s="151"/>
      <c r="LN50" s="151"/>
      <c r="LO50" s="151"/>
      <c r="LP50" s="151">
        <v>16</v>
      </c>
      <c r="LQ50" s="151"/>
      <c r="LR50" s="151"/>
      <c r="LS50" s="151"/>
      <c r="LT50" s="151"/>
      <c r="LU50" s="151"/>
      <c r="LV50" s="151"/>
      <c r="LW50" s="151"/>
      <c r="LX50" s="151">
        <v>68</v>
      </c>
      <c r="LY50" s="151"/>
      <c r="LZ50" s="151"/>
      <c r="MA50" s="151">
        <v>7</v>
      </c>
      <c r="MB50" s="151"/>
      <c r="MC50" s="151"/>
      <c r="MD50" s="151"/>
      <c r="ME50" s="151"/>
      <c r="MF50" s="151"/>
      <c r="MG50" s="151"/>
      <c r="MH50" s="151"/>
      <c r="MI50" s="151"/>
      <c r="MJ50" s="151"/>
      <c r="MK50" s="151"/>
      <c r="ML50" s="151"/>
      <c r="MM50" s="151"/>
      <c r="MN50" s="151"/>
      <c r="MO50" s="151"/>
      <c r="MP50" s="151"/>
      <c r="MQ50" s="151"/>
      <c r="MR50" s="151">
        <v>1</v>
      </c>
      <c r="MS50" s="151"/>
      <c r="MT50" s="151">
        <v>5</v>
      </c>
      <c r="MU50" s="151"/>
      <c r="MV50" s="151"/>
      <c r="MW50" s="151"/>
      <c r="MX50" s="151"/>
      <c r="MY50" s="151"/>
      <c r="MZ50" s="151">
        <v>1</v>
      </c>
      <c r="NA50" s="151">
        <v>5</v>
      </c>
      <c r="NB50" s="151"/>
      <c r="NC50" s="151"/>
      <c r="ND50" s="151">
        <v>2</v>
      </c>
      <c r="NE50" s="151">
        <v>3</v>
      </c>
      <c r="NF50" s="151">
        <v>3</v>
      </c>
      <c r="NG50" s="151"/>
      <c r="NH50" s="151"/>
      <c r="NI50" s="151"/>
      <c r="NJ50" s="151"/>
      <c r="NK50" s="151"/>
      <c r="NL50" s="151"/>
      <c r="NM50" s="151"/>
      <c r="NN50" s="151">
        <v>4</v>
      </c>
      <c r="NO50" s="151"/>
      <c r="NP50" s="151">
        <v>17</v>
      </c>
      <c r="NQ50" s="151">
        <v>7</v>
      </c>
      <c r="NR50" s="151">
        <v>3</v>
      </c>
      <c r="NS50" s="151"/>
      <c r="NT50" s="151"/>
      <c r="NU50" s="151"/>
      <c r="NV50" s="151"/>
      <c r="NW50" s="151"/>
      <c r="NX50" s="151"/>
      <c r="NY50" s="151"/>
      <c r="NZ50" s="151"/>
      <c r="OA50" s="151"/>
      <c r="OB50" s="151"/>
      <c r="OC50" s="151">
        <v>2</v>
      </c>
      <c r="OD50" s="151"/>
      <c r="OE50" s="151"/>
      <c r="OF50" s="151"/>
      <c r="OG50" s="151"/>
      <c r="OH50" s="151"/>
      <c r="OI50" s="151"/>
      <c r="OJ50" s="151"/>
      <c r="OK50" s="151"/>
      <c r="OL50" s="151"/>
      <c r="OM50" s="151">
        <v>5</v>
      </c>
      <c r="ON50" s="151"/>
      <c r="OO50" s="152">
        <v>11</v>
      </c>
      <c r="OP50" s="142">
        <v>9051</v>
      </c>
      <c r="OQ50" s="153"/>
      <c r="OR50" s="151"/>
      <c r="OS50" s="151"/>
      <c r="OT50" s="151"/>
      <c r="OU50" s="151"/>
      <c r="OV50" s="151">
        <v>27</v>
      </c>
      <c r="OW50" s="151">
        <v>119</v>
      </c>
      <c r="OX50" s="151">
        <v>-1128</v>
      </c>
      <c r="OY50" s="151"/>
      <c r="OZ50" s="151"/>
      <c r="PA50" s="151"/>
      <c r="PB50" s="151"/>
      <c r="PC50" s="151"/>
      <c r="PD50" s="151"/>
      <c r="PE50" s="151"/>
      <c r="PF50" s="151"/>
      <c r="PG50" s="151"/>
      <c r="PH50" s="151"/>
      <c r="PI50" s="151"/>
      <c r="PJ50" s="154"/>
      <c r="PK50" s="142">
        <v>-981</v>
      </c>
      <c r="PL50" s="142">
        <v>8070</v>
      </c>
    </row>
    <row r="51" spans="1:428" ht="15" x14ac:dyDescent="0.25">
      <c r="A51" s="145">
        <v>327320</v>
      </c>
      <c r="B51" s="146" t="s">
        <v>717</v>
      </c>
      <c r="C51" s="147" t="s">
        <v>239</v>
      </c>
      <c r="D51" s="155"/>
      <c r="E51" s="149"/>
      <c r="F51" s="150"/>
      <c r="G51" s="150"/>
      <c r="H51" s="150"/>
      <c r="I51" s="149"/>
      <c r="J51" s="151"/>
      <c r="K51" s="151"/>
      <c r="L51" s="151"/>
      <c r="M51" s="151"/>
      <c r="N51" s="151"/>
      <c r="O51" s="151"/>
      <c r="P51" s="151"/>
      <c r="Q51" s="151"/>
      <c r="R51" s="151">
        <v>26</v>
      </c>
      <c r="S51" s="151"/>
      <c r="T51" s="151"/>
      <c r="U51" s="151"/>
      <c r="V51" s="151"/>
      <c r="W51" s="151"/>
      <c r="X51" s="151"/>
      <c r="Y51" s="151">
        <v>2</v>
      </c>
      <c r="Z51" s="151"/>
      <c r="AA51" s="151"/>
      <c r="AB51" s="151">
        <v>52</v>
      </c>
      <c r="AC51" s="151">
        <v>16</v>
      </c>
      <c r="AD51" s="151">
        <v>2736</v>
      </c>
      <c r="AE51" s="151">
        <v>1204</v>
      </c>
      <c r="AF51" s="151">
        <v>1784</v>
      </c>
      <c r="AG51" s="151">
        <v>2610</v>
      </c>
      <c r="AH51" s="151">
        <v>6423</v>
      </c>
      <c r="AI51" s="151">
        <v>1632</v>
      </c>
      <c r="AJ51" s="151">
        <v>1671</v>
      </c>
      <c r="AK51" s="151">
        <v>753</v>
      </c>
      <c r="AL51" s="151">
        <v>3409</v>
      </c>
      <c r="AM51" s="151">
        <v>3939</v>
      </c>
      <c r="AN51" s="151"/>
      <c r="AO51" s="151"/>
      <c r="AP51" s="151"/>
      <c r="AQ51" s="151"/>
      <c r="AR51" s="151"/>
      <c r="AS51" s="151"/>
      <c r="AT51" s="151"/>
      <c r="AU51" s="151">
        <v>339</v>
      </c>
      <c r="AV51" s="151">
        <v>65</v>
      </c>
      <c r="AW51" s="151">
        <v>368</v>
      </c>
      <c r="AX51" s="151"/>
      <c r="AY51" s="151"/>
      <c r="AZ51" s="151"/>
      <c r="BA51" s="151"/>
      <c r="BB51" s="151"/>
      <c r="BC51" s="151"/>
      <c r="BD51" s="151"/>
      <c r="BE51" s="151"/>
      <c r="BF51" s="151"/>
      <c r="BG51" s="151"/>
      <c r="BH51" s="151"/>
      <c r="BI51" s="151"/>
      <c r="BJ51" s="151"/>
      <c r="BK51" s="151"/>
      <c r="BL51" s="151"/>
      <c r="BM51" s="151"/>
      <c r="BN51" s="151"/>
      <c r="BO51" s="151"/>
      <c r="BP51" s="151"/>
      <c r="BQ51" s="151"/>
      <c r="BR51" s="151"/>
      <c r="BS51" s="151"/>
      <c r="BT51" s="151"/>
      <c r="BU51" s="151"/>
      <c r="BV51" s="151"/>
      <c r="BW51" s="151"/>
      <c r="BX51" s="151"/>
      <c r="BY51" s="151"/>
      <c r="BZ51" s="151"/>
      <c r="CA51" s="151"/>
      <c r="CB51" s="151"/>
      <c r="CC51" s="151"/>
      <c r="CD51" s="151"/>
      <c r="CE51" s="151"/>
      <c r="CF51" s="151"/>
      <c r="CG51" s="151"/>
      <c r="CH51" s="151"/>
      <c r="CI51" s="151"/>
      <c r="CJ51" s="151"/>
      <c r="CK51" s="151"/>
      <c r="CL51" s="151"/>
      <c r="CM51" s="151"/>
      <c r="CN51" s="151"/>
      <c r="CO51" s="151"/>
      <c r="CP51" s="151"/>
      <c r="CQ51" s="151"/>
      <c r="CR51" s="151"/>
      <c r="CS51" s="151"/>
      <c r="CT51" s="151"/>
      <c r="CU51" s="151"/>
      <c r="CV51" s="151"/>
      <c r="CW51" s="151"/>
      <c r="CX51" s="151"/>
      <c r="CY51" s="151"/>
      <c r="CZ51" s="151"/>
      <c r="DA51" s="151">
        <v>7</v>
      </c>
      <c r="DB51" s="151"/>
      <c r="DC51" s="151"/>
      <c r="DD51" s="151"/>
      <c r="DE51" s="151"/>
      <c r="DF51" s="151"/>
      <c r="DG51" s="151"/>
      <c r="DH51" s="151"/>
      <c r="DI51" s="151"/>
      <c r="DJ51" s="151"/>
      <c r="DK51" s="151"/>
      <c r="DL51" s="151"/>
      <c r="DM51" s="151"/>
      <c r="DN51" s="151"/>
      <c r="DO51" s="151"/>
      <c r="DP51" s="151"/>
      <c r="DQ51" s="151"/>
      <c r="DR51" s="151"/>
      <c r="DS51" s="151"/>
      <c r="DT51" s="151"/>
      <c r="DU51" s="151"/>
      <c r="DV51" s="151"/>
      <c r="DW51" s="151"/>
      <c r="DX51" s="151"/>
      <c r="DY51" s="151"/>
      <c r="DZ51" s="151"/>
      <c r="EA51" s="151"/>
      <c r="EB51" s="151"/>
      <c r="EC51" s="151"/>
      <c r="ED51" s="151"/>
      <c r="EE51" s="151"/>
      <c r="EF51" s="151"/>
      <c r="EG51" s="151"/>
      <c r="EH51" s="151"/>
      <c r="EI51" s="151"/>
      <c r="EJ51" s="151"/>
      <c r="EK51" s="151"/>
      <c r="EL51" s="151"/>
      <c r="EM51" s="151"/>
      <c r="EN51" s="151"/>
      <c r="EO51" s="151"/>
      <c r="EP51" s="151"/>
      <c r="EQ51" s="151"/>
      <c r="ER51" s="151"/>
      <c r="ES51" s="151"/>
      <c r="ET51" s="151"/>
      <c r="EU51" s="151"/>
      <c r="EV51" s="151"/>
      <c r="EW51" s="151"/>
      <c r="EX51" s="151"/>
      <c r="EY51" s="151"/>
      <c r="EZ51" s="151"/>
      <c r="FA51" s="151"/>
      <c r="FB51" s="151">
        <v>8</v>
      </c>
      <c r="FC51" s="151"/>
      <c r="FD51" s="151">
        <v>18</v>
      </c>
      <c r="FE51" s="151"/>
      <c r="FF51" s="151"/>
      <c r="FG51" s="151"/>
      <c r="FH51" s="151"/>
      <c r="FI51" s="151"/>
      <c r="FJ51" s="151"/>
      <c r="FK51" s="151"/>
      <c r="FL51" s="151"/>
      <c r="FM51" s="151"/>
      <c r="FN51" s="151"/>
      <c r="FO51" s="151"/>
      <c r="FP51" s="151"/>
      <c r="FQ51" s="151"/>
      <c r="FR51" s="151"/>
      <c r="FS51" s="151"/>
      <c r="FT51" s="151"/>
      <c r="FU51" s="151"/>
      <c r="FV51" s="151"/>
      <c r="FW51" s="151"/>
      <c r="FX51" s="151"/>
      <c r="FY51" s="151"/>
      <c r="FZ51" s="151"/>
      <c r="GA51" s="151"/>
      <c r="GB51" s="151"/>
      <c r="GC51" s="151"/>
      <c r="GD51" s="151"/>
      <c r="GE51" s="151"/>
      <c r="GF51" s="151"/>
      <c r="GG51" s="151"/>
      <c r="GH51" s="151"/>
      <c r="GI51" s="151"/>
      <c r="GJ51" s="151"/>
      <c r="GK51" s="151"/>
      <c r="GL51" s="151"/>
      <c r="GM51" s="151"/>
      <c r="GN51" s="151"/>
      <c r="GO51" s="151"/>
      <c r="GP51" s="151"/>
      <c r="GQ51" s="151"/>
      <c r="GR51" s="151"/>
      <c r="GS51" s="151"/>
      <c r="GT51" s="151"/>
      <c r="GU51" s="151"/>
      <c r="GV51" s="151"/>
      <c r="GW51" s="151"/>
      <c r="GX51" s="151"/>
      <c r="GY51" s="151"/>
      <c r="GZ51" s="151"/>
      <c r="HA51" s="151"/>
      <c r="HB51" s="151"/>
      <c r="HC51" s="151"/>
      <c r="HD51" s="151"/>
      <c r="HE51" s="151"/>
      <c r="HF51" s="151"/>
      <c r="HG51" s="151"/>
      <c r="HH51" s="151"/>
      <c r="HI51" s="151"/>
      <c r="HJ51" s="151"/>
      <c r="HK51" s="151"/>
      <c r="HL51" s="151"/>
      <c r="HM51" s="151"/>
      <c r="HN51" s="151"/>
      <c r="HO51" s="151"/>
      <c r="HP51" s="151"/>
      <c r="HQ51" s="151"/>
      <c r="HR51" s="151"/>
      <c r="HS51" s="151"/>
      <c r="HT51" s="151"/>
      <c r="HU51" s="151"/>
      <c r="HV51" s="151"/>
      <c r="HW51" s="151"/>
      <c r="HX51" s="151"/>
      <c r="HY51" s="151"/>
      <c r="HZ51" s="151"/>
      <c r="IA51" s="151"/>
      <c r="IB51" s="151"/>
      <c r="IC51" s="151"/>
      <c r="ID51" s="151"/>
      <c r="IE51" s="151"/>
      <c r="IF51" s="151"/>
      <c r="IG51" s="151"/>
      <c r="IH51" s="151"/>
      <c r="II51" s="151"/>
      <c r="IJ51" s="151"/>
      <c r="IK51" s="151"/>
      <c r="IL51" s="151"/>
      <c r="IM51" s="151"/>
      <c r="IN51" s="151"/>
      <c r="IO51" s="151"/>
      <c r="IP51" s="151"/>
      <c r="IQ51" s="151"/>
      <c r="IR51" s="151"/>
      <c r="IS51" s="151"/>
      <c r="IT51" s="151"/>
      <c r="IU51" s="151"/>
      <c r="IV51" s="151"/>
      <c r="IW51" s="151"/>
      <c r="IX51" s="151"/>
      <c r="IY51" s="151"/>
      <c r="IZ51" s="151"/>
      <c r="JA51" s="151"/>
      <c r="JB51" s="151"/>
      <c r="JC51" s="151"/>
      <c r="JD51" s="151"/>
      <c r="JE51" s="151"/>
      <c r="JF51" s="151"/>
      <c r="JG51" s="151"/>
      <c r="JH51" s="151">
        <v>8</v>
      </c>
      <c r="JI51" s="151"/>
      <c r="JJ51" s="151"/>
      <c r="JK51" s="151"/>
      <c r="JL51" s="151"/>
      <c r="JM51" s="151"/>
      <c r="JN51" s="151"/>
      <c r="JO51" s="151"/>
      <c r="JP51" s="151"/>
      <c r="JQ51" s="151"/>
      <c r="JR51" s="151"/>
      <c r="JS51" s="151"/>
      <c r="JT51" s="151"/>
      <c r="JU51" s="151"/>
      <c r="JV51" s="151"/>
      <c r="JW51" s="151"/>
      <c r="JX51" s="151"/>
      <c r="JY51" s="151"/>
      <c r="JZ51" s="151"/>
      <c r="KA51" s="151"/>
      <c r="KB51" s="151"/>
      <c r="KC51" s="151">
        <v>8</v>
      </c>
      <c r="KD51" s="151"/>
      <c r="KE51" s="151">
        <v>4</v>
      </c>
      <c r="KF51" s="151"/>
      <c r="KG51" s="151">
        <v>0</v>
      </c>
      <c r="KH51" s="151"/>
      <c r="KI51" s="151"/>
      <c r="KJ51" s="151"/>
      <c r="KK51" s="151"/>
      <c r="KL51" s="151"/>
      <c r="KM51" s="151"/>
      <c r="KN51" s="151"/>
      <c r="KO51" s="151"/>
      <c r="KP51" s="151"/>
      <c r="KQ51" s="151"/>
      <c r="KR51" s="151"/>
      <c r="KS51" s="151"/>
      <c r="KT51" s="151"/>
      <c r="KU51" s="151"/>
      <c r="KV51" s="151"/>
      <c r="KW51" s="151"/>
      <c r="KX51" s="151">
        <v>30</v>
      </c>
      <c r="KY51" s="151">
        <v>194</v>
      </c>
      <c r="KZ51" s="151">
        <v>7</v>
      </c>
      <c r="LA51" s="151">
        <v>319</v>
      </c>
      <c r="LB51" s="151"/>
      <c r="LC51" s="151"/>
      <c r="LD51" s="151"/>
      <c r="LE51" s="151"/>
      <c r="LF51" s="151"/>
      <c r="LG51" s="151"/>
      <c r="LH51" s="151"/>
      <c r="LI51" s="151"/>
      <c r="LJ51" s="151"/>
      <c r="LK51" s="151"/>
      <c r="LL51" s="151">
        <v>114</v>
      </c>
      <c r="LM51" s="151">
        <v>19</v>
      </c>
      <c r="LN51" s="151">
        <v>84</v>
      </c>
      <c r="LO51" s="151"/>
      <c r="LP51" s="151">
        <v>192</v>
      </c>
      <c r="LQ51" s="151"/>
      <c r="LR51" s="151"/>
      <c r="LS51" s="151"/>
      <c r="LT51" s="151"/>
      <c r="LU51" s="151"/>
      <c r="LV51" s="151"/>
      <c r="LW51" s="151"/>
      <c r="LX51" s="151">
        <v>564</v>
      </c>
      <c r="LY51" s="151"/>
      <c r="LZ51" s="151"/>
      <c r="MA51" s="151">
        <v>184</v>
      </c>
      <c r="MB51" s="151"/>
      <c r="MC51" s="151"/>
      <c r="MD51" s="151"/>
      <c r="ME51" s="151"/>
      <c r="MF51" s="151"/>
      <c r="MG51" s="151">
        <v>4</v>
      </c>
      <c r="MH51" s="151"/>
      <c r="MI51" s="151"/>
      <c r="MJ51" s="151"/>
      <c r="MK51" s="151"/>
      <c r="ML51" s="151"/>
      <c r="MM51" s="151"/>
      <c r="MN51" s="151"/>
      <c r="MO51" s="151"/>
      <c r="MP51" s="151"/>
      <c r="MQ51" s="151"/>
      <c r="MR51" s="151">
        <v>6</v>
      </c>
      <c r="MS51" s="151"/>
      <c r="MT51" s="151">
        <v>85</v>
      </c>
      <c r="MU51" s="151"/>
      <c r="MV51" s="151"/>
      <c r="MW51" s="151"/>
      <c r="MX51" s="151"/>
      <c r="MY51" s="151"/>
      <c r="MZ51" s="151">
        <v>2</v>
      </c>
      <c r="NA51" s="151">
        <v>26</v>
      </c>
      <c r="NB51" s="151"/>
      <c r="NC51" s="151"/>
      <c r="ND51" s="151">
        <v>34</v>
      </c>
      <c r="NE51" s="151">
        <v>88</v>
      </c>
      <c r="NF51" s="151">
        <v>38</v>
      </c>
      <c r="NG51" s="151">
        <v>3</v>
      </c>
      <c r="NH51" s="151"/>
      <c r="NI51" s="151"/>
      <c r="NJ51" s="151"/>
      <c r="NK51" s="151"/>
      <c r="NL51" s="151"/>
      <c r="NM51" s="151"/>
      <c r="NN51" s="151">
        <v>49</v>
      </c>
      <c r="NO51" s="151"/>
      <c r="NP51" s="151">
        <v>80</v>
      </c>
      <c r="NQ51" s="151"/>
      <c r="NR51" s="151"/>
      <c r="NS51" s="151"/>
      <c r="NT51" s="151"/>
      <c r="NU51" s="151"/>
      <c r="NV51" s="151"/>
      <c r="NW51" s="151"/>
      <c r="NX51" s="151"/>
      <c r="NY51" s="151"/>
      <c r="NZ51" s="151"/>
      <c r="OA51" s="151"/>
      <c r="OB51" s="151"/>
      <c r="OC51" s="151">
        <v>27</v>
      </c>
      <c r="OD51" s="151"/>
      <c r="OE51" s="151"/>
      <c r="OF51" s="151"/>
      <c r="OG51" s="151"/>
      <c r="OH51" s="151"/>
      <c r="OI51" s="151"/>
      <c r="OJ51" s="151"/>
      <c r="OK51" s="151"/>
      <c r="OL51" s="151"/>
      <c r="OM51" s="151">
        <v>82</v>
      </c>
      <c r="ON51" s="151"/>
      <c r="OO51" s="152">
        <v>1135</v>
      </c>
      <c r="OP51" s="142">
        <v>30447</v>
      </c>
      <c r="OQ51" s="153"/>
      <c r="OR51" s="151"/>
      <c r="OS51" s="151"/>
      <c r="OT51" s="151"/>
      <c r="OU51" s="151"/>
      <c r="OV51" s="151">
        <v>118</v>
      </c>
      <c r="OW51" s="151">
        <v>91</v>
      </c>
      <c r="OX51" s="151">
        <v>-1</v>
      </c>
      <c r="OY51" s="151"/>
      <c r="OZ51" s="151"/>
      <c r="PA51" s="151"/>
      <c r="PB51" s="151"/>
      <c r="PC51" s="151"/>
      <c r="PD51" s="151"/>
      <c r="PE51" s="151"/>
      <c r="PF51" s="151"/>
      <c r="PG51" s="151"/>
      <c r="PH51" s="151"/>
      <c r="PI51" s="151"/>
      <c r="PJ51" s="154"/>
      <c r="PK51" s="142">
        <v>208</v>
      </c>
      <c r="PL51" s="142">
        <v>30655</v>
      </c>
    </row>
    <row r="52" spans="1:428" ht="15" x14ac:dyDescent="0.25">
      <c r="A52" s="145">
        <v>327330</v>
      </c>
      <c r="B52" s="146" t="s">
        <v>717</v>
      </c>
      <c r="C52" s="147" t="s">
        <v>240</v>
      </c>
      <c r="D52" s="148">
        <v>1</v>
      </c>
      <c r="E52" s="149"/>
      <c r="F52" s="149"/>
      <c r="G52" s="149"/>
      <c r="H52" s="149"/>
      <c r="I52" s="149">
        <v>32</v>
      </c>
      <c r="J52" s="151"/>
      <c r="K52" s="151"/>
      <c r="L52" s="151"/>
      <c r="M52" s="151"/>
      <c r="N52" s="151"/>
      <c r="O52" s="151"/>
      <c r="P52" s="151"/>
      <c r="Q52" s="151"/>
      <c r="R52" s="151">
        <v>11</v>
      </c>
      <c r="S52" s="151"/>
      <c r="T52" s="151"/>
      <c r="U52" s="151"/>
      <c r="V52" s="151"/>
      <c r="W52" s="151"/>
      <c r="X52" s="151"/>
      <c r="Y52" s="151"/>
      <c r="Z52" s="151"/>
      <c r="AA52" s="151"/>
      <c r="AB52" s="151">
        <v>16</v>
      </c>
      <c r="AC52" s="151">
        <v>31</v>
      </c>
      <c r="AD52" s="151">
        <v>387</v>
      </c>
      <c r="AE52" s="151">
        <v>183</v>
      </c>
      <c r="AF52" s="151">
        <v>728</v>
      </c>
      <c r="AG52" s="151">
        <v>202</v>
      </c>
      <c r="AH52" s="151">
        <v>833</v>
      </c>
      <c r="AI52" s="151">
        <v>60</v>
      </c>
      <c r="AJ52" s="151">
        <v>507</v>
      </c>
      <c r="AK52" s="151">
        <v>43</v>
      </c>
      <c r="AL52" s="151">
        <v>972</v>
      </c>
      <c r="AM52" s="151">
        <v>321</v>
      </c>
      <c r="AN52" s="151"/>
      <c r="AO52" s="151"/>
      <c r="AP52" s="151"/>
      <c r="AQ52" s="151"/>
      <c r="AR52" s="151"/>
      <c r="AS52" s="151"/>
      <c r="AT52" s="151"/>
      <c r="AU52" s="151"/>
      <c r="AV52" s="151">
        <v>13</v>
      </c>
      <c r="AW52" s="151"/>
      <c r="AX52" s="151"/>
      <c r="AY52" s="151"/>
      <c r="AZ52" s="151"/>
      <c r="BA52" s="151"/>
      <c r="BB52" s="151"/>
      <c r="BC52" s="151"/>
      <c r="BD52" s="151"/>
      <c r="BE52" s="151"/>
      <c r="BF52" s="151"/>
      <c r="BG52" s="151"/>
      <c r="BH52" s="151"/>
      <c r="BI52" s="151"/>
      <c r="BJ52" s="151"/>
      <c r="BK52" s="151"/>
      <c r="BL52" s="151"/>
      <c r="BM52" s="151"/>
      <c r="BN52" s="151"/>
      <c r="BO52" s="151"/>
      <c r="BP52" s="151"/>
      <c r="BQ52" s="151"/>
      <c r="BR52" s="151"/>
      <c r="BS52" s="151"/>
      <c r="BT52" s="151"/>
      <c r="BU52" s="151"/>
      <c r="BV52" s="151"/>
      <c r="BW52" s="151"/>
      <c r="BX52" s="151"/>
      <c r="BY52" s="151"/>
      <c r="BZ52" s="151"/>
      <c r="CA52" s="151"/>
      <c r="CB52" s="151"/>
      <c r="CC52" s="151"/>
      <c r="CD52" s="151"/>
      <c r="CE52" s="151"/>
      <c r="CF52" s="151"/>
      <c r="CG52" s="151"/>
      <c r="CH52" s="151"/>
      <c r="CI52" s="151"/>
      <c r="CJ52" s="151"/>
      <c r="CK52" s="151"/>
      <c r="CL52" s="151"/>
      <c r="CM52" s="151"/>
      <c r="CN52" s="151"/>
      <c r="CO52" s="151"/>
      <c r="CP52" s="151"/>
      <c r="CQ52" s="151"/>
      <c r="CR52" s="151"/>
      <c r="CS52" s="151"/>
      <c r="CT52" s="151"/>
      <c r="CU52" s="151"/>
      <c r="CV52" s="151"/>
      <c r="CW52" s="151"/>
      <c r="CX52" s="151"/>
      <c r="CY52" s="151"/>
      <c r="CZ52" s="151"/>
      <c r="DA52" s="151"/>
      <c r="DB52" s="151"/>
      <c r="DC52" s="151"/>
      <c r="DD52" s="151"/>
      <c r="DE52" s="151"/>
      <c r="DF52" s="151"/>
      <c r="DG52" s="151"/>
      <c r="DH52" s="151"/>
      <c r="DI52" s="151"/>
      <c r="DJ52" s="151"/>
      <c r="DK52" s="151"/>
      <c r="DL52" s="151">
        <v>3</v>
      </c>
      <c r="DM52" s="151"/>
      <c r="DN52" s="151"/>
      <c r="DO52" s="151"/>
      <c r="DP52" s="151">
        <v>17</v>
      </c>
      <c r="DQ52" s="151"/>
      <c r="DR52" s="151"/>
      <c r="DS52" s="151"/>
      <c r="DT52" s="151"/>
      <c r="DU52" s="151"/>
      <c r="DV52" s="151"/>
      <c r="DW52" s="151"/>
      <c r="DX52" s="151"/>
      <c r="DY52" s="151"/>
      <c r="DZ52" s="151"/>
      <c r="EA52" s="151"/>
      <c r="EB52" s="151"/>
      <c r="EC52" s="151"/>
      <c r="ED52" s="151"/>
      <c r="EE52" s="151"/>
      <c r="EF52" s="151"/>
      <c r="EG52" s="151"/>
      <c r="EH52" s="151"/>
      <c r="EI52" s="151"/>
      <c r="EJ52" s="151"/>
      <c r="EK52" s="151"/>
      <c r="EL52" s="151"/>
      <c r="EM52" s="151"/>
      <c r="EN52" s="151"/>
      <c r="EO52" s="151"/>
      <c r="EP52" s="151"/>
      <c r="EQ52" s="151"/>
      <c r="ER52" s="151"/>
      <c r="ES52" s="151"/>
      <c r="ET52" s="151"/>
      <c r="EU52" s="151"/>
      <c r="EV52" s="151"/>
      <c r="EW52" s="151"/>
      <c r="EX52" s="151"/>
      <c r="EY52" s="151"/>
      <c r="EZ52" s="151"/>
      <c r="FA52" s="151"/>
      <c r="FB52" s="151"/>
      <c r="FC52" s="151"/>
      <c r="FD52" s="151">
        <v>112</v>
      </c>
      <c r="FE52" s="151"/>
      <c r="FF52" s="151"/>
      <c r="FG52" s="151"/>
      <c r="FH52" s="151"/>
      <c r="FI52" s="151"/>
      <c r="FJ52" s="151"/>
      <c r="FK52" s="151"/>
      <c r="FL52" s="151"/>
      <c r="FM52" s="151"/>
      <c r="FN52" s="151"/>
      <c r="FO52" s="151"/>
      <c r="FP52" s="151"/>
      <c r="FQ52" s="151"/>
      <c r="FR52" s="151"/>
      <c r="FS52" s="151"/>
      <c r="FT52" s="151"/>
      <c r="FU52" s="151"/>
      <c r="FV52" s="151"/>
      <c r="FW52" s="151"/>
      <c r="FX52" s="151"/>
      <c r="FY52" s="151"/>
      <c r="FZ52" s="151"/>
      <c r="GA52" s="151"/>
      <c r="GB52" s="151"/>
      <c r="GC52" s="151"/>
      <c r="GD52" s="151"/>
      <c r="GE52" s="151"/>
      <c r="GF52" s="151"/>
      <c r="GG52" s="151"/>
      <c r="GH52" s="151"/>
      <c r="GI52" s="151"/>
      <c r="GJ52" s="151"/>
      <c r="GK52" s="151"/>
      <c r="GL52" s="151"/>
      <c r="GM52" s="151"/>
      <c r="GN52" s="151"/>
      <c r="GO52" s="151"/>
      <c r="GP52" s="151"/>
      <c r="GQ52" s="151"/>
      <c r="GR52" s="151"/>
      <c r="GS52" s="151"/>
      <c r="GT52" s="151"/>
      <c r="GU52" s="151"/>
      <c r="GV52" s="151"/>
      <c r="GW52" s="151"/>
      <c r="GX52" s="151"/>
      <c r="GY52" s="151"/>
      <c r="GZ52" s="151"/>
      <c r="HA52" s="151"/>
      <c r="HB52" s="151"/>
      <c r="HC52" s="151"/>
      <c r="HD52" s="151"/>
      <c r="HE52" s="151"/>
      <c r="HF52" s="151"/>
      <c r="HG52" s="151"/>
      <c r="HH52" s="151"/>
      <c r="HI52" s="151"/>
      <c r="HJ52" s="151"/>
      <c r="HK52" s="151"/>
      <c r="HL52" s="151"/>
      <c r="HM52" s="151"/>
      <c r="HN52" s="151"/>
      <c r="HO52" s="151"/>
      <c r="HP52" s="151"/>
      <c r="HQ52" s="151"/>
      <c r="HR52" s="151"/>
      <c r="HS52" s="151"/>
      <c r="HT52" s="151"/>
      <c r="HU52" s="151"/>
      <c r="HV52" s="151"/>
      <c r="HW52" s="151"/>
      <c r="HX52" s="151"/>
      <c r="HY52" s="151"/>
      <c r="HZ52" s="151"/>
      <c r="IA52" s="151"/>
      <c r="IB52" s="151"/>
      <c r="IC52" s="151"/>
      <c r="ID52" s="151"/>
      <c r="IE52" s="151"/>
      <c r="IF52" s="151"/>
      <c r="IG52" s="151"/>
      <c r="IH52" s="151"/>
      <c r="II52" s="151"/>
      <c r="IJ52" s="151"/>
      <c r="IK52" s="151"/>
      <c r="IL52" s="151"/>
      <c r="IM52" s="151"/>
      <c r="IN52" s="151"/>
      <c r="IO52" s="151"/>
      <c r="IP52" s="151"/>
      <c r="IQ52" s="151"/>
      <c r="IR52" s="151"/>
      <c r="IS52" s="151"/>
      <c r="IT52" s="151"/>
      <c r="IU52" s="151"/>
      <c r="IV52" s="151"/>
      <c r="IW52" s="151"/>
      <c r="IX52" s="151"/>
      <c r="IY52" s="151"/>
      <c r="IZ52" s="151"/>
      <c r="JA52" s="151"/>
      <c r="JB52" s="151"/>
      <c r="JC52" s="151"/>
      <c r="JD52" s="151"/>
      <c r="JE52" s="151"/>
      <c r="JF52" s="151"/>
      <c r="JG52" s="151"/>
      <c r="JH52" s="151">
        <v>215</v>
      </c>
      <c r="JI52" s="151"/>
      <c r="JJ52" s="151"/>
      <c r="JK52" s="151"/>
      <c r="JL52" s="151"/>
      <c r="JM52" s="151"/>
      <c r="JN52" s="151"/>
      <c r="JO52" s="151"/>
      <c r="JP52" s="151"/>
      <c r="JQ52" s="151"/>
      <c r="JR52" s="151"/>
      <c r="JS52" s="151"/>
      <c r="JT52" s="151"/>
      <c r="JU52" s="151"/>
      <c r="JV52" s="151"/>
      <c r="JW52" s="151">
        <v>22</v>
      </c>
      <c r="JX52" s="151"/>
      <c r="JY52" s="151"/>
      <c r="JZ52" s="151">
        <v>1</v>
      </c>
      <c r="KA52" s="151"/>
      <c r="KB52" s="151"/>
      <c r="KC52" s="151">
        <v>10</v>
      </c>
      <c r="KD52" s="151">
        <v>58</v>
      </c>
      <c r="KE52" s="151">
        <v>31</v>
      </c>
      <c r="KF52" s="151"/>
      <c r="KG52" s="151">
        <v>1</v>
      </c>
      <c r="KH52" s="151"/>
      <c r="KI52" s="151"/>
      <c r="KJ52" s="151"/>
      <c r="KK52" s="151"/>
      <c r="KL52" s="151"/>
      <c r="KM52" s="151"/>
      <c r="KN52" s="151"/>
      <c r="KO52" s="151"/>
      <c r="KP52" s="151"/>
      <c r="KQ52" s="151"/>
      <c r="KR52" s="151"/>
      <c r="KS52" s="151"/>
      <c r="KT52" s="151"/>
      <c r="KU52" s="151"/>
      <c r="KV52" s="151"/>
      <c r="KW52" s="151"/>
      <c r="KX52" s="151">
        <v>16</v>
      </c>
      <c r="KY52" s="151">
        <v>104</v>
      </c>
      <c r="KZ52" s="151">
        <v>2</v>
      </c>
      <c r="LA52" s="151">
        <v>43</v>
      </c>
      <c r="LB52" s="151"/>
      <c r="LC52" s="151"/>
      <c r="LD52" s="151"/>
      <c r="LE52" s="151"/>
      <c r="LF52" s="151"/>
      <c r="LG52" s="151"/>
      <c r="LH52" s="151"/>
      <c r="LI52" s="151"/>
      <c r="LJ52" s="151"/>
      <c r="LK52" s="151"/>
      <c r="LL52" s="151">
        <v>1</v>
      </c>
      <c r="LM52" s="151">
        <v>3</v>
      </c>
      <c r="LN52" s="151"/>
      <c r="LO52" s="151"/>
      <c r="LP52" s="151"/>
      <c r="LQ52" s="151"/>
      <c r="LR52" s="151"/>
      <c r="LS52" s="151"/>
      <c r="LT52" s="151"/>
      <c r="LU52" s="151"/>
      <c r="LV52" s="151"/>
      <c r="LW52" s="151"/>
      <c r="LX52" s="151">
        <v>446</v>
      </c>
      <c r="LY52" s="151"/>
      <c r="LZ52" s="151"/>
      <c r="MA52" s="151">
        <v>47</v>
      </c>
      <c r="MB52" s="151"/>
      <c r="MC52" s="151"/>
      <c r="MD52" s="151"/>
      <c r="ME52" s="151"/>
      <c r="MF52" s="151"/>
      <c r="MG52" s="151">
        <v>1</v>
      </c>
      <c r="MH52" s="151"/>
      <c r="MI52" s="151"/>
      <c r="MJ52" s="151"/>
      <c r="MK52" s="151"/>
      <c r="ML52" s="151"/>
      <c r="MM52" s="151"/>
      <c r="MN52" s="151"/>
      <c r="MO52" s="151"/>
      <c r="MP52" s="151"/>
      <c r="MQ52" s="151"/>
      <c r="MR52" s="151">
        <v>5</v>
      </c>
      <c r="MS52" s="151"/>
      <c r="MT52" s="151">
        <v>16</v>
      </c>
      <c r="MU52" s="151"/>
      <c r="MV52" s="151">
        <v>31</v>
      </c>
      <c r="MW52" s="151"/>
      <c r="MX52" s="151"/>
      <c r="MY52" s="151"/>
      <c r="MZ52" s="151"/>
      <c r="NA52" s="151">
        <v>13</v>
      </c>
      <c r="NB52" s="151"/>
      <c r="NC52" s="151"/>
      <c r="ND52" s="151">
        <v>5</v>
      </c>
      <c r="NE52" s="151">
        <v>12</v>
      </c>
      <c r="NF52" s="151">
        <v>7</v>
      </c>
      <c r="NG52" s="151">
        <v>1</v>
      </c>
      <c r="NH52" s="151"/>
      <c r="NI52" s="151"/>
      <c r="NJ52" s="151"/>
      <c r="NK52" s="151"/>
      <c r="NL52" s="151"/>
      <c r="NM52" s="151"/>
      <c r="NN52" s="151">
        <v>16</v>
      </c>
      <c r="NO52" s="151">
        <v>1</v>
      </c>
      <c r="NP52" s="151">
        <v>56</v>
      </c>
      <c r="NQ52" s="151">
        <v>104</v>
      </c>
      <c r="NR52" s="151">
        <v>30</v>
      </c>
      <c r="NS52" s="151"/>
      <c r="NT52" s="151"/>
      <c r="NU52" s="151"/>
      <c r="NV52" s="151"/>
      <c r="NW52" s="151"/>
      <c r="NX52" s="151"/>
      <c r="NY52" s="151"/>
      <c r="NZ52" s="151"/>
      <c r="OA52" s="151"/>
      <c r="OB52" s="151"/>
      <c r="OC52" s="151">
        <v>24</v>
      </c>
      <c r="OD52" s="151"/>
      <c r="OE52" s="151"/>
      <c r="OF52" s="151"/>
      <c r="OG52" s="151"/>
      <c r="OH52" s="151"/>
      <c r="OI52" s="151"/>
      <c r="OJ52" s="151"/>
      <c r="OK52" s="151"/>
      <c r="OL52" s="151"/>
      <c r="OM52" s="151">
        <v>7</v>
      </c>
      <c r="ON52" s="151"/>
      <c r="OO52" s="152">
        <v>289</v>
      </c>
      <c r="OP52" s="142">
        <v>6092</v>
      </c>
      <c r="OQ52" s="153"/>
      <c r="OR52" s="151"/>
      <c r="OS52" s="151"/>
      <c r="OT52" s="151"/>
      <c r="OU52" s="151"/>
      <c r="OV52" s="151">
        <v>17</v>
      </c>
      <c r="OW52" s="151">
        <v>36</v>
      </c>
      <c r="OX52" s="151">
        <v>-41</v>
      </c>
      <c r="OY52" s="151"/>
      <c r="OZ52" s="151"/>
      <c r="PA52" s="151"/>
      <c r="PB52" s="151"/>
      <c r="PC52" s="151"/>
      <c r="PD52" s="151"/>
      <c r="PE52" s="151"/>
      <c r="PF52" s="151"/>
      <c r="PG52" s="151"/>
      <c r="PH52" s="151"/>
      <c r="PI52" s="151"/>
      <c r="PJ52" s="154"/>
      <c r="PK52" s="142">
        <v>12</v>
      </c>
      <c r="PL52" s="142">
        <v>6104</v>
      </c>
    </row>
    <row r="53" spans="1:428" ht="15" x14ac:dyDescent="0.25">
      <c r="A53" s="145">
        <v>327390</v>
      </c>
      <c r="B53" s="146" t="s">
        <v>717</v>
      </c>
      <c r="C53" s="147" t="s">
        <v>241</v>
      </c>
      <c r="D53" s="148"/>
      <c r="E53" s="149"/>
      <c r="F53" s="149"/>
      <c r="G53" s="149"/>
      <c r="H53" s="149"/>
      <c r="I53" s="149"/>
      <c r="J53" s="151"/>
      <c r="K53" s="151"/>
      <c r="L53" s="151"/>
      <c r="M53" s="151"/>
      <c r="N53" s="151"/>
      <c r="O53" s="151"/>
      <c r="P53" s="151"/>
      <c r="Q53" s="151"/>
      <c r="R53" s="151">
        <v>0</v>
      </c>
      <c r="S53" s="151"/>
      <c r="T53" s="151"/>
      <c r="U53" s="151"/>
      <c r="V53" s="151"/>
      <c r="W53" s="151"/>
      <c r="X53" s="151"/>
      <c r="Y53" s="151">
        <v>59</v>
      </c>
      <c r="Z53" s="151"/>
      <c r="AA53" s="151">
        <v>1</v>
      </c>
      <c r="AB53" s="151">
        <v>40</v>
      </c>
      <c r="AC53" s="151">
        <v>45</v>
      </c>
      <c r="AD53" s="151">
        <v>689</v>
      </c>
      <c r="AE53" s="151">
        <v>205</v>
      </c>
      <c r="AF53" s="151">
        <v>2732</v>
      </c>
      <c r="AG53" s="151">
        <v>1339</v>
      </c>
      <c r="AH53" s="151">
        <v>493</v>
      </c>
      <c r="AI53" s="151">
        <v>509</v>
      </c>
      <c r="AJ53" s="151">
        <v>1122</v>
      </c>
      <c r="AK53" s="151">
        <v>178</v>
      </c>
      <c r="AL53" s="151">
        <v>691</v>
      </c>
      <c r="AM53" s="151">
        <v>1508</v>
      </c>
      <c r="AN53" s="151"/>
      <c r="AO53" s="151"/>
      <c r="AP53" s="151"/>
      <c r="AQ53" s="151"/>
      <c r="AR53" s="151">
        <v>1</v>
      </c>
      <c r="AS53" s="151"/>
      <c r="AT53" s="151">
        <v>4</v>
      </c>
      <c r="AU53" s="151">
        <v>33</v>
      </c>
      <c r="AV53" s="151">
        <v>14</v>
      </c>
      <c r="AW53" s="151">
        <v>152</v>
      </c>
      <c r="AX53" s="151"/>
      <c r="AY53" s="151"/>
      <c r="AZ53" s="151"/>
      <c r="BA53" s="151"/>
      <c r="BB53" s="151"/>
      <c r="BC53" s="151">
        <v>80</v>
      </c>
      <c r="BD53" s="151"/>
      <c r="BE53" s="151">
        <v>3</v>
      </c>
      <c r="BF53" s="151"/>
      <c r="BG53" s="151"/>
      <c r="BH53" s="151"/>
      <c r="BI53" s="151"/>
      <c r="BJ53" s="151"/>
      <c r="BK53" s="151"/>
      <c r="BL53" s="151">
        <v>0</v>
      </c>
      <c r="BM53" s="151"/>
      <c r="BN53" s="151"/>
      <c r="BO53" s="151"/>
      <c r="BP53" s="151"/>
      <c r="BQ53" s="151"/>
      <c r="BR53" s="151"/>
      <c r="BS53" s="151"/>
      <c r="BT53" s="151"/>
      <c r="BU53" s="151"/>
      <c r="BV53" s="151"/>
      <c r="BW53" s="151"/>
      <c r="BX53" s="151"/>
      <c r="BY53" s="151"/>
      <c r="BZ53" s="151"/>
      <c r="CA53" s="151"/>
      <c r="CB53" s="151"/>
      <c r="CC53" s="151"/>
      <c r="CD53" s="151"/>
      <c r="CE53" s="151"/>
      <c r="CF53" s="151"/>
      <c r="CG53" s="151"/>
      <c r="CH53" s="151"/>
      <c r="CI53" s="151"/>
      <c r="CJ53" s="151"/>
      <c r="CK53" s="151"/>
      <c r="CL53" s="151"/>
      <c r="CM53" s="151"/>
      <c r="CN53" s="151"/>
      <c r="CO53" s="151"/>
      <c r="CP53" s="151"/>
      <c r="CQ53" s="151"/>
      <c r="CR53" s="151"/>
      <c r="CS53" s="151"/>
      <c r="CT53" s="151"/>
      <c r="CU53" s="151"/>
      <c r="CV53" s="151"/>
      <c r="CW53" s="151"/>
      <c r="CX53" s="151"/>
      <c r="CY53" s="151"/>
      <c r="CZ53" s="151"/>
      <c r="DA53" s="151">
        <v>152</v>
      </c>
      <c r="DB53" s="151"/>
      <c r="DC53" s="151"/>
      <c r="DD53" s="151"/>
      <c r="DE53" s="151"/>
      <c r="DF53" s="151"/>
      <c r="DG53" s="151"/>
      <c r="DH53" s="151"/>
      <c r="DI53" s="151"/>
      <c r="DJ53" s="151"/>
      <c r="DK53" s="151"/>
      <c r="DL53" s="151">
        <v>10</v>
      </c>
      <c r="DM53" s="151"/>
      <c r="DN53" s="151"/>
      <c r="DO53" s="151"/>
      <c r="DP53" s="151">
        <v>22</v>
      </c>
      <c r="DQ53" s="151"/>
      <c r="DR53" s="151"/>
      <c r="DS53" s="151"/>
      <c r="DT53" s="151"/>
      <c r="DU53" s="151"/>
      <c r="DV53" s="151"/>
      <c r="DW53" s="151"/>
      <c r="DX53" s="151"/>
      <c r="DY53" s="151"/>
      <c r="DZ53" s="151"/>
      <c r="EA53" s="151"/>
      <c r="EB53" s="151"/>
      <c r="EC53" s="151"/>
      <c r="ED53" s="151"/>
      <c r="EE53" s="151"/>
      <c r="EF53" s="151"/>
      <c r="EG53" s="151"/>
      <c r="EH53" s="151"/>
      <c r="EI53" s="151"/>
      <c r="EJ53" s="151"/>
      <c r="EK53" s="151"/>
      <c r="EL53" s="151"/>
      <c r="EM53" s="151"/>
      <c r="EN53" s="151"/>
      <c r="EO53" s="151"/>
      <c r="EP53" s="151"/>
      <c r="EQ53" s="151"/>
      <c r="ER53" s="151"/>
      <c r="ES53" s="151">
        <v>5</v>
      </c>
      <c r="ET53" s="151"/>
      <c r="EU53" s="151"/>
      <c r="EV53" s="151"/>
      <c r="EW53" s="151"/>
      <c r="EX53" s="151"/>
      <c r="EY53" s="151">
        <v>8</v>
      </c>
      <c r="EZ53" s="151">
        <v>8</v>
      </c>
      <c r="FA53" s="151">
        <v>5</v>
      </c>
      <c r="FB53" s="151">
        <v>35</v>
      </c>
      <c r="FC53" s="151"/>
      <c r="FD53" s="151">
        <v>121</v>
      </c>
      <c r="FE53" s="151">
        <v>27</v>
      </c>
      <c r="FF53" s="151"/>
      <c r="FG53" s="151"/>
      <c r="FH53" s="151"/>
      <c r="FI53" s="151"/>
      <c r="FJ53" s="151"/>
      <c r="FK53" s="151"/>
      <c r="FL53" s="151"/>
      <c r="FM53" s="151"/>
      <c r="FN53" s="151"/>
      <c r="FO53" s="151"/>
      <c r="FP53" s="151"/>
      <c r="FQ53" s="151"/>
      <c r="FR53" s="151"/>
      <c r="FS53" s="151"/>
      <c r="FT53" s="151"/>
      <c r="FU53" s="151"/>
      <c r="FV53" s="151"/>
      <c r="FW53" s="151"/>
      <c r="FX53" s="151"/>
      <c r="FY53" s="151"/>
      <c r="FZ53" s="151"/>
      <c r="GA53" s="151">
        <v>1</v>
      </c>
      <c r="GB53" s="151"/>
      <c r="GC53" s="151">
        <v>1</v>
      </c>
      <c r="GD53" s="151"/>
      <c r="GE53" s="151">
        <v>0</v>
      </c>
      <c r="GF53" s="151"/>
      <c r="GG53" s="151"/>
      <c r="GH53" s="151"/>
      <c r="GI53" s="151"/>
      <c r="GJ53" s="151"/>
      <c r="GK53" s="151"/>
      <c r="GL53" s="151"/>
      <c r="GM53" s="151"/>
      <c r="GN53" s="151"/>
      <c r="GO53" s="151"/>
      <c r="GP53" s="151"/>
      <c r="GQ53" s="151"/>
      <c r="GR53" s="151"/>
      <c r="GS53" s="151"/>
      <c r="GT53" s="151"/>
      <c r="GU53" s="151"/>
      <c r="GV53" s="151"/>
      <c r="GW53" s="151"/>
      <c r="GX53" s="151"/>
      <c r="GY53" s="151"/>
      <c r="GZ53" s="151"/>
      <c r="HA53" s="151"/>
      <c r="HB53" s="151"/>
      <c r="HC53" s="151"/>
      <c r="HD53" s="151"/>
      <c r="HE53" s="151"/>
      <c r="HF53" s="151"/>
      <c r="HG53" s="151"/>
      <c r="HH53" s="151"/>
      <c r="HI53" s="151"/>
      <c r="HJ53" s="151"/>
      <c r="HK53" s="151"/>
      <c r="HL53" s="151"/>
      <c r="HM53" s="151"/>
      <c r="HN53" s="151"/>
      <c r="HO53" s="151"/>
      <c r="HP53" s="151"/>
      <c r="HQ53" s="151"/>
      <c r="HR53" s="151"/>
      <c r="HS53" s="151"/>
      <c r="HT53" s="151"/>
      <c r="HU53" s="151"/>
      <c r="HV53" s="151"/>
      <c r="HW53" s="151"/>
      <c r="HX53" s="151"/>
      <c r="HY53" s="151"/>
      <c r="HZ53" s="151"/>
      <c r="IA53" s="151"/>
      <c r="IB53" s="151"/>
      <c r="IC53" s="151"/>
      <c r="ID53" s="151"/>
      <c r="IE53" s="151"/>
      <c r="IF53" s="151"/>
      <c r="IG53" s="151"/>
      <c r="IH53" s="151"/>
      <c r="II53" s="151"/>
      <c r="IJ53" s="151"/>
      <c r="IK53" s="151"/>
      <c r="IL53" s="151"/>
      <c r="IM53" s="151"/>
      <c r="IN53" s="151"/>
      <c r="IO53" s="151"/>
      <c r="IP53" s="151"/>
      <c r="IQ53" s="151"/>
      <c r="IR53" s="151"/>
      <c r="IS53" s="151"/>
      <c r="IT53" s="151"/>
      <c r="IU53" s="151"/>
      <c r="IV53" s="151"/>
      <c r="IW53" s="151"/>
      <c r="IX53" s="151"/>
      <c r="IY53" s="151"/>
      <c r="IZ53" s="151"/>
      <c r="JA53" s="151"/>
      <c r="JB53" s="151"/>
      <c r="JC53" s="151"/>
      <c r="JD53" s="151"/>
      <c r="JE53" s="151"/>
      <c r="JF53" s="151"/>
      <c r="JG53" s="151"/>
      <c r="JH53" s="151">
        <v>506</v>
      </c>
      <c r="JI53" s="151"/>
      <c r="JJ53" s="151"/>
      <c r="JK53" s="151"/>
      <c r="JL53" s="151"/>
      <c r="JM53" s="151">
        <v>0</v>
      </c>
      <c r="JN53" s="151">
        <v>0</v>
      </c>
      <c r="JO53" s="151">
        <v>30</v>
      </c>
      <c r="JP53" s="151">
        <v>5</v>
      </c>
      <c r="JQ53" s="151"/>
      <c r="JR53" s="151">
        <v>1</v>
      </c>
      <c r="JS53" s="151">
        <v>2</v>
      </c>
      <c r="JT53" s="151">
        <v>1</v>
      </c>
      <c r="JU53" s="151">
        <v>0</v>
      </c>
      <c r="JV53" s="151"/>
      <c r="JW53" s="151">
        <v>92</v>
      </c>
      <c r="JX53" s="151">
        <v>1</v>
      </c>
      <c r="JY53" s="151">
        <v>1</v>
      </c>
      <c r="JZ53" s="151">
        <v>8</v>
      </c>
      <c r="KA53" s="151">
        <v>0</v>
      </c>
      <c r="KB53" s="151">
        <v>1</v>
      </c>
      <c r="KC53" s="151">
        <v>19</v>
      </c>
      <c r="KD53" s="151">
        <v>55</v>
      </c>
      <c r="KE53" s="151">
        <v>51</v>
      </c>
      <c r="KF53" s="151"/>
      <c r="KG53" s="151"/>
      <c r="KH53" s="151"/>
      <c r="KI53" s="151"/>
      <c r="KJ53" s="151"/>
      <c r="KK53" s="151">
        <v>0</v>
      </c>
      <c r="KL53" s="151"/>
      <c r="KM53" s="151"/>
      <c r="KN53" s="151"/>
      <c r="KO53" s="151">
        <v>0</v>
      </c>
      <c r="KP53" s="151"/>
      <c r="KQ53" s="151"/>
      <c r="KR53" s="151"/>
      <c r="KS53" s="151"/>
      <c r="KT53" s="151"/>
      <c r="KU53" s="151"/>
      <c r="KV53" s="151">
        <v>0</v>
      </c>
      <c r="KW53" s="151"/>
      <c r="KX53" s="151">
        <v>56</v>
      </c>
      <c r="KY53" s="151">
        <v>358</v>
      </c>
      <c r="KZ53" s="151"/>
      <c r="LA53" s="151">
        <v>183</v>
      </c>
      <c r="LB53" s="151"/>
      <c r="LC53" s="151">
        <v>0</v>
      </c>
      <c r="LD53" s="151"/>
      <c r="LE53" s="151"/>
      <c r="LF53" s="151"/>
      <c r="LG53" s="151"/>
      <c r="LH53" s="151"/>
      <c r="LI53" s="151"/>
      <c r="LJ53" s="151"/>
      <c r="LK53" s="151"/>
      <c r="LL53" s="151"/>
      <c r="LM53" s="151"/>
      <c r="LN53" s="151">
        <v>7</v>
      </c>
      <c r="LO53" s="151"/>
      <c r="LP53" s="151">
        <v>87</v>
      </c>
      <c r="LQ53" s="151"/>
      <c r="LR53" s="151"/>
      <c r="LS53" s="151"/>
      <c r="LT53" s="151"/>
      <c r="LU53" s="151">
        <v>0</v>
      </c>
      <c r="LV53" s="151"/>
      <c r="LW53" s="151">
        <v>0</v>
      </c>
      <c r="LX53" s="151">
        <v>303</v>
      </c>
      <c r="LY53" s="151">
        <v>0</v>
      </c>
      <c r="LZ53" s="151"/>
      <c r="MA53" s="151">
        <v>98</v>
      </c>
      <c r="MB53" s="151"/>
      <c r="MC53" s="151"/>
      <c r="MD53" s="151"/>
      <c r="ME53" s="151"/>
      <c r="MF53" s="151"/>
      <c r="MG53" s="151">
        <v>5</v>
      </c>
      <c r="MH53" s="151"/>
      <c r="MI53" s="151">
        <v>99</v>
      </c>
      <c r="MJ53" s="151"/>
      <c r="MK53" s="151"/>
      <c r="ML53" s="151">
        <v>0</v>
      </c>
      <c r="MM53" s="151"/>
      <c r="MN53" s="151"/>
      <c r="MO53" s="151"/>
      <c r="MP53" s="151">
        <v>159</v>
      </c>
      <c r="MQ53" s="151"/>
      <c r="MR53" s="151"/>
      <c r="MS53" s="151">
        <v>0</v>
      </c>
      <c r="MT53" s="151">
        <v>4</v>
      </c>
      <c r="MU53" s="151">
        <v>1</v>
      </c>
      <c r="MV53" s="151">
        <v>41</v>
      </c>
      <c r="MW53" s="151">
        <v>1</v>
      </c>
      <c r="MX53" s="151"/>
      <c r="MY53" s="151">
        <v>0</v>
      </c>
      <c r="MZ53" s="151">
        <v>3</v>
      </c>
      <c r="NA53" s="151">
        <v>70</v>
      </c>
      <c r="NB53" s="151">
        <v>0</v>
      </c>
      <c r="NC53" s="151">
        <v>0</v>
      </c>
      <c r="ND53" s="151">
        <v>21</v>
      </c>
      <c r="NE53" s="151">
        <v>29</v>
      </c>
      <c r="NF53" s="151">
        <v>27</v>
      </c>
      <c r="NG53" s="151">
        <v>1</v>
      </c>
      <c r="NH53" s="151">
        <v>0</v>
      </c>
      <c r="NI53" s="151"/>
      <c r="NJ53" s="151"/>
      <c r="NK53" s="151">
        <v>0</v>
      </c>
      <c r="NL53" s="151">
        <v>0</v>
      </c>
      <c r="NM53" s="151">
        <v>1</v>
      </c>
      <c r="NN53" s="151">
        <v>29</v>
      </c>
      <c r="NO53" s="151">
        <v>4</v>
      </c>
      <c r="NP53" s="151">
        <v>109</v>
      </c>
      <c r="NQ53" s="151">
        <v>167</v>
      </c>
      <c r="NR53" s="151">
        <v>48</v>
      </c>
      <c r="NS53" s="151">
        <v>0</v>
      </c>
      <c r="NT53" s="151">
        <v>0</v>
      </c>
      <c r="NU53" s="151"/>
      <c r="NV53" s="151"/>
      <c r="NW53" s="151">
        <v>2</v>
      </c>
      <c r="NX53" s="151">
        <v>525</v>
      </c>
      <c r="NY53" s="151"/>
      <c r="NZ53" s="151"/>
      <c r="OA53" s="151"/>
      <c r="OB53" s="151">
        <v>0</v>
      </c>
      <c r="OC53" s="151">
        <v>52</v>
      </c>
      <c r="OD53" s="151"/>
      <c r="OE53" s="151"/>
      <c r="OF53" s="151"/>
      <c r="OG53" s="151"/>
      <c r="OH53" s="151"/>
      <c r="OI53" s="151"/>
      <c r="OJ53" s="151"/>
      <c r="OK53" s="151"/>
      <c r="OL53" s="151">
        <v>157</v>
      </c>
      <c r="OM53" s="151"/>
      <c r="ON53" s="151">
        <v>27</v>
      </c>
      <c r="OO53" s="152">
        <v>522</v>
      </c>
      <c r="OP53" s="142">
        <v>14267</v>
      </c>
      <c r="OQ53" s="153">
        <v>53</v>
      </c>
      <c r="OR53" s="151"/>
      <c r="OS53" s="151"/>
      <c r="OT53" s="151"/>
      <c r="OU53" s="151"/>
      <c r="OV53" s="151">
        <v>31</v>
      </c>
      <c r="OW53" s="151">
        <v>225</v>
      </c>
      <c r="OX53" s="151">
        <v>-2095</v>
      </c>
      <c r="OY53" s="151"/>
      <c r="OZ53" s="151"/>
      <c r="PA53" s="151"/>
      <c r="PB53" s="151"/>
      <c r="PC53" s="151"/>
      <c r="PD53" s="151"/>
      <c r="PE53" s="151"/>
      <c r="PF53" s="151"/>
      <c r="PG53" s="151"/>
      <c r="PH53" s="151"/>
      <c r="PI53" s="151"/>
      <c r="PJ53" s="154"/>
      <c r="PK53" s="142">
        <v>-1787</v>
      </c>
      <c r="PL53" s="142">
        <v>12480</v>
      </c>
    </row>
    <row r="54" spans="1:428" ht="15" x14ac:dyDescent="0.25">
      <c r="A54" s="145">
        <v>327400</v>
      </c>
      <c r="B54" s="146" t="s">
        <v>717</v>
      </c>
      <c r="C54" s="147" t="s">
        <v>242</v>
      </c>
      <c r="D54" s="148">
        <v>1</v>
      </c>
      <c r="E54" s="149"/>
      <c r="F54" s="149"/>
      <c r="G54" s="149"/>
      <c r="H54" s="149"/>
      <c r="I54" s="149"/>
      <c r="J54" s="151"/>
      <c r="K54" s="151"/>
      <c r="L54" s="151"/>
      <c r="M54" s="151"/>
      <c r="N54" s="151"/>
      <c r="O54" s="151">
        <v>4</v>
      </c>
      <c r="P54" s="151"/>
      <c r="Q54" s="151"/>
      <c r="R54" s="151"/>
      <c r="S54" s="151">
        <v>23</v>
      </c>
      <c r="T54" s="151">
        <v>124</v>
      </c>
      <c r="U54" s="151"/>
      <c r="V54" s="151"/>
      <c r="W54" s="151"/>
      <c r="X54" s="151"/>
      <c r="Y54" s="151"/>
      <c r="Z54" s="151"/>
      <c r="AA54" s="151"/>
      <c r="AB54" s="151">
        <v>10</v>
      </c>
      <c r="AC54" s="151">
        <v>7</v>
      </c>
      <c r="AD54" s="151">
        <v>582</v>
      </c>
      <c r="AE54" s="151">
        <v>329</v>
      </c>
      <c r="AF54" s="151">
        <v>317</v>
      </c>
      <c r="AG54" s="151">
        <v>135</v>
      </c>
      <c r="AH54" s="151">
        <v>947</v>
      </c>
      <c r="AI54" s="151">
        <v>30</v>
      </c>
      <c r="AJ54" s="151">
        <v>287</v>
      </c>
      <c r="AK54" s="151">
        <v>76</v>
      </c>
      <c r="AL54" s="151">
        <v>871</v>
      </c>
      <c r="AM54" s="151">
        <v>113</v>
      </c>
      <c r="AN54" s="151"/>
      <c r="AO54" s="151">
        <v>15</v>
      </c>
      <c r="AP54" s="151"/>
      <c r="AQ54" s="151">
        <v>71</v>
      </c>
      <c r="AR54" s="151">
        <v>9</v>
      </c>
      <c r="AS54" s="151">
        <v>51</v>
      </c>
      <c r="AT54" s="151">
        <v>59</v>
      </c>
      <c r="AU54" s="151"/>
      <c r="AV54" s="151"/>
      <c r="AW54" s="151"/>
      <c r="AX54" s="151">
        <v>9</v>
      </c>
      <c r="AY54" s="151">
        <v>2</v>
      </c>
      <c r="AZ54" s="151"/>
      <c r="BA54" s="151">
        <v>21</v>
      </c>
      <c r="BB54" s="151"/>
      <c r="BC54" s="151">
        <v>24</v>
      </c>
      <c r="BD54" s="151">
        <v>456</v>
      </c>
      <c r="BE54" s="151">
        <v>7</v>
      </c>
      <c r="BF54" s="151"/>
      <c r="BG54" s="151"/>
      <c r="BH54" s="151"/>
      <c r="BI54" s="151"/>
      <c r="BJ54" s="151"/>
      <c r="BK54" s="151"/>
      <c r="BL54" s="151"/>
      <c r="BM54" s="151"/>
      <c r="BN54" s="151"/>
      <c r="BO54" s="151"/>
      <c r="BP54" s="151"/>
      <c r="BQ54" s="151"/>
      <c r="BR54" s="151"/>
      <c r="BS54" s="151"/>
      <c r="BT54" s="151"/>
      <c r="BU54" s="151"/>
      <c r="BV54" s="151"/>
      <c r="BW54" s="151"/>
      <c r="BX54" s="151"/>
      <c r="BY54" s="151"/>
      <c r="BZ54" s="151"/>
      <c r="CA54" s="151"/>
      <c r="CB54" s="151"/>
      <c r="CC54" s="151"/>
      <c r="CD54" s="151"/>
      <c r="CE54" s="151"/>
      <c r="CF54" s="151"/>
      <c r="CG54" s="151"/>
      <c r="CH54" s="151"/>
      <c r="CI54" s="151"/>
      <c r="CJ54" s="151"/>
      <c r="CK54" s="151"/>
      <c r="CL54" s="151"/>
      <c r="CM54" s="151"/>
      <c r="CN54" s="151"/>
      <c r="CO54" s="151"/>
      <c r="CP54" s="151"/>
      <c r="CQ54" s="151"/>
      <c r="CR54" s="151"/>
      <c r="CS54" s="151"/>
      <c r="CT54" s="151"/>
      <c r="CU54" s="151"/>
      <c r="CV54" s="151"/>
      <c r="CW54" s="151"/>
      <c r="CX54" s="151"/>
      <c r="CY54" s="151"/>
      <c r="CZ54" s="151"/>
      <c r="DA54" s="151">
        <v>95</v>
      </c>
      <c r="DB54" s="151"/>
      <c r="DC54" s="151"/>
      <c r="DD54" s="151"/>
      <c r="DE54" s="151"/>
      <c r="DF54" s="151"/>
      <c r="DG54" s="151"/>
      <c r="DH54" s="151"/>
      <c r="DI54" s="151"/>
      <c r="DJ54" s="151"/>
      <c r="DK54" s="151"/>
      <c r="DL54" s="151">
        <v>2</v>
      </c>
      <c r="DM54" s="151"/>
      <c r="DN54" s="151"/>
      <c r="DO54" s="151"/>
      <c r="DP54" s="151">
        <v>1</v>
      </c>
      <c r="DQ54" s="151"/>
      <c r="DR54" s="151"/>
      <c r="DS54" s="151"/>
      <c r="DT54" s="151"/>
      <c r="DU54" s="151"/>
      <c r="DV54" s="151"/>
      <c r="DW54" s="151"/>
      <c r="DX54" s="151"/>
      <c r="DY54" s="151"/>
      <c r="DZ54" s="151"/>
      <c r="EA54" s="151"/>
      <c r="EB54" s="151"/>
      <c r="EC54" s="151"/>
      <c r="ED54" s="151"/>
      <c r="EE54" s="151"/>
      <c r="EF54" s="151"/>
      <c r="EG54" s="151"/>
      <c r="EH54" s="151"/>
      <c r="EI54" s="151"/>
      <c r="EJ54" s="151"/>
      <c r="EK54" s="151"/>
      <c r="EL54" s="151"/>
      <c r="EM54" s="151"/>
      <c r="EN54" s="151"/>
      <c r="EO54" s="151"/>
      <c r="EP54" s="151"/>
      <c r="EQ54" s="151"/>
      <c r="ER54" s="151"/>
      <c r="ES54" s="151"/>
      <c r="ET54" s="151"/>
      <c r="EU54" s="151"/>
      <c r="EV54" s="151"/>
      <c r="EW54" s="151"/>
      <c r="EX54" s="151"/>
      <c r="EY54" s="151"/>
      <c r="EZ54" s="151"/>
      <c r="FA54" s="151"/>
      <c r="FB54" s="151">
        <v>22</v>
      </c>
      <c r="FC54" s="151"/>
      <c r="FD54" s="151">
        <v>99</v>
      </c>
      <c r="FE54" s="151"/>
      <c r="FF54" s="151"/>
      <c r="FG54" s="151"/>
      <c r="FH54" s="151"/>
      <c r="FI54" s="151"/>
      <c r="FJ54" s="151"/>
      <c r="FK54" s="151"/>
      <c r="FL54" s="151"/>
      <c r="FM54" s="151"/>
      <c r="FN54" s="151"/>
      <c r="FO54" s="151"/>
      <c r="FP54" s="151"/>
      <c r="FQ54" s="151"/>
      <c r="FR54" s="151"/>
      <c r="FS54" s="151"/>
      <c r="FT54" s="151"/>
      <c r="FU54" s="151"/>
      <c r="FV54" s="151"/>
      <c r="FW54" s="151"/>
      <c r="FX54" s="151"/>
      <c r="FY54" s="151"/>
      <c r="FZ54" s="151">
        <v>159</v>
      </c>
      <c r="GA54" s="151">
        <v>16</v>
      </c>
      <c r="GB54" s="151"/>
      <c r="GC54" s="151">
        <v>7</v>
      </c>
      <c r="GD54" s="151"/>
      <c r="GE54" s="151"/>
      <c r="GF54" s="151"/>
      <c r="GG54" s="151"/>
      <c r="GH54" s="151"/>
      <c r="GI54" s="151"/>
      <c r="GJ54" s="151"/>
      <c r="GK54" s="151"/>
      <c r="GL54" s="151"/>
      <c r="GM54" s="151"/>
      <c r="GN54" s="151"/>
      <c r="GO54" s="151"/>
      <c r="GP54" s="151"/>
      <c r="GQ54" s="151"/>
      <c r="GR54" s="151"/>
      <c r="GS54" s="151"/>
      <c r="GT54" s="151"/>
      <c r="GU54" s="151"/>
      <c r="GV54" s="151"/>
      <c r="GW54" s="151"/>
      <c r="GX54" s="151"/>
      <c r="GY54" s="151"/>
      <c r="GZ54" s="151"/>
      <c r="HA54" s="151"/>
      <c r="HB54" s="151"/>
      <c r="HC54" s="151"/>
      <c r="HD54" s="151"/>
      <c r="HE54" s="151"/>
      <c r="HF54" s="151"/>
      <c r="HG54" s="151"/>
      <c r="HH54" s="151"/>
      <c r="HI54" s="151"/>
      <c r="HJ54" s="151"/>
      <c r="HK54" s="151"/>
      <c r="HL54" s="151"/>
      <c r="HM54" s="151"/>
      <c r="HN54" s="151"/>
      <c r="HO54" s="151"/>
      <c r="HP54" s="151"/>
      <c r="HQ54" s="151"/>
      <c r="HR54" s="151"/>
      <c r="HS54" s="151"/>
      <c r="HT54" s="151"/>
      <c r="HU54" s="151">
        <v>80</v>
      </c>
      <c r="HV54" s="151">
        <v>96</v>
      </c>
      <c r="HW54" s="151">
        <v>310</v>
      </c>
      <c r="HX54" s="151"/>
      <c r="HY54" s="151"/>
      <c r="HZ54" s="151"/>
      <c r="IA54" s="151"/>
      <c r="IB54" s="151"/>
      <c r="IC54" s="151"/>
      <c r="ID54" s="151"/>
      <c r="IE54" s="151"/>
      <c r="IF54" s="151"/>
      <c r="IG54" s="151"/>
      <c r="IH54" s="151"/>
      <c r="II54" s="151"/>
      <c r="IJ54" s="151"/>
      <c r="IK54" s="151"/>
      <c r="IL54" s="151"/>
      <c r="IM54" s="151"/>
      <c r="IN54" s="151"/>
      <c r="IO54" s="151"/>
      <c r="IP54" s="151"/>
      <c r="IQ54" s="151"/>
      <c r="IR54" s="151"/>
      <c r="IS54" s="151"/>
      <c r="IT54" s="151"/>
      <c r="IU54" s="151"/>
      <c r="IV54" s="151"/>
      <c r="IW54" s="151"/>
      <c r="IX54" s="151"/>
      <c r="IY54" s="151"/>
      <c r="IZ54" s="151"/>
      <c r="JA54" s="151"/>
      <c r="JB54" s="151"/>
      <c r="JC54" s="151"/>
      <c r="JD54" s="151"/>
      <c r="JE54" s="151"/>
      <c r="JF54" s="151"/>
      <c r="JG54" s="151"/>
      <c r="JH54" s="151">
        <v>104</v>
      </c>
      <c r="JI54" s="151"/>
      <c r="JJ54" s="151"/>
      <c r="JK54" s="151"/>
      <c r="JL54" s="151">
        <v>1</v>
      </c>
      <c r="JM54" s="151"/>
      <c r="JN54" s="151"/>
      <c r="JO54" s="151"/>
      <c r="JP54" s="151"/>
      <c r="JQ54" s="151"/>
      <c r="JR54" s="151"/>
      <c r="JS54" s="151"/>
      <c r="JT54" s="151"/>
      <c r="JU54" s="151"/>
      <c r="JV54" s="151"/>
      <c r="JW54" s="151"/>
      <c r="JX54" s="151"/>
      <c r="JY54" s="151"/>
      <c r="JZ54" s="151">
        <v>5</v>
      </c>
      <c r="KA54" s="151"/>
      <c r="KB54" s="151"/>
      <c r="KC54" s="151">
        <v>5</v>
      </c>
      <c r="KD54" s="151">
        <v>3</v>
      </c>
      <c r="KE54" s="151">
        <v>12</v>
      </c>
      <c r="KF54" s="151"/>
      <c r="KG54" s="151"/>
      <c r="KH54" s="151"/>
      <c r="KI54" s="151"/>
      <c r="KJ54" s="151"/>
      <c r="KK54" s="151"/>
      <c r="KL54" s="151"/>
      <c r="KM54" s="151"/>
      <c r="KN54" s="151"/>
      <c r="KO54" s="151"/>
      <c r="KP54" s="151"/>
      <c r="KQ54" s="151"/>
      <c r="KR54" s="151"/>
      <c r="KS54" s="151"/>
      <c r="KT54" s="151"/>
      <c r="KU54" s="151"/>
      <c r="KV54" s="151"/>
      <c r="KW54" s="151"/>
      <c r="KX54" s="151">
        <v>37</v>
      </c>
      <c r="KY54" s="151">
        <v>237</v>
      </c>
      <c r="KZ54" s="151">
        <v>6</v>
      </c>
      <c r="LA54" s="151">
        <v>2</v>
      </c>
      <c r="LB54" s="151">
        <v>2</v>
      </c>
      <c r="LC54" s="151"/>
      <c r="LD54" s="151"/>
      <c r="LE54" s="151"/>
      <c r="LF54" s="151"/>
      <c r="LG54" s="151"/>
      <c r="LH54" s="151"/>
      <c r="LI54" s="151"/>
      <c r="LJ54" s="151"/>
      <c r="LK54" s="151"/>
      <c r="LL54" s="151">
        <v>2</v>
      </c>
      <c r="LM54" s="151"/>
      <c r="LN54" s="151"/>
      <c r="LO54" s="151"/>
      <c r="LP54" s="151">
        <v>90</v>
      </c>
      <c r="LQ54" s="151"/>
      <c r="LR54" s="151"/>
      <c r="LS54" s="151"/>
      <c r="LT54" s="151"/>
      <c r="LU54" s="151">
        <v>209</v>
      </c>
      <c r="LV54" s="151"/>
      <c r="LW54" s="151"/>
      <c r="LX54" s="151">
        <v>242</v>
      </c>
      <c r="LY54" s="151"/>
      <c r="LZ54" s="151">
        <v>40</v>
      </c>
      <c r="MA54" s="151">
        <v>47</v>
      </c>
      <c r="MB54" s="151"/>
      <c r="MC54" s="151"/>
      <c r="MD54" s="151"/>
      <c r="ME54" s="151"/>
      <c r="MF54" s="151"/>
      <c r="MG54" s="151">
        <v>2</v>
      </c>
      <c r="MH54" s="151"/>
      <c r="MI54" s="151">
        <v>8</v>
      </c>
      <c r="MJ54" s="151"/>
      <c r="MK54" s="151">
        <v>605</v>
      </c>
      <c r="ML54" s="151"/>
      <c r="MM54" s="151"/>
      <c r="MN54" s="151"/>
      <c r="MO54" s="151"/>
      <c r="MP54" s="151">
        <v>15</v>
      </c>
      <c r="MQ54" s="151"/>
      <c r="MR54" s="151">
        <v>2</v>
      </c>
      <c r="MS54" s="151"/>
      <c r="MT54" s="151"/>
      <c r="MU54" s="151"/>
      <c r="MV54" s="151"/>
      <c r="MW54" s="151"/>
      <c r="MX54" s="151"/>
      <c r="MY54" s="151"/>
      <c r="MZ54" s="151">
        <v>1</v>
      </c>
      <c r="NA54" s="151">
        <v>66</v>
      </c>
      <c r="NB54" s="151"/>
      <c r="NC54" s="151"/>
      <c r="ND54" s="151">
        <v>15</v>
      </c>
      <c r="NE54" s="151">
        <v>33</v>
      </c>
      <c r="NF54" s="151">
        <v>21</v>
      </c>
      <c r="NG54" s="151"/>
      <c r="NH54" s="151"/>
      <c r="NI54" s="151"/>
      <c r="NJ54" s="151"/>
      <c r="NK54" s="151"/>
      <c r="NL54" s="151"/>
      <c r="NM54" s="151"/>
      <c r="NN54" s="151">
        <v>22</v>
      </c>
      <c r="NO54" s="151"/>
      <c r="NP54" s="151">
        <v>65</v>
      </c>
      <c r="NQ54" s="151">
        <v>170</v>
      </c>
      <c r="NR54" s="151">
        <v>43</v>
      </c>
      <c r="NS54" s="151"/>
      <c r="NT54" s="151"/>
      <c r="NU54" s="151"/>
      <c r="NV54" s="151"/>
      <c r="NW54" s="151"/>
      <c r="NX54" s="151"/>
      <c r="NY54" s="151"/>
      <c r="NZ54" s="151"/>
      <c r="OA54" s="151"/>
      <c r="OB54" s="151"/>
      <c r="OC54" s="151">
        <v>77</v>
      </c>
      <c r="OD54" s="151"/>
      <c r="OE54" s="151">
        <v>0</v>
      </c>
      <c r="OF54" s="151">
        <v>32</v>
      </c>
      <c r="OG54" s="151"/>
      <c r="OH54" s="151"/>
      <c r="OI54" s="151"/>
      <c r="OJ54" s="151">
        <v>1</v>
      </c>
      <c r="OK54" s="151">
        <v>23</v>
      </c>
      <c r="OL54" s="151"/>
      <c r="OM54" s="151"/>
      <c r="ON54" s="151"/>
      <c r="OO54" s="152">
        <v>266</v>
      </c>
      <c r="OP54" s="142">
        <v>7975</v>
      </c>
      <c r="OQ54" s="153">
        <v>26</v>
      </c>
      <c r="OR54" s="151"/>
      <c r="OS54" s="151"/>
      <c r="OT54" s="151"/>
      <c r="OU54" s="151"/>
      <c r="OV54" s="151">
        <v>45</v>
      </c>
      <c r="OW54" s="151">
        <v>210</v>
      </c>
      <c r="OX54" s="151">
        <v>-189</v>
      </c>
      <c r="OY54" s="151"/>
      <c r="OZ54" s="151"/>
      <c r="PA54" s="151"/>
      <c r="PB54" s="151"/>
      <c r="PC54" s="151"/>
      <c r="PD54" s="151"/>
      <c r="PE54" s="151"/>
      <c r="PF54" s="151"/>
      <c r="PG54" s="151"/>
      <c r="PH54" s="151"/>
      <c r="PI54" s="151"/>
      <c r="PJ54" s="154"/>
      <c r="PK54" s="142">
        <v>92</v>
      </c>
      <c r="PL54" s="142">
        <v>8067</v>
      </c>
    </row>
    <row r="55" spans="1:428" ht="15" x14ac:dyDescent="0.25">
      <c r="A55" s="145">
        <v>327910</v>
      </c>
      <c r="B55" s="146" t="s">
        <v>717</v>
      </c>
      <c r="C55" s="147" t="s">
        <v>243</v>
      </c>
      <c r="D55" s="148"/>
      <c r="E55" s="149"/>
      <c r="F55" s="149"/>
      <c r="G55" s="149"/>
      <c r="H55" s="149"/>
      <c r="I55" s="149"/>
      <c r="J55" s="151"/>
      <c r="K55" s="151"/>
      <c r="L55" s="151"/>
      <c r="M55" s="151"/>
      <c r="N55" s="151"/>
      <c r="O55" s="151"/>
      <c r="P55" s="151"/>
      <c r="Q55" s="151">
        <v>23</v>
      </c>
      <c r="R55" s="151"/>
      <c r="S55" s="151"/>
      <c r="T55" s="151"/>
      <c r="U55" s="151"/>
      <c r="V55" s="151"/>
      <c r="W55" s="151"/>
      <c r="X55" s="151"/>
      <c r="Y55" s="151"/>
      <c r="Z55" s="151"/>
      <c r="AA55" s="151"/>
      <c r="AB55" s="151">
        <v>8</v>
      </c>
      <c r="AC55" s="151">
        <v>184</v>
      </c>
      <c r="AD55" s="151">
        <v>79</v>
      </c>
      <c r="AE55" s="151">
        <v>18</v>
      </c>
      <c r="AF55" s="151">
        <v>53</v>
      </c>
      <c r="AG55" s="151">
        <v>21</v>
      </c>
      <c r="AH55" s="151">
        <v>55</v>
      </c>
      <c r="AI55" s="151">
        <v>12</v>
      </c>
      <c r="AJ55" s="151">
        <v>174</v>
      </c>
      <c r="AK55" s="151">
        <v>25</v>
      </c>
      <c r="AL55" s="151">
        <v>106</v>
      </c>
      <c r="AM55" s="151">
        <v>143</v>
      </c>
      <c r="AN55" s="151">
        <v>69</v>
      </c>
      <c r="AO55" s="151">
        <v>16</v>
      </c>
      <c r="AP55" s="151">
        <v>16</v>
      </c>
      <c r="AQ55" s="151">
        <v>27</v>
      </c>
      <c r="AR55" s="151">
        <v>9</v>
      </c>
      <c r="AS55" s="151">
        <v>3</v>
      </c>
      <c r="AT55" s="151">
        <v>11</v>
      </c>
      <c r="AU55" s="151">
        <v>53</v>
      </c>
      <c r="AV55" s="151">
        <v>11</v>
      </c>
      <c r="AW55" s="151">
        <v>24</v>
      </c>
      <c r="AX55" s="151">
        <v>16</v>
      </c>
      <c r="AY55" s="151">
        <v>230</v>
      </c>
      <c r="AZ55" s="151">
        <v>51</v>
      </c>
      <c r="BA55" s="151"/>
      <c r="BB55" s="151">
        <v>30</v>
      </c>
      <c r="BC55" s="151"/>
      <c r="BD55" s="151">
        <v>19</v>
      </c>
      <c r="BE55" s="151">
        <v>4</v>
      </c>
      <c r="BF55" s="151">
        <v>4</v>
      </c>
      <c r="BG55" s="151">
        <v>0</v>
      </c>
      <c r="BH55" s="151">
        <v>6</v>
      </c>
      <c r="BI55" s="151"/>
      <c r="BJ55" s="151">
        <v>3</v>
      </c>
      <c r="BK55" s="151">
        <v>3</v>
      </c>
      <c r="BL55" s="151">
        <v>115</v>
      </c>
      <c r="BM55" s="151">
        <v>12</v>
      </c>
      <c r="BN55" s="151"/>
      <c r="BO55" s="151">
        <v>3</v>
      </c>
      <c r="BP55" s="151">
        <v>14</v>
      </c>
      <c r="BQ55" s="151">
        <v>25</v>
      </c>
      <c r="BR55" s="151">
        <v>228</v>
      </c>
      <c r="BS55" s="151">
        <v>34</v>
      </c>
      <c r="BT55" s="151">
        <v>12</v>
      </c>
      <c r="BU55" s="151">
        <v>7</v>
      </c>
      <c r="BV55" s="151">
        <v>4</v>
      </c>
      <c r="BW55" s="151">
        <v>74</v>
      </c>
      <c r="BX55" s="151">
        <v>2</v>
      </c>
      <c r="BY55" s="151">
        <v>105</v>
      </c>
      <c r="BZ55" s="151">
        <v>99</v>
      </c>
      <c r="CA55" s="151">
        <v>105</v>
      </c>
      <c r="CB55" s="151">
        <v>11</v>
      </c>
      <c r="CC55" s="151">
        <v>35</v>
      </c>
      <c r="CD55" s="151">
        <v>15</v>
      </c>
      <c r="CE55" s="151">
        <v>3</v>
      </c>
      <c r="CF55" s="151">
        <v>40</v>
      </c>
      <c r="CG55" s="151">
        <v>39</v>
      </c>
      <c r="CH55" s="151">
        <v>10</v>
      </c>
      <c r="CI55" s="151">
        <v>5</v>
      </c>
      <c r="CJ55" s="151">
        <v>21</v>
      </c>
      <c r="CK55" s="151">
        <v>60</v>
      </c>
      <c r="CL55" s="151">
        <v>15</v>
      </c>
      <c r="CM55" s="151">
        <v>137</v>
      </c>
      <c r="CN55" s="151"/>
      <c r="CO55" s="151"/>
      <c r="CP55" s="151">
        <v>19</v>
      </c>
      <c r="CQ55" s="151">
        <v>4</v>
      </c>
      <c r="CR55" s="151">
        <v>27</v>
      </c>
      <c r="CS55" s="151">
        <v>5</v>
      </c>
      <c r="CT55" s="151">
        <v>35</v>
      </c>
      <c r="CU55" s="151">
        <v>28</v>
      </c>
      <c r="CV55" s="151">
        <v>56</v>
      </c>
      <c r="CW55" s="151">
        <v>60</v>
      </c>
      <c r="CX55" s="151">
        <v>116</v>
      </c>
      <c r="CY55" s="151">
        <v>2</v>
      </c>
      <c r="CZ55" s="151">
        <v>2</v>
      </c>
      <c r="DA55" s="151">
        <v>20</v>
      </c>
      <c r="DB55" s="151">
        <v>19</v>
      </c>
      <c r="DC55" s="151">
        <v>61</v>
      </c>
      <c r="DD55" s="151">
        <v>42</v>
      </c>
      <c r="DE55" s="151">
        <v>8</v>
      </c>
      <c r="DF55" s="151">
        <v>5</v>
      </c>
      <c r="DG55" s="151">
        <v>1</v>
      </c>
      <c r="DH55" s="151">
        <v>37</v>
      </c>
      <c r="DI55" s="151">
        <v>151</v>
      </c>
      <c r="DJ55" s="151"/>
      <c r="DK55" s="151"/>
      <c r="DL55" s="151">
        <v>0</v>
      </c>
      <c r="DM55" s="151"/>
      <c r="DN55" s="151">
        <v>10</v>
      </c>
      <c r="DO55" s="151"/>
      <c r="DP55" s="151">
        <v>7</v>
      </c>
      <c r="DQ55" s="151">
        <v>4</v>
      </c>
      <c r="DR55" s="151">
        <v>5</v>
      </c>
      <c r="DS55" s="151"/>
      <c r="DT55" s="151">
        <v>16</v>
      </c>
      <c r="DU55" s="151">
        <v>0</v>
      </c>
      <c r="DV55" s="151">
        <v>4</v>
      </c>
      <c r="DW55" s="151">
        <v>1</v>
      </c>
      <c r="DX55" s="151">
        <v>6</v>
      </c>
      <c r="DY55" s="151">
        <v>5</v>
      </c>
      <c r="DZ55" s="151"/>
      <c r="EA55" s="151">
        <v>7</v>
      </c>
      <c r="EB55" s="151"/>
      <c r="EC55" s="151"/>
      <c r="ED55" s="151">
        <v>0</v>
      </c>
      <c r="EE55" s="151"/>
      <c r="EF55" s="151">
        <v>4</v>
      </c>
      <c r="EG55" s="151">
        <v>2</v>
      </c>
      <c r="EH55" s="151">
        <v>1</v>
      </c>
      <c r="EI55" s="151">
        <v>3</v>
      </c>
      <c r="EJ55" s="151">
        <v>4</v>
      </c>
      <c r="EK55" s="151">
        <v>9</v>
      </c>
      <c r="EL55" s="151"/>
      <c r="EM55" s="151"/>
      <c r="EN55" s="151">
        <v>0</v>
      </c>
      <c r="EO55" s="151">
        <v>52</v>
      </c>
      <c r="EP55" s="151"/>
      <c r="EQ55" s="151">
        <v>3</v>
      </c>
      <c r="ER55" s="151"/>
      <c r="ES55" s="151">
        <v>6</v>
      </c>
      <c r="ET55" s="151">
        <v>10</v>
      </c>
      <c r="EU55" s="151">
        <v>44</v>
      </c>
      <c r="EV55" s="151">
        <v>2</v>
      </c>
      <c r="EW55" s="151">
        <v>1</v>
      </c>
      <c r="EX55" s="151">
        <v>2</v>
      </c>
      <c r="EY55" s="151">
        <v>12</v>
      </c>
      <c r="EZ55" s="151">
        <v>9</v>
      </c>
      <c r="FA55" s="151">
        <v>5</v>
      </c>
      <c r="FB55" s="151">
        <v>17</v>
      </c>
      <c r="FC55" s="151">
        <v>32</v>
      </c>
      <c r="FD55" s="151">
        <v>134</v>
      </c>
      <c r="FE55" s="151">
        <v>34</v>
      </c>
      <c r="FF55" s="151">
        <v>88</v>
      </c>
      <c r="FG55" s="151">
        <v>0</v>
      </c>
      <c r="FH55" s="151">
        <v>12</v>
      </c>
      <c r="FI55" s="151"/>
      <c r="FJ55" s="151">
        <v>1</v>
      </c>
      <c r="FK55" s="151">
        <v>5</v>
      </c>
      <c r="FL55" s="151">
        <v>10</v>
      </c>
      <c r="FM55" s="151">
        <v>5</v>
      </c>
      <c r="FN55" s="151"/>
      <c r="FO55" s="151">
        <v>0</v>
      </c>
      <c r="FP55" s="151">
        <v>1</v>
      </c>
      <c r="FQ55" s="151">
        <v>8</v>
      </c>
      <c r="FR55" s="151">
        <v>27</v>
      </c>
      <c r="FS55" s="151">
        <v>7</v>
      </c>
      <c r="FT55" s="151">
        <v>12</v>
      </c>
      <c r="FU55" s="151">
        <v>27</v>
      </c>
      <c r="FV55" s="151">
        <v>16</v>
      </c>
      <c r="FW55" s="151">
        <v>46</v>
      </c>
      <c r="FX55" s="151">
        <v>10</v>
      </c>
      <c r="FY55" s="151">
        <v>81</v>
      </c>
      <c r="FZ55" s="151">
        <v>35</v>
      </c>
      <c r="GA55" s="151">
        <v>4</v>
      </c>
      <c r="GB55" s="151">
        <v>3</v>
      </c>
      <c r="GC55" s="151">
        <v>4</v>
      </c>
      <c r="GD55" s="151">
        <v>3</v>
      </c>
      <c r="GE55" s="151">
        <v>22</v>
      </c>
      <c r="GF55" s="151">
        <v>1</v>
      </c>
      <c r="GG55" s="151">
        <v>4</v>
      </c>
      <c r="GH55" s="151">
        <v>141</v>
      </c>
      <c r="GI55" s="151">
        <v>53</v>
      </c>
      <c r="GJ55" s="151"/>
      <c r="GK55" s="151"/>
      <c r="GL55" s="151"/>
      <c r="GM55" s="151"/>
      <c r="GN55" s="151"/>
      <c r="GO55" s="151"/>
      <c r="GP55" s="151">
        <v>2</v>
      </c>
      <c r="GQ55" s="151">
        <v>0</v>
      </c>
      <c r="GR55" s="151">
        <v>0</v>
      </c>
      <c r="GS55" s="151"/>
      <c r="GT55" s="151"/>
      <c r="GU55" s="151"/>
      <c r="GV55" s="151"/>
      <c r="GW55" s="151"/>
      <c r="GX55" s="151">
        <v>1</v>
      </c>
      <c r="GY55" s="151"/>
      <c r="GZ55" s="151"/>
      <c r="HA55" s="151"/>
      <c r="HB55" s="151">
        <v>0</v>
      </c>
      <c r="HC55" s="151"/>
      <c r="HD55" s="151"/>
      <c r="HE55" s="151"/>
      <c r="HF55" s="151"/>
      <c r="HG55" s="151"/>
      <c r="HH55" s="151"/>
      <c r="HI55" s="151">
        <v>0</v>
      </c>
      <c r="HJ55" s="151"/>
      <c r="HK55" s="151"/>
      <c r="HL55" s="151"/>
      <c r="HM55" s="151"/>
      <c r="HN55" s="151"/>
      <c r="HO55" s="151"/>
      <c r="HP55" s="151"/>
      <c r="HQ55" s="151"/>
      <c r="HR55" s="151"/>
      <c r="HS55" s="151"/>
      <c r="HT55" s="151"/>
      <c r="HU55" s="151"/>
      <c r="HV55" s="151">
        <v>8</v>
      </c>
      <c r="HW55" s="151">
        <v>7</v>
      </c>
      <c r="HX55" s="151"/>
      <c r="HY55" s="151"/>
      <c r="HZ55" s="151"/>
      <c r="IA55" s="151"/>
      <c r="IB55" s="151"/>
      <c r="IC55" s="151">
        <v>1</v>
      </c>
      <c r="ID55" s="151"/>
      <c r="IE55" s="151"/>
      <c r="IF55" s="151"/>
      <c r="IG55" s="151"/>
      <c r="IH55" s="151"/>
      <c r="II55" s="151"/>
      <c r="IJ55" s="151"/>
      <c r="IK55" s="151"/>
      <c r="IL55" s="151"/>
      <c r="IM55" s="151">
        <v>1</v>
      </c>
      <c r="IN55" s="151">
        <v>1</v>
      </c>
      <c r="IO55" s="151">
        <v>0</v>
      </c>
      <c r="IP55" s="151"/>
      <c r="IQ55" s="151"/>
      <c r="IR55" s="151"/>
      <c r="IS55" s="151"/>
      <c r="IT55" s="151"/>
      <c r="IU55" s="151"/>
      <c r="IV55" s="151"/>
      <c r="IW55" s="151"/>
      <c r="IX55" s="151">
        <v>0</v>
      </c>
      <c r="IY55" s="151">
        <v>0</v>
      </c>
      <c r="IZ55" s="151"/>
      <c r="JA55" s="151">
        <v>6</v>
      </c>
      <c r="JB55" s="151">
        <v>7</v>
      </c>
      <c r="JC55" s="151">
        <v>4</v>
      </c>
      <c r="JD55" s="151"/>
      <c r="JE55" s="151">
        <v>3</v>
      </c>
      <c r="JF55" s="151">
        <v>1</v>
      </c>
      <c r="JG55" s="151">
        <v>1</v>
      </c>
      <c r="JH55" s="151">
        <v>33</v>
      </c>
      <c r="JI55" s="151"/>
      <c r="JJ55" s="151"/>
      <c r="JK55" s="151">
        <v>5</v>
      </c>
      <c r="JL55" s="151"/>
      <c r="JM55" s="151">
        <v>2</v>
      </c>
      <c r="JN55" s="151"/>
      <c r="JO55" s="151">
        <v>3</v>
      </c>
      <c r="JP55" s="151">
        <v>5</v>
      </c>
      <c r="JQ55" s="151"/>
      <c r="JR55" s="151"/>
      <c r="JS55" s="151"/>
      <c r="JT55" s="151"/>
      <c r="JU55" s="151"/>
      <c r="JV55" s="151"/>
      <c r="JW55" s="151">
        <v>5</v>
      </c>
      <c r="JX55" s="151"/>
      <c r="JY55" s="151"/>
      <c r="JZ55" s="151"/>
      <c r="KA55" s="151">
        <v>1</v>
      </c>
      <c r="KB55" s="151"/>
      <c r="KC55" s="151"/>
      <c r="KD55" s="151"/>
      <c r="KE55" s="151">
        <v>1</v>
      </c>
      <c r="KF55" s="151"/>
      <c r="KG55" s="151"/>
      <c r="KH55" s="151"/>
      <c r="KI55" s="151"/>
      <c r="KJ55" s="151"/>
      <c r="KK55" s="151"/>
      <c r="KL55" s="151"/>
      <c r="KM55" s="151"/>
      <c r="KN55" s="151">
        <v>58</v>
      </c>
      <c r="KO55" s="151"/>
      <c r="KP55" s="151"/>
      <c r="KQ55" s="151"/>
      <c r="KR55" s="151"/>
      <c r="KS55" s="151"/>
      <c r="KT55" s="151"/>
      <c r="KU55" s="151"/>
      <c r="KV55" s="151"/>
      <c r="KW55" s="151"/>
      <c r="KX55" s="151">
        <v>2</v>
      </c>
      <c r="KY55" s="151">
        <v>14</v>
      </c>
      <c r="KZ55" s="151"/>
      <c r="LA55" s="151">
        <v>6</v>
      </c>
      <c r="LB55" s="151"/>
      <c r="LC55" s="151"/>
      <c r="LD55" s="151"/>
      <c r="LE55" s="151"/>
      <c r="LF55" s="151"/>
      <c r="LG55" s="151"/>
      <c r="LH55" s="151"/>
      <c r="LI55" s="151"/>
      <c r="LJ55" s="151"/>
      <c r="LK55" s="151"/>
      <c r="LL55" s="151"/>
      <c r="LM55" s="151"/>
      <c r="LN55" s="151"/>
      <c r="LO55" s="151">
        <v>24</v>
      </c>
      <c r="LP55" s="151">
        <v>45</v>
      </c>
      <c r="LQ55" s="151"/>
      <c r="LR55" s="151"/>
      <c r="LS55" s="151"/>
      <c r="LT55" s="151"/>
      <c r="LU55" s="151"/>
      <c r="LV55" s="151"/>
      <c r="LW55" s="151"/>
      <c r="LX55" s="151"/>
      <c r="LY55" s="151"/>
      <c r="LZ55" s="151"/>
      <c r="MA55" s="151">
        <v>14</v>
      </c>
      <c r="MB55" s="151">
        <v>7</v>
      </c>
      <c r="MC55" s="151"/>
      <c r="MD55" s="151"/>
      <c r="ME55" s="151"/>
      <c r="MF55" s="151">
        <v>1</v>
      </c>
      <c r="MG55" s="151"/>
      <c r="MH55" s="151"/>
      <c r="MI55" s="151">
        <v>0</v>
      </c>
      <c r="MJ55" s="151"/>
      <c r="MK55" s="151"/>
      <c r="ML55" s="151">
        <v>7</v>
      </c>
      <c r="MM55" s="151"/>
      <c r="MN55" s="151">
        <v>13</v>
      </c>
      <c r="MO55" s="151">
        <v>5</v>
      </c>
      <c r="MP55" s="151"/>
      <c r="MQ55" s="151"/>
      <c r="MR55" s="151">
        <v>0</v>
      </c>
      <c r="MS55" s="151"/>
      <c r="MT55" s="151"/>
      <c r="MU55" s="151"/>
      <c r="MV55" s="151"/>
      <c r="MW55" s="151"/>
      <c r="MX55" s="151"/>
      <c r="MY55" s="151"/>
      <c r="MZ55" s="151"/>
      <c r="NA55" s="151">
        <v>0</v>
      </c>
      <c r="NB55" s="151"/>
      <c r="NC55" s="151"/>
      <c r="ND55" s="151">
        <v>1</v>
      </c>
      <c r="NE55" s="151"/>
      <c r="NF55" s="151">
        <v>1</v>
      </c>
      <c r="NG55" s="151"/>
      <c r="NH55" s="151"/>
      <c r="NI55" s="151"/>
      <c r="NJ55" s="151"/>
      <c r="NK55" s="151"/>
      <c r="NL55" s="151"/>
      <c r="NM55" s="151"/>
      <c r="NN55" s="151">
        <v>3</v>
      </c>
      <c r="NO55" s="151"/>
      <c r="NP55" s="151"/>
      <c r="NQ55" s="151"/>
      <c r="NR55" s="151"/>
      <c r="NS55" s="151">
        <v>2</v>
      </c>
      <c r="NT55" s="151"/>
      <c r="NU55" s="151">
        <v>133</v>
      </c>
      <c r="NV55" s="151">
        <v>72</v>
      </c>
      <c r="NW55" s="151"/>
      <c r="NX55" s="151"/>
      <c r="NY55" s="151"/>
      <c r="NZ55" s="151"/>
      <c r="OA55" s="151"/>
      <c r="OB55" s="151"/>
      <c r="OC55" s="151"/>
      <c r="OD55" s="151"/>
      <c r="OE55" s="151">
        <v>2</v>
      </c>
      <c r="OF55" s="151">
        <v>59</v>
      </c>
      <c r="OG55" s="151"/>
      <c r="OH55" s="151"/>
      <c r="OI55" s="151"/>
      <c r="OJ55" s="151">
        <v>11</v>
      </c>
      <c r="OK55" s="151">
        <v>395</v>
      </c>
      <c r="OL55" s="151">
        <v>4</v>
      </c>
      <c r="OM55" s="151"/>
      <c r="ON55" s="151"/>
      <c r="OO55" s="152">
        <v>3</v>
      </c>
      <c r="OP55" s="142">
        <v>5495</v>
      </c>
      <c r="OQ55" s="153">
        <v>188</v>
      </c>
      <c r="OR55" s="151"/>
      <c r="OS55" s="151"/>
      <c r="OT55" s="151"/>
      <c r="OU55" s="151"/>
      <c r="OV55" s="151">
        <v>31</v>
      </c>
      <c r="OW55" s="151">
        <v>845</v>
      </c>
      <c r="OX55" s="151">
        <v>-1834</v>
      </c>
      <c r="OY55" s="151"/>
      <c r="OZ55" s="151"/>
      <c r="PA55" s="151"/>
      <c r="PB55" s="151"/>
      <c r="PC55" s="151"/>
      <c r="PD55" s="151"/>
      <c r="PE55" s="151"/>
      <c r="PF55" s="151"/>
      <c r="PG55" s="151"/>
      <c r="PH55" s="151"/>
      <c r="PI55" s="151"/>
      <c r="PJ55" s="154"/>
      <c r="PK55" s="142">
        <v>-770</v>
      </c>
      <c r="PL55" s="142">
        <v>4724</v>
      </c>
    </row>
    <row r="56" spans="1:428" ht="15" x14ac:dyDescent="0.25">
      <c r="A56" s="145">
        <v>327991</v>
      </c>
      <c r="B56" s="146" t="s">
        <v>717</v>
      </c>
      <c r="C56" s="147" t="s">
        <v>244</v>
      </c>
      <c r="D56" s="155"/>
      <c r="E56" s="149"/>
      <c r="F56" s="149"/>
      <c r="G56" s="149"/>
      <c r="H56" s="149"/>
      <c r="I56" s="149"/>
      <c r="J56" s="151"/>
      <c r="K56" s="151"/>
      <c r="L56" s="151"/>
      <c r="M56" s="151"/>
      <c r="N56" s="151"/>
      <c r="O56" s="151"/>
      <c r="P56" s="151"/>
      <c r="Q56" s="151"/>
      <c r="R56" s="151"/>
      <c r="S56" s="151"/>
      <c r="T56" s="151"/>
      <c r="U56" s="151"/>
      <c r="V56" s="151"/>
      <c r="W56" s="151"/>
      <c r="X56" s="151"/>
      <c r="Y56" s="151"/>
      <c r="Z56" s="151"/>
      <c r="AA56" s="151"/>
      <c r="AB56" s="151">
        <v>269</v>
      </c>
      <c r="AC56" s="151">
        <v>2296</v>
      </c>
      <c r="AD56" s="151">
        <v>35</v>
      </c>
      <c r="AE56" s="151">
        <v>15</v>
      </c>
      <c r="AF56" s="151">
        <v>450</v>
      </c>
      <c r="AG56" s="151">
        <v>144</v>
      </c>
      <c r="AH56" s="151">
        <v>297</v>
      </c>
      <c r="AI56" s="151"/>
      <c r="AJ56" s="151">
        <v>25</v>
      </c>
      <c r="AK56" s="151">
        <v>34</v>
      </c>
      <c r="AL56" s="151">
        <v>558</v>
      </c>
      <c r="AM56" s="151">
        <v>1</v>
      </c>
      <c r="AN56" s="151"/>
      <c r="AO56" s="151"/>
      <c r="AP56" s="151"/>
      <c r="AQ56" s="151"/>
      <c r="AR56" s="151">
        <v>13</v>
      </c>
      <c r="AS56" s="151"/>
      <c r="AT56" s="151"/>
      <c r="AU56" s="151"/>
      <c r="AV56" s="151"/>
      <c r="AW56" s="151"/>
      <c r="AX56" s="151"/>
      <c r="AY56" s="151"/>
      <c r="AZ56" s="151">
        <v>238</v>
      </c>
      <c r="BA56" s="151"/>
      <c r="BB56" s="151"/>
      <c r="BC56" s="151"/>
      <c r="BD56" s="151"/>
      <c r="BE56" s="151"/>
      <c r="BF56" s="151"/>
      <c r="BG56" s="151"/>
      <c r="BH56" s="151"/>
      <c r="BI56" s="151"/>
      <c r="BJ56" s="151"/>
      <c r="BK56" s="151"/>
      <c r="BL56" s="151"/>
      <c r="BM56" s="151"/>
      <c r="BN56" s="151"/>
      <c r="BO56" s="151"/>
      <c r="BP56" s="151"/>
      <c r="BQ56" s="151"/>
      <c r="BR56" s="151"/>
      <c r="BS56" s="151"/>
      <c r="BT56" s="151"/>
      <c r="BU56" s="151"/>
      <c r="BV56" s="151"/>
      <c r="BW56" s="151"/>
      <c r="BX56" s="151"/>
      <c r="BY56" s="151"/>
      <c r="BZ56" s="151"/>
      <c r="CA56" s="151"/>
      <c r="CB56" s="151"/>
      <c r="CC56" s="151"/>
      <c r="CD56" s="151"/>
      <c r="CE56" s="151"/>
      <c r="CF56" s="151"/>
      <c r="CG56" s="151"/>
      <c r="CH56" s="151"/>
      <c r="CI56" s="151"/>
      <c r="CJ56" s="151"/>
      <c r="CK56" s="151"/>
      <c r="CL56" s="151"/>
      <c r="CM56" s="151"/>
      <c r="CN56" s="151"/>
      <c r="CO56" s="151"/>
      <c r="CP56" s="151"/>
      <c r="CQ56" s="151"/>
      <c r="CR56" s="151"/>
      <c r="CS56" s="151"/>
      <c r="CT56" s="151"/>
      <c r="CU56" s="151"/>
      <c r="CV56" s="151"/>
      <c r="CW56" s="151"/>
      <c r="CX56" s="151"/>
      <c r="CY56" s="151"/>
      <c r="CZ56" s="151"/>
      <c r="DA56" s="151"/>
      <c r="DB56" s="151"/>
      <c r="DC56" s="151"/>
      <c r="DD56" s="151"/>
      <c r="DE56" s="151"/>
      <c r="DF56" s="151"/>
      <c r="DG56" s="151"/>
      <c r="DH56" s="151"/>
      <c r="DI56" s="151"/>
      <c r="DJ56" s="151"/>
      <c r="DK56" s="151"/>
      <c r="DL56" s="151"/>
      <c r="DM56" s="151"/>
      <c r="DN56" s="151"/>
      <c r="DO56" s="151"/>
      <c r="DP56" s="151"/>
      <c r="DQ56" s="151"/>
      <c r="DR56" s="151"/>
      <c r="DS56" s="151"/>
      <c r="DT56" s="151"/>
      <c r="DU56" s="151"/>
      <c r="DV56" s="151"/>
      <c r="DW56" s="151"/>
      <c r="DX56" s="151"/>
      <c r="DY56" s="151"/>
      <c r="DZ56" s="151"/>
      <c r="EA56" s="151"/>
      <c r="EB56" s="151"/>
      <c r="EC56" s="151"/>
      <c r="ED56" s="151"/>
      <c r="EE56" s="151"/>
      <c r="EF56" s="151"/>
      <c r="EG56" s="151"/>
      <c r="EH56" s="151"/>
      <c r="EI56" s="151"/>
      <c r="EJ56" s="151"/>
      <c r="EK56" s="151"/>
      <c r="EL56" s="151"/>
      <c r="EM56" s="151"/>
      <c r="EN56" s="151"/>
      <c r="EO56" s="151"/>
      <c r="EP56" s="151"/>
      <c r="EQ56" s="151"/>
      <c r="ER56" s="151"/>
      <c r="ES56" s="151"/>
      <c r="ET56" s="151"/>
      <c r="EU56" s="151"/>
      <c r="EV56" s="151"/>
      <c r="EW56" s="151"/>
      <c r="EX56" s="151"/>
      <c r="EY56" s="151"/>
      <c r="EZ56" s="151"/>
      <c r="FA56" s="151"/>
      <c r="FB56" s="151"/>
      <c r="FC56" s="151"/>
      <c r="FD56" s="151"/>
      <c r="FE56" s="151"/>
      <c r="FF56" s="151"/>
      <c r="FG56" s="151"/>
      <c r="FH56" s="151"/>
      <c r="FI56" s="151"/>
      <c r="FJ56" s="151"/>
      <c r="FK56" s="151"/>
      <c r="FL56" s="151"/>
      <c r="FM56" s="151"/>
      <c r="FN56" s="151"/>
      <c r="FO56" s="151"/>
      <c r="FP56" s="151"/>
      <c r="FQ56" s="151"/>
      <c r="FR56" s="151"/>
      <c r="FS56" s="151"/>
      <c r="FT56" s="151"/>
      <c r="FU56" s="151"/>
      <c r="FV56" s="151"/>
      <c r="FW56" s="151"/>
      <c r="FX56" s="151"/>
      <c r="FY56" s="151"/>
      <c r="FZ56" s="151"/>
      <c r="GA56" s="151">
        <v>11</v>
      </c>
      <c r="GB56" s="151"/>
      <c r="GC56" s="151">
        <v>11</v>
      </c>
      <c r="GD56" s="151"/>
      <c r="GE56" s="151"/>
      <c r="GF56" s="151"/>
      <c r="GG56" s="151"/>
      <c r="GH56" s="151"/>
      <c r="GI56" s="151"/>
      <c r="GJ56" s="151"/>
      <c r="GK56" s="151"/>
      <c r="GL56" s="151"/>
      <c r="GM56" s="151"/>
      <c r="GN56" s="151"/>
      <c r="GO56" s="151"/>
      <c r="GP56" s="151"/>
      <c r="GQ56" s="151"/>
      <c r="GR56" s="151"/>
      <c r="GS56" s="151"/>
      <c r="GT56" s="151"/>
      <c r="GU56" s="151"/>
      <c r="GV56" s="151"/>
      <c r="GW56" s="151"/>
      <c r="GX56" s="151"/>
      <c r="GY56" s="151"/>
      <c r="GZ56" s="151"/>
      <c r="HA56" s="151"/>
      <c r="HB56" s="151"/>
      <c r="HC56" s="151"/>
      <c r="HD56" s="151"/>
      <c r="HE56" s="151"/>
      <c r="HF56" s="151"/>
      <c r="HG56" s="151"/>
      <c r="HH56" s="151"/>
      <c r="HI56" s="151"/>
      <c r="HJ56" s="151"/>
      <c r="HK56" s="151"/>
      <c r="HL56" s="151"/>
      <c r="HM56" s="151"/>
      <c r="HN56" s="151"/>
      <c r="HO56" s="151"/>
      <c r="HP56" s="151"/>
      <c r="HQ56" s="151"/>
      <c r="HR56" s="151"/>
      <c r="HS56" s="151"/>
      <c r="HT56" s="151"/>
      <c r="HU56" s="151"/>
      <c r="HV56" s="151"/>
      <c r="HW56" s="151"/>
      <c r="HX56" s="151"/>
      <c r="HY56" s="151"/>
      <c r="HZ56" s="151"/>
      <c r="IA56" s="151"/>
      <c r="IB56" s="151"/>
      <c r="IC56" s="151"/>
      <c r="ID56" s="151"/>
      <c r="IE56" s="151"/>
      <c r="IF56" s="151"/>
      <c r="IG56" s="151"/>
      <c r="IH56" s="151"/>
      <c r="II56" s="151"/>
      <c r="IJ56" s="151"/>
      <c r="IK56" s="151"/>
      <c r="IL56" s="151"/>
      <c r="IM56" s="151"/>
      <c r="IN56" s="151"/>
      <c r="IO56" s="151"/>
      <c r="IP56" s="151"/>
      <c r="IQ56" s="151"/>
      <c r="IR56" s="151"/>
      <c r="IS56" s="151"/>
      <c r="IT56" s="151"/>
      <c r="IU56" s="151"/>
      <c r="IV56" s="151"/>
      <c r="IW56" s="151"/>
      <c r="IX56" s="151"/>
      <c r="IY56" s="151"/>
      <c r="IZ56" s="151"/>
      <c r="JA56" s="151"/>
      <c r="JB56" s="151"/>
      <c r="JC56" s="151"/>
      <c r="JD56" s="151"/>
      <c r="JE56" s="151"/>
      <c r="JF56" s="151"/>
      <c r="JG56" s="151"/>
      <c r="JH56" s="151"/>
      <c r="JI56" s="151"/>
      <c r="JJ56" s="151"/>
      <c r="JK56" s="151"/>
      <c r="JL56" s="151"/>
      <c r="JM56" s="151"/>
      <c r="JN56" s="151"/>
      <c r="JO56" s="151"/>
      <c r="JP56" s="151"/>
      <c r="JQ56" s="151"/>
      <c r="JR56" s="151"/>
      <c r="JS56" s="151"/>
      <c r="JT56" s="151"/>
      <c r="JU56" s="151"/>
      <c r="JV56" s="151"/>
      <c r="JW56" s="151"/>
      <c r="JX56" s="151"/>
      <c r="JY56" s="151"/>
      <c r="JZ56" s="151"/>
      <c r="KA56" s="151"/>
      <c r="KB56" s="151"/>
      <c r="KC56" s="151"/>
      <c r="KD56" s="151"/>
      <c r="KE56" s="151"/>
      <c r="KF56" s="151"/>
      <c r="KG56" s="151"/>
      <c r="KH56" s="151"/>
      <c r="KI56" s="151"/>
      <c r="KJ56" s="151"/>
      <c r="KK56" s="151"/>
      <c r="KL56" s="151"/>
      <c r="KM56" s="151"/>
      <c r="KN56" s="151"/>
      <c r="KO56" s="151"/>
      <c r="KP56" s="151"/>
      <c r="KQ56" s="151"/>
      <c r="KR56" s="151"/>
      <c r="KS56" s="151"/>
      <c r="KT56" s="151"/>
      <c r="KU56" s="151"/>
      <c r="KV56" s="151"/>
      <c r="KW56" s="151"/>
      <c r="KX56" s="151">
        <v>29</v>
      </c>
      <c r="KY56" s="151">
        <v>188</v>
      </c>
      <c r="KZ56" s="151">
        <v>6</v>
      </c>
      <c r="LA56" s="151"/>
      <c r="LB56" s="151"/>
      <c r="LC56" s="151"/>
      <c r="LD56" s="151"/>
      <c r="LE56" s="151"/>
      <c r="LF56" s="151"/>
      <c r="LG56" s="151"/>
      <c r="LH56" s="151"/>
      <c r="LI56" s="151"/>
      <c r="LJ56" s="151"/>
      <c r="LK56" s="151"/>
      <c r="LL56" s="151"/>
      <c r="LM56" s="151"/>
      <c r="LN56" s="151"/>
      <c r="LO56" s="151"/>
      <c r="LP56" s="151"/>
      <c r="LQ56" s="151"/>
      <c r="LR56" s="151"/>
      <c r="LS56" s="151"/>
      <c r="LT56" s="151"/>
      <c r="LU56" s="151"/>
      <c r="LV56" s="151"/>
      <c r="LW56" s="151"/>
      <c r="LX56" s="151"/>
      <c r="LY56" s="151"/>
      <c r="LZ56" s="151"/>
      <c r="MA56" s="151">
        <v>46</v>
      </c>
      <c r="MB56" s="151"/>
      <c r="MC56" s="151"/>
      <c r="MD56" s="151"/>
      <c r="ME56" s="151"/>
      <c r="MF56" s="151"/>
      <c r="MG56" s="151">
        <v>2</v>
      </c>
      <c r="MH56" s="151"/>
      <c r="MI56" s="151"/>
      <c r="MJ56" s="151"/>
      <c r="MK56" s="151"/>
      <c r="ML56" s="151"/>
      <c r="MM56" s="151"/>
      <c r="MN56" s="151"/>
      <c r="MO56" s="151"/>
      <c r="MP56" s="151"/>
      <c r="MQ56" s="151"/>
      <c r="MR56" s="151">
        <v>2</v>
      </c>
      <c r="MS56" s="151"/>
      <c r="MT56" s="151"/>
      <c r="MU56" s="151"/>
      <c r="MV56" s="151"/>
      <c r="MW56" s="151"/>
      <c r="MX56" s="151"/>
      <c r="MY56" s="151"/>
      <c r="MZ56" s="151"/>
      <c r="NA56" s="151"/>
      <c r="NB56" s="151"/>
      <c r="NC56" s="151"/>
      <c r="ND56" s="151"/>
      <c r="NE56" s="151"/>
      <c r="NF56" s="151"/>
      <c r="NG56" s="151">
        <v>2</v>
      </c>
      <c r="NH56" s="151"/>
      <c r="NI56" s="151"/>
      <c r="NJ56" s="151"/>
      <c r="NK56" s="151"/>
      <c r="NL56" s="151"/>
      <c r="NM56" s="151"/>
      <c r="NN56" s="151"/>
      <c r="NO56" s="151"/>
      <c r="NP56" s="151"/>
      <c r="NQ56" s="151">
        <v>90</v>
      </c>
      <c r="NR56" s="151">
        <v>31</v>
      </c>
      <c r="NS56" s="151"/>
      <c r="NT56" s="151"/>
      <c r="NU56" s="151"/>
      <c r="NV56" s="151"/>
      <c r="NW56" s="151"/>
      <c r="NX56" s="151"/>
      <c r="NY56" s="151"/>
      <c r="NZ56" s="151"/>
      <c r="OA56" s="151"/>
      <c r="OB56" s="151"/>
      <c r="OC56" s="151"/>
      <c r="OD56" s="151"/>
      <c r="OE56" s="151">
        <v>55</v>
      </c>
      <c r="OF56" s="151"/>
      <c r="OG56" s="151"/>
      <c r="OH56" s="151"/>
      <c r="OI56" s="151"/>
      <c r="OJ56" s="151">
        <v>94</v>
      </c>
      <c r="OK56" s="151"/>
      <c r="OL56" s="151">
        <v>3</v>
      </c>
      <c r="OM56" s="151"/>
      <c r="ON56" s="151"/>
      <c r="OO56" s="152">
        <v>23</v>
      </c>
      <c r="OP56" s="142">
        <v>4967</v>
      </c>
      <c r="OQ56" s="153">
        <v>3169</v>
      </c>
      <c r="OR56" s="151"/>
      <c r="OS56" s="151"/>
      <c r="OT56" s="151"/>
      <c r="OU56" s="151"/>
      <c r="OV56" s="151">
        <v>15</v>
      </c>
      <c r="OW56" s="151">
        <v>77</v>
      </c>
      <c r="OX56" s="151">
        <v>-3283</v>
      </c>
      <c r="OY56" s="151"/>
      <c r="OZ56" s="151"/>
      <c r="PA56" s="151"/>
      <c r="PB56" s="151"/>
      <c r="PC56" s="151"/>
      <c r="PD56" s="151"/>
      <c r="PE56" s="151"/>
      <c r="PF56" s="151"/>
      <c r="PG56" s="151"/>
      <c r="PH56" s="151"/>
      <c r="PI56" s="151"/>
      <c r="PJ56" s="154"/>
      <c r="PK56" s="142">
        <v>-23</v>
      </c>
      <c r="PL56" s="142">
        <v>4943</v>
      </c>
    </row>
    <row r="57" spans="1:428" ht="15" x14ac:dyDescent="0.25">
      <c r="A57" s="145">
        <v>327992</v>
      </c>
      <c r="B57" s="146" t="s">
        <v>717</v>
      </c>
      <c r="C57" s="147" t="s">
        <v>245</v>
      </c>
      <c r="D57" s="155"/>
      <c r="E57" s="149"/>
      <c r="F57" s="149"/>
      <c r="G57" s="149"/>
      <c r="H57" s="149"/>
      <c r="I57" s="149"/>
      <c r="J57" s="151"/>
      <c r="K57" s="151"/>
      <c r="L57" s="151"/>
      <c r="M57" s="151"/>
      <c r="N57" s="151"/>
      <c r="O57" s="151"/>
      <c r="P57" s="151"/>
      <c r="Q57" s="151"/>
      <c r="R57" s="151">
        <v>239</v>
      </c>
      <c r="S57" s="151">
        <v>17</v>
      </c>
      <c r="T57" s="151"/>
      <c r="U57" s="151"/>
      <c r="V57" s="151"/>
      <c r="W57" s="151">
        <v>230</v>
      </c>
      <c r="X57" s="151">
        <v>384</v>
      </c>
      <c r="Y57" s="151"/>
      <c r="Z57" s="151"/>
      <c r="AA57" s="151"/>
      <c r="AB57" s="151"/>
      <c r="AC57" s="151"/>
      <c r="AD57" s="151">
        <v>2</v>
      </c>
      <c r="AE57" s="151">
        <v>58</v>
      </c>
      <c r="AF57" s="151"/>
      <c r="AG57" s="151"/>
      <c r="AH57" s="151">
        <v>121</v>
      </c>
      <c r="AI57" s="151"/>
      <c r="AJ57" s="151"/>
      <c r="AK57" s="151">
        <v>1</v>
      </c>
      <c r="AL57" s="151">
        <v>23</v>
      </c>
      <c r="AM57" s="151"/>
      <c r="AN57" s="151"/>
      <c r="AO57" s="151"/>
      <c r="AP57" s="151"/>
      <c r="AQ57" s="151"/>
      <c r="AR57" s="151">
        <v>95</v>
      </c>
      <c r="AS57" s="151">
        <v>111</v>
      </c>
      <c r="AT57" s="151">
        <v>91</v>
      </c>
      <c r="AU57" s="151">
        <v>37</v>
      </c>
      <c r="AV57" s="151">
        <v>9</v>
      </c>
      <c r="AW57" s="151">
        <v>16</v>
      </c>
      <c r="AX57" s="151">
        <v>184</v>
      </c>
      <c r="AY57" s="151">
        <v>17</v>
      </c>
      <c r="AZ57" s="151">
        <v>81</v>
      </c>
      <c r="BA57" s="151">
        <v>331</v>
      </c>
      <c r="BB57" s="151"/>
      <c r="BC57" s="151"/>
      <c r="BD57" s="151">
        <v>572</v>
      </c>
      <c r="BE57" s="151">
        <v>118</v>
      </c>
      <c r="BF57" s="151"/>
      <c r="BG57" s="151"/>
      <c r="BH57" s="151"/>
      <c r="BI57" s="151"/>
      <c r="BJ57" s="151"/>
      <c r="BK57" s="151"/>
      <c r="BL57" s="151">
        <v>1</v>
      </c>
      <c r="BM57" s="151"/>
      <c r="BN57" s="151"/>
      <c r="BO57" s="151"/>
      <c r="BP57" s="151"/>
      <c r="BQ57" s="151"/>
      <c r="BR57" s="151"/>
      <c r="BS57" s="151"/>
      <c r="BT57" s="151"/>
      <c r="BU57" s="151"/>
      <c r="BV57" s="151"/>
      <c r="BW57" s="151"/>
      <c r="BX57" s="151"/>
      <c r="BY57" s="151"/>
      <c r="BZ57" s="151"/>
      <c r="CA57" s="151"/>
      <c r="CB57" s="151"/>
      <c r="CC57" s="151"/>
      <c r="CD57" s="151"/>
      <c r="CE57" s="151"/>
      <c r="CF57" s="151"/>
      <c r="CG57" s="151"/>
      <c r="CH57" s="151"/>
      <c r="CI57" s="151"/>
      <c r="CJ57" s="151"/>
      <c r="CK57" s="151"/>
      <c r="CL57" s="151"/>
      <c r="CM57" s="151"/>
      <c r="CN57" s="151"/>
      <c r="CO57" s="151"/>
      <c r="CP57" s="151"/>
      <c r="CQ57" s="151"/>
      <c r="CR57" s="151"/>
      <c r="CS57" s="151"/>
      <c r="CT57" s="151"/>
      <c r="CU57" s="151"/>
      <c r="CV57" s="151"/>
      <c r="CW57" s="151"/>
      <c r="CX57" s="151"/>
      <c r="CY57" s="151"/>
      <c r="CZ57" s="151"/>
      <c r="DA57" s="151"/>
      <c r="DB57" s="151"/>
      <c r="DC57" s="151"/>
      <c r="DD57" s="151"/>
      <c r="DE57" s="151"/>
      <c r="DF57" s="151"/>
      <c r="DG57" s="151"/>
      <c r="DH57" s="151"/>
      <c r="DI57" s="151"/>
      <c r="DJ57" s="151"/>
      <c r="DK57" s="151"/>
      <c r="DL57" s="151"/>
      <c r="DM57" s="151"/>
      <c r="DN57" s="151"/>
      <c r="DO57" s="151"/>
      <c r="DP57" s="151"/>
      <c r="DQ57" s="151"/>
      <c r="DR57" s="151"/>
      <c r="DS57" s="151"/>
      <c r="DT57" s="151"/>
      <c r="DU57" s="151"/>
      <c r="DV57" s="151"/>
      <c r="DW57" s="151"/>
      <c r="DX57" s="151"/>
      <c r="DY57" s="151"/>
      <c r="DZ57" s="151"/>
      <c r="EA57" s="151"/>
      <c r="EB57" s="151"/>
      <c r="EC57" s="151"/>
      <c r="ED57" s="151"/>
      <c r="EE57" s="151"/>
      <c r="EF57" s="151"/>
      <c r="EG57" s="151"/>
      <c r="EH57" s="151"/>
      <c r="EI57" s="151"/>
      <c r="EJ57" s="151"/>
      <c r="EK57" s="151"/>
      <c r="EL57" s="151"/>
      <c r="EM57" s="151"/>
      <c r="EN57" s="151"/>
      <c r="EO57" s="151"/>
      <c r="EP57" s="151">
        <v>207</v>
      </c>
      <c r="EQ57" s="151"/>
      <c r="ER57" s="151"/>
      <c r="ES57" s="151">
        <v>2</v>
      </c>
      <c r="ET57" s="151"/>
      <c r="EU57" s="151"/>
      <c r="EV57" s="151"/>
      <c r="EW57" s="151"/>
      <c r="EX57" s="151"/>
      <c r="EY57" s="151">
        <v>6</v>
      </c>
      <c r="EZ57" s="151">
        <v>6</v>
      </c>
      <c r="FA57" s="151">
        <v>1</v>
      </c>
      <c r="FB57" s="151"/>
      <c r="FC57" s="151"/>
      <c r="FD57" s="151">
        <v>70</v>
      </c>
      <c r="FE57" s="151">
        <v>37</v>
      </c>
      <c r="FF57" s="151"/>
      <c r="FG57" s="151"/>
      <c r="FH57" s="151"/>
      <c r="FI57" s="151"/>
      <c r="FJ57" s="151"/>
      <c r="FK57" s="151"/>
      <c r="FL57" s="151"/>
      <c r="FM57" s="151"/>
      <c r="FN57" s="151"/>
      <c r="FO57" s="151"/>
      <c r="FP57" s="151"/>
      <c r="FQ57" s="151"/>
      <c r="FR57" s="151"/>
      <c r="FS57" s="151"/>
      <c r="FT57" s="151">
        <v>3</v>
      </c>
      <c r="FU57" s="151"/>
      <c r="FV57" s="151"/>
      <c r="FW57" s="151"/>
      <c r="FX57" s="151"/>
      <c r="FY57" s="151"/>
      <c r="FZ57" s="151"/>
      <c r="GA57" s="151">
        <v>7</v>
      </c>
      <c r="GB57" s="151"/>
      <c r="GC57" s="151">
        <v>7</v>
      </c>
      <c r="GD57" s="151"/>
      <c r="GE57" s="151"/>
      <c r="GF57" s="151"/>
      <c r="GG57" s="151">
        <v>3</v>
      </c>
      <c r="GH57" s="151"/>
      <c r="GI57" s="151">
        <v>182</v>
      </c>
      <c r="GJ57" s="151"/>
      <c r="GK57" s="151"/>
      <c r="GL57" s="151"/>
      <c r="GM57" s="151"/>
      <c r="GN57" s="151"/>
      <c r="GO57" s="151"/>
      <c r="GP57" s="151"/>
      <c r="GQ57" s="151"/>
      <c r="GR57" s="151"/>
      <c r="GS57" s="151"/>
      <c r="GT57" s="151"/>
      <c r="GU57" s="151"/>
      <c r="GV57" s="151"/>
      <c r="GW57" s="151"/>
      <c r="GX57" s="151"/>
      <c r="GY57" s="151"/>
      <c r="GZ57" s="151"/>
      <c r="HA57" s="151"/>
      <c r="HB57" s="151"/>
      <c r="HC57" s="151"/>
      <c r="HD57" s="151"/>
      <c r="HE57" s="151"/>
      <c r="HF57" s="151"/>
      <c r="HG57" s="151"/>
      <c r="HH57" s="151"/>
      <c r="HI57" s="151"/>
      <c r="HJ57" s="151"/>
      <c r="HK57" s="151"/>
      <c r="HL57" s="151"/>
      <c r="HM57" s="151"/>
      <c r="HN57" s="151"/>
      <c r="HO57" s="151"/>
      <c r="HP57" s="151"/>
      <c r="HQ57" s="151"/>
      <c r="HR57" s="151"/>
      <c r="HS57" s="151"/>
      <c r="HT57" s="151"/>
      <c r="HU57" s="151"/>
      <c r="HV57" s="151"/>
      <c r="HW57" s="151"/>
      <c r="HX57" s="151"/>
      <c r="HY57" s="151"/>
      <c r="HZ57" s="151"/>
      <c r="IA57" s="151"/>
      <c r="IB57" s="151"/>
      <c r="IC57" s="151"/>
      <c r="ID57" s="151"/>
      <c r="IE57" s="151"/>
      <c r="IF57" s="151"/>
      <c r="IG57" s="151">
        <v>99</v>
      </c>
      <c r="IH57" s="151">
        <v>8</v>
      </c>
      <c r="II57" s="151"/>
      <c r="IJ57" s="151"/>
      <c r="IK57" s="151"/>
      <c r="IL57" s="151"/>
      <c r="IM57" s="151"/>
      <c r="IN57" s="151">
        <v>1</v>
      </c>
      <c r="IO57" s="151"/>
      <c r="IP57" s="151"/>
      <c r="IQ57" s="151"/>
      <c r="IR57" s="151"/>
      <c r="IS57" s="151"/>
      <c r="IT57" s="151">
        <v>150</v>
      </c>
      <c r="IU57" s="151"/>
      <c r="IV57" s="151">
        <v>747</v>
      </c>
      <c r="IW57" s="151"/>
      <c r="IX57" s="151"/>
      <c r="IY57" s="151"/>
      <c r="IZ57" s="151"/>
      <c r="JA57" s="151">
        <v>83</v>
      </c>
      <c r="JB57" s="151"/>
      <c r="JC57" s="151"/>
      <c r="JD57" s="151"/>
      <c r="JE57" s="151"/>
      <c r="JF57" s="151"/>
      <c r="JG57" s="151"/>
      <c r="JH57" s="151"/>
      <c r="JI57" s="151"/>
      <c r="JJ57" s="151"/>
      <c r="JK57" s="151"/>
      <c r="JL57" s="151"/>
      <c r="JM57" s="151"/>
      <c r="JN57" s="151"/>
      <c r="JO57" s="151"/>
      <c r="JP57" s="151"/>
      <c r="JQ57" s="151"/>
      <c r="JR57" s="151"/>
      <c r="JS57" s="151"/>
      <c r="JT57" s="151"/>
      <c r="JU57" s="151"/>
      <c r="JV57" s="151"/>
      <c r="JW57" s="151"/>
      <c r="JX57" s="151"/>
      <c r="JY57" s="151"/>
      <c r="JZ57" s="151"/>
      <c r="KA57" s="151"/>
      <c r="KB57" s="151"/>
      <c r="KC57" s="151"/>
      <c r="KD57" s="151"/>
      <c r="KE57" s="151"/>
      <c r="KF57" s="151"/>
      <c r="KG57" s="151"/>
      <c r="KH57" s="151"/>
      <c r="KI57" s="151"/>
      <c r="KJ57" s="151"/>
      <c r="KK57" s="151"/>
      <c r="KL57" s="151"/>
      <c r="KM57" s="151"/>
      <c r="KN57" s="151"/>
      <c r="KO57" s="151"/>
      <c r="KP57" s="151"/>
      <c r="KQ57" s="151"/>
      <c r="KR57" s="151"/>
      <c r="KS57" s="151"/>
      <c r="KT57" s="151"/>
      <c r="KU57" s="151"/>
      <c r="KV57" s="151"/>
      <c r="KW57" s="151"/>
      <c r="KX57" s="151"/>
      <c r="KY57" s="151"/>
      <c r="KZ57" s="151"/>
      <c r="LA57" s="151"/>
      <c r="LB57" s="151"/>
      <c r="LC57" s="151"/>
      <c r="LD57" s="151"/>
      <c r="LE57" s="151"/>
      <c r="LF57" s="151"/>
      <c r="LG57" s="151"/>
      <c r="LH57" s="151"/>
      <c r="LI57" s="151"/>
      <c r="LJ57" s="151"/>
      <c r="LK57" s="151"/>
      <c r="LL57" s="151">
        <v>0</v>
      </c>
      <c r="LM57" s="151"/>
      <c r="LN57" s="151"/>
      <c r="LO57" s="151"/>
      <c r="LP57" s="151"/>
      <c r="LQ57" s="151"/>
      <c r="LR57" s="151"/>
      <c r="LS57" s="151"/>
      <c r="LT57" s="151"/>
      <c r="LU57" s="151"/>
      <c r="LV57" s="151"/>
      <c r="LW57" s="151"/>
      <c r="LX57" s="151"/>
      <c r="LY57" s="151"/>
      <c r="LZ57" s="151"/>
      <c r="MA57" s="151"/>
      <c r="MB57" s="151"/>
      <c r="MC57" s="151"/>
      <c r="MD57" s="151"/>
      <c r="ME57" s="151"/>
      <c r="MF57" s="151"/>
      <c r="MG57" s="151"/>
      <c r="MH57" s="151"/>
      <c r="MI57" s="151"/>
      <c r="MJ57" s="151"/>
      <c r="MK57" s="151"/>
      <c r="ML57" s="151"/>
      <c r="MM57" s="151"/>
      <c r="MN57" s="151"/>
      <c r="MO57" s="151"/>
      <c r="MP57" s="151"/>
      <c r="MQ57" s="151"/>
      <c r="MR57" s="151"/>
      <c r="MS57" s="151"/>
      <c r="MT57" s="151"/>
      <c r="MU57" s="151"/>
      <c r="MV57" s="151"/>
      <c r="MW57" s="151"/>
      <c r="MX57" s="151"/>
      <c r="MY57" s="151"/>
      <c r="MZ57" s="151"/>
      <c r="NA57" s="151"/>
      <c r="NB57" s="151"/>
      <c r="NC57" s="151"/>
      <c r="ND57" s="151"/>
      <c r="NE57" s="151"/>
      <c r="NF57" s="151"/>
      <c r="NG57" s="151"/>
      <c r="NH57" s="151"/>
      <c r="NI57" s="151"/>
      <c r="NJ57" s="151"/>
      <c r="NK57" s="151"/>
      <c r="NL57" s="151"/>
      <c r="NM57" s="151"/>
      <c r="NN57" s="151"/>
      <c r="NO57" s="151"/>
      <c r="NP57" s="151"/>
      <c r="NQ57" s="151"/>
      <c r="NR57" s="151"/>
      <c r="NS57" s="151"/>
      <c r="NT57" s="151"/>
      <c r="NU57" s="151"/>
      <c r="NV57" s="151"/>
      <c r="NW57" s="151"/>
      <c r="NX57" s="151"/>
      <c r="NY57" s="151"/>
      <c r="NZ57" s="151"/>
      <c r="OA57" s="151"/>
      <c r="OB57" s="151"/>
      <c r="OC57" s="151"/>
      <c r="OD57" s="151"/>
      <c r="OE57" s="151"/>
      <c r="OF57" s="151">
        <v>1</v>
      </c>
      <c r="OG57" s="151"/>
      <c r="OH57" s="151"/>
      <c r="OI57" s="151"/>
      <c r="OJ57" s="151"/>
      <c r="OK57" s="151"/>
      <c r="OL57" s="151"/>
      <c r="OM57" s="151"/>
      <c r="ON57" s="151"/>
      <c r="OO57" s="152"/>
      <c r="OP57" s="142">
        <v>4359</v>
      </c>
      <c r="OQ57" s="153">
        <v>41</v>
      </c>
      <c r="OR57" s="151"/>
      <c r="OS57" s="151"/>
      <c r="OT57" s="151"/>
      <c r="OU57" s="151"/>
      <c r="OV57" s="151">
        <v>-132</v>
      </c>
      <c r="OW57" s="151">
        <v>267</v>
      </c>
      <c r="OX57" s="151">
        <v>-464</v>
      </c>
      <c r="OY57" s="151"/>
      <c r="OZ57" s="151"/>
      <c r="PA57" s="151"/>
      <c r="PB57" s="151"/>
      <c r="PC57" s="151"/>
      <c r="PD57" s="151"/>
      <c r="PE57" s="151"/>
      <c r="PF57" s="151"/>
      <c r="PG57" s="151"/>
      <c r="PH57" s="151"/>
      <c r="PI57" s="151"/>
      <c r="PJ57" s="154"/>
      <c r="PK57" s="142">
        <v>-288</v>
      </c>
      <c r="PL57" s="142">
        <v>4070</v>
      </c>
    </row>
    <row r="58" spans="1:428" ht="15" x14ac:dyDescent="0.25">
      <c r="A58" s="145">
        <v>327993</v>
      </c>
      <c r="B58" s="146" t="s">
        <v>717</v>
      </c>
      <c r="C58" s="147" t="s">
        <v>246</v>
      </c>
      <c r="D58" s="148"/>
      <c r="E58" s="149"/>
      <c r="F58" s="149"/>
      <c r="G58" s="149"/>
      <c r="H58" s="149"/>
      <c r="I58" s="149"/>
      <c r="J58" s="151"/>
      <c r="K58" s="151"/>
      <c r="L58" s="151"/>
      <c r="M58" s="151"/>
      <c r="N58" s="151"/>
      <c r="O58" s="151"/>
      <c r="P58" s="151"/>
      <c r="Q58" s="151"/>
      <c r="R58" s="151"/>
      <c r="S58" s="151"/>
      <c r="T58" s="151"/>
      <c r="U58" s="151"/>
      <c r="V58" s="151"/>
      <c r="W58" s="151"/>
      <c r="X58" s="151"/>
      <c r="Y58" s="151"/>
      <c r="Z58" s="151"/>
      <c r="AA58" s="151"/>
      <c r="AB58" s="151">
        <v>48</v>
      </c>
      <c r="AC58" s="151">
        <v>184</v>
      </c>
      <c r="AD58" s="151">
        <v>6</v>
      </c>
      <c r="AE58" s="151">
        <v>208</v>
      </c>
      <c r="AF58" s="151">
        <v>192</v>
      </c>
      <c r="AG58" s="151">
        <v>162</v>
      </c>
      <c r="AH58" s="151">
        <v>2175</v>
      </c>
      <c r="AI58" s="151">
        <v>168</v>
      </c>
      <c r="AJ58" s="151">
        <v>143</v>
      </c>
      <c r="AK58" s="151">
        <v>22</v>
      </c>
      <c r="AL58" s="151">
        <v>1196</v>
      </c>
      <c r="AM58" s="151">
        <v>70</v>
      </c>
      <c r="AN58" s="151"/>
      <c r="AO58" s="151">
        <v>2</v>
      </c>
      <c r="AP58" s="151">
        <v>166</v>
      </c>
      <c r="AQ58" s="151">
        <v>57</v>
      </c>
      <c r="AR58" s="151">
        <v>8</v>
      </c>
      <c r="AS58" s="151">
        <v>138</v>
      </c>
      <c r="AT58" s="151">
        <v>30</v>
      </c>
      <c r="AU58" s="151">
        <v>139</v>
      </c>
      <c r="AV58" s="151">
        <v>31</v>
      </c>
      <c r="AW58" s="151">
        <v>64</v>
      </c>
      <c r="AX58" s="151">
        <v>4</v>
      </c>
      <c r="AY58" s="151"/>
      <c r="AZ58" s="151"/>
      <c r="BA58" s="151"/>
      <c r="BB58" s="151">
        <v>7</v>
      </c>
      <c r="BC58" s="151"/>
      <c r="BD58" s="151">
        <v>1</v>
      </c>
      <c r="BE58" s="151">
        <v>9</v>
      </c>
      <c r="BF58" s="151"/>
      <c r="BG58" s="151"/>
      <c r="BH58" s="151"/>
      <c r="BI58" s="151"/>
      <c r="BJ58" s="151"/>
      <c r="BK58" s="151"/>
      <c r="BL58" s="151">
        <v>3</v>
      </c>
      <c r="BM58" s="151"/>
      <c r="BN58" s="151"/>
      <c r="BO58" s="151"/>
      <c r="BP58" s="151"/>
      <c r="BQ58" s="151"/>
      <c r="BR58" s="151"/>
      <c r="BS58" s="151"/>
      <c r="BT58" s="151"/>
      <c r="BU58" s="151"/>
      <c r="BV58" s="151"/>
      <c r="BW58" s="151"/>
      <c r="BX58" s="151"/>
      <c r="BY58" s="151"/>
      <c r="BZ58" s="151"/>
      <c r="CA58" s="151"/>
      <c r="CB58" s="151"/>
      <c r="CC58" s="151"/>
      <c r="CD58" s="151"/>
      <c r="CE58" s="151"/>
      <c r="CF58" s="151"/>
      <c r="CG58" s="151"/>
      <c r="CH58" s="151"/>
      <c r="CI58" s="151"/>
      <c r="CJ58" s="151"/>
      <c r="CK58" s="151"/>
      <c r="CL58" s="151"/>
      <c r="CM58" s="151"/>
      <c r="CN58" s="151"/>
      <c r="CO58" s="151"/>
      <c r="CP58" s="151"/>
      <c r="CQ58" s="151"/>
      <c r="CR58" s="151">
        <v>80</v>
      </c>
      <c r="CS58" s="151"/>
      <c r="CT58" s="151"/>
      <c r="CU58" s="151"/>
      <c r="CV58" s="151"/>
      <c r="CW58" s="151"/>
      <c r="CX58" s="151"/>
      <c r="CY58" s="151"/>
      <c r="CZ58" s="151"/>
      <c r="DA58" s="151"/>
      <c r="DB58" s="151"/>
      <c r="DC58" s="151"/>
      <c r="DD58" s="151"/>
      <c r="DE58" s="151"/>
      <c r="DF58" s="151"/>
      <c r="DG58" s="151"/>
      <c r="DH58" s="151"/>
      <c r="DI58" s="151"/>
      <c r="DJ58" s="151"/>
      <c r="DK58" s="151"/>
      <c r="DL58" s="151"/>
      <c r="DM58" s="151"/>
      <c r="DN58" s="151"/>
      <c r="DO58" s="151"/>
      <c r="DP58" s="151"/>
      <c r="DQ58" s="151"/>
      <c r="DR58" s="151"/>
      <c r="DS58" s="151"/>
      <c r="DT58" s="151"/>
      <c r="DU58" s="151"/>
      <c r="DV58" s="151"/>
      <c r="DW58" s="151"/>
      <c r="DX58" s="151"/>
      <c r="DY58" s="151"/>
      <c r="DZ58" s="151"/>
      <c r="EA58" s="151"/>
      <c r="EB58" s="151"/>
      <c r="EC58" s="151"/>
      <c r="ED58" s="151"/>
      <c r="EE58" s="151"/>
      <c r="EF58" s="151">
        <v>28</v>
      </c>
      <c r="EG58" s="151">
        <v>106</v>
      </c>
      <c r="EH58" s="151"/>
      <c r="EI58" s="151"/>
      <c r="EJ58" s="151"/>
      <c r="EK58" s="151"/>
      <c r="EL58" s="151"/>
      <c r="EM58" s="151"/>
      <c r="EN58" s="151">
        <v>13</v>
      </c>
      <c r="EO58" s="151"/>
      <c r="EP58" s="151"/>
      <c r="EQ58" s="151"/>
      <c r="ER58" s="151">
        <v>1</v>
      </c>
      <c r="ES58" s="151">
        <v>24</v>
      </c>
      <c r="ET58" s="151"/>
      <c r="EU58" s="151"/>
      <c r="EV58" s="151"/>
      <c r="EW58" s="151"/>
      <c r="EX58" s="151"/>
      <c r="EY58" s="151">
        <v>27</v>
      </c>
      <c r="EZ58" s="151">
        <v>27</v>
      </c>
      <c r="FA58" s="151">
        <v>23</v>
      </c>
      <c r="FB58" s="151"/>
      <c r="FC58" s="151"/>
      <c r="FD58" s="151">
        <v>399</v>
      </c>
      <c r="FE58" s="151">
        <v>102</v>
      </c>
      <c r="FF58" s="151"/>
      <c r="FG58" s="151"/>
      <c r="FH58" s="151"/>
      <c r="FI58" s="151"/>
      <c r="FJ58" s="151"/>
      <c r="FK58" s="151"/>
      <c r="FL58" s="151"/>
      <c r="FM58" s="151"/>
      <c r="FN58" s="151"/>
      <c r="FO58" s="151"/>
      <c r="FP58" s="151"/>
      <c r="FQ58" s="151"/>
      <c r="FR58" s="151"/>
      <c r="FS58" s="151"/>
      <c r="FT58" s="151"/>
      <c r="FU58" s="151"/>
      <c r="FV58" s="151"/>
      <c r="FW58" s="151"/>
      <c r="FX58" s="151"/>
      <c r="FY58" s="151"/>
      <c r="FZ58" s="151"/>
      <c r="GA58" s="151">
        <v>1</v>
      </c>
      <c r="GB58" s="151"/>
      <c r="GC58" s="151">
        <v>1</v>
      </c>
      <c r="GD58" s="151"/>
      <c r="GE58" s="151"/>
      <c r="GF58" s="151"/>
      <c r="GG58" s="151"/>
      <c r="GH58" s="151"/>
      <c r="GI58" s="151"/>
      <c r="GJ58" s="151"/>
      <c r="GK58" s="151"/>
      <c r="GL58" s="151"/>
      <c r="GM58" s="151"/>
      <c r="GN58" s="151"/>
      <c r="GO58" s="151"/>
      <c r="GP58" s="151"/>
      <c r="GQ58" s="151"/>
      <c r="GR58" s="151"/>
      <c r="GS58" s="151"/>
      <c r="GT58" s="151"/>
      <c r="GU58" s="151"/>
      <c r="GV58" s="151"/>
      <c r="GW58" s="151"/>
      <c r="GX58" s="151"/>
      <c r="GY58" s="151"/>
      <c r="GZ58" s="151"/>
      <c r="HA58" s="151"/>
      <c r="HB58" s="151"/>
      <c r="HC58" s="151"/>
      <c r="HD58" s="151"/>
      <c r="HE58" s="151"/>
      <c r="HF58" s="151"/>
      <c r="HG58" s="151"/>
      <c r="HH58" s="151"/>
      <c r="HI58" s="151"/>
      <c r="HJ58" s="151"/>
      <c r="HK58" s="151"/>
      <c r="HL58" s="151"/>
      <c r="HM58" s="151"/>
      <c r="HN58" s="151"/>
      <c r="HO58" s="151"/>
      <c r="HP58" s="151"/>
      <c r="HQ58" s="151"/>
      <c r="HR58" s="151"/>
      <c r="HS58" s="151"/>
      <c r="HT58" s="151"/>
      <c r="HU58" s="151"/>
      <c r="HV58" s="151"/>
      <c r="HW58" s="151"/>
      <c r="HX58" s="151"/>
      <c r="HY58" s="151"/>
      <c r="HZ58" s="151"/>
      <c r="IA58" s="151"/>
      <c r="IB58" s="151"/>
      <c r="IC58" s="151"/>
      <c r="ID58" s="151"/>
      <c r="IE58" s="151"/>
      <c r="IF58" s="151">
        <v>5</v>
      </c>
      <c r="IG58" s="151"/>
      <c r="IH58" s="151"/>
      <c r="II58" s="151"/>
      <c r="IJ58" s="151"/>
      <c r="IK58" s="151"/>
      <c r="IL58" s="151"/>
      <c r="IM58" s="151"/>
      <c r="IN58" s="151"/>
      <c r="IO58" s="151"/>
      <c r="IP58" s="151"/>
      <c r="IQ58" s="151"/>
      <c r="IR58" s="151"/>
      <c r="IS58" s="151"/>
      <c r="IT58" s="151"/>
      <c r="IU58" s="151"/>
      <c r="IV58" s="151"/>
      <c r="IW58" s="151"/>
      <c r="IX58" s="151"/>
      <c r="IY58" s="151"/>
      <c r="IZ58" s="151"/>
      <c r="JA58" s="151"/>
      <c r="JB58" s="151"/>
      <c r="JC58" s="151"/>
      <c r="JD58" s="151"/>
      <c r="JE58" s="151"/>
      <c r="JF58" s="151"/>
      <c r="JG58" s="151"/>
      <c r="JH58" s="151"/>
      <c r="JI58" s="151"/>
      <c r="JJ58" s="151"/>
      <c r="JK58" s="151"/>
      <c r="JL58" s="151"/>
      <c r="JM58" s="151"/>
      <c r="JN58" s="151"/>
      <c r="JO58" s="151"/>
      <c r="JP58" s="151"/>
      <c r="JQ58" s="151"/>
      <c r="JR58" s="151"/>
      <c r="JS58" s="151"/>
      <c r="JT58" s="151"/>
      <c r="JU58" s="151"/>
      <c r="JV58" s="151"/>
      <c r="JW58" s="151"/>
      <c r="JX58" s="151"/>
      <c r="JY58" s="151"/>
      <c r="JZ58" s="151"/>
      <c r="KA58" s="151"/>
      <c r="KB58" s="151"/>
      <c r="KC58" s="151"/>
      <c r="KD58" s="151"/>
      <c r="KE58" s="151"/>
      <c r="KF58" s="151"/>
      <c r="KG58" s="151"/>
      <c r="KH58" s="151"/>
      <c r="KI58" s="151"/>
      <c r="KJ58" s="151"/>
      <c r="KK58" s="151"/>
      <c r="KL58" s="151"/>
      <c r="KM58" s="151"/>
      <c r="KN58" s="151"/>
      <c r="KO58" s="151"/>
      <c r="KP58" s="151"/>
      <c r="KQ58" s="151"/>
      <c r="KR58" s="151"/>
      <c r="KS58" s="151"/>
      <c r="KT58" s="151"/>
      <c r="KU58" s="151"/>
      <c r="KV58" s="151"/>
      <c r="KW58" s="151"/>
      <c r="KX58" s="151"/>
      <c r="KY58" s="151"/>
      <c r="KZ58" s="151"/>
      <c r="LA58" s="151"/>
      <c r="LB58" s="151"/>
      <c r="LC58" s="151"/>
      <c r="LD58" s="151"/>
      <c r="LE58" s="151"/>
      <c r="LF58" s="151"/>
      <c r="LG58" s="151"/>
      <c r="LH58" s="151"/>
      <c r="LI58" s="151"/>
      <c r="LJ58" s="151"/>
      <c r="LK58" s="151"/>
      <c r="LL58" s="151">
        <v>1</v>
      </c>
      <c r="LM58" s="151">
        <v>1</v>
      </c>
      <c r="LN58" s="151"/>
      <c r="LO58" s="151"/>
      <c r="LP58" s="151"/>
      <c r="LQ58" s="151"/>
      <c r="LR58" s="151"/>
      <c r="LS58" s="151"/>
      <c r="LT58" s="151"/>
      <c r="LU58" s="151"/>
      <c r="LV58" s="151"/>
      <c r="LW58" s="151"/>
      <c r="LX58" s="151">
        <v>22</v>
      </c>
      <c r="LY58" s="151"/>
      <c r="LZ58" s="151"/>
      <c r="MA58" s="151">
        <v>20</v>
      </c>
      <c r="MB58" s="151"/>
      <c r="MC58" s="151"/>
      <c r="MD58" s="151"/>
      <c r="ME58" s="151"/>
      <c r="MF58" s="151"/>
      <c r="MG58" s="151">
        <v>0</v>
      </c>
      <c r="MH58" s="151"/>
      <c r="MI58" s="151">
        <v>29</v>
      </c>
      <c r="MJ58" s="151"/>
      <c r="MK58" s="151"/>
      <c r="ML58" s="151"/>
      <c r="MM58" s="151"/>
      <c r="MN58" s="151"/>
      <c r="MO58" s="151"/>
      <c r="MP58" s="151">
        <v>48</v>
      </c>
      <c r="MQ58" s="151"/>
      <c r="MR58" s="151"/>
      <c r="MS58" s="151"/>
      <c r="MT58" s="151"/>
      <c r="MU58" s="151"/>
      <c r="MV58" s="151"/>
      <c r="MW58" s="151"/>
      <c r="MX58" s="151"/>
      <c r="MY58" s="151"/>
      <c r="MZ58" s="151"/>
      <c r="NA58" s="151"/>
      <c r="NB58" s="151"/>
      <c r="NC58" s="151"/>
      <c r="ND58" s="151"/>
      <c r="NE58" s="151"/>
      <c r="NF58" s="151"/>
      <c r="NG58" s="151"/>
      <c r="NH58" s="151"/>
      <c r="NI58" s="151"/>
      <c r="NJ58" s="151"/>
      <c r="NK58" s="151"/>
      <c r="NL58" s="151"/>
      <c r="NM58" s="151"/>
      <c r="NN58" s="151"/>
      <c r="NO58" s="151"/>
      <c r="NP58" s="151"/>
      <c r="NQ58" s="151"/>
      <c r="NR58" s="151"/>
      <c r="NS58" s="151"/>
      <c r="NT58" s="151"/>
      <c r="NU58" s="151"/>
      <c r="NV58" s="151"/>
      <c r="NW58" s="151"/>
      <c r="NX58" s="151"/>
      <c r="NY58" s="151"/>
      <c r="NZ58" s="151"/>
      <c r="OA58" s="151"/>
      <c r="OB58" s="151"/>
      <c r="OC58" s="151"/>
      <c r="OD58" s="151"/>
      <c r="OE58" s="151"/>
      <c r="OF58" s="151"/>
      <c r="OG58" s="151"/>
      <c r="OH58" s="151"/>
      <c r="OI58" s="151"/>
      <c r="OJ58" s="151"/>
      <c r="OK58" s="151"/>
      <c r="OL58" s="151"/>
      <c r="OM58" s="151"/>
      <c r="ON58" s="151">
        <v>16</v>
      </c>
      <c r="OO58" s="152">
        <v>51</v>
      </c>
      <c r="OP58" s="142">
        <v>6262</v>
      </c>
      <c r="OQ58" s="153"/>
      <c r="OR58" s="151"/>
      <c r="OS58" s="151"/>
      <c r="OT58" s="151"/>
      <c r="OU58" s="151"/>
      <c r="OV58" s="151">
        <v>15</v>
      </c>
      <c r="OW58" s="151">
        <v>738</v>
      </c>
      <c r="OX58" s="151">
        <v>-835</v>
      </c>
      <c r="OY58" s="151"/>
      <c r="OZ58" s="151"/>
      <c r="PA58" s="151"/>
      <c r="PB58" s="151"/>
      <c r="PC58" s="151"/>
      <c r="PD58" s="151"/>
      <c r="PE58" s="151"/>
      <c r="PF58" s="151"/>
      <c r="PG58" s="151"/>
      <c r="PH58" s="151"/>
      <c r="PI58" s="151"/>
      <c r="PJ58" s="154"/>
      <c r="PK58" s="142">
        <v>-82</v>
      </c>
      <c r="PL58" s="142">
        <v>6179</v>
      </c>
    </row>
    <row r="59" spans="1:428" ht="15" x14ac:dyDescent="0.25">
      <c r="A59" s="145">
        <v>327999</v>
      </c>
      <c r="B59" s="146" t="s">
        <v>717</v>
      </c>
      <c r="C59" s="147" t="s">
        <v>247</v>
      </c>
      <c r="D59" s="148"/>
      <c r="E59" s="149"/>
      <c r="F59" s="149"/>
      <c r="G59" s="149"/>
      <c r="H59" s="149"/>
      <c r="I59" s="149"/>
      <c r="J59" s="151"/>
      <c r="K59" s="151"/>
      <c r="L59" s="151"/>
      <c r="M59" s="151"/>
      <c r="N59" s="151"/>
      <c r="O59" s="151"/>
      <c r="P59" s="151"/>
      <c r="Q59" s="151"/>
      <c r="R59" s="151"/>
      <c r="S59" s="151"/>
      <c r="T59" s="151"/>
      <c r="U59" s="151"/>
      <c r="V59" s="151"/>
      <c r="W59" s="151"/>
      <c r="X59" s="151"/>
      <c r="Y59" s="151"/>
      <c r="Z59" s="151"/>
      <c r="AA59" s="151"/>
      <c r="AB59" s="151">
        <v>0</v>
      </c>
      <c r="AC59" s="151">
        <v>11</v>
      </c>
      <c r="AD59" s="151">
        <v>16</v>
      </c>
      <c r="AE59" s="151">
        <v>6</v>
      </c>
      <c r="AF59" s="151">
        <v>95</v>
      </c>
      <c r="AG59" s="151">
        <v>424</v>
      </c>
      <c r="AH59" s="151">
        <v>149</v>
      </c>
      <c r="AI59" s="151">
        <v>41</v>
      </c>
      <c r="AJ59" s="151">
        <v>173</v>
      </c>
      <c r="AK59" s="151">
        <v>27</v>
      </c>
      <c r="AL59" s="151">
        <v>932</v>
      </c>
      <c r="AM59" s="151">
        <v>545</v>
      </c>
      <c r="AN59" s="151"/>
      <c r="AO59" s="151"/>
      <c r="AP59" s="151"/>
      <c r="AQ59" s="151"/>
      <c r="AR59" s="151">
        <v>9</v>
      </c>
      <c r="AS59" s="151"/>
      <c r="AT59" s="151">
        <v>19</v>
      </c>
      <c r="AU59" s="151">
        <v>92</v>
      </c>
      <c r="AV59" s="151">
        <v>8</v>
      </c>
      <c r="AW59" s="151">
        <v>21</v>
      </c>
      <c r="AX59" s="151">
        <v>11</v>
      </c>
      <c r="AY59" s="151">
        <v>6</v>
      </c>
      <c r="AZ59" s="151">
        <v>27</v>
      </c>
      <c r="BA59" s="151"/>
      <c r="BB59" s="151"/>
      <c r="BC59" s="151">
        <v>125</v>
      </c>
      <c r="BD59" s="151"/>
      <c r="BE59" s="151">
        <v>5</v>
      </c>
      <c r="BF59" s="151"/>
      <c r="BG59" s="151"/>
      <c r="BH59" s="151"/>
      <c r="BI59" s="151"/>
      <c r="BJ59" s="151"/>
      <c r="BK59" s="151"/>
      <c r="BL59" s="151">
        <v>2</v>
      </c>
      <c r="BM59" s="151"/>
      <c r="BN59" s="151"/>
      <c r="BO59" s="151"/>
      <c r="BP59" s="151"/>
      <c r="BQ59" s="151"/>
      <c r="BR59" s="151"/>
      <c r="BS59" s="151"/>
      <c r="BT59" s="151"/>
      <c r="BU59" s="151"/>
      <c r="BV59" s="151"/>
      <c r="BW59" s="151"/>
      <c r="BX59" s="151"/>
      <c r="BY59" s="151"/>
      <c r="BZ59" s="151"/>
      <c r="CA59" s="151"/>
      <c r="CB59" s="151"/>
      <c r="CC59" s="151"/>
      <c r="CD59" s="151"/>
      <c r="CE59" s="151"/>
      <c r="CF59" s="151"/>
      <c r="CG59" s="151"/>
      <c r="CH59" s="151">
        <v>239</v>
      </c>
      <c r="CI59" s="151"/>
      <c r="CJ59" s="151"/>
      <c r="CK59" s="151">
        <v>406</v>
      </c>
      <c r="CL59" s="151"/>
      <c r="CM59" s="151"/>
      <c r="CN59" s="151"/>
      <c r="CO59" s="151"/>
      <c r="CP59" s="151"/>
      <c r="CQ59" s="151"/>
      <c r="CR59" s="151"/>
      <c r="CS59" s="151"/>
      <c r="CT59" s="151"/>
      <c r="CU59" s="151">
        <v>16</v>
      </c>
      <c r="CV59" s="151"/>
      <c r="CW59" s="151">
        <v>53</v>
      </c>
      <c r="CX59" s="151"/>
      <c r="CY59" s="151"/>
      <c r="CZ59" s="151"/>
      <c r="DA59" s="151"/>
      <c r="DB59" s="151"/>
      <c r="DC59" s="151"/>
      <c r="DD59" s="151"/>
      <c r="DE59" s="151"/>
      <c r="DF59" s="151"/>
      <c r="DG59" s="151"/>
      <c r="DH59" s="151"/>
      <c r="DI59" s="151"/>
      <c r="DJ59" s="151"/>
      <c r="DK59" s="151"/>
      <c r="DL59" s="151"/>
      <c r="DM59" s="151"/>
      <c r="DN59" s="151"/>
      <c r="DO59" s="151"/>
      <c r="DP59" s="151"/>
      <c r="DQ59" s="151"/>
      <c r="DR59" s="151"/>
      <c r="DS59" s="151"/>
      <c r="DT59" s="151"/>
      <c r="DU59" s="151"/>
      <c r="DV59" s="151"/>
      <c r="DW59" s="151"/>
      <c r="DX59" s="151"/>
      <c r="DY59" s="151"/>
      <c r="DZ59" s="151"/>
      <c r="EA59" s="151"/>
      <c r="EB59" s="151"/>
      <c r="EC59" s="151"/>
      <c r="ED59" s="151"/>
      <c r="EE59" s="151"/>
      <c r="EF59" s="151"/>
      <c r="EG59" s="151"/>
      <c r="EH59" s="151"/>
      <c r="EI59" s="151"/>
      <c r="EJ59" s="151"/>
      <c r="EK59" s="151"/>
      <c r="EL59" s="151"/>
      <c r="EM59" s="151"/>
      <c r="EN59" s="151"/>
      <c r="EO59" s="151"/>
      <c r="EP59" s="151">
        <v>159</v>
      </c>
      <c r="EQ59" s="151"/>
      <c r="ER59" s="151">
        <v>0</v>
      </c>
      <c r="ES59" s="151">
        <v>13</v>
      </c>
      <c r="ET59" s="151">
        <v>1</v>
      </c>
      <c r="EU59" s="151"/>
      <c r="EV59" s="151"/>
      <c r="EW59" s="151"/>
      <c r="EX59" s="151"/>
      <c r="EY59" s="151">
        <v>16</v>
      </c>
      <c r="EZ59" s="151">
        <v>16</v>
      </c>
      <c r="FA59" s="151">
        <v>13</v>
      </c>
      <c r="FB59" s="151"/>
      <c r="FC59" s="151"/>
      <c r="FD59" s="151">
        <v>213</v>
      </c>
      <c r="FE59" s="151">
        <v>61</v>
      </c>
      <c r="FF59" s="151"/>
      <c r="FG59" s="151"/>
      <c r="FH59" s="151"/>
      <c r="FI59" s="151"/>
      <c r="FJ59" s="151"/>
      <c r="FK59" s="151"/>
      <c r="FL59" s="151"/>
      <c r="FM59" s="151"/>
      <c r="FN59" s="151"/>
      <c r="FO59" s="151"/>
      <c r="FP59" s="151"/>
      <c r="FQ59" s="151"/>
      <c r="FR59" s="151"/>
      <c r="FS59" s="151"/>
      <c r="FT59" s="151"/>
      <c r="FU59" s="151"/>
      <c r="FV59" s="151"/>
      <c r="FW59" s="151"/>
      <c r="FX59" s="151"/>
      <c r="FY59" s="151"/>
      <c r="FZ59" s="151"/>
      <c r="GA59" s="151">
        <v>3</v>
      </c>
      <c r="GB59" s="151"/>
      <c r="GC59" s="151">
        <v>3</v>
      </c>
      <c r="GD59" s="151"/>
      <c r="GE59" s="151"/>
      <c r="GF59" s="151"/>
      <c r="GG59" s="151"/>
      <c r="GH59" s="151"/>
      <c r="GI59" s="151"/>
      <c r="GJ59" s="151"/>
      <c r="GK59" s="151"/>
      <c r="GL59" s="151"/>
      <c r="GM59" s="151"/>
      <c r="GN59" s="151"/>
      <c r="GO59" s="151"/>
      <c r="GP59" s="151"/>
      <c r="GQ59" s="151"/>
      <c r="GR59" s="151"/>
      <c r="GS59" s="151"/>
      <c r="GT59" s="151"/>
      <c r="GU59" s="151"/>
      <c r="GV59" s="151"/>
      <c r="GW59" s="151"/>
      <c r="GX59" s="151"/>
      <c r="GY59" s="151"/>
      <c r="GZ59" s="151"/>
      <c r="HA59" s="151"/>
      <c r="HB59" s="151"/>
      <c r="HC59" s="151"/>
      <c r="HD59" s="151"/>
      <c r="HE59" s="151"/>
      <c r="HF59" s="151"/>
      <c r="HG59" s="151"/>
      <c r="HH59" s="151"/>
      <c r="HI59" s="151"/>
      <c r="HJ59" s="151"/>
      <c r="HK59" s="151"/>
      <c r="HL59" s="151"/>
      <c r="HM59" s="151"/>
      <c r="HN59" s="151"/>
      <c r="HO59" s="151"/>
      <c r="HP59" s="151"/>
      <c r="HQ59" s="151"/>
      <c r="HR59" s="151"/>
      <c r="HS59" s="151"/>
      <c r="HT59" s="151"/>
      <c r="HU59" s="151"/>
      <c r="HV59" s="151"/>
      <c r="HW59" s="151"/>
      <c r="HX59" s="151"/>
      <c r="HY59" s="151"/>
      <c r="HZ59" s="151"/>
      <c r="IA59" s="151"/>
      <c r="IB59" s="151"/>
      <c r="IC59" s="151"/>
      <c r="ID59" s="151"/>
      <c r="IE59" s="151"/>
      <c r="IF59" s="151">
        <v>43</v>
      </c>
      <c r="IG59" s="151">
        <v>905</v>
      </c>
      <c r="IH59" s="151"/>
      <c r="II59" s="151"/>
      <c r="IJ59" s="151"/>
      <c r="IK59" s="151"/>
      <c r="IL59" s="151"/>
      <c r="IM59" s="151"/>
      <c r="IN59" s="151"/>
      <c r="IO59" s="151"/>
      <c r="IP59" s="151"/>
      <c r="IQ59" s="151"/>
      <c r="IR59" s="151"/>
      <c r="IS59" s="151"/>
      <c r="IT59" s="151"/>
      <c r="IU59" s="151"/>
      <c r="IV59" s="151"/>
      <c r="IW59" s="151"/>
      <c r="IX59" s="151"/>
      <c r="IY59" s="151"/>
      <c r="IZ59" s="151"/>
      <c r="JA59" s="151"/>
      <c r="JB59" s="151"/>
      <c r="JC59" s="151"/>
      <c r="JD59" s="151"/>
      <c r="JE59" s="151"/>
      <c r="JF59" s="151"/>
      <c r="JG59" s="151"/>
      <c r="JH59" s="151"/>
      <c r="JI59" s="151"/>
      <c r="JJ59" s="151"/>
      <c r="JK59" s="151"/>
      <c r="JL59" s="151"/>
      <c r="JM59" s="151"/>
      <c r="JN59" s="151"/>
      <c r="JO59" s="151"/>
      <c r="JP59" s="151"/>
      <c r="JQ59" s="151"/>
      <c r="JR59" s="151"/>
      <c r="JS59" s="151"/>
      <c r="JT59" s="151"/>
      <c r="JU59" s="151"/>
      <c r="JV59" s="151"/>
      <c r="JW59" s="151"/>
      <c r="JX59" s="151"/>
      <c r="JY59" s="151"/>
      <c r="JZ59" s="151"/>
      <c r="KA59" s="151"/>
      <c r="KB59" s="151"/>
      <c r="KC59" s="151"/>
      <c r="KD59" s="151"/>
      <c r="KE59" s="151"/>
      <c r="KF59" s="151"/>
      <c r="KG59" s="151"/>
      <c r="KH59" s="151"/>
      <c r="KI59" s="151">
        <v>147</v>
      </c>
      <c r="KJ59" s="151"/>
      <c r="KK59" s="151"/>
      <c r="KL59" s="151"/>
      <c r="KM59" s="151"/>
      <c r="KN59" s="151"/>
      <c r="KO59" s="151"/>
      <c r="KP59" s="151"/>
      <c r="KQ59" s="151"/>
      <c r="KR59" s="151"/>
      <c r="KS59" s="151"/>
      <c r="KT59" s="151"/>
      <c r="KU59" s="151"/>
      <c r="KV59" s="151"/>
      <c r="KW59" s="151"/>
      <c r="KX59" s="151"/>
      <c r="KY59" s="151"/>
      <c r="KZ59" s="151"/>
      <c r="LA59" s="151"/>
      <c r="LB59" s="151">
        <v>0</v>
      </c>
      <c r="LC59" s="151">
        <v>0</v>
      </c>
      <c r="LD59" s="151"/>
      <c r="LE59" s="151"/>
      <c r="LF59" s="151"/>
      <c r="LG59" s="151"/>
      <c r="LH59" s="151"/>
      <c r="LI59" s="151"/>
      <c r="LJ59" s="151"/>
      <c r="LK59" s="151"/>
      <c r="LL59" s="151"/>
      <c r="LM59" s="151"/>
      <c r="LN59" s="151">
        <v>8</v>
      </c>
      <c r="LO59" s="151"/>
      <c r="LP59" s="151"/>
      <c r="LQ59" s="151"/>
      <c r="LR59" s="151"/>
      <c r="LS59" s="151"/>
      <c r="LT59" s="151"/>
      <c r="LU59" s="151"/>
      <c r="LV59" s="151"/>
      <c r="LW59" s="151"/>
      <c r="LX59" s="151"/>
      <c r="LY59" s="151"/>
      <c r="LZ59" s="151">
        <v>3</v>
      </c>
      <c r="MA59" s="151">
        <v>17</v>
      </c>
      <c r="MB59" s="151"/>
      <c r="MC59" s="151"/>
      <c r="MD59" s="151"/>
      <c r="ME59" s="151"/>
      <c r="MF59" s="151"/>
      <c r="MG59" s="151"/>
      <c r="MH59" s="151"/>
      <c r="MI59" s="151"/>
      <c r="MJ59" s="151"/>
      <c r="MK59" s="151"/>
      <c r="ML59" s="151"/>
      <c r="MM59" s="151"/>
      <c r="MN59" s="151"/>
      <c r="MO59" s="151"/>
      <c r="MP59" s="151"/>
      <c r="MQ59" s="151"/>
      <c r="MR59" s="151">
        <v>0</v>
      </c>
      <c r="MS59" s="151"/>
      <c r="MT59" s="151"/>
      <c r="MU59" s="151"/>
      <c r="MV59" s="151"/>
      <c r="MW59" s="151"/>
      <c r="MX59" s="151"/>
      <c r="MY59" s="151"/>
      <c r="MZ59" s="151"/>
      <c r="NA59" s="151">
        <v>50</v>
      </c>
      <c r="NB59" s="151"/>
      <c r="NC59" s="151"/>
      <c r="ND59" s="151"/>
      <c r="NE59" s="151"/>
      <c r="NF59" s="151"/>
      <c r="NG59" s="151"/>
      <c r="NH59" s="151"/>
      <c r="NI59" s="151"/>
      <c r="NJ59" s="151"/>
      <c r="NK59" s="151"/>
      <c r="NL59" s="151"/>
      <c r="NM59" s="151"/>
      <c r="NN59" s="151"/>
      <c r="NO59" s="151"/>
      <c r="NP59" s="151"/>
      <c r="NQ59" s="151"/>
      <c r="NR59" s="151"/>
      <c r="NS59" s="151"/>
      <c r="NT59" s="151"/>
      <c r="NU59" s="151"/>
      <c r="NV59" s="151"/>
      <c r="NW59" s="151"/>
      <c r="NX59" s="151"/>
      <c r="NY59" s="151"/>
      <c r="NZ59" s="151"/>
      <c r="OA59" s="151"/>
      <c r="OB59" s="151"/>
      <c r="OC59" s="151"/>
      <c r="OD59" s="151"/>
      <c r="OE59" s="151">
        <v>9</v>
      </c>
      <c r="OF59" s="151"/>
      <c r="OG59" s="151"/>
      <c r="OH59" s="151"/>
      <c r="OI59" s="151"/>
      <c r="OJ59" s="151"/>
      <c r="OK59" s="151"/>
      <c r="OL59" s="151"/>
      <c r="OM59" s="151"/>
      <c r="ON59" s="151"/>
      <c r="OO59" s="152">
        <v>64</v>
      </c>
      <c r="OP59" s="142">
        <v>5204</v>
      </c>
      <c r="OQ59" s="153"/>
      <c r="OR59" s="151"/>
      <c r="OS59" s="151"/>
      <c r="OT59" s="151"/>
      <c r="OU59" s="151"/>
      <c r="OV59" s="151">
        <v>15</v>
      </c>
      <c r="OW59" s="151">
        <v>473</v>
      </c>
      <c r="OX59" s="151">
        <v>-589</v>
      </c>
      <c r="OY59" s="151"/>
      <c r="OZ59" s="151"/>
      <c r="PA59" s="151"/>
      <c r="PB59" s="151"/>
      <c r="PC59" s="151"/>
      <c r="PD59" s="151"/>
      <c r="PE59" s="151"/>
      <c r="PF59" s="151"/>
      <c r="PG59" s="151"/>
      <c r="PH59" s="151"/>
      <c r="PI59" s="151"/>
      <c r="PJ59" s="154"/>
      <c r="PK59" s="142">
        <v>-101</v>
      </c>
      <c r="PL59" s="142">
        <v>5103</v>
      </c>
    </row>
    <row r="60" spans="1:428" ht="15" x14ac:dyDescent="0.25">
      <c r="A60" s="145">
        <v>331110</v>
      </c>
      <c r="B60" s="146" t="s">
        <v>719</v>
      </c>
      <c r="C60" s="147" t="s">
        <v>248</v>
      </c>
      <c r="D60" s="155"/>
      <c r="E60" s="149"/>
      <c r="F60" s="149"/>
      <c r="G60" s="149"/>
      <c r="H60" s="149"/>
      <c r="I60" s="149"/>
      <c r="J60" s="151"/>
      <c r="K60" s="151"/>
      <c r="L60" s="151"/>
      <c r="M60" s="151"/>
      <c r="N60" s="151"/>
      <c r="O60" s="151"/>
      <c r="P60" s="151"/>
      <c r="Q60" s="151">
        <v>1511</v>
      </c>
      <c r="R60" s="151">
        <v>24</v>
      </c>
      <c r="S60" s="151">
        <v>20</v>
      </c>
      <c r="T60" s="151">
        <v>122</v>
      </c>
      <c r="U60" s="151">
        <v>73</v>
      </c>
      <c r="V60" s="151">
        <v>208</v>
      </c>
      <c r="W60" s="151">
        <v>207</v>
      </c>
      <c r="X60" s="151">
        <v>248</v>
      </c>
      <c r="Y60" s="151"/>
      <c r="Z60" s="151"/>
      <c r="AA60" s="151"/>
      <c r="AB60" s="151">
        <v>4</v>
      </c>
      <c r="AC60" s="151">
        <v>2</v>
      </c>
      <c r="AD60" s="151">
        <v>479</v>
      </c>
      <c r="AE60" s="151"/>
      <c r="AF60" s="151">
        <v>11</v>
      </c>
      <c r="AG60" s="151">
        <v>205</v>
      </c>
      <c r="AH60" s="151">
        <v>128</v>
      </c>
      <c r="AI60" s="151"/>
      <c r="AJ60" s="151">
        <v>167</v>
      </c>
      <c r="AK60" s="151">
        <v>40</v>
      </c>
      <c r="AL60" s="151">
        <v>198</v>
      </c>
      <c r="AM60" s="151">
        <v>35</v>
      </c>
      <c r="AN60" s="151"/>
      <c r="AO60" s="151"/>
      <c r="AP60" s="151">
        <v>4</v>
      </c>
      <c r="AQ60" s="151">
        <v>98</v>
      </c>
      <c r="AR60" s="151"/>
      <c r="AS60" s="151"/>
      <c r="AT60" s="151"/>
      <c r="AU60" s="151"/>
      <c r="AV60" s="151">
        <v>26</v>
      </c>
      <c r="AW60" s="151">
        <v>89</v>
      </c>
      <c r="AX60" s="151"/>
      <c r="AY60" s="151">
        <v>41</v>
      </c>
      <c r="AZ60" s="151"/>
      <c r="BA60" s="151">
        <v>198</v>
      </c>
      <c r="BB60" s="151">
        <v>24</v>
      </c>
      <c r="BC60" s="151">
        <v>3</v>
      </c>
      <c r="BD60" s="151">
        <v>7506</v>
      </c>
      <c r="BE60" s="151">
        <v>7832</v>
      </c>
      <c r="BF60" s="151"/>
      <c r="BG60" s="151"/>
      <c r="BH60" s="151">
        <v>50</v>
      </c>
      <c r="BI60" s="151"/>
      <c r="BJ60" s="151"/>
      <c r="BK60" s="151">
        <v>62</v>
      </c>
      <c r="BL60" s="151">
        <v>857</v>
      </c>
      <c r="BM60" s="151"/>
      <c r="BN60" s="151">
        <v>1992</v>
      </c>
      <c r="BO60" s="151">
        <v>1815</v>
      </c>
      <c r="BP60" s="151">
        <v>2420</v>
      </c>
      <c r="BQ60" s="151">
        <v>1105</v>
      </c>
      <c r="BR60" s="151">
        <v>12143</v>
      </c>
      <c r="BS60" s="151">
        <v>7602</v>
      </c>
      <c r="BT60" s="151">
        <v>691</v>
      </c>
      <c r="BU60" s="151">
        <v>1488</v>
      </c>
      <c r="BV60" s="151">
        <v>847</v>
      </c>
      <c r="BW60" s="151">
        <v>827</v>
      </c>
      <c r="BX60" s="151">
        <v>600</v>
      </c>
      <c r="BY60" s="151">
        <v>2026</v>
      </c>
      <c r="BZ60" s="151">
        <v>2473</v>
      </c>
      <c r="CA60" s="151">
        <v>939</v>
      </c>
      <c r="CB60" s="151">
        <v>9</v>
      </c>
      <c r="CC60" s="151">
        <v>827</v>
      </c>
      <c r="CD60" s="151">
        <v>263</v>
      </c>
      <c r="CE60" s="151">
        <v>1060</v>
      </c>
      <c r="CF60" s="151">
        <v>134</v>
      </c>
      <c r="CG60" s="151">
        <v>1809</v>
      </c>
      <c r="CH60" s="151">
        <v>2679</v>
      </c>
      <c r="CI60" s="151">
        <v>295</v>
      </c>
      <c r="CJ60" s="151">
        <v>3143</v>
      </c>
      <c r="CK60" s="151">
        <v>1554</v>
      </c>
      <c r="CL60" s="151">
        <v>32</v>
      </c>
      <c r="CM60" s="151">
        <v>961</v>
      </c>
      <c r="CN60" s="151">
        <v>34</v>
      </c>
      <c r="CO60" s="151">
        <v>2</v>
      </c>
      <c r="CP60" s="151">
        <v>593</v>
      </c>
      <c r="CQ60" s="151">
        <v>502</v>
      </c>
      <c r="CR60" s="151">
        <v>1496</v>
      </c>
      <c r="CS60" s="151">
        <v>414</v>
      </c>
      <c r="CT60" s="151">
        <v>254</v>
      </c>
      <c r="CU60" s="151">
        <v>228</v>
      </c>
      <c r="CV60" s="151">
        <v>432</v>
      </c>
      <c r="CW60" s="151">
        <v>334</v>
      </c>
      <c r="CX60" s="151">
        <v>322</v>
      </c>
      <c r="CY60" s="151">
        <v>48</v>
      </c>
      <c r="CZ60" s="151">
        <v>300</v>
      </c>
      <c r="DA60" s="151">
        <v>539</v>
      </c>
      <c r="DB60" s="151">
        <v>120</v>
      </c>
      <c r="DC60" s="151">
        <v>452</v>
      </c>
      <c r="DD60" s="151">
        <v>4270</v>
      </c>
      <c r="DE60" s="151">
        <v>164</v>
      </c>
      <c r="DF60" s="151">
        <v>25</v>
      </c>
      <c r="DG60" s="151">
        <v>116</v>
      </c>
      <c r="DH60" s="151">
        <v>1803</v>
      </c>
      <c r="DI60" s="151">
        <v>464</v>
      </c>
      <c r="DJ60" s="151"/>
      <c r="DK60" s="151">
        <v>0</v>
      </c>
      <c r="DL60" s="151">
        <v>2</v>
      </c>
      <c r="DM60" s="151">
        <v>62</v>
      </c>
      <c r="DN60" s="151">
        <v>37</v>
      </c>
      <c r="DO60" s="151">
        <v>8</v>
      </c>
      <c r="DP60" s="151">
        <v>56</v>
      </c>
      <c r="DQ60" s="151">
        <v>52</v>
      </c>
      <c r="DR60" s="151">
        <v>160</v>
      </c>
      <c r="DS60" s="151">
        <v>53</v>
      </c>
      <c r="DT60" s="151">
        <v>12</v>
      </c>
      <c r="DU60" s="151">
        <v>7</v>
      </c>
      <c r="DV60" s="151">
        <v>26</v>
      </c>
      <c r="DW60" s="151">
        <v>15</v>
      </c>
      <c r="DX60" s="151">
        <v>5</v>
      </c>
      <c r="DY60" s="151">
        <v>90</v>
      </c>
      <c r="DZ60" s="151">
        <v>36</v>
      </c>
      <c r="EA60" s="151">
        <v>8</v>
      </c>
      <c r="EB60" s="151">
        <v>13</v>
      </c>
      <c r="EC60" s="151">
        <v>0</v>
      </c>
      <c r="ED60" s="151"/>
      <c r="EE60" s="151">
        <v>89</v>
      </c>
      <c r="EF60" s="151">
        <v>33</v>
      </c>
      <c r="EG60" s="151">
        <v>1074</v>
      </c>
      <c r="EH60" s="151">
        <v>322</v>
      </c>
      <c r="EI60" s="151">
        <v>113</v>
      </c>
      <c r="EJ60" s="151">
        <v>646</v>
      </c>
      <c r="EK60" s="151">
        <v>194</v>
      </c>
      <c r="EL60" s="151">
        <v>296</v>
      </c>
      <c r="EM60" s="151">
        <v>20</v>
      </c>
      <c r="EN60" s="151">
        <v>14</v>
      </c>
      <c r="EO60" s="151">
        <v>483</v>
      </c>
      <c r="EP60" s="151"/>
      <c r="EQ60" s="151">
        <v>28</v>
      </c>
      <c r="ER60" s="151">
        <v>10</v>
      </c>
      <c r="ES60" s="151">
        <v>1896</v>
      </c>
      <c r="ET60" s="151">
        <v>85</v>
      </c>
      <c r="EU60" s="151">
        <v>784</v>
      </c>
      <c r="EV60" s="151">
        <v>587</v>
      </c>
      <c r="EW60" s="151">
        <v>5</v>
      </c>
      <c r="EX60" s="151">
        <v>300</v>
      </c>
      <c r="EY60" s="151">
        <v>415</v>
      </c>
      <c r="EZ60" s="151">
        <v>214</v>
      </c>
      <c r="FA60" s="151">
        <v>457</v>
      </c>
      <c r="FB60" s="151">
        <v>52</v>
      </c>
      <c r="FC60" s="151">
        <v>11544</v>
      </c>
      <c r="FD60" s="151">
        <v>1592</v>
      </c>
      <c r="FE60" s="151">
        <v>1285</v>
      </c>
      <c r="FF60" s="151">
        <v>3650</v>
      </c>
      <c r="FG60" s="151">
        <v>18</v>
      </c>
      <c r="FH60" s="151">
        <v>178</v>
      </c>
      <c r="FI60" s="151">
        <v>16</v>
      </c>
      <c r="FJ60" s="151">
        <v>13</v>
      </c>
      <c r="FK60" s="151">
        <v>873</v>
      </c>
      <c r="FL60" s="151">
        <v>328</v>
      </c>
      <c r="FM60" s="151">
        <v>49</v>
      </c>
      <c r="FN60" s="151">
        <v>227</v>
      </c>
      <c r="FO60" s="151">
        <v>653</v>
      </c>
      <c r="FP60" s="151">
        <v>394</v>
      </c>
      <c r="FQ60" s="151"/>
      <c r="FR60" s="151">
        <v>178</v>
      </c>
      <c r="FS60" s="151">
        <v>0</v>
      </c>
      <c r="FT60" s="151">
        <v>166</v>
      </c>
      <c r="FU60" s="151">
        <v>177</v>
      </c>
      <c r="FV60" s="151">
        <v>550</v>
      </c>
      <c r="FW60" s="151">
        <v>564</v>
      </c>
      <c r="FX60" s="151">
        <v>20</v>
      </c>
      <c r="FY60" s="151">
        <v>229</v>
      </c>
      <c r="FZ60" s="151">
        <v>131</v>
      </c>
      <c r="GA60" s="151">
        <v>9</v>
      </c>
      <c r="GB60" s="151"/>
      <c r="GC60" s="151">
        <v>15</v>
      </c>
      <c r="GD60" s="151">
        <v>5</v>
      </c>
      <c r="GE60" s="151">
        <v>145</v>
      </c>
      <c r="GF60" s="151">
        <v>4</v>
      </c>
      <c r="GG60" s="151">
        <v>8</v>
      </c>
      <c r="GH60" s="151">
        <v>481</v>
      </c>
      <c r="GI60" s="151">
        <v>933</v>
      </c>
      <c r="GJ60" s="151"/>
      <c r="GK60" s="151"/>
      <c r="GL60" s="151"/>
      <c r="GM60" s="151"/>
      <c r="GN60" s="151"/>
      <c r="GO60" s="151"/>
      <c r="GP60" s="151"/>
      <c r="GQ60" s="151"/>
      <c r="GR60" s="151"/>
      <c r="GS60" s="151"/>
      <c r="GT60" s="151"/>
      <c r="GU60" s="151"/>
      <c r="GV60" s="151"/>
      <c r="GW60" s="151"/>
      <c r="GX60" s="151"/>
      <c r="GY60" s="151"/>
      <c r="GZ60" s="151"/>
      <c r="HA60" s="151"/>
      <c r="HB60" s="151"/>
      <c r="HC60" s="151"/>
      <c r="HD60" s="151"/>
      <c r="HE60" s="151"/>
      <c r="HF60" s="151"/>
      <c r="HG60" s="151"/>
      <c r="HH60" s="151"/>
      <c r="HI60" s="151"/>
      <c r="HJ60" s="151"/>
      <c r="HK60" s="151"/>
      <c r="HL60" s="151"/>
      <c r="HM60" s="151"/>
      <c r="HN60" s="151"/>
      <c r="HO60" s="151"/>
      <c r="HP60" s="151"/>
      <c r="HQ60" s="151"/>
      <c r="HR60" s="151">
        <v>15</v>
      </c>
      <c r="HS60" s="151"/>
      <c r="HT60" s="151"/>
      <c r="HU60" s="151"/>
      <c r="HV60" s="151"/>
      <c r="HW60" s="151"/>
      <c r="HX60" s="151">
        <v>53</v>
      </c>
      <c r="HY60" s="151"/>
      <c r="HZ60" s="151"/>
      <c r="IA60" s="151"/>
      <c r="IB60" s="151"/>
      <c r="IC60" s="151">
        <v>1</v>
      </c>
      <c r="ID60" s="151">
        <v>13</v>
      </c>
      <c r="IE60" s="151"/>
      <c r="IF60" s="151"/>
      <c r="IG60" s="151"/>
      <c r="IH60" s="151"/>
      <c r="II60" s="151"/>
      <c r="IJ60" s="151"/>
      <c r="IK60" s="151">
        <v>10</v>
      </c>
      <c r="IL60" s="151">
        <v>36</v>
      </c>
      <c r="IM60" s="151">
        <v>1</v>
      </c>
      <c r="IN60" s="151"/>
      <c r="IO60" s="151"/>
      <c r="IP60" s="151"/>
      <c r="IQ60" s="151"/>
      <c r="IR60" s="151"/>
      <c r="IS60" s="151"/>
      <c r="IT60" s="151"/>
      <c r="IU60" s="151"/>
      <c r="IV60" s="151"/>
      <c r="IW60" s="151"/>
      <c r="IX60" s="151"/>
      <c r="IY60" s="151"/>
      <c r="IZ60" s="151"/>
      <c r="JA60" s="151">
        <v>1</v>
      </c>
      <c r="JB60" s="151"/>
      <c r="JC60" s="151"/>
      <c r="JD60" s="151"/>
      <c r="JE60" s="151"/>
      <c r="JF60" s="151"/>
      <c r="JG60" s="151"/>
      <c r="JH60" s="151">
        <v>64</v>
      </c>
      <c r="JI60" s="151"/>
      <c r="JJ60" s="151"/>
      <c r="JK60" s="151">
        <v>751</v>
      </c>
      <c r="JL60" s="151"/>
      <c r="JM60" s="151"/>
      <c r="JN60" s="151"/>
      <c r="JO60" s="151"/>
      <c r="JP60" s="151">
        <v>217</v>
      </c>
      <c r="JQ60" s="151"/>
      <c r="JR60" s="151"/>
      <c r="JS60" s="151"/>
      <c r="JT60" s="151">
        <v>2</v>
      </c>
      <c r="JU60" s="151"/>
      <c r="JV60" s="151"/>
      <c r="JW60" s="151">
        <v>1</v>
      </c>
      <c r="JX60" s="151"/>
      <c r="JY60" s="151"/>
      <c r="JZ60" s="151"/>
      <c r="KA60" s="151"/>
      <c r="KB60" s="151"/>
      <c r="KC60" s="151">
        <v>0</v>
      </c>
      <c r="KD60" s="151"/>
      <c r="KE60" s="151">
        <v>0</v>
      </c>
      <c r="KF60" s="151"/>
      <c r="KG60" s="151">
        <v>199</v>
      </c>
      <c r="KH60" s="151"/>
      <c r="KI60" s="151"/>
      <c r="KJ60" s="151"/>
      <c r="KK60" s="151"/>
      <c r="KL60" s="151">
        <v>132</v>
      </c>
      <c r="KM60" s="151"/>
      <c r="KN60" s="151"/>
      <c r="KO60" s="151">
        <v>2</v>
      </c>
      <c r="KP60" s="151"/>
      <c r="KQ60" s="151">
        <v>4</v>
      </c>
      <c r="KR60" s="151">
        <v>3</v>
      </c>
      <c r="KS60" s="151"/>
      <c r="KT60" s="151">
        <v>1</v>
      </c>
      <c r="KU60" s="151">
        <v>2</v>
      </c>
      <c r="KV60" s="151">
        <v>20</v>
      </c>
      <c r="KW60" s="151">
        <v>9</v>
      </c>
      <c r="KX60" s="151">
        <v>43</v>
      </c>
      <c r="KY60" s="151">
        <v>10</v>
      </c>
      <c r="KZ60" s="151">
        <v>9</v>
      </c>
      <c r="LA60" s="151">
        <v>11</v>
      </c>
      <c r="LB60" s="151">
        <v>98</v>
      </c>
      <c r="LC60" s="151">
        <v>0</v>
      </c>
      <c r="LD60" s="151"/>
      <c r="LE60" s="151"/>
      <c r="LF60" s="151"/>
      <c r="LG60" s="151"/>
      <c r="LH60" s="151"/>
      <c r="LI60" s="151"/>
      <c r="LJ60" s="151"/>
      <c r="LK60" s="151"/>
      <c r="LL60" s="151"/>
      <c r="LM60" s="151"/>
      <c r="LN60" s="151">
        <v>2417</v>
      </c>
      <c r="LO60" s="151"/>
      <c r="LP60" s="151">
        <v>54</v>
      </c>
      <c r="LQ60" s="151"/>
      <c r="LR60" s="151"/>
      <c r="LS60" s="151"/>
      <c r="LT60" s="151"/>
      <c r="LU60" s="151"/>
      <c r="LV60" s="151"/>
      <c r="LW60" s="151">
        <v>3</v>
      </c>
      <c r="LX60" s="151">
        <v>407</v>
      </c>
      <c r="LY60" s="151"/>
      <c r="LZ60" s="151"/>
      <c r="MA60" s="151">
        <v>152</v>
      </c>
      <c r="MB60" s="151"/>
      <c r="MC60" s="151"/>
      <c r="MD60" s="151"/>
      <c r="ME60" s="151"/>
      <c r="MF60" s="151"/>
      <c r="MG60" s="151">
        <v>27</v>
      </c>
      <c r="MH60" s="151"/>
      <c r="MI60" s="151">
        <v>226</v>
      </c>
      <c r="MJ60" s="151"/>
      <c r="MK60" s="151"/>
      <c r="ML60" s="151"/>
      <c r="MM60" s="151"/>
      <c r="MN60" s="151">
        <v>187</v>
      </c>
      <c r="MO60" s="151"/>
      <c r="MP60" s="151">
        <v>264</v>
      </c>
      <c r="MQ60" s="151"/>
      <c r="MR60" s="151"/>
      <c r="MS60" s="151">
        <v>139</v>
      </c>
      <c r="MT60" s="151">
        <v>3</v>
      </c>
      <c r="MU60" s="151">
        <v>6</v>
      </c>
      <c r="MV60" s="151">
        <v>23</v>
      </c>
      <c r="MW60" s="151">
        <v>54</v>
      </c>
      <c r="MX60" s="151">
        <v>2</v>
      </c>
      <c r="MY60" s="151">
        <v>8</v>
      </c>
      <c r="MZ60" s="151">
        <v>29</v>
      </c>
      <c r="NA60" s="151">
        <v>3</v>
      </c>
      <c r="NB60" s="151">
        <v>7</v>
      </c>
      <c r="NC60" s="151">
        <v>6</v>
      </c>
      <c r="ND60" s="151">
        <v>5</v>
      </c>
      <c r="NE60" s="151">
        <v>18</v>
      </c>
      <c r="NF60" s="151">
        <v>189</v>
      </c>
      <c r="NG60" s="151"/>
      <c r="NH60" s="151">
        <v>1</v>
      </c>
      <c r="NI60" s="151"/>
      <c r="NJ60" s="151">
        <v>18</v>
      </c>
      <c r="NK60" s="151"/>
      <c r="NL60" s="151">
        <v>0</v>
      </c>
      <c r="NM60" s="151">
        <v>20</v>
      </c>
      <c r="NN60" s="151">
        <v>222</v>
      </c>
      <c r="NO60" s="151">
        <v>27</v>
      </c>
      <c r="NP60" s="151">
        <v>1</v>
      </c>
      <c r="NQ60" s="151">
        <v>8</v>
      </c>
      <c r="NR60" s="151">
        <v>3</v>
      </c>
      <c r="NS60" s="151">
        <v>11</v>
      </c>
      <c r="NT60" s="151">
        <v>27</v>
      </c>
      <c r="NU60" s="151">
        <v>97</v>
      </c>
      <c r="NV60" s="151">
        <v>84</v>
      </c>
      <c r="NW60" s="151">
        <v>92</v>
      </c>
      <c r="NX60" s="151">
        <v>0</v>
      </c>
      <c r="NY60" s="151"/>
      <c r="NZ60" s="151">
        <v>7</v>
      </c>
      <c r="OA60" s="151"/>
      <c r="OB60" s="151">
        <v>4</v>
      </c>
      <c r="OC60" s="151">
        <v>23</v>
      </c>
      <c r="OD60" s="151"/>
      <c r="OE60" s="151"/>
      <c r="OF60" s="151"/>
      <c r="OG60" s="151"/>
      <c r="OH60" s="151"/>
      <c r="OI60" s="151"/>
      <c r="OJ60" s="151"/>
      <c r="OK60" s="151"/>
      <c r="OL60" s="151"/>
      <c r="OM60" s="151"/>
      <c r="ON60" s="151"/>
      <c r="OO60" s="152">
        <v>153</v>
      </c>
      <c r="OP60" s="142">
        <v>123046</v>
      </c>
      <c r="OQ60" s="153"/>
      <c r="OR60" s="151"/>
      <c r="OS60" s="151"/>
      <c r="OT60" s="151"/>
      <c r="OU60" s="151"/>
      <c r="OV60" s="151">
        <v>1124</v>
      </c>
      <c r="OW60" s="151">
        <v>11524</v>
      </c>
      <c r="OX60" s="151">
        <v>-33721</v>
      </c>
      <c r="OY60" s="151"/>
      <c r="OZ60" s="151"/>
      <c r="PA60" s="151"/>
      <c r="PB60" s="151"/>
      <c r="PC60" s="151"/>
      <c r="PD60" s="151"/>
      <c r="PE60" s="151"/>
      <c r="PF60" s="151"/>
      <c r="PG60" s="151"/>
      <c r="PH60" s="151"/>
      <c r="PI60" s="151"/>
      <c r="PJ60" s="154"/>
      <c r="PK60" s="142">
        <v>-21073</v>
      </c>
      <c r="PL60" s="142">
        <v>101973</v>
      </c>
    </row>
    <row r="61" spans="1:428" ht="15" x14ac:dyDescent="0.25">
      <c r="A61" s="145">
        <v>331200</v>
      </c>
      <c r="B61" s="146" t="s">
        <v>720</v>
      </c>
      <c r="C61" s="147" t="s">
        <v>249</v>
      </c>
      <c r="D61" s="148">
        <v>2</v>
      </c>
      <c r="E61" s="149">
        <v>26</v>
      </c>
      <c r="F61" s="149">
        <v>2</v>
      </c>
      <c r="G61" s="149">
        <v>2</v>
      </c>
      <c r="H61" s="149">
        <v>2</v>
      </c>
      <c r="I61" s="149">
        <v>17</v>
      </c>
      <c r="J61" s="151">
        <v>14</v>
      </c>
      <c r="K61" s="151">
        <v>6</v>
      </c>
      <c r="L61" s="151">
        <v>1</v>
      </c>
      <c r="M61" s="151">
        <v>1</v>
      </c>
      <c r="N61" s="151"/>
      <c r="O61" s="151"/>
      <c r="P61" s="151"/>
      <c r="Q61" s="151">
        <v>1127</v>
      </c>
      <c r="R61" s="151">
        <v>4</v>
      </c>
      <c r="S61" s="151">
        <v>1</v>
      </c>
      <c r="T61" s="151">
        <v>13</v>
      </c>
      <c r="U61" s="151">
        <v>8</v>
      </c>
      <c r="V61" s="151">
        <v>21</v>
      </c>
      <c r="W61" s="151">
        <v>16</v>
      </c>
      <c r="X61" s="151">
        <v>15</v>
      </c>
      <c r="Y61" s="151"/>
      <c r="Z61" s="151"/>
      <c r="AA61" s="151"/>
      <c r="AB61" s="151">
        <v>134</v>
      </c>
      <c r="AC61" s="151">
        <v>642</v>
      </c>
      <c r="AD61" s="151">
        <v>225</v>
      </c>
      <c r="AE61" s="151">
        <v>59</v>
      </c>
      <c r="AF61" s="151">
        <v>242</v>
      </c>
      <c r="AG61" s="151">
        <v>21</v>
      </c>
      <c r="AH61" s="151">
        <v>151</v>
      </c>
      <c r="AI61" s="151">
        <v>12</v>
      </c>
      <c r="AJ61" s="151">
        <v>53</v>
      </c>
      <c r="AK61" s="151">
        <v>39</v>
      </c>
      <c r="AL61" s="151">
        <v>124</v>
      </c>
      <c r="AM61" s="151">
        <v>41</v>
      </c>
      <c r="AN61" s="151"/>
      <c r="AO61" s="151">
        <v>4</v>
      </c>
      <c r="AP61" s="151"/>
      <c r="AQ61" s="151"/>
      <c r="AR61" s="151"/>
      <c r="AS61" s="151"/>
      <c r="AT61" s="151"/>
      <c r="AU61" s="151"/>
      <c r="AV61" s="151">
        <v>170</v>
      </c>
      <c r="AW61" s="151">
        <v>756</v>
      </c>
      <c r="AX61" s="151"/>
      <c r="AY61" s="151"/>
      <c r="AZ61" s="151"/>
      <c r="BA61" s="151"/>
      <c r="BB61" s="151"/>
      <c r="BC61" s="151"/>
      <c r="BD61" s="151">
        <v>659</v>
      </c>
      <c r="BE61" s="151">
        <v>241</v>
      </c>
      <c r="BF61" s="151"/>
      <c r="BG61" s="151"/>
      <c r="BH61" s="151"/>
      <c r="BI61" s="151"/>
      <c r="BJ61" s="151"/>
      <c r="BK61" s="151">
        <v>3</v>
      </c>
      <c r="BL61" s="151"/>
      <c r="BM61" s="151"/>
      <c r="BN61" s="151"/>
      <c r="BO61" s="151"/>
      <c r="BP61" s="151">
        <v>33</v>
      </c>
      <c r="BQ61" s="151">
        <v>62</v>
      </c>
      <c r="BR61" s="151">
        <v>903</v>
      </c>
      <c r="BS61" s="151">
        <v>43</v>
      </c>
      <c r="BT61" s="151">
        <v>11</v>
      </c>
      <c r="BU61" s="151">
        <v>7</v>
      </c>
      <c r="BV61" s="151"/>
      <c r="BW61" s="151">
        <v>45</v>
      </c>
      <c r="BX61" s="151">
        <v>1526</v>
      </c>
      <c r="BY61" s="151">
        <v>266</v>
      </c>
      <c r="BZ61" s="151">
        <v>1626</v>
      </c>
      <c r="CA61" s="151"/>
      <c r="CB61" s="151"/>
      <c r="CC61" s="151">
        <v>7</v>
      </c>
      <c r="CD61" s="151"/>
      <c r="CE61" s="151"/>
      <c r="CF61" s="151">
        <v>16</v>
      </c>
      <c r="CG61" s="151">
        <v>149</v>
      </c>
      <c r="CH61" s="151"/>
      <c r="CI61" s="151"/>
      <c r="CJ61" s="151"/>
      <c r="CK61" s="151"/>
      <c r="CL61" s="151">
        <v>10</v>
      </c>
      <c r="CM61" s="151">
        <v>347</v>
      </c>
      <c r="CN61" s="151"/>
      <c r="CO61" s="151"/>
      <c r="CP61" s="151"/>
      <c r="CQ61" s="151"/>
      <c r="CR61" s="151">
        <v>89</v>
      </c>
      <c r="CS61" s="151">
        <v>1</v>
      </c>
      <c r="CT61" s="151"/>
      <c r="CU61" s="151"/>
      <c r="CV61" s="151"/>
      <c r="CW61" s="151"/>
      <c r="CX61" s="151"/>
      <c r="CY61" s="151"/>
      <c r="CZ61" s="151"/>
      <c r="DA61" s="151"/>
      <c r="DB61" s="151"/>
      <c r="DC61" s="151"/>
      <c r="DD61" s="151"/>
      <c r="DE61" s="151"/>
      <c r="DF61" s="151"/>
      <c r="DG61" s="151"/>
      <c r="DH61" s="151">
        <v>144</v>
      </c>
      <c r="DI61" s="151"/>
      <c r="DJ61" s="151"/>
      <c r="DK61" s="151"/>
      <c r="DL61" s="151"/>
      <c r="DM61" s="151"/>
      <c r="DN61" s="151"/>
      <c r="DO61" s="151"/>
      <c r="DP61" s="151"/>
      <c r="DQ61" s="151">
        <v>6</v>
      </c>
      <c r="DR61" s="151">
        <v>5</v>
      </c>
      <c r="DS61" s="151"/>
      <c r="DT61" s="151"/>
      <c r="DU61" s="151"/>
      <c r="DV61" s="151"/>
      <c r="DW61" s="151"/>
      <c r="DX61" s="151"/>
      <c r="DY61" s="151"/>
      <c r="DZ61" s="151"/>
      <c r="EA61" s="151"/>
      <c r="EB61" s="151"/>
      <c r="EC61" s="151"/>
      <c r="ED61" s="151"/>
      <c r="EE61" s="151">
        <v>270</v>
      </c>
      <c r="EF61" s="151">
        <v>2</v>
      </c>
      <c r="EG61" s="151"/>
      <c r="EH61" s="151">
        <v>1</v>
      </c>
      <c r="EI61" s="151">
        <v>83</v>
      </c>
      <c r="EJ61" s="151"/>
      <c r="EK61" s="151"/>
      <c r="EL61" s="151"/>
      <c r="EM61" s="151"/>
      <c r="EN61" s="151">
        <v>79</v>
      </c>
      <c r="EO61" s="151"/>
      <c r="EP61" s="151"/>
      <c r="EQ61" s="151"/>
      <c r="ER61" s="151"/>
      <c r="ES61" s="151"/>
      <c r="ET61" s="151"/>
      <c r="EU61" s="151"/>
      <c r="EV61" s="151"/>
      <c r="EW61" s="151"/>
      <c r="EX61" s="151"/>
      <c r="EY61" s="151">
        <v>14</v>
      </c>
      <c r="EZ61" s="151">
        <v>4</v>
      </c>
      <c r="FA61" s="151">
        <v>1</v>
      </c>
      <c r="FB61" s="151"/>
      <c r="FC61" s="151">
        <v>101</v>
      </c>
      <c r="FD61" s="151">
        <v>14</v>
      </c>
      <c r="FE61" s="151">
        <v>1</v>
      </c>
      <c r="FF61" s="151"/>
      <c r="FG61" s="151"/>
      <c r="FH61" s="151"/>
      <c r="FI61" s="151"/>
      <c r="FJ61" s="151"/>
      <c r="FK61" s="151"/>
      <c r="FL61" s="151"/>
      <c r="FM61" s="151"/>
      <c r="FN61" s="151"/>
      <c r="FO61" s="151"/>
      <c r="FP61" s="151"/>
      <c r="FQ61" s="151"/>
      <c r="FR61" s="151"/>
      <c r="FS61" s="151">
        <v>4</v>
      </c>
      <c r="FT61" s="151">
        <v>6</v>
      </c>
      <c r="FU61" s="151"/>
      <c r="FV61" s="151"/>
      <c r="FW61" s="151"/>
      <c r="FX61" s="151"/>
      <c r="FY61" s="151"/>
      <c r="FZ61" s="151">
        <v>1</v>
      </c>
      <c r="GA61" s="151"/>
      <c r="GB61" s="151"/>
      <c r="GC61" s="151"/>
      <c r="GD61" s="151"/>
      <c r="GE61" s="151"/>
      <c r="GF61" s="151"/>
      <c r="GG61" s="151"/>
      <c r="GH61" s="151">
        <v>3</v>
      </c>
      <c r="GI61" s="151">
        <v>27</v>
      </c>
      <c r="GJ61" s="151"/>
      <c r="GK61" s="151"/>
      <c r="GL61" s="151"/>
      <c r="GM61" s="151"/>
      <c r="GN61" s="151"/>
      <c r="GO61" s="151"/>
      <c r="GP61" s="151"/>
      <c r="GQ61" s="151"/>
      <c r="GR61" s="151"/>
      <c r="GS61" s="151"/>
      <c r="GT61" s="151"/>
      <c r="GU61" s="151"/>
      <c r="GV61" s="151"/>
      <c r="GW61" s="151"/>
      <c r="GX61" s="151"/>
      <c r="GY61" s="151"/>
      <c r="GZ61" s="151"/>
      <c r="HA61" s="151"/>
      <c r="HB61" s="151"/>
      <c r="HC61" s="151"/>
      <c r="HD61" s="151"/>
      <c r="HE61" s="151"/>
      <c r="HF61" s="151"/>
      <c r="HG61" s="151"/>
      <c r="HH61" s="151"/>
      <c r="HI61" s="151"/>
      <c r="HJ61" s="151"/>
      <c r="HK61" s="151"/>
      <c r="HL61" s="151"/>
      <c r="HM61" s="151"/>
      <c r="HN61" s="151"/>
      <c r="HO61" s="151"/>
      <c r="HP61" s="151"/>
      <c r="HQ61" s="151"/>
      <c r="HR61" s="151">
        <v>62</v>
      </c>
      <c r="HS61" s="151"/>
      <c r="HT61" s="151"/>
      <c r="HU61" s="151"/>
      <c r="HV61" s="151"/>
      <c r="HW61" s="151"/>
      <c r="HX61" s="151"/>
      <c r="HY61" s="151"/>
      <c r="HZ61" s="151"/>
      <c r="IA61" s="151"/>
      <c r="IB61" s="151"/>
      <c r="IC61" s="151"/>
      <c r="ID61" s="151"/>
      <c r="IE61" s="151"/>
      <c r="IF61" s="151"/>
      <c r="IG61" s="151"/>
      <c r="IH61" s="151"/>
      <c r="II61" s="151"/>
      <c r="IJ61" s="151"/>
      <c r="IK61" s="151"/>
      <c r="IL61" s="151"/>
      <c r="IM61" s="151"/>
      <c r="IN61" s="151"/>
      <c r="IO61" s="151"/>
      <c r="IP61" s="151"/>
      <c r="IQ61" s="151"/>
      <c r="IR61" s="151"/>
      <c r="IS61" s="151"/>
      <c r="IT61" s="151"/>
      <c r="IU61" s="151"/>
      <c r="IV61" s="151"/>
      <c r="IW61" s="151"/>
      <c r="IX61" s="151"/>
      <c r="IY61" s="151"/>
      <c r="IZ61" s="151"/>
      <c r="JA61" s="151"/>
      <c r="JB61" s="151"/>
      <c r="JC61" s="151"/>
      <c r="JD61" s="151"/>
      <c r="JE61" s="151"/>
      <c r="JF61" s="151"/>
      <c r="JG61" s="151"/>
      <c r="JH61" s="151">
        <v>3</v>
      </c>
      <c r="JI61" s="151">
        <v>341</v>
      </c>
      <c r="JJ61" s="151">
        <v>104</v>
      </c>
      <c r="JK61" s="151">
        <v>105</v>
      </c>
      <c r="JL61" s="151">
        <v>3</v>
      </c>
      <c r="JM61" s="151">
        <v>2</v>
      </c>
      <c r="JN61" s="151">
        <v>1</v>
      </c>
      <c r="JO61" s="151"/>
      <c r="JP61" s="151">
        <v>30</v>
      </c>
      <c r="JQ61" s="151"/>
      <c r="JR61" s="151"/>
      <c r="JS61" s="151"/>
      <c r="JT61" s="151">
        <v>10</v>
      </c>
      <c r="JU61" s="151">
        <v>2</v>
      </c>
      <c r="JV61" s="151"/>
      <c r="JW61" s="151">
        <v>0</v>
      </c>
      <c r="JX61" s="151"/>
      <c r="JY61" s="151"/>
      <c r="JZ61" s="151"/>
      <c r="KA61" s="151">
        <v>0</v>
      </c>
      <c r="KB61" s="151"/>
      <c r="KC61" s="151">
        <v>0</v>
      </c>
      <c r="KD61" s="151"/>
      <c r="KE61" s="151"/>
      <c r="KF61" s="151"/>
      <c r="KG61" s="151"/>
      <c r="KH61" s="151"/>
      <c r="KI61" s="151"/>
      <c r="KJ61" s="151"/>
      <c r="KK61" s="151"/>
      <c r="KL61" s="151"/>
      <c r="KM61" s="151"/>
      <c r="KN61" s="151"/>
      <c r="KO61" s="151"/>
      <c r="KP61" s="151"/>
      <c r="KQ61" s="151"/>
      <c r="KR61" s="151">
        <v>0</v>
      </c>
      <c r="KS61" s="151"/>
      <c r="KT61" s="151"/>
      <c r="KU61" s="151"/>
      <c r="KV61" s="151"/>
      <c r="KW61" s="151"/>
      <c r="KX61" s="151">
        <v>1</v>
      </c>
      <c r="KY61" s="151">
        <v>9</v>
      </c>
      <c r="KZ61" s="151"/>
      <c r="LA61" s="151">
        <v>15</v>
      </c>
      <c r="LB61" s="151"/>
      <c r="LC61" s="151"/>
      <c r="LD61" s="151"/>
      <c r="LE61" s="151"/>
      <c r="LF61" s="151"/>
      <c r="LG61" s="151"/>
      <c r="LH61" s="151"/>
      <c r="LI61" s="151"/>
      <c r="LJ61" s="151"/>
      <c r="LK61" s="151"/>
      <c r="LL61" s="151">
        <v>0</v>
      </c>
      <c r="LM61" s="151"/>
      <c r="LN61" s="151"/>
      <c r="LO61" s="151"/>
      <c r="LP61" s="151">
        <v>9</v>
      </c>
      <c r="LQ61" s="151"/>
      <c r="LR61" s="151"/>
      <c r="LS61" s="151"/>
      <c r="LT61" s="151"/>
      <c r="LU61" s="151"/>
      <c r="LV61" s="151"/>
      <c r="LW61" s="151"/>
      <c r="LX61" s="151"/>
      <c r="LY61" s="151">
        <v>3</v>
      </c>
      <c r="LZ61" s="151"/>
      <c r="MA61" s="151">
        <v>0</v>
      </c>
      <c r="MB61" s="151">
        <v>4</v>
      </c>
      <c r="MC61" s="151"/>
      <c r="MD61" s="151"/>
      <c r="ME61" s="151"/>
      <c r="MF61" s="151"/>
      <c r="MG61" s="151"/>
      <c r="MH61" s="151"/>
      <c r="MI61" s="151"/>
      <c r="MJ61" s="151"/>
      <c r="MK61" s="151"/>
      <c r="ML61" s="151"/>
      <c r="MM61" s="151"/>
      <c r="MN61" s="151"/>
      <c r="MO61" s="151">
        <v>2</v>
      </c>
      <c r="MP61" s="151"/>
      <c r="MQ61" s="151"/>
      <c r="MR61" s="151">
        <v>1</v>
      </c>
      <c r="MS61" s="151"/>
      <c r="MT61" s="151">
        <v>1</v>
      </c>
      <c r="MU61" s="151">
        <v>1</v>
      </c>
      <c r="MV61" s="151"/>
      <c r="MW61" s="151">
        <v>44</v>
      </c>
      <c r="MX61" s="151"/>
      <c r="MY61" s="151"/>
      <c r="MZ61" s="151"/>
      <c r="NA61" s="151">
        <v>7</v>
      </c>
      <c r="NB61" s="151"/>
      <c r="NC61" s="151"/>
      <c r="ND61" s="151">
        <v>2</v>
      </c>
      <c r="NE61" s="151">
        <v>1</v>
      </c>
      <c r="NF61" s="151">
        <v>3</v>
      </c>
      <c r="NG61" s="151">
        <v>0</v>
      </c>
      <c r="NH61" s="151"/>
      <c r="NI61" s="151"/>
      <c r="NJ61" s="151"/>
      <c r="NK61" s="151"/>
      <c r="NL61" s="151"/>
      <c r="NM61" s="151"/>
      <c r="NN61" s="151">
        <v>2</v>
      </c>
      <c r="NO61" s="151">
        <v>1</v>
      </c>
      <c r="NP61" s="151">
        <v>3</v>
      </c>
      <c r="NQ61" s="151"/>
      <c r="NR61" s="151"/>
      <c r="NS61" s="151"/>
      <c r="NT61" s="151"/>
      <c r="NU61" s="151">
        <v>0</v>
      </c>
      <c r="NV61" s="151"/>
      <c r="NW61" s="151"/>
      <c r="NX61" s="151"/>
      <c r="NY61" s="151"/>
      <c r="NZ61" s="151"/>
      <c r="OA61" s="151"/>
      <c r="OB61" s="151">
        <v>1</v>
      </c>
      <c r="OC61" s="151">
        <v>4</v>
      </c>
      <c r="OD61" s="151"/>
      <c r="OE61" s="151"/>
      <c r="OF61" s="151">
        <v>29</v>
      </c>
      <c r="OG61" s="151"/>
      <c r="OH61" s="151"/>
      <c r="OI61" s="151"/>
      <c r="OJ61" s="151">
        <v>9</v>
      </c>
      <c r="OK61" s="151">
        <v>13</v>
      </c>
      <c r="OL61" s="151">
        <v>31</v>
      </c>
      <c r="OM61" s="151"/>
      <c r="ON61" s="151"/>
      <c r="OO61" s="152">
        <v>0</v>
      </c>
      <c r="OP61" s="142">
        <v>11619</v>
      </c>
      <c r="OQ61" s="153">
        <v>674</v>
      </c>
      <c r="OR61" s="151"/>
      <c r="OS61" s="151"/>
      <c r="OT61" s="151"/>
      <c r="OU61" s="151"/>
      <c r="OV61" s="151">
        <v>-59</v>
      </c>
      <c r="OW61" s="151">
        <v>727</v>
      </c>
      <c r="OX61" s="151">
        <v>-3715</v>
      </c>
      <c r="OY61" s="151"/>
      <c r="OZ61" s="151"/>
      <c r="PA61" s="151"/>
      <c r="PB61" s="151"/>
      <c r="PC61" s="151"/>
      <c r="PD61" s="151"/>
      <c r="PE61" s="151"/>
      <c r="PF61" s="151"/>
      <c r="PG61" s="151"/>
      <c r="PH61" s="151"/>
      <c r="PI61" s="151"/>
      <c r="PJ61" s="154"/>
      <c r="PK61" s="142">
        <v>-2372</v>
      </c>
      <c r="PL61" s="142">
        <v>9247</v>
      </c>
    </row>
    <row r="62" spans="1:428" ht="15" x14ac:dyDescent="0.25">
      <c r="A62" s="145">
        <v>331313</v>
      </c>
      <c r="B62" s="146" t="s">
        <v>721</v>
      </c>
      <c r="C62" s="147" t="s">
        <v>251</v>
      </c>
      <c r="D62" s="148"/>
      <c r="E62" s="149"/>
      <c r="F62" s="149"/>
      <c r="G62" s="149"/>
      <c r="H62" s="149"/>
      <c r="I62" s="149"/>
      <c r="J62" s="151"/>
      <c r="K62" s="151"/>
      <c r="L62" s="151"/>
      <c r="M62" s="151"/>
      <c r="N62" s="151"/>
      <c r="O62" s="151"/>
      <c r="P62" s="151"/>
      <c r="Q62" s="151"/>
      <c r="R62" s="151"/>
      <c r="S62" s="151"/>
      <c r="T62" s="151"/>
      <c r="U62" s="151"/>
      <c r="V62" s="151"/>
      <c r="W62" s="151"/>
      <c r="X62" s="151"/>
      <c r="Y62" s="151"/>
      <c r="Z62" s="151"/>
      <c r="AA62" s="151"/>
      <c r="AB62" s="151"/>
      <c r="AC62" s="151"/>
      <c r="AD62" s="151">
        <v>13</v>
      </c>
      <c r="AE62" s="151"/>
      <c r="AF62" s="151"/>
      <c r="AG62" s="151"/>
      <c r="AH62" s="151"/>
      <c r="AI62" s="151"/>
      <c r="AJ62" s="151"/>
      <c r="AK62" s="151"/>
      <c r="AL62" s="151"/>
      <c r="AM62" s="151"/>
      <c r="AN62" s="151"/>
      <c r="AO62" s="151"/>
      <c r="AP62" s="151"/>
      <c r="AQ62" s="151">
        <v>30</v>
      </c>
      <c r="AR62" s="151"/>
      <c r="AS62" s="151"/>
      <c r="AT62" s="151"/>
      <c r="AU62" s="151"/>
      <c r="AV62" s="151"/>
      <c r="AW62" s="151"/>
      <c r="AX62" s="151"/>
      <c r="AY62" s="151"/>
      <c r="AZ62" s="151"/>
      <c r="BA62" s="151"/>
      <c r="BB62" s="151"/>
      <c r="BC62" s="151"/>
      <c r="BD62" s="151">
        <v>353</v>
      </c>
      <c r="BE62" s="151">
        <v>58</v>
      </c>
      <c r="BF62" s="151">
        <v>711</v>
      </c>
      <c r="BG62" s="151">
        <v>767</v>
      </c>
      <c r="BH62" s="151">
        <v>8450</v>
      </c>
      <c r="BI62" s="151"/>
      <c r="BJ62" s="151">
        <v>9</v>
      </c>
      <c r="BK62" s="151">
        <v>0</v>
      </c>
      <c r="BL62" s="151">
        <v>12</v>
      </c>
      <c r="BM62" s="151">
        <v>1182</v>
      </c>
      <c r="BN62" s="151">
        <v>65</v>
      </c>
      <c r="BO62" s="151">
        <v>370</v>
      </c>
      <c r="BP62" s="151">
        <v>29</v>
      </c>
      <c r="BQ62" s="151">
        <v>50</v>
      </c>
      <c r="BR62" s="151"/>
      <c r="BS62" s="151">
        <v>65</v>
      </c>
      <c r="BT62" s="151">
        <v>123</v>
      </c>
      <c r="BU62" s="151">
        <v>7</v>
      </c>
      <c r="BV62" s="151">
        <v>955</v>
      </c>
      <c r="BW62" s="151">
        <v>76</v>
      </c>
      <c r="BX62" s="151">
        <v>24</v>
      </c>
      <c r="BY62" s="151">
        <v>245</v>
      </c>
      <c r="BZ62" s="151"/>
      <c r="CA62" s="151">
        <v>22</v>
      </c>
      <c r="CB62" s="151"/>
      <c r="CC62" s="151">
        <v>17</v>
      </c>
      <c r="CD62" s="151"/>
      <c r="CE62" s="151">
        <v>7</v>
      </c>
      <c r="CF62" s="151">
        <v>70</v>
      </c>
      <c r="CG62" s="151">
        <v>6</v>
      </c>
      <c r="CH62" s="151"/>
      <c r="CI62" s="151"/>
      <c r="CJ62" s="151"/>
      <c r="CK62" s="151"/>
      <c r="CL62" s="151">
        <v>5</v>
      </c>
      <c r="CM62" s="151">
        <v>49</v>
      </c>
      <c r="CN62" s="151">
        <v>47</v>
      </c>
      <c r="CO62" s="151"/>
      <c r="CP62" s="151">
        <v>1</v>
      </c>
      <c r="CQ62" s="151">
        <v>10</v>
      </c>
      <c r="CR62" s="151">
        <v>28</v>
      </c>
      <c r="CS62" s="151">
        <v>46</v>
      </c>
      <c r="CT62" s="151">
        <v>31</v>
      </c>
      <c r="CU62" s="151">
        <v>18</v>
      </c>
      <c r="CV62" s="151"/>
      <c r="CW62" s="151">
        <v>7</v>
      </c>
      <c r="CX62" s="151"/>
      <c r="CY62" s="151"/>
      <c r="CZ62" s="151"/>
      <c r="DA62" s="151"/>
      <c r="DB62" s="151">
        <v>34</v>
      </c>
      <c r="DC62" s="151">
        <v>107</v>
      </c>
      <c r="DD62" s="151">
        <v>62</v>
      </c>
      <c r="DE62" s="151"/>
      <c r="DF62" s="151">
        <v>16</v>
      </c>
      <c r="DG62" s="151">
        <v>10</v>
      </c>
      <c r="DH62" s="151">
        <v>207</v>
      </c>
      <c r="DI62" s="151">
        <v>3</v>
      </c>
      <c r="DJ62" s="151"/>
      <c r="DK62" s="151">
        <v>0</v>
      </c>
      <c r="DL62" s="151">
        <v>0</v>
      </c>
      <c r="DM62" s="151">
        <v>8</v>
      </c>
      <c r="DN62" s="151">
        <v>25</v>
      </c>
      <c r="DO62" s="151">
        <v>5</v>
      </c>
      <c r="DP62" s="151">
        <v>1</v>
      </c>
      <c r="DQ62" s="151">
        <v>1</v>
      </c>
      <c r="DR62" s="151">
        <v>36</v>
      </c>
      <c r="DS62" s="151"/>
      <c r="DT62" s="151">
        <v>18</v>
      </c>
      <c r="DU62" s="151">
        <v>1</v>
      </c>
      <c r="DV62" s="151">
        <v>13</v>
      </c>
      <c r="DW62" s="151">
        <v>5</v>
      </c>
      <c r="DX62" s="151">
        <v>3</v>
      </c>
      <c r="DY62" s="151">
        <v>38</v>
      </c>
      <c r="DZ62" s="151"/>
      <c r="EA62" s="151">
        <v>2</v>
      </c>
      <c r="EB62" s="151"/>
      <c r="EC62" s="151">
        <v>0</v>
      </c>
      <c r="ED62" s="151"/>
      <c r="EE62" s="151">
        <v>24</v>
      </c>
      <c r="EF62" s="151">
        <v>1</v>
      </c>
      <c r="EG62" s="151">
        <v>78</v>
      </c>
      <c r="EH62" s="151">
        <v>1</v>
      </c>
      <c r="EI62" s="151">
        <v>21</v>
      </c>
      <c r="EJ62" s="151"/>
      <c r="EK62" s="151"/>
      <c r="EL62" s="151"/>
      <c r="EM62" s="151"/>
      <c r="EN62" s="151"/>
      <c r="EO62" s="151">
        <v>21</v>
      </c>
      <c r="EP62" s="151"/>
      <c r="EQ62" s="151">
        <v>83</v>
      </c>
      <c r="ER62" s="151">
        <v>3</v>
      </c>
      <c r="ES62" s="151">
        <v>480</v>
      </c>
      <c r="ET62" s="151">
        <v>18</v>
      </c>
      <c r="EU62" s="151">
        <v>5</v>
      </c>
      <c r="EV62" s="151">
        <v>9</v>
      </c>
      <c r="EW62" s="151">
        <v>16</v>
      </c>
      <c r="EX62" s="151">
        <v>294</v>
      </c>
      <c r="EY62" s="151">
        <v>48</v>
      </c>
      <c r="EZ62" s="151">
        <v>55</v>
      </c>
      <c r="FA62" s="151">
        <v>320</v>
      </c>
      <c r="FB62" s="151">
        <v>5</v>
      </c>
      <c r="FC62" s="151">
        <v>19</v>
      </c>
      <c r="FD62" s="151">
        <v>74</v>
      </c>
      <c r="FE62" s="151">
        <v>80</v>
      </c>
      <c r="FF62" s="151">
        <v>8</v>
      </c>
      <c r="FG62" s="151">
        <v>0</v>
      </c>
      <c r="FH62" s="151">
        <v>35</v>
      </c>
      <c r="FI62" s="151">
        <v>30</v>
      </c>
      <c r="FJ62" s="151">
        <v>3</v>
      </c>
      <c r="FK62" s="151"/>
      <c r="FL62" s="151">
        <v>12</v>
      </c>
      <c r="FM62" s="151">
        <v>10</v>
      </c>
      <c r="FN62" s="151">
        <v>48</v>
      </c>
      <c r="FO62" s="151">
        <v>1104</v>
      </c>
      <c r="FP62" s="151">
        <v>40</v>
      </c>
      <c r="FQ62" s="151"/>
      <c r="FR62" s="151">
        <v>41</v>
      </c>
      <c r="FS62" s="151">
        <v>0</v>
      </c>
      <c r="FT62" s="151">
        <v>80</v>
      </c>
      <c r="FU62" s="151">
        <v>121</v>
      </c>
      <c r="FV62" s="151">
        <v>103</v>
      </c>
      <c r="FW62" s="151">
        <v>104</v>
      </c>
      <c r="FX62" s="151">
        <v>62</v>
      </c>
      <c r="FY62" s="151"/>
      <c r="FZ62" s="151">
        <v>4</v>
      </c>
      <c r="GA62" s="151">
        <v>1</v>
      </c>
      <c r="GB62" s="151"/>
      <c r="GC62" s="151">
        <v>1</v>
      </c>
      <c r="GD62" s="151">
        <v>1</v>
      </c>
      <c r="GE62" s="151">
        <v>16</v>
      </c>
      <c r="GF62" s="151"/>
      <c r="GG62" s="151"/>
      <c r="GH62" s="151"/>
      <c r="GI62" s="151">
        <v>48</v>
      </c>
      <c r="GJ62" s="151">
        <v>1</v>
      </c>
      <c r="GK62" s="151">
        <v>1</v>
      </c>
      <c r="GL62" s="151"/>
      <c r="GM62" s="151"/>
      <c r="GN62" s="151"/>
      <c r="GO62" s="151"/>
      <c r="GP62" s="151">
        <v>1</v>
      </c>
      <c r="GQ62" s="151">
        <v>1</v>
      </c>
      <c r="GR62" s="151"/>
      <c r="GS62" s="151">
        <v>1</v>
      </c>
      <c r="GT62" s="151">
        <v>1</v>
      </c>
      <c r="GU62" s="151">
        <v>1</v>
      </c>
      <c r="GV62" s="151">
        <v>1</v>
      </c>
      <c r="GW62" s="151">
        <v>1</v>
      </c>
      <c r="GX62" s="151">
        <v>0</v>
      </c>
      <c r="GY62" s="151">
        <v>1</v>
      </c>
      <c r="GZ62" s="151">
        <v>1</v>
      </c>
      <c r="HA62" s="151"/>
      <c r="HB62" s="151">
        <v>1</v>
      </c>
      <c r="HC62" s="151">
        <v>1</v>
      </c>
      <c r="HD62" s="151">
        <v>1</v>
      </c>
      <c r="HE62" s="151">
        <v>1</v>
      </c>
      <c r="HF62" s="151">
        <v>1</v>
      </c>
      <c r="HG62" s="151">
        <v>0</v>
      </c>
      <c r="HH62" s="151">
        <v>1</v>
      </c>
      <c r="HI62" s="151"/>
      <c r="HJ62" s="151"/>
      <c r="HK62" s="151"/>
      <c r="HL62" s="151"/>
      <c r="HM62" s="151"/>
      <c r="HN62" s="151"/>
      <c r="HO62" s="151"/>
      <c r="HP62" s="151"/>
      <c r="HQ62" s="151"/>
      <c r="HR62" s="151"/>
      <c r="HS62" s="151"/>
      <c r="HT62" s="151"/>
      <c r="HU62" s="151"/>
      <c r="HV62" s="151"/>
      <c r="HW62" s="151"/>
      <c r="HX62" s="151"/>
      <c r="HY62" s="151"/>
      <c r="HZ62" s="151"/>
      <c r="IA62" s="151"/>
      <c r="IB62" s="151"/>
      <c r="IC62" s="151"/>
      <c r="ID62" s="151"/>
      <c r="IE62" s="151"/>
      <c r="IF62" s="151">
        <v>3</v>
      </c>
      <c r="IG62" s="151"/>
      <c r="IH62" s="151"/>
      <c r="II62" s="151"/>
      <c r="IJ62" s="151"/>
      <c r="IK62" s="151"/>
      <c r="IL62" s="151"/>
      <c r="IM62" s="151"/>
      <c r="IN62" s="151"/>
      <c r="IO62" s="151"/>
      <c r="IP62" s="151"/>
      <c r="IQ62" s="151"/>
      <c r="IR62" s="151"/>
      <c r="IS62" s="151"/>
      <c r="IT62" s="151"/>
      <c r="IU62" s="151"/>
      <c r="IV62" s="151"/>
      <c r="IW62" s="151"/>
      <c r="IX62" s="151"/>
      <c r="IY62" s="151"/>
      <c r="IZ62" s="151"/>
      <c r="JA62" s="151"/>
      <c r="JB62" s="151"/>
      <c r="JC62" s="151"/>
      <c r="JD62" s="151"/>
      <c r="JE62" s="151"/>
      <c r="JF62" s="151"/>
      <c r="JG62" s="151"/>
      <c r="JH62" s="151"/>
      <c r="JI62" s="151"/>
      <c r="JJ62" s="151"/>
      <c r="JK62" s="151"/>
      <c r="JL62" s="151"/>
      <c r="JM62" s="151"/>
      <c r="JN62" s="151"/>
      <c r="JO62" s="151"/>
      <c r="JP62" s="151"/>
      <c r="JQ62" s="151"/>
      <c r="JR62" s="151"/>
      <c r="JS62" s="151"/>
      <c r="JT62" s="151"/>
      <c r="JU62" s="151"/>
      <c r="JV62" s="151"/>
      <c r="JW62" s="151"/>
      <c r="JX62" s="151"/>
      <c r="JY62" s="151"/>
      <c r="JZ62" s="151"/>
      <c r="KA62" s="151"/>
      <c r="KB62" s="151"/>
      <c r="KC62" s="151"/>
      <c r="KD62" s="151"/>
      <c r="KE62" s="151"/>
      <c r="KF62" s="151"/>
      <c r="KG62" s="151"/>
      <c r="KH62" s="151"/>
      <c r="KI62" s="151"/>
      <c r="KJ62" s="151"/>
      <c r="KK62" s="151"/>
      <c r="KL62" s="151"/>
      <c r="KM62" s="151"/>
      <c r="KN62" s="151"/>
      <c r="KO62" s="151">
        <v>2</v>
      </c>
      <c r="KP62" s="151"/>
      <c r="KQ62" s="151">
        <v>5</v>
      </c>
      <c r="KR62" s="151">
        <v>3</v>
      </c>
      <c r="KS62" s="151"/>
      <c r="KT62" s="151">
        <v>1</v>
      </c>
      <c r="KU62" s="151">
        <v>2</v>
      </c>
      <c r="KV62" s="151">
        <v>22</v>
      </c>
      <c r="KW62" s="151">
        <v>11</v>
      </c>
      <c r="KX62" s="151">
        <v>45</v>
      </c>
      <c r="KY62" s="151"/>
      <c r="KZ62" s="151">
        <v>11</v>
      </c>
      <c r="LA62" s="151">
        <v>10</v>
      </c>
      <c r="LB62" s="151">
        <v>104</v>
      </c>
      <c r="LC62" s="151">
        <v>0</v>
      </c>
      <c r="LD62" s="151"/>
      <c r="LE62" s="151"/>
      <c r="LF62" s="151"/>
      <c r="LG62" s="151"/>
      <c r="LH62" s="151"/>
      <c r="LI62" s="151"/>
      <c r="LJ62" s="151"/>
      <c r="LK62" s="151"/>
      <c r="LL62" s="151"/>
      <c r="LM62" s="151"/>
      <c r="LN62" s="151"/>
      <c r="LO62" s="151"/>
      <c r="LP62" s="151"/>
      <c r="LQ62" s="151"/>
      <c r="LR62" s="151"/>
      <c r="LS62" s="151"/>
      <c r="LT62" s="151"/>
      <c r="LU62" s="151"/>
      <c r="LV62" s="151"/>
      <c r="LW62" s="151"/>
      <c r="LX62" s="151">
        <v>85</v>
      </c>
      <c r="LY62" s="151"/>
      <c r="LZ62" s="151"/>
      <c r="MA62" s="151">
        <v>22</v>
      </c>
      <c r="MB62" s="151"/>
      <c r="MC62" s="151"/>
      <c r="MD62" s="151"/>
      <c r="ME62" s="151"/>
      <c r="MF62" s="151"/>
      <c r="MG62" s="151">
        <v>8</v>
      </c>
      <c r="MH62" s="151"/>
      <c r="MI62" s="151">
        <v>40</v>
      </c>
      <c r="MJ62" s="151"/>
      <c r="MK62" s="151"/>
      <c r="ML62" s="151"/>
      <c r="MM62" s="151"/>
      <c r="MN62" s="151">
        <v>1</v>
      </c>
      <c r="MO62" s="151"/>
      <c r="MP62" s="151">
        <v>65</v>
      </c>
      <c r="MQ62" s="151"/>
      <c r="MR62" s="151"/>
      <c r="MS62" s="151"/>
      <c r="MT62" s="151"/>
      <c r="MU62" s="151"/>
      <c r="MV62" s="151"/>
      <c r="MW62" s="151"/>
      <c r="MX62" s="151"/>
      <c r="MY62" s="151"/>
      <c r="MZ62" s="151"/>
      <c r="NA62" s="151"/>
      <c r="NB62" s="151"/>
      <c r="NC62" s="151"/>
      <c r="ND62" s="151"/>
      <c r="NE62" s="151"/>
      <c r="NF62" s="151"/>
      <c r="NG62" s="151"/>
      <c r="NH62" s="151"/>
      <c r="NI62" s="151"/>
      <c r="NJ62" s="151"/>
      <c r="NK62" s="151"/>
      <c r="NL62" s="151"/>
      <c r="NM62" s="151"/>
      <c r="NN62" s="151"/>
      <c r="NO62" s="151"/>
      <c r="NP62" s="151"/>
      <c r="NQ62" s="151"/>
      <c r="NR62" s="151"/>
      <c r="NS62" s="151"/>
      <c r="NT62" s="151"/>
      <c r="NU62" s="151">
        <v>11</v>
      </c>
      <c r="NV62" s="151"/>
      <c r="NW62" s="151"/>
      <c r="NX62" s="151"/>
      <c r="NY62" s="151"/>
      <c r="NZ62" s="151"/>
      <c r="OA62" s="151"/>
      <c r="OB62" s="151"/>
      <c r="OC62" s="151"/>
      <c r="OD62" s="151"/>
      <c r="OE62" s="151">
        <v>102</v>
      </c>
      <c r="OF62" s="151">
        <v>45</v>
      </c>
      <c r="OG62" s="151"/>
      <c r="OH62" s="151"/>
      <c r="OI62" s="151"/>
      <c r="OJ62" s="151"/>
      <c r="OK62" s="151"/>
      <c r="OL62" s="151"/>
      <c r="OM62" s="151"/>
      <c r="ON62" s="151">
        <v>8</v>
      </c>
      <c r="OO62" s="152">
        <v>38</v>
      </c>
      <c r="OP62" s="142">
        <v>18739</v>
      </c>
      <c r="OQ62" s="153"/>
      <c r="OR62" s="151"/>
      <c r="OS62" s="151"/>
      <c r="OT62" s="151"/>
      <c r="OU62" s="151"/>
      <c r="OV62" s="151">
        <v>138</v>
      </c>
      <c r="OW62" s="151">
        <v>662</v>
      </c>
      <c r="OX62" s="151">
        <v>-10723</v>
      </c>
      <c r="OY62" s="151"/>
      <c r="OZ62" s="151"/>
      <c r="PA62" s="151"/>
      <c r="PB62" s="151"/>
      <c r="PC62" s="151"/>
      <c r="PD62" s="151"/>
      <c r="PE62" s="151"/>
      <c r="PF62" s="151"/>
      <c r="PG62" s="151"/>
      <c r="PH62" s="151"/>
      <c r="PI62" s="151"/>
      <c r="PJ62" s="154"/>
      <c r="PK62" s="142">
        <v>-9923</v>
      </c>
      <c r="PL62" s="142">
        <v>8816</v>
      </c>
    </row>
    <row r="63" spans="1:428" ht="15" x14ac:dyDescent="0.25">
      <c r="A63" s="145" t="s">
        <v>617</v>
      </c>
      <c r="B63" s="146" t="s">
        <v>721</v>
      </c>
      <c r="C63" s="147" t="s">
        <v>252</v>
      </c>
      <c r="D63" s="148"/>
      <c r="E63" s="149"/>
      <c r="F63" s="149"/>
      <c r="G63" s="149"/>
      <c r="H63" s="149"/>
      <c r="I63" s="149"/>
      <c r="J63" s="151"/>
      <c r="K63" s="151"/>
      <c r="L63" s="151"/>
      <c r="M63" s="151"/>
      <c r="N63" s="151"/>
      <c r="O63" s="151"/>
      <c r="P63" s="151"/>
      <c r="Q63" s="151"/>
      <c r="R63" s="151"/>
      <c r="S63" s="151"/>
      <c r="T63" s="151"/>
      <c r="U63" s="151"/>
      <c r="V63" s="151"/>
      <c r="W63" s="151"/>
      <c r="X63" s="151"/>
      <c r="Y63" s="151"/>
      <c r="Z63" s="151"/>
      <c r="AA63" s="151"/>
      <c r="AB63" s="151">
        <v>6</v>
      </c>
      <c r="AC63" s="151">
        <v>18</v>
      </c>
      <c r="AD63" s="151">
        <v>36</v>
      </c>
      <c r="AE63" s="151">
        <v>5</v>
      </c>
      <c r="AF63" s="151">
        <v>11</v>
      </c>
      <c r="AG63" s="151">
        <v>3</v>
      </c>
      <c r="AH63" s="151">
        <v>32</v>
      </c>
      <c r="AI63" s="151"/>
      <c r="AJ63" s="151">
        <v>6</v>
      </c>
      <c r="AK63" s="151">
        <v>23</v>
      </c>
      <c r="AL63" s="151">
        <v>20</v>
      </c>
      <c r="AM63" s="151">
        <v>6</v>
      </c>
      <c r="AN63" s="151"/>
      <c r="AO63" s="151"/>
      <c r="AP63" s="151">
        <v>17</v>
      </c>
      <c r="AQ63" s="151">
        <v>27</v>
      </c>
      <c r="AR63" s="151"/>
      <c r="AS63" s="151"/>
      <c r="AT63" s="151"/>
      <c r="AU63" s="151"/>
      <c r="AV63" s="151"/>
      <c r="AW63" s="151">
        <v>37</v>
      </c>
      <c r="AX63" s="151"/>
      <c r="AY63" s="151"/>
      <c r="AZ63" s="151"/>
      <c r="BA63" s="151"/>
      <c r="BB63" s="151">
        <v>18</v>
      </c>
      <c r="BC63" s="151"/>
      <c r="BD63" s="151"/>
      <c r="BE63" s="151"/>
      <c r="BF63" s="151">
        <v>207</v>
      </c>
      <c r="BG63" s="151">
        <v>36</v>
      </c>
      <c r="BH63" s="151">
        <v>3482</v>
      </c>
      <c r="BI63" s="151"/>
      <c r="BJ63" s="151">
        <v>9</v>
      </c>
      <c r="BK63" s="151">
        <v>2</v>
      </c>
      <c r="BL63" s="151"/>
      <c r="BM63" s="151"/>
      <c r="BN63" s="151">
        <v>348</v>
      </c>
      <c r="BO63" s="151">
        <v>14</v>
      </c>
      <c r="BP63" s="151">
        <v>216</v>
      </c>
      <c r="BQ63" s="151">
        <v>80</v>
      </c>
      <c r="BR63" s="151">
        <v>420</v>
      </c>
      <c r="BS63" s="151">
        <v>2133</v>
      </c>
      <c r="BT63" s="151">
        <v>302</v>
      </c>
      <c r="BU63" s="151">
        <v>146</v>
      </c>
      <c r="BV63" s="151">
        <v>3535</v>
      </c>
      <c r="BW63" s="151">
        <v>178</v>
      </c>
      <c r="BX63" s="151">
        <v>53</v>
      </c>
      <c r="BY63" s="151">
        <v>507</v>
      </c>
      <c r="BZ63" s="151">
        <v>548</v>
      </c>
      <c r="CA63" s="151"/>
      <c r="CB63" s="151">
        <v>10</v>
      </c>
      <c r="CC63" s="151">
        <v>2</v>
      </c>
      <c r="CD63" s="151"/>
      <c r="CE63" s="151">
        <v>37</v>
      </c>
      <c r="CF63" s="151">
        <v>2</v>
      </c>
      <c r="CG63" s="151">
        <v>1102</v>
      </c>
      <c r="CH63" s="151">
        <v>1</v>
      </c>
      <c r="CI63" s="151"/>
      <c r="CJ63" s="151"/>
      <c r="CK63" s="151"/>
      <c r="CL63" s="151">
        <v>79</v>
      </c>
      <c r="CM63" s="151">
        <v>199</v>
      </c>
      <c r="CN63" s="151">
        <v>23</v>
      </c>
      <c r="CO63" s="151"/>
      <c r="CP63" s="151">
        <v>92</v>
      </c>
      <c r="CQ63" s="151">
        <v>6</v>
      </c>
      <c r="CR63" s="151">
        <v>881</v>
      </c>
      <c r="CS63" s="151">
        <v>43</v>
      </c>
      <c r="CT63" s="151">
        <v>130</v>
      </c>
      <c r="CU63" s="151">
        <v>274</v>
      </c>
      <c r="CV63" s="151"/>
      <c r="CW63" s="151">
        <v>63</v>
      </c>
      <c r="CX63" s="151">
        <v>98</v>
      </c>
      <c r="CY63" s="151">
        <v>8</v>
      </c>
      <c r="CZ63" s="151">
        <v>17</v>
      </c>
      <c r="DA63" s="151">
        <v>5</v>
      </c>
      <c r="DB63" s="151">
        <v>14</v>
      </c>
      <c r="DC63" s="151">
        <v>133</v>
      </c>
      <c r="DD63" s="151">
        <v>27</v>
      </c>
      <c r="DE63" s="151"/>
      <c r="DF63" s="151">
        <v>5</v>
      </c>
      <c r="DG63" s="151">
        <v>48</v>
      </c>
      <c r="DH63" s="151">
        <v>45</v>
      </c>
      <c r="DI63" s="151">
        <v>91</v>
      </c>
      <c r="DJ63" s="151"/>
      <c r="DK63" s="151">
        <v>0</v>
      </c>
      <c r="DL63" s="151">
        <v>1</v>
      </c>
      <c r="DM63" s="151">
        <v>0</v>
      </c>
      <c r="DN63" s="151">
        <v>28</v>
      </c>
      <c r="DO63" s="151">
        <v>3</v>
      </c>
      <c r="DP63" s="151">
        <v>15</v>
      </c>
      <c r="DQ63" s="151">
        <v>114</v>
      </c>
      <c r="DR63" s="151">
        <v>46</v>
      </c>
      <c r="DS63" s="151"/>
      <c r="DT63" s="151">
        <v>10</v>
      </c>
      <c r="DU63" s="151">
        <v>1</v>
      </c>
      <c r="DV63" s="151">
        <v>5</v>
      </c>
      <c r="DW63" s="151">
        <v>5</v>
      </c>
      <c r="DX63" s="151">
        <v>1</v>
      </c>
      <c r="DY63" s="151">
        <v>39</v>
      </c>
      <c r="DZ63" s="151"/>
      <c r="EA63" s="151">
        <v>2</v>
      </c>
      <c r="EB63" s="151"/>
      <c r="EC63" s="151">
        <v>0</v>
      </c>
      <c r="ED63" s="151"/>
      <c r="EE63" s="151">
        <v>648</v>
      </c>
      <c r="EF63" s="151">
        <v>0</v>
      </c>
      <c r="EG63" s="151">
        <v>54</v>
      </c>
      <c r="EH63" s="151">
        <v>11</v>
      </c>
      <c r="EI63" s="151">
        <v>6</v>
      </c>
      <c r="EJ63" s="151">
        <v>105</v>
      </c>
      <c r="EK63" s="151">
        <v>33</v>
      </c>
      <c r="EL63" s="151"/>
      <c r="EM63" s="151"/>
      <c r="EN63" s="151">
        <v>508</v>
      </c>
      <c r="EO63" s="151">
        <v>4</v>
      </c>
      <c r="EP63" s="151"/>
      <c r="EQ63" s="151"/>
      <c r="ER63" s="151">
        <v>6</v>
      </c>
      <c r="ES63" s="151">
        <v>1096</v>
      </c>
      <c r="ET63" s="151">
        <v>47</v>
      </c>
      <c r="EU63" s="151">
        <v>412</v>
      </c>
      <c r="EV63" s="151">
        <v>907</v>
      </c>
      <c r="EW63" s="151">
        <v>5</v>
      </c>
      <c r="EX63" s="151">
        <v>44</v>
      </c>
      <c r="EY63" s="151">
        <v>19</v>
      </c>
      <c r="EZ63" s="151">
        <v>36</v>
      </c>
      <c r="FA63" s="151">
        <v>38</v>
      </c>
      <c r="FB63" s="151">
        <v>16</v>
      </c>
      <c r="FC63" s="151">
        <v>788</v>
      </c>
      <c r="FD63" s="151">
        <v>62</v>
      </c>
      <c r="FE63" s="151">
        <v>11</v>
      </c>
      <c r="FF63" s="151">
        <v>144</v>
      </c>
      <c r="FG63" s="151">
        <v>2</v>
      </c>
      <c r="FH63" s="151">
        <v>453</v>
      </c>
      <c r="FI63" s="151"/>
      <c r="FJ63" s="151">
        <v>7</v>
      </c>
      <c r="FK63" s="151"/>
      <c r="FL63" s="151">
        <v>432</v>
      </c>
      <c r="FM63" s="151">
        <v>378</v>
      </c>
      <c r="FN63" s="151">
        <v>347</v>
      </c>
      <c r="FO63" s="151">
        <v>71</v>
      </c>
      <c r="FP63" s="151">
        <v>25</v>
      </c>
      <c r="FQ63" s="151">
        <v>76</v>
      </c>
      <c r="FR63" s="151">
        <v>231</v>
      </c>
      <c r="FS63" s="151">
        <v>1</v>
      </c>
      <c r="FT63" s="151">
        <v>81</v>
      </c>
      <c r="FU63" s="151">
        <v>180</v>
      </c>
      <c r="FV63" s="151">
        <v>123</v>
      </c>
      <c r="FW63" s="151">
        <v>184</v>
      </c>
      <c r="FX63" s="151">
        <v>104</v>
      </c>
      <c r="FY63" s="151"/>
      <c r="FZ63" s="151">
        <v>7</v>
      </c>
      <c r="GA63" s="151">
        <v>1</v>
      </c>
      <c r="GB63" s="151"/>
      <c r="GC63" s="151">
        <v>1</v>
      </c>
      <c r="GD63" s="151">
        <v>1</v>
      </c>
      <c r="GE63" s="151">
        <v>144</v>
      </c>
      <c r="GF63" s="151"/>
      <c r="GG63" s="151">
        <v>2</v>
      </c>
      <c r="GH63" s="151"/>
      <c r="GI63" s="151">
        <v>62</v>
      </c>
      <c r="GJ63" s="151">
        <v>2</v>
      </c>
      <c r="GK63" s="151">
        <v>3</v>
      </c>
      <c r="GL63" s="151"/>
      <c r="GM63" s="151"/>
      <c r="GN63" s="151"/>
      <c r="GO63" s="151"/>
      <c r="GP63" s="151">
        <v>3</v>
      </c>
      <c r="GQ63" s="151">
        <v>5</v>
      </c>
      <c r="GR63" s="151"/>
      <c r="GS63" s="151">
        <v>2</v>
      </c>
      <c r="GT63" s="151">
        <v>2</v>
      </c>
      <c r="GU63" s="151">
        <v>3</v>
      </c>
      <c r="GV63" s="151">
        <v>2</v>
      </c>
      <c r="GW63" s="151">
        <v>2</v>
      </c>
      <c r="GX63" s="151">
        <v>1</v>
      </c>
      <c r="GY63" s="151">
        <v>2</v>
      </c>
      <c r="GZ63" s="151">
        <v>2</v>
      </c>
      <c r="HA63" s="151"/>
      <c r="HB63" s="151">
        <v>2</v>
      </c>
      <c r="HC63" s="151">
        <v>2</v>
      </c>
      <c r="HD63" s="151">
        <v>2</v>
      </c>
      <c r="HE63" s="151">
        <v>2</v>
      </c>
      <c r="HF63" s="151">
        <v>2</v>
      </c>
      <c r="HG63" s="151">
        <v>2</v>
      </c>
      <c r="HH63" s="151">
        <v>1793</v>
      </c>
      <c r="HI63" s="151"/>
      <c r="HJ63" s="151"/>
      <c r="HK63" s="151"/>
      <c r="HL63" s="151"/>
      <c r="HM63" s="151"/>
      <c r="HN63" s="151"/>
      <c r="HO63" s="151"/>
      <c r="HP63" s="151"/>
      <c r="HQ63" s="151"/>
      <c r="HR63" s="151"/>
      <c r="HS63" s="151"/>
      <c r="HT63" s="151"/>
      <c r="HU63" s="151"/>
      <c r="HV63" s="151"/>
      <c r="HW63" s="151"/>
      <c r="HX63" s="151">
        <v>97</v>
      </c>
      <c r="HY63" s="151">
        <v>770</v>
      </c>
      <c r="HZ63" s="151"/>
      <c r="IA63" s="151"/>
      <c r="IB63" s="151"/>
      <c r="IC63" s="151"/>
      <c r="ID63" s="151"/>
      <c r="IE63" s="151"/>
      <c r="IF63" s="151"/>
      <c r="IG63" s="151"/>
      <c r="IH63" s="151"/>
      <c r="II63" s="151"/>
      <c r="IJ63" s="151"/>
      <c r="IK63" s="151"/>
      <c r="IL63" s="151"/>
      <c r="IM63" s="151"/>
      <c r="IN63" s="151"/>
      <c r="IO63" s="151"/>
      <c r="IP63" s="151"/>
      <c r="IQ63" s="151"/>
      <c r="IR63" s="151"/>
      <c r="IS63" s="151"/>
      <c r="IT63" s="151"/>
      <c r="IU63" s="151"/>
      <c r="IV63" s="151"/>
      <c r="IW63" s="151"/>
      <c r="IX63" s="151"/>
      <c r="IY63" s="151"/>
      <c r="IZ63" s="151"/>
      <c r="JA63" s="151"/>
      <c r="JB63" s="151">
        <v>170</v>
      </c>
      <c r="JC63" s="151"/>
      <c r="JD63" s="151"/>
      <c r="JE63" s="151"/>
      <c r="JF63" s="151"/>
      <c r="JG63" s="151"/>
      <c r="JH63" s="151">
        <v>110</v>
      </c>
      <c r="JI63" s="151"/>
      <c r="JJ63" s="151"/>
      <c r="JK63" s="151"/>
      <c r="JL63" s="151"/>
      <c r="JM63" s="151"/>
      <c r="JN63" s="151"/>
      <c r="JO63" s="151"/>
      <c r="JP63" s="151">
        <v>7</v>
      </c>
      <c r="JQ63" s="151"/>
      <c r="JR63" s="151"/>
      <c r="JS63" s="151"/>
      <c r="JT63" s="151"/>
      <c r="JU63" s="151"/>
      <c r="JV63" s="151"/>
      <c r="JW63" s="151"/>
      <c r="JX63" s="151"/>
      <c r="JY63" s="151"/>
      <c r="JZ63" s="151"/>
      <c r="KA63" s="151"/>
      <c r="KB63" s="151"/>
      <c r="KC63" s="151"/>
      <c r="KD63" s="151"/>
      <c r="KE63" s="151"/>
      <c r="KF63" s="151"/>
      <c r="KG63" s="151"/>
      <c r="KH63" s="151"/>
      <c r="KI63" s="151"/>
      <c r="KJ63" s="151"/>
      <c r="KK63" s="151"/>
      <c r="KL63" s="151"/>
      <c r="KM63" s="151"/>
      <c r="KN63" s="151"/>
      <c r="KO63" s="151"/>
      <c r="KP63" s="151"/>
      <c r="KQ63" s="151"/>
      <c r="KR63" s="151"/>
      <c r="KS63" s="151"/>
      <c r="KT63" s="151"/>
      <c r="KU63" s="151"/>
      <c r="KV63" s="151"/>
      <c r="KW63" s="151"/>
      <c r="KX63" s="151"/>
      <c r="KY63" s="151"/>
      <c r="KZ63" s="151"/>
      <c r="LA63" s="151">
        <v>5</v>
      </c>
      <c r="LB63" s="151"/>
      <c r="LC63" s="151"/>
      <c r="LD63" s="151"/>
      <c r="LE63" s="151"/>
      <c r="LF63" s="151"/>
      <c r="LG63" s="151"/>
      <c r="LH63" s="151"/>
      <c r="LI63" s="151"/>
      <c r="LJ63" s="151"/>
      <c r="LK63" s="151"/>
      <c r="LL63" s="151"/>
      <c r="LM63" s="151"/>
      <c r="LN63" s="151"/>
      <c r="LO63" s="151"/>
      <c r="LP63" s="151"/>
      <c r="LQ63" s="151"/>
      <c r="LR63" s="151"/>
      <c r="LS63" s="151"/>
      <c r="LT63" s="151"/>
      <c r="LU63" s="151"/>
      <c r="LV63" s="151"/>
      <c r="LW63" s="151"/>
      <c r="LX63" s="151"/>
      <c r="LY63" s="151"/>
      <c r="LZ63" s="151"/>
      <c r="MA63" s="151"/>
      <c r="MB63" s="151"/>
      <c r="MC63" s="151"/>
      <c r="MD63" s="151"/>
      <c r="ME63" s="151"/>
      <c r="MF63" s="151"/>
      <c r="MG63" s="151"/>
      <c r="MH63" s="151"/>
      <c r="MI63" s="151"/>
      <c r="MJ63" s="151"/>
      <c r="MK63" s="151"/>
      <c r="ML63" s="151"/>
      <c r="MM63" s="151"/>
      <c r="MN63" s="151"/>
      <c r="MO63" s="151"/>
      <c r="MP63" s="151"/>
      <c r="MQ63" s="151"/>
      <c r="MR63" s="151"/>
      <c r="MS63" s="151"/>
      <c r="MT63" s="151"/>
      <c r="MU63" s="151"/>
      <c r="MV63" s="151"/>
      <c r="MW63" s="151"/>
      <c r="MX63" s="151"/>
      <c r="MY63" s="151"/>
      <c r="MZ63" s="151"/>
      <c r="NA63" s="151"/>
      <c r="NB63" s="151"/>
      <c r="NC63" s="151"/>
      <c r="ND63" s="151"/>
      <c r="NE63" s="151"/>
      <c r="NF63" s="151"/>
      <c r="NG63" s="151"/>
      <c r="NH63" s="151"/>
      <c r="NI63" s="151"/>
      <c r="NJ63" s="151"/>
      <c r="NK63" s="151"/>
      <c r="NL63" s="151"/>
      <c r="NM63" s="151"/>
      <c r="NN63" s="151"/>
      <c r="NO63" s="151"/>
      <c r="NP63" s="151">
        <v>1</v>
      </c>
      <c r="NQ63" s="151">
        <v>23</v>
      </c>
      <c r="NR63" s="151">
        <v>11</v>
      </c>
      <c r="NS63" s="151"/>
      <c r="NT63" s="151"/>
      <c r="NU63" s="151"/>
      <c r="NV63" s="151"/>
      <c r="NW63" s="151"/>
      <c r="NX63" s="151"/>
      <c r="NY63" s="151"/>
      <c r="NZ63" s="151"/>
      <c r="OA63" s="151"/>
      <c r="OB63" s="151"/>
      <c r="OC63" s="151"/>
      <c r="OD63" s="151"/>
      <c r="OE63" s="151">
        <v>20</v>
      </c>
      <c r="OF63" s="151">
        <v>5</v>
      </c>
      <c r="OG63" s="151"/>
      <c r="OH63" s="151"/>
      <c r="OI63" s="151"/>
      <c r="OJ63" s="151"/>
      <c r="OK63" s="151"/>
      <c r="OL63" s="151"/>
      <c r="OM63" s="151"/>
      <c r="ON63" s="151"/>
      <c r="OO63" s="152"/>
      <c r="OP63" s="142">
        <v>27152</v>
      </c>
      <c r="OQ63" s="153"/>
      <c r="OR63" s="151"/>
      <c r="OS63" s="151"/>
      <c r="OT63" s="151"/>
      <c r="OU63" s="151"/>
      <c r="OV63" s="151">
        <v>205</v>
      </c>
      <c r="OW63" s="151">
        <v>4244</v>
      </c>
      <c r="OX63" s="151">
        <v>-6055</v>
      </c>
      <c r="OY63" s="151"/>
      <c r="OZ63" s="151"/>
      <c r="PA63" s="151"/>
      <c r="PB63" s="151"/>
      <c r="PC63" s="151"/>
      <c r="PD63" s="151"/>
      <c r="PE63" s="151"/>
      <c r="PF63" s="151"/>
      <c r="PG63" s="151"/>
      <c r="PH63" s="151"/>
      <c r="PI63" s="151"/>
      <c r="PJ63" s="154"/>
      <c r="PK63" s="142">
        <v>-1606</v>
      </c>
      <c r="PL63" s="142">
        <v>25546</v>
      </c>
    </row>
    <row r="64" spans="1:428" ht="15" x14ac:dyDescent="0.25">
      <c r="A64" s="145">
        <v>331410</v>
      </c>
      <c r="B64" s="146" t="s">
        <v>721</v>
      </c>
      <c r="C64" s="147" t="s">
        <v>1864</v>
      </c>
      <c r="D64" s="148"/>
      <c r="E64" s="149"/>
      <c r="F64" s="149"/>
      <c r="G64" s="149"/>
      <c r="H64" s="149"/>
      <c r="I64" s="149"/>
      <c r="J64" s="151"/>
      <c r="K64" s="151"/>
      <c r="L64" s="151"/>
      <c r="M64" s="151"/>
      <c r="N64" s="151"/>
      <c r="O64" s="151"/>
      <c r="P64" s="151"/>
      <c r="Q64" s="151"/>
      <c r="R64" s="151"/>
      <c r="S64" s="151"/>
      <c r="T64" s="151"/>
      <c r="U64" s="151"/>
      <c r="V64" s="151"/>
      <c r="W64" s="151"/>
      <c r="X64" s="151"/>
      <c r="Y64" s="151"/>
      <c r="Z64" s="151"/>
      <c r="AA64" s="151"/>
      <c r="AB64" s="151"/>
      <c r="AC64" s="151"/>
      <c r="AD64" s="151">
        <v>4</v>
      </c>
      <c r="AE64" s="151"/>
      <c r="AF64" s="151"/>
      <c r="AG64" s="151"/>
      <c r="AH64" s="151"/>
      <c r="AI64" s="151"/>
      <c r="AJ64" s="151"/>
      <c r="AK64" s="151"/>
      <c r="AL64" s="151"/>
      <c r="AM64" s="151"/>
      <c r="AN64" s="151"/>
      <c r="AO64" s="151"/>
      <c r="AP64" s="151"/>
      <c r="AQ64" s="151">
        <v>24</v>
      </c>
      <c r="AR64" s="151"/>
      <c r="AS64" s="151"/>
      <c r="AT64" s="151"/>
      <c r="AU64" s="151"/>
      <c r="AV64" s="151"/>
      <c r="AW64" s="151"/>
      <c r="AX64" s="151"/>
      <c r="AY64" s="151">
        <v>3</v>
      </c>
      <c r="AZ64" s="151"/>
      <c r="BA64" s="151"/>
      <c r="BB64" s="151">
        <v>10</v>
      </c>
      <c r="BC64" s="151"/>
      <c r="BD64" s="151">
        <v>3098</v>
      </c>
      <c r="BE64" s="151">
        <v>600</v>
      </c>
      <c r="BF64" s="151"/>
      <c r="BG64" s="151">
        <v>55</v>
      </c>
      <c r="BH64" s="151">
        <v>1002</v>
      </c>
      <c r="BI64" s="151">
        <v>3821</v>
      </c>
      <c r="BJ64" s="151">
        <v>7124</v>
      </c>
      <c r="BK64" s="151">
        <v>3355</v>
      </c>
      <c r="BL64" s="151">
        <v>644</v>
      </c>
      <c r="BM64" s="151">
        <v>288</v>
      </c>
      <c r="BN64" s="151"/>
      <c r="BO64" s="151">
        <v>4</v>
      </c>
      <c r="BP64" s="151"/>
      <c r="BQ64" s="151"/>
      <c r="BR64" s="151">
        <v>6</v>
      </c>
      <c r="BS64" s="151"/>
      <c r="BT64" s="151">
        <v>11</v>
      </c>
      <c r="BU64" s="151">
        <v>1</v>
      </c>
      <c r="BV64" s="151"/>
      <c r="BW64" s="151"/>
      <c r="BX64" s="151">
        <v>2</v>
      </c>
      <c r="BY64" s="151">
        <v>15</v>
      </c>
      <c r="BZ64" s="151"/>
      <c r="CA64" s="151">
        <v>39</v>
      </c>
      <c r="CB64" s="151">
        <v>30</v>
      </c>
      <c r="CC64" s="151">
        <v>35</v>
      </c>
      <c r="CD64" s="151"/>
      <c r="CE64" s="151">
        <v>16</v>
      </c>
      <c r="CF64" s="151"/>
      <c r="CG64" s="151">
        <v>25</v>
      </c>
      <c r="CH64" s="151"/>
      <c r="CI64" s="151"/>
      <c r="CJ64" s="151"/>
      <c r="CK64" s="151"/>
      <c r="CL64" s="151">
        <v>156</v>
      </c>
      <c r="CM64" s="151">
        <v>9</v>
      </c>
      <c r="CN64" s="151">
        <v>6</v>
      </c>
      <c r="CO64" s="151"/>
      <c r="CP64" s="151">
        <v>1</v>
      </c>
      <c r="CQ64" s="151"/>
      <c r="CR64" s="151">
        <v>138</v>
      </c>
      <c r="CS64" s="151">
        <v>49</v>
      </c>
      <c r="CT64" s="151"/>
      <c r="CU64" s="151"/>
      <c r="CV64" s="151"/>
      <c r="CW64" s="151"/>
      <c r="CX64" s="151"/>
      <c r="CY64" s="151"/>
      <c r="CZ64" s="151"/>
      <c r="DA64" s="151"/>
      <c r="DB64" s="151"/>
      <c r="DC64" s="151"/>
      <c r="DD64" s="151"/>
      <c r="DE64" s="151"/>
      <c r="DF64" s="151"/>
      <c r="DG64" s="151"/>
      <c r="DH64" s="151">
        <v>2</v>
      </c>
      <c r="DI64" s="151"/>
      <c r="DJ64" s="151"/>
      <c r="DK64" s="151">
        <v>0</v>
      </c>
      <c r="DL64" s="151">
        <v>1</v>
      </c>
      <c r="DM64" s="151"/>
      <c r="DN64" s="151"/>
      <c r="DO64" s="151"/>
      <c r="DP64" s="151">
        <v>1189</v>
      </c>
      <c r="DQ64" s="151">
        <v>202</v>
      </c>
      <c r="DR64" s="151">
        <v>630</v>
      </c>
      <c r="DS64" s="151"/>
      <c r="DT64" s="151"/>
      <c r="DU64" s="151">
        <v>3</v>
      </c>
      <c r="DV64" s="151">
        <v>2</v>
      </c>
      <c r="DW64" s="151">
        <v>3</v>
      </c>
      <c r="DX64" s="151">
        <v>1</v>
      </c>
      <c r="DY64" s="151">
        <v>17</v>
      </c>
      <c r="DZ64" s="151"/>
      <c r="EA64" s="151">
        <v>5</v>
      </c>
      <c r="EB64" s="151"/>
      <c r="EC64" s="151"/>
      <c r="ED64" s="151"/>
      <c r="EE64" s="151"/>
      <c r="EF64" s="151"/>
      <c r="EG64" s="151"/>
      <c r="EH64" s="151"/>
      <c r="EI64" s="151">
        <v>1</v>
      </c>
      <c r="EJ64" s="151">
        <v>761</v>
      </c>
      <c r="EK64" s="151">
        <v>85</v>
      </c>
      <c r="EL64" s="151">
        <v>1955</v>
      </c>
      <c r="EM64" s="151">
        <v>13</v>
      </c>
      <c r="EN64" s="151">
        <v>131</v>
      </c>
      <c r="EO64" s="151">
        <v>73</v>
      </c>
      <c r="EP64" s="151"/>
      <c r="EQ64" s="151"/>
      <c r="ER64" s="151">
        <v>5</v>
      </c>
      <c r="ES64" s="151">
        <v>799</v>
      </c>
      <c r="ET64" s="151">
        <v>31</v>
      </c>
      <c r="EU64" s="151"/>
      <c r="EV64" s="151"/>
      <c r="EW64" s="151"/>
      <c r="EX64" s="151"/>
      <c r="EY64" s="151">
        <v>0</v>
      </c>
      <c r="EZ64" s="151"/>
      <c r="FA64" s="151">
        <v>647</v>
      </c>
      <c r="FB64" s="151">
        <v>34</v>
      </c>
      <c r="FC64" s="151"/>
      <c r="FD64" s="151">
        <v>74</v>
      </c>
      <c r="FE64" s="151">
        <v>0</v>
      </c>
      <c r="FF64" s="151">
        <v>28</v>
      </c>
      <c r="FG64" s="151">
        <v>1</v>
      </c>
      <c r="FH64" s="151">
        <v>14</v>
      </c>
      <c r="FI64" s="151"/>
      <c r="FJ64" s="151">
        <v>6</v>
      </c>
      <c r="FK64" s="151">
        <v>72</v>
      </c>
      <c r="FL64" s="151"/>
      <c r="FM64" s="151"/>
      <c r="FN64" s="151">
        <v>79</v>
      </c>
      <c r="FO64" s="151"/>
      <c r="FP64" s="151"/>
      <c r="FQ64" s="151"/>
      <c r="FR64" s="151"/>
      <c r="FS64" s="151"/>
      <c r="FT64" s="151"/>
      <c r="FU64" s="151"/>
      <c r="FV64" s="151"/>
      <c r="FW64" s="151"/>
      <c r="FX64" s="151"/>
      <c r="FY64" s="151"/>
      <c r="FZ64" s="151"/>
      <c r="GA64" s="151">
        <v>288</v>
      </c>
      <c r="GB64" s="151"/>
      <c r="GC64" s="151">
        <v>381</v>
      </c>
      <c r="GD64" s="151">
        <v>848</v>
      </c>
      <c r="GE64" s="151"/>
      <c r="GF64" s="151"/>
      <c r="GG64" s="151"/>
      <c r="GH64" s="151"/>
      <c r="GI64" s="151">
        <v>17</v>
      </c>
      <c r="GJ64" s="151"/>
      <c r="GK64" s="151"/>
      <c r="GL64" s="151"/>
      <c r="GM64" s="151"/>
      <c r="GN64" s="151"/>
      <c r="GO64" s="151"/>
      <c r="GP64" s="151"/>
      <c r="GQ64" s="151"/>
      <c r="GR64" s="151"/>
      <c r="GS64" s="151"/>
      <c r="GT64" s="151"/>
      <c r="GU64" s="151"/>
      <c r="GV64" s="151"/>
      <c r="GW64" s="151"/>
      <c r="GX64" s="151"/>
      <c r="GY64" s="151"/>
      <c r="GZ64" s="151"/>
      <c r="HA64" s="151"/>
      <c r="HB64" s="151"/>
      <c r="HC64" s="151"/>
      <c r="HD64" s="151"/>
      <c r="HE64" s="151"/>
      <c r="HF64" s="151"/>
      <c r="HG64" s="151"/>
      <c r="HH64" s="151"/>
      <c r="HI64" s="151"/>
      <c r="HJ64" s="151"/>
      <c r="HK64" s="151"/>
      <c r="HL64" s="151">
        <v>2</v>
      </c>
      <c r="HM64" s="151"/>
      <c r="HN64" s="151"/>
      <c r="HO64" s="151"/>
      <c r="HP64" s="151"/>
      <c r="HQ64" s="151"/>
      <c r="HR64" s="151"/>
      <c r="HS64" s="151"/>
      <c r="HT64" s="151"/>
      <c r="HU64" s="151"/>
      <c r="HV64" s="151"/>
      <c r="HW64" s="151"/>
      <c r="HX64" s="151"/>
      <c r="HY64" s="151"/>
      <c r="HZ64" s="151"/>
      <c r="IA64" s="151"/>
      <c r="IB64" s="151"/>
      <c r="IC64" s="151"/>
      <c r="ID64" s="151"/>
      <c r="IE64" s="151"/>
      <c r="IF64" s="151">
        <v>11</v>
      </c>
      <c r="IG64" s="151"/>
      <c r="IH64" s="151"/>
      <c r="II64" s="151"/>
      <c r="IJ64" s="151"/>
      <c r="IK64" s="151"/>
      <c r="IL64" s="151"/>
      <c r="IM64" s="151"/>
      <c r="IN64" s="151"/>
      <c r="IO64" s="151"/>
      <c r="IP64" s="151"/>
      <c r="IQ64" s="151"/>
      <c r="IR64" s="151"/>
      <c r="IS64" s="151"/>
      <c r="IT64" s="151"/>
      <c r="IU64" s="151"/>
      <c r="IV64" s="151"/>
      <c r="IW64" s="151"/>
      <c r="IX64" s="151"/>
      <c r="IY64" s="151"/>
      <c r="IZ64" s="151"/>
      <c r="JA64" s="151"/>
      <c r="JB64" s="151"/>
      <c r="JC64" s="151"/>
      <c r="JD64" s="151"/>
      <c r="JE64" s="151"/>
      <c r="JF64" s="151"/>
      <c r="JG64" s="151"/>
      <c r="JH64" s="151"/>
      <c r="JI64" s="151"/>
      <c r="JJ64" s="151"/>
      <c r="JK64" s="151"/>
      <c r="JL64" s="151"/>
      <c r="JM64" s="151"/>
      <c r="JN64" s="151"/>
      <c r="JO64" s="151"/>
      <c r="JP64" s="151">
        <v>16</v>
      </c>
      <c r="JQ64" s="151"/>
      <c r="JR64" s="151"/>
      <c r="JS64" s="151"/>
      <c r="JT64" s="151"/>
      <c r="JU64" s="151">
        <v>19</v>
      </c>
      <c r="JV64" s="151"/>
      <c r="JW64" s="151"/>
      <c r="JX64" s="151"/>
      <c r="JY64" s="151"/>
      <c r="JZ64" s="151"/>
      <c r="KA64" s="151"/>
      <c r="KB64" s="151"/>
      <c r="KC64" s="151">
        <v>11</v>
      </c>
      <c r="KD64" s="151"/>
      <c r="KE64" s="151"/>
      <c r="KF64" s="151"/>
      <c r="KG64" s="151"/>
      <c r="KH64" s="151"/>
      <c r="KI64" s="151"/>
      <c r="KJ64" s="151"/>
      <c r="KK64" s="151"/>
      <c r="KL64" s="151"/>
      <c r="KM64" s="151"/>
      <c r="KN64" s="151"/>
      <c r="KO64" s="151"/>
      <c r="KP64" s="151"/>
      <c r="KQ64" s="151"/>
      <c r="KR64" s="151"/>
      <c r="KS64" s="151"/>
      <c r="KT64" s="151"/>
      <c r="KU64" s="151"/>
      <c r="KV64" s="151"/>
      <c r="KW64" s="151"/>
      <c r="KX64" s="151"/>
      <c r="KY64" s="151"/>
      <c r="KZ64" s="151"/>
      <c r="LA64" s="151"/>
      <c r="LB64" s="151"/>
      <c r="LC64" s="151"/>
      <c r="LD64" s="151"/>
      <c r="LE64" s="151"/>
      <c r="LF64" s="151"/>
      <c r="LG64" s="151"/>
      <c r="LH64" s="151"/>
      <c r="LI64" s="151"/>
      <c r="LJ64" s="151"/>
      <c r="LK64" s="151"/>
      <c r="LL64" s="151"/>
      <c r="LM64" s="151"/>
      <c r="LN64" s="151"/>
      <c r="LO64" s="151"/>
      <c r="LP64" s="151"/>
      <c r="LQ64" s="151"/>
      <c r="LR64" s="151"/>
      <c r="LS64" s="151"/>
      <c r="LT64" s="151"/>
      <c r="LU64" s="151"/>
      <c r="LV64" s="151"/>
      <c r="LW64" s="151"/>
      <c r="LX64" s="151">
        <v>397</v>
      </c>
      <c r="LY64" s="151"/>
      <c r="LZ64" s="151"/>
      <c r="MA64" s="151">
        <v>87</v>
      </c>
      <c r="MB64" s="151"/>
      <c r="MC64" s="151"/>
      <c r="MD64" s="151"/>
      <c r="ME64" s="151"/>
      <c r="MF64" s="151"/>
      <c r="MG64" s="151">
        <v>1</v>
      </c>
      <c r="MH64" s="151"/>
      <c r="MI64" s="151"/>
      <c r="MJ64" s="151"/>
      <c r="MK64" s="151"/>
      <c r="ML64" s="151"/>
      <c r="MM64" s="151"/>
      <c r="MN64" s="151">
        <v>7</v>
      </c>
      <c r="MO64" s="151"/>
      <c r="MP64" s="151"/>
      <c r="MQ64" s="151"/>
      <c r="MR64" s="151"/>
      <c r="MS64" s="151"/>
      <c r="MT64" s="151"/>
      <c r="MU64" s="151"/>
      <c r="MV64" s="151"/>
      <c r="MW64" s="151"/>
      <c r="MX64" s="151"/>
      <c r="MY64" s="151"/>
      <c r="MZ64" s="151"/>
      <c r="NA64" s="151"/>
      <c r="NB64" s="151"/>
      <c r="NC64" s="151"/>
      <c r="ND64" s="151"/>
      <c r="NE64" s="151"/>
      <c r="NF64" s="151"/>
      <c r="NG64" s="151"/>
      <c r="NH64" s="151"/>
      <c r="NI64" s="151"/>
      <c r="NJ64" s="151"/>
      <c r="NK64" s="151"/>
      <c r="NL64" s="151"/>
      <c r="NM64" s="151"/>
      <c r="NN64" s="151"/>
      <c r="NO64" s="151"/>
      <c r="NP64" s="151"/>
      <c r="NQ64" s="151"/>
      <c r="NR64" s="151"/>
      <c r="NS64" s="151"/>
      <c r="NT64" s="151"/>
      <c r="NU64" s="151">
        <v>25</v>
      </c>
      <c r="NV64" s="151">
        <v>271</v>
      </c>
      <c r="NW64" s="151"/>
      <c r="NX64" s="151"/>
      <c r="NY64" s="151"/>
      <c r="NZ64" s="151"/>
      <c r="OA64" s="151"/>
      <c r="OB64" s="151"/>
      <c r="OC64" s="151"/>
      <c r="OD64" s="151"/>
      <c r="OE64" s="151">
        <v>7</v>
      </c>
      <c r="OF64" s="151">
        <v>131</v>
      </c>
      <c r="OG64" s="151"/>
      <c r="OH64" s="151"/>
      <c r="OI64" s="151"/>
      <c r="OJ64" s="151"/>
      <c r="OK64" s="151"/>
      <c r="OL64" s="151"/>
      <c r="OM64" s="151"/>
      <c r="ON64" s="151"/>
      <c r="OO64" s="152">
        <v>184</v>
      </c>
      <c r="OP64" s="142">
        <v>30136</v>
      </c>
      <c r="OQ64" s="153"/>
      <c r="OR64" s="151"/>
      <c r="OS64" s="151"/>
      <c r="OT64" s="151"/>
      <c r="OU64" s="151"/>
      <c r="OV64" s="151">
        <v>261</v>
      </c>
      <c r="OW64" s="151">
        <v>4131</v>
      </c>
      <c r="OX64" s="151">
        <v>-19056</v>
      </c>
      <c r="OY64" s="151"/>
      <c r="OZ64" s="151"/>
      <c r="PA64" s="151"/>
      <c r="PB64" s="151"/>
      <c r="PC64" s="151"/>
      <c r="PD64" s="151"/>
      <c r="PE64" s="151"/>
      <c r="PF64" s="151"/>
      <c r="PG64" s="151"/>
      <c r="PH64" s="151"/>
      <c r="PI64" s="151"/>
      <c r="PJ64" s="154"/>
      <c r="PK64" s="142">
        <v>-14664</v>
      </c>
      <c r="PL64" s="142">
        <v>15472</v>
      </c>
    </row>
    <row r="65" spans="1:428" ht="15" x14ac:dyDescent="0.25">
      <c r="A65" s="145">
        <v>331420</v>
      </c>
      <c r="B65" s="146" t="s">
        <v>721</v>
      </c>
      <c r="C65" s="147" t="s">
        <v>253</v>
      </c>
      <c r="D65" s="148"/>
      <c r="E65" s="149"/>
      <c r="F65" s="149"/>
      <c r="G65" s="149"/>
      <c r="H65" s="149"/>
      <c r="I65" s="149"/>
      <c r="J65" s="151"/>
      <c r="K65" s="151"/>
      <c r="L65" s="151"/>
      <c r="M65" s="151"/>
      <c r="N65" s="151"/>
      <c r="O65" s="151"/>
      <c r="P65" s="151"/>
      <c r="Q65" s="151"/>
      <c r="R65" s="151"/>
      <c r="S65" s="151"/>
      <c r="T65" s="151"/>
      <c r="U65" s="151"/>
      <c r="V65" s="151"/>
      <c r="W65" s="151"/>
      <c r="X65" s="151"/>
      <c r="Y65" s="151">
        <v>1</v>
      </c>
      <c r="Z65" s="151"/>
      <c r="AA65" s="151"/>
      <c r="AB65" s="151">
        <v>19</v>
      </c>
      <c r="AC65" s="151">
        <v>3</v>
      </c>
      <c r="AD65" s="151">
        <v>143</v>
      </c>
      <c r="AE65" s="151">
        <v>51</v>
      </c>
      <c r="AF65" s="151">
        <v>2</v>
      </c>
      <c r="AG65" s="151">
        <v>33</v>
      </c>
      <c r="AH65" s="151">
        <v>153</v>
      </c>
      <c r="AI65" s="151">
        <v>2</v>
      </c>
      <c r="AJ65" s="151">
        <v>59</v>
      </c>
      <c r="AK65" s="151">
        <v>311</v>
      </c>
      <c r="AL65" s="151">
        <v>175</v>
      </c>
      <c r="AM65" s="151">
        <v>47</v>
      </c>
      <c r="AN65" s="151"/>
      <c r="AO65" s="151"/>
      <c r="AP65" s="151"/>
      <c r="AQ65" s="151"/>
      <c r="AR65" s="151"/>
      <c r="AS65" s="151"/>
      <c r="AT65" s="151"/>
      <c r="AU65" s="151"/>
      <c r="AV65" s="151"/>
      <c r="AW65" s="151"/>
      <c r="AX65" s="151"/>
      <c r="AY65" s="151"/>
      <c r="AZ65" s="151"/>
      <c r="BA65" s="151"/>
      <c r="BB65" s="151"/>
      <c r="BC65" s="151"/>
      <c r="BD65" s="151"/>
      <c r="BE65" s="151"/>
      <c r="BF65" s="151"/>
      <c r="BG65" s="151"/>
      <c r="BH65" s="151">
        <v>109</v>
      </c>
      <c r="BI65" s="151"/>
      <c r="BJ65" s="151">
        <v>5711</v>
      </c>
      <c r="BK65" s="151">
        <v>9</v>
      </c>
      <c r="BL65" s="151"/>
      <c r="BM65" s="151">
        <v>258</v>
      </c>
      <c r="BN65" s="151"/>
      <c r="BO65" s="151">
        <v>5</v>
      </c>
      <c r="BP65" s="151">
        <v>89</v>
      </c>
      <c r="BQ65" s="151">
        <v>16</v>
      </c>
      <c r="BR65" s="151">
        <v>420</v>
      </c>
      <c r="BS65" s="151">
        <v>128</v>
      </c>
      <c r="BT65" s="151">
        <v>120</v>
      </c>
      <c r="BU65" s="151">
        <v>109</v>
      </c>
      <c r="BV65" s="151"/>
      <c r="BW65" s="151">
        <v>32</v>
      </c>
      <c r="BX65" s="151">
        <v>55</v>
      </c>
      <c r="BY65" s="151">
        <v>164</v>
      </c>
      <c r="BZ65" s="151">
        <v>398</v>
      </c>
      <c r="CA65" s="151"/>
      <c r="CB65" s="151">
        <v>594</v>
      </c>
      <c r="CC65" s="151">
        <v>199</v>
      </c>
      <c r="CD65" s="151"/>
      <c r="CE65" s="151">
        <v>177</v>
      </c>
      <c r="CF65" s="151">
        <v>435</v>
      </c>
      <c r="CG65" s="151">
        <v>79</v>
      </c>
      <c r="CH65" s="151">
        <v>67</v>
      </c>
      <c r="CI65" s="151">
        <v>24</v>
      </c>
      <c r="CJ65" s="151"/>
      <c r="CK65" s="151"/>
      <c r="CL65" s="151">
        <v>1</v>
      </c>
      <c r="CM65" s="151"/>
      <c r="CN65" s="151">
        <v>58</v>
      </c>
      <c r="CO65" s="151"/>
      <c r="CP65" s="151">
        <v>9</v>
      </c>
      <c r="CQ65" s="151">
        <v>54</v>
      </c>
      <c r="CR65" s="151">
        <v>954</v>
      </c>
      <c r="CS65" s="151">
        <v>231</v>
      </c>
      <c r="CT65" s="151"/>
      <c r="CU65" s="151"/>
      <c r="CV65" s="151"/>
      <c r="CW65" s="151"/>
      <c r="CX65" s="151"/>
      <c r="CY65" s="151">
        <v>47</v>
      </c>
      <c r="CZ65" s="151">
        <v>73</v>
      </c>
      <c r="DA65" s="151">
        <v>79</v>
      </c>
      <c r="DB65" s="151"/>
      <c r="DC65" s="151"/>
      <c r="DD65" s="151">
        <v>30</v>
      </c>
      <c r="DE65" s="151">
        <v>74</v>
      </c>
      <c r="DF65" s="151"/>
      <c r="DG65" s="151"/>
      <c r="DH65" s="151">
        <v>65</v>
      </c>
      <c r="DI65" s="151"/>
      <c r="DJ65" s="151">
        <v>3</v>
      </c>
      <c r="DK65" s="151">
        <v>1</v>
      </c>
      <c r="DL65" s="151">
        <v>8</v>
      </c>
      <c r="DM65" s="151">
        <v>0</v>
      </c>
      <c r="DN65" s="151">
        <v>109</v>
      </c>
      <c r="DO65" s="151">
        <v>11</v>
      </c>
      <c r="DP65" s="151">
        <v>2</v>
      </c>
      <c r="DQ65" s="151">
        <v>41</v>
      </c>
      <c r="DR65" s="151">
        <v>137</v>
      </c>
      <c r="DS65" s="151">
        <v>531</v>
      </c>
      <c r="DT65" s="151">
        <v>66</v>
      </c>
      <c r="DU65" s="151">
        <v>12</v>
      </c>
      <c r="DV65" s="151">
        <v>21</v>
      </c>
      <c r="DW65" s="151">
        <v>36</v>
      </c>
      <c r="DX65" s="151">
        <v>18</v>
      </c>
      <c r="DY65" s="151">
        <v>102</v>
      </c>
      <c r="DZ65" s="151">
        <v>103</v>
      </c>
      <c r="EA65" s="151">
        <v>9</v>
      </c>
      <c r="EB65" s="151">
        <v>2</v>
      </c>
      <c r="EC65" s="151"/>
      <c r="ED65" s="151"/>
      <c r="EE65" s="151">
        <v>81</v>
      </c>
      <c r="EF65" s="151">
        <v>11</v>
      </c>
      <c r="EG65" s="151">
        <v>80</v>
      </c>
      <c r="EH65" s="151">
        <v>555</v>
      </c>
      <c r="EI65" s="151">
        <v>216</v>
      </c>
      <c r="EJ65" s="151"/>
      <c r="EK65" s="151"/>
      <c r="EL65" s="151"/>
      <c r="EM65" s="151"/>
      <c r="EN65" s="151">
        <v>2515</v>
      </c>
      <c r="EO65" s="151">
        <v>93</v>
      </c>
      <c r="EP65" s="151"/>
      <c r="EQ65" s="151">
        <v>243</v>
      </c>
      <c r="ER65" s="151"/>
      <c r="ES65" s="151"/>
      <c r="ET65" s="151"/>
      <c r="EU65" s="151"/>
      <c r="EV65" s="151"/>
      <c r="EW65" s="151"/>
      <c r="EX65" s="151"/>
      <c r="EY65" s="151">
        <v>55</v>
      </c>
      <c r="EZ65" s="151">
        <v>1279</v>
      </c>
      <c r="FA65" s="151">
        <v>476</v>
      </c>
      <c r="FB65" s="151"/>
      <c r="FC65" s="151">
        <v>258</v>
      </c>
      <c r="FD65" s="151">
        <v>96</v>
      </c>
      <c r="FE65" s="151">
        <v>826</v>
      </c>
      <c r="FF65" s="151">
        <v>125</v>
      </c>
      <c r="FG65" s="151">
        <v>0</v>
      </c>
      <c r="FH65" s="151">
        <v>5</v>
      </c>
      <c r="FI65" s="151"/>
      <c r="FJ65" s="151"/>
      <c r="FK65" s="151"/>
      <c r="FL65" s="151"/>
      <c r="FM65" s="151"/>
      <c r="FN65" s="151"/>
      <c r="FO65" s="151">
        <v>15</v>
      </c>
      <c r="FP65" s="151"/>
      <c r="FQ65" s="151"/>
      <c r="FR65" s="151"/>
      <c r="FS65" s="151"/>
      <c r="FT65" s="151"/>
      <c r="FU65" s="151"/>
      <c r="FV65" s="151"/>
      <c r="FW65" s="151"/>
      <c r="FX65" s="151"/>
      <c r="FY65" s="151"/>
      <c r="FZ65" s="151"/>
      <c r="GA65" s="151">
        <v>1</v>
      </c>
      <c r="GB65" s="151"/>
      <c r="GC65" s="151">
        <v>1</v>
      </c>
      <c r="GD65" s="151">
        <v>1</v>
      </c>
      <c r="GE65" s="151"/>
      <c r="GF65" s="151"/>
      <c r="GG65" s="151"/>
      <c r="GH65" s="151">
        <v>22</v>
      </c>
      <c r="GI65" s="151">
        <v>37</v>
      </c>
      <c r="GJ65" s="151"/>
      <c r="GK65" s="151"/>
      <c r="GL65" s="151"/>
      <c r="GM65" s="151"/>
      <c r="GN65" s="151"/>
      <c r="GO65" s="151"/>
      <c r="GP65" s="151"/>
      <c r="GQ65" s="151"/>
      <c r="GR65" s="151"/>
      <c r="GS65" s="151"/>
      <c r="GT65" s="151"/>
      <c r="GU65" s="151"/>
      <c r="GV65" s="151"/>
      <c r="GW65" s="151"/>
      <c r="GX65" s="151"/>
      <c r="GY65" s="151"/>
      <c r="GZ65" s="151"/>
      <c r="HA65" s="151"/>
      <c r="HB65" s="151"/>
      <c r="HC65" s="151"/>
      <c r="HD65" s="151"/>
      <c r="HE65" s="151"/>
      <c r="HF65" s="151"/>
      <c r="HG65" s="151"/>
      <c r="HH65" s="151"/>
      <c r="HI65" s="151"/>
      <c r="HJ65" s="151"/>
      <c r="HK65" s="151"/>
      <c r="HL65" s="151"/>
      <c r="HM65" s="151"/>
      <c r="HN65" s="151"/>
      <c r="HO65" s="151"/>
      <c r="HP65" s="151"/>
      <c r="HQ65" s="151"/>
      <c r="HR65" s="151"/>
      <c r="HS65" s="151"/>
      <c r="HT65" s="151"/>
      <c r="HU65" s="151"/>
      <c r="HV65" s="151"/>
      <c r="HW65" s="151"/>
      <c r="HX65" s="151"/>
      <c r="HY65" s="151"/>
      <c r="HZ65" s="151"/>
      <c r="IA65" s="151"/>
      <c r="IB65" s="151"/>
      <c r="IC65" s="151"/>
      <c r="ID65" s="151"/>
      <c r="IE65" s="151"/>
      <c r="IF65" s="151"/>
      <c r="IG65" s="151"/>
      <c r="IH65" s="151"/>
      <c r="II65" s="151"/>
      <c r="IJ65" s="151"/>
      <c r="IK65" s="151"/>
      <c r="IL65" s="151"/>
      <c r="IM65" s="151"/>
      <c r="IN65" s="151"/>
      <c r="IO65" s="151"/>
      <c r="IP65" s="151"/>
      <c r="IQ65" s="151"/>
      <c r="IR65" s="151"/>
      <c r="IS65" s="151"/>
      <c r="IT65" s="151"/>
      <c r="IU65" s="151"/>
      <c r="IV65" s="151"/>
      <c r="IW65" s="151"/>
      <c r="IX65" s="151"/>
      <c r="IY65" s="151"/>
      <c r="IZ65" s="151"/>
      <c r="JA65" s="151"/>
      <c r="JB65" s="151"/>
      <c r="JC65" s="151"/>
      <c r="JD65" s="151"/>
      <c r="JE65" s="151"/>
      <c r="JF65" s="151"/>
      <c r="JG65" s="151"/>
      <c r="JH65" s="151">
        <v>111</v>
      </c>
      <c r="JI65" s="151"/>
      <c r="JJ65" s="151"/>
      <c r="JK65" s="151"/>
      <c r="JL65" s="151">
        <v>5</v>
      </c>
      <c r="JM65" s="151"/>
      <c r="JN65" s="151"/>
      <c r="JO65" s="151"/>
      <c r="JP65" s="151">
        <v>26</v>
      </c>
      <c r="JQ65" s="151"/>
      <c r="JR65" s="151"/>
      <c r="JS65" s="151"/>
      <c r="JT65" s="151"/>
      <c r="JU65" s="151">
        <v>1</v>
      </c>
      <c r="JV65" s="151"/>
      <c r="JW65" s="151"/>
      <c r="JX65" s="151"/>
      <c r="JY65" s="151"/>
      <c r="JZ65" s="151"/>
      <c r="KA65" s="151"/>
      <c r="KB65" s="151"/>
      <c r="KC65" s="151">
        <v>1</v>
      </c>
      <c r="KD65" s="151">
        <v>1</v>
      </c>
      <c r="KE65" s="151">
        <v>3</v>
      </c>
      <c r="KF65" s="151"/>
      <c r="KG65" s="151">
        <v>1</v>
      </c>
      <c r="KH65" s="151"/>
      <c r="KI65" s="151"/>
      <c r="KJ65" s="151"/>
      <c r="KK65" s="151"/>
      <c r="KL65" s="151"/>
      <c r="KM65" s="151"/>
      <c r="KN65" s="151"/>
      <c r="KO65" s="151"/>
      <c r="KP65" s="151"/>
      <c r="KQ65" s="151"/>
      <c r="KR65" s="151"/>
      <c r="KS65" s="151"/>
      <c r="KT65" s="151"/>
      <c r="KU65" s="151"/>
      <c r="KV65" s="151"/>
      <c r="KW65" s="151"/>
      <c r="KX65" s="151"/>
      <c r="KY65" s="151"/>
      <c r="KZ65" s="151"/>
      <c r="LA65" s="151">
        <v>42</v>
      </c>
      <c r="LB65" s="151"/>
      <c r="LC65" s="151"/>
      <c r="LD65" s="151"/>
      <c r="LE65" s="151"/>
      <c r="LF65" s="151"/>
      <c r="LG65" s="151"/>
      <c r="LH65" s="151"/>
      <c r="LI65" s="151"/>
      <c r="LJ65" s="151"/>
      <c r="LK65" s="151"/>
      <c r="LL65" s="151">
        <v>0</v>
      </c>
      <c r="LM65" s="151"/>
      <c r="LN65" s="151"/>
      <c r="LO65" s="151"/>
      <c r="LP65" s="151"/>
      <c r="LQ65" s="151"/>
      <c r="LR65" s="151"/>
      <c r="LS65" s="151"/>
      <c r="LT65" s="151"/>
      <c r="LU65" s="151"/>
      <c r="LV65" s="151"/>
      <c r="LW65" s="151"/>
      <c r="LX65" s="151"/>
      <c r="LY65" s="151"/>
      <c r="LZ65" s="151"/>
      <c r="MA65" s="151">
        <v>11</v>
      </c>
      <c r="MB65" s="151"/>
      <c r="MC65" s="151"/>
      <c r="MD65" s="151"/>
      <c r="ME65" s="151"/>
      <c r="MF65" s="151"/>
      <c r="MG65" s="151"/>
      <c r="MH65" s="151"/>
      <c r="MI65" s="151"/>
      <c r="MJ65" s="151"/>
      <c r="MK65" s="151"/>
      <c r="ML65" s="151"/>
      <c r="MM65" s="151"/>
      <c r="MN65" s="151"/>
      <c r="MO65" s="151"/>
      <c r="MP65" s="151"/>
      <c r="MQ65" s="151"/>
      <c r="MR65" s="151"/>
      <c r="MS65" s="151"/>
      <c r="MT65" s="151"/>
      <c r="MU65" s="151"/>
      <c r="MV65" s="151"/>
      <c r="MW65" s="151"/>
      <c r="MX65" s="151"/>
      <c r="MY65" s="151"/>
      <c r="MZ65" s="151"/>
      <c r="NA65" s="151">
        <v>7</v>
      </c>
      <c r="NB65" s="151"/>
      <c r="NC65" s="151"/>
      <c r="ND65" s="151">
        <v>3</v>
      </c>
      <c r="NE65" s="151">
        <v>3</v>
      </c>
      <c r="NF65" s="151">
        <v>8</v>
      </c>
      <c r="NG65" s="151"/>
      <c r="NH65" s="151"/>
      <c r="NI65" s="151"/>
      <c r="NJ65" s="151"/>
      <c r="NK65" s="151"/>
      <c r="NL65" s="151"/>
      <c r="NM65" s="151">
        <v>3</v>
      </c>
      <c r="NN65" s="151">
        <v>6</v>
      </c>
      <c r="NO65" s="151">
        <v>1</v>
      </c>
      <c r="NP65" s="151">
        <v>27</v>
      </c>
      <c r="NQ65" s="151">
        <v>5</v>
      </c>
      <c r="NR65" s="151">
        <v>2</v>
      </c>
      <c r="NS65" s="151"/>
      <c r="NT65" s="151">
        <v>2</v>
      </c>
      <c r="NU65" s="151"/>
      <c r="NV65" s="151"/>
      <c r="NW65" s="151"/>
      <c r="NX65" s="151"/>
      <c r="NY65" s="151"/>
      <c r="NZ65" s="151"/>
      <c r="OA65" s="151"/>
      <c r="OB65" s="151"/>
      <c r="OC65" s="151">
        <v>13</v>
      </c>
      <c r="OD65" s="151"/>
      <c r="OE65" s="151">
        <v>3</v>
      </c>
      <c r="OF65" s="151">
        <v>190</v>
      </c>
      <c r="OG65" s="151"/>
      <c r="OH65" s="151"/>
      <c r="OI65" s="151"/>
      <c r="OJ65" s="151"/>
      <c r="OK65" s="151"/>
      <c r="OL65" s="151"/>
      <c r="OM65" s="151"/>
      <c r="ON65" s="151"/>
      <c r="OO65" s="152">
        <v>17</v>
      </c>
      <c r="OP65" s="142">
        <v>20570</v>
      </c>
      <c r="OQ65" s="153"/>
      <c r="OR65" s="151"/>
      <c r="OS65" s="151"/>
      <c r="OT65" s="151"/>
      <c r="OU65" s="151"/>
      <c r="OV65" s="151">
        <v>59</v>
      </c>
      <c r="OW65" s="151">
        <v>2505</v>
      </c>
      <c r="OX65" s="151">
        <v>-3204</v>
      </c>
      <c r="OY65" s="151"/>
      <c r="OZ65" s="151"/>
      <c r="PA65" s="151"/>
      <c r="PB65" s="151"/>
      <c r="PC65" s="151"/>
      <c r="PD65" s="151"/>
      <c r="PE65" s="151"/>
      <c r="PF65" s="151"/>
      <c r="PG65" s="151"/>
      <c r="PH65" s="151"/>
      <c r="PI65" s="151"/>
      <c r="PJ65" s="154"/>
      <c r="PK65" s="142">
        <v>-640</v>
      </c>
      <c r="PL65" s="142">
        <v>19930</v>
      </c>
    </row>
    <row r="66" spans="1:428" ht="15" x14ac:dyDescent="0.25">
      <c r="A66" s="145">
        <v>331490</v>
      </c>
      <c r="B66" s="146" t="s">
        <v>721</v>
      </c>
      <c r="C66" s="158" t="s">
        <v>254</v>
      </c>
      <c r="D66" s="148"/>
      <c r="E66" s="149"/>
      <c r="F66" s="149"/>
      <c r="G66" s="149"/>
      <c r="H66" s="149"/>
      <c r="I66" s="149"/>
      <c r="J66" s="151"/>
      <c r="K66" s="151"/>
      <c r="L66" s="151"/>
      <c r="M66" s="151"/>
      <c r="N66" s="151"/>
      <c r="O66" s="151"/>
      <c r="P66" s="151"/>
      <c r="Q66" s="151"/>
      <c r="R66" s="151"/>
      <c r="S66" s="151"/>
      <c r="T66" s="151"/>
      <c r="U66" s="151"/>
      <c r="V66" s="151"/>
      <c r="W66" s="151"/>
      <c r="X66" s="151"/>
      <c r="Y66" s="151">
        <v>3</v>
      </c>
      <c r="Z66" s="151"/>
      <c r="AA66" s="151"/>
      <c r="AB66" s="151">
        <v>0</v>
      </c>
      <c r="AC66" s="151">
        <v>0</v>
      </c>
      <c r="AD66" s="151">
        <v>17</v>
      </c>
      <c r="AE66" s="151">
        <v>0</v>
      </c>
      <c r="AF66" s="151">
        <v>3</v>
      </c>
      <c r="AG66" s="151">
        <v>0</v>
      </c>
      <c r="AH66" s="151">
        <v>0</v>
      </c>
      <c r="AI66" s="151">
        <v>0</v>
      </c>
      <c r="AJ66" s="151">
        <v>0</v>
      </c>
      <c r="AK66" s="151">
        <v>2</v>
      </c>
      <c r="AL66" s="151">
        <v>0</v>
      </c>
      <c r="AM66" s="151">
        <v>1</v>
      </c>
      <c r="AN66" s="151"/>
      <c r="AO66" s="151"/>
      <c r="AP66" s="151"/>
      <c r="AQ66" s="151"/>
      <c r="AR66" s="151"/>
      <c r="AS66" s="151"/>
      <c r="AT66" s="151"/>
      <c r="AU66" s="151"/>
      <c r="AV66" s="151">
        <v>1</v>
      </c>
      <c r="AW66" s="151">
        <v>14</v>
      </c>
      <c r="AX66" s="151"/>
      <c r="AY66" s="151"/>
      <c r="AZ66" s="151"/>
      <c r="BA66" s="151"/>
      <c r="BB66" s="151"/>
      <c r="BC66" s="151"/>
      <c r="BD66" s="151">
        <v>290</v>
      </c>
      <c r="BE66" s="151">
        <v>242</v>
      </c>
      <c r="BF66" s="151"/>
      <c r="BG66" s="151"/>
      <c r="BH66" s="151">
        <v>30</v>
      </c>
      <c r="BI66" s="151">
        <v>106</v>
      </c>
      <c r="BJ66" s="151">
        <v>83</v>
      </c>
      <c r="BK66" s="151">
        <v>622</v>
      </c>
      <c r="BL66" s="151">
        <v>51</v>
      </c>
      <c r="BM66" s="151">
        <v>196</v>
      </c>
      <c r="BN66" s="151">
        <v>22</v>
      </c>
      <c r="BO66" s="151">
        <v>1052</v>
      </c>
      <c r="BP66" s="151">
        <v>62</v>
      </c>
      <c r="BQ66" s="151">
        <v>34</v>
      </c>
      <c r="BR66" s="151">
        <v>9</v>
      </c>
      <c r="BS66" s="151">
        <v>187</v>
      </c>
      <c r="BT66" s="151">
        <v>9</v>
      </c>
      <c r="BU66" s="151">
        <v>5</v>
      </c>
      <c r="BV66" s="151">
        <v>32</v>
      </c>
      <c r="BW66" s="151">
        <v>251</v>
      </c>
      <c r="BX66" s="151">
        <v>25</v>
      </c>
      <c r="BY66" s="151">
        <v>51</v>
      </c>
      <c r="BZ66" s="151">
        <v>193</v>
      </c>
      <c r="CA66" s="151">
        <v>231</v>
      </c>
      <c r="CB66" s="151">
        <v>5</v>
      </c>
      <c r="CC66" s="151">
        <v>9</v>
      </c>
      <c r="CD66" s="151">
        <v>2</v>
      </c>
      <c r="CE66" s="151">
        <v>15</v>
      </c>
      <c r="CF66" s="151">
        <v>85</v>
      </c>
      <c r="CG66" s="151">
        <v>51</v>
      </c>
      <c r="CH66" s="151">
        <v>39</v>
      </c>
      <c r="CI66" s="151">
        <v>21</v>
      </c>
      <c r="CJ66" s="151">
        <v>4</v>
      </c>
      <c r="CK66" s="151">
        <v>161</v>
      </c>
      <c r="CL66" s="151">
        <v>14</v>
      </c>
      <c r="CM66" s="151">
        <v>13</v>
      </c>
      <c r="CN66" s="151"/>
      <c r="CO66" s="151">
        <v>0</v>
      </c>
      <c r="CP66" s="151">
        <v>16</v>
      </c>
      <c r="CQ66" s="151">
        <v>4</v>
      </c>
      <c r="CR66" s="151">
        <v>47</v>
      </c>
      <c r="CS66" s="151">
        <v>11</v>
      </c>
      <c r="CT66" s="151">
        <v>7</v>
      </c>
      <c r="CU66" s="151">
        <v>77</v>
      </c>
      <c r="CV66" s="151">
        <v>4</v>
      </c>
      <c r="CW66" s="151">
        <v>116</v>
      </c>
      <c r="CX66" s="151">
        <v>42</v>
      </c>
      <c r="CY66" s="151"/>
      <c r="CZ66" s="151">
        <v>1</v>
      </c>
      <c r="DA66" s="151">
        <v>171</v>
      </c>
      <c r="DB66" s="151">
        <v>0</v>
      </c>
      <c r="DC66" s="151">
        <v>6</v>
      </c>
      <c r="DD66" s="151">
        <v>69</v>
      </c>
      <c r="DE66" s="151"/>
      <c r="DF66" s="151">
        <v>0</v>
      </c>
      <c r="DG66" s="151">
        <v>4</v>
      </c>
      <c r="DH66" s="151">
        <v>13</v>
      </c>
      <c r="DI66" s="151">
        <v>21</v>
      </c>
      <c r="DJ66" s="151"/>
      <c r="DK66" s="151"/>
      <c r="DL66" s="151">
        <v>7</v>
      </c>
      <c r="DM66" s="151">
        <v>42</v>
      </c>
      <c r="DN66" s="151">
        <v>55</v>
      </c>
      <c r="DO66" s="151">
        <v>3</v>
      </c>
      <c r="DP66" s="151">
        <v>69</v>
      </c>
      <c r="DQ66" s="151">
        <v>55</v>
      </c>
      <c r="DR66" s="151">
        <v>184</v>
      </c>
      <c r="DS66" s="151">
        <v>84</v>
      </c>
      <c r="DT66" s="151">
        <v>89</v>
      </c>
      <c r="DU66" s="151">
        <v>28</v>
      </c>
      <c r="DV66" s="151">
        <v>17</v>
      </c>
      <c r="DW66" s="151">
        <v>40</v>
      </c>
      <c r="DX66" s="151">
        <v>4</v>
      </c>
      <c r="DY66" s="151">
        <v>21</v>
      </c>
      <c r="DZ66" s="151">
        <v>3</v>
      </c>
      <c r="EA66" s="151">
        <v>12</v>
      </c>
      <c r="EB66" s="151">
        <v>5</v>
      </c>
      <c r="EC66" s="151"/>
      <c r="ED66" s="151">
        <v>20</v>
      </c>
      <c r="EE66" s="151">
        <v>35</v>
      </c>
      <c r="EF66" s="151">
        <v>4</v>
      </c>
      <c r="EG66" s="151">
        <v>58</v>
      </c>
      <c r="EH66" s="151">
        <v>23</v>
      </c>
      <c r="EI66" s="151">
        <v>26</v>
      </c>
      <c r="EJ66" s="151">
        <v>68</v>
      </c>
      <c r="EK66" s="151">
        <v>55</v>
      </c>
      <c r="EL66" s="151">
        <v>68</v>
      </c>
      <c r="EM66" s="151">
        <v>91</v>
      </c>
      <c r="EN66" s="151">
        <v>1</v>
      </c>
      <c r="EO66" s="151">
        <v>44</v>
      </c>
      <c r="EP66" s="151">
        <v>1</v>
      </c>
      <c r="EQ66" s="151">
        <v>394</v>
      </c>
      <c r="ER66" s="151">
        <v>0</v>
      </c>
      <c r="ES66" s="151">
        <v>120</v>
      </c>
      <c r="ET66" s="151">
        <v>4</v>
      </c>
      <c r="EU66" s="151">
        <v>2</v>
      </c>
      <c r="EV66" s="151">
        <v>12</v>
      </c>
      <c r="EW66" s="151">
        <v>0</v>
      </c>
      <c r="EX66" s="151">
        <v>5</v>
      </c>
      <c r="EY66" s="151">
        <v>19</v>
      </c>
      <c r="EZ66" s="151">
        <v>112</v>
      </c>
      <c r="FA66" s="151">
        <v>199</v>
      </c>
      <c r="FB66" s="151">
        <v>24</v>
      </c>
      <c r="FC66" s="151">
        <v>27</v>
      </c>
      <c r="FD66" s="151">
        <v>18</v>
      </c>
      <c r="FE66" s="151">
        <v>102</v>
      </c>
      <c r="FF66" s="151">
        <v>19</v>
      </c>
      <c r="FG66" s="151">
        <v>1</v>
      </c>
      <c r="FH66" s="151">
        <v>1</v>
      </c>
      <c r="FI66" s="151">
        <v>17</v>
      </c>
      <c r="FJ66" s="151"/>
      <c r="FK66" s="151">
        <v>2</v>
      </c>
      <c r="FL66" s="151">
        <v>191</v>
      </c>
      <c r="FM66" s="151">
        <v>5</v>
      </c>
      <c r="FN66" s="151">
        <v>10</v>
      </c>
      <c r="FO66" s="151">
        <v>3</v>
      </c>
      <c r="FP66" s="151">
        <v>0</v>
      </c>
      <c r="FQ66" s="151"/>
      <c r="FR66" s="151"/>
      <c r="FS66" s="151"/>
      <c r="FT66" s="151"/>
      <c r="FU66" s="151"/>
      <c r="FV66" s="151"/>
      <c r="FW66" s="151"/>
      <c r="FX66" s="151"/>
      <c r="FY66" s="151">
        <v>25</v>
      </c>
      <c r="FZ66" s="151">
        <v>65</v>
      </c>
      <c r="GA66" s="151">
        <v>14</v>
      </c>
      <c r="GB66" s="151"/>
      <c r="GC66" s="151">
        <v>13</v>
      </c>
      <c r="GD66" s="151">
        <v>15</v>
      </c>
      <c r="GE66" s="151">
        <v>9</v>
      </c>
      <c r="GF66" s="151"/>
      <c r="GG66" s="151"/>
      <c r="GH66" s="151">
        <v>37</v>
      </c>
      <c r="GI66" s="151">
        <v>258</v>
      </c>
      <c r="GJ66" s="151">
        <v>6</v>
      </c>
      <c r="GK66" s="151">
        <v>8</v>
      </c>
      <c r="GL66" s="151"/>
      <c r="GM66" s="151"/>
      <c r="GN66" s="151"/>
      <c r="GO66" s="151"/>
      <c r="GP66" s="151">
        <v>8</v>
      </c>
      <c r="GQ66" s="151">
        <v>14</v>
      </c>
      <c r="GR66" s="151"/>
      <c r="GS66" s="151">
        <v>5</v>
      </c>
      <c r="GT66" s="151">
        <v>7</v>
      </c>
      <c r="GU66" s="151">
        <v>8</v>
      </c>
      <c r="GV66" s="151">
        <v>6</v>
      </c>
      <c r="GW66" s="151">
        <v>6</v>
      </c>
      <c r="GX66" s="151">
        <v>3</v>
      </c>
      <c r="GY66" s="151">
        <v>7</v>
      </c>
      <c r="GZ66" s="151">
        <v>5</v>
      </c>
      <c r="HA66" s="151"/>
      <c r="HB66" s="151">
        <v>7</v>
      </c>
      <c r="HC66" s="151">
        <v>7</v>
      </c>
      <c r="HD66" s="151">
        <v>7</v>
      </c>
      <c r="HE66" s="151">
        <v>6</v>
      </c>
      <c r="HF66" s="151">
        <v>6</v>
      </c>
      <c r="HG66" s="151">
        <v>5</v>
      </c>
      <c r="HH66" s="151">
        <v>9</v>
      </c>
      <c r="HI66" s="151"/>
      <c r="HJ66" s="151"/>
      <c r="HK66" s="151"/>
      <c r="HL66" s="151"/>
      <c r="HM66" s="151"/>
      <c r="HN66" s="151"/>
      <c r="HO66" s="151"/>
      <c r="HP66" s="151"/>
      <c r="HQ66" s="151"/>
      <c r="HR66" s="151"/>
      <c r="HS66" s="151"/>
      <c r="HT66" s="151"/>
      <c r="HU66" s="151"/>
      <c r="HV66" s="151"/>
      <c r="HW66" s="151"/>
      <c r="HX66" s="151"/>
      <c r="HY66" s="151"/>
      <c r="HZ66" s="151"/>
      <c r="IA66" s="151"/>
      <c r="IB66" s="151"/>
      <c r="IC66" s="151"/>
      <c r="ID66" s="151"/>
      <c r="IE66" s="151"/>
      <c r="IF66" s="151"/>
      <c r="IG66" s="151"/>
      <c r="IH66" s="151"/>
      <c r="II66" s="151"/>
      <c r="IJ66" s="151"/>
      <c r="IK66" s="151"/>
      <c r="IL66" s="151"/>
      <c r="IM66" s="151"/>
      <c r="IN66" s="151"/>
      <c r="IO66" s="151"/>
      <c r="IP66" s="151"/>
      <c r="IQ66" s="151"/>
      <c r="IR66" s="151"/>
      <c r="IS66" s="151"/>
      <c r="IT66" s="151"/>
      <c r="IU66" s="151"/>
      <c r="IV66" s="151"/>
      <c r="IW66" s="151"/>
      <c r="IX66" s="151"/>
      <c r="IY66" s="151"/>
      <c r="IZ66" s="151"/>
      <c r="JA66" s="151"/>
      <c r="JB66" s="151"/>
      <c r="JC66" s="151"/>
      <c r="JD66" s="151"/>
      <c r="JE66" s="151"/>
      <c r="JF66" s="151"/>
      <c r="JG66" s="151"/>
      <c r="JH66" s="151">
        <v>0</v>
      </c>
      <c r="JI66" s="151"/>
      <c r="JJ66" s="151"/>
      <c r="JK66" s="151">
        <v>4</v>
      </c>
      <c r="JL66" s="151"/>
      <c r="JM66" s="151"/>
      <c r="JN66" s="151"/>
      <c r="JO66" s="151"/>
      <c r="JP66" s="151">
        <v>71</v>
      </c>
      <c r="JQ66" s="151"/>
      <c r="JR66" s="151"/>
      <c r="JS66" s="151"/>
      <c r="JT66" s="151"/>
      <c r="JU66" s="151"/>
      <c r="JV66" s="151"/>
      <c r="JW66" s="151"/>
      <c r="JX66" s="151"/>
      <c r="JY66" s="151"/>
      <c r="JZ66" s="151"/>
      <c r="KA66" s="151"/>
      <c r="KB66" s="151"/>
      <c r="KC66" s="151">
        <v>0</v>
      </c>
      <c r="KD66" s="151"/>
      <c r="KE66" s="151"/>
      <c r="KF66" s="151"/>
      <c r="KG66" s="151"/>
      <c r="KH66" s="151"/>
      <c r="KI66" s="151"/>
      <c r="KJ66" s="151"/>
      <c r="KK66" s="151"/>
      <c r="KL66" s="151"/>
      <c r="KM66" s="151"/>
      <c r="KN66" s="151"/>
      <c r="KO66" s="151"/>
      <c r="KP66" s="151"/>
      <c r="KQ66" s="151"/>
      <c r="KR66" s="151"/>
      <c r="KS66" s="151"/>
      <c r="KT66" s="151"/>
      <c r="KU66" s="151"/>
      <c r="KV66" s="151"/>
      <c r="KW66" s="151"/>
      <c r="KX66" s="151">
        <v>182</v>
      </c>
      <c r="KY66" s="151">
        <v>34</v>
      </c>
      <c r="KZ66" s="151">
        <v>22</v>
      </c>
      <c r="LA66" s="151">
        <v>2</v>
      </c>
      <c r="LB66" s="151"/>
      <c r="LC66" s="151"/>
      <c r="LD66" s="151"/>
      <c r="LE66" s="151"/>
      <c r="LF66" s="151"/>
      <c r="LG66" s="151"/>
      <c r="LH66" s="151"/>
      <c r="LI66" s="151"/>
      <c r="LJ66" s="151"/>
      <c r="LK66" s="151"/>
      <c r="LL66" s="151">
        <v>0</v>
      </c>
      <c r="LM66" s="151"/>
      <c r="LN66" s="151"/>
      <c r="LO66" s="151"/>
      <c r="LP66" s="151"/>
      <c r="LQ66" s="151"/>
      <c r="LR66" s="151"/>
      <c r="LS66" s="151"/>
      <c r="LT66" s="151"/>
      <c r="LU66" s="151"/>
      <c r="LV66" s="151"/>
      <c r="LW66" s="151"/>
      <c r="LX66" s="151"/>
      <c r="LY66" s="151"/>
      <c r="LZ66" s="151"/>
      <c r="MA66" s="151">
        <v>71</v>
      </c>
      <c r="MB66" s="151"/>
      <c r="MC66" s="151"/>
      <c r="MD66" s="151"/>
      <c r="ME66" s="151"/>
      <c r="MF66" s="151"/>
      <c r="MG66" s="151">
        <v>3</v>
      </c>
      <c r="MH66" s="151"/>
      <c r="MI66" s="151"/>
      <c r="MJ66" s="151"/>
      <c r="MK66" s="151"/>
      <c r="ML66" s="151"/>
      <c r="MM66" s="151"/>
      <c r="MN66" s="151">
        <v>9</v>
      </c>
      <c r="MO66" s="151"/>
      <c r="MP66" s="151"/>
      <c r="MQ66" s="151"/>
      <c r="MR66" s="151"/>
      <c r="MS66" s="151"/>
      <c r="MT66" s="151"/>
      <c r="MU66" s="151"/>
      <c r="MV66" s="151"/>
      <c r="MW66" s="151"/>
      <c r="MX66" s="151"/>
      <c r="MY66" s="151"/>
      <c r="MZ66" s="151"/>
      <c r="NA66" s="151"/>
      <c r="NB66" s="151"/>
      <c r="NC66" s="151"/>
      <c r="ND66" s="151">
        <v>0</v>
      </c>
      <c r="NE66" s="151">
        <v>0</v>
      </c>
      <c r="NF66" s="151">
        <v>0</v>
      </c>
      <c r="NG66" s="151"/>
      <c r="NH66" s="151"/>
      <c r="NI66" s="151"/>
      <c r="NJ66" s="151"/>
      <c r="NK66" s="151"/>
      <c r="NL66" s="151">
        <v>15</v>
      </c>
      <c r="NM66" s="151">
        <v>5</v>
      </c>
      <c r="NN66" s="151">
        <v>37</v>
      </c>
      <c r="NO66" s="151"/>
      <c r="NP66" s="151">
        <v>0</v>
      </c>
      <c r="NQ66" s="151">
        <v>12</v>
      </c>
      <c r="NR66" s="151">
        <v>5</v>
      </c>
      <c r="NS66" s="151"/>
      <c r="NT66" s="151"/>
      <c r="NU66" s="151">
        <v>30</v>
      </c>
      <c r="NV66" s="151">
        <v>17</v>
      </c>
      <c r="NW66" s="151"/>
      <c r="NX66" s="151"/>
      <c r="NY66" s="151"/>
      <c r="NZ66" s="151"/>
      <c r="OA66" s="151"/>
      <c r="OB66" s="151"/>
      <c r="OC66" s="151">
        <v>0</v>
      </c>
      <c r="OD66" s="151"/>
      <c r="OE66" s="151"/>
      <c r="OF66" s="151">
        <v>58</v>
      </c>
      <c r="OG66" s="151"/>
      <c r="OH66" s="151"/>
      <c r="OI66" s="151"/>
      <c r="OJ66" s="151"/>
      <c r="OK66" s="151"/>
      <c r="OL66" s="151"/>
      <c r="OM66" s="151"/>
      <c r="ON66" s="151"/>
      <c r="OO66" s="152">
        <v>121</v>
      </c>
      <c r="OP66" s="142">
        <v>8621</v>
      </c>
      <c r="OQ66" s="153">
        <v>53</v>
      </c>
      <c r="OR66" s="151"/>
      <c r="OS66" s="151"/>
      <c r="OT66" s="151"/>
      <c r="OU66" s="151"/>
      <c r="OV66" s="151">
        <v>83</v>
      </c>
      <c r="OW66" s="151">
        <v>4372</v>
      </c>
      <c r="OX66" s="151">
        <v>-2568</v>
      </c>
      <c r="OY66" s="151"/>
      <c r="OZ66" s="151"/>
      <c r="PA66" s="151"/>
      <c r="PB66" s="151"/>
      <c r="PC66" s="151"/>
      <c r="PD66" s="151"/>
      <c r="PE66" s="151"/>
      <c r="PF66" s="151"/>
      <c r="PG66" s="151"/>
      <c r="PH66" s="151"/>
      <c r="PI66" s="151"/>
      <c r="PJ66" s="154"/>
      <c r="PK66" s="142">
        <v>1940</v>
      </c>
      <c r="PL66" s="142">
        <v>10561</v>
      </c>
    </row>
    <row r="67" spans="1:428" ht="15" x14ac:dyDescent="0.25">
      <c r="A67" s="145">
        <v>331510</v>
      </c>
      <c r="B67" s="146" t="s">
        <v>721</v>
      </c>
      <c r="C67" s="158" t="s">
        <v>255</v>
      </c>
      <c r="D67" s="155"/>
      <c r="E67" s="150"/>
      <c r="F67" s="150"/>
      <c r="G67" s="150"/>
      <c r="H67" s="150"/>
      <c r="I67" s="150"/>
      <c r="J67" s="151"/>
      <c r="K67" s="151"/>
      <c r="L67" s="151"/>
      <c r="M67" s="151"/>
      <c r="N67" s="151"/>
      <c r="O67" s="151"/>
      <c r="P67" s="151"/>
      <c r="Q67" s="151"/>
      <c r="R67" s="151"/>
      <c r="S67" s="151"/>
      <c r="T67" s="151">
        <v>10</v>
      </c>
      <c r="U67" s="151"/>
      <c r="V67" s="151"/>
      <c r="W67" s="151"/>
      <c r="X67" s="151"/>
      <c r="Y67" s="151"/>
      <c r="Z67" s="151"/>
      <c r="AA67" s="151"/>
      <c r="AB67" s="151">
        <v>0</v>
      </c>
      <c r="AC67" s="151"/>
      <c r="AD67" s="151">
        <v>127</v>
      </c>
      <c r="AE67" s="151">
        <v>4</v>
      </c>
      <c r="AF67" s="151">
        <v>1</v>
      </c>
      <c r="AG67" s="151"/>
      <c r="AH67" s="151">
        <v>23</v>
      </c>
      <c r="AI67" s="151"/>
      <c r="AJ67" s="151">
        <v>7</v>
      </c>
      <c r="AK67" s="151">
        <v>6</v>
      </c>
      <c r="AL67" s="151">
        <v>4</v>
      </c>
      <c r="AM67" s="151">
        <v>1</v>
      </c>
      <c r="AN67" s="151"/>
      <c r="AO67" s="151"/>
      <c r="AP67" s="151">
        <v>1</v>
      </c>
      <c r="AQ67" s="151">
        <v>1</v>
      </c>
      <c r="AR67" s="151"/>
      <c r="AS67" s="151"/>
      <c r="AT67" s="151"/>
      <c r="AU67" s="151"/>
      <c r="AV67" s="151"/>
      <c r="AW67" s="151"/>
      <c r="AX67" s="151"/>
      <c r="AY67" s="151"/>
      <c r="AZ67" s="151"/>
      <c r="BA67" s="151"/>
      <c r="BB67" s="151"/>
      <c r="BC67" s="151"/>
      <c r="BD67" s="151">
        <v>160</v>
      </c>
      <c r="BE67" s="151">
        <v>11</v>
      </c>
      <c r="BF67" s="151"/>
      <c r="BG67" s="151"/>
      <c r="BH67" s="151"/>
      <c r="BI67" s="151"/>
      <c r="BJ67" s="151"/>
      <c r="BK67" s="151"/>
      <c r="BL67" s="151">
        <v>42</v>
      </c>
      <c r="BM67" s="151">
        <v>96</v>
      </c>
      <c r="BN67" s="151">
        <v>15</v>
      </c>
      <c r="BO67" s="151">
        <v>29</v>
      </c>
      <c r="BP67" s="151">
        <v>3</v>
      </c>
      <c r="BQ67" s="151">
        <v>40</v>
      </c>
      <c r="BR67" s="151">
        <v>34</v>
      </c>
      <c r="BS67" s="151">
        <v>217</v>
      </c>
      <c r="BT67" s="151">
        <v>40</v>
      </c>
      <c r="BU67" s="151">
        <v>75</v>
      </c>
      <c r="BV67" s="151"/>
      <c r="BW67" s="151">
        <v>56</v>
      </c>
      <c r="BX67" s="151">
        <v>10</v>
      </c>
      <c r="BY67" s="151">
        <v>77</v>
      </c>
      <c r="BZ67" s="151">
        <v>550</v>
      </c>
      <c r="CA67" s="151">
        <v>26</v>
      </c>
      <c r="CB67" s="151">
        <v>337</v>
      </c>
      <c r="CC67" s="151">
        <v>1006</v>
      </c>
      <c r="CD67" s="151">
        <v>49</v>
      </c>
      <c r="CE67" s="151">
        <v>28</v>
      </c>
      <c r="CF67" s="151">
        <v>88</v>
      </c>
      <c r="CG67" s="151">
        <v>79</v>
      </c>
      <c r="CH67" s="151">
        <v>102</v>
      </c>
      <c r="CI67" s="151">
        <v>33</v>
      </c>
      <c r="CJ67" s="151">
        <v>238</v>
      </c>
      <c r="CK67" s="151">
        <v>346</v>
      </c>
      <c r="CL67" s="151">
        <v>16</v>
      </c>
      <c r="CM67" s="151">
        <v>416</v>
      </c>
      <c r="CN67" s="151">
        <v>12</v>
      </c>
      <c r="CO67" s="151">
        <v>2</v>
      </c>
      <c r="CP67" s="151">
        <v>91</v>
      </c>
      <c r="CQ67" s="151">
        <v>89</v>
      </c>
      <c r="CR67" s="151">
        <v>796</v>
      </c>
      <c r="CS67" s="151">
        <v>10</v>
      </c>
      <c r="CT67" s="151">
        <v>136</v>
      </c>
      <c r="CU67" s="151">
        <v>108</v>
      </c>
      <c r="CV67" s="151">
        <v>96</v>
      </c>
      <c r="CW67" s="151">
        <v>130</v>
      </c>
      <c r="CX67" s="151">
        <v>137</v>
      </c>
      <c r="CY67" s="151">
        <v>28</v>
      </c>
      <c r="CZ67" s="151">
        <v>171</v>
      </c>
      <c r="DA67" s="151">
        <v>1089</v>
      </c>
      <c r="DB67" s="151">
        <v>603</v>
      </c>
      <c r="DC67" s="151">
        <v>421</v>
      </c>
      <c r="DD67" s="151">
        <v>263</v>
      </c>
      <c r="DE67" s="151">
        <v>86</v>
      </c>
      <c r="DF67" s="151">
        <v>18</v>
      </c>
      <c r="DG67" s="151">
        <v>17</v>
      </c>
      <c r="DH67" s="151">
        <v>216</v>
      </c>
      <c r="DI67" s="151">
        <v>400</v>
      </c>
      <c r="DJ67" s="151"/>
      <c r="DK67" s="151"/>
      <c r="DL67" s="151"/>
      <c r="DM67" s="151">
        <v>22</v>
      </c>
      <c r="DN67" s="151">
        <v>2</v>
      </c>
      <c r="DO67" s="151">
        <v>8</v>
      </c>
      <c r="DP67" s="151">
        <v>29</v>
      </c>
      <c r="DQ67" s="151">
        <v>0</v>
      </c>
      <c r="DR67" s="151">
        <v>43</v>
      </c>
      <c r="DS67" s="151">
        <v>40</v>
      </c>
      <c r="DT67" s="151">
        <v>27</v>
      </c>
      <c r="DU67" s="151">
        <v>9</v>
      </c>
      <c r="DV67" s="151">
        <v>12</v>
      </c>
      <c r="DW67" s="151">
        <v>15</v>
      </c>
      <c r="DX67" s="151">
        <v>5</v>
      </c>
      <c r="DY67" s="151">
        <v>8</v>
      </c>
      <c r="DZ67" s="151">
        <v>7</v>
      </c>
      <c r="EA67" s="151">
        <v>9</v>
      </c>
      <c r="EB67" s="151">
        <v>9</v>
      </c>
      <c r="EC67" s="151"/>
      <c r="ED67" s="151"/>
      <c r="EE67" s="151">
        <v>28</v>
      </c>
      <c r="EF67" s="151">
        <v>9</v>
      </c>
      <c r="EG67" s="151">
        <v>42</v>
      </c>
      <c r="EH67" s="151">
        <v>5</v>
      </c>
      <c r="EI67" s="151">
        <v>11</v>
      </c>
      <c r="EJ67" s="151">
        <v>48</v>
      </c>
      <c r="EK67" s="151">
        <v>12</v>
      </c>
      <c r="EL67" s="151"/>
      <c r="EM67" s="151">
        <v>0</v>
      </c>
      <c r="EN67" s="151"/>
      <c r="EO67" s="151">
        <v>26</v>
      </c>
      <c r="EP67" s="151">
        <v>1</v>
      </c>
      <c r="EQ67" s="151">
        <v>3</v>
      </c>
      <c r="ER67" s="151">
        <v>5</v>
      </c>
      <c r="ES67" s="151">
        <v>44</v>
      </c>
      <c r="ET67" s="151"/>
      <c r="EU67" s="151">
        <v>27</v>
      </c>
      <c r="EV67" s="151">
        <v>4</v>
      </c>
      <c r="EW67" s="151">
        <v>0</v>
      </c>
      <c r="EX67" s="151">
        <v>4</v>
      </c>
      <c r="EY67" s="151">
        <v>482</v>
      </c>
      <c r="EZ67" s="151">
        <v>247</v>
      </c>
      <c r="FA67" s="151">
        <v>1551</v>
      </c>
      <c r="FB67" s="151">
        <v>7</v>
      </c>
      <c r="FC67" s="151">
        <v>249</v>
      </c>
      <c r="FD67" s="151">
        <v>535</v>
      </c>
      <c r="FE67" s="151">
        <v>1536</v>
      </c>
      <c r="FF67" s="151"/>
      <c r="FG67" s="151">
        <v>11</v>
      </c>
      <c r="FH67" s="151">
        <v>495</v>
      </c>
      <c r="FI67" s="151">
        <v>0</v>
      </c>
      <c r="FJ67" s="151">
        <v>8</v>
      </c>
      <c r="FK67" s="151">
        <v>170</v>
      </c>
      <c r="FL67" s="151">
        <v>6</v>
      </c>
      <c r="FM67" s="151">
        <v>12</v>
      </c>
      <c r="FN67" s="151">
        <v>13</v>
      </c>
      <c r="FO67" s="151">
        <v>52</v>
      </c>
      <c r="FP67" s="151">
        <v>34</v>
      </c>
      <c r="FQ67" s="151"/>
      <c r="FR67" s="151">
        <v>1</v>
      </c>
      <c r="FS67" s="151"/>
      <c r="FT67" s="151">
        <v>7</v>
      </c>
      <c r="FU67" s="151">
        <v>2</v>
      </c>
      <c r="FV67" s="151">
        <v>6</v>
      </c>
      <c r="FW67" s="151">
        <v>21</v>
      </c>
      <c r="FX67" s="151"/>
      <c r="FY67" s="151">
        <v>117</v>
      </c>
      <c r="FZ67" s="151">
        <v>184</v>
      </c>
      <c r="GA67" s="151">
        <v>6</v>
      </c>
      <c r="GB67" s="151"/>
      <c r="GC67" s="151">
        <v>5</v>
      </c>
      <c r="GD67" s="151">
        <v>3</v>
      </c>
      <c r="GE67" s="151">
        <v>58</v>
      </c>
      <c r="GF67" s="151"/>
      <c r="GG67" s="151"/>
      <c r="GH67" s="151">
        <v>1</v>
      </c>
      <c r="GI67" s="151">
        <v>7</v>
      </c>
      <c r="GJ67" s="151"/>
      <c r="GK67" s="151"/>
      <c r="GL67" s="151"/>
      <c r="GM67" s="151"/>
      <c r="GN67" s="151"/>
      <c r="GO67" s="151"/>
      <c r="GP67" s="151"/>
      <c r="GQ67" s="151"/>
      <c r="GR67" s="151"/>
      <c r="GS67" s="151"/>
      <c r="GT67" s="151"/>
      <c r="GU67" s="151"/>
      <c r="GV67" s="151"/>
      <c r="GW67" s="151"/>
      <c r="GX67" s="151"/>
      <c r="GY67" s="151"/>
      <c r="GZ67" s="151"/>
      <c r="HA67" s="151"/>
      <c r="HB67" s="151"/>
      <c r="HC67" s="151"/>
      <c r="HD67" s="151"/>
      <c r="HE67" s="151"/>
      <c r="HF67" s="151"/>
      <c r="HG67" s="151"/>
      <c r="HH67" s="151"/>
      <c r="HI67" s="151"/>
      <c r="HJ67" s="151"/>
      <c r="HK67" s="151"/>
      <c r="HL67" s="151"/>
      <c r="HM67" s="151"/>
      <c r="HN67" s="151"/>
      <c r="HO67" s="151"/>
      <c r="HP67" s="151"/>
      <c r="HQ67" s="151"/>
      <c r="HR67" s="151"/>
      <c r="HS67" s="151"/>
      <c r="HT67" s="151"/>
      <c r="HU67" s="151"/>
      <c r="HV67" s="151"/>
      <c r="HW67" s="151"/>
      <c r="HX67" s="151"/>
      <c r="HY67" s="151"/>
      <c r="HZ67" s="151"/>
      <c r="IA67" s="151"/>
      <c r="IB67" s="151"/>
      <c r="IC67" s="151"/>
      <c r="ID67" s="151"/>
      <c r="IE67" s="151"/>
      <c r="IF67" s="151"/>
      <c r="IG67" s="151"/>
      <c r="IH67" s="151"/>
      <c r="II67" s="151"/>
      <c r="IJ67" s="151"/>
      <c r="IK67" s="151"/>
      <c r="IL67" s="151"/>
      <c r="IM67" s="151"/>
      <c r="IN67" s="151"/>
      <c r="IO67" s="151"/>
      <c r="IP67" s="151"/>
      <c r="IQ67" s="151"/>
      <c r="IR67" s="151"/>
      <c r="IS67" s="151"/>
      <c r="IT67" s="151"/>
      <c r="IU67" s="151"/>
      <c r="IV67" s="151"/>
      <c r="IW67" s="151"/>
      <c r="IX67" s="151"/>
      <c r="IY67" s="151"/>
      <c r="IZ67" s="151"/>
      <c r="JA67" s="151"/>
      <c r="JB67" s="151"/>
      <c r="JC67" s="151"/>
      <c r="JD67" s="151"/>
      <c r="JE67" s="151"/>
      <c r="JF67" s="151"/>
      <c r="JG67" s="151"/>
      <c r="JH67" s="151"/>
      <c r="JI67" s="151"/>
      <c r="JJ67" s="151"/>
      <c r="JK67" s="151"/>
      <c r="JL67" s="151"/>
      <c r="JM67" s="151"/>
      <c r="JN67" s="151"/>
      <c r="JO67" s="151"/>
      <c r="JP67" s="151">
        <v>26</v>
      </c>
      <c r="JQ67" s="151"/>
      <c r="JR67" s="151"/>
      <c r="JS67" s="151"/>
      <c r="JT67" s="151"/>
      <c r="JU67" s="151"/>
      <c r="JV67" s="151"/>
      <c r="JW67" s="151"/>
      <c r="JX67" s="151"/>
      <c r="JY67" s="151"/>
      <c r="JZ67" s="151"/>
      <c r="KA67" s="151"/>
      <c r="KB67" s="151"/>
      <c r="KC67" s="151"/>
      <c r="KD67" s="151"/>
      <c r="KE67" s="151"/>
      <c r="KF67" s="151"/>
      <c r="KG67" s="151">
        <v>436</v>
      </c>
      <c r="KH67" s="151"/>
      <c r="KI67" s="151"/>
      <c r="KJ67" s="151"/>
      <c r="KK67" s="151"/>
      <c r="KL67" s="151">
        <v>107</v>
      </c>
      <c r="KM67" s="151"/>
      <c r="KN67" s="151"/>
      <c r="KO67" s="151"/>
      <c r="KP67" s="151"/>
      <c r="KQ67" s="151"/>
      <c r="KR67" s="151"/>
      <c r="KS67" s="151"/>
      <c r="KT67" s="151"/>
      <c r="KU67" s="151"/>
      <c r="KV67" s="151"/>
      <c r="KW67" s="151"/>
      <c r="KX67" s="151"/>
      <c r="KY67" s="151"/>
      <c r="KZ67" s="151"/>
      <c r="LA67" s="151"/>
      <c r="LB67" s="151"/>
      <c r="LC67" s="151"/>
      <c r="LD67" s="151"/>
      <c r="LE67" s="151"/>
      <c r="LF67" s="151"/>
      <c r="LG67" s="151"/>
      <c r="LH67" s="151"/>
      <c r="LI67" s="151"/>
      <c r="LJ67" s="151"/>
      <c r="LK67" s="151"/>
      <c r="LL67" s="151"/>
      <c r="LM67" s="151"/>
      <c r="LN67" s="151"/>
      <c r="LO67" s="151"/>
      <c r="LP67" s="151"/>
      <c r="LQ67" s="151"/>
      <c r="LR67" s="151"/>
      <c r="LS67" s="151"/>
      <c r="LT67" s="151"/>
      <c r="LU67" s="151"/>
      <c r="LV67" s="151"/>
      <c r="LW67" s="151"/>
      <c r="LX67" s="151"/>
      <c r="LY67" s="151"/>
      <c r="LZ67" s="151"/>
      <c r="MA67" s="151"/>
      <c r="MB67" s="151"/>
      <c r="MC67" s="151"/>
      <c r="MD67" s="151"/>
      <c r="ME67" s="151"/>
      <c r="MF67" s="151"/>
      <c r="MG67" s="151"/>
      <c r="MH67" s="151"/>
      <c r="MI67" s="151"/>
      <c r="MJ67" s="151"/>
      <c r="MK67" s="151"/>
      <c r="ML67" s="151"/>
      <c r="MM67" s="151"/>
      <c r="MN67" s="151"/>
      <c r="MO67" s="151"/>
      <c r="MP67" s="151"/>
      <c r="MQ67" s="151"/>
      <c r="MR67" s="151"/>
      <c r="MS67" s="151"/>
      <c r="MT67" s="151"/>
      <c r="MU67" s="151"/>
      <c r="MV67" s="151"/>
      <c r="MW67" s="151"/>
      <c r="MX67" s="151"/>
      <c r="MY67" s="151"/>
      <c r="MZ67" s="151"/>
      <c r="NA67" s="151"/>
      <c r="NB67" s="151"/>
      <c r="NC67" s="151"/>
      <c r="ND67" s="151"/>
      <c r="NE67" s="151"/>
      <c r="NF67" s="151"/>
      <c r="NG67" s="151"/>
      <c r="NH67" s="151"/>
      <c r="NI67" s="151"/>
      <c r="NJ67" s="151"/>
      <c r="NK67" s="151"/>
      <c r="NL67" s="151"/>
      <c r="NM67" s="151"/>
      <c r="NN67" s="151"/>
      <c r="NO67" s="151"/>
      <c r="NP67" s="151"/>
      <c r="NQ67" s="151"/>
      <c r="NR67" s="151"/>
      <c r="NS67" s="151"/>
      <c r="NT67" s="151"/>
      <c r="NU67" s="151">
        <v>3</v>
      </c>
      <c r="NV67" s="151"/>
      <c r="NW67" s="151"/>
      <c r="NX67" s="151"/>
      <c r="NY67" s="151"/>
      <c r="NZ67" s="151"/>
      <c r="OA67" s="151"/>
      <c r="OB67" s="151"/>
      <c r="OC67" s="151"/>
      <c r="OD67" s="151"/>
      <c r="OE67" s="151"/>
      <c r="OF67" s="151"/>
      <c r="OG67" s="151"/>
      <c r="OH67" s="151"/>
      <c r="OI67" s="151"/>
      <c r="OJ67" s="151"/>
      <c r="OK67" s="151"/>
      <c r="OL67" s="151"/>
      <c r="OM67" s="151"/>
      <c r="ON67" s="151"/>
      <c r="OO67" s="152"/>
      <c r="OP67" s="142">
        <v>16237</v>
      </c>
      <c r="OQ67" s="153"/>
      <c r="OR67" s="151"/>
      <c r="OS67" s="151"/>
      <c r="OT67" s="151"/>
      <c r="OU67" s="151"/>
      <c r="OV67" s="151">
        <v>58</v>
      </c>
      <c r="OW67" s="151">
        <v>1105</v>
      </c>
      <c r="OX67" s="151">
        <v>-907</v>
      </c>
      <c r="OY67" s="151"/>
      <c r="OZ67" s="151"/>
      <c r="PA67" s="151"/>
      <c r="PB67" s="151"/>
      <c r="PC67" s="151"/>
      <c r="PD67" s="151"/>
      <c r="PE67" s="151"/>
      <c r="PF67" s="151"/>
      <c r="PG67" s="151"/>
      <c r="PH67" s="151"/>
      <c r="PI67" s="151"/>
      <c r="PJ67" s="154"/>
      <c r="PK67" s="142">
        <v>256</v>
      </c>
      <c r="PL67" s="142">
        <v>16493</v>
      </c>
    </row>
    <row r="68" spans="1:428" ht="15" x14ac:dyDescent="0.25">
      <c r="A68" s="145">
        <v>331520</v>
      </c>
      <c r="B68" s="146" t="s">
        <v>719</v>
      </c>
      <c r="C68" s="158" t="s">
        <v>256</v>
      </c>
      <c r="D68" s="155"/>
      <c r="E68" s="149"/>
      <c r="F68" s="149"/>
      <c r="G68" s="149"/>
      <c r="H68" s="149"/>
      <c r="I68" s="149"/>
      <c r="J68" s="151"/>
      <c r="K68" s="151"/>
      <c r="L68" s="151"/>
      <c r="M68" s="151"/>
      <c r="N68" s="151"/>
      <c r="O68" s="151"/>
      <c r="P68" s="151"/>
      <c r="Q68" s="151"/>
      <c r="R68" s="151"/>
      <c r="S68" s="151"/>
      <c r="T68" s="151"/>
      <c r="U68" s="151"/>
      <c r="V68" s="151"/>
      <c r="W68" s="151"/>
      <c r="X68" s="151"/>
      <c r="Y68" s="151"/>
      <c r="Z68" s="151"/>
      <c r="AA68" s="151"/>
      <c r="AB68" s="151"/>
      <c r="AC68" s="151"/>
      <c r="AD68" s="151">
        <v>1</v>
      </c>
      <c r="AE68" s="151"/>
      <c r="AF68" s="151"/>
      <c r="AG68" s="151"/>
      <c r="AH68" s="151"/>
      <c r="AI68" s="151"/>
      <c r="AJ68" s="151"/>
      <c r="AK68" s="151"/>
      <c r="AL68" s="151"/>
      <c r="AM68" s="151"/>
      <c r="AN68" s="151"/>
      <c r="AO68" s="151"/>
      <c r="AP68" s="151"/>
      <c r="AQ68" s="151">
        <v>1</v>
      </c>
      <c r="AR68" s="151"/>
      <c r="AS68" s="151"/>
      <c r="AT68" s="151"/>
      <c r="AU68" s="151"/>
      <c r="AV68" s="151"/>
      <c r="AW68" s="151"/>
      <c r="AX68" s="151"/>
      <c r="AY68" s="151"/>
      <c r="AZ68" s="151"/>
      <c r="BA68" s="151"/>
      <c r="BB68" s="151"/>
      <c r="BC68" s="151"/>
      <c r="BD68" s="151"/>
      <c r="BE68" s="151"/>
      <c r="BF68" s="151"/>
      <c r="BG68" s="151"/>
      <c r="BH68" s="151"/>
      <c r="BI68" s="151"/>
      <c r="BJ68" s="151"/>
      <c r="BK68" s="151"/>
      <c r="BL68" s="151"/>
      <c r="BM68" s="151">
        <v>55</v>
      </c>
      <c r="BN68" s="151">
        <v>19</v>
      </c>
      <c r="BO68" s="151">
        <v>2</v>
      </c>
      <c r="BP68" s="151">
        <v>46</v>
      </c>
      <c r="BQ68" s="151">
        <v>69</v>
      </c>
      <c r="BR68" s="151">
        <v>12</v>
      </c>
      <c r="BS68" s="151">
        <v>114</v>
      </c>
      <c r="BT68" s="151">
        <v>31</v>
      </c>
      <c r="BU68" s="151">
        <v>17</v>
      </c>
      <c r="BV68" s="151"/>
      <c r="BW68" s="151">
        <v>27</v>
      </c>
      <c r="BX68" s="151">
        <v>10</v>
      </c>
      <c r="BY68" s="151">
        <v>763</v>
      </c>
      <c r="BZ68" s="151">
        <v>198</v>
      </c>
      <c r="CA68" s="151">
        <v>36</v>
      </c>
      <c r="CB68" s="151">
        <v>162</v>
      </c>
      <c r="CC68" s="151">
        <v>287</v>
      </c>
      <c r="CD68" s="151">
        <v>13</v>
      </c>
      <c r="CE68" s="151">
        <v>4</v>
      </c>
      <c r="CF68" s="151">
        <v>67</v>
      </c>
      <c r="CG68" s="151">
        <v>23</v>
      </c>
      <c r="CH68" s="151">
        <v>10</v>
      </c>
      <c r="CI68" s="151">
        <v>11</v>
      </c>
      <c r="CJ68" s="151">
        <v>35</v>
      </c>
      <c r="CK68" s="151">
        <v>30</v>
      </c>
      <c r="CL68" s="151">
        <v>12</v>
      </c>
      <c r="CM68" s="151">
        <v>349</v>
      </c>
      <c r="CN68" s="151">
        <v>16</v>
      </c>
      <c r="CO68" s="151">
        <v>0</v>
      </c>
      <c r="CP68" s="151">
        <v>165</v>
      </c>
      <c r="CQ68" s="151">
        <v>12</v>
      </c>
      <c r="CR68" s="151">
        <v>87</v>
      </c>
      <c r="CS68" s="151">
        <v>16</v>
      </c>
      <c r="CT68" s="151">
        <v>166</v>
      </c>
      <c r="CU68" s="151">
        <v>77</v>
      </c>
      <c r="CV68" s="151">
        <v>135</v>
      </c>
      <c r="CW68" s="151">
        <v>110</v>
      </c>
      <c r="CX68" s="151">
        <v>9</v>
      </c>
      <c r="CY68" s="151">
        <v>13</v>
      </c>
      <c r="CZ68" s="151">
        <v>24</v>
      </c>
      <c r="DA68" s="151">
        <v>907</v>
      </c>
      <c r="DB68" s="151">
        <v>35</v>
      </c>
      <c r="DC68" s="151">
        <v>68</v>
      </c>
      <c r="DD68" s="151">
        <v>68</v>
      </c>
      <c r="DE68" s="151">
        <v>70</v>
      </c>
      <c r="DF68" s="151">
        <v>4</v>
      </c>
      <c r="DG68" s="151">
        <v>14</v>
      </c>
      <c r="DH68" s="151">
        <v>365</v>
      </c>
      <c r="DI68" s="151">
        <v>36</v>
      </c>
      <c r="DJ68" s="151"/>
      <c r="DK68" s="151"/>
      <c r="DL68" s="151">
        <v>0</v>
      </c>
      <c r="DM68" s="151">
        <v>8</v>
      </c>
      <c r="DN68" s="151">
        <v>3</v>
      </c>
      <c r="DO68" s="151">
        <v>2</v>
      </c>
      <c r="DP68" s="151">
        <v>10</v>
      </c>
      <c r="DQ68" s="151">
        <v>1</v>
      </c>
      <c r="DR68" s="151">
        <v>7</v>
      </c>
      <c r="DS68" s="151">
        <v>10</v>
      </c>
      <c r="DT68" s="151">
        <v>7</v>
      </c>
      <c r="DU68" s="151">
        <v>0</v>
      </c>
      <c r="DV68" s="151">
        <v>5</v>
      </c>
      <c r="DW68" s="151">
        <v>16</v>
      </c>
      <c r="DX68" s="151">
        <v>1</v>
      </c>
      <c r="DY68" s="151">
        <v>7</v>
      </c>
      <c r="DZ68" s="151">
        <v>4</v>
      </c>
      <c r="EA68" s="151">
        <v>1</v>
      </c>
      <c r="EB68" s="151">
        <v>2</v>
      </c>
      <c r="EC68" s="151"/>
      <c r="ED68" s="151"/>
      <c r="EE68" s="151">
        <v>152</v>
      </c>
      <c r="EF68" s="151">
        <v>38</v>
      </c>
      <c r="EG68" s="151">
        <v>74</v>
      </c>
      <c r="EH68" s="151">
        <v>1</v>
      </c>
      <c r="EI68" s="151">
        <v>14</v>
      </c>
      <c r="EJ68" s="151">
        <v>66</v>
      </c>
      <c r="EK68" s="151">
        <v>15</v>
      </c>
      <c r="EL68" s="151">
        <v>2</v>
      </c>
      <c r="EM68" s="151">
        <v>0</v>
      </c>
      <c r="EN68" s="151"/>
      <c r="EO68" s="151">
        <v>587</v>
      </c>
      <c r="EP68" s="151">
        <v>2</v>
      </c>
      <c r="EQ68" s="151">
        <v>3</v>
      </c>
      <c r="ER68" s="151">
        <v>9</v>
      </c>
      <c r="ES68" s="151">
        <v>62</v>
      </c>
      <c r="ET68" s="151">
        <v>0</v>
      </c>
      <c r="EU68" s="151">
        <v>10</v>
      </c>
      <c r="EV68" s="151">
        <v>4</v>
      </c>
      <c r="EW68" s="151">
        <v>0</v>
      </c>
      <c r="EX68" s="151">
        <v>4</v>
      </c>
      <c r="EY68" s="151">
        <v>2376</v>
      </c>
      <c r="EZ68" s="151">
        <v>398</v>
      </c>
      <c r="FA68" s="151">
        <v>818</v>
      </c>
      <c r="FB68" s="151">
        <v>0</v>
      </c>
      <c r="FC68" s="151">
        <v>23</v>
      </c>
      <c r="FD68" s="151">
        <v>931</v>
      </c>
      <c r="FE68" s="151">
        <v>1368</v>
      </c>
      <c r="FF68" s="151">
        <v>13</v>
      </c>
      <c r="FG68" s="151">
        <v>2</v>
      </c>
      <c r="FH68" s="151">
        <v>20</v>
      </c>
      <c r="FI68" s="151">
        <v>0</v>
      </c>
      <c r="FJ68" s="151">
        <v>20</v>
      </c>
      <c r="FK68" s="151">
        <v>9</v>
      </c>
      <c r="FL68" s="151">
        <v>31</v>
      </c>
      <c r="FM68" s="151">
        <v>5</v>
      </c>
      <c r="FN68" s="151">
        <v>20</v>
      </c>
      <c r="FO68" s="151">
        <v>0</v>
      </c>
      <c r="FP68" s="151">
        <v>45</v>
      </c>
      <c r="FQ68" s="151"/>
      <c r="FR68" s="151">
        <v>1</v>
      </c>
      <c r="FS68" s="151">
        <v>1</v>
      </c>
      <c r="FT68" s="151">
        <v>10</v>
      </c>
      <c r="FU68" s="151">
        <v>1</v>
      </c>
      <c r="FV68" s="151">
        <v>9</v>
      </c>
      <c r="FW68" s="151">
        <v>23</v>
      </c>
      <c r="FX68" s="151"/>
      <c r="FY68" s="151">
        <v>33</v>
      </c>
      <c r="FZ68" s="151">
        <v>23</v>
      </c>
      <c r="GA68" s="151">
        <v>1</v>
      </c>
      <c r="GB68" s="151"/>
      <c r="GC68" s="151">
        <v>1</v>
      </c>
      <c r="GD68" s="151">
        <v>1</v>
      </c>
      <c r="GE68" s="151">
        <v>91</v>
      </c>
      <c r="GF68" s="151"/>
      <c r="GG68" s="151"/>
      <c r="GH68" s="151">
        <v>0</v>
      </c>
      <c r="GI68" s="151">
        <v>6</v>
      </c>
      <c r="GJ68" s="151">
        <v>1</v>
      </c>
      <c r="GK68" s="151">
        <v>1</v>
      </c>
      <c r="GL68" s="151"/>
      <c r="GM68" s="151"/>
      <c r="GN68" s="151"/>
      <c r="GO68" s="151"/>
      <c r="GP68" s="151">
        <v>1</v>
      </c>
      <c r="GQ68" s="151">
        <v>1</v>
      </c>
      <c r="GR68" s="151"/>
      <c r="GS68" s="151">
        <v>1</v>
      </c>
      <c r="GT68" s="151">
        <v>1</v>
      </c>
      <c r="GU68" s="151">
        <v>1</v>
      </c>
      <c r="GV68" s="151">
        <v>1</v>
      </c>
      <c r="GW68" s="151">
        <v>1</v>
      </c>
      <c r="GX68" s="151">
        <v>0</v>
      </c>
      <c r="GY68" s="151">
        <v>1</v>
      </c>
      <c r="GZ68" s="151">
        <v>1</v>
      </c>
      <c r="HA68" s="151"/>
      <c r="HB68" s="151">
        <v>1</v>
      </c>
      <c r="HC68" s="151">
        <v>1</v>
      </c>
      <c r="HD68" s="151">
        <v>1</v>
      </c>
      <c r="HE68" s="151">
        <v>1</v>
      </c>
      <c r="HF68" s="151">
        <v>1</v>
      </c>
      <c r="HG68" s="151">
        <v>0</v>
      </c>
      <c r="HH68" s="151">
        <v>1</v>
      </c>
      <c r="HI68" s="151"/>
      <c r="HJ68" s="151"/>
      <c r="HK68" s="151"/>
      <c r="HL68" s="151"/>
      <c r="HM68" s="151"/>
      <c r="HN68" s="151"/>
      <c r="HO68" s="151"/>
      <c r="HP68" s="151"/>
      <c r="HQ68" s="151"/>
      <c r="HR68" s="151"/>
      <c r="HS68" s="151"/>
      <c r="HT68" s="151"/>
      <c r="HU68" s="151"/>
      <c r="HV68" s="151"/>
      <c r="HW68" s="151"/>
      <c r="HX68" s="151"/>
      <c r="HY68" s="151"/>
      <c r="HZ68" s="151"/>
      <c r="IA68" s="151"/>
      <c r="IB68" s="151"/>
      <c r="IC68" s="151"/>
      <c r="ID68" s="151"/>
      <c r="IE68" s="151"/>
      <c r="IF68" s="151"/>
      <c r="IG68" s="151"/>
      <c r="IH68" s="151"/>
      <c r="II68" s="151"/>
      <c r="IJ68" s="151"/>
      <c r="IK68" s="151"/>
      <c r="IL68" s="151"/>
      <c r="IM68" s="151"/>
      <c r="IN68" s="151"/>
      <c r="IO68" s="151"/>
      <c r="IP68" s="151"/>
      <c r="IQ68" s="151"/>
      <c r="IR68" s="151"/>
      <c r="IS68" s="151"/>
      <c r="IT68" s="151"/>
      <c r="IU68" s="151"/>
      <c r="IV68" s="151"/>
      <c r="IW68" s="151"/>
      <c r="IX68" s="151"/>
      <c r="IY68" s="151"/>
      <c r="IZ68" s="151"/>
      <c r="JA68" s="151">
        <v>8</v>
      </c>
      <c r="JB68" s="151"/>
      <c r="JC68" s="151"/>
      <c r="JD68" s="151"/>
      <c r="JE68" s="151"/>
      <c r="JF68" s="151"/>
      <c r="JG68" s="151"/>
      <c r="JH68" s="151"/>
      <c r="JI68" s="151"/>
      <c r="JJ68" s="151"/>
      <c r="JK68" s="151"/>
      <c r="JL68" s="151"/>
      <c r="JM68" s="151"/>
      <c r="JN68" s="151"/>
      <c r="JO68" s="151"/>
      <c r="JP68" s="151"/>
      <c r="JQ68" s="151"/>
      <c r="JR68" s="151"/>
      <c r="JS68" s="151"/>
      <c r="JT68" s="151"/>
      <c r="JU68" s="151"/>
      <c r="JV68" s="151"/>
      <c r="JW68" s="151"/>
      <c r="JX68" s="151"/>
      <c r="JY68" s="151"/>
      <c r="JZ68" s="151"/>
      <c r="KA68" s="151"/>
      <c r="KB68" s="151"/>
      <c r="KC68" s="151"/>
      <c r="KD68" s="151"/>
      <c r="KE68" s="151">
        <v>0</v>
      </c>
      <c r="KF68" s="151"/>
      <c r="KG68" s="151"/>
      <c r="KH68" s="151"/>
      <c r="KI68" s="151"/>
      <c r="KJ68" s="151"/>
      <c r="KK68" s="151"/>
      <c r="KL68" s="151">
        <v>1</v>
      </c>
      <c r="KM68" s="151"/>
      <c r="KN68" s="151"/>
      <c r="KO68" s="151"/>
      <c r="KP68" s="151"/>
      <c r="KQ68" s="151"/>
      <c r="KR68" s="151"/>
      <c r="KS68" s="151"/>
      <c r="KT68" s="151"/>
      <c r="KU68" s="151"/>
      <c r="KV68" s="151"/>
      <c r="KW68" s="151"/>
      <c r="KX68" s="151"/>
      <c r="KY68" s="151"/>
      <c r="KZ68" s="151"/>
      <c r="LA68" s="151"/>
      <c r="LB68" s="151"/>
      <c r="LC68" s="151"/>
      <c r="LD68" s="151"/>
      <c r="LE68" s="151"/>
      <c r="LF68" s="151"/>
      <c r="LG68" s="151"/>
      <c r="LH68" s="151"/>
      <c r="LI68" s="151"/>
      <c r="LJ68" s="151"/>
      <c r="LK68" s="151"/>
      <c r="LL68" s="151"/>
      <c r="LM68" s="151"/>
      <c r="LN68" s="151"/>
      <c r="LO68" s="151"/>
      <c r="LP68" s="151"/>
      <c r="LQ68" s="151"/>
      <c r="LR68" s="151"/>
      <c r="LS68" s="151"/>
      <c r="LT68" s="151"/>
      <c r="LU68" s="151">
        <v>0</v>
      </c>
      <c r="LV68" s="151">
        <v>0</v>
      </c>
      <c r="LW68" s="151"/>
      <c r="LX68" s="151"/>
      <c r="LY68" s="151"/>
      <c r="LZ68" s="151"/>
      <c r="MA68" s="151">
        <v>4</v>
      </c>
      <c r="MB68" s="151"/>
      <c r="MC68" s="151"/>
      <c r="MD68" s="151"/>
      <c r="ME68" s="151"/>
      <c r="MF68" s="151"/>
      <c r="MG68" s="151">
        <v>0</v>
      </c>
      <c r="MH68" s="151"/>
      <c r="MI68" s="151"/>
      <c r="MJ68" s="151"/>
      <c r="MK68" s="151"/>
      <c r="ML68" s="151"/>
      <c r="MM68" s="151"/>
      <c r="MN68" s="151">
        <v>2</v>
      </c>
      <c r="MO68" s="151"/>
      <c r="MP68" s="151"/>
      <c r="MQ68" s="151"/>
      <c r="MR68" s="151"/>
      <c r="MS68" s="151"/>
      <c r="MT68" s="151"/>
      <c r="MU68" s="151"/>
      <c r="MV68" s="151"/>
      <c r="MW68" s="151"/>
      <c r="MX68" s="151"/>
      <c r="MY68" s="151"/>
      <c r="MZ68" s="151"/>
      <c r="NA68" s="151">
        <v>1</v>
      </c>
      <c r="NB68" s="151"/>
      <c r="NC68" s="151"/>
      <c r="ND68" s="151"/>
      <c r="NE68" s="151"/>
      <c r="NF68" s="151"/>
      <c r="NG68" s="151"/>
      <c r="NH68" s="151"/>
      <c r="NI68" s="151"/>
      <c r="NJ68" s="151"/>
      <c r="NK68" s="151"/>
      <c r="NL68" s="151"/>
      <c r="NM68" s="151"/>
      <c r="NN68" s="151">
        <v>4</v>
      </c>
      <c r="NO68" s="151"/>
      <c r="NP68" s="151"/>
      <c r="NQ68" s="151"/>
      <c r="NR68" s="151"/>
      <c r="NS68" s="151"/>
      <c r="NT68" s="151"/>
      <c r="NU68" s="151">
        <v>19</v>
      </c>
      <c r="NV68" s="151">
        <v>8</v>
      </c>
      <c r="NW68" s="151"/>
      <c r="NX68" s="151"/>
      <c r="NY68" s="151"/>
      <c r="NZ68" s="151"/>
      <c r="OA68" s="151"/>
      <c r="OB68" s="151"/>
      <c r="OC68" s="151"/>
      <c r="OD68" s="151"/>
      <c r="OE68" s="151"/>
      <c r="OF68" s="151">
        <v>22</v>
      </c>
      <c r="OG68" s="151"/>
      <c r="OH68" s="151"/>
      <c r="OI68" s="151"/>
      <c r="OJ68" s="151"/>
      <c r="OK68" s="151"/>
      <c r="OL68" s="151">
        <v>0</v>
      </c>
      <c r="OM68" s="151"/>
      <c r="ON68" s="151"/>
      <c r="OO68" s="152">
        <v>10</v>
      </c>
      <c r="OP68" s="142">
        <v>12299</v>
      </c>
      <c r="OQ68" s="153">
        <v>20</v>
      </c>
      <c r="OR68" s="151"/>
      <c r="OS68" s="151"/>
      <c r="OT68" s="151"/>
      <c r="OU68" s="151"/>
      <c r="OV68" s="151">
        <v>20</v>
      </c>
      <c r="OW68" s="151">
        <v>77</v>
      </c>
      <c r="OX68" s="151">
        <v>-92</v>
      </c>
      <c r="OY68" s="151"/>
      <c r="OZ68" s="151"/>
      <c r="PA68" s="151"/>
      <c r="PB68" s="151"/>
      <c r="PC68" s="151"/>
      <c r="PD68" s="151"/>
      <c r="PE68" s="151"/>
      <c r="PF68" s="151"/>
      <c r="PG68" s="151"/>
      <c r="PH68" s="151"/>
      <c r="PI68" s="151"/>
      <c r="PJ68" s="154"/>
      <c r="PK68" s="142">
        <v>25</v>
      </c>
      <c r="PL68" s="142">
        <v>12324</v>
      </c>
    </row>
    <row r="69" spans="1:428" ht="15" x14ac:dyDescent="0.25">
      <c r="A69" s="145">
        <v>332114</v>
      </c>
      <c r="B69" s="146" t="s">
        <v>721</v>
      </c>
      <c r="C69" s="158" t="s">
        <v>257</v>
      </c>
      <c r="D69" s="155"/>
      <c r="E69" s="150"/>
      <c r="F69" s="150"/>
      <c r="G69" s="150"/>
      <c r="H69" s="150"/>
      <c r="I69" s="150"/>
      <c r="J69" s="151"/>
      <c r="K69" s="151"/>
      <c r="L69" s="151"/>
      <c r="M69" s="151"/>
      <c r="N69" s="151"/>
      <c r="O69" s="151"/>
      <c r="P69" s="151"/>
      <c r="Q69" s="151"/>
      <c r="R69" s="151"/>
      <c r="S69" s="151"/>
      <c r="T69" s="151"/>
      <c r="U69" s="151"/>
      <c r="V69" s="151"/>
      <c r="W69" s="151"/>
      <c r="X69" s="151"/>
      <c r="Y69" s="151"/>
      <c r="Z69" s="151"/>
      <c r="AA69" s="151"/>
      <c r="AB69" s="151">
        <v>1</v>
      </c>
      <c r="AC69" s="151">
        <v>0</v>
      </c>
      <c r="AD69" s="151">
        <v>61</v>
      </c>
      <c r="AE69" s="151">
        <v>1</v>
      </c>
      <c r="AF69" s="151">
        <v>62</v>
      </c>
      <c r="AG69" s="151">
        <v>5</v>
      </c>
      <c r="AH69" s="151">
        <v>4</v>
      </c>
      <c r="AI69" s="151">
        <v>3</v>
      </c>
      <c r="AJ69" s="151">
        <v>9</v>
      </c>
      <c r="AK69" s="151">
        <v>9</v>
      </c>
      <c r="AL69" s="151">
        <v>4</v>
      </c>
      <c r="AM69" s="151">
        <v>2</v>
      </c>
      <c r="AN69" s="151"/>
      <c r="AO69" s="151"/>
      <c r="AP69" s="151"/>
      <c r="AQ69" s="151">
        <v>2</v>
      </c>
      <c r="AR69" s="151"/>
      <c r="AS69" s="151"/>
      <c r="AT69" s="151"/>
      <c r="AU69" s="151"/>
      <c r="AV69" s="151">
        <v>8</v>
      </c>
      <c r="AW69" s="151">
        <v>51</v>
      </c>
      <c r="AX69" s="151"/>
      <c r="AY69" s="151"/>
      <c r="AZ69" s="151"/>
      <c r="BA69" s="151"/>
      <c r="BB69" s="151"/>
      <c r="BC69" s="151"/>
      <c r="BD69" s="151"/>
      <c r="BE69" s="151"/>
      <c r="BF69" s="151"/>
      <c r="BG69" s="151"/>
      <c r="BH69" s="151"/>
      <c r="BI69" s="151"/>
      <c r="BJ69" s="151">
        <v>2</v>
      </c>
      <c r="BK69" s="151"/>
      <c r="BL69" s="151"/>
      <c r="BM69" s="151">
        <v>105</v>
      </c>
      <c r="BN69" s="151">
        <v>171</v>
      </c>
      <c r="BO69" s="151">
        <v>27</v>
      </c>
      <c r="BP69" s="151">
        <v>15</v>
      </c>
      <c r="BQ69" s="151">
        <v>7</v>
      </c>
      <c r="BR69" s="151">
        <v>144</v>
      </c>
      <c r="BS69" s="151">
        <v>110</v>
      </c>
      <c r="BT69" s="151">
        <v>46</v>
      </c>
      <c r="BU69" s="151">
        <v>20</v>
      </c>
      <c r="BV69" s="151">
        <v>85</v>
      </c>
      <c r="BW69" s="151">
        <v>2</v>
      </c>
      <c r="BX69" s="151">
        <v>35</v>
      </c>
      <c r="BY69" s="151">
        <v>39</v>
      </c>
      <c r="BZ69" s="151">
        <v>62</v>
      </c>
      <c r="CA69" s="151">
        <v>251</v>
      </c>
      <c r="CB69" s="151">
        <v>3</v>
      </c>
      <c r="CC69" s="151">
        <v>51</v>
      </c>
      <c r="CD69" s="151">
        <v>16</v>
      </c>
      <c r="CE69" s="151">
        <v>7</v>
      </c>
      <c r="CF69" s="151">
        <v>39</v>
      </c>
      <c r="CG69" s="151">
        <v>10</v>
      </c>
      <c r="CH69" s="151">
        <v>5</v>
      </c>
      <c r="CI69" s="151">
        <v>1</v>
      </c>
      <c r="CJ69" s="151">
        <v>6</v>
      </c>
      <c r="CK69" s="151">
        <v>170</v>
      </c>
      <c r="CL69" s="151">
        <v>12</v>
      </c>
      <c r="CM69" s="151">
        <v>48</v>
      </c>
      <c r="CN69" s="151"/>
      <c r="CO69" s="151">
        <v>1</v>
      </c>
      <c r="CP69" s="151">
        <v>104</v>
      </c>
      <c r="CQ69" s="151">
        <v>3</v>
      </c>
      <c r="CR69" s="151">
        <v>14</v>
      </c>
      <c r="CS69" s="151">
        <v>2</v>
      </c>
      <c r="CT69" s="151">
        <v>12</v>
      </c>
      <c r="CU69" s="151">
        <v>8</v>
      </c>
      <c r="CV69" s="151">
        <v>16</v>
      </c>
      <c r="CW69" s="151">
        <v>7</v>
      </c>
      <c r="CX69" s="151">
        <v>123</v>
      </c>
      <c r="CY69" s="151">
        <v>1</v>
      </c>
      <c r="CZ69" s="151">
        <v>7</v>
      </c>
      <c r="DA69" s="151">
        <v>36</v>
      </c>
      <c r="DB69" s="151">
        <v>2</v>
      </c>
      <c r="DC69" s="151">
        <v>3</v>
      </c>
      <c r="DD69" s="151">
        <v>36</v>
      </c>
      <c r="DE69" s="151">
        <v>8</v>
      </c>
      <c r="DF69" s="151">
        <v>21</v>
      </c>
      <c r="DG69" s="151">
        <v>16</v>
      </c>
      <c r="DH69" s="151">
        <v>34</v>
      </c>
      <c r="DI69" s="151">
        <v>6</v>
      </c>
      <c r="DJ69" s="151"/>
      <c r="DK69" s="151">
        <v>0</v>
      </c>
      <c r="DL69" s="151">
        <v>1</v>
      </c>
      <c r="DM69" s="151"/>
      <c r="DN69" s="151">
        <v>4</v>
      </c>
      <c r="DO69" s="151">
        <v>0</v>
      </c>
      <c r="DP69" s="151">
        <v>0</v>
      </c>
      <c r="DQ69" s="151">
        <v>1</v>
      </c>
      <c r="DR69" s="151">
        <v>14</v>
      </c>
      <c r="DS69" s="151">
        <v>373</v>
      </c>
      <c r="DT69" s="151">
        <v>9</v>
      </c>
      <c r="DU69" s="151"/>
      <c r="DV69" s="151"/>
      <c r="DW69" s="151"/>
      <c r="DX69" s="151"/>
      <c r="DY69" s="151"/>
      <c r="DZ69" s="151">
        <v>30</v>
      </c>
      <c r="EA69" s="151">
        <v>4</v>
      </c>
      <c r="EB69" s="151">
        <v>1</v>
      </c>
      <c r="EC69" s="151"/>
      <c r="ED69" s="151"/>
      <c r="EE69" s="151">
        <v>7</v>
      </c>
      <c r="EF69" s="151">
        <v>1</v>
      </c>
      <c r="EG69" s="151">
        <v>51</v>
      </c>
      <c r="EH69" s="151">
        <v>4</v>
      </c>
      <c r="EI69" s="151">
        <v>4</v>
      </c>
      <c r="EJ69" s="151">
        <v>93</v>
      </c>
      <c r="EK69" s="151">
        <v>27</v>
      </c>
      <c r="EL69" s="151">
        <v>5</v>
      </c>
      <c r="EM69" s="151">
        <v>10</v>
      </c>
      <c r="EN69" s="151">
        <v>18</v>
      </c>
      <c r="EO69" s="151">
        <v>17</v>
      </c>
      <c r="EP69" s="151">
        <v>7</v>
      </c>
      <c r="EQ69" s="151">
        <v>6</v>
      </c>
      <c r="ER69" s="151">
        <v>4</v>
      </c>
      <c r="ES69" s="151">
        <v>19</v>
      </c>
      <c r="ET69" s="151">
        <v>6</v>
      </c>
      <c r="EU69" s="151">
        <v>15</v>
      </c>
      <c r="EV69" s="151">
        <v>9</v>
      </c>
      <c r="EW69" s="151">
        <v>1</v>
      </c>
      <c r="EX69" s="151">
        <v>17</v>
      </c>
      <c r="EY69" s="151">
        <v>56</v>
      </c>
      <c r="EZ69" s="151">
        <v>15</v>
      </c>
      <c r="FA69" s="151">
        <v>2077</v>
      </c>
      <c r="FB69" s="151">
        <v>25</v>
      </c>
      <c r="FC69" s="151">
        <v>76</v>
      </c>
      <c r="FD69" s="151">
        <v>31</v>
      </c>
      <c r="FE69" s="151">
        <v>236</v>
      </c>
      <c r="FF69" s="151">
        <v>13</v>
      </c>
      <c r="FG69" s="151">
        <v>0</v>
      </c>
      <c r="FH69" s="151">
        <v>21</v>
      </c>
      <c r="FI69" s="151"/>
      <c r="FJ69" s="151">
        <v>3</v>
      </c>
      <c r="FK69" s="151">
        <v>40</v>
      </c>
      <c r="FL69" s="151">
        <v>7</v>
      </c>
      <c r="FM69" s="151">
        <v>4</v>
      </c>
      <c r="FN69" s="151">
        <v>3</v>
      </c>
      <c r="FO69" s="151">
        <v>36</v>
      </c>
      <c r="FP69" s="151">
        <v>6</v>
      </c>
      <c r="FQ69" s="151"/>
      <c r="FR69" s="151">
        <v>9</v>
      </c>
      <c r="FS69" s="151">
        <v>0</v>
      </c>
      <c r="FT69" s="151">
        <v>7</v>
      </c>
      <c r="FU69" s="151">
        <v>1</v>
      </c>
      <c r="FV69" s="151">
        <v>14</v>
      </c>
      <c r="FW69" s="151">
        <v>24</v>
      </c>
      <c r="FX69" s="151">
        <v>1</v>
      </c>
      <c r="FY69" s="151">
        <v>191</v>
      </c>
      <c r="FZ69" s="151">
        <v>272</v>
      </c>
      <c r="GA69" s="151">
        <v>1</v>
      </c>
      <c r="GB69" s="151"/>
      <c r="GC69" s="151">
        <v>2</v>
      </c>
      <c r="GD69" s="151">
        <v>1</v>
      </c>
      <c r="GE69" s="151">
        <v>10</v>
      </c>
      <c r="GF69" s="151">
        <v>0</v>
      </c>
      <c r="GG69" s="151">
        <v>1</v>
      </c>
      <c r="GH69" s="151">
        <v>313</v>
      </c>
      <c r="GI69" s="151">
        <v>19</v>
      </c>
      <c r="GJ69" s="151">
        <v>1</v>
      </c>
      <c r="GK69" s="151">
        <v>1</v>
      </c>
      <c r="GL69" s="151"/>
      <c r="GM69" s="151"/>
      <c r="GN69" s="151"/>
      <c r="GO69" s="151"/>
      <c r="GP69" s="151">
        <v>1</v>
      </c>
      <c r="GQ69" s="151">
        <v>2</v>
      </c>
      <c r="GR69" s="151"/>
      <c r="GS69" s="151">
        <v>1</v>
      </c>
      <c r="GT69" s="151">
        <v>1</v>
      </c>
      <c r="GU69" s="151">
        <v>1</v>
      </c>
      <c r="GV69" s="151">
        <v>1</v>
      </c>
      <c r="GW69" s="151">
        <v>1</v>
      </c>
      <c r="GX69" s="151">
        <v>0</v>
      </c>
      <c r="GY69" s="151">
        <v>1</v>
      </c>
      <c r="GZ69" s="151">
        <v>1</v>
      </c>
      <c r="HA69" s="151"/>
      <c r="HB69" s="151">
        <v>1</v>
      </c>
      <c r="HC69" s="151">
        <v>1</v>
      </c>
      <c r="HD69" s="151">
        <v>1</v>
      </c>
      <c r="HE69" s="151">
        <v>1</v>
      </c>
      <c r="HF69" s="151">
        <v>1</v>
      </c>
      <c r="HG69" s="151">
        <v>0</v>
      </c>
      <c r="HH69" s="151">
        <v>1</v>
      </c>
      <c r="HI69" s="151"/>
      <c r="HJ69" s="151"/>
      <c r="HK69" s="151"/>
      <c r="HL69" s="151"/>
      <c r="HM69" s="151"/>
      <c r="HN69" s="151"/>
      <c r="HO69" s="151"/>
      <c r="HP69" s="151"/>
      <c r="HQ69" s="151"/>
      <c r="HR69" s="151"/>
      <c r="HS69" s="151"/>
      <c r="HT69" s="151"/>
      <c r="HU69" s="151"/>
      <c r="HV69" s="151"/>
      <c r="HW69" s="151"/>
      <c r="HX69" s="151"/>
      <c r="HY69" s="151"/>
      <c r="HZ69" s="151"/>
      <c r="IA69" s="151"/>
      <c r="IB69" s="151"/>
      <c r="IC69" s="151"/>
      <c r="ID69" s="151"/>
      <c r="IE69" s="151"/>
      <c r="IF69" s="151"/>
      <c r="IG69" s="151"/>
      <c r="IH69" s="151"/>
      <c r="II69" s="151"/>
      <c r="IJ69" s="151"/>
      <c r="IK69" s="151"/>
      <c r="IL69" s="151"/>
      <c r="IM69" s="151"/>
      <c r="IN69" s="151"/>
      <c r="IO69" s="151"/>
      <c r="IP69" s="151"/>
      <c r="IQ69" s="151"/>
      <c r="IR69" s="151"/>
      <c r="IS69" s="151"/>
      <c r="IT69" s="151"/>
      <c r="IU69" s="151"/>
      <c r="IV69" s="151"/>
      <c r="IW69" s="151"/>
      <c r="IX69" s="151"/>
      <c r="IY69" s="151"/>
      <c r="IZ69" s="151"/>
      <c r="JA69" s="151">
        <v>1</v>
      </c>
      <c r="JB69" s="151"/>
      <c r="JC69" s="151"/>
      <c r="JD69" s="151"/>
      <c r="JE69" s="151"/>
      <c r="JF69" s="151"/>
      <c r="JG69" s="151"/>
      <c r="JH69" s="151"/>
      <c r="JI69" s="151">
        <v>8</v>
      </c>
      <c r="JJ69" s="151"/>
      <c r="JK69" s="151">
        <v>62</v>
      </c>
      <c r="JL69" s="151"/>
      <c r="JM69" s="151"/>
      <c r="JN69" s="151"/>
      <c r="JO69" s="151"/>
      <c r="JP69" s="151"/>
      <c r="JQ69" s="151"/>
      <c r="JR69" s="151"/>
      <c r="JS69" s="151"/>
      <c r="JT69" s="151"/>
      <c r="JU69" s="151"/>
      <c r="JV69" s="151"/>
      <c r="JW69" s="151"/>
      <c r="JX69" s="151"/>
      <c r="JY69" s="151"/>
      <c r="JZ69" s="151"/>
      <c r="KA69" s="151"/>
      <c r="KB69" s="151"/>
      <c r="KC69" s="151">
        <v>2</v>
      </c>
      <c r="KD69" s="151"/>
      <c r="KE69" s="151">
        <v>1</v>
      </c>
      <c r="KF69" s="151"/>
      <c r="KG69" s="151"/>
      <c r="KH69" s="151"/>
      <c r="KI69" s="151"/>
      <c r="KJ69" s="151"/>
      <c r="KK69" s="151"/>
      <c r="KL69" s="151"/>
      <c r="KM69" s="151"/>
      <c r="KN69" s="151"/>
      <c r="KO69" s="151"/>
      <c r="KP69" s="151"/>
      <c r="KQ69" s="151"/>
      <c r="KR69" s="151"/>
      <c r="KS69" s="151"/>
      <c r="KT69" s="151"/>
      <c r="KU69" s="151"/>
      <c r="KV69" s="151"/>
      <c r="KW69" s="151"/>
      <c r="KX69" s="151"/>
      <c r="KY69" s="151"/>
      <c r="KZ69" s="151"/>
      <c r="LA69" s="151">
        <v>69</v>
      </c>
      <c r="LB69" s="151"/>
      <c r="LC69" s="151"/>
      <c r="LD69" s="151"/>
      <c r="LE69" s="151"/>
      <c r="LF69" s="151"/>
      <c r="LG69" s="151"/>
      <c r="LH69" s="151"/>
      <c r="LI69" s="151"/>
      <c r="LJ69" s="151"/>
      <c r="LK69" s="151"/>
      <c r="LL69" s="151"/>
      <c r="LM69" s="151"/>
      <c r="LN69" s="151"/>
      <c r="LO69" s="151"/>
      <c r="LP69" s="151">
        <v>42</v>
      </c>
      <c r="LQ69" s="151"/>
      <c r="LR69" s="151"/>
      <c r="LS69" s="151"/>
      <c r="LT69" s="151"/>
      <c r="LU69" s="151"/>
      <c r="LV69" s="151"/>
      <c r="LW69" s="151"/>
      <c r="LX69" s="151"/>
      <c r="LY69" s="151"/>
      <c r="LZ69" s="151"/>
      <c r="MA69" s="151"/>
      <c r="MB69" s="151"/>
      <c r="MC69" s="151"/>
      <c r="MD69" s="151"/>
      <c r="ME69" s="151"/>
      <c r="MF69" s="151"/>
      <c r="MG69" s="151"/>
      <c r="MH69" s="151"/>
      <c r="MI69" s="151"/>
      <c r="MJ69" s="151"/>
      <c r="MK69" s="151"/>
      <c r="ML69" s="151"/>
      <c r="MM69" s="151"/>
      <c r="MN69" s="151"/>
      <c r="MO69" s="151"/>
      <c r="MP69" s="151"/>
      <c r="MQ69" s="151"/>
      <c r="MR69" s="151"/>
      <c r="MS69" s="151"/>
      <c r="MT69" s="151"/>
      <c r="MU69" s="151"/>
      <c r="MV69" s="151"/>
      <c r="MW69" s="151"/>
      <c r="MX69" s="151"/>
      <c r="MY69" s="151"/>
      <c r="MZ69" s="151">
        <v>1</v>
      </c>
      <c r="NA69" s="151"/>
      <c r="NB69" s="151"/>
      <c r="NC69" s="151"/>
      <c r="ND69" s="151">
        <v>7</v>
      </c>
      <c r="NE69" s="151">
        <v>7</v>
      </c>
      <c r="NF69" s="151">
        <v>11</v>
      </c>
      <c r="NG69" s="151"/>
      <c r="NH69" s="151"/>
      <c r="NI69" s="151"/>
      <c r="NJ69" s="151"/>
      <c r="NK69" s="151"/>
      <c r="NL69" s="151"/>
      <c r="NM69" s="151"/>
      <c r="NN69" s="151">
        <v>13</v>
      </c>
      <c r="NO69" s="151"/>
      <c r="NP69" s="151"/>
      <c r="NQ69" s="151"/>
      <c r="NR69" s="151"/>
      <c r="NS69" s="151"/>
      <c r="NT69" s="151"/>
      <c r="NU69" s="151"/>
      <c r="NV69" s="151"/>
      <c r="NW69" s="151"/>
      <c r="NX69" s="151"/>
      <c r="NY69" s="151"/>
      <c r="NZ69" s="151"/>
      <c r="OA69" s="151"/>
      <c r="OB69" s="151"/>
      <c r="OC69" s="151"/>
      <c r="OD69" s="151"/>
      <c r="OE69" s="151"/>
      <c r="OF69" s="151"/>
      <c r="OG69" s="151"/>
      <c r="OH69" s="151"/>
      <c r="OI69" s="151"/>
      <c r="OJ69" s="151"/>
      <c r="OK69" s="151"/>
      <c r="OL69" s="151"/>
      <c r="OM69" s="151"/>
      <c r="ON69" s="151"/>
      <c r="OO69" s="152"/>
      <c r="OP69" s="142">
        <v>6682</v>
      </c>
      <c r="OQ69" s="153"/>
      <c r="OR69" s="151"/>
      <c r="OS69" s="151"/>
      <c r="OT69" s="151"/>
      <c r="OU69" s="151"/>
      <c r="OV69" s="151">
        <v>6</v>
      </c>
      <c r="OW69" s="151">
        <v>24</v>
      </c>
      <c r="OX69" s="151"/>
      <c r="OY69" s="151"/>
      <c r="OZ69" s="151"/>
      <c r="PA69" s="151"/>
      <c r="PB69" s="151"/>
      <c r="PC69" s="151"/>
      <c r="PD69" s="151"/>
      <c r="PE69" s="151"/>
      <c r="PF69" s="151"/>
      <c r="PG69" s="151"/>
      <c r="PH69" s="151"/>
      <c r="PI69" s="151"/>
      <c r="PJ69" s="154"/>
      <c r="PK69" s="142">
        <v>30</v>
      </c>
      <c r="PL69" s="142">
        <v>6712</v>
      </c>
    </row>
    <row r="70" spans="1:428" ht="15" x14ac:dyDescent="0.25">
      <c r="A70" s="145" t="s">
        <v>618</v>
      </c>
      <c r="B70" s="146" t="s">
        <v>720</v>
      </c>
      <c r="C70" s="147" t="s">
        <v>258</v>
      </c>
      <c r="D70" s="148"/>
      <c r="E70" s="149"/>
      <c r="F70" s="149"/>
      <c r="G70" s="149"/>
      <c r="H70" s="149"/>
      <c r="I70" s="149"/>
      <c r="J70" s="151"/>
      <c r="K70" s="151"/>
      <c r="L70" s="151"/>
      <c r="M70" s="151"/>
      <c r="N70" s="151"/>
      <c r="O70" s="151"/>
      <c r="P70" s="151">
        <v>3</v>
      </c>
      <c r="Q70" s="151"/>
      <c r="R70" s="151"/>
      <c r="S70" s="151"/>
      <c r="T70" s="151">
        <v>24</v>
      </c>
      <c r="U70" s="151"/>
      <c r="V70" s="151"/>
      <c r="W70" s="151"/>
      <c r="X70" s="151"/>
      <c r="Y70" s="151"/>
      <c r="Z70" s="151"/>
      <c r="AA70" s="151"/>
      <c r="AB70" s="151">
        <v>0</v>
      </c>
      <c r="AC70" s="151">
        <v>0</v>
      </c>
      <c r="AD70" s="151">
        <v>26</v>
      </c>
      <c r="AE70" s="151">
        <v>8</v>
      </c>
      <c r="AF70" s="151">
        <v>25</v>
      </c>
      <c r="AG70" s="151">
        <v>5</v>
      </c>
      <c r="AH70" s="151">
        <v>72</v>
      </c>
      <c r="AI70" s="151"/>
      <c r="AJ70" s="151">
        <v>46</v>
      </c>
      <c r="AK70" s="151"/>
      <c r="AL70" s="151">
        <v>25</v>
      </c>
      <c r="AM70" s="151">
        <v>4</v>
      </c>
      <c r="AN70" s="151"/>
      <c r="AO70" s="151"/>
      <c r="AP70" s="151"/>
      <c r="AQ70" s="151">
        <v>3</v>
      </c>
      <c r="AR70" s="151"/>
      <c r="AS70" s="151"/>
      <c r="AT70" s="151"/>
      <c r="AU70" s="151"/>
      <c r="AV70" s="151"/>
      <c r="AW70" s="151"/>
      <c r="AX70" s="151">
        <v>4</v>
      </c>
      <c r="AY70" s="151"/>
      <c r="AZ70" s="151"/>
      <c r="BA70" s="151"/>
      <c r="BB70" s="151">
        <v>5</v>
      </c>
      <c r="BC70" s="151">
        <v>3</v>
      </c>
      <c r="BD70" s="151"/>
      <c r="BE70" s="151"/>
      <c r="BF70" s="151"/>
      <c r="BG70" s="151"/>
      <c r="BH70" s="151"/>
      <c r="BI70" s="151"/>
      <c r="BJ70" s="151"/>
      <c r="BK70" s="151"/>
      <c r="BL70" s="151"/>
      <c r="BM70" s="151">
        <v>42</v>
      </c>
      <c r="BN70" s="151">
        <v>212</v>
      </c>
      <c r="BO70" s="151">
        <v>1439</v>
      </c>
      <c r="BP70" s="151">
        <v>31</v>
      </c>
      <c r="BQ70" s="151">
        <v>92</v>
      </c>
      <c r="BR70" s="151">
        <v>29</v>
      </c>
      <c r="BS70" s="151">
        <v>22</v>
      </c>
      <c r="BT70" s="151">
        <v>50</v>
      </c>
      <c r="BU70" s="151">
        <v>64</v>
      </c>
      <c r="BV70" s="151">
        <v>3</v>
      </c>
      <c r="BW70" s="151">
        <v>104</v>
      </c>
      <c r="BX70" s="151">
        <v>13</v>
      </c>
      <c r="BY70" s="151">
        <v>295</v>
      </c>
      <c r="BZ70" s="151">
        <v>490</v>
      </c>
      <c r="CA70" s="151">
        <v>66</v>
      </c>
      <c r="CB70" s="151">
        <v>315</v>
      </c>
      <c r="CC70" s="151">
        <v>283</v>
      </c>
      <c r="CD70" s="151">
        <v>92</v>
      </c>
      <c r="CE70" s="151">
        <v>132</v>
      </c>
      <c r="CF70" s="151">
        <v>268</v>
      </c>
      <c r="CG70" s="151">
        <v>35</v>
      </c>
      <c r="CH70" s="151">
        <v>130</v>
      </c>
      <c r="CI70" s="151">
        <v>14</v>
      </c>
      <c r="CJ70" s="151">
        <v>1</v>
      </c>
      <c r="CK70" s="151">
        <v>839</v>
      </c>
      <c r="CL70" s="151">
        <v>5</v>
      </c>
      <c r="CM70" s="151">
        <v>209</v>
      </c>
      <c r="CN70" s="151">
        <v>3</v>
      </c>
      <c r="CO70" s="151">
        <v>1</v>
      </c>
      <c r="CP70" s="151">
        <v>50</v>
      </c>
      <c r="CQ70" s="151">
        <v>9</v>
      </c>
      <c r="CR70" s="151">
        <v>51</v>
      </c>
      <c r="CS70" s="151">
        <v>13</v>
      </c>
      <c r="CT70" s="151">
        <v>48</v>
      </c>
      <c r="CU70" s="151">
        <v>22</v>
      </c>
      <c r="CV70" s="151">
        <v>24</v>
      </c>
      <c r="CW70" s="151">
        <v>20</v>
      </c>
      <c r="CX70" s="151">
        <v>161</v>
      </c>
      <c r="CY70" s="151">
        <v>29</v>
      </c>
      <c r="CZ70" s="151">
        <v>83</v>
      </c>
      <c r="DA70" s="151">
        <v>983</v>
      </c>
      <c r="DB70" s="151">
        <v>87</v>
      </c>
      <c r="DC70" s="151">
        <v>251</v>
      </c>
      <c r="DD70" s="151">
        <v>154</v>
      </c>
      <c r="DE70" s="151">
        <v>21</v>
      </c>
      <c r="DF70" s="151">
        <v>31</v>
      </c>
      <c r="DG70" s="151">
        <v>12</v>
      </c>
      <c r="DH70" s="151">
        <v>63</v>
      </c>
      <c r="DI70" s="151">
        <v>84</v>
      </c>
      <c r="DJ70" s="151">
        <v>5</v>
      </c>
      <c r="DK70" s="151"/>
      <c r="DL70" s="151">
        <v>13</v>
      </c>
      <c r="DM70" s="151">
        <v>12</v>
      </c>
      <c r="DN70" s="151">
        <v>86</v>
      </c>
      <c r="DO70" s="151">
        <v>24</v>
      </c>
      <c r="DP70" s="151">
        <v>8</v>
      </c>
      <c r="DQ70" s="151">
        <v>0</v>
      </c>
      <c r="DR70" s="151">
        <v>15</v>
      </c>
      <c r="DS70" s="151">
        <v>74</v>
      </c>
      <c r="DT70" s="151">
        <v>26</v>
      </c>
      <c r="DU70" s="151">
        <v>5</v>
      </c>
      <c r="DV70" s="151">
        <v>31</v>
      </c>
      <c r="DW70" s="151">
        <v>27</v>
      </c>
      <c r="DX70" s="151">
        <v>1</v>
      </c>
      <c r="DY70" s="151">
        <v>7</v>
      </c>
      <c r="DZ70" s="151">
        <v>211</v>
      </c>
      <c r="EA70" s="151">
        <v>19</v>
      </c>
      <c r="EB70" s="151">
        <v>2</v>
      </c>
      <c r="EC70" s="151"/>
      <c r="ED70" s="151"/>
      <c r="EE70" s="151">
        <v>135</v>
      </c>
      <c r="EF70" s="151">
        <v>2</v>
      </c>
      <c r="EG70" s="151">
        <v>47</v>
      </c>
      <c r="EH70" s="151">
        <v>11</v>
      </c>
      <c r="EI70" s="151">
        <v>16</v>
      </c>
      <c r="EJ70" s="151">
        <v>155</v>
      </c>
      <c r="EK70" s="151">
        <v>21</v>
      </c>
      <c r="EL70" s="151">
        <v>35</v>
      </c>
      <c r="EM70" s="151">
        <v>5</v>
      </c>
      <c r="EN70" s="151"/>
      <c r="EO70" s="151">
        <v>86</v>
      </c>
      <c r="EP70" s="151"/>
      <c r="EQ70" s="151">
        <v>9</v>
      </c>
      <c r="ER70" s="151">
        <v>2</v>
      </c>
      <c r="ES70" s="151">
        <v>9</v>
      </c>
      <c r="ET70" s="151">
        <v>4</v>
      </c>
      <c r="EU70" s="151">
        <v>5</v>
      </c>
      <c r="EV70" s="151">
        <v>3</v>
      </c>
      <c r="EW70" s="151">
        <v>0</v>
      </c>
      <c r="EX70" s="151">
        <v>4</v>
      </c>
      <c r="EY70" s="151">
        <v>695</v>
      </c>
      <c r="EZ70" s="151">
        <v>83</v>
      </c>
      <c r="FA70" s="151">
        <v>53</v>
      </c>
      <c r="FB70" s="151">
        <v>145</v>
      </c>
      <c r="FC70" s="151">
        <v>36</v>
      </c>
      <c r="FD70" s="151">
        <v>153</v>
      </c>
      <c r="FE70" s="151">
        <v>109</v>
      </c>
      <c r="FF70" s="151">
        <v>121</v>
      </c>
      <c r="FG70" s="151">
        <v>703</v>
      </c>
      <c r="FH70" s="151">
        <v>136</v>
      </c>
      <c r="FI70" s="151">
        <v>148</v>
      </c>
      <c r="FJ70" s="151">
        <v>42</v>
      </c>
      <c r="FK70" s="151">
        <v>102</v>
      </c>
      <c r="FL70" s="151">
        <v>192</v>
      </c>
      <c r="FM70" s="151">
        <v>43</v>
      </c>
      <c r="FN70" s="151">
        <v>1</v>
      </c>
      <c r="FO70" s="151">
        <v>13</v>
      </c>
      <c r="FP70" s="151">
        <v>28</v>
      </c>
      <c r="FQ70" s="151"/>
      <c r="FR70" s="151">
        <v>15</v>
      </c>
      <c r="FS70" s="151"/>
      <c r="FT70" s="151">
        <v>12</v>
      </c>
      <c r="FU70" s="151">
        <v>2</v>
      </c>
      <c r="FV70" s="151">
        <v>24</v>
      </c>
      <c r="FW70" s="151">
        <v>40</v>
      </c>
      <c r="FX70" s="151">
        <v>2</v>
      </c>
      <c r="FY70" s="151">
        <v>11</v>
      </c>
      <c r="FZ70" s="151">
        <v>56</v>
      </c>
      <c r="GA70" s="151">
        <v>0</v>
      </c>
      <c r="GB70" s="151"/>
      <c r="GC70" s="151">
        <v>1</v>
      </c>
      <c r="GD70" s="151">
        <v>1</v>
      </c>
      <c r="GE70" s="151">
        <v>1</v>
      </c>
      <c r="GF70" s="151">
        <v>1</v>
      </c>
      <c r="GG70" s="151">
        <v>2</v>
      </c>
      <c r="GH70" s="151">
        <v>3</v>
      </c>
      <c r="GI70" s="151">
        <v>24</v>
      </c>
      <c r="GJ70" s="151"/>
      <c r="GK70" s="151"/>
      <c r="GL70" s="151"/>
      <c r="GM70" s="151"/>
      <c r="GN70" s="151"/>
      <c r="GO70" s="151"/>
      <c r="GP70" s="151"/>
      <c r="GQ70" s="151"/>
      <c r="GR70" s="151"/>
      <c r="GS70" s="151"/>
      <c r="GT70" s="151"/>
      <c r="GU70" s="151"/>
      <c r="GV70" s="151"/>
      <c r="GW70" s="151"/>
      <c r="GX70" s="151"/>
      <c r="GY70" s="151"/>
      <c r="GZ70" s="151"/>
      <c r="HA70" s="151"/>
      <c r="HB70" s="151"/>
      <c r="HC70" s="151"/>
      <c r="HD70" s="151"/>
      <c r="HE70" s="151"/>
      <c r="HF70" s="151"/>
      <c r="HG70" s="151"/>
      <c r="HH70" s="151"/>
      <c r="HI70" s="151"/>
      <c r="HJ70" s="151"/>
      <c r="HK70" s="151"/>
      <c r="HL70" s="151"/>
      <c r="HM70" s="151"/>
      <c r="HN70" s="151"/>
      <c r="HO70" s="151"/>
      <c r="HP70" s="151"/>
      <c r="HQ70" s="151"/>
      <c r="HR70" s="151"/>
      <c r="HS70" s="151"/>
      <c r="HT70" s="151"/>
      <c r="HU70" s="151"/>
      <c r="HV70" s="151"/>
      <c r="HW70" s="151"/>
      <c r="HX70" s="151"/>
      <c r="HY70" s="151"/>
      <c r="HZ70" s="151"/>
      <c r="IA70" s="151"/>
      <c r="IB70" s="151"/>
      <c r="IC70" s="151"/>
      <c r="ID70" s="151"/>
      <c r="IE70" s="151"/>
      <c r="IF70" s="151"/>
      <c r="IG70" s="151"/>
      <c r="IH70" s="151"/>
      <c r="II70" s="151"/>
      <c r="IJ70" s="151"/>
      <c r="IK70" s="151"/>
      <c r="IL70" s="151"/>
      <c r="IM70" s="151"/>
      <c r="IN70" s="151"/>
      <c r="IO70" s="151"/>
      <c r="IP70" s="151"/>
      <c r="IQ70" s="151"/>
      <c r="IR70" s="151"/>
      <c r="IS70" s="151"/>
      <c r="IT70" s="151"/>
      <c r="IU70" s="151"/>
      <c r="IV70" s="151"/>
      <c r="IW70" s="151"/>
      <c r="IX70" s="151"/>
      <c r="IY70" s="151"/>
      <c r="IZ70" s="151"/>
      <c r="JA70" s="151"/>
      <c r="JB70" s="151"/>
      <c r="JC70" s="151"/>
      <c r="JD70" s="151"/>
      <c r="JE70" s="151"/>
      <c r="JF70" s="151"/>
      <c r="JG70" s="151"/>
      <c r="JH70" s="151"/>
      <c r="JI70" s="151">
        <v>4</v>
      </c>
      <c r="JJ70" s="151"/>
      <c r="JK70" s="151">
        <v>29</v>
      </c>
      <c r="JL70" s="151"/>
      <c r="JM70" s="151"/>
      <c r="JN70" s="151"/>
      <c r="JO70" s="151"/>
      <c r="JP70" s="151"/>
      <c r="JQ70" s="151"/>
      <c r="JR70" s="151"/>
      <c r="JS70" s="151"/>
      <c r="JT70" s="151"/>
      <c r="JU70" s="151"/>
      <c r="JV70" s="151"/>
      <c r="JW70" s="151"/>
      <c r="JX70" s="151"/>
      <c r="JY70" s="151"/>
      <c r="JZ70" s="151"/>
      <c r="KA70" s="151"/>
      <c r="KB70" s="151"/>
      <c r="KC70" s="151"/>
      <c r="KD70" s="151"/>
      <c r="KE70" s="151"/>
      <c r="KF70" s="151"/>
      <c r="KG70" s="151"/>
      <c r="KH70" s="151"/>
      <c r="KI70" s="151"/>
      <c r="KJ70" s="151"/>
      <c r="KK70" s="151"/>
      <c r="KL70" s="151"/>
      <c r="KM70" s="151"/>
      <c r="KN70" s="151">
        <v>6</v>
      </c>
      <c r="KO70" s="151"/>
      <c r="KP70" s="151"/>
      <c r="KQ70" s="151"/>
      <c r="KR70" s="151"/>
      <c r="KS70" s="151"/>
      <c r="KT70" s="151"/>
      <c r="KU70" s="151"/>
      <c r="KV70" s="151"/>
      <c r="KW70" s="151"/>
      <c r="KX70" s="151">
        <v>18</v>
      </c>
      <c r="KY70" s="151">
        <v>117</v>
      </c>
      <c r="KZ70" s="151">
        <v>4</v>
      </c>
      <c r="LA70" s="151"/>
      <c r="LB70" s="151"/>
      <c r="LC70" s="151"/>
      <c r="LD70" s="151"/>
      <c r="LE70" s="151"/>
      <c r="LF70" s="151"/>
      <c r="LG70" s="151"/>
      <c r="LH70" s="151"/>
      <c r="LI70" s="151"/>
      <c r="LJ70" s="151"/>
      <c r="LK70" s="151"/>
      <c r="LL70" s="151"/>
      <c r="LM70" s="151"/>
      <c r="LN70" s="151"/>
      <c r="LO70" s="151"/>
      <c r="LP70" s="151"/>
      <c r="LQ70" s="151"/>
      <c r="LR70" s="151"/>
      <c r="LS70" s="151"/>
      <c r="LT70" s="151"/>
      <c r="LU70" s="151"/>
      <c r="LV70" s="151"/>
      <c r="LW70" s="151"/>
      <c r="LX70" s="151">
        <v>266</v>
      </c>
      <c r="LY70" s="151"/>
      <c r="LZ70" s="151">
        <v>6</v>
      </c>
      <c r="MA70" s="151">
        <v>44</v>
      </c>
      <c r="MB70" s="151"/>
      <c r="MC70" s="151"/>
      <c r="MD70" s="151"/>
      <c r="ME70" s="151"/>
      <c r="MF70" s="151"/>
      <c r="MG70" s="151">
        <v>4</v>
      </c>
      <c r="MH70" s="151"/>
      <c r="MI70" s="151"/>
      <c r="MJ70" s="151"/>
      <c r="MK70" s="151"/>
      <c r="ML70" s="151">
        <v>3</v>
      </c>
      <c r="MM70" s="151"/>
      <c r="MN70" s="151">
        <v>1</v>
      </c>
      <c r="MO70" s="151">
        <v>3</v>
      </c>
      <c r="MP70" s="151">
        <v>126</v>
      </c>
      <c r="MQ70" s="151"/>
      <c r="MR70" s="151"/>
      <c r="MS70" s="151"/>
      <c r="MT70" s="151"/>
      <c r="MU70" s="151"/>
      <c r="MV70" s="151"/>
      <c r="MW70" s="151"/>
      <c r="MX70" s="151"/>
      <c r="MY70" s="151"/>
      <c r="MZ70" s="151"/>
      <c r="NA70" s="151">
        <v>3</v>
      </c>
      <c r="NB70" s="151"/>
      <c r="NC70" s="151"/>
      <c r="ND70" s="151"/>
      <c r="NE70" s="151"/>
      <c r="NF70" s="151"/>
      <c r="NG70" s="151"/>
      <c r="NH70" s="151"/>
      <c r="NI70" s="151"/>
      <c r="NJ70" s="151"/>
      <c r="NK70" s="151"/>
      <c r="NL70" s="151"/>
      <c r="NM70" s="151"/>
      <c r="NN70" s="151"/>
      <c r="NO70" s="151"/>
      <c r="NP70" s="151"/>
      <c r="NQ70" s="151">
        <v>151</v>
      </c>
      <c r="NR70" s="151">
        <v>31</v>
      </c>
      <c r="NS70" s="151"/>
      <c r="NT70" s="151"/>
      <c r="NU70" s="151">
        <v>72</v>
      </c>
      <c r="NV70" s="151">
        <v>2</v>
      </c>
      <c r="NW70" s="151"/>
      <c r="NX70" s="151"/>
      <c r="NY70" s="151"/>
      <c r="NZ70" s="151"/>
      <c r="OA70" s="151"/>
      <c r="OB70" s="151"/>
      <c r="OC70" s="151">
        <v>3</v>
      </c>
      <c r="OD70" s="151"/>
      <c r="OE70" s="151"/>
      <c r="OF70" s="151">
        <v>20</v>
      </c>
      <c r="OG70" s="151"/>
      <c r="OH70" s="151"/>
      <c r="OI70" s="151"/>
      <c r="OJ70" s="151"/>
      <c r="OK70" s="151"/>
      <c r="OL70" s="151"/>
      <c r="OM70" s="151"/>
      <c r="ON70" s="151">
        <v>28</v>
      </c>
      <c r="OO70" s="152">
        <v>101</v>
      </c>
      <c r="OP70" s="142">
        <v>12884</v>
      </c>
      <c r="OQ70" s="153"/>
      <c r="OR70" s="151"/>
      <c r="OS70" s="151"/>
      <c r="OT70" s="151"/>
      <c r="OU70" s="151"/>
      <c r="OV70" s="151">
        <v>134</v>
      </c>
      <c r="OW70" s="151">
        <v>24</v>
      </c>
      <c r="OX70" s="151"/>
      <c r="OY70" s="151"/>
      <c r="OZ70" s="151"/>
      <c r="PA70" s="151"/>
      <c r="PB70" s="151"/>
      <c r="PC70" s="151"/>
      <c r="PD70" s="151"/>
      <c r="PE70" s="151"/>
      <c r="PF70" s="151"/>
      <c r="PG70" s="151"/>
      <c r="PH70" s="151"/>
      <c r="PI70" s="151"/>
      <c r="PJ70" s="154"/>
      <c r="PK70" s="142">
        <v>158</v>
      </c>
      <c r="PL70" s="142">
        <v>13042</v>
      </c>
    </row>
    <row r="71" spans="1:428" ht="15" x14ac:dyDescent="0.25">
      <c r="A71" s="145">
        <v>332119</v>
      </c>
      <c r="B71" s="146" t="s">
        <v>720</v>
      </c>
      <c r="C71" s="159" t="s">
        <v>259</v>
      </c>
      <c r="D71" s="155"/>
      <c r="E71" s="150"/>
      <c r="F71" s="150"/>
      <c r="G71" s="150"/>
      <c r="H71" s="150"/>
      <c r="I71" s="150"/>
      <c r="J71" s="151">
        <v>3</v>
      </c>
      <c r="K71" s="151"/>
      <c r="L71" s="151"/>
      <c r="M71" s="151"/>
      <c r="N71" s="151"/>
      <c r="O71" s="151"/>
      <c r="P71" s="151"/>
      <c r="Q71" s="151"/>
      <c r="R71" s="151"/>
      <c r="S71" s="151"/>
      <c r="T71" s="151"/>
      <c r="U71" s="151"/>
      <c r="V71" s="151"/>
      <c r="W71" s="151"/>
      <c r="X71" s="151"/>
      <c r="Y71" s="151"/>
      <c r="Z71" s="151"/>
      <c r="AA71" s="151"/>
      <c r="AB71" s="151"/>
      <c r="AC71" s="151"/>
      <c r="AD71" s="151"/>
      <c r="AE71" s="151"/>
      <c r="AF71" s="151">
        <v>7</v>
      </c>
      <c r="AG71" s="151"/>
      <c r="AH71" s="151"/>
      <c r="AI71" s="151"/>
      <c r="AJ71" s="151"/>
      <c r="AK71" s="151"/>
      <c r="AL71" s="151">
        <v>0</v>
      </c>
      <c r="AM71" s="151"/>
      <c r="AN71" s="151"/>
      <c r="AO71" s="151"/>
      <c r="AP71" s="151"/>
      <c r="AQ71" s="151">
        <v>24</v>
      </c>
      <c r="AR71" s="151">
        <v>20</v>
      </c>
      <c r="AS71" s="151"/>
      <c r="AT71" s="151"/>
      <c r="AU71" s="151"/>
      <c r="AV71" s="151"/>
      <c r="AW71" s="151"/>
      <c r="AX71" s="151"/>
      <c r="AY71" s="151"/>
      <c r="AZ71" s="151"/>
      <c r="BA71" s="151"/>
      <c r="BB71" s="151"/>
      <c r="BC71" s="151"/>
      <c r="BD71" s="151"/>
      <c r="BE71" s="151"/>
      <c r="BF71" s="151"/>
      <c r="BG71" s="151"/>
      <c r="BH71" s="151"/>
      <c r="BI71" s="151"/>
      <c r="BJ71" s="151"/>
      <c r="BK71" s="151"/>
      <c r="BL71" s="151">
        <v>0</v>
      </c>
      <c r="BM71" s="151"/>
      <c r="BN71" s="151">
        <v>9</v>
      </c>
      <c r="BO71" s="151">
        <v>7</v>
      </c>
      <c r="BP71" s="151">
        <v>343</v>
      </c>
      <c r="BQ71" s="151">
        <v>21</v>
      </c>
      <c r="BR71" s="151">
        <v>98</v>
      </c>
      <c r="BS71" s="151">
        <v>16</v>
      </c>
      <c r="BT71" s="151">
        <v>23</v>
      </c>
      <c r="BU71" s="151">
        <v>7</v>
      </c>
      <c r="BV71" s="151">
        <v>5</v>
      </c>
      <c r="BW71" s="151">
        <v>27</v>
      </c>
      <c r="BX71" s="151">
        <v>20</v>
      </c>
      <c r="BY71" s="151">
        <v>49</v>
      </c>
      <c r="BZ71" s="151">
        <v>14</v>
      </c>
      <c r="CA71" s="151">
        <v>36</v>
      </c>
      <c r="CB71" s="151">
        <v>105</v>
      </c>
      <c r="CC71" s="151">
        <v>21</v>
      </c>
      <c r="CD71" s="151">
        <v>5</v>
      </c>
      <c r="CE71" s="151">
        <v>3</v>
      </c>
      <c r="CF71" s="151">
        <v>42</v>
      </c>
      <c r="CG71" s="151">
        <v>64</v>
      </c>
      <c r="CH71" s="151">
        <v>374</v>
      </c>
      <c r="CI71" s="151">
        <v>134</v>
      </c>
      <c r="CJ71" s="151">
        <v>16</v>
      </c>
      <c r="CK71" s="151">
        <v>99</v>
      </c>
      <c r="CL71" s="151">
        <v>20</v>
      </c>
      <c r="CM71" s="151">
        <v>129</v>
      </c>
      <c r="CN71" s="151">
        <v>12</v>
      </c>
      <c r="CO71" s="151">
        <v>3</v>
      </c>
      <c r="CP71" s="151">
        <v>27</v>
      </c>
      <c r="CQ71" s="151">
        <v>8</v>
      </c>
      <c r="CR71" s="151">
        <v>252</v>
      </c>
      <c r="CS71" s="151">
        <v>4</v>
      </c>
      <c r="CT71" s="151">
        <v>7</v>
      </c>
      <c r="CU71" s="151">
        <v>6</v>
      </c>
      <c r="CV71" s="151">
        <v>5</v>
      </c>
      <c r="CW71" s="151">
        <v>6</v>
      </c>
      <c r="CX71" s="151">
        <v>21</v>
      </c>
      <c r="CY71" s="151">
        <v>2</v>
      </c>
      <c r="CZ71" s="151">
        <v>7</v>
      </c>
      <c r="DA71" s="151">
        <v>29</v>
      </c>
      <c r="DB71" s="151">
        <v>5</v>
      </c>
      <c r="DC71" s="151">
        <v>5</v>
      </c>
      <c r="DD71" s="151">
        <v>48</v>
      </c>
      <c r="DE71" s="151">
        <v>7</v>
      </c>
      <c r="DF71" s="151">
        <v>16</v>
      </c>
      <c r="DG71" s="151">
        <v>8</v>
      </c>
      <c r="DH71" s="151">
        <v>18</v>
      </c>
      <c r="DI71" s="151">
        <v>7</v>
      </c>
      <c r="DJ71" s="151">
        <v>1</v>
      </c>
      <c r="DK71" s="151">
        <v>1</v>
      </c>
      <c r="DL71" s="151">
        <v>11</v>
      </c>
      <c r="DM71" s="151">
        <v>2</v>
      </c>
      <c r="DN71" s="151">
        <v>25</v>
      </c>
      <c r="DO71" s="151">
        <v>6</v>
      </c>
      <c r="DP71" s="151">
        <v>19</v>
      </c>
      <c r="DQ71" s="151">
        <v>10</v>
      </c>
      <c r="DR71" s="151">
        <v>80</v>
      </c>
      <c r="DS71" s="151">
        <v>58</v>
      </c>
      <c r="DT71" s="151">
        <v>65</v>
      </c>
      <c r="DU71" s="151">
        <v>33</v>
      </c>
      <c r="DV71" s="151">
        <v>24</v>
      </c>
      <c r="DW71" s="151">
        <v>10</v>
      </c>
      <c r="DX71" s="151">
        <v>29</v>
      </c>
      <c r="DY71" s="151">
        <v>9</v>
      </c>
      <c r="DZ71" s="151">
        <v>106</v>
      </c>
      <c r="EA71" s="151">
        <v>10</v>
      </c>
      <c r="EB71" s="151">
        <v>5</v>
      </c>
      <c r="EC71" s="151"/>
      <c r="ED71" s="151"/>
      <c r="EE71" s="151">
        <v>18</v>
      </c>
      <c r="EF71" s="151">
        <v>35</v>
      </c>
      <c r="EG71" s="151">
        <v>912</v>
      </c>
      <c r="EH71" s="151">
        <v>13</v>
      </c>
      <c r="EI71" s="151">
        <v>93</v>
      </c>
      <c r="EJ71" s="151">
        <v>128</v>
      </c>
      <c r="EK71" s="151">
        <v>43</v>
      </c>
      <c r="EL71" s="151">
        <v>71</v>
      </c>
      <c r="EM71" s="151">
        <v>46</v>
      </c>
      <c r="EN71" s="151"/>
      <c r="EO71" s="151">
        <v>266</v>
      </c>
      <c r="EP71" s="151"/>
      <c r="EQ71" s="151">
        <v>237</v>
      </c>
      <c r="ER71" s="151">
        <v>3</v>
      </c>
      <c r="ES71" s="151">
        <v>10</v>
      </c>
      <c r="ET71" s="151">
        <v>4</v>
      </c>
      <c r="EU71" s="151">
        <v>5</v>
      </c>
      <c r="EV71" s="151">
        <v>2</v>
      </c>
      <c r="EW71" s="151">
        <v>2</v>
      </c>
      <c r="EX71" s="151">
        <v>31</v>
      </c>
      <c r="EY71" s="151">
        <v>29</v>
      </c>
      <c r="EZ71" s="151">
        <v>15</v>
      </c>
      <c r="FA71" s="151">
        <v>17</v>
      </c>
      <c r="FB71" s="151">
        <v>706</v>
      </c>
      <c r="FC71" s="151">
        <v>82</v>
      </c>
      <c r="FD71" s="151">
        <v>166</v>
      </c>
      <c r="FE71" s="151">
        <v>57</v>
      </c>
      <c r="FF71" s="151">
        <v>12</v>
      </c>
      <c r="FG71" s="151">
        <v>16</v>
      </c>
      <c r="FH71" s="151">
        <v>21</v>
      </c>
      <c r="FI71" s="151">
        <v>3</v>
      </c>
      <c r="FJ71" s="151">
        <v>3</v>
      </c>
      <c r="FK71" s="151">
        <v>4</v>
      </c>
      <c r="FL71" s="151">
        <v>4</v>
      </c>
      <c r="FM71" s="151">
        <v>3</v>
      </c>
      <c r="FN71" s="151">
        <v>6</v>
      </c>
      <c r="FO71" s="151">
        <v>17</v>
      </c>
      <c r="FP71" s="151">
        <v>6</v>
      </c>
      <c r="FQ71" s="151">
        <v>2</v>
      </c>
      <c r="FR71" s="151">
        <v>61</v>
      </c>
      <c r="FS71" s="151">
        <v>1</v>
      </c>
      <c r="FT71" s="151">
        <v>8</v>
      </c>
      <c r="FU71" s="151">
        <v>33</v>
      </c>
      <c r="FV71" s="151">
        <v>92</v>
      </c>
      <c r="FW71" s="151">
        <v>342</v>
      </c>
      <c r="FX71" s="151">
        <v>3</v>
      </c>
      <c r="FY71" s="151">
        <v>19</v>
      </c>
      <c r="FZ71" s="151">
        <v>16</v>
      </c>
      <c r="GA71" s="151">
        <v>4</v>
      </c>
      <c r="GB71" s="151"/>
      <c r="GC71" s="151">
        <v>4</v>
      </c>
      <c r="GD71" s="151">
        <v>3</v>
      </c>
      <c r="GE71" s="151">
        <v>5</v>
      </c>
      <c r="GF71" s="151">
        <v>3</v>
      </c>
      <c r="GG71" s="151">
        <v>6</v>
      </c>
      <c r="GH71" s="151">
        <v>5</v>
      </c>
      <c r="GI71" s="151">
        <v>26</v>
      </c>
      <c r="GJ71" s="151"/>
      <c r="GK71" s="151"/>
      <c r="GL71" s="151"/>
      <c r="GM71" s="151"/>
      <c r="GN71" s="151"/>
      <c r="GO71" s="151">
        <v>2</v>
      </c>
      <c r="GP71" s="151"/>
      <c r="GQ71" s="151"/>
      <c r="GR71" s="151">
        <v>1</v>
      </c>
      <c r="GS71" s="151">
        <v>1</v>
      </c>
      <c r="GT71" s="151">
        <v>2</v>
      </c>
      <c r="GU71" s="151"/>
      <c r="GV71" s="151"/>
      <c r="GW71" s="151"/>
      <c r="GX71" s="151">
        <v>1</v>
      </c>
      <c r="GY71" s="151"/>
      <c r="GZ71" s="151"/>
      <c r="HA71" s="151"/>
      <c r="HB71" s="151"/>
      <c r="HC71" s="151">
        <v>3</v>
      </c>
      <c r="HD71" s="151"/>
      <c r="HE71" s="151"/>
      <c r="HF71" s="151">
        <v>2</v>
      </c>
      <c r="HG71" s="151"/>
      <c r="HH71" s="151"/>
      <c r="HI71" s="151"/>
      <c r="HJ71" s="151"/>
      <c r="HK71" s="151"/>
      <c r="HL71" s="151"/>
      <c r="HM71" s="151"/>
      <c r="HN71" s="151"/>
      <c r="HO71" s="151"/>
      <c r="HP71" s="151"/>
      <c r="HQ71" s="151"/>
      <c r="HR71" s="151"/>
      <c r="HS71" s="151">
        <v>1</v>
      </c>
      <c r="HT71" s="151"/>
      <c r="HU71" s="151"/>
      <c r="HV71" s="151">
        <v>563</v>
      </c>
      <c r="HW71" s="151"/>
      <c r="HX71" s="151">
        <v>58</v>
      </c>
      <c r="HY71" s="151"/>
      <c r="HZ71" s="151"/>
      <c r="IA71" s="151"/>
      <c r="IB71" s="151"/>
      <c r="IC71" s="151"/>
      <c r="ID71" s="151"/>
      <c r="IE71" s="151"/>
      <c r="IF71" s="151"/>
      <c r="IG71" s="151"/>
      <c r="IH71" s="151"/>
      <c r="II71" s="151"/>
      <c r="IJ71" s="151"/>
      <c r="IK71" s="151"/>
      <c r="IL71" s="151"/>
      <c r="IM71" s="151"/>
      <c r="IN71" s="151">
        <v>142</v>
      </c>
      <c r="IO71" s="151"/>
      <c r="IP71" s="151">
        <v>1</v>
      </c>
      <c r="IQ71" s="151">
        <v>9</v>
      </c>
      <c r="IR71" s="151">
        <v>13</v>
      </c>
      <c r="IS71" s="151"/>
      <c r="IT71" s="151"/>
      <c r="IU71" s="151"/>
      <c r="IV71" s="151">
        <v>81</v>
      </c>
      <c r="IW71" s="151"/>
      <c r="IX71" s="151"/>
      <c r="IY71" s="151">
        <v>208</v>
      </c>
      <c r="IZ71" s="151"/>
      <c r="JA71" s="151">
        <v>6</v>
      </c>
      <c r="JB71" s="151"/>
      <c r="JC71" s="151"/>
      <c r="JD71" s="151"/>
      <c r="JE71" s="151"/>
      <c r="JF71" s="151"/>
      <c r="JG71" s="151"/>
      <c r="JH71" s="151">
        <v>8</v>
      </c>
      <c r="JI71" s="151">
        <v>9</v>
      </c>
      <c r="JJ71" s="151"/>
      <c r="JK71" s="151">
        <v>319</v>
      </c>
      <c r="JL71" s="151"/>
      <c r="JM71" s="151"/>
      <c r="JN71" s="151"/>
      <c r="JO71" s="151">
        <v>195</v>
      </c>
      <c r="JP71" s="151">
        <v>47</v>
      </c>
      <c r="JQ71" s="151"/>
      <c r="JR71" s="151"/>
      <c r="JS71" s="151"/>
      <c r="JT71" s="151"/>
      <c r="JU71" s="151">
        <v>9</v>
      </c>
      <c r="JV71" s="151"/>
      <c r="JW71" s="151"/>
      <c r="JX71" s="151"/>
      <c r="JY71" s="151"/>
      <c r="JZ71" s="151"/>
      <c r="KA71" s="151"/>
      <c r="KB71" s="151"/>
      <c r="KC71" s="151">
        <v>7</v>
      </c>
      <c r="KD71" s="151"/>
      <c r="KE71" s="151">
        <v>2</v>
      </c>
      <c r="KF71" s="151"/>
      <c r="KG71" s="151"/>
      <c r="KH71" s="151"/>
      <c r="KI71" s="151"/>
      <c r="KJ71" s="151"/>
      <c r="KK71" s="151"/>
      <c r="KL71" s="151"/>
      <c r="KM71" s="151"/>
      <c r="KN71" s="151"/>
      <c r="KO71" s="151"/>
      <c r="KP71" s="151"/>
      <c r="KQ71" s="151"/>
      <c r="KR71" s="151"/>
      <c r="KS71" s="151"/>
      <c r="KT71" s="151"/>
      <c r="KU71" s="151"/>
      <c r="KV71" s="151"/>
      <c r="KW71" s="151">
        <v>287</v>
      </c>
      <c r="KX71" s="151">
        <v>216</v>
      </c>
      <c r="KY71" s="151">
        <v>93</v>
      </c>
      <c r="KZ71" s="151">
        <v>3</v>
      </c>
      <c r="LA71" s="151">
        <v>181</v>
      </c>
      <c r="LB71" s="151"/>
      <c r="LC71" s="151"/>
      <c r="LD71" s="151"/>
      <c r="LE71" s="151"/>
      <c r="LF71" s="151"/>
      <c r="LG71" s="151"/>
      <c r="LH71" s="151"/>
      <c r="LI71" s="151"/>
      <c r="LJ71" s="151"/>
      <c r="LK71" s="151"/>
      <c r="LL71" s="151"/>
      <c r="LM71" s="151"/>
      <c r="LN71" s="151"/>
      <c r="LO71" s="151"/>
      <c r="LP71" s="151">
        <v>150</v>
      </c>
      <c r="LQ71" s="151"/>
      <c r="LR71" s="151"/>
      <c r="LS71" s="151"/>
      <c r="LT71" s="151"/>
      <c r="LU71" s="151"/>
      <c r="LV71" s="151"/>
      <c r="LW71" s="151"/>
      <c r="LX71" s="151"/>
      <c r="LY71" s="151"/>
      <c r="LZ71" s="151"/>
      <c r="MA71" s="151">
        <v>49</v>
      </c>
      <c r="MB71" s="151"/>
      <c r="MC71" s="151"/>
      <c r="MD71" s="151"/>
      <c r="ME71" s="151"/>
      <c r="MF71" s="151"/>
      <c r="MG71" s="151">
        <v>2</v>
      </c>
      <c r="MH71" s="151"/>
      <c r="MI71" s="151"/>
      <c r="MJ71" s="151"/>
      <c r="MK71" s="151"/>
      <c r="ML71" s="151"/>
      <c r="MM71" s="151"/>
      <c r="MN71" s="151">
        <v>2</v>
      </c>
      <c r="MO71" s="151"/>
      <c r="MP71" s="151"/>
      <c r="MQ71" s="151"/>
      <c r="MR71" s="151"/>
      <c r="MS71" s="151"/>
      <c r="MT71" s="151"/>
      <c r="MU71" s="151"/>
      <c r="MV71" s="151"/>
      <c r="MW71" s="151"/>
      <c r="MX71" s="151"/>
      <c r="MY71" s="151"/>
      <c r="MZ71" s="151"/>
      <c r="NA71" s="151">
        <v>586</v>
      </c>
      <c r="NB71" s="151"/>
      <c r="NC71" s="151">
        <v>1</v>
      </c>
      <c r="ND71" s="151">
        <v>28</v>
      </c>
      <c r="NE71" s="151">
        <v>22</v>
      </c>
      <c r="NF71" s="151">
        <v>37</v>
      </c>
      <c r="NG71" s="151"/>
      <c r="NH71" s="151"/>
      <c r="NI71" s="151"/>
      <c r="NJ71" s="151"/>
      <c r="NK71" s="151"/>
      <c r="NL71" s="151"/>
      <c r="NM71" s="151"/>
      <c r="NN71" s="151">
        <v>42</v>
      </c>
      <c r="NO71" s="151"/>
      <c r="NP71" s="151">
        <v>12</v>
      </c>
      <c r="NQ71" s="151"/>
      <c r="NR71" s="151"/>
      <c r="NS71" s="151"/>
      <c r="NT71" s="151">
        <v>45</v>
      </c>
      <c r="NU71" s="151">
        <v>38</v>
      </c>
      <c r="NV71" s="151">
        <v>44</v>
      </c>
      <c r="NW71" s="151"/>
      <c r="NX71" s="151"/>
      <c r="NY71" s="151"/>
      <c r="NZ71" s="151"/>
      <c r="OA71" s="151"/>
      <c r="OB71" s="151"/>
      <c r="OC71" s="151"/>
      <c r="OD71" s="151"/>
      <c r="OE71" s="151">
        <v>189</v>
      </c>
      <c r="OF71" s="151">
        <v>29</v>
      </c>
      <c r="OG71" s="151"/>
      <c r="OH71" s="151"/>
      <c r="OI71" s="151">
        <v>1</v>
      </c>
      <c r="OJ71" s="151">
        <v>12</v>
      </c>
      <c r="OK71" s="151">
        <v>430</v>
      </c>
      <c r="OL71" s="151">
        <v>58</v>
      </c>
      <c r="OM71" s="151"/>
      <c r="ON71" s="151">
        <v>12</v>
      </c>
      <c r="OO71" s="152">
        <v>147</v>
      </c>
      <c r="OP71" s="142">
        <v>10874</v>
      </c>
      <c r="OQ71" s="153">
        <v>199</v>
      </c>
      <c r="OR71" s="151"/>
      <c r="OS71" s="151"/>
      <c r="OT71" s="151"/>
      <c r="OU71" s="151"/>
      <c r="OV71" s="151">
        <v>116</v>
      </c>
      <c r="OW71" s="151">
        <v>412</v>
      </c>
      <c r="OX71" s="151">
        <v>-658</v>
      </c>
      <c r="OY71" s="151"/>
      <c r="OZ71" s="151"/>
      <c r="PA71" s="151"/>
      <c r="PB71" s="151"/>
      <c r="PC71" s="151"/>
      <c r="PD71" s="151"/>
      <c r="PE71" s="151"/>
      <c r="PF71" s="151"/>
      <c r="PG71" s="151"/>
      <c r="PH71" s="151"/>
      <c r="PI71" s="151"/>
      <c r="PJ71" s="154"/>
      <c r="PK71" s="142">
        <v>69</v>
      </c>
      <c r="PL71" s="142">
        <v>10943</v>
      </c>
    </row>
    <row r="72" spans="1:428" ht="15" x14ac:dyDescent="0.25">
      <c r="A72" s="160">
        <v>332200</v>
      </c>
      <c r="B72" s="161" t="s">
        <v>720</v>
      </c>
      <c r="C72" s="162" t="s">
        <v>260</v>
      </c>
      <c r="D72" s="155">
        <v>23</v>
      </c>
      <c r="E72" s="150">
        <v>68</v>
      </c>
      <c r="F72" s="150">
        <v>23</v>
      </c>
      <c r="G72" s="150">
        <v>18</v>
      </c>
      <c r="H72" s="150">
        <v>26</v>
      </c>
      <c r="I72" s="150">
        <v>27</v>
      </c>
      <c r="J72" s="151">
        <v>132</v>
      </c>
      <c r="K72" s="151">
        <v>99</v>
      </c>
      <c r="L72" s="151">
        <v>13</v>
      </c>
      <c r="M72" s="151">
        <v>13</v>
      </c>
      <c r="N72" s="151"/>
      <c r="O72" s="151">
        <v>2</v>
      </c>
      <c r="P72" s="151">
        <v>0</v>
      </c>
      <c r="Q72" s="151">
        <v>337</v>
      </c>
      <c r="R72" s="151">
        <v>12</v>
      </c>
      <c r="S72" s="151"/>
      <c r="T72" s="151">
        <v>14</v>
      </c>
      <c r="U72" s="151"/>
      <c r="V72" s="151"/>
      <c r="W72" s="151">
        <v>46</v>
      </c>
      <c r="X72" s="151">
        <v>303</v>
      </c>
      <c r="Y72" s="151">
        <v>1</v>
      </c>
      <c r="Z72" s="151"/>
      <c r="AA72" s="151"/>
      <c r="AB72" s="151">
        <v>57</v>
      </c>
      <c r="AC72" s="151">
        <v>139</v>
      </c>
      <c r="AD72" s="151">
        <v>16</v>
      </c>
      <c r="AE72" s="151">
        <v>49</v>
      </c>
      <c r="AF72" s="151">
        <v>93</v>
      </c>
      <c r="AG72" s="151">
        <v>34</v>
      </c>
      <c r="AH72" s="151">
        <v>246</v>
      </c>
      <c r="AI72" s="151">
        <v>31</v>
      </c>
      <c r="AJ72" s="151">
        <v>41</v>
      </c>
      <c r="AK72" s="151">
        <v>29</v>
      </c>
      <c r="AL72" s="151">
        <v>276</v>
      </c>
      <c r="AM72" s="151">
        <v>47</v>
      </c>
      <c r="AN72" s="151">
        <v>37</v>
      </c>
      <c r="AO72" s="151">
        <v>1</v>
      </c>
      <c r="AP72" s="151">
        <v>3</v>
      </c>
      <c r="AQ72" s="151">
        <v>5</v>
      </c>
      <c r="AR72" s="151"/>
      <c r="AS72" s="151">
        <v>1</v>
      </c>
      <c r="AT72" s="151"/>
      <c r="AU72" s="151">
        <v>3</v>
      </c>
      <c r="AV72" s="151">
        <v>0</v>
      </c>
      <c r="AW72" s="151">
        <v>2</v>
      </c>
      <c r="AX72" s="151"/>
      <c r="AY72" s="151"/>
      <c r="AZ72" s="151">
        <v>62</v>
      </c>
      <c r="BA72" s="151">
        <v>0</v>
      </c>
      <c r="BB72" s="151">
        <v>1</v>
      </c>
      <c r="BC72" s="151"/>
      <c r="BD72" s="151">
        <v>9</v>
      </c>
      <c r="BE72" s="151">
        <v>1</v>
      </c>
      <c r="BF72" s="151">
        <v>1</v>
      </c>
      <c r="BG72" s="151">
        <v>0</v>
      </c>
      <c r="BH72" s="151">
        <v>1</v>
      </c>
      <c r="BI72" s="151"/>
      <c r="BJ72" s="151">
        <v>2</v>
      </c>
      <c r="BK72" s="151">
        <v>1</v>
      </c>
      <c r="BL72" s="151">
        <v>5</v>
      </c>
      <c r="BM72" s="151">
        <v>5</v>
      </c>
      <c r="BN72" s="151">
        <v>9</v>
      </c>
      <c r="BO72" s="151">
        <v>9</v>
      </c>
      <c r="BP72" s="151">
        <v>18</v>
      </c>
      <c r="BQ72" s="151">
        <v>20</v>
      </c>
      <c r="BR72" s="151">
        <v>37</v>
      </c>
      <c r="BS72" s="151">
        <v>12</v>
      </c>
      <c r="BT72" s="151">
        <v>25</v>
      </c>
      <c r="BU72" s="151">
        <v>8</v>
      </c>
      <c r="BV72" s="151">
        <v>11</v>
      </c>
      <c r="BW72" s="151">
        <v>32</v>
      </c>
      <c r="BX72" s="151">
        <v>20</v>
      </c>
      <c r="BY72" s="151">
        <v>54</v>
      </c>
      <c r="BZ72" s="151">
        <v>15</v>
      </c>
      <c r="CA72" s="151">
        <v>42</v>
      </c>
      <c r="CB72" s="151">
        <v>8</v>
      </c>
      <c r="CC72" s="151">
        <v>61</v>
      </c>
      <c r="CD72" s="151">
        <v>3</v>
      </c>
      <c r="CE72" s="151">
        <v>11</v>
      </c>
      <c r="CF72" s="151">
        <v>52</v>
      </c>
      <c r="CG72" s="151">
        <v>12</v>
      </c>
      <c r="CH72" s="151">
        <v>5</v>
      </c>
      <c r="CI72" s="151">
        <v>3</v>
      </c>
      <c r="CJ72" s="151">
        <v>4</v>
      </c>
      <c r="CK72" s="151">
        <v>62</v>
      </c>
      <c r="CL72" s="151">
        <v>17</v>
      </c>
      <c r="CM72" s="151">
        <v>38</v>
      </c>
      <c r="CN72" s="151">
        <v>6</v>
      </c>
      <c r="CO72" s="151">
        <v>1</v>
      </c>
      <c r="CP72" s="151">
        <v>27</v>
      </c>
      <c r="CQ72" s="151">
        <v>7</v>
      </c>
      <c r="CR72" s="151">
        <v>16</v>
      </c>
      <c r="CS72" s="151">
        <v>3</v>
      </c>
      <c r="CT72" s="151">
        <v>8</v>
      </c>
      <c r="CU72" s="151">
        <v>7</v>
      </c>
      <c r="CV72" s="151">
        <v>5</v>
      </c>
      <c r="CW72" s="151">
        <v>6</v>
      </c>
      <c r="CX72" s="151">
        <v>21</v>
      </c>
      <c r="CY72" s="151">
        <v>1</v>
      </c>
      <c r="CZ72" s="151">
        <v>9</v>
      </c>
      <c r="DA72" s="151">
        <v>13</v>
      </c>
      <c r="DB72" s="151">
        <v>5</v>
      </c>
      <c r="DC72" s="151">
        <v>5</v>
      </c>
      <c r="DD72" s="151">
        <v>16</v>
      </c>
      <c r="DE72" s="151">
        <v>8</v>
      </c>
      <c r="DF72" s="151">
        <v>37</v>
      </c>
      <c r="DG72" s="151">
        <v>8</v>
      </c>
      <c r="DH72" s="151">
        <v>16</v>
      </c>
      <c r="DI72" s="151">
        <v>7</v>
      </c>
      <c r="DJ72" s="151"/>
      <c r="DK72" s="151">
        <v>0</v>
      </c>
      <c r="DL72" s="151">
        <v>0</v>
      </c>
      <c r="DM72" s="151"/>
      <c r="DN72" s="151">
        <v>3</v>
      </c>
      <c r="DO72" s="151">
        <v>1</v>
      </c>
      <c r="DP72" s="151">
        <v>1</v>
      </c>
      <c r="DQ72" s="151">
        <v>1</v>
      </c>
      <c r="DR72" s="151">
        <v>1</v>
      </c>
      <c r="DS72" s="151">
        <v>16</v>
      </c>
      <c r="DT72" s="151">
        <v>5</v>
      </c>
      <c r="DU72" s="151">
        <v>0</v>
      </c>
      <c r="DV72" s="151">
        <v>13</v>
      </c>
      <c r="DW72" s="151">
        <v>3</v>
      </c>
      <c r="DX72" s="151">
        <v>3</v>
      </c>
      <c r="DY72" s="151">
        <v>14</v>
      </c>
      <c r="DZ72" s="151">
        <v>30</v>
      </c>
      <c r="EA72" s="151">
        <v>38</v>
      </c>
      <c r="EB72" s="151">
        <v>0</v>
      </c>
      <c r="EC72" s="151"/>
      <c r="ED72" s="151">
        <v>0</v>
      </c>
      <c r="EE72" s="151">
        <v>1</v>
      </c>
      <c r="EF72" s="151">
        <v>2</v>
      </c>
      <c r="EG72" s="151">
        <v>10</v>
      </c>
      <c r="EH72" s="151">
        <v>4</v>
      </c>
      <c r="EI72" s="151">
        <v>5</v>
      </c>
      <c r="EJ72" s="151">
        <v>30</v>
      </c>
      <c r="EK72" s="151">
        <v>14</v>
      </c>
      <c r="EL72" s="151">
        <v>6</v>
      </c>
      <c r="EM72" s="151">
        <v>2</v>
      </c>
      <c r="EN72" s="151">
        <v>1</v>
      </c>
      <c r="EO72" s="151">
        <v>17</v>
      </c>
      <c r="EP72" s="151">
        <v>0</v>
      </c>
      <c r="EQ72" s="151">
        <v>1</v>
      </c>
      <c r="ER72" s="151">
        <v>6</v>
      </c>
      <c r="ES72" s="151">
        <v>20</v>
      </c>
      <c r="ET72" s="151">
        <v>9</v>
      </c>
      <c r="EU72" s="151">
        <v>11</v>
      </c>
      <c r="EV72" s="151">
        <v>7</v>
      </c>
      <c r="EW72" s="151">
        <v>0</v>
      </c>
      <c r="EX72" s="151">
        <v>6</v>
      </c>
      <c r="EY72" s="151">
        <v>21</v>
      </c>
      <c r="EZ72" s="151">
        <v>10</v>
      </c>
      <c r="FA72" s="151">
        <v>11</v>
      </c>
      <c r="FB72" s="151">
        <v>30</v>
      </c>
      <c r="FC72" s="151">
        <v>84</v>
      </c>
      <c r="FD72" s="151">
        <v>19</v>
      </c>
      <c r="FE72" s="151">
        <v>26</v>
      </c>
      <c r="FF72" s="151">
        <v>12</v>
      </c>
      <c r="FG72" s="151">
        <v>12</v>
      </c>
      <c r="FH72" s="151">
        <v>21</v>
      </c>
      <c r="FI72" s="151"/>
      <c r="FJ72" s="151">
        <v>2</v>
      </c>
      <c r="FK72" s="151">
        <v>190</v>
      </c>
      <c r="FL72" s="151">
        <v>6</v>
      </c>
      <c r="FM72" s="151">
        <v>4</v>
      </c>
      <c r="FN72" s="151">
        <v>6</v>
      </c>
      <c r="FO72" s="151">
        <v>27</v>
      </c>
      <c r="FP72" s="151">
        <v>8</v>
      </c>
      <c r="FQ72" s="151">
        <v>0</v>
      </c>
      <c r="FR72" s="151">
        <v>6</v>
      </c>
      <c r="FS72" s="151"/>
      <c r="FT72" s="151">
        <v>5</v>
      </c>
      <c r="FU72" s="151">
        <v>9</v>
      </c>
      <c r="FV72" s="151">
        <v>21</v>
      </c>
      <c r="FW72" s="151">
        <v>39</v>
      </c>
      <c r="FX72" s="151">
        <v>4</v>
      </c>
      <c r="FY72" s="151">
        <v>25</v>
      </c>
      <c r="FZ72" s="151">
        <v>22</v>
      </c>
      <c r="GA72" s="151">
        <v>5</v>
      </c>
      <c r="GB72" s="151">
        <v>1</v>
      </c>
      <c r="GC72" s="151">
        <v>3</v>
      </c>
      <c r="GD72" s="151">
        <v>3</v>
      </c>
      <c r="GE72" s="151">
        <v>6</v>
      </c>
      <c r="GF72" s="151">
        <v>3</v>
      </c>
      <c r="GG72" s="151">
        <v>3</v>
      </c>
      <c r="GH72" s="151">
        <v>10</v>
      </c>
      <c r="GI72" s="151">
        <v>20</v>
      </c>
      <c r="GJ72" s="151"/>
      <c r="GK72" s="151"/>
      <c r="GL72" s="151"/>
      <c r="GM72" s="151"/>
      <c r="GN72" s="151"/>
      <c r="GO72" s="151"/>
      <c r="GP72" s="151"/>
      <c r="GQ72" s="151">
        <v>1</v>
      </c>
      <c r="GR72" s="151"/>
      <c r="GS72" s="151">
        <v>1</v>
      </c>
      <c r="GT72" s="151"/>
      <c r="GU72" s="151"/>
      <c r="GV72" s="151"/>
      <c r="GW72" s="151"/>
      <c r="GX72" s="151">
        <v>14</v>
      </c>
      <c r="GY72" s="151">
        <v>25</v>
      </c>
      <c r="GZ72" s="151"/>
      <c r="HA72" s="151">
        <v>4</v>
      </c>
      <c r="HB72" s="151">
        <v>1</v>
      </c>
      <c r="HC72" s="151">
        <v>1</v>
      </c>
      <c r="HD72" s="151"/>
      <c r="HE72" s="151"/>
      <c r="HF72" s="151">
        <v>1</v>
      </c>
      <c r="HG72" s="151"/>
      <c r="HH72" s="151">
        <v>5</v>
      </c>
      <c r="HI72" s="151">
        <v>0</v>
      </c>
      <c r="HJ72" s="151">
        <v>0</v>
      </c>
      <c r="HK72" s="151"/>
      <c r="HL72" s="151"/>
      <c r="HM72" s="151"/>
      <c r="HN72" s="151"/>
      <c r="HO72" s="151"/>
      <c r="HP72" s="151"/>
      <c r="HQ72" s="151">
        <v>0</v>
      </c>
      <c r="HR72" s="151">
        <v>0</v>
      </c>
      <c r="HS72" s="151"/>
      <c r="HT72" s="151"/>
      <c r="HU72" s="151">
        <v>1</v>
      </c>
      <c r="HV72" s="151">
        <v>28</v>
      </c>
      <c r="HW72" s="151">
        <v>13</v>
      </c>
      <c r="HX72" s="151">
        <v>6</v>
      </c>
      <c r="HY72" s="151">
        <v>2</v>
      </c>
      <c r="HZ72" s="151">
        <v>0</v>
      </c>
      <c r="IA72" s="151">
        <v>0</v>
      </c>
      <c r="IB72" s="151">
        <v>0</v>
      </c>
      <c r="IC72" s="151">
        <v>1</v>
      </c>
      <c r="ID72" s="151"/>
      <c r="IE72" s="151"/>
      <c r="IF72" s="151"/>
      <c r="IG72" s="151"/>
      <c r="IH72" s="151"/>
      <c r="II72" s="151"/>
      <c r="IJ72" s="151"/>
      <c r="IK72" s="151"/>
      <c r="IL72" s="151">
        <v>1</v>
      </c>
      <c r="IM72" s="151">
        <v>0</v>
      </c>
      <c r="IN72" s="151">
        <v>3</v>
      </c>
      <c r="IO72" s="151">
        <v>1</v>
      </c>
      <c r="IP72" s="151"/>
      <c r="IQ72" s="151"/>
      <c r="IR72" s="151"/>
      <c r="IS72" s="151"/>
      <c r="IT72" s="151"/>
      <c r="IU72" s="151"/>
      <c r="IV72" s="151"/>
      <c r="IW72" s="151"/>
      <c r="IX72" s="151">
        <v>1</v>
      </c>
      <c r="IY72" s="151">
        <v>1</v>
      </c>
      <c r="IZ72" s="151"/>
      <c r="JA72" s="151">
        <v>6</v>
      </c>
      <c r="JB72" s="151">
        <v>8</v>
      </c>
      <c r="JC72" s="151">
        <v>5</v>
      </c>
      <c r="JD72" s="151">
        <v>1</v>
      </c>
      <c r="JE72" s="151">
        <v>3</v>
      </c>
      <c r="JF72" s="151">
        <v>2</v>
      </c>
      <c r="JG72" s="151">
        <v>3</v>
      </c>
      <c r="JH72" s="151">
        <v>56</v>
      </c>
      <c r="JI72" s="151">
        <v>9</v>
      </c>
      <c r="JJ72" s="151">
        <v>1</v>
      </c>
      <c r="JK72" s="151">
        <v>72</v>
      </c>
      <c r="JL72" s="151"/>
      <c r="JM72" s="151">
        <v>145</v>
      </c>
      <c r="JN72" s="151"/>
      <c r="JO72" s="151">
        <v>4</v>
      </c>
      <c r="JP72" s="151">
        <v>21</v>
      </c>
      <c r="JQ72" s="151"/>
      <c r="JR72" s="151">
        <v>71</v>
      </c>
      <c r="JS72" s="151"/>
      <c r="JT72" s="151">
        <v>12</v>
      </c>
      <c r="JU72" s="151">
        <v>11</v>
      </c>
      <c r="JV72" s="151"/>
      <c r="JW72" s="151">
        <v>7</v>
      </c>
      <c r="JX72" s="151">
        <v>42</v>
      </c>
      <c r="JY72" s="151">
        <v>58</v>
      </c>
      <c r="JZ72" s="151">
        <v>2</v>
      </c>
      <c r="KA72" s="151">
        <v>12</v>
      </c>
      <c r="KB72" s="151">
        <v>10</v>
      </c>
      <c r="KC72" s="151"/>
      <c r="KD72" s="151"/>
      <c r="KE72" s="151">
        <v>0</v>
      </c>
      <c r="KF72" s="151">
        <v>2</v>
      </c>
      <c r="KG72" s="151">
        <v>8</v>
      </c>
      <c r="KH72" s="151"/>
      <c r="KI72" s="151">
        <v>22</v>
      </c>
      <c r="KJ72" s="151">
        <v>18</v>
      </c>
      <c r="KK72" s="151">
        <v>40</v>
      </c>
      <c r="KL72" s="151">
        <v>1</v>
      </c>
      <c r="KM72" s="151"/>
      <c r="KN72" s="151">
        <v>13</v>
      </c>
      <c r="KO72" s="151"/>
      <c r="KP72" s="151">
        <v>39</v>
      </c>
      <c r="KQ72" s="151"/>
      <c r="KR72" s="151">
        <v>12</v>
      </c>
      <c r="KS72" s="151"/>
      <c r="KT72" s="151"/>
      <c r="KU72" s="151"/>
      <c r="KV72" s="151"/>
      <c r="KW72" s="151"/>
      <c r="KX72" s="151">
        <v>1</v>
      </c>
      <c r="KY72" s="151">
        <v>6</v>
      </c>
      <c r="KZ72" s="151"/>
      <c r="LA72" s="151"/>
      <c r="LB72" s="151">
        <v>67</v>
      </c>
      <c r="LC72" s="151"/>
      <c r="LD72" s="151">
        <v>4</v>
      </c>
      <c r="LE72" s="151">
        <v>12</v>
      </c>
      <c r="LF72" s="151">
        <v>3</v>
      </c>
      <c r="LG72" s="151">
        <v>0</v>
      </c>
      <c r="LH72" s="151"/>
      <c r="LI72" s="151"/>
      <c r="LJ72" s="151"/>
      <c r="LK72" s="151"/>
      <c r="LL72" s="151">
        <v>0</v>
      </c>
      <c r="LM72" s="151">
        <v>0</v>
      </c>
      <c r="LN72" s="151">
        <v>459</v>
      </c>
      <c r="LO72" s="151">
        <v>59</v>
      </c>
      <c r="LP72" s="151">
        <v>88</v>
      </c>
      <c r="LQ72" s="151"/>
      <c r="LR72" s="151"/>
      <c r="LS72" s="151"/>
      <c r="LT72" s="151"/>
      <c r="LU72" s="151"/>
      <c r="LV72" s="151"/>
      <c r="LW72" s="151"/>
      <c r="LX72" s="151">
        <v>4</v>
      </c>
      <c r="LY72" s="151">
        <v>10</v>
      </c>
      <c r="LZ72" s="151">
        <v>3</v>
      </c>
      <c r="MA72" s="151">
        <v>56</v>
      </c>
      <c r="MB72" s="151">
        <v>6</v>
      </c>
      <c r="MC72" s="151"/>
      <c r="MD72" s="151"/>
      <c r="ME72" s="151"/>
      <c r="MF72" s="151">
        <v>2</v>
      </c>
      <c r="MG72" s="151">
        <v>11</v>
      </c>
      <c r="MH72" s="151"/>
      <c r="MI72" s="151">
        <v>69</v>
      </c>
      <c r="MJ72" s="151">
        <v>2</v>
      </c>
      <c r="MK72" s="151"/>
      <c r="ML72" s="151">
        <v>14</v>
      </c>
      <c r="MM72" s="151"/>
      <c r="MN72" s="151">
        <v>10</v>
      </c>
      <c r="MO72" s="151">
        <v>12</v>
      </c>
      <c r="MP72" s="151">
        <v>1</v>
      </c>
      <c r="MQ72" s="151">
        <v>7</v>
      </c>
      <c r="MR72" s="151">
        <v>28</v>
      </c>
      <c r="MS72" s="151">
        <v>17</v>
      </c>
      <c r="MT72" s="151"/>
      <c r="MU72" s="151"/>
      <c r="MV72" s="151"/>
      <c r="MW72" s="151"/>
      <c r="MX72" s="151"/>
      <c r="MY72" s="151"/>
      <c r="MZ72" s="151"/>
      <c r="NA72" s="151">
        <v>12</v>
      </c>
      <c r="NB72" s="151">
        <v>5</v>
      </c>
      <c r="NC72" s="151"/>
      <c r="ND72" s="151">
        <v>1</v>
      </c>
      <c r="NE72" s="151">
        <v>6</v>
      </c>
      <c r="NF72" s="151">
        <v>245</v>
      </c>
      <c r="NG72" s="151"/>
      <c r="NH72" s="151"/>
      <c r="NI72" s="151"/>
      <c r="NJ72" s="151"/>
      <c r="NK72" s="151"/>
      <c r="NL72" s="151">
        <v>1</v>
      </c>
      <c r="NM72" s="151">
        <v>5</v>
      </c>
      <c r="NN72" s="151">
        <v>92</v>
      </c>
      <c r="NO72" s="151">
        <v>46</v>
      </c>
      <c r="NP72" s="151">
        <v>162</v>
      </c>
      <c r="NQ72" s="151">
        <v>292</v>
      </c>
      <c r="NR72" s="151">
        <v>59</v>
      </c>
      <c r="NS72" s="151">
        <v>18</v>
      </c>
      <c r="NT72" s="151">
        <v>2</v>
      </c>
      <c r="NU72" s="151">
        <v>85</v>
      </c>
      <c r="NV72" s="151">
        <v>70</v>
      </c>
      <c r="NW72" s="151">
        <v>153</v>
      </c>
      <c r="NX72" s="151"/>
      <c r="NY72" s="151"/>
      <c r="NZ72" s="151">
        <v>2</v>
      </c>
      <c r="OA72" s="151">
        <v>10</v>
      </c>
      <c r="OB72" s="151">
        <v>1</v>
      </c>
      <c r="OC72" s="151">
        <v>56</v>
      </c>
      <c r="OD72" s="151"/>
      <c r="OE72" s="151">
        <v>904</v>
      </c>
      <c r="OF72" s="151">
        <v>161</v>
      </c>
      <c r="OG72" s="151"/>
      <c r="OH72" s="151"/>
      <c r="OI72" s="151">
        <v>4</v>
      </c>
      <c r="OJ72" s="151">
        <v>324</v>
      </c>
      <c r="OK72" s="151">
        <v>72</v>
      </c>
      <c r="OL72" s="151">
        <v>883</v>
      </c>
      <c r="OM72" s="151"/>
      <c r="ON72" s="151"/>
      <c r="OO72" s="152">
        <v>1</v>
      </c>
      <c r="OP72" s="142">
        <v>9586</v>
      </c>
      <c r="OQ72" s="153">
        <v>5626</v>
      </c>
      <c r="OR72" s="151">
        <v>122</v>
      </c>
      <c r="OS72" s="151"/>
      <c r="OT72" s="151"/>
      <c r="OU72" s="151"/>
      <c r="OV72" s="151">
        <v>127</v>
      </c>
      <c r="OW72" s="151">
        <v>1284</v>
      </c>
      <c r="OX72" s="151">
        <v>-8019</v>
      </c>
      <c r="OY72" s="151"/>
      <c r="OZ72" s="151">
        <v>1</v>
      </c>
      <c r="PA72" s="151"/>
      <c r="PB72" s="151"/>
      <c r="PC72" s="151"/>
      <c r="PD72" s="151">
        <v>1</v>
      </c>
      <c r="PE72" s="151"/>
      <c r="PF72" s="151"/>
      <c r="PG72" s="151"/>
      <c r="PH72" s="151">
        <v>27</v>
      </c>
      <c r="PI72" s="151"/>
      <c r="PJ72" s="154"/>
      <c r="PK72" s="142">
        <v>-830</v>
      </c>
      <c r="PL72" s="142">
        <v>8756</v>
      </c>
    </row>
    <row r="73" spans="1:428" ht="15" x14ac:dyDescent="0.25">
      <c r="A73" s="145">
        <v>332310</v>
      </c>
      <c r="B73" s="146" t="s">
        <v>720</v>
      </c>
      <c r="C73" s="158" t="s">
        <v>261</v>
      </c>
      <c r="D73" s="155">
        <v>16</v>
      </c>
      <c r="E73" s="150">
        <v>29</v>
      </c>
      <c r="F73" s="150">
        <v>10</v>
      </c>
      <c r="G73" s="150">
        <v>9</v>
      </c>
      <c r="H73" s="150">
        <v>11</v>
      </c>
      <c r="I73" s="150">
        <v>12</v>
      </c>
      <c r="J73" s="151">
        <v>59</v>
      </c>
      <c r="K73" s="151">
        <v>32</v>
      </c>
      <c r="L73" s="151">
        <v>6</v>
      </c>
      <c r="M73" s="151">
        <v>5</v>
      </c>
      <c r="N73" s="151"/>
      <c r="O73" s="151"/>
      <c r="P73" s="151"/>
      <c r="Q73" s="151">
        <v>907</v>
      </c>
      <c r="R73" s="151"/>
      <c r="S73" s="151">
        <v>10</v>
      </c>
      <c r="T73" s="151">
        <v>3</v>
      </c>
      <c r="U73" s="151"/>
      <c r="V73" s="151"/>
      <c r="W73" s="151">
        <v>120</v>
      </c>
      <c r="X73" s="151">
        <v>43</v>
      </c>
      <c r="Y73" s="151"/>
      <c r="Z73" s="151"/>
      <c r="AA73" s="151"/>
      <c r="AB73" s="151">
        <v>1057</v>
      </c>
      <c r="AC73" s="151">
        <v>341</v>
      </c>
      <c r="AD73" s="151">
        <v>1456</v>
      </c>
      <c r="AE73" s="151">
        <v>350</v>
      </c>
      <c r="AF73" s="151">
        <v>4466</v>
      </c>
      <c r="AG73" s="151">
        <v>702</v>
      </c>
      <c r="AH73" s="151">
        <v>2955</v>
      </c>
      <c r="AI73" s="151">
        <v>175</v>
      </c>
      <c r="AJ73" s="151">
        <v>2903</v>
      </c>
      <c r="AK73" s="151">
        <v>3821</v>
      </c>
      <c r="AL73" s="151">
        <v>1086</v>
      </c>
      <c r="AM73" s="151">
        <v>6769</v>
      </c>
      <c r="AN73" s="151"/>
      <c r="AO73" s="151">
        <v>57</v>
      </c>
      <c r="AP73" s="151"/>
      <c r="AQ73" s="151">
        <v>30</v>
      </c>
      <c r="AR73" s="151"/>
      <c r="AS73" s="151"/>
      <c r="AT73" s="151"/>
      <c r="AU73" s="151"/>
      <c r="AV73" s="151">
        <v>4</v>
      </c>
      <c r="AW73" s="151">
        <v>116</v>
      </c>
      <c r="AX73" s="151"/>
      <c r="AY73" s="151"/>
      <c r="AZ73" s="151"/>
      <c r="BA73" s="151"/>
      <c r="BB73" s="151"/>
      <c r="BC73" s="151"/>
      <c r="BD73" s="151"/>
      <c r="BE73" s="151">
        <v>24</v>
      </c>
      <c r="BF73" s="151"/>
      <c r="BG73" s="151"/>
      <c r="BH73" s="151"/>
      <c r="BI73" s="151"/>
      <c r="BJ73" s="151"/>
      <c r="BK73" s="151"/>
      <c r="BL73" s="151"/>
      <c r="BM73" s="151"/>
      <c r="BN73" s="151">
        <v>18</v>
      </c>
      <c r="BO73" s="151">
        <v>20</v>
      </c>
      <c r="BP73" s="151">
        <v>90</v>
      </c>
      <c r="BQ73" s="151">
        <v>8</v>
      </c>
      <c r="BR73" s="151">
        <v>1328</v>
      </c>
      <c r="BS73" s="151">
        <v>19</v>
      </c>
      <c r="BT73" s="151">
        <v>45</v>
      </c>
      <c r="BU73" s="151">
        <v>14</v>
      </c>
      <c r="BV73" s="151">
        <v>7</v>
      </c>
      <c r="BW73" s="151">
        <v>33</v>
      </c>
      <c r="BX73" s="151">
        <v>21</v>
      </c>
      <c r="BY73" s="151">
        <v>567</v>
      </c>
      <c r="BZ73" s="151">
        <v>14</v>
      </c>
      <c r="CA73" s="151">
        <v>39</v>
      </c>
      <c r="CB73" s="151">
        <v>7</v>
      </c>
      <c r="CC73" s="151">
        <v>64</v>
      </c>
      <c r="CD73" s="151">
        <v>2</v>
      </c>
      <c r="CE73" s="151">
        <v>7</v>
      </c>
      <c r="CF73" s="151">
        <v>41</v>
      </c>
      <c r="CG73" s="151">
        <v>8</v>
      </c>
      <c r="CH73" s="151">
        <v>2</v>
      </c>
      <c r="CI73" s="151">
        <v>2</v>
      </c>
      <c r="CJ73" s="151">
        <v>93</v>
      </c>
      <c r="CK73" s="151">
        <v>35</v>
      </c>
      <c r="CL73" s="151">
        <v>10</v>
      </c>
      <c r="CM73" s="151">
        <v>299</v>
      </c>
      <c r="CN73" s="151"/>
      <c r="CO73" s="151">
        <v>1</v>
      </c>
      <c r="CP73" s="151">
        <v>26</v>
      </c>
      <c r="CQ73" s="151">
        <v>3</v>
      </c>
      <c r="CR73" s="151">
        <v>170</v>
      </c>
      <c r="CS73" s="151">
        <v>43</v>
      </c>
      <c r="CT73" s="151">
        <v>7</v>
      </c>
      <c r="CU73" s="151">
        <v>5</v>
      </c>
      <c r="CV73" s="151">
        <v>4</v>
      </c>
      <c r="CW73" s="151">
        <v>4</v>
      </c>
      <c r="CX73" s="151">
        <v>124</v>
      </c>
      <c r="CY73" s="151">
        <v>1</v>
      </c>
      <c r="CZ73" s="151">
        <v>5</v>
      </c>
      <c r="DA73" s="151">
        <v>176</v>
      </c>
      <c r="DB73" s="151">
        <v>85</v>
      </c>
      <c r="DC73" s="151">
        <v>80</v>
      </c>
      <c r="DD73" s="151">
        <v>307</v>
      </c>
      <c r="DE73" s="151">
        <v>6</v>
      </c>
      <c r="DF73" s="151">
        <v>19</v>
      </c>
      <c r="DG73" s="151">
        <v>7</v>
      </c>
      <c r="DH73" s="151">
        <v>29</v>
      </c>
      <c r="DI73" s="151">
        <v>5</v>
      </c>
      <c r="DJ73" s="151">
        <v>1</v>
      </c>
      <c r="DK73" s="151">
        <v>1</v>
      </c>
      <c r="DL73" s="151">
        <v>2</v>
      </c>
      <c r="DM73" s="151"/>
      <c r="DN73" s="151">
        <v>8</v>
      </c>
      <c r="DO73" s="151">
        <v>1</v>
      </c>
      <c r="DP73" s="151">
        <v>90</v>
      </c>
      <c r="DQ73" s="151">
        <v>6</v>
      </c>
      <c r="DR73" s="151">
        <v>28</v>
      </c>
      <c r="DS73" s="151">
        <v>16</v>
      </c>
      <c r="DT73" s="151">
        <v>4</v>
      </c>
      <c r="DU73" s="151"/>
      <c r="DV73" s="151"/>
      <c r="DW73" s="151"/>
      <c r="DX73" s="151"/>
      <c r="DY73" s="151"/>
      <c r="DZ73" s="151">
        <v>14</v>
      </c>
      <c r="EA73" s="151">
        <v>5</v>
      </c>
      <c r="EB73" s="151">
        <v>4</v>
      </c>
      <c r="EC73" s="151"/>
      <c r="ED73" s="151"/>
      <c r="EE73" s="151">
        <v>27</v>
      </c>
      <c r="EF73" s="151">
        <v>1</v>
      </c>
      <c r="EG73" s="151">
        <v>19</v>
      </c>
      <c r="EH73" s="151">
        <v>13</v>
      </c>
      <c r="EI73" s="151">
        <v>13</v>
      </c>
      <c r="EJ73" s="151">
        <v>114</v>
      </c>
      <c r="EK73" s="151">
        <v>38</v>
      </c>
      <c r="EL73" s="151">
        <v>46</v>
      </c>
      <c r="EM73" s="151">
        <v>13</v>
      </c>
      <c r="EN73" s="151"/>
      <c r="EO73" s="151">
        <v>51</v>
      </c>
      <c r="EP73" s="151"/>
      <c r="EQ73" s="151">
        <v>20</v>
      </c>
      <c r="ER73" s="151">
        <v>4</v>
      </c>
      <c r="ES73" s="151">
        <v>16</v>
      </c>
      <c r="ET73" s="151">
        <v>7</v>
      </c>
      <c r="EU73" s="151">
        <v>14</v>
      </c>
      <c r="EV73" s="151">
        <v>6</v>
      </c>
      <c r="EW73" s="151">
        <v>0</v>
      </c>
      <c r="EX73" s="151">
        <v>2</v>
      </c>
      <c r="EY73" s="151">
        <v>632</v>
      </c>
      <c r="EZ73" s="151">
        <v>16</v>
      </c>
      <c r="FA73" s="151">
        <v>174</v>
      </c>
      <c r="FB73" s="151">
        <v>7</v>
      </c>
      <c r="FC73" s="151">
        <v>80</v>
      </c>
      <c r="FD73" s="151">
        <v>36</v>
      </c>
      <c r="FE73" s="151">
        <v>40</v>
      </c>
      <c r="FF73" s="151">
        <v>1650</v>
      </c>
      <c r="FG73" s="151">
        <v>1</v>
      </c>
      <c r="FH73" s="151">
        <v>513</v>
      </c>
      <c r="FI73" s="151">
        <v>186</v>
      </c>
      <c r="FJ73" s="151">
        <v>3</v>
      </c>
      <c r="FK73" s="151">
        <v>306</v>
      </c>
      <c r="FL73" s="151">
        <v>184</v>
      </c>
      <c r="FM73" s="151">
        <v>200</v>
      </c>
      <c r="FN73" s="151">
        <v>3</v>
      </c>
      <c r="FO73" s="151">
        <v>33</v>
      </c>
      <c r="FP73" s="151">
        <v>6</v>
      </c>
      <c r="FQ73" s="151"/>
      <c r="FR73" s="151">
        <v>10</v>
      </c>
      <c r="FS73" s="151"/>
      <c r="FT73" s="151">
        <v>7</v>
      </c>
      <c r="FU73" s="151">
        <v>1</v>
      </c>
      <c r="FV73" s="151">
        <v>16</v>
      </c>
      <c r="FW73" s="151">
        <v>24</v>
      </c>
      <c r="FX73" s="151">
        <v>2</v>
      </c>
      <c r="FY73" s="151"/>
      <c r="FZ73" s="151"/>
      <c r="GA73" s="151">
        <v>7</v>
      </c>
      <c r="GB73" s="151"/>
      <c r="GC73" s="151">
        <v>7</v>
      </c>
      <c r="GD73" s="151">
        <v>5</v>
      </c>
      <c r="GE73" s="151">
        <v>14</v>
      </c>
      <c r="GF73" s="151">
        <v>2</v>
      </c>
      <c r="GG73" s="151">
        <v>2</v>
      </c>
      <c r="GH73" s="151">
        <v>2</v>
      </c>
      <c r="GI73" s="151">
        <v>14</v>
      </c>
      <c r="GJ73" s="151"/>
      <c r="GK73" s="151"/>
      <c r="GL73" s="151"/>
      <c r="GM73" s="151"/>
      <c r="GN73" s="151"/>
      <c r="GO73" s="151"/>
      <c r="GP73" s="151"/>
      <c r="GQ73" s="151"/>
      <c r="GR73" s="151"/>
      <c r="GS73" s="151"/>
      <c r="GT73" s="151"/>
      <c r="GU73" s="151"/>
      <c r="GV73" s="151"/>
      <c r="GW73" s="151"/>
      <c r="GX73" s="151"/>
      <c r="GY73" s="151"/>
      <c r="GZ73" s="151"/>
      <c r="HA73" s="151"/>
      <c r="HB73" s="151"/>
      <c r="HC73" s="151"/>
      <c r="HD73" s="151"/>
      <c r="HE73" s="151"/>
      <c r="HF73" s="151"/>
      <c r="HG73" s="151"/>
      <c r="HH73" s="151"/>
      <c r="HI73" s="151"/>
      <c r="HJ73" s="151"/>
      <c r="HK73" s="151"/>
      <c r="HL73" s="151"/>
      <c r="HM73" s="151"/>
      <c r="HN73" s="151"/>
      <c r="HO73" s="151"/>
      <c r="HP73" s="151"/>
      <c r="HQ73" s="151"/>
      <c r="HR73" s="151"/>
      <c r="HS73" s="151"/>
      <c r="HT73" s="151"/>
      <c r="HU73" s="151"/>
      <c r="HV73" s="151"/>
      <c r="HW73" s="151"/>
      <c r="HX73" s="151"/>
      <c r="HY73" s="151"/>
      <c r="HZ73" s="151"/>
      <c r="IA73" s="151"/>
      <c r="IB73" s="151"/>
      <c r="IC73" s="151"/>
      <c r="ID73" s="151"/>
      <c r="IE73" s="151"/>
      <c r="IF73" s="151"/>
      <c r="IG73" s="151"/>
      <c r="IH73" s="151"/>
      <c r="II73" s="151"/>
      <c r="IJ73" s="151"/>
      <c r="IK73" s="151"/>
      <c r="IL73" s="151"/>
      <c r="IM73" s="151"/>
      <c r="IN73" s="151"/>
      <c r="IO73" s="151"/>
      <c r="IP73" s="151"/>
      <c r="IQ73" s="151"/>
      <c r="IR73" s="151"/>
      <c r="IS73" s="151"/>
      <c r="IT73" s="151"/>
      <c r="IU73" s="151"/>
      <c r="IV73" s="151"/>
      <c r="IW73" s="151"/>
      <c r="IX73" s="151"/>
      <c r="IY73" s="151"/>
      <c r="IZ73" s="151"/>
      <c r="JA73" s="151">
        <v>1</v>
      </c>
      <c r="JB73" s="151"/>
      <c r="JC73" s="151"/>
      <c r="JD73" s="151"/>
      <c r="JE73" s="151"/>
      <c r="JF73" s="151"/>
      <c r="JG73" s="151"/>
      <c r="JH73" s="151">
        <v>156</v>
      </c>
      <c r="JI73" s="151">
        <v>8</v>
      </c>
      <c r="JJ73" s="151"/>
      <c r="JK73" s="151">
        <v>60</v>
      </c>
      <c r="JL73" s="151">
        <v>1</v>
      </c>
      <c r="JM73" s="151"/>
      <c r="JN73" s="151"/>
      <c r="JO73" s="151">
        <v>753</v>
      </c>
      <c r="JP73" s="151"/>
      <c r="JQ73" s="151"/>
      <c r="JR73" s="151"/>
      <c r="JS73" s="151"/>
      <c r="JT73" s="151"/>
      <c r="JU73" s="151">
        <v>8</v>
      </c>
      <c r="JV73" s="151"/>
      <c r="JW73" s="151"/>
      <c r="JX73" s="151"/>
      <c r="JY73" s="151"/>
      <c r="JZ73" s="151">
        <v>1</v>
      </c>
      <c r="KA73" s="151"/>
      <c r="KB73" s="151"/>
      <c r="KC73" s="151">
        <v>9</v>
      </c>
      <c r="KD73" s="151"/>
      <c r="KE73" s="151">
        <v>4</v>
      </c>
      <c r="KF73" s="151"/>
      <c r="KG73" s="151">
        <v>5</v>
      </c>
      <c r="KH73" s="151">
        <v>1857</v>
      </c>
      <c r="KI73" s="151"/>
      <c r="KJ73" s="151"/>
      <c r="KK73" s="151">
        <v>1480</v>
      </c>
      <c r="KL73" s="151">
        <v>0</v>
      </c>
      <c r="KM73" s="151"/>
      <c r="KN73" s="151">
        <v>1</v>
      </c>
      <c r="KO73" s="151"/>
      <c r="KP73" s="151"/>
      <c r="KQ73" s="151"/>
      <c r="KR73" s="151"/>
      <c r="KS73" s="151"/>
      <c r="KT73" s="151"/>
      <c r="KU73" s="151"/>
      <c r="KV73" s="151"/>
      <c r="KW73" s="151"/>
      <c r="KX73" s="151">
        <v>13</v>
      </c>
      <c r="KY73" s="151">
        <v>84</v>
      </c>
      <c r="KZ73" s="151"/>
      <c r="LA73" s="151">
        <v>46</v>
      </c>
      <c r="LB73" s="151"/>
      <c r="LC73" s="151"/>
      <c r="LD73" s="151"/>
      <c r="LE73" s="151"/>
      <c r="LF73" s="151"/>
      <c r="LG73" s="151"/>
      <c r="LH73" s="151"/>
      <c r="LI73" s="151"/>
      <c r="LJ73" s="151"/>
      <c r="LK73" s="151"/>
      <c r="LL73" s="151">
        <v>1</v>
      </c>
      <c r="LM73" s="151">
        <v>0</v>
      </c>
      <c r="LN73" s="151"/>
      <c r="LO73" s="151">
        <v>224</v>
      </c>
      <c r="LP73" s="151">
        <v>116</v>
      </c>
      <c r="LQ73" s="151"/>
      <c r="LR73" s="151"/>
      <c r="LS73" s="151"/>
      <c r="LT73" s="151"/>
      <c r="LU73" s="151">
        <v>591</v>
      </c>
      <c r="LV73" s="151"/>
      <c r="LW73" s="151">
        <v>0</v>
      </c>
      <c r="LX73" s="151">
        <v>724</v>
      </c>
      <c r="LY73" s="151">
        <v>0</v>
      </c>
      <c r="LZ73" s="151"/>
      <c r="MA73" s="151">
        <v>335</v>
      </c>
      <c r="MB73" s="151"/>
      <c r="MC73" s="151"/>
      <c r="MD73" s="151"/>
      <c r="ME73" s="151"/>
      <c r="MF73" s="151">
        <v>1</v>
      </c>
      <c r="MG73" s="151">
        <v>11</v>
      </c>
      <c r="MH73" s="151">
        <v>0</v>
      </c>
      <c r="MI73" s="151">
        <v>5</v>
      </c>
      <c r="MJ73" s="151">
        <v>0</v>
      </c>
      <c r="MK73" s="151">
        <v>161</v>
      </c>
      <c r="ML73" s="151">
        <v>0</v>
      </c>
      <c r="MM73" s="151"/>
      <c r="MN73" s="151"/>
      <c r="MO73" s="151"/>
      <c r="MP73" s="151">
        <v>347</v>
      </c>
      <c r="MQ73" s="151"/>
      <c r="MR73" s="151">
        <v>20</v>
      </c>
      <c r="MS73" s="151"/>
      <c r="MT73" s="151"/>
      <c r="MU73" s="151"/>
      <c r="MV73" s="151"/>
      <c r="MW73" s="151"/>
      <c r="MX73" s="151"/>
      <c r="MY73" s="151"/>
      <c r="MZ73" s="151">
        <v>3</v>
      </c>
      <c r="NA73" s="151">
        <v>119</v>
      </c>
      <c r="NB73" s="151"/>
      <c r="NC73" s="151"/>
      <c r="ND73" s="151">
        <v>34</v>
      </c>
      <c r="NE73" s="151">
        <v>24</v>
      </c>
      <c r="NF73" s="151">
        <v>34</v>
      </c>
      <c r="NG73" s="151"/>
      <c r="NH73" s="151"/>
      <c r="NI73" s="151"/>
      <c r="NJ73" s="151"/>
      <c r="NK73" s="151"/>
      <c r="NL73" s="151"/>
      <c r="NM73" s="151"/>
      <c r="NN73" s="151">
        <v>43</v>
      </c>
      <c r="NO73" s="151">
        <v>4</v>
      </c>
      <c r="NP73" s="151">
        <v>179</v>
      </c>
      <c r="NQ73" s="151">
        <v>3</v>
      </c>
      <c r="NR73" s="151">
        <v>1</v>
      </c>
      <c r="NS73" s="151"/>
      <c r="NT73" s="151"/>
      <c r="NU73" s="151"/>
      <c r="NV73" s="151"/>
      <c r="NW73" s="151"/>
      <c r="NX73" s="151"/>
      <c r="NY73" s="151"/>
      <c r="NZ73" s="151"/>
      <c r="OA73" s="151"/>
      <c r="OB73" s="151"/>
      <c r="OC73" s="151">
        <v>141</v>
      </c>
      <c r="OD73" s="151"/>
      <c r="OE73" s="151">
        <v>107</v>
      </c>
      <c r="OF73" s="151">
        <v>28</v>
      </c>
      <c r="OG73" s="151"/>
      <c r="OH73" s="151"/>
      <c r="OI73" s="151"/>
      <c r="OJ73" s="151"/>
      <c r="OK73" s="151"/>
      <c r="OL73" s="151">
        <v>165</v>
      </c>
      <c r="OM73" s="151"/>
      <c r="ON73" s="151">
        <v>3</v>
      </c>
      <c r="OO73" s="152">
        <v>1911</v>
      </c>
      <c r="OP73" s="142">
        <v>46077</v>
      </c>
      <c r="OQ73" s="153">
        <v>59</v>
      </c>
      <c r="OR73" s="151">
        <v>148</v>
      </c>
      <c r="OS73" s="151"/>
      <c r="OT73" s="151"/>
      <c r="OU73" s="151"/>
      <c r="OV73" s="151">
        <v>78</v>
      </c>
      <c r="OW73" s="151">
        <v>1038</v>
      </c>
      <c r="OX73" s="151">
        <v>-4103</v>
      </c>
      <c r="OY73" s="151"/>
      <c r="OZ73" s="151"/>
      <c r="PA73" s="151"/>
      <c r="PB73" s="151"/>
      <c r="PC73" s="151"/>
      <c r="PD73" s="151">
        <v>10</v>
      </c>
      <c r="PE73" s="151"/>
      <c r="PF73" s="151"/>
      <c r="PG73" s="151"/>
      <c r="PH73" s="151"/>
      <c r="PI73" s="151"/>
      <c r="PJ73" s="154"/>
      <c r="PK73" s="142">
        <v>-2771</v>
      </c>
      <c r="PL73" s="142">
        <v>43306</v>
      </c>
    </row>
    <row r="74" spans="1:428" ht="15" x14ac:dyDescent="0.25">
      <c r="A74" s="163">
        <v>332320</v>
      </c>
      <c r="B74" s="164" t="s">
        <v>720</v>
      </c>
      <c r="C74" s="165" t="s">
        <v>262</v>
      </c>
      <c r="D74" s="148"/>
      <c r="E74" s="149"/>
      <c r="F74" s="149"/>
      <c r="G74" s="149"/>
      <c r="H74" s="149"/>
      <c r="I74" s="149"/>
      <c r="J74" s="166"/>
      <c r="K74" s="166"/>
      <c r="L74" s="166"/>
      <c r="M74" s="166"/>
      <c r="N74" s="166"/>
      <c r="O74" s="166">
        <v>2</v>
      </c>
      <c r="P74" s="166"/>
      <c r="Q74" s="166"/>
      <c r="R74" s="166"/>
      <c r="S74" s="166">
        <v>14</v>
      </c>
      <c r="T74" s="166"/>
      <c r="U74" s="166"/>
      <c r="V74" s="166"/>
      <c r="W74" s="166">
        <v>67</v>
      </c>
      <c r="X74" s="166">
        <v>124</v>
      </c>
      <c r="Y74" s="166"/>
      <c r="Z74" s="166"/>
      <c r="AA74" s="166"/>
      <c r="AB74" s="166">
        <v>491</v>
      </c>
      <c r="AC74" s="166">
        <v>945</v>
      </c>
      <c r="AD74" s="166">
        <v>3151</v>
      </c>
      <c r="AE74" s="166">
        <v>653</v>
      </c>
      <c r="AF74" s="166">
        <v>6242</v>
      </c>
      <c r="AG74" s="166">
        <v>957</v>
      </c>
      <c r="AH74" s="166">
        <v>3816</v>
      </c>
      <c r="AI74" s="166">
        <v>1228</v>
      </c>
      <c r="AJ74" s="166">
        <v>1244</v>
      </c>
      <c r="AK74" s="166">
        <v>489</v>
      </c>
      <c r="AL74" s="166">
        <v>3455</v>
      </c>
      <c r="AM74" s="166">
        <v>901</v>
      </c>
      <c r="AN74" s="166"/>
      <c r="AO74" s="166">
        <v>10</v>
      </c>
      <c r="AP74" s="166">
        <v>96</v>
      </c>
      <c r="AQ74" s="166">
        <v>141</v>
      </c>
      <c r="AR74" s="166"/>
      <c r="AS74" s="166">
        <v>2</v>
      </c>
      <c r="AT74" s="166"/>
      <c r="AU74" s="166"/>
      <c r="AV74" s="166">
        <v>4</v>
      </c>
      <c r="AW74" s="166">
        <v>36</v>
      </c>
      <c r="AX74" s="166"/>
      <c r="AY74" s="166"/>
      <c r="AZ74" s="166"/>
      <c r="BA74" s="166"/>
      <c r="BB74" s="166"/>
      <c r="BC74" s="166">
        <v>2</v>
      </c>
      <c r="BD74" s="166">
        <v>4</v>
      </c>
      <c r="BE74" s="166"/>
      <c r="BF74" s="166">
        <v>4</v>
      </c>
      <c r="BG74" s="166"/>
      <c r="BH74" s="166"/>
      <c r="BI74" s="166"/>
      <c r="BJ74" s="166">
        <v>1</v>
      </c>
      <c r="BK74" s="166">
        <v>2</v>
      </c>
      <c r="BL74" s="166"/>
      <c r="BM74" s="166"/>
      <c r="BN74" s="166">
        <v>47</v>
      </c>
      <c r="BO74" s="166">
        <v>1</v>
      </c>
      <c r="BP74" s="166">
        <v>21</v>
      </c>
      <c r="BQ74" s="166"/>
      <c r="BR74" s="166">
        <v>123</v>
      </c>
      <c r="BS74" s="166">
        <v>416</v>
      </c>
      <c r="BT74" s="166">
        <v>10</v>
      </c>
      <c r="BU74" s="166">
        <v>3</v>
      </c>
      <c r="BV74" s="166">
        <v>7</v>
      </c>
      <c r="BW74" s="166"/>
      <c r="BX74" s="166">
        <v>38</v>
      </c>
      <c r="BY74" s="166">
        <v>117</v>
      </c>
      <c r="BZ74" s="166">
        <v>5</v>
      </c>
      <c r="CA74" s="166"/>
      <c r="CB74" s="166"/>
      <c r="CC74" s="166">
        <v>37</v>
      </c>
      <c r="CD74" s="166"/>
      <c r="CE74" s="166">
        <v>1</v>
      </c>
      <c r="CF74" s="166"/>
      <c r="CG74" s="166">
        <v>22</v>
      </c>
      <c r="CH74" s="166">
        <v>29</v>
      </c>
      <c r="CI74" s="166">
        <v>1</v>
      </c>
      <c r="CJ74" s="166">
        <v>9</v>
      </c>
      <c r="CK74" s="166"/>
      <c r="CL74" s="166">
        <v>11</v>
      </c>
      <c r="CM74" s="166">
        <v>152</v>
      </c>
      <c r="CN74" s="166">
        <v>21</v>
      </c>
      <c r="CO74" s="166"/>
      <c r="CP74" s="166">
        <v>949</v>
      </c>
      <c r="CQ74" s="166">
        <v>2</v>
      </c>
      <c r="CR74" s="166">
        <v>7</v>
      </c>
      <c r="CS74" s="166">
        <v>51</v>
      </c>
      <c r="CT74" s="166"/>
      <c r="CU74" s="166">
        <v>3</v>
      </c>
      <c r="CV74" s="166">
        <v>1</v>
      </c>
      <c r="CW74" s="166">
        <v>0</v>
      </c>
      <c r="CX74" s="166"/>
      <c r="CY74" s="166">
        <v>0</v>
      </c>
      <c r="CZ74" s="166">
        <v>1</v>
      </c>
      <c r="DA74" s="166">
        <v>429</v>
      </c>
      <c r="DB74" s="166">
        <v>2</v>
      </c>
      <c r="DC74" s="166"/>
      <c r="DD74" s="166">
        <v>39</v>
      </c>
      <c r="DE74" s="166"/>
      <c r="DF74" s="166"/>
      <c r="DG74" s="166">
        <v>1</v>
      </c>
      <c r="DH74" s="166">
        <v>105</v>
      </c>
      <c r="DI74" s="166"/>
      <c r="DJ74" s="166">
        <v>31</v>
      </c>
      <c r="DK74" s="166">
        <v>190</v>
      </c>
      <c r="DL74" s="166">
        <v>26</v>
      </c>
      <c r="DM74" s="166">
        <v>7</v>
      </c>
      <c r="DN74" s="166">
        <v>139</v>
      </c>
      <c r="DO74" s="166">
        <v>22</v>
      </c>
      <c r="DP74" s="166">
        <v>97</v>
      </c>
      <c r="DQ74" s="166">
        <v>48</v>
      </c>
      <c r="DR74" s="166">
        <v>148</v>
      </c>
      <c r="DS74" s="166">
        <v>13</v>
      </c>
      <c r="DT74" s="166">
        <v>195</v>
      </c>
      <c r="DU74" s="166">
        <v>108</v>
      </c>
      <c r="DV74" s="166">
        <v>38</v>
      </c>
      <c r="DW74" s="166">
        <v>14</v>
      </c>
      <c r="DX74" s="166">
        <v>42</v>
      </c>
      <c r="DY74" s="166">
        <v>85</v>
      </c>
      <c r="DZ74" s="166"/>
      <c r="EA74" s="166">
        <v>22</v>
      </c>
      <c r="EB74" s="166"/>
      <c r="EC74" s="166"/>
      <c r="ED74" s="166"/>
      <c r="EE74" s="166">
        <v>7</v>
      </c>
      <c r="EF74" s="166">
        <v>1</v>
      </c>
      <c r="EG74" s="166">
        <v>16</v>
      </c>
      <c r="EH74" s="166"/>
      <c r="EI74" s="166">
        <v>12</v>
      </c>
      <c r="EJ74" s="166">
        <v>530</v>
      </c>
      <c r="EK74" s="166">
        <v>394</v>
      </c>
      <c r="EL74" s="166"/>
      <c r="EM74" s="166"/>
      <c r="EN74" s="166"/>
      <c r="EO74" s="166">
        <v>23</v>
      </c>
      <c r="EP74" s="166"/>
      <c r="EQ74" s="166">
        <v>218</v>
      </c>
      <c r="ER74" s="166">
        <v>9</v>
      </c>
      <c r="ES74" s="166">
        <v>4</v>
      </c>
      <c r="ET74" s="166">
        <v>3</v>
      </c>
      <c r="EU74" s="166">
        <v>71</v>
      </c>
      <c r="EV74" s="166">
        <v>2</v>
      </c>
      <c r="EW74" s="166">
        <v>10</v>
      </c>
      <c r="EX74" s="166">
        <v>211</v>
      </c>
      <c r="EY74" s="166">
        <v>43</v>
      </c>
      <c r="EZ74" s="166">
        <v>2</v>
      </c>
      <c r="FA74" s="166">
        <v>15</v>
      </c>
      <c r="FB74" s="166">
        <v>117</v>
      </c>
      <c r="FC74" s="166">
        <v>149</v>
      </c>
      <c r="FD74" s="166">
        <v>336</v>
      </c>
      <c r="FE74" s="166">
        <v>17</v>
      </c>
      <c r="FF74" s="166">
        <v>1</v>
      </c>
      <c r="FG74" s="166">
        <v>3</v>
      </c>
      <c r="FH74" s="166"/>
      <c r="FI74" s="166"/>
      <c r="FJ74" s="166"/>
      <c r="FK74" s="166">
        <v>1</v>
      </c>
      <c r="FL74" s="166">
        <v>1</v>
      </c>
      <c r="FM74" s="166"/>
      <c r="FN74" s="166"/>
      <c r="FO74" s="166">
        <v>77</v>
      </c>
      <c r="FP74" s="166">
        <v>1</v>
      </c>
      <c r="FQ74" s="166"/>
      <c r="FR74" s="166"/>
      <c r="FS74" s="166"/>
      <c r="FT74" s="166">
        <v>36</v>
      </c>
      <c r="FU74" s="166">
        <v>0</v>
      </c>
      <c r="FV74" s="166">
        <v>64</v>
      </c>
      <c r="FW74" s="166">
        <v>21</v>
      </c>
      <c r="FX74" s="166"/>
      <c r="FY74" s="166">
        <v>203</v>
      </c>
      <c r="FZ74" s="166">
        <v>236</v>
      </c>
      <c r="GA74" s="166"/>
      <c r="GB74" s="166"/>
      <c r="GC74" s="166"/>
      <c r="GD74" s="166"/>
      <c r="GE74" s="166">
        <v>1</v>
      </c>
      <c r="GF74" s="166"/>
      <c r="GG74" s="166"/>
      <c r="GH74" s="166"/>
      <c r="GI74" s="166"/>
      <c r="GJ74" s="166"/>
      <c r="GK74" s="166"/>
      <c r="GL74" s="166"/>
      <c r="GM74" s="166"/>
      <c r="GN74" s="166"/>
      <c r="GO74" s="166"/>
      <c r="GP74" s="166"/>
      <c r="GQ74" s="166"/>
      <c r="GR74" s="166"/>
      <c r="GS74" s="166"/>
      <c r="GT74" s="166"/>
      <c r="GU74" s="166"/>
      <c r="GV74" s="166"/>
      <c r="GW74" s="166"/>
      <c r="GX74" s="166"/>
      <c r="GY74" s="166"/>
      <c r="GZ74" s="166"/>
      <c r="HA74" s="166"/>
      <c r="HB74" s="166"/>
      <c r="HC74" s="166"/>
      <c r="HD74" s="166"/>
      <c r="HE74" s="166"/>
      <c r="HF74" s="166"/>
      <c r="HG74" s="166"/>
      <c r="HH74" s="166"/>
      <c r="HI74" s="166"/>
      <c r="HJ74" s="166"/>
      <c r="HK74" s="166"/>
      <c r="HL74" s="166"/>
      <c r="HM74" s="166"/>
      <c r="HN74" s="166"/>
      <c r="HO74" s="166"/>
      <c r="HP74" s="166"/>
      <c r="HQ74" s="166"/>
      <c r="HR74" s="166"/>
      <c r="HS74" s="166"/>
      <c r="HT74" s="166"/>
      <c r="HU74" s="166"/>
      <c r="HV74" s="166"/>
      <c r="HW74" s="166"/>
      <c r="HX74" s="166"/>
      <c r="HY74" s="166"/>
      <c r="HZ74" s="166"/>
      <c r="IA74" s="166"/>
      <c r="IB74" s="166"/>
      <c r="IC74" s="166"/>
      <c r="ID74" s="166"/>
      <c r="IE74" s="166"/>
      <c r="IF74" s="166"/>
      <c r="IG74" s="166"/>
      <c r="IH74" s="166"/>
      <c r="II74" s="166"/>
      <c r="IJ74" s="166">
        <v>6</v>
      </c>
      <c r="IK74" s="166"/>
      <c r="IL74" s="166"/>
      <c r="IM74" s="166">
        <v>64</v>
      </c>
      <c r="IN74" s="166"/>
      <c r="IO74" s="166"/>
      <c r="IP74" s="166"/>
      <c r="IQ74" s="166"/>
      <c r="IR74" s="166"/>
      <c r="IS74" s="166"/>
      <c r="IT74" s="166"/>
      <c r="IU74" s="166"/>
      <c r="IV74" s="166"/>
      <c r="IW74" s="166"/>
      <c r="IX74" s="166"/>
      <c r="IY74" s="166"/>
      <c r="IZ74" s="166"/>
      <c r="JA74" s="166"/>
      <c r="JB74" s="166"/>
      <c r="JC74" s="166"/>
      <c r="JD74" s="166"/>
      <c r="JE74" s="166"/>
      <c r="JF74" s="166"/>
      <c r="JG74" s="166"/>
      <c r="JH74" s="166">
        <v>1240</v>
      </c>
      <c r="JI74" s="166"/>
      <c r="JJ74" s="166"/>
      <c r="JK74" s="166"/>
      <c r="JL74" s="166">
        <v>9</v>
      </c>
      <c r="JM74" s="166"/>
      <c r="JN74" s="166"/>
      <c r="JO74" s="166">
        <v>17</v>
      </c>
      <c r="JP74" s="166">
        <v>94</v>
      </c>
      <c r="JQ74" s="166"/>
      <c r="JR74" s="166"/>
      <c r="JS74" s="166"/>
      <c r="JT74" s="166"/>
      <c r="JU74" s="166"/>
      <c r="JV74" s="166"/>
      <c r="JW74" s="166">
        <v>1</v>
      </c>
      <c r="JX74" s="166"/>
      <c r="JY74" s="166"/>
      <c r="JZ74" s="166"/>
      <c r="KA74" s="166"/>
      <c r="KB74" s="166"/>
      <c r="KC74" s="166">
        <v>16</v>
      </c>
      <c r="KD74" s="166"/>
      <c r="KE74" s="166">
        <v>4</v>
      </c>
      <c r="KF74" s="166"/>
      <c r="KG74" s="166">
        <v>2</v>
      </c>
      <c r="KH74" s="166"/>
      <c r="KI74" s="166"/>
      <c r="KJ74" s="166"/>
      <c r="KK74" s="166"/>
      <c r="KL74" s="166"/>
      <c r="KM74" s="166"/>
      <c r="KN74" s="166"/>
      <c r="KO74" s="166"/>
      <c r="KP74" s="166">
        <v>3</v>
      </c>
      <c r="KQ74" s="166"/>
      <c r="KR74" s="166"/>
      <c r="KS74" s="166"/>
      <c r="KT74" s="166"/>
      <c r="KU74" s="166"/>
      <c r="KV74" s="166"/>
      <c r="KW74" s="166"/>
      <c r="KX74" s="166">
        <v>158</v>
      </c>
      <c r="KY74" s="166">
        <v>1093</v>
      </c>
      <c r="KZ74" s="166">
        <v>16</v>
      </c>
      <c r="LA74" s="166">
        <v>449</v>
      </c>
      <c r="LB74" s="166">
        <v>5</v>
      </c>
      <c r="LC74" s="166"/>
      <c r="LD74" s="166"/>
      <c r="LE74" s="166"/>
      <c r="LF74" s="166"/>
      <c r="LG74" s="166"/>
      <c r="LH74" s="166"/>
      <c r="LI74" s="166"/>
      <c r="LJ74" s="166"/>
      <c r="LK74" s="166"/>
      <c r="LL74" s="166">
        <v>10</v>
      </c>
      <c r="LM74" s="166">
        <v>0</v>
      </c>
      <c r="LN74" s="166"/>
      <c r="LO74" s="166"/>
      <c r="LP74" s="166">
        <v>121</v>
      </c>
      <c r="LQ74" s="166"/>
      <c r="LR74" s="166"/>
      <c r="LS74" s="166"/>
      <c r="LT74" s="166"/>
      <c r="LU74" s="166">
        <v>1230</v>
      </c>
      <c r="LV74" s="166"/>
      <c r="LW74" s="166"/>
      <c r="LX74" s="166">
        <v>825</v>
      </c>
      <c r="LY74" s="166">
        <v>0</v>
      </c>
      <c r="LZ74" s="166"/>
      <c r="MA74" s="166">
        <v>272</v>
      </c>
      <c r="MB74" s="166"/>
      <c r="MC74" s="166"/>
      <c r="MD74" s="166"/>
      <c r="ME74" s="166"/>
      <c r="MF74" s="166"/>
      <c r="MG74" s="166">
        <v>15</v>
      </c>
      <c r="MH74" s="166"/>
      <c r="MI74" s="166">
        <v>14</v>
      </c>
      <c r="MJ74" s="166">
        <v>0</v>
      </c>
      <c r="MK74" s="166"/>
      <c r="ML74" s="166"/>
      <c r="MM74" s="166"/>
      <c r="MN74" s="166"/>
      <c r="MO74" s="166"/>
      <c r="MP74" s="166">
        <v>1709</v>
      </c>
      <c r="MQ74" s="166"/>
      <c r="MR74" s="166">
        <v>29</v>
      </c>
      <c r="MS74" s="166"/>
      <c r="MT74" s="166"/>
      <c r="MU74" s="166"/>
      <c r="MV74" s="166">
        <v>1</v>
      </c>
      <c r="MW74" s="166"/>
      <c r="MX74" s="166"/>
      <c r="MY74" s="166"/>
      <c r="MZ74" s="166">
        <v>3</v>
      </c>
      <c r="NA74" s="166">
        <v>230</v>
      </c>
      <c r="NB74" s="166"/>
      <c r="NC74" s="166"/>
      <c r="ND74" s="166">
        <v>73</v>
      </c>
      <c r="NE74" s="166">
        <v>149</v>
      </c>
      <c r="NF74" s="166">
        <v>75</v>
      </c>
      <c r="NG74" s="166">
        <v>2</v>
      </c>
      <c r="NH74" s="166"/>
      <c r="NI74" s="166"/>
      <c r="NJ74" s="166"/>
      <c r="NK74" s="166"/>
      <c r="NL74" s="166"/>
      <c r="NM74" s="166"/>
      <c r="NN74" s="166">
        <v>103</v>
      </c>
      <c r="NO74" s="166">
        <v>18</v>
      </c>
      <c r="NP74" s="166">
        <v>477</v>
      </c>
      <c r="NQ74" s="166">
        <v>494</v>
      </c>
      <c r="NR74" s="166">
        <v>52</v>
      </c>
      <c r="NS74" s="166"/>
      <c r="NT74" s="166">
        <v>39</v>
      </c>
      <c r="NU74" s="166"/>
      <c r="NV74" s="166"/>
      <c r="NW74" s="166"/>
      <c r="NX74" s="166"/>
      <c r="NY74" s="166"/>
      <c r="NZ74" s="166"/>
      <c r="OA74" s="166"/>
      <c r="OB74" s="166"/>
      <c r="OC74" s="166">
        <v>230</v>
      </c>
      <c r="OD74" s="166"/>
      <c r="OE74" s="166">
        <v>18</v>
      </c>
      <c r="OF74" s="166">
        <v>98</v>
      </c>
      <c r="OG74" s="166"/>
      <c r="OH74" s="166"/>
      <c r="OI74" s="166"/>
      <c r="OJ74" s="166">
        <v>0</v>
      </c>
      <c r="OK74" s="166">
        <v>0</v>
      </c>
      <c r="OL74" s="166">
        <v>28</v>
      </c>
      <c r="OM74" s="166">
        <v>3</v>
      </c>
      <c r="ON74" s="166">
        <v>32</v>
      </c>
      <c r="OO74" s="167">
        <v>1000</v>
      </c>
      <c r="OP74" s="168">
        <v>41333</v>
      </c>
      <c r="OQ74" s="169"/>
      <c r="OR74" s="166">
        <v>556</v>
      </c>
      <c r="OS74" s="166"/>
      <c r="OT74" s="166"/>
      <c r="OU74" s="166"/>
      <c r="OV74" s="166">
        <v>273</v>
      </c>
      <c r="OW74" s="166">
        <v>939</v>
      </c>
      <c r="OX74" s="166">
        <v>-1701</v>
      </c>
      <c r="OY74" s="166"/>
      <c r="OZ74" s="166"/>
      <c r="PA74" s="166"/>
      <c r="PB74" s="166"/>
      <c r="PC74" s="166"/>
      <c r="PD74" s="166"/>
      <c r="PE74" s="166"/>
      <c r="PF74" s="166"/>
      <c r="PG74" s="166"/>
      <c r="PH74" s="166"/>
      <c r="PI74" s="166"/>
      <c r="PJ74" s="170"/>
      <c r="PK74" s="168">
        <v>67</v>
      </c>
      <c r="PL74" s="168">
        <v>41400</v>
      </c>
    </row>
    <row r="75" spans="1:428" ht="15" x14ac:dyDescent="0.25">
      <c r="A75" s="145">
        <v>332410</v>
      </c>
      <c r="B75" s="146" t="s">
        <v>720</v>
      </c>
      <c r="C75" s="158" t="s">
        <v>263</v>
      </c>
      <c r="D75" s="148"/>
      <c r="E75" s="149"/>
      <c r="F75" s="149"/>
      <c r="G75" s="149"/>
      <c r="H75" s="149"/>
      <c r="I75" s="149"/>
      <c r="J75" s="151"/>
      <c r="K75" s="151"/>
      <c r="L75" s="151"/>
      <c r="M75" s="151"/>
      <c r="N75" s="151"/>
      <c r="O75" s="151"/>
      <c r="P75" s="151"/>
      <c r="Q75" s="151"/>
      <c r="R75" s="151"/>
      <c r="S75" s="151"/>
      <c r="T75" s="151"/>
      <c r="U75" s="151"/>
      <c r="V75" s="151"/>
      <c r="W75" s="151"/>
      <c r="X75" s="151"/>
      <c r="Y75" s="151">
        <v>0</v>
      </c>
      <c r="Z75" s="151"/>
      <c r="AA75" s="151"/>
      <c r="AB75" s="151">
        <v>57</v>
      </c>
      <c r="AC75" s="151">
        <v>631</v>
      </c>
      <c r="AD75" s="151">
        <v>66</v>
      </c>
      <c r="AE75" s="151">
        <v>17</v>
      </c>
      <c r="AF75" s="151">
        <v>380</v>
      </c>
      <c r="AG75" s="151">
        <v>46</v>
      </c>
      <c r="AH75" s="151">
        <v>175</v>
      </c>
      <c r="AI75" s="151">
        <v>319</v>
      </c>
      <c r="AJ75" s="151">
        <v>47</v>
      </c>
      <c r="AK75" s="151">
        <v>26</v>
      </c>
      <c r="AL75" s="151">
        <v>53</v>
      </c>
      <c r="AM75" s="151">
        <v>32</v>
      </c>
      <c r="AN75" s="151"/>
      <c r="AO75" s="151"/>
      <c r="AP75" s="151"/>
      <c r="AQ75" s="151"/>
      <c r="AR75" s="151"/>
      <c r="AS75" s="151"/>
      <c r="AT75" s="151"/>
      <c r="AU75" s="151"/>
      <c r="AV75" s="151"/>
      <c r="AW75" s="151"/>
      <c r="AX75" s="151"/>
      <c r="AY75" s="151"/>
      <c r="AZ75" s="151"/>
      <c r="BA75" s="151"/>
      <c r="BB75" s="151"/>
      <c r="BC75" s="151"/>
      <c r="BD75" s="151"/>
      <c r="BE75" s="151"/>
      <c r="BF75" s="151"/>
      <c r="BG75" s="151"/>
      <c r="BH75" s="151"/>
      <c r="BI75" s="151"/>
      <c r="BJ75" s="151"/>
      <c r="BK75" s="151"/>
      <c r="BL75" s="151"/>
      <c r="BM75" s="151"/>
      <c r="BN75" s="151"/>
      <c r="BO75" s="151"/>
      <c r="BP75" s="151"/>
      <c r="BQ75" s="151"/>
      <c r="BR75" s="151"/>
      <c r="BS75" s="151"/>
      <c r="BT75" s="151">
        <v>47</v>
      </c>
      <c r="BU75" s="151">
        <v>13</v>
      </c>
      <c r="BV75" s="151"/>
      <c r="BW75" s="151"/>
      <c r="BX75" s="151">
        <v>3</v>
      </c>
      <c r="BY75" s="151">
        <v>55</v>
      </c>
      <c r="BZ75" s="151"/>
      <c r="CA75" s="151"/>
      <c r="CB75" s="151"/>
      <c r="CC75" s="151">
        <v>3</v>
      </c>
      <c r="CD75" s="151"/>
      <c r="CE75" s="151"/>
      <c r="CF75" s="151"/>
      <c r="CG75" s="151">
        <v>1</v>
      </c>
      <c r="CH75" s="151"/>
      <c r="CI75" s="151"/>
      <c r="CJ75" s="151"/>
      <c r="CK75" s="151"/>
      <c r="CL75" s="151">
        <v>9</v>
      </c>
      <c r="CM75" s="151">
        <v>338</v>
      </c>
      <c r="CN75" s="151"/>
      <c r="CO75" s="151"/>
      <c r="CP75" s="151"/>
      <c r="CQ75" s="151">
        <v>10</v>
      </c>
      <c r="CR75" s="151">
        <v>4</v>
      </c>
      <c r="CS75" s="151"/>
      <c r="CT75" s="151"/>
      <c r="CU75" s="151"/>
      <c r="CV75" s="151"/>
      <c r="CW75" s="151"/>
      <c r="CX75" s="151">
        <v>31</v>
      </c>
      <c r="CY75" s="151"/>
      <c r="CZ75" s="151"/>
      <c r="DA75" s="151">
        <v>40</v>
      </c>
      <c r="DB75" s="151"/>
      <c r="DC75" s="151"/>
      <c r="DD75" s="151"/>
      <c r="DE75" s="151"/>
      <c r="DF75" s="151"/>
      <c r="DG75" s="151"/>
      <c r="DH75" s="151">
        <v>9</v>
      </c>
      <c r="DI75" s="151"/>
      <c r="DJ75" s="151"/>
      <c r="DK75" s="151"/>
      <c r="DL75" s="151"/>
      <c r="DM75" s="151"/>
      <c r="DN75" s="151"/>
      <c r="DO75" s="151"/>
      <c r="DP75" s="151"/>
      <c r="DQ75" s="151"/>
      <c r="DR75" s="151"/>
      <c r="DS75" s="151"/>
      <c r="DT75" s="151"/>
      <c r="DU75" s="151"/>
      <c r="DV75" s="151"/>
      <c r="DW75" s="151"/>
      <c r="DX75" s="151"/>
      <c r="DY75" s="151"/>
      <c r="DZ75" s="151"/>
      <c r="EA75" s="151"/>
      <c r="EB75" s="151"/>
      <c r="EC75" s="151"/>
      <c r="ED75" s="151"/>
      <c r="EE75" s="151"/>
      <c r="EF75" s="151"/>
      <c r="EG75" s="151"/>
      <c r="EH75" s="151"/>
      <c r="EI75" s="151"/>
      <c r="EJ75" s="151"/>
      <c r="EK75" s="151"/>
      <c r="EL75" s="151"/>
      <c r="EM75" s="151"/>
      <c r="EN75" s="151"/>
      <c r="EO75" s="151"/>
      <c r="EP75" s="151"/>
      <c r="EQ75" s="151"/>
      <c r="ER75" s="151"/>
      <c r="ES75" s="151"/>
      <c r="ET75" s="151"/>
      <c r="EU75" s="151"/>
      <c r="EV75" s="151"/>
      <c r="EW75" s="151"/>
      <c r="EX75" s="151"/>
      <c r="EY75" s="151"/>
      <c r="EZ75" s="151"/>
      <c r="FA75" s="151"/>
      <c r="FB75" s="151"/>
      <c r="FC75" s="151"/>
      <c r="FD75" s="151"/>
      <c r="FE75" s="151"/>
      <c r="FF75" s="151"/>
      <c r="FG75" s="151"/>
      <c r="FH75" s="151"/>
      <c r="FI75" s="151"/>
      <c r="FJ75" s="151"/>
      <c r="FK75" s="151"/>
      <c r="FL75" s="151">
        <v>2</v>
      </c>
      <c r="FM75" s="151"/>
      <c r="FN75" s="151"/>
      <c r="FO75" s="151"/>
      <c r="FP75" s="151"/>
      <c r="FQ75" s="151"/>
      <c r="FR75" s="151"/>
      <c r="FS75" s="151"/>
      <c r="FT75" s="151"/>
      <c r="FU75" s="151"/>
      <c r="FV75" s="151"/>
      <c r="FW75" s="151"/>
      <c r="FX75" s="151"/>
      <c r="FY75" s="151"/>
      <c r="FZ75" s="151"/>
      <c r="GA75" s="151"/>
      <c r="GB75" s="151"/>
      <c r="GC75" s="151"/>
      <c r="GD75" s="151"/>
      <c r="GE75" s="151"/>
      <c r="GF75" s="151"/>
      <c r="GG75" s="151"/>
      <c r="GH75" s="151"/>
      <c r="GI75" s="151"/>
      <c r="GJ75" s="151"/>
      <c r="GK75" s="151"/>
      <c r="GL75" s="151"/>
      <c r="GM75" s="151"/>
      <c r="GN75" s="151">
        <v>4</v>
      </c>
      <c r="GO75" s="151">
        <v>2</v>
      </c>
      <c r="GP75" s="151"/>
      <c r="GQ75" s="151"/>
      <c r="GR75" s="151"/>
      <c r="GS75" s="151"/>
      <c r="GT75" s="151"/>
      <c r="GU75" s="151"/>
      <c r="GV75" s="151"/>
      <c r="GW75" s="151"/>
      <c r="GX75" s="151"/>
      <c r="GY75" s="151"/>
      <c r="GZ75" s="151"/>
      <c r="HA75" s="151"/>
      <c r="HB75" s="151"/>
      <c r="HC75" s="151"/>
      <c r="HD75" s="151"/>
      <c r="HE75" s="151"/>
      <c r="HF75" s="151"/>
      <c r="HG75" s="151"/>
      <c r="HH75" s="151"/>
      <c r="HI75" s="151"/>
      <c r="HJ75" s="151"/>
      <c r="HK75" s="151"/>
      <c r="HL75" s="151"/>
      <c r="HM75" s="151"/>
      <c r="HN75" s="151"/>
      <c r="HO75" s="151"/>
      <c r="HP75" s="151"/>
      <c r="HQ75" s="151"/>
      <c r="HR75" s="151"/>
      <c r="HS75" s="151"/>
      <c r="HT75" s="151"/>
      <c r="HU75" s="151"/>
      <c r="HV75" s="151">
        <v>2</v>
      </c>
      <c r="HW75" s="151"/>
      <c r="HX75" s="151"/>
      <c r="HY75" s="151"/>
      <c r="HZ75" s="151"/>
      <c r="IA75" s="151"/>
      <c r="IB75" s="151"/>
      <c r="IC75" s="151"/>
      <c r="ID75" s="151"/>
      <c r="IE75" s="151"/>
      <c r="IF75" s="151"/>
      <c r="IG75" s="151"/>
      <c r="IH75" s="151">
        <v>13</v>
      </c>
      <c r="II75" s="151"/>
      <c r="IJ75" s="151"/>
      <c r="IK75" s="151">
        <v>8</v>
      </c>
      <c r="IL75" s="151">
        <v>5</v>
      </c>
      <c r="IM75" s="151">
        <v>70</v>
      </c>
      <c r="IN75" s="151"/>
      <c r="IO75" s="151"/>
      <c r="IP75" s="151"/>
      <c r="IQ75" s="151">
        <v>1</v>
      </c>
      <c r="IR75" s="151"/>
      <c r="IS75" s="151">
        <v>11</v>
      </c>
      <c r="IT75" s="151"/>
      <c r="IU75" s="151">
        <v>3</v>
      </c>
      <c r="IV75" s="151">
        <v>158</v>
      </c>
      <c r="IW75" s="151">
        <v>45</v>
      </c>
      <c r="IX75" s="151">
        <v>186</v>
      </c>
      <c r="IY75" s="151">
        <v>81</v>
      </c>
      <c r="IZ75" s="151">
        <v>22</v>
      </c>
      <c r="JA75" s="151">
        <v>32</v>
      </c>
      <c r="JB75" s="151"/>
      <c r="JC75" s="151"/>
      <c r="JD75" s="151"/>
      <c r="JE75" s="151"/>
      <c r="JF75" s="151"/>
      <c r="JG75" s="151"/>
      <c r="JH75" s="151"/>
      <c r="JI75" s="151"/>
      <c r="JJ75" s="151"/>
      <c r="JK75" s="151"/>
      <c r="JL75" s="151"/>
      <c r="JM75" s="151"/>
      <c r="JN75" s="151"/>
      <c r="JO75" s="151"/>
      <c r="JP75" s="151"/>
      <c r="JQ75" s="151"/>
      <c r="JR75" s="151"/>
      <c r="JS75" s="151"/>
      <c r="JT75" s="151"/>
      <c r="JU75" s="151"/>
      <c r="JV75" s="151"/>
      <c r="JW75" s="151"/>
      <c r="JX75" s="151"/>
      <c r="JY75" s="151"/>
      <c r="JZ75" s="151"/>
      <c r="KA75" s="151"/>
      <c r="KB75" s="151"/>
      <c r="KC75" s="151"/>
      <c r="KD75" s="151"/>
      <c r="KE75" s="151"/>
      <c r="KF75" s="151"/>
      <c r="KG75" s="151"/>
      <c r="KH75" s="151"/>
      <c r="KI75" s="151"/>
      <c r="KJ75" s="151"/>
      <c r="KK75" s="151"/>
      <c r="KL75" s="151"/>
      <c r="KM75" s="151"/>
      <c r="KN75" s="151"/>
      <c r="KO75" s="151"/>
      <c r="KP75" s="151"/>
      <c r="KQ75" s="151"/>
      <c r="KR75" s="151"/>
      <c r="KS75" s="151"/>
      <c r="KT75" s="151"/>
      <c r="KU75" s="151"/>
      <c r="KV75" s="151"/>
      <c r="KW75" s="151"/>
      <c r="KX75" s="151">
        <v>4</v>
      </c>
      <c r="KY75" s="151">
        <v>23</v>
      </c>
      <c r="KZ75" s="151"/>
      <c r="LA75" s="151"/>
      <c r="LB75" s="151"/>
      <c r="LC75" s="151"/>
      <c r="LD75" s="151"/>
      <c r="LE75" s="151"/>
      <c r="LF75" s="151"/>
      <c r="LG75" s="151"/>
      <c r="LH75" s="151"/>
      <c r="LI75" s="151"/>
      <c r="LJ75" s="151"/>
      <c r="LK75" s="151"/>
      <c r="LL75" s="151"/>
      <c r="LM75" s="151">
        <v>0</v>
      </c>
      <c r="LN75" s="151"/>
      <c r="LO75" s="151"/>
      <c r="LP75" s="151"/>
      <c r="LQ75" s="151"/>
      <c r="LR75" s="151"/>
      <c r="LS75" s="151"/>
      <c r="LT75" s="151"/>
      <c r="LU75" s="151">
        <v>8</v>
      </c>
      <c r="LV75" s="151"/>
      <c r="LW75" s="151"/>
      <c r="LX75" s="151">
        <v>10</v>
      </c>
      <c r="LY75" s="151"/>
      <c r="LZ75" s="151"/>
      <c r="MA75" s="151">
        <v>24</v>
      </c>
      <c r="MB75" s="151"/>
      <c r="MC75" s="151"/>
      <c r="MD75" s="151"/>
      <c r="ME75" s="151"/>
      <c r="MF75" s="151"/>
      <c r="MG75" s="151">
        <v>2</v>
      </c>
      <c r="MH75" s="151"/>
      <c r="MI75" s="151"/>
      <c r="MJ75" s="151"/>
      <c r="MK75" s="151"/>
      <c r="ML75" s="151"/>
      <c r="MM75" s="151"/>
      <c r="MN75" s="151"/>
      <c r="MO75" s="151"/>
      <c r="MP75" s="151">
        <v>252</v>
      </c>
      <c r="MQ75" s="151"/>
      <c r="MR75" s="151">
        <v>1</v>
      </c>
      <c r="MS75" s="151"/>
      <c r="MT75" s="151"/>
      <c r="MU75" s="151"/>
      <c r="MV75" s="151"/>
      <c r="MW75" s="151"/>
      <c r="MX75" s="151"/>
      <c r="MY75" s="151"/>
      <c r="MZ75" s="151"/>
      <c r="NA75" s="151"/>
      <c r="NB75" s="151"/>
      <c r="NC75" s="151"/>
      <c r="ND75" s="151"/>
      <c r="NE75" s="151"/>
      <c r="NF75" s="151"/>
      <c r="NG75" s="151"/>
      <c r="NH75" s="151"/>
      <c r="NI75" s="151"/>
      <c r="NJ75" s="151"/>
      <c r="NK75" s="151"/>
      <c r="NL75" s="151"/>
      <c r="NM75" s="151"/>
      <c r="NN75" s="151"/>
      <c r="NO75" s="151"/>
      <c r="NP75" s="151"/>
      <c r="NQ75" s="151">
        <v>21</v>
      </c>
      <c r="NR75" s="151">
        <v>6</v>
      </c>
      <c r="NS75" s="151"/>
      <c r="NT75" s="151"/>
      <c r="NU75" s="151"/>
      <c r="NV75" s="151"/>
      <c r="NW75" s="151"/>
      <c r="NX75" s="151"/>
      <c r="NY75" s="151"/>
      <c r="NZ75" s="151"/>
      <c r="OA75" s="151"/>
      <c r="OB75" s="151"/>
      <c r="OC75" s="151"/>
      <c r="OD75" s="151"/>
      <c r="OE75" s="151"/>
      <c r="OF75" s="151">
        <v>12</v>
      </c>
      <c r="OG75" s="151"/>
      <c r="OH75" s="151"/>
      <c r="OI75" s="151"/>
      <c r="OJ75" s="151"/>
      <c r="OK75" s="151"/>
      <c r="OL75" s="151"/>
      <c r="OM75" s="151"/>
      <c r="ON75" s="151"/>
      <c r="OO75" s="152">
        <v>108</v>
      </c>
      <c r="OP75" s="142">
        <v>3527</v>
      </c>
      <c r="OQ75" s="153"/>
      <c r="OR75" s="151">
        <v>4248</v>
      </c>
      <c r="OS75" s="151"/>
      <c r="OT75" s="151"/>
      <c r="OU75" s="151"/>
      <c r="OV75" s="151">
        <v>103</v>
      </c>
      <c r="OW75" s="151">
        <v>1134</v>
      </c>
      <c r="OX75" s="151">
        <v>-2131</v>
      </c>
      <c r="OY75" s="151"/>
      <c r="OZ75" s="151"/>
      <c r="PA75" s="151"/>
      <c r="PB75" s="151"/>
      <c r="PC75" s="151"/>
      <c r="PD75" s="151">
        <v>90</v>
      </c>
      <c r="PE75" s="151"/>
      <c r="PF75" s="151"/>
      <c r="PG75" s="151"/>
      <c r="PH75" s="151"/>
      <c r="PI75" s="151"/>
      <c r="PJ75" s="154"/>
      <c r="PK75" s="142">
        <v>3444</v>
      </c>
      <c r="PL75" s="142">
        <v>6971</v>
      </c>
    </row>
    <row r="76" spans="1:428" ht="15" x14ac:dyDescent="0.25">
      <c r="A76" s="160">
        <v>332420</v>
      </c>
      <c r="B76" s="161" t="s">
        <v>720</v>
      </c>
      <c r="C76" s="162" t="s">
        <v>264</v>
      </c>
      <c r="D76" s="148"/>
      <c r="E76" s="149"/>
      <c r="F76" s="149"/>
      <c r="G76" s="149"/>
      <c r="H76" s="149"/>
      <c r="I76" s="149"/>
      <c r="J76" s="151"/>
      <c r="K76" s="151"/>
      <c r="L76" s="151"/>
      <c r="M76" s="151"/>
      <c r="N76" s="151"/>
      <c r="O76" s="151"/>
      <c r="P76" s="151"/>
      <c r="Q76" s="151"/>
      <c r="R76" s="151"/>
      <c r="S76" s="151"/>
      <c r="T76" s="151"/>
      <c r="U76" s="151"/>
      <c r="V76" s="151"/>
      <c r="W76" s="151"/>
      <c r="X76" s="151"/>
      <c r="Y76" s="151"/>
      <c r="Z76" s="151"/>
      <c r="AA76" s="151"/>
      <c r="AB76" s="151">
        <v>32</v>
      </c>
      <c r="AC76" s="151">
        <v>74</v>
      </c>
      <c r="AD76" s="151">
        <v>220</v>
      </c>
      <c r="AE76" s="151">
        <v>86</v>
      </c>
      <c r="AF76" s="151">
        <v>136</v>
      </c>
      <c r="AG76" s="151">
        <v>45</v>
      </c>
      <c r="AH76" s="151">
        <v>435</v>
      </c>
      <c r="AI76" s="151">
        <v>23</v>
      </c>
      <c r="AJ76" s="151">
        <v>692</v>
      </c>
      <c r="AK76" s="151">
        <v>5</v>
      </c>
      <c r="AL76" s="151">
        <v>280</v>
      </c>
      <c r="AM76" s="151">
        <v>18</v>
      </c>
      <c r="AN76" s="151"/>
      <c r="AO76" s="151"/>
      <c r="AP76" s="151"/>
      <c r="AQ76" s="151"/>
      <c r="AR76" s="151"/>
      <c r="AS76" s="151"/>
      <c r="AT76" s="151"/>
      <c r="AU76" s="151"/>
      <c r="AV76" s="151"/>
      <c r="AW76" s="151"/>
      <c r="AX76" s="151"/>
      <c r="AY76" s="151"/>
      <c r="AZ76" s="151"/>
      <c r="BA76" s="151"/>
      <c r="BB76" s="151"/>
      <c r="BC76" s="151"/>
      <c r="BD76" s="151"/>
      <c r="BE76" s="151"/>
      <c r="BF76" s="151"/>
      <c r="BG76" s="151"/>
      <c r="BH76" s="151"/>
      <c r="BI76" s="151"/>
      <c r="BJ76" s="151"/>
      <c r="BK76" s="151"/>
      <c r="BL76" s="151"/>
      <c r="BM76" s="151"/>
      <c r="BN76" s="151"/>
      <c r="BO76" s="151"/>
      <c r="BP76" s="151"/>
      <c r="BQ76" s="151"/>
      <c r="BR76" s="151"/>
      <c r="BS76" s="151"/>
      <c r="BT76" s="151">
        <v>35</v>
      </c>
      <c r="BU76" s="151">
        <v>454</v>
      </c>
      <c r="BV76" s="151"/>
      <c r="BW76" s="151"/>
      <c r="BX76" s="151">
        <v>11</v>
      </c>
      <c r="BY76" s="151">
        <v>23</v>
      </c>
      <c r="BZ76" s="151"/>
      <c r="CA76" s="151"/>
      <c r="CB76" s="151"/>
      <c r="CC76" s="151">
        <v>12</v>
      </c>
      <c r="CD76" s="151"/>
      <c r="CE76" s="151"/>
      <c r="CF76" s="151"/>
      <c r="CG76" s="151">
        <v>0</v>
      </c>
      <c r="CH76" s="151"/>
      <c r="CI76" s="151"/>
      <c r="CJ76" s="151"/>
      <c r="CK76" s="151"/>
      <c r="CL76" s="151">
        <v>12</v>
      </c>
      <c r="CM76" s="151">
        <v>405</v>
      </c>
      <c r="CN76" s="151"/>
      <c r="CO76" s="151"/>
      <c r="CP76" s="151"/>
      <c r="CQ76" s="151"/>
      <c r="CR76" s="151"/>
      <c r="CS76" s="151"/>
      <c r="CT76" s="151"/>
      <c r="CU76" s="151"/>
      <c r="CV76" s="151"/>
      <c r="CW76" s="151"/>
      <c r="CX76" s="151">
        <v>38</v>
      </c>
      <c r="CY76" s="151"/>
      <c r="CZ76" s="151"/>
      <c r="DA76" s="151">
        <v>44</v>
      </c>
      <c r="DB76" s="151"/>
      <c r="DC76" s="151"/>
      <c r="DD76" s="151"/>
      <c r="DE76" s="151"/>
      <c r="DF76" s="151"/>
      <c r="DG76" s="151"/>
      <c r="DH76" s="151">
        <v>14</v>
      </c>
      <c r="DI76" s="151"/>
      <c r="DJ76" s="151"/>
      <c r="DK76" s="151"/>
      <c r="DL76" s="151"/>
      <c r="DM76" s="151"/>
      <c r="DN76" s="151"/>
      <c r="DO76" s="151"/>
      <c r="DP76" s="151"/>
      <c r="DQ76" s="151"/>
      <c r="DR76" s="151"/>
      <c r="DS76" s="151"/>
      <c r="DT76" s="151"/>
      <c r="DU76" s="151"/>
      <c r="DV76" s="151"/>
      <c r="DW76" s="151"/>
      <c r="DX76" s="151"/>
      <c r="DY76" s="151"/>
      <c r="DZ76" s="151"/>
      <c r="EA76" s="151"/>
      <c r="EB76" s="151"/>
      <c r="EC76" s="151"/>
      <c r="ED76" s="151"/>
      <c r="EE76" s="151"/>
      <c r="EF76" s="151"/>
      <c r="EG76" s="151"/>
      <c r="EH76" s="151"/>
      <c r="EI76" s="151"/>
      <c r="EJ76" s="151"/>
      <c r="EK76" s="151"/>
      <c r="EL76" s="151"/>
      <c r="EM76" s="151"/>
      <c r="EN76" s="151"/>
      <c r="EO76" s="151"/>
      <c r="EP76" s="151"/>
      <c r="EQ76" s="151"/>
      <c r="ER76" s="151"/>
      <c r="ES76" s="151"/>
      <c r="ET76" s="151"/>
      <c r="EU76" s="151"/>
      <c r="EV76" s="151"/>
      <c r="EW76" s="151"/>
      <c r="EX76" s="151"/>
      <c r="EY76" s="151">
        <v>30</v>
      </c>
      <c r="EZ76" s="151"/>
      <c r="FA76" s="151"/>
      <c r="FB76" s="151"/>
      <c r="FC76" s="151"/>
      <c r="FD76" s="151"/>
      <c r="FE76" s="151"/>
      <c r="FF76" s="151"/>
      <c r="FG76" s="151"/>
      <c r="FH76" s="151"/>
      <c r="FI76" s="151"/>
      <c r="FJ76" s="151"/>
      <c r="FK76" s="151"/>
      <c r="FL76" s="151">
        <v>4</v>
      </c>
      <c r="FM76" s="151"/>
      <c r="FN76" s="151"/>
      <c r="FO76" s="151"/>
      <c r="FP76" s="151"/>
      <c r="FQ76" s="151"/>
      <c r="FR76" s="151"/>
      <c r="FS76" s="151"/>
      <c r="FT76" s="151"/>
      <c r="FU76" s="151"/>
      <c r="FV76" s="151"/>
      <c r="FW76" s="151"/>
      <c r="FX76" s="151"/>
      <c r="FY76" s="151"/>
      <c r="FZ76" s="151"/>
      <c r="GA76" s="151"/>
      <c r="GB76" s="151"/>
      <c r="GC76" s="151"/>
      <c r="GD76" s="151"/>
      <c r="GE76" s="151"/>
      <c r="GF76" s="151"/>
      <c r="GG76" s="151"/>
      <c r="GH76" s="151"/>
      <c r="GI76" s="151"/>
      <c r="GJ76" s="151"/>
      <c r="GK76" s="151"/>
      <c r="GL76" s="151"/>
      <c r="GM76" s="151"/>
      <c r="GN76" s="151">
        <v>3</v>
      </c>
      <c r="GO76" s="151"/>
      <c r="GP76" s="151"/>
      <c r="GQ76" s="151"/>
      <c r="GR76" s="151"/>
      <c r="GS76" s="151"/>
      <c r="GT76" s="151"/>
      <c r="GU76" s="151"/>
      <c r="GV76" s="151"/>
      <c r="GW76" s="151"/>
      <c r="GX76" s="151"/>
      <c r="GY76" s="151"/>
      <c r="GZ76" s="151"/>
      <c r="HA76" s="151"/>
      <c r="HB76" s="151"/>
      <c r="HC76" s="151"/>
      <c r="HD76" s="151"/>
      <c r="HE76" s="151"/>
      <c r="HF76" s="151"/>
      <c r="HG76" s="151"/>
      <c r="HH76" s="151"/>
      <c r="HI76" s="151"/>
      <c r="HJ76" s="151"/>
      <c r="HK76" s="151"/>
      <c r="HL76" s="151"/>
      <c r="HM76" s="151"/>
      <c r="HN76" s="151"/>
      <c r="HO76" s="151"/>
      <c r="HP76" s="151"/>
      <c r="HQ76" s="151"/>
      <c r="HR76" s="151"/>
      <c r="HS76" s="151"/>
      <c r="HT76" s="151"/>
      <c r="HU76" s="151"/>
      <c r="HV76" s="151"/>
      <c r="HW76" s="151"/>
      <c r="HX76" s="151"/>
      <c r="HY76" s="151"/>
      <c r="HZ76" s="151"/>
      <c r="IA76" s="151"/>
      <c r="IB76" s="151"/>
      <c r="IC76" s="151"/>
      <c r="ID76" s="151"/>
      <c r="IE76" s="151">
        <v>5</v>
      </c>
      <c r="IF76" s="151"/>
      <c r="IG76" s="151"/>
      <c r="IH76" s="151">
        <v>87</v>
      </c>
      <c r="II76" s="151"/>
      <c r="IJ76" s="151"/>
      <c r="IK76" s="151">
        <v>1</v>
      </c>
      <c r="IL76" s="151">
        <v>16</v>
      </c>
      <c r="IM76" s="151">
        <v>79</v>
      </c>
      <c r="IN76" s="151"/>
      <c r="IO76" s="151"/>
      <c r="IP76" s="151"/>
      <c r="IQ76" s="151">
        <v>2</v>
      </c>
      <c r="IR76" s="151">
        <v>3</v>
      </c>
      <c r="IS76" s="151"/>
      <c r="IT76" s="151"/>
      <c r="IU76" s="151">
        <v>34</v>
      </c>
      <c r="IV76" s="151">
        <v>146</v>
      </c>
      <c r="IW76" s="151">
        <v>33</v>
      </c>
      <c r="IX76" s="151">
        <v>64</v>
      </c>
      <c r="IY76" s="151">
        <v>24</v>
      </c>
      <c r="IZ76" s="151">
        <v>18</v>
      </c>
      <c r="JA76" s="151">
        <v>94</v>
      </c>
      <c r="JB76" s="151"/>
      <c r="JC76" s="151"/>
      <c r="JD76" s="151"/>
      <c r="JE76" s="151"/>
      <c r="JF76" s="151"/>
      <c r="JG76" s="151"/>
      <c r="JH76" s="151"/>
      <c r="JI76" s="151"/>
      <c r="JJ76" s="151"/>
      <c r="JK76" s="151"/>
      <c r="JL76" s="151"/>
      <c r="JM76" s="151"/>
      <c r="JN76" s="151"/>
      <c r="JO76" s="151"/>
      <c r="JP76" s="151"/>
      <c r="JQ76" s="151"/>
      <c r="JR76" s="151"/>
      <c r="JS76" s="151"/>
      <c r="JT76" s="151"/>
      <c r="JU76" s="151"/>
      <c r="JV76" s="151"/>
      <c r="JW76" s="151"/>
      <c r="JX76" s="151"/>
      <c r="JY76" s="151"/>
      <c r="JZ76" s="151"/>
      <c r="KA76" s="151"/>
      <c r="KB76" s="151"/>
      <c r="KC76" s="151"/>
      <c r="KD76" s="151"/>
      <c r="KE76" s="151"/>
      <c r="KF76" s="151"/>
      <c r="KG76" s="151"/>
      <c r="KH76" s="151"/>
      <c r="KI76" s="151"/>
      <c r="KJ76" s="151"/>
      <c r="KK76" s="151"/>
      <c r="KL76" s="151"/>
      <c r="KM76" s="151"/>
      <c r="KN76" s="151"/>
      <c r="KO76" s="151"/>
      <c r="KP76" s="151"/>
      <c r="KQ76" s="151"/>
      <c r="KR76" s="151"/>
      <c r="KS76" s="151"/>
      <c r="KT76" s="151"/>
      <c r="KU76" s="151"/>
      <c r="KV76" s="151"/>
      <c r="KW76" s="151"/>
      <c r="KX76" s="151"/>
      <c r="KY76" s="151"/>
      <c r="KZ76" s="151"/>
      <c r="LA76" s="151"/>
      <c r="LB76" s="151"/>
      <c r="LC76" s="151"/>
      <c r="LD76" s="151"/>
      <c r="LE76" s="151"/>
      <c r="LF76" s="151"/>
      <c r="LG76" s="151"/>
      <c r="LH76" s="151"/>
      <c r="LI76" s="151"/>
      <c r="LJ76" s="151"/>
      <c r="LK76" s="151"/>
      <c r="LL76" s="151">
        <v>0</v>
      </c>
      <c r="LM76" s="151">
        <v>0</v>
      </c>
      <c r="LN76" s="151"/>
      <c r="LO76" s="151"/>
      <c r="LP76" s="151"/>
      <c r="LQ76" s="151"/>
      <c r="LR76" s="151"/>
      <c r="LS76" s="151"/>
      <c r="LT76" s="151"/>
      <c r="LU76" s="151"/>
      <c r="LV76" s="151"/>
      <c r="LW76" s="151"/>
      <c r="LX76" s="151"/>
      <c r="LY76" s="151"/>
      <c r="LZ76" s="151"/>
      <c r="MA76" s="151">
        <v>0</v>
      </c>
      <c r="MB76" s="151"/>
      <c r="MC76" s="151"/>
      <c r="MD76" s="151"/>
      <c r="ME76" s="151"/>
      <c r="MF76" s="151"/>
      <c r="MG76" s="151"/>
      <c r="MH76" s="151"/>
      <c r="MI76" s="151"/>
      <c r="MJ76" s="151"/>
      <c r="MK76" s="151"/>
      <c r="ML76" s="151"/>
      <c r="MM76" s="151"/>
      <c r="MN76" s="151"/>
      <c r="MO76" s="151"/>
      <c r="MP76" s="151">
        <v>1</v>
      </c>
      <c r="MQ76" s="151"/>
      <c r="MR76" s="151">
        <v>0</v>
      </c>
      <c r="MS76" s="151"/>
      <c r="MT76" s="151"/>
      <c r="MU76" s="151"/>
      <c r="MV76" s="151"/>
      <c r="MW76" s="151"/>
      <c r="MX76" s="151"/>
      <c r="MY76" s="151"/>
      <c r="MZ76" s="151"/>
      <c r="NA76" s="151"/>
      <c r="NB76" s="151"/>
      <c r="NC76" s="151"/>
      <c r="ND76" s="151"/>
      <c r="NE76" s="151"/>
      <c r="NF76" s="151"/>
      <c r="NG76" s="151"/>
      <c r="NH76" s="151"/>
      <c r="NI76" s="151"/>
      <c r="NJ76" s="151"/>
      <c r="NK76" s="151"/>
      <c r="NL76" s="151"/>
      <c r="NM76" s="151"/>
      <c r="NN76" s="151"/>
      <c r="NO76" s="151">
        <v>1</v>
      </c>
      <c r="NP76" s="151"/>
      <c r="NQ76" s="151"/>
      <c r="NR76" s="151"/>
      <c r="NS76" s="151"/>
      <c r="NT76" s="151"/>
      <c r="NU76" s="151"/>
      <c r="NV76" s="151"/>
      <c r="NW76" s="151"/>
      <c r="NX76" s="151"/>
      <c r="NY76" s="151"/>
      <c r="NZ76" s="151"/>
      <c r="OA76" s="151"/>
      <c r="OB76" s="151"/>
      <c r="OC76" s="151"/>
      <c r="OD76" s="151"/>
      <c r="OE76" s="151"/>
      <c r="OF76" s="151">
        <v>732</v>
      </c>
      <c r="OG76" s="151"/>
      <c r="OH76" s="151"/>
      <c r="OI76" s="151"/>
      <c r="OJ76" s="151"/>
      <c r="OK76" s="151"/>
      <c r="OL76" s="151"/>
      <c r="OM76" s="151">
        <v>0</v>
      </c>
      <c r="ON76" s="151"/>
      <c r="OO76" s="152">
        <v>1</v>
      </c>
      <c r="OP76" s="142">
        <v>4473</v>
      </c>
      <c r="OQ76" s="153"/>
      <c r="OR76" s="151">
        <v>3664</v>
      </c>
      <c r="OS76" s="151"/>
      <c r="OT76" s="151"/>
      <c r="OU76" s="151"/>
      <c r="OV76" s="151">
        <v>10</v>
      </c>
      <c r="OW76" s="151">
        <v>1171</v>
      </c>
      <c r="OX76" s="151">
        <v>-1267</v>
      </c>
      <c r="OY76" s="151"/>
      <c r="OZ76" s="151"/>
      <c r="PA76" s="151"/>
      <c r="PB76" s="151"/>
      <c r="PC76" s="151"/>
      <c r="PD76" s="151"/>
      <c r="PE76" s="151"/>
      <c r="PF76" s="151"/>
      <c r="PG76" s="151"/>
      <c r="PH76" s="151">
        <v>4</v>
      </c>
      <c r="PI76" s="151"/>
      <c r="PJ76" s="154"/>
      <c r="PK76" s="142">
        <v>3582</v>
      </c>
      <c r="PL76" s="142">
        <v>8055</v>
      </c>
    </row>
    <row r="77" spans="1:428" ht="15" x14ac:dyDescent="0.25">
      <c r="A77" s="163">
        <v>332430</v>
      </c>
      <c r="B77" s="164" t="s">
        <v>720</v>
      </c>
      <c r="C77" s="165" t="s">
        <v>265</v>
      </c>
      <c r="D77" s="148"/>
      <c r="E77" s="149"/>
      <c r="F77" s="149"/>
      <c r="G77" s="149"/>
      <c r="H77" s="149"/>
      <c r="I77" s="149"/>
      <c r="J77" s="151"/>
      <c r="K77" s="151"/>
      <c r="L77" s="151"/>
      <c r="M77" s="151"/>
      <c r="N77" s="151"/>
      <c r="O77" s="151"/>
      <c r="P77" s="151"/>
      <c r="Q77" s="151"/>
      <c r="R77" s="151"/>
      <c r="S77" s="151"/>
      <c r="T77" s="151"/>
      <c r="U77" s="151"/>
      <c r="V77" s="151"/>
      <c r="W77" s="151"/>
      <c r="X77" s="151"/>
      <c r="Y77" s="151"/>
      <c r="Z77" s="151"/>
      <c r="AA77" s="151"/>
      <c r="AB77" s="151">
        <v>1</v>
      </c>
      <c r="AC77" s="151"/>
      <c r="AD77" s="151">
        <v>1</v>
      </c>
      <c r="AE77" s="151"/>
      <c r="AF77" s="151"/>
      <c r="AG77" s="151">
        <v>15</v>
      </c>
      <c r="AH77" s="151">
        <v>3</v>
      </c>
      <c r="AI77" s="151"/>
      <c r="AJ77" s="151"/>
      <c r="AK77" s="151"/>
      <c r="AL77" s="151">
        <v>3</v>
      </c>
      <c r="AM77" s="151"/>
      <c r="AN77" s="151"/>
      <c r="AO77" s="151"/>
      <c r="AP77" s="151"/>
      <c r="AQ77" s="151">
        <v>3</v>
      </c>
      <c r="AR77" s="151"/>
      <c r="AS77" s="151"/>
      <c r="AT77" s="151"/>
      <c r="AU77" s="151"/>
      <c r="AV77" s="151"/>
      <c r="AW77" s="151"/>
      <c r="AX77" s="151"/>
      <c r="AY77" s="151"/>
      <c r="AZ77" s="151"/>
      <c r="BA77" s="151"/>
      <c r="BB77" s="151"/>
      <c r="BC77" s="151"/>
      <c r="BD77" s="151"/>
      <c r="BE77" s="151"/>
      <c r="BF77" s="151"/>
      <c r="BG77" s="151"/>
      <c r="BH77" s="151"/>
      <c r="BI77" s="151"/>
      <c r="BJ77" s="151"/>
      <c r="BK77" s="151"/>
      <c r="BL77" s="151"/>
      <c r="BM77" s="151"/>
      <c r="BN77" s="151">
        <v>9</v>
      </c>
      <c r="BO77" s="151">
        <v>12</v>
      </c>
      <c r="BP77" s="151">
        <v>18</v>
      </c>
      <c r="BQ77" s="151">
        <v>11</v>
      </c>
      <c r="BR77" s="151">
        <v>66</v>
      </c>
      <c r="BS77" s="151">
        <v>6</v>
      </c>
      <c r="BT77" s="151">
        <v>48</v>
      </c>
      <c r="BU77" s="151">
        <v>14</v>
      </c>
      <c r="BV77" s="151">
        <v>3353</v>
      </c>
      <c r="BW77" s="151">
        <v>36</v>
      </c>
      <c r="BX77" s="151">
        <v>14</v>
      </c>
      <c r="BY77" s="151">
        <v>32</v>
      </c>
      <c r="BZ77" s="151">
        <v>18</v>
      </c>
      <c r="CA77" s="151">
        <v>44</v>
      </c>
      <c r="CB77" s="151">
        <v>9</v>
      </c>
      <c r="CC77" s="151">
        <v>59</v>
      </c>
      <c r="CD77" s="151">
        <v>4</v>
      </c>
      <c r="CE77" s="151">
        <v>12</v>
      </c>
      <c r="CF77" s="151">
        <v>52</v>
      </c>
      <c r="CG77" s="151">
        <v>12</v>
      </c>
      <c r="CH77" s="151">
        <v>5</v>
      </c>
      <c r="CI77" s="151">
        <v>3</v>
      </c>
      <c r="CJ77" s="151">
        <v>75</v>
      </c>
      <c r="CK77" s="151">
        <v>38</v>
      </c>
      <c r="CL77" s="151">
        <v>14</v>
      </c>
      <c r="CM77" s="151">
        <v>70</v>
      </c>
      <c r="CN77" s="151"/>
      <c r="CO77" s="151">
        <v>1</v>
      </c>
      <c r="CP77" s="151">
        <v>30</v>
      </c>
      <c r="CQ77" s="151">
        <v>4</v>
      </c>
      <c r="CR77" s="151">
        <v>19</v>
      </c>
      <c r="CS77" s="151">
        <v>43</v>
      </c>
      <c r="CT77" s="151">
        <v>9</v>
      </c>
      <c r="CU77" s="151">
        <v>8</v>
      </c>
      <c r="CV77" s="151">
        <v>7</v>
      </c>
      <c r="CW77" s="151">
        <v>7</v>
      </c>
      <c r="CX77" s="151">
        <v>136</v>
      </c>
      <c r="CY77" s="151">
        <v>1</v>
      </c>
      <c r="CZ77" s="151">
        <v>9</v>
      </c>
      <c r="DA77" s="151">
        <v>135</v>
      </c>
      <c r="DB77" s="151">
        <v>81</v>
      </c>
      <c r="DC77" s="151">
        <v>80</v>
      </c>
      <c r="DD77" s="151">
        <v>153</v>
      </c>
      <c r="DE77" s="151">
        <v>9</v>
      </c>
      <c r="DF77" s="151">
        <v>22</v>
      </c>
      <c r="DG77" s="151">
        <v>8</v>
      </c>
      <c r="DH77" s="151">
        <v>14</v>
      </c>
      <c r="DI77" s="151">
        <v>10</v>
      </c>
      <c r="DJ77" s="151"/>
      <c r="DK77" s="151">
        <v>0</v>
      </c>
      <c r="DL77" s="151">
        <v>1</v>
      </c>
      <c r="DM77" s="151">
        <v>0</v>
      </c>
      <c r="DN77" s="151">
        <v>11</v>
      </c>
      <c r="DO77" s="151">
        <v>8</v>
      </c>
      <c r="DP77" s="151">
        <v>1</v>
      </c>
      <c r="DQ77" s="151">
        <v>2</v>
      </c>
      <c r="DR77" s="151">
        <v>21</v>
      </c>
      <c r="DS77" s="151">
        <v>19</v>
      </c>
      <c r="DT77" s="151">
        <v>33</v>
      </c>
      <c r="DU77" s="151">
        <v>0</v>
      </c>
      <c r="DV77" s="151"/>
      <c r="DW77" s="151">
        <v>0</v>
      </c>
      <c r="DX77" s="151"/>
      <c r="DY77" s="151">
        <v>0</v>
      </c>
      <c r="DZ77" s="151">
        <v>29</v>
      </c>
      <c r="EA77" s="151">
        <v>1</v>
      </c>
      <c r="EB77" s="151">
        <v>0</v>
      </c>
      <c r="EC77" s="151"/>
      <c r="ED77" s="151"/>
      <c r="EE77" s="151">
        <v>8</v>
      </c>
      <c r="EF77" s="151">
        <v>2</v>
      </c>
      <c r="EG77" s="151">
        <v>20</v>
      </c>
      <c r="EH77" s="151">
        <v>3</v>
      </c>
      <c r="EI77" s="151">
        <v>4</v>
      </c>
      <c r="EJ77" s="151">
        <v>24</v>
      </c>
      <c r="EK77" s="151">
        <v>14</v>
      </c>
      <c r="EL77" s="151">
        <v>5</v>
      </c>
      <c r="EM77" s="151">
        <v>0</v>
      </c>
      <c r="EN77" s="151"/>
      <c r="EO77" s="151">
        <v>24</v>
      </c>
      <c r="EP77" s="151"/>
      <c r="EQ77" s="151">
        <v>7</v>
      </c>
      <c r="ER77" s="151">
        <v>5</v>
      </c>
      <c r="ES77" s="151">
        <v>23</v>
      </c>
      <c r="ET77" s="151">
        <v>10</v>
      </c>
      <c r="EU77" s="151">
        <v>14</v>
      </c>
      <c r="EV77" s="151">
        <v>6</v>
      </c>
      <c r="EW77" s="151">
        <v>0</v>
      </c>
      <c r="EX77" s="151">
        <v>6</v>
      </c>
      <c r="EY77" s="151">
        <v>4</v>
      </c>
      <c r="EZ77" s="151">
        <v>19</v>
      </c>
      <c r="FA77" s="151">
        <v>21</v>
      </c>
      <c r="FB77" s="151">
        <v>30</v>
      </c>
      <c r="FC77" s="151">
        <v>89</v>
      </c>
      <c r="FD77" s="151">
        <v>36</v>
      </c>
      <c r="FE77" s="151">
        <v>45</v>
      </c>
      <c r="FF77" s="151">
        <v>14</v>
      </c>
      <c r="FG77" s="151">
        <v>9</v>
      </c>
      <c r="FH77" s="151">
        <v>22</v>
      </c>
      <c r="FI77" s="151">
        <v>1</v>
      </c>
      <c r="FJ77" s="151">
        <v>3</v>
      </c>
      <c r="FK77" s="151">
        <v>5</v>
      </c>
      <c r="FL77" s="151">
        <v>5</v>
      </c>
      <c r="FM77" s="151">
        <v>5</v>
      </c>
      <c r="FN77" s="151">
        <v>7</v>
      </c>
      <c r="FO77" s="151">
        <v>45</v>
      </c>
      <c r="FP77" s="151">
        <v>9</v>
      </c>
      <c r="FQ77" s="151"/>
      <c r="FR77" s="151">
        <v>12</v>
      </c>
      <c r="FS77" s="151">
        <v>0</v>
      </c>
      <c r="FT77" s="151">
        <v>10</v>
      </c>
      <c r="FU77" s="151">
        <v>5</v>
      </c>
      <c r="FV77" s="151">
        <v>17</v>
      </c>
      <c r="FW77" s="151">
        <v>33</v>
      </c>
      <c r="FX77" s="151">
        <v>3</v>
      </c>
      <c r="FY77" s="151"/>
      <c r="FZ77" s="151">
        <v>4</v>
      </c>
      <c r="GA77" s="151">
        <v>4</v>
      </c>
      <c r="GB77" s="151"/>
      <c r="GC77" s="151">
        <v>4</v>
      </c>
      <c r="GD77" s="151">
        <v>3</v>
      </c>
      <c r="GE77" s="151">
        <v>5</v>
      </c>
      <c r="GF77" s="151">
        <v>2</v>
      </c>
      <c r="GG77" s="151">
        <v>2</v>
      </c>
      <c r="GH77" s="151">
        <v>7</v>
      </c>
      <c r="GI77" s="151">
        <v>23</v>
      </c>
      <c r="GJ77" s="151">
        <v>1205</v>
      </c>
      <c r="GK77" s="151">
        <v>7</v>
      </c>
      <c r="GL77" s="151"/>
      <c r="GM77" s="151"/>
      <c r="GN77" s="151">
        <v>8</v>
      </c>
      <c r="GO77" s="151">
        <v>3</v>
      </c>
      <c r="GP77" s="151"/>
      <c r="GQ77" s="151">
        <v>36</v>
      </c>
      <c r="GR77" s="151">
        <v>25</v>
      </c>
      <c r="GS77" s="151">
        <v>2329</v>
      </c>
      <c r="GT77" s="151">
        <v>79</v>
      </c>
      <c r="GU77" s="151">
        <v>122</v>
      </c>
      <c r="GV77" s="151">
        <v>225</v>
      </c>
      <c r="GW77" s="151">
        <v>1</v>
      </c>
      <c r="GX77" s="151">
        <v>25</v>
      </c>
      <c r="GY77" s="151">
        <v>6</v>
      </c>
      <c r="GZ77" s="151">
        <v>99</v>
      </c>
      <c r="HA77" s="151"/>
      <c r="HB77" s="151">
        <v>11</v>
      </c>
      <c r="HC77" s="151">
        <v>223</v>
      </c>
      <c r="HD77" s="151">
        <v>52</v>
      </c>
      <c r="HE77" s="151">
        <v>45</v>
      </c>
      <c r="HF77" s="151">
        <v>56</v>
      </c>
      <c r="HG77" s="151">
        <v>75</v>
      </c>
      <c r="HH77" s="151">
        <v>104</v>
      </c>
      <c r="HI77" s="151">
        <v>3167</v>
      </c>
      <c r="HJ77" s="151"/>
      <c r="HK77" s="151"/>
      <c r="HL77" s="151">
        <v>1751</v>
      </c>
      <c r="HM77" s="151"/>
      <c r="HN77" s="151"/>
      <c r="HO77" s="151"/>
      <c r="HP77" s="151"/>
      <c r="HQ77" s="151"/>
      <c r="HR77" s="151"/>
      <c r="HS77" s="151"/>
      <c r="HT77" s="151"/>
      <c r="HU77" s="151"/>
      <c r="HV77" s="151"/>
      <c r="HW77" s="151"/>
      <c r="HX77" s="151"/>
      <c r="HY77" s="151"/>
      <c r="HZ77" s="151"/>
      <c r="IA77" s="151"/>
      <c r="IB77" s="151"/>
      <c r="IC77" s="151"/>
      <c r="ID77" s="151"/>
      <c r="IE77" s="151">
        <v>30</v>
      </c>
      <c r="IF77" s="151">
        <v>1</v>
      </c>
      <c r="IG77" s="151">
        <v>1</v>
      </c>
      <c r="IH77" s="151">
        <v>185</v>
      </c>
      <c r="II77" s="151">
        <v>0</v>
      </c>
      <c r="IJ77" s="151">
        <v>8</v>
      </c>
      <c r="IK77" s="151">
        <v>4</v>
      </c>
      <c r="IL77" s="151">
        <v>29</v>
      </c>
      <c r="IM77" s="151">
        <v>173</v>
      </c>
      <c r="IN77" s="151"/>
      <c r="IO77" s="151"/>
      <c r="IP77" s="151">
        <v>2</v>
      </c>
      <c r="IQ77" s="151">
        <v>5</v>
      </c>
      <c r="IR77" s="151">
        <v>17</v>
      </c>
      <c r="IS77" s="151">
        <v>9</v>
      </c>
      <c r="IT77" s="151"/>
      <c r="IU77" s="151">
        <v>76</v>
      </c>
      <c r="IV77" s="151">
        <v>312</v>
      </c>
      <c r="IW77" s="151">
        <v>68</v>
      </c>
      <c r="IX77" s="151">
        <v>138</v>
      </c>
      <c r="IY77" s="151">
        <v>9</v>
      </c>
      <c r="IZ77" s="151">
        <v>36</v>
      </c>
      <c r="JA77" s="151">
        <v>203</v>
      </c>
      <c r="JB77" s="151"/>
      <c r="JC77" s="151"/>
      <c r="JD77" s="151"/>
      <c r="JE77" s="151"/>
      <c r="JF77" s="151"/>
      <c r="JG77" s="151"/>
      <c r="JH77" s="151">
        <v>33</v>
      </c>
      <c r="JI77" s="151">
        <v>11</v>
      </c>
      <c r="JJ77" s="151"/>
      <c r="JK77" s="151">
        <v>88</v>
      </c>
      <c r="JL77" s="151">
        <v>2</v>
      </c>
      <c r="JM77" s="151"/>
      <c r="JN77" s="151"/>
      <c r="JO77" s="151">
        <v>11</v>
      </c>
      <c r="JP77" s="151"/>
      <c r="JQ77" s="151"/>
      <c r="JR77" s="151"/>
      <c r="JS77" s="151"/>
      <c r="JT77" s="151">
        <v>44</v>
      </c>
      <c r="JU77" s="151"/>
      <c r="JV77" s="151"/>
      <c r="JW77" s="151">
        <v>9</v>
      </c>
      <c r="JX77" s="151">
        <v>0</v>
      </c>
      <c r="JY77" s="151"/>
      <c r="JZ77" s="151">
        <v>3</v>
      </c>
      <c r="KA77" s="151"/>
      <c r="KB77" s="151"/>
      <c r="KC77" s="151">
        <v>2</v>
      </c>
      <c r="KD77" s="151"/>
      <c r="KE77" s="151"/>
      <c r="KF77" s="151"/>
      <c r="KG77" s="151"/>
      <c r="KH77" s="151"/>
      <c r="KI77" s="151"/>
      <c r="KJ77" s="151"/>
      <c r="KK77" s="151"/>
      <c r="KL77" s="151">
        <v>1</v>
      </c>
      <c r="KM77" s="151">
        <v>11</v>
      </c>
      <c r="KN77" s="151">
        <v>5</v>
      </c>
      <c r="KO77" s="151"/>
      <c r="KP77" s="151"/>
      <c r="KQ77" s="151"/>
      <c r="KR77" s="151"/>
      <c r="KS77" s="151"/>
      <c r="KT77" s="151"/>
      <c r="KU77" s="151"/>
      <c r="KV77" s="151"/>
      <c r="KW77" s="151"/>
      <c r="KX77" s="151"/>
      <c r="KY77" s="151"/>
      <c r="KZ77" s="151"/>
      <c r="LA77" s="151">
        <v>6</v>
      </c>
      <c r="LB77" s="151"/>
      <c r="LC77" s="151"/>
      <c r="LD77" s="151"/>
      <c r="LE77" s="151"/>
      <c r="LF77" s="151"/>
      <c r="LG77" s="151"/>
      <c r="LH77" s="151"/>
      <c r="LI77" s="151"/>
      <c r="LJ77" s="151"/>
      <c r="LK77" s="151"/>
      <c r="LL77" s="151"/>
      <c r="LM77" s="151"/>
      <c r="LN77" s="151"/>
      <c r="LO77" s="151"/>
      <c r="LP77" s="151"/>
      <c r="LQ77" s="151"/>
      <c r="LR77" s="151"/>
      <c r="LS77" s="151"/>
      <c r="LT77" s="151"/>
      <c r="LU77" s="151"/>
      <c r="LV77" s="151"/>
      <c r="LW77" s="151"/>
      <c r="LX77" s="151"/>
      <c r="LY77" s="151">
        <v>1</v>
      </c>
      <c r="LZ77" s="151"/>
      <c r="MA77" s="151"/>
      <c r="MB77" s="151">
        <v>1</v>
      </c>
      <c r="MC77" s="151"/>
      <c r="MD77" s="151"/>
      <c r="ME77" s="151"/>
      <c r="MF77" s="151"/>
      <c r="MG77" s="151"/>
      <c r="MH77" s="151"/>
      <c r="MI77" s="151"/>
      <c r="MJ77" s="151"/>
      <c r="MK77" s="151"/>
      <c r="ML77" s="151"/>
      <c r="MM77" s="151"/>
      <c r="MN77" s="151"/>
      <c r="MO77" s="151">
        <v>1</v>
      </c>
      <c r="MP77" s="151">
        <v>4</v>
      </c>
      <c r="MQ77" s="151"/>
      <c r="MR77" s="151"/>
      <c r="MS77" s="151"/>
      <c r="MT77" s="151"/>
      <c r="MU77" s="151"/>
      <c r="MV77" s="151"/>
      <c r="MW77" s="151"/>
      <c r="MX77" s="151"/>
      <c r="MY77" s="151"/>
      <c r="MZ77" s="151">
        <v>1</v>
      </c>
      <c r="NA77" s="151"/>
      <c r="NB77" s="151"/>
      <c r="NC77" s="151"/>
      <c r="ND77" s="151"/>
      <c r="NE77" s="151"/>
      <c r="NF77" s="151"/>
      <c r="NG77" s="151"/>
      <c r="NH77" s="151"/>
      <c r="NI77" s="151"/>
      <c r="NJ77" s="151"/>
      <c r="NK77" s="151"/>
      <c r="NL77" s="151"/>
      <c r="NM77" s="151"/>
      <c r="NN77" s="151"/>
      <c r="NO77" s="151"/>
      <c r="NP77" s="151"/>
      <c r="NQ77" s="151"/>
      <c r="NR77" s="151"/>
      <c r="NS77" s="151"/>
      <c r="NT77" s="151"/>
      <c r="NU77" s="151"/>
      <c r="NV77" s="151"/>
      <c r="NW77" s="151"/>
      <c r="NX77" s="151"/>
      <c r="NY77" s="151"/>
      <c r="NZ77" s="151"/>
      <c r="OA77" s="151"/>
      <c r="OB77" s="151"/>
      <c r="OC77" s="151"/>
      <c r="OD77" s="151"/>
      <c r="OE77" s="151">
        <v>38</v>
      </c>
      <c r="OF77" s="151"/>
      <c r="OG77" s="151"/>
      <c r="OH77" s="151"/>
      <c r="OI77" s="151"/>
      <c r="OJ77" s="151"/>
      <c r="OK77" s="151"/>
      <c r="OL77" s="151"/>
      <c r="OM77" s="151"/>
      <c r="ON77" s="151"/>
      <c r="OO77" s="152"/>
      <c r="OP77" s="142">
        <v>16887</v>
      </c>
      <c r="OQ77" s="153">
        <v>409</v>
      </c>
      <c r="OR77" s="151">
        <v>190</v>
      </c>
      <c r="OS77" s="151"/>
      <c r="OT77" s="151"/>
      <c r="OU77" s="151"/>
      <c r="OV77" s="151">
        <v>203</v>
      </c>
      <c r="OW77" s="151">
        <v>960</v>
      </c>
      <c r="OX77" s="151">
        <v>-1104</v>
      </c>
      <c r="OY77" s="151"/>
      <c r="OZ77" s="151">
        <v>0</v>
      </c>
      <c r="PA77" s="151"/>
      <c r="PB77" s="151"/>
      <c r="PC77" s="151"/>
      <c r="PD77" s="151">
        <v>3</v>
      </c>
      <c r="PE77" s="151"/>
      <c r="PF77" s="151"/>
      <c r="PG77" s="151"/>
      <c r="PH77" s="151">
        <v>31</v>
      </c>
      <c r="PI77" s="151"/>
      <c r="PJ77" s="154"/>
      <c r="PK77" s="142">
        <v>693</v>
      </c>
      <c r="PL77" s="142">
        <v>17580</v>
      </c>
    </row>
    <row r="78" spans="1:428" ht="15" x14ac:dyDescent="0.25">
      <c r="A78" s="163">
        <v>332500</v>
      </c>
      <c r="B78" s="164" t="s">
        <v>720</v>
      </c>
      <c r="C78" s="162" t="s">
        <v>266</v>
      </c>
      <c r="D78" s="148"/>
      <c r="E78" s="149"/>
      <c r="F78" s="149"/>
      <c r="G78" s="149"/>
      <c r="H78" s="149"/>
      <c r="I78" s="149"/>
      <c r="J78" s="151"/>
      <c r="K78" s="151">
        <v>3</v>
      </c>
      <c r="L78" s="151"/>
      <c r="M78" s="151"/>
      <c r="N78" s="151">
        <v>0</v>
      </c>
      <c r="O78" s="151">
        <v>60</v>
      </c>
      <c r="P78" s="151">
        <v>3</v>
      </c>
      <c r="Q78" s="151">
        <v>33</v>
      </c>
      <c r="R78" s="151">
        <v>15</v>
      </c>
      <c r="S78" s="151"/>
      <c r="T78" s="151"/>
      <c r="U78" s="151">
        <v>10</v>
      </c>
      <c r="V78" s="151"/>
      <c r="W78" s="151"/>
      <c r="X78" s="151"/>
      <c r="Y78" s="151"/>
      <c r="Z78" s="151"/>
      <c r="AA78" s="151"/>
      <c r="AB78" s="151">
        <v>108</v>
      </c>
      <c r="AC78" s="151">
        <v>106</v>
      </c>
      <c r="AD78" s="151">
        <v>643</v>
      </c>
      <c r="AE78" s="151">
        <v>249</v>
      </c>
      <c r="AF78" s="151">
        <v>69</v>
      </c>
      <c r="AG78" s="151">
        <v>374</v>
      </c>
      <c r="AH78" s="151">
        <v>632</v>
      </c>
      <c r="AI78" s="151">
        <v>30</v>
      </c>
      <c r="AJ78" s="151">
        <v>206</v>
      </c>
      <c r="AK78" s="151">
        <v>104</v>
      </c>
      <c r="AL78" s="151">
        <v>831</v>
      </c>
      <c r="AM78" s="151">
        <v>64</v>
      </c>
      <c r="AN78" s="151"/>
      <c r="AO78" s="151">
        <v>82</v>
      </c>
      <c r="AP78" s="151">
        <v>124</v>
      </c>
      <c r="AQ78" s="151">
        <v>143</v>
      </c>
      <c r="AR78" s="151"/>
      <c r="AS78" s="151"/>
      <c r="AT78" s="151">
        <v>1</v>
      </c>
      <c r="AU78" s="151">
        <v>6</v>
      </c>
      <c r="AV78" s="151"/>
      <c r="AW78" s="151"/>
      <c r="AX78" s="151"/>
      <c r="AY78" s="151"/>
      <c r="AZ78" s="151"/>
      <c r="BA78" s="151"/>
      <c r="BB78" s="151"/>
      <c r="BC78" s="151"/>
      <c r="BD78" s="151"/>
      <c r="BE78" s="151"/>
      <c r="BF78" s="151"/>
      <c r="BG78" s="151"/>
      <c r="BH78" s="151"/>
      <c r="BI78" s="151"/>
      <c r="BJ78" s="151"/>
      <c r="BK78" s="151"/>
      <c r="BL78" s="151"/>
      <c r="BM78" s="151"/>
      <c r="BN78" s="151"/>
      <c r="BO78" s="151"/>
      <c r="BP78" s="151">
        <v>0</v>
      </c>
      <c r="BQ78" s="151"/>
      <c r="BR78" s="151">
        <v>2</v>
      </c>
      <c r="BS78" s="151">
        <v>424</v>
      </c>
      <c r="BT78" s="151">
        <v>1</v>
      </c>
      <c r="BU78" s="151"/>
      <c r="BV78" s="151">
        <v>1</v>
      </c>
      <c r="BW78" s="151">
        <v>506</v>
      </c>
      <c r="BX78" s="151">
        <v>7</v>
      </c>
      <c r="BY78" s="151">
        <v>53</v>
      </c>
      <c r="BZ78" s="151">
        <v>346</v>
      </c>
      <c r="CA78" s="151">
        <v>1</v>
      </c>
      <c r="CB78" s="151">
        <v>1</v>
      </c>
      <c r="CC78" s="151">
        <v>8</v>
      </c>
      <c r="CD78" s="151"/>
      <c r="CE78" s="151">
        <v>1</v>
      </c>
      <c r="CF78" s="151">
        <v>1</v>
      </c>
      <c r="CG78" s="151">
        <v>4</v>
      </c>
      <c r="CH78" s="151">
        <v>1</v>
      </c>
      <c r="CI78" s="151">
        <v>0</v>
      </c>
      <c r="CJ78" s="151">
        <v>19</v>
      </c>
      <c r="CK78" s="151">
        <v>1</v>
      </c>
      <c r="CL78" s="151">
        <v>5</v>
      </c>
      <c r="CM78" s="151">
        <v>1</v>
      </c>
      <c r="CN78" s="151"/>
      <c r="CO78" s="151">
        <v>0</v>
      </c>
      <c r="CP78" s="151">
        <v>1</v>
      </c>
      <c r="CQ78" s="151">
        <v>1</v>
      </c>
      <c r="CR78" s="151">
        <v>94</v>
      </c>
      <c r="CS78" s="151"/>
      <c r="CT78" s="151"/>
      <c r="CU78" s="151">
        <v>1</v>
      </c>
      <c r="CV78" s="151"/>
      <c r="CW78" s="151"/>
      <c r="CX78" s="151">
        <v>0</v>
      </c>
      <c r="CY78" s="151"/>
      <c r="CZ78" s="151"/>
      <c r="DA78" s="151">
        <v>34</v>
      </c>
      <c r="DB78" s="151">
        <v>1</v>
      </c>
      <c r="DC78" s="151"/>
      <c r="DD78" s="151">
        <v>0</v>
      </c>
      <c r="DE78" s="151">
        <v>1</v>
      </c>
      <c r="DF78" s="151">
        <v>1</v>
      </c>
      <c r="DG78" s="151"/>
      <c r="DH78" s="151">
        <v>8</v>
      </c>
      <c r="DI78" s="151">
        <v>0</v>
      </c>
      <c r="DJ78" s="151"/>
      <c r="DK78" s="151"/>
      <c r="DL78" s="151">
        <v>9</v>
      </c>
      <c r="DM78" s="151"/>
      <c r="DN78" s="151"/>
      <c r="DO78" s="151"/>
      <c r="DP78" s="151">
        <v>10</v>
      </c>
      <c r="DQ78" s="151"/>
      <c r="DR78" s="151"/>
      <c r="DS78" s="151">
        <v>11</v>
      </c>
      <c r="DT78" s="151"/>
      <c r="DU78" s="151"/>
      <c r="DV78" s="151"/>
      <c r="DW78" s="151"/>
      <c r="DX78" s="151"/>
      <c r="DY78" s="151"/>
      <c r="DZ78" s="151">
        <v>1</v>
      </c>
      <c r="EA78" s="151"/>
      <c r="EB78" s="151"/>
      <c r="EC78" s="151"/>
      <c r="ED78" s="151"/>
      <c r="EE78" s="151"/>
      <c r="EF78" s="151"/>
      <c r="EG78" s="151">
        <v>1</v>
      </c>
      <c r="EH78" s="151"/>
      <c r="EI78" s="151">
        <v>1</v>
      </c>
      <c r="EJ78" s="151"/>
      <c r="EK78" s="151"/>
      <c r="EL78" s="151"/>
      <c r="EM78" s="151"/>
      <c r="EN78" s="151"/>
      <c r="EO78" s="151"/>
      <c r="EP78" s="151"/>
      <c r="EQ78" s="151"/>
      <c r="ER78" s="151">
        <v>94</v>
      </c>
      <c r="ES78" s="151">
        <v>321</v>
      </c>
      <c r="ET78" s="151">
        <v>47</v>
      </c>
      <c r="EU78" s="151">
        <v>167</v>
      </c>
      <c r="EV78" s="151">
        <v>141</v>
      </c>
      <c r="EW78" s="151">
        <v>0</v>
      </c>
      <c r="EX78" s="151">
        <v>1</v>
      </c>
      <c r="EY78" s="151">
        <v>1</v>
      </c>
      <c r="EZ78" s="151">
        <v>4</v>
      </c>
      <c r="FA78" s="151">
        <v>1</v>
      </c>
      <c r="FB78" s="151">
        <v>4</v>
      </c>
      <c r="FC78" s="151">
        <v>0</v>
      </c>
      <c r="FD78" s="151">
        <v>72</v>
      </c>
      <c r="FE78" s="151">
        <v>2</v>
      </c>
      <c r="FF78" s="151">
        <v>233</v>
      </c>
      <c r="FG78" s="151">
        <v>85</v>
      </c>
      <c r="FH78" s="151">
        <v>263</v>
      </c>
      <c r="FI78" s="151"/>
      <c r="FJ78" s="151"/>
      <c r="FK78" s="151">
        <v>0</v>
      </c>
      <c r="FL78" s="151">
        <v>3</v>
      </c>
      <c r="FM78" s="151">
        <v>238</v>
      </c>
      <c r="FN78" s="151">
        <v>1</v>
      </c>
      <c r="FO78" s="151">
        <v>2</v>
      </c>
      <c r="FP78" s="151">
        <v>1</v>
      </c>
      <c r="FQ78" s="151">
        <v>177</v>
      </c>
      <c r="FR78" s="151">
        <v>237</v>
      </c>
      <c r="FS78" s="151">
        <v>46</v>
      </c>
      <c r="FT78" s="151">
        <v>22</v>
      </c>
      <c r="FU78" s="151">
        <v>30</v>
      </c>
      <c r="FV78" s="151">
        <v>36</v>
      </c>
      <c r="FW78" s="151">
        <v>295</v>
      </c>
      <c r="FX78" s="151"/>
      <c r="FY78" s="151">
        <v>1</v>
      </c>
      <c r="FZ78" s="151">
        <v>1</v>
      </c>
      <c r="GA78" s="151"/>
      <c r="GB78" s="151"/>
      <c r="GC78" s="151"/>
      <c r="GD78" s="151"/>
      <c r="GE78" s="151">
        <v>1</v>
      </c>
      <c r="GF78" s="151"/>
      <c r="GG78" s="151"/>
      <c r="GH78" s="151">
        <v>99</v>
      </c>
      <c r="GI78" s="151">
        <v>23</v>
      </c>
      <c r="GJ78" s="151"/>
      <c r="GK78" s="151"/>
      <c r="GL78" s="151"/>
      <c r="GM78" s="151"/>
      <c r="GN78" s="151"/>
      <c r="GO78" s="151"/>
      <c r="GP78" s="151"/>
      <c r="GQ78" s="151"/>
      <c r="GR78" s="151"/>
      <c r="GS78" s="151"/>
      <c r="GT78" s="151">
        <v>6</v>
      </c>
      <c r="GU78" s="151"/>
      <c r="GV78" s="151">
        <v>4</v>
      </c>
      <c r="GW78" s="151"/>
      <c r="GX78" s="151"/>
      <c r="GY78" s="151"/>
      <c r="GZ78" s="151"/>
      <c r="HA78" s="151">
        <v>7</v>
      </c>
      <c r="HB78" s="151"/>
      <c r="HC78" s="151"/>
      <c r="HD78" s="151"/>
      <c r="HE78" s="151"/>
      <c r="HF78" s="151"/>
      <c r="HG78" s="151"/>
      <c r="HH78" s="151">
        <v>25</v>
      </c>
      <c r="HI78" s="151">
        <v>3</v>
      </c>
      <c r="HJ78" s="151"/>
      <c r="HK78" s="151"/>
      <c r="HL78" s="151"/>
      <c r="HM78" s="151"/>
      <c r="HN78" s="151"/>
      <c r="HO78" s="151"/>
      <c r="HP78" s="151"/>
      <c r="HQ78" s="151"/>
      <c r="HR78" s="151"/>
      <c r="HS78" s="151"/>
      <c r="HT78" s="151">
        <v>3</v>
      </c>
      <c r="HU78" s="151"/>
      <c r="HV78" s="151"/>
      <c r="HW78" s="151"/>
      <c r="HX78" s="151"/>
      <c r="HY78" s="151"/>
      <c r="HZ78" s="151"/>
      <c r="IA78" s="151"/>
      <c r="IB78" s="151"/>
      <c r="IC78" s="151"/>
      <c r="ID78" s="151"/>
      <c r="IE78" s="151"/>
      <c r="IF78" s="151"/>
      <c r="IG78" s="151"/>
      <c r="IH78" s="151"/>
      <c r="II78" s="151"/>
      <c r="IJ78" s="151"/>
      <c r="IK78" s="151"/>
      <c r="IL78" s="151"/>
      <c r="IM78" s="151"/>
      <c r="IN78" s="151"/>
      <c r="IO78" s="151"/>
      <c r="IP78" s="151"/>
      <c r="IQ78" s="151"/>
      <c r="IR78" s="151"/>
      <c r="IS78" s="151"/>
      <c r="IT78" s="151"/>
      <c r="IU78" s="151"/>
      <c r="IV78" s="151"/>
      <c r="IW78" s="151"/>
      <c r="IX78" s="151"/>
      <c r="IY78" s="151">
        <v>87</v>
      </c>
      <c r="IZ78" s="151"/>
      <c r="JA78" s="151"/>
      <c r="JB78" s="151"/>
      <c r="JC78" s="151"/>
      <c r="JD78" s="151"/>
      <c r="JE78" s="151"/>
      <c r="JF78" s="151"/>
      <c r="JG78" s="151"/>
      <c r="JH78" s="151">
        <v>159</v>
      </c>
      <c r="JI78" s="151"/>
      <c r="JJ78" s="151">
        <v>302</v>
      </c>
      <c r="JK78" s="151"/>
      <c r="JL78" s="151"/>
      <c r="JM78" s="151"/>
      <c r="JN78" s="151">
        <v>1</v>
      </c>
      <c r="JO78" s="151">
        <v>10</v>
      </c>
      <c r="JP78" s="151">
        <v>13</v>
      </c>
      <c r="JQ78" s="151"/>
      <c r="JR78" s="151">
        <v>65</v>
      </c>
      <c r="JS78" s="151">
        <v>5</v>
      </c>
      <c r="JT78" s="151">
        <v>26</v>
      </c>
      <c r="JU78" s="151">
        <v>2</v>
      </c>
      <c r="JV78" s="151"/>
      <c r="JW78" s="151">
        <v>20</v>
      </c>
      <c r="JX78" s="151">
        <v>61</v>
      </c>
      <c r="JY78" s="151">
        <v>13</v>
      </c>
      <c r="JZ78" s="151">
        <v>51</v>
      </c>
      <c r="KA78" s="151">
        <v>20</v>
      </c>
      <c r="KB78" s="151">
        <v>61</v>
      </c>
      <c r="KC78" s="151">
        <v>7</v>
      </c>
      <c r="KD78" s="151">
        <v>109</v>
      </c>
      <c r="KE78" s="151">
        <v>780</v>
      </c>
      <c r="KF78" s="151"/>
      <c r="KG78" s="151">
        <v>56</v>
      </c>
      <c r="KH78" s="151"/>
      <c r="KI78" s="151">
        <v>77</v>
      </c>
      <c r="KJ78" s="151"/>
      <c r="KK78" s="151"/>
      <c r="KL78" s="151">
        <v>2</v>
      </c>
      <c r="KM78" s="151">
        <v>5</v>
      </c>
      <c r="KN78" s="151">
        <v>17</v>
      </c>
      <c r="KO78" s="151">
        <v>1</v>
      </c>
      <c r="KP78" s="151"/>
      <c r="KQ78" s="151"/>
      <c r="KR78" s="151">
        <v>11</v>
      </c>
      <c r="KS78" s="151"/>
      <c r="KT78" s="151"/>
      <c r="KU78" s="151"/>
      <c r="KV78" s="151"/>
      <c r="KW78" s="151"/>
      <c r="KX78" s="151">
        <v>169</v>
      </c>
      <c r="KY78" s="151">
        <v>208</v>
      </c>
      <c r="KZ78" s="151">
        <v>7</v>
      </c>
      <c r="LA78" s="151">
        <v>5</v>
      </c>
      <c r="LB78" s="151"/>
      <c r="LC78" s="151"/>
      <c r="LD78" s="151"/>
      <c r="LE78" s="151"/>
      <c r="LF78" s="151"/>
      <c r="LG78" s="151"/>
      <c r="LH78" s="151"/>
      <c r="LI78" s="151"/>
      <c r="LJ78" s="151"/>
      <c r="LK78" s="151"/>
      <c r="LL78" s="151">
        <v>2</v>
      </c>
      <c r="LM78" s="151"/>
      <c r="LN78" s="151"/>
      <c r="LO78" s="151">
        <v>9</v>
      </c>
      <c r="LP78" s="151">
        <v>60</v>
      </c>
      <c r="LQ78" s="151"/>
      <c r="LR78" s="151"/>
      <c r="LS78" s="151"/>
      <c r="LT78" s="151"/>
      <c r="LU78" s="151">
        <v>65</v>
      </c>
      <c r="LV78" s="151"/>
      <c r="LW78" s="151"/>
      <c r="LX78" s="151">
        <v>176</v>
      </c>
      <c r="LY78" s="151">
        <v>4</v>
      </c>
      <c r="LZ78" s="151"/>
      <c r="MA78" s="151">
        <v>92</v>
      </c>
      <c r="MB78" s="151">
        <v>6</v>
      </c>
      <c r="MC78" s="151">
        <v>100</v>
      </c>
      <c r="MD78" s="151"/>
      <c r="ME78" s="151">
        <v>4</v>
      </c>
      <c r="MF78" s="151"/>
      <c r="MG78" s="151">
        <v>3</v>
      </c>
      <c r="MH78" s="151">
        <v>15</v>
      </c>
      <c r="MI78" s="151">
        <v>218</v>
      </c>
      <c r="MJ78" s="151">
        <v>4</v>
      </c>
      <c r="MK78" s="151">
        <v>1</v>
      </c>
      <c r="ML78" s="151">
        <v>28</v>
      </c>
      <c r="MM78" s="151"/>
      <c r="MN78" s="151">
        <v>17</v>
      </c>
      <c r="MO78" s="151">
        <v>18</v>
      </c>
      <c r="MP78" s="151">
        <v>93</v>
      </c>
      <c r="MQ78" s="151"/>
      <c r="MR78" s="151">
        <v>1</v>
      </c>
      <c r="MS78" s="151"/>
      <c r="MT78" s="151"/>
      <c r="MU78" s="151"/>
      <c r="MV78" s="151"/>
      <c r="MW78" s="151"/>
      <c r="MX78" s="151">
        <v>1</v>
      </c>
      <c r="MY78" s="151">
        <v>6</v>
      </c>
      <c r="MZ78" s="151">
        <v>8</v>
      </c>
      <c r="NA78" s="151">
        <v>92</v>
      </c>
      <c r="NB78" s="151"/>
      <c r="NC78" s="151"/>
      <c r="ND78" s="151">
        <v>221</v>
      </c>
      <c r="NE78" s="151">
        <v>20</v>
      </c>
      <c r="NF78" s="151">
        <v>699</v>
      </c>
      <c r="NG78" s="151"/>
      <c r="NH78" s="151"/>
      <c r="NI78" s="151"/>
      <c r="NJ78" s="151"/>
      <c r="NK78" s="151"/>
      <c r="NL78" s="151"/>
      <c r="NM78" s="151">
        <v>1</v>
      </c>
      <c r="NN78" s="151">
        <v>25</v>
      </c>
      <c r="NO78" s="151">
        <v>6</v>
      </c>
      <c r="NP78" s="151">
        <v>158</v>
      </c>
      <c r="NQ78" s="151">
        <v>116</v>
      </c>
      <c r="NR78" s="151">
        <v>27</v>
      </c>
      <c r="NS78" s="151">
        <v>135</v>
      </c>
      <c r="NT78" s="151">
        <v>0</v>
      </c>
      <c r="NU78" s="151">
        <v>22</v>
      </c>
      <c r="NV78" s="151">
        <v>9</v>
      </c>
      <c r="NW78" s="151"/>
      <c r="NX78" s="151"/>
      <c r="NY78" s="151">
        <v>5</v>
      </c>
      <c r="NZ78" s="151"/>
      <c r="OA78" s="151"/>
      <c r="OB78" s="151">
        <v>57</v>
      </c>
      <c r="OC78" s="151">
        <v>59</v>
      </c>
      <c r="OD78" s="151"/>
      <c r="OE78" s="151">
        <v>242</v>
      </c>
      <c r="OF78" s="151">
        <v>5</v>
      </c>
      <c r="OG78" s="151"/>
      <c r="OH78" s="151"/>
      <c r="OI78" s="151"/>
      <c r="OJ78" s="151"/>
      <c r="OK78" s="151">
        <v>5</v>
      </c>
      <c r="OL78" s="151">
        <v>0</v>
      </c>
      <c r="OM78" s="151">
        <v>32</v>
      </c>
      <c r="ON78" s="151">
        <v>22</v>
      </c>
      <c r="OO78" s="152">
        <v>37</v>
      </c>
      <c r="OP78" s="142">
        <v>13428</v>
      </c>
      <c r="OQ78" s="153">
        <v>1023</v>
      </c>
      <c r="OR78" s="151">
        <v>510</v>
      </c>
      <c r="OS78" s="151"/>
      <c r="OT78" s="151"/>
      <c r="OU78" s="151"/>
      <c r="OV78" s="151">
        <v>127</v>
      </c>
      <c r="OW78" s="151">
        <v>1456</v>
      </c>
      <c r="OX78" s="151">
        <v>-7815</v>
      </c>
      <c r="OY78" s="151"/>
      <c r="OZ78" s="151"/>
      <c r="PA78" s="151"/>
      <c r="PB78" s="151"/>
      <c r="PC78" s="151"/>
      <c r="PD78" s="151"/>
      <c r="PE78" s="151"/>
      <c r="PF78" s="151"/>
      <c r="PG78" s="151"/>
      <c r="PH78" s="151"/>
      <c r="PI78" s="151"/>
      <c r="PJ78" s="154"/>
      <c r="PK78" s="142">
        <v>-4700</v>
      </c>
      <c r="PL78" s="142">
        <v>8728</v>
      </c>
    </row>
    <row r="79" spans="1:428" ht="15" x14ac:dyDescent="0.25">
      <c r="A79" s="156">
        <v>332600</v>
      </c>
      <c r="B79" s="157" t="s">
        <v>720</v>
      </c>
      <c r="C79" s="147" t="s">
        <v>267</v>
      </c>
      <c r="D79" s="153"/>
      <c r="E79" s="151"/>
      <c r="F79" s="151"/>
      <c r="G79" s="151"/>
      <c r="H79" s="151"/>
      <c r="I79" s="151"/>
      <c r="J79" s="151"/>
      <c r="K79" s="151">
        <v>922</v>
      </c>
      <c r="L79" s="151"/>
      <c r="M79" s="151"/>
      <c r="N79" s="151"/>
      <c r="O79" s="151">
        <v>17</v>
      </c>
      <c r="P79" s="151"/>
      <c r="Q79" s="151"/>
      <c r="R79" s="151"/>
      <c r="S79" s="151">
        <v>2</v>
      </c>
      <c r="T79" s="151"/>
      <c r="U79" s="151"/>
      <c r="V79" s="151"/>
      <c r="W79" s="151">
        <v>7</v>
      </c>
      <c r="X79" s="151">
        <v>12</v>
      </c>
      <c r="Y79" s="151"/>
      <c r="Z79" s="151"/>
      <c r="AA79" s="151"/>
      <c r="AB79" s="151">
        <v>2</v>
      </c>
      <c r="AC79" s="151">
        <v>11</v>
      </c>
      <c r="AD79" s="151">
        <v>30</v>
      </c>
      <c r="AE79" s="151">
        <v>17</v>
      </c>
      <c r="AF79" s="151">
        <v>24</v>
      </c>
      <c r="AG79" s="151">
        <v>0</v>
      </c>
      <c r="AH79" s="151">
        <v>13</v>
      </c>
      <c r="AI79" s="151">
        <v>5</v>
      </c>
      <c r="AJ79" s="151">
        <v>2</v>
      </c>
      <c r="AK79" s="151">
        <v>9</v>
      </c>
      <c r="AL79" s="151">
        <v>11</v>
      </c>
      <c r="AM79" s="151">
        <v>21</v>
      </c>
      <c r="AN79" s="151"/>
      <c r="AO79" s="151"/>
      <c r="AP79" s="151"/>
      <c r="AQ79" s="151">
        <v>1</v>
      </c>
      <c r="AR79" s="151"/>
      <c r="AS79" s="151"/>
      <c r="AT79" s="151"/>
      <c r="AU79" s="151"/>
      <c r="AV79" s="151"/>
      <c r="AW79" s="151"/>
      <c r="AX79" s="151"/>
      <c r="AY79" s="151"/>
      <c r="AZ79" s="151"/>
      <c r="BA79" s="151"/>
      <c r="BB79" s="151"/>
      <c r="BC79" s="151"/>
      <c r="BD79" s="151"/>
      <c r="BE79" s="151">
        <v>142</v>
      </c>
      <c r="BF79" s="151"/>
      <c r="BG79" s="151"/>
      <c r="BH79" s="151"/>
      <c r="BI79" s="151"/>
      <c r="BJ79" s="151"/>
      <c r="BK79" s="151"/>
      <c r="BL79" s="151"/>
      <c r="BM79" s="151">
        <v>1</v>
      </c>
      <c r="BN79" s="151">
        <v>1</v>
      </c>
      <c r="BO79" s="151">
        <v>1</v>
      </c>
      <c r="BP79" s="151">
        <v>3</v>
      </c>
      <c r="BQ79" s="151">
        <v>7</v>
      </c>
      <c r="BR79" s="151">
        <v>1</v>
      </c>
      <c r="BS79" s="151">
        <v>4</v>
      </c>
      <c r="BT79" s="151">
        <v>2</v>
      </c>
      <c r="BU79" s="151">
        <v>1</v>
      </c>
      <c r="BV79" s="151">
        <v>0</v>
      </c>
      <c r="BW79" s="151">
        <v>16</v>
      </c>
      <c r="BX79" s="151">
        <v>477</v>
      </c>
      <c r="BY79" s="151">
        <v>43</v>
      </c>
      <c r="BZ79" s="151">
        <v>130</v>
      </c>
      <c r="CA79" s="151">
        <v>2</v>
      </c>
      <c r="CB79" s="151">
        <v>1</v>
      </c>
      <c r="CC79" s="151">
        <v>24</v>
      </c>
      <c r="CD79" s="151">
        <v>0</v>
      </c>
      <c r="CE79" s="151">
        <v>1</v>
      </c>
      <c r="CF79" s="151">
        <v>4</v>
      </c>
      <c r="CG79" s="151">
        <v>4</v>
      </c>
      <c r="CH79" s="151">
        <v>1</v>
      </c>
      <c r="CI79" s="151">
        <v>1</v>
      </c>
      <c r="CJ79" s="151">
        <v>1</v>
      </c>
      <c r="CK79" s="151">
        <v>3</v>
      </c>
      <c r="CL79" s="151">
        <v>23</v>
      </c>
      <c r="CM79" s="151">
        <v>10</v>
      </c>
      <c r="CN79" s="151">
        <v>1</v>
      </c>
      <c r="CO79" s="151">
        <v>0</v>
      </c>
      <c r="CP79" s="151">
        <v>1</v>
      </c>
      <c r="CQ79" s="151">
        <v>1</v>
      </c>
      <c r="CR79" s="151">
        <v>8</v>
      </c>
      <c r="CS79" s="151">
        <v>0</v>
      </c>
      <c r="CT79" s="151">
        <v>1</v>
      </c>
      <c r="CU79" s="151">
        <v>1</v>
      </c>
      <c r="CV79" s="151">
        <v>1</v>
      </c>
      <c r="CW79" s="151">
        <v>1</v>
      </c>
      <c r="CX79" s="151">
        <v>1</v>
      </c>
      <c r="CY79" s="151">
        <v>0</v>
      </c>
      <c r="CZ79" s="151">
        <v>1</v>
      </c>
      <c r="DA79" s="151">
        <v>1</v>
      </c>
      <c r="DB79" s="151">
        <v>1</v>
      </c>
      <c r="DC79" s="151">
        <v>0</v>
      </c>
      <c r="DD79" s="151"/>
      <c r="DE79" s="151">
        <v>1</v>
      </c>
      <c r="DF79" s="151">
        <v>1</v>
      </c>
      <c r="DG79" s="151">
        <v>1</v>
      </c>
      <c r="DH79" s="151">
        <v>36</v>
      </c>
      <c r="DI79" s="151">
        <v>1</v>
      </c>
      <c r="DJ79" s="151"/>
      <c r="DK79" s="151"/>
      <c r="DL79" s="151"/>
      <c r="DM79" s="151"/>
      <c r="DN79" s="151">
        <v>0</v>
      </c>
      <c r="DO79" s="151"/>
      <c r="DP79" s="151"/>
      <c r="DQ79" s="151"/>
      <c r="DR79" s="151">
        <v>0</v>
      </c>
      <c r="DS79" s="151">
        <v>77</v>
      </c>
      <c r="DT79" s="151">
        <v>1</v>
      </c>
      <c r="DU79" s="151"/>
      <c r="DV79" s="151">
        <v>0</v>
      </c>
      <c r="DW79" s="151"/>
      <c r="DX79" s="151"/>
      <c r="DY79" s="151">
        <v>0</v>
      </c>
      <c r="DZ79" s="151">
        <v>1</v>
      </c>
      <c r="EA79" s="151">
        <v>1</v>
      </c>
      <c r="EB79" s="151"/>
      <c r="EC79" s="151"/>
      <c r="ED79" s="151"/>
      <c r="EE79" s="151">
        <v>2</v>
      </c>
      <c r="EF79" s="151">
        <v>1</v>
      </c>
      <c r="EG79" s="151">
        <v>2</v>
      </c>
      <c r="EH79" s="151">
        <v>0</v>
      </c>
      <c r="EI79" s="151">
        <v>2</v>
      </c>
      <c r="EJ79" s="151">
        <v>4</v>
      </c>
      <c r="EK79" s="151">
        <v>1</v>
      </c>
      <c r="EL79" s="151">
        <v>1</v>
      </c>
      <c r="EM79" s="151">
        <v>1</v>
      </c>
      <c r="EN79" s="151"/>
      <c r="EO79" s="151">
        <v>2</v>
      </c>
      <c r="EP79" s="151"/>
      <c r="EQ79" s="151">
        <v>0</v>
      </c>
      <c r="ER79" s="151">
        <v>28</v>
      </c>
      <c r="ES79" s="151">
        <v>501</v>
      </c>
      <c r="ET79" s="151">
        <v>41</v>
      </c>
      <c r="EU79" s="151">
        <v>280</v>
      </c>
      <c r="EV79" s="151"/>
      <c r="EW79" s="151">
        <v>0</v>
      </c>
      <c r="EX79" s="151">
        <v>2</v>
      </c>
      <c r="EY79" s="151">
        <v>2</v>
      </c>
      <c r="EZ79" s="151">
        <v>1</v>
      </c>
      <c r="FA79" s="151">
        <v>1</v>
      </c>
      <c r="FB79" s="151">
        <v>3</v>
      </c>
      <c r="FC79" s="151">
        <v>11</v>
      </c>
      <c r="FD79" s="151">
        <v>3</v>
      </c>
      <c r="FE79" s="151">
        <v>2</v>
      </c>
      <c r="FF79" s="151">
        <v>340</v>
      </c>
      <c r="FG79" s="151">
        <v>518</v>
      </c>
      <c r="FH79" s="151">
        <v>340</v>
      </c>
      <c r="FI79" s="151"/>
      <c r="FJ79" s="151"/>
      <c r="FK79" s="151">
        <v>397</v>
      </c>
      <c r="FL79" s="151">
        <v>1</v>
      </c>
      <c r="FM79" s="151"/>
      <c r="FN79" s="151">
        <v>1</v>
      </c>
      <c r="FO79" s="151">
        <v>2</v>
      </c>
      <c r="FP79" s="151">
        <v>1</v>
      </c>
      <c r="FQ79" s="151"/>
      <c r="FR79" s="151">
        <v>178</v>
      </c>
      <c r="FS79" s="151">
        <v>4</v>
      </c>
      <c r="FT79" s="151">
        <v>7</v>
      </c>
      <c r="FU79" s="151">
        <v>1</v>
      </c>
      <c r="FV79" s="151">
        <v>0</v>
      </c>
      <c r="FW79" s="151">
        <v>1</v>
      </c>
      <c r="FX79" s="151">
        <v>445</v>
      </c>
      <c r="FY79" s="151">
        <v>2</v>
      </c>
      <c r="FZ79" s="151">
        <v>2</v>
      </c>
      <c r="GA79" s="151">
        <v>0</v>
      </c>
      <c r="GB79" s="151"/>
      <c r="GC79" s="151">
        <v>0</v>
      </c>
      <c r="GD79" s="151">
        <v>1</v>
      </c>
      <c r="GE79" s="151">
        <v>1</v>
      </c>
      <c r="GF79" s="151">
        <v>0</v>
      </c>
      <c r="GG79" s="151">
        <v>0</v>
      </c>
      <c r="GH79" s="151">
        <v>1</v>
      </c>
      <c r="GI79" s="151">
        <v>7</v>
      </c>
      <c r="GJ79" s="151"/>
      <c r="GK79" s="151"/>
      <c r="GL79" s="151"/>
      <c r="GM79" s="151"/>
      <c r="GN79" s="151"/>
      <c r="GO79" s="151"/>
      <c r="GP79" s="151"/>
      <c r="GQ79" s="151"/>
      <c r="GR79" s="151"/>
      <c r="GS79" s="151"/>
      <c r="GT79" s="151"/>
      <c r="GU79" s="151"/>
      <c r="GV79" s="151"/>
      <c r="GW79" s="151"/>
      <c r="GX79" s="151"/>
      <c r="GY79" s="151"/>
      <c r="GZ79" s="151"/>
      <c r="HA79" s="151"/>
      <c r="HB79" s="151"/>
      <c r="HC79" s="151"/>
      <c r="HD79" s="151"/>
      <c r="HE79" s="151"/>
      <c r="HF79" s="151"/>
      <c r="HG79" s="151"/>
      <c r="HH79" s="151"/>
      <c r="HI79" s="151"/>
      <c r="HJ79" s="151"/>
      <c r="HK79" s="151"/>
      <c r="HL79" s="151"/>
      <c r="HM79" s="151"/>
      <c r="HN79" s="151"/>
      <c r="HO79" s="151"/>
      <c r="HP79" s="151"/>
      <c r="HQ79" s="151"/>
      <c r="HR79" s="151"/>
      <c r="HS79" s="151"/>
      <c r="HT79" s="151"/>
      <c r="HU79" s="151"/>
      <c r="HV79" s="151">
        <v>19</v>
      </c>
      <c r="HW79" s="151"/>
      <c r="HX79" s="151"/>
      <c r="HY79" s="151">
        <v>93</v>
      </c>
      <c r="HZ79" s="151"/>
      <c r="IA79" s="151"/>
      <c r="IB79" s="151"/>
      <c r="IC79" s="151"/>
      <c r="ID79" s="151"/>
      <c r="IE79" s="151"/>
      <c r="IF79" s="151"/>
      <c r="IG79" s="151"/>
      <c r="IH79" s="151"/>
      <c r="II79" s="151"/>
      <c r="IJ79" s="151"/>
      <c r="IK79" s="151"/>
      <c r="IL79" s="151">
        <v>43</v>
      </c>
      <c r="IM79" s="151"/>
      <c r="IN79" s="151"/>
      <c r="IO79" s="151"/>
      <c r="IP79" s="151"/>
      <c r="IQ79" s="151"/>
      <c r="IR79" s="151"/>
      <c r="IS79" s="151"/>
      <c r="IT79" s="151"/>
      <c r="IU79" s="151"/>
      <c r="IV79" s="151"/>
      <c r="IW79" s="151"/>
      <c r="IX79" s="151"/>
      <c r="IY79" s="151"/>
      <c r="IZ79" s="151"/>
      <c r="JA79" s="151"/>
      <c r="JB79" s="151"/>
      <c r="JC79" s="151"/>
      <c r="JD79" s="151"/>
      <c r="JE79" s="151"/>
      <c r="JF79" s="151"/>
      <c r="JG79" s="151"/>
      <c r="JH79" s="151"/>
      <c r="JI79" s="151"/>
      <c r="JJ79" s="151"/>
      <c r="JK79" s="151">
        <v>3</v>
      </c>
      <c r="JL79" s="151">
        <v>1</v>
      </c>
      <c r="JM79" s="151">
        <v>0</v>
      </c>
      <c r="JN79" s="151">
        <v>1</v>
      </c>
      <c r="JO79" s="151">
        <v>1</v>
      </c>
      <c r="JP79" s="151">
        <v>1</v>
      </c>
      <c r="JQ79" s="151">
        <v>0</v>
      </c>
      <c r="JR79" s="151">
        <v>9</v>
      </c>
      <c r="JS79" s="151"/>
      <c r="JT79" s="151">
        <v>2</v>
      </c>
      <c r="JU79" s="151">
        <v>0</v>
      </c>
      <c r="JV79" s="151"/>
      <c r="JW79" s="151">
        <v>56</v>
      </c>
      <c r="JX79" s="151">
        <v>3</v>
      </c>
      <c r="JY79" s="151">
        <v>3</v>
      </c>
      <c r="JZ79" s="151">
        <v>0</v>
      </c>
      <c r="KA79" s="151">
        <v>0</v>
      </c>
      <c r="KB79" s="151">
        <v>4</v>
      </c>
      <c r="KC79" s="151">
        <v>0</v>
      </c>
      <c r="KD79" s="151">
        <v>0</v>
      </c>
      <c r="KE79" s="151">
        <v>0</v>
      </c>
      <c r="KF79" s="151">
        <v>0</v>
      </c>
      <c r="KG79" s="151"/>
      <c r="KH79" s="151"/>
      <c r="KI79" s="151">
        <v>47</v>
      </c>
      <c r="KJ79" s="151">
        <v>29</v>
      </c>
      <c r="KK79" s="151">
        <v>0</v>
      </c>
      <c r="KL79" s="151"/>
      <c r="KM79" s="151">
        <v>1</v>
      </c>
      <c r="KN79" s="151">
        <v>14</v>
      </c>
      <c r="KO79" s="151"/>
      <c r="KP79" s="151"/>
      <c r="KQ79" s="151"/>
      <c r="KR79" s="151"/>
      <c r="KS79" s="151"/>
      <c r="KT79" s="151"/>
      <c r="KU79" s="151"/>
      <c r="KV79" s="151"/>
      <c r="KW79" s="151"/>
      <c r="KX79" s="151">
        <v>1</v>
      </c>
      <c r="KY79" s="151">
        <v>6</v>
      </c>
      <c r="KZ79" s="151"/>
      <c r="LA79" s="151">
        <v>27</v>
      </c>
      <c r="LB79" s="151"/>
      <c r="LC79" s="151"/>
      <c r="LD79" s="151"/>
      <c r="LE79" s="151"/>
      <c r="LF79" s="151"/>
      <c r="LG79" s="151"/>
      <c r="LH79" s="151"/>
      <c r="LI79" s="151"/>
      <c r="LJ79" s="151"/>
      <c r="LK79" s="151"/>
      <c r="LL79" s="151">
        <v>1</v>
      </c>
      <c r="LM79" s="151">
        <v>0</v>
      </c>
      <c r="LN79" s="151"/>
      <c r="LO79" s="151">
        <v>6</v>
      </c>
      <c r="LP79" s="151"/>
      <c r="LQ79" s="151"/>
      <c r="LR79" s="151"/>
      <c r="LS79" s="151"/>
      <c r="LT79" s="151"/>
      <c r="LU79" s="151">
        <v>18</v>
      </c>
      <c r="LV79" s="151"/>
      <c r="LW79" s="151"/>
      <c r="LX79" s="151">
        <v>27</v>
      </c>
      <c r="LY79" s="151"/>
      <c r="LZ79" s="151"/>
      <c r="MA79" s="151">
        <v>59</v>
      </c>
      <c r="MB79" s="151"/>
      <c r="MC79" s="151"/>
      <c r="MD79" s="151"/>
      <c r="ME79" s="151"/>
      <c r="MF79" s="151"/>
      <c r="MG79" s="151">
        <v>16</v>
      </c>
      <c r="MH79" s="151"/>
      <c r="MI79" s="151">
        <v>46</v>
      </c>
      <c r="MJ79" s="151"/>
      <c r="MK79" s="151"/>
      <c r="ML79" s="151">
        <v>5</v>
      </c>
      <c r="MM79" s="151"/>
      <c r="MN79" s="151"/>
      <c r="MO79" s="151">
        <v>6</v>
      </c>
      <c r="MP79" s="151">
        <v>77</v>
      </c>
      <c r="MQ79" s="151"/>
      <c r="MR79" s="151"/>
      <c r="MS79" s="151"/>
      <c r="MT79" s="151"/>
      <c r="MU79" s="151"/>
      <c r="MV79" s="151"/>
      <c r="MW79" s="151"/>
      <c r="MX79" s="151"/>
      <c r="MY79" s="151"/>
      <c r="MZ79" s="151"/>
      <c r="NA79" s="151">
        <v>18</v>
      </c>
      <c r="NB79" s="151">
        <v>0</v>
      </c>
      <c r="NC79" s="151"/>
      <c r="ND79" s="151">
        <v>2</v>
      </c>
      <c r="NE79" s="151">
        <v>2</v>
      </c>
      <c r="NF79" s="151">
        <v>7</v>
      </c>
      <c r="NG79" s="151"/>
      <c r="NH79" s="151"/>
      <c r="NI79" s="151">
        <v>7</v>
      </c>
      <c r="NJ79" s="151"/>
      <c r="NK79" s="151"/>
      <c r="NL79" s="151"/>
      <c r="NM79" s="151"/>
      <c r="NN79" s="151">
        <v>6</v>
      </c>
      <c r="NO79" s="151"/>
      <c r="NP79" s="151">
        <v>5</v>
      </c>
      <c r="NQ79" s="151">
        <v>9</v>
      </c>
      <c r="NR79" s="151"/>
      <c r="NS79" s="151">
        <v>176</v>
      </c>
      <c r="NT79" s="151">
        <v>0</v>
      </c>
      <c r="NU79" s="151">
        <v>2</v>
      </c>
      <c r="NV79" s="151">
        <v>5</v>
      </c>
      <c r="NW79" s="151"/>
      <c r="NX79" s="151"/>
      <c r="NY79" s="151"/>
      <c r="NZ79" s="151"/>
      <c r="OA79" s="151"/>
      <c r="OB79" s="151"/>
      <c r="OC79" s="151"/>
      <c r="OD79" s="151"/>
      <c r="OE79" s="151"/>
      <c r="OF79" s="151">
        <v>0</v>
      </c>
      <c r="OG79" s="151"/>
      <c r="OH79" s="151"/>
      <c r="OI79" s="151"/>
      <c r="OJ79" s="151">
        <v>7</v>
      </c>
      <c r="OK79" s="151">
        <v>1</v>
      </c>
      <c r="OL79" s="151">
        <v>1</v>
      </c>
      <c r="OM79" s="151">
        <v>1</v>
      </c>
      <c r="ON79" s="151">
        <v>24</v>
      </c>
      <c r="OO79" s="152">
        <v>129</v>
      </c>
      <c r="OP79" s="142">
        <v>6320</v>
      </c>
      <c r="OQ79" s="153">
        <v>98</v>
      </c>
      <c r="OR79" s="151"/>
      <c r="OS79" s="151"/>
      <c r="OT79" s="151"/>
      <c r="OU79" s="151"/>
      <c r="OV79" s="151">
        <v>77</v>
      </c>
      <c r="OW79" s="151">
        <v>811</v>
      </c>
      <c r="OX79" s="151">
        <v>-1660</v>
      </c>
      <c r="OY79" s="151"/>
      <c r="OZ79" s="151"/>
      <c r="PA79" s="151"/>
      <c r="PB79" s="151"/>
      <c r="PC79" s="151"/>
      <c r="PD79" s="151"/>
      <c r="PE79" s="151"/>
      <c r="PF79" s="151"/>
      <c r="PG79" s="151"/>
      <c r="PH79" s="151"/>
      <c r="PI79" s="151"/>
      <c r="PJ79" s="154"/>
      <c r="PK79" s="142">
        <v>-675</v>
      </c>
      <c r="PL79" s="142">
        <v>5645</v>
      </c>
    </row>
    <row r="80" spans="1:428" ht="15" x14ac:dyDescent="0.25">
      <c r="A80" s="156">
        <v>332710</v>
      </c>
      <c r="B80" s="157" t="s">
        <v>720</v>
      </c>
      <c r="C80" s="147" t="s">
        <v>268</v>
      </c>
      <c r="D80" s="153">
        <v>2</v>
      </c>
      <c r="E80" s="151">
        <v>10</v>
      </c>
      <c r="F80" s="151">
        <v>2</v>
      </c>
      <c r="G80" s="151">
        <v>1</v>
      </c>
      <c r="H80" s="151">
        <v>1</v>
      </c>
      <c r="I80" s="151">
        <v>4</v>
      </c>
      <c r="J80" s="151">
        <v>12</v>
      </c>
      <c r="K80" s="151">
        <v>2</v>
      </c>
      <c r="L80" s="151">
        <v>0</v>
      </c>
      <c r="M80" s="151">
        <v>1</v>
      </c>
      <c r="N80" s="151"/>
      <c r="O80" s="151">
        <v>4</v>
      </c>
      <c r="P80" s="151">
        <v>1</v>
      </c>
      <c r="Q80" s="151">
        <v>21</v>
      </c>
      <c r="R80" s="151">
        <v>12</v>
      </c>
      <c r="S80" s="151">
        <v>5</v>
      </c>
      <c r="T80" s="151">
        <v>36</v>
      </c>
      <c r="U80" s="151">
        <v>7</v>
      </c>
      <c r="V80" s="151">
        <v>24</v>
      </c>
      <c r="W80" s="151">
        <v>11</v>
      </c>
      <c r="X80" s="151">
        <v>28</v>
      </c>
      <c r="Y80" s="151">
        <v>35</v>
      </c>
      <c r="Z80" s="151"/>
      <c r="AA80" s="151"/>
      <c r="AB80" s="151">
        <v>5</v>
      </c>
      <c r="AC80" s="151">
        <v>1</v>
      </c>
      <c r="AD80" s="151">
        <v>318</v>
      </c>
      <c r="AE80" s="151">
        <v>146</v>
      </c>
      <c r="AF80" s="151">
        <v>270</v>
      </c>
      <c r="AG80" s="151">
        <v>50</v>
      </c>
      <c r="AH80" s="151">
        <v>985</v>
      </c>
      <c r="AI80" s="151">
        <v>43</v>
      </c>
      <c r="AJ80" s="151">
        <v>131</v>
      </c>
      <c r="AK80" s="151">
        <v>93</v>
      </c>
      <c r="AL80" s="151">
        <v>288</v>
      </c>
      <c r="AM80" s="151">
        <v>106</v>
      </c>
      <c r="AN80" s="151">
        <v>289</v>
      </c>
      <c r="AO80" s="151">
        <v>246</v>
      </c>
      <c r="AP80" s="151">
        <v>24</v>
      </c>
      <c r="AQ80" s="151">
        <v>69</v>
      </c>
      <c r="AR80" s="151">
        <v>14</v>
      </c>
      <c r="AS80" s="151">
        <v>40</v>
      </c>
      <c r="AT80" s="151">
        <v>23</v>
      </c>
      <c r="AU80" s="151">
        <v>128</v>
      </c>
      <c r="AV80" s="151">
        <v>17</v>
      </c>
      <c r="AW80" s="151">
        <v>38</v>
      </c>
      <c r="AX80" s="151">
        <v>15</v>
      </c>
      <c r="AY80" s="151">
        <v>8</v>
      </c>
      <c r="AZ80" s="151">
        <v>15</v>
      </c>
      <c r="BA80" s="151">
        <v>46</v>
      </c>
      <c r="BB80" s="151">
        <v>24</v>
      </c>
      <c r="BC80" s="151">
        <v>4</v>
      </c>
      <c r="BD80" s="151">
        <v>247</v>
      </c>
      <c r="BE80" s="151">
        <v>95</v>
      </c>
      <c r="BF80" s="151">
        <v>62</v>
      </c>
      <c r="BG80" s="151">
        <v>4</v>
      </c>
      <c r="BH80" s="151">
        <v>508</v>
      </c>
      <c r="BI80" s="151">
        <v>66</v>
      </c>
      <c r="BJ80" s="151">
        <v>84</v>
      </c>
      <c r="BK80" s="151">
        <v>87</v>
      </c>
      <c r="BL80" s="151">
        <v>273</v>
      </c>
      <c r="BM80" s="151">
        <v>202</v>
      </c>
      <c r="BN80" s="151">
        <v>39</v>
      </c>
      <c r="BO80" s="151">
        <v>78</v>
      </c>
      <c r="BP80" s="151">
        <v>111</v>
      </c>
      <c r="BQ80" s="151">
        <v>72</v>
      </c>
      <c r="BR80" s="151">
        <v>369</v>
      </c>
      <c r="BS80" s="151">
        <v>1048</v>
      </c>
      <c r="BT80" s="151">
        <v>151</v>
      </c>
      <c r="BU80" s="151">
        <v>42</v>
      </c>
      <c r="BV80" s="151">
        <v>40</v>
      </c>
      <c r="BW80" s="151">
        <v>256</v>
      </c>
      <c r="BX80" s="151">
        <v>87</v>
      </c>
      <c r="BY80" s="151">
        <v>534</v>
      </c>
      <c r="BZ80" s="151">
        <v>207</v>
      </c>
      <c r="CA80" s="151">
        <v>346</v>
      </c>
      <c r="CB80" s="151">
        <v>57</v>
      </c>
      <c r="CC80" s="151">
        <v>382</v>
      </c>
      <c r="CD80" s="151">
        <v>46</v>
      </c>
      <c r="CE80" s="151">
        <v>48</v>
      </c>
      <c r="CF80" s="151">
        <v>277</v>
      </c>
      <c r="CG80" s="151">
        <v>89</v>
      </c>
      <c r="CH80" s="151">
        <v>17</v>
      </c>
      <c r="CI80" s="151">
        <v>11</v>
      </c>
      <c r="CJ80" s="151">
        <v>87</v>
      </c>
      <c r="CK80" s="151">
        <v>307</v>
      </c>
      <c r="CL80" s="151">
        <v>68</v>
      </c>
      <c r="CM80" s="151">
        <v>967</v>
      </c>
      <c r="CN80" s="151">
        <v>27</v>
      </c>
      <c r="CO80" s="151">
        <v>0</v>
      </c>
      <c r="CP80" s="151">
        <v>225</v>
      </c>
      <c r="CQ80" s="151">
        <v>22</v>
      </c>
      <c r="CR80" s="151">
        <v>183</v>
      </c>
      <c r="CS80" s="151">
        <v>20</v>
      </c>
      <c r="CT80" s="151">
        <v>103</v>
      </c>
      <c r="CU80" s="151">
        <v>85</v>
      </c>
      <c r="CV80" s="151">
        <v>64</v>
      </c>
      <c r="CW80" s="151">
        <v>47</v>
      </c>
      <c r="CX80" s="151">
        <v>57</v>
      </c>
      <c r="CY80" s="151">
        <v>10</v>
      </c>
      <c r="CZ80" s="151">
        <v>59</v>
      </c>
      <c r="DA80" s="151">
        <v>59</v>
      </c>
      <c r="DB80" s="151">
        <v>25</v>
      </c>
      <c r="DC80" s="151">
        <v>41</v>
      </c>
      <c r="DD80" s="151">
        <v>474</v>
      </c>
      <c r="DE80" s="151">
        <v>62</v>
      </c>
      <c r="DF80" s="151">
        <v>187</v>
      </c>
      <c r="DG80" s="151">
        <v>50</v>
      </c>
      <c r="DH80" s="151">
        <v>74</v>
      </c>
      <c r="DI80" s="151">
        <v>120</v>
      </c>
      <c r="DJ80" s="151">
        <v>10</v>
      </c>
      <c r="DK80" s="151">
        <v>5</v>
      </c>
      <c r="DL80" s="151">
        <v>8</v>
      </c>
      <c r="DM80" s="151">
        <v>5</v>
      </c>
      <c r="DN80" s="151">
        <v>187</v>
      </c>
      <c r="DO80" s="151">
        <v>30</v>
      </c>
      <c r="DP80" s="151">
        <v>37</v>
      </c>
      <c r="DQ80" s="151">
        <v>39</v>
      </c>
      <c r="DR80" s="151">
        <v>112</v>
      </c>
      <c r="DS80" s="151">
        <v>104</v>
      </c>
      <c r="DT80" s="151">
        <v>34</v>
      </c>
      <c r="DU80" s="151">
        <v>2</v>
      </c>
      <c r="DV80" s="151">
        <v>92</v>
      </c>
      <c r="DW80" s="151">
        <v>43</v>
      </c>
      <c r="DX80" s="151">
        <v>77</v>
      </c>
      <c r="DY80" s="151">
        <v>113</v>
      </c>
      <c r="DZ80" s="151">
        <v>182</v>
      </c>
      <c r="EA80" s="151">
        <v>19</v>
      </c>
      <c r="EB80" s="151">
        <v>3</v>
      </c>
      <c r="EC80" s="151">
        <v>1</v>
      </c>
      <c r="ED80" s="151">
        <v>5</v>
      </c>
      <c r="EE80" s="151">
        <v>54</v>
      </c>
      <c r="EF80" s="151">
        <v>30</v>
      </c>
      <c r="EG80" s="151">
        <v>110</v>
      </c>
      <c r="EH80" s="151">
        <v>32</v>
      </c>
      <c r="EI80" s="151">
        <v>35</v>
      </c>
      <c r="EJ80" s="151">
        <v>147</v>
      </c>
      <c r="EK80" s="151">
        <v>120</v>
      </c>
      <c r="EL80" s="151">
        <v>43</v>
      </c>
      <c r="EM80" s="151">
        <v>3</v>
      </c>
      <c r="EN80" s="151">
        <v>39</v>
      </c>
      <c r="EO80" s="151">
        <v>329</v>
      </c>
      <c r="EP80" s="151">
        <v>19</v>
      </c>
      <c r="EQ80" s="151">
        <v>73</v>
      </c>
      <c r="ER80" s="151">
        <v>32</v>
      </c>
      <c r="ES80" s="151">
        <v>131</v>
      </c>
      <c r="ET80" s="151">
        <v>50</v>
      </c>
      <c r="EU80" s="151">
        <v>143</v>
      </c>
      <c r="EV80" s="151">
        <v>49</v>
      </c>
      <c r="EW80" s="151">
        <v>1</v>
      </c>
      <c r="EX80" s="151">
        <v>20</v>
      </c>
      <c r="EY80" s="151">
        <v>752</v>
      </c>
      <c r="EZ80" s="151">
        <v>133</v>
      </c>
      <c r="FA80" s="151">
        <v>243</v>
      </c>
      <c r="FB80" s="151">
        <v>280</v>
      </c>
      <c r="FC80" s="151">
        <v>564</v>
      </c>
      <c r="FD80" s="151">
        <v>777</v>
      </c>
      <c r="FE80" s="151">
        <v>339</v>
      </c>
      <c r="FF80" s="151">
        <v>154</v>
      </c>
      <c r="FG80" s="151">
        <v>4</v>
      </c>
      <c r="FH80" s="151">
        <v>165</v>
      </c>
      <c r="FI80" s="151">
        <v>64</v>
      </c>
      <c r="FJ80" s="151">
        <v>55</v>
      </c>
      <c r="FK80" s="151">
        <v>102</v>
      </c>
      <c r="FL80" s="151">
        <v>21</v>
      </c>
      <c r="FM80" s="151">
        <v>74</v>
      </c>
      <c r="FN80" s="151">
        <v>17</v>
      </c>
      <c r="FO80" s="151">
        <v>223</v>
      </c>
      <c r="FP80" s="151">
        <v>38</v>
      </c>
      <c r="FQ80" s="151">
        <v>104</v>
      </c>
      <c r="FR80" s="151">
        <v>143</v>
      </c>
      <c r="FS80" s="151">
        <v>6</v>
      </c>
      <c r="FT80" s="151">
        <v>88</v>
      </c>
      <c r="FU80" s="151">
        <v>10</v>
      </c>
      <c r="FV80" s="151">
        <v>115</v>
      </c>
      <c r="FW80" s="151">
        <v>178</v>
      </c>
      <c r="FX80" s="151">
        <v>42</v>
      </c>
      <c r="FY80" s="151">
        <v>287</v>
      </c>
      <c r="FZ80" s="151">
        <v>183</v>
      </c>
      <c r="GA80" s="151">
        <v>7</v>
      </c>
      <c r="GB80" s="151">
        <v>19</v>
      </c>
      <c r="GC80" s="151">
        <v>10</v>
      </c>
      <c r="GD80" s="151">
        <v>4</v>
      </c>
      <c r="GE80" s="151">
        <v>19</v>
      </c>
      <c r="GF80" s="151">
        <v>1</v>
      </c>
      <c r="GG80" s="151">
        <v>19</v>
      </c>
      <c r="GH80" s="151">
        <v>41</v>
      </c>
      <c r="GI80" s="151">
        <v>325</v>
      </c>
      <c r="GJ80" s="151">
        <v>2</v>
      </c>
      <c r="GK80" s="151">
        <v>3</v>
      </c>
      <c r="GL80" s="151"/>
      <c r="GM80" s="151"/>
      <c r="GN80" s="151"/>
      <c r="GO80" s="151"/>
      <c r="GP80" s="151">
        <v>3</v>
      </c>
      <c r="GQ80" s="151">
        <v>77</v>
      </c>
      <c r="GR80" s="151">
        <v>5</v>
      </c>
      <c r="GS80" s="151">
        <v>30</v>
      </c>
      <c r="GT80" s="151">
        <v>5</v>
      </c>
      <c r="GU80" s="151"/>
      <c r="GV80" s="151">
        <v>6</v>
      </c>
      <c r="GW80" s="151"/>
      <c r="GX80" s="151">
        <v>6</v>
      </c>
      <c r="GY80" s="151">
        <v>6</v>
      </c>
      <c r="GZ80" s="151">
        <v>0</v>
      </c>
      <c r="HA80" s="151">
        <v>99</v>
      </c>
      <c r="HB80" s="151"/>
      <c r="HC80" s="151">
        <v>110</v>
      </c>
      <c r="HD80" s="151"/>
      <c r="HE80" s="151">
        <v>13</v>
      </c>
      <c r="HF80" s="151">
        <v>32</v>
      </c>
      <c r="HG80" s="151">
        <v>9</v>
      </c>
      <c r="HH80" s="151">
        <v>319</v>
      </c>
      <c r="HI80" s="151">
        <v>15</v>
      </c>
      <c r="HJ80" s="151">
        <v>15</v>
      </c>
      <c r="HK80" s="151">
        <v>51</v>
      </c>
      <c r="HL80" s="151">
        <v>209</v>
      </c>
      <c r="HM80" s="151">
        <v>8</v>
      </c>
      <c r="HN80" s="151">
        <v>10</v>
      </c>
      <c r="HO80" s="151">
        <v>28</v>
      </c>
      <c r="HP80" s="151">
        <v>27</v>
      </c>
      <c r="HQ80" s="151">
        <v>19</v>
      </c>
      <c r="HR80" s="151">
        <v>43</v>
      </c>
      <c r="HS80" s="151">
        <v>3</v>
      </c>
      <c r="HT80" s="151">
        <v>6</v>
      </c>
      <c r="HU80" s="151">
        <v>60</v>
      </c>
      <c r="HV80" s="151">
        <v>423</v>
      </c>
      <c r="HW80" s="151">
        <v>484</v>
      </c>
      <c r="HX80" s="151">
        <v>546</v>
      </c>
      <c r="HY80" s="151">
        <v>350</v>
      </c>
      <c r="HZ80" s="151">
        <v>61</v>
      </c>
      <c r="IA80" s="151">
        <v>140</v>
      </c>
      <c r="IB80" s="151">
        <v>54</v>
      </c>
      <c r="IC80" s="151">
        <v>339</v>
      </c>
      <c r="ID80" s="151">
        <v>39</v>
      </c>
      <c r="IE80" s="151">
        <v>133</v>
      </c>
      <c r="IF80" s="151">
        <v>1</v>
      </c>
      <c r="IG80" s="151">
        <v>29</v>
      </c>
      <c r="IH80" s="151">
        <v>21</v>
      </c>
      <c r="II80" s="151">
        <v>13</v>
      </c>
      <c r="IJ80" s="151">
        <v>18</v>
      </c>
      <c r="IK80" s="151">
        <v>45</v>
      </c>
      <c r="IL80" s="151">
        <v>58</v>
      </c>
      <c r="IM80" s="151">
        <v>160</v>
      </c>
      <c r="IN80" s="151">
        <v>213</v>
      </c>
      <c r="IO80" s="151">
        <v>103</v>
      </c>
      <c r="IP80" s="151">
        <v>2</v>
      </c>
      <c r="IQ80" s="151">
        <v>1</v>
      </c>
      <c r="IR80" s="151">
        <v>1</v>
      </c>
      <c r="IS80" s="151">
        <v>5</v>
      </c>
      <c r="IT80" s="151">
        <v>22</v>
      </c>
      <c r="IU80" s="151">
        <v>16</v>
      </c>
      <c r="IV80" s="151">
        <v>118</v>
      </c>
      <c r="IW80" s="151">
        <v>154</v>
      </c>
      <c r="IX80" s="151">
        <v>654</v>
      </c>
      <c r="IY80" s="151">
        <v>144</v>
      </c>
      <c r="IZ80" s="151">
        <v>37</v>
      </c>
      <c r="JA80" s="151">
        <v>264</v>
      </c>
      <c r="JB80" s="151">
        <v>243</v>
      </c>
      <c r="JC80" s="151">
        <v>76</v>
      </c>
      <c r="JD80" s="151">
        <v>23</v>
      </c>
      <c r="JE80" s="151">
        <v>63</v>
      </c>
      <c r="JF80" s="151">
        <v>28</v>
      </c>
      <c r="JG80" s="151">
        <v>56</v>
      </c>
      <c r="JH80" s="151">
        <v>813</v>
      </c>
      <c r="JI80" s="151">
        <v>83</v>
      </c>
      <c r="JJ80" s="151">
        <v>25</v>
      </c>
      <c r="JK80" s="151">
        <v>471</v>
      </c>
      <c r="JL80" s="151"/>
      <c r="JM80" s="151">
        <v>81</v>
      </c>
      <c r="JN80" s="151">
        <v>31</v>
      </c>
      <c r="JO80" s="151">
        <v>22</v>
      </c>
      <c r="JP80" s="151">
        <v>77</v>
      </c>
      <c r="JQ80" s="151">
        <v>2</v>
      </c>
      <c r="JR80" s="151">
        <v>33</v>
      </c>
      <c r="JS80" s="151">
        <v>8</v>
      </c>
      <c r="JT80" s="151">
        <v>33</v>
      </c>
      <c r="JU80" s="151">
        <v>4</v>
      </c>
      <c r="JV80" s="151"/>
      <c r="JW80" s="151">
        <v>92</v>
      </c>
      <c r="JX80" s="151">
        <v>6</v>
      </c>
      <c r="JY80" s="151">
        <v>17</v>
      </c>
      <c r="JZ80" s="151"/>
      <c r="KA80" s="151">
        <v>33</v>
      </c>
      <c r="KB80" s="151">
        <v>3</v>
      </c>
      <c r="KC80" s="151">
        <v>5</v>
      </c>
      <c r="KD80" s="151">
        <v>6</v>
      </c>
      <c r="KE80" s="151">
        <v>4</v>
      </c>
      <c r="KF80" s="151">
        <v>187</v>
      </c>
      <c r="KG80" s="151">
        <v>267</v>
      </c>
      <c r="KH80" s="151">
        <v>32</v>
      </c>
      <c r="KI80" s="151">
        <v>475</v>
      </c>
      <c r="KJ80" s="151">
        <v>148</v>
      </c>
      <c r="KK80" s="151">
        <v>7</v>
      </c>
      <c r="KL80" s="151">
        <v>122</v>
      </c>
      <c r="KM80" s="151">
        <v>26</v>
      </c>
      <c r="KN80" s="151">
        <v>58</v>
      </c>
      <c r="KO80" s="151">
        <v>49</v>
      </c>
      <c r="KP80" s="151">
        <v>40</v>
      </c>
      <c r="KQ80" s="151">
        <v>36</v>
      </c>
      <c r="KR80" s="151">
        <v>30</v>
      </c>
      <c r="KS80" s="151">
        <v>40</v>
      </c>
      <c r="KT80" s="151">
        <v>3</v>
      </c>
      <c r="KU80" s="151">
        <v>4</v>
      </c>
      <c r="KV80" s="151"/>
      <c r="KW80" s="151"/>
      <c r="KX80" s="151">
        <v>383</v>
      </c>
      <c r="KY80" s="151">
        <v>243</v>
      </c>
      <c r="KZ80" s="151">
        <v>48</v>
      </c>
      <c r="LA80" s="151">
        <v>13</v>
      </c>
      <c r="LB80" s="151">
        <v>6</v>
      </c>
      <c r="LC80" s="151"/>
      <c r="LD80" s="151">
        <v>14</v>
      </c>
      <c r="LE80" s="151">
        <v>7</v>
      </c>
      <c r="LF80" s="151">
        <v>5</v>
      </c>
      <c r="LG80" s="151">
        <v>1</v>
      </c>
      <c r="LH80" s="151"/>
      <c r="LI80" s="151"/>
      <c r="LJ80" s="151"/>
      <c r="LK80" s="151"/>
      <c r="LL80" s="151">
        <v>1</v>
      </c>
      <c r="LM80" s="151">
        <v>0</v>
      </c>
      <c r="LN80" s="151">
        <v>23</v>
      </c>
      <c r="LO80" s="151">
        <v>7</v>
      </c>
      <c r="LP80" s="151">
        <v>140</v>
      </c>
      <c r="LQ80" s="151"/>
      <c r="LR80" s="151"/>
      <c r="LS80" s="151"/>
      <c r="LT80" s="151">
        <v>5</v>
      </c>
      <c r="LU80" s="151">
        <v>99</v>
      </c>
      <c r="LV80" s="151">
        <v>6</v>
      </c>
      <c r="LW80" s="151"/>
      <c r="LX80" s="151">
        <v>140</v>
      </c>
      <c r="LY80" s="151">
        <v>60</v>
      </c>
      <c r="LZ80" s="151">
        <v>15</v>
      </c>
      <c r="MA80" s="151">
        <v>366</v>
      </c>
      <c r="MB80" s="151">
        <v>22</v>
      </c>
      <c r="MC80" s="151">
        <v>17</v>
      </c>
      <c r="MD80" s="151"/>
      <c r="ME80" s="151">
        <v>5</v>
      </c>
      <c r="MF80" s="151">
        <v>12</v>
      </c>
      <c r="MG80" s="151">
        <v>381</v>
      </c>
      <c r="MH80" s="151">
        <v>20</v>
      </c>
      <c r="MI80" s="151">
        <v>228</v>
      </c>
      <c r="MJ80" s="151">
        <v>24</v>
      </c>
      <c r="MK80" s="151">
        <v>5</v>
      </c>
      <c r="ML80" s="151">
        <v>123</v>
      </c>
      <c r="MM80" s="151">
        <v>2</v>
      </c>
      <c r="MN80" s="151">
        <v>24</v>
      </c>
      <c r="MO80" s="151">
        <v>46</v>
      </c>
      <c r="MP80" s="151">
        <v>10</v>
      </c>
      <c r="MQ80" s="151">
        <v>11</v>
      </c>
      <c r="MR80" s="151">
        <v>3</v>
      </c>
      <c r="MS80" s="151">
        <v>240</v>
      </c>
      <c r="MT80" s="151">
        <v>6</v>
      </c>
      <c r="MU80" s="151"/>
      <c r="MV80" s="151"/>
      <c r="MW80" s="151">
        <v>58</v>
      </c>
      <c r="MX80" s="151">
        <v>5</v>
      </c>
      <c r="MY80" s="151">
        <v>9</v>
      </c>
      <c r="MZ80" s="151">
        <v>4</v>
      </c>
      <c r="NA80" s="151">
        <v>6</v>
      </c>
      <c r="NB80" s="151">
        <v>6</v>
      </c>
      <c r="NC80" s="151">
        <v>2</v>
      </c>
      <c r="ND80" s="151"/>
      <c r="NE80" s="151"/>
      <c r="NF80" s="151"/>
      <c r="NG80" s="151"/>
      <c r="NH80" s="151"/>
      <c r="NI80" s="151"/>
      <c r="NJ80" s="151"/>
      <c r="NK80" s="151"/>
      <c r="NL80" s="151">
        <v>1</v>
      </c>
      <c r="NM80" s="151">
        <v>3</v>
      </c>
      <c r="NN80" s="151">
        <v>18</v>
      </c>
      <c r="NO80" s="151">
        <v>2</v>
      </c>
      <c r="NP80" s="151"/>
      <c r="NQ80" s="151"/>
      <c r="NR80" s="151"/>
      <c r="NS80" s="151">
        <v>150</v>
      </c>
      <c r="NT80" s="151">
        <v>14</v>
      </c>
      <c r="NU80" s="151">
        <v>172</v>
      </c>
      <c r="NV80" s="151">
        <v>229</v>
      </c>
      <c r="NW80" s="151"/>
      <c r="NX80" s="151"/>
      <c r="NY80" s="151">
        <v>7</v>
      </c>
      <c r="NZ80" s="151">
        <v>22</v>
      </c>
      <c r="OA80" s="151"/>
      <c r="OB80" s="151"/>
      <c r="OC80" s="151">
        <v>8</v>
      </c>
      <c r="OD80" s="151"/>
      <c r="OE80" s="151"/>
      <c r="OF80" s="151"/>
      <c r="OG80" s="151">
        <v>21</v>
      </c>
      <c r="OH80" s="151">
        <v>3</v>
      </c>
      <c r="OI80" s="151"/>
      <c r="OJ80" s="151"/>
      <c r="OK80" s="151"/>
      <c r="OL80" s="151">
        <v>677</v>
      </c>
      <c r="OM80" s="151">
        <v>28</v>
      </c>
      <c r="ON80" s="151">
        <v>3</v>
      </c>
      <c r="OO80" s="152">
        <v>516</v>
      </c>
      <c r="OP80" s="142">
        <v>35638</v>
      </c>
      <c r="OQ80" s="153"/>
      <c r="OR80" s="151"/>
      <c r="OS80" s="151"/>
      <c r="OT80" s="151"/>
      <c r="OU80" s="151"/>
      <c r="OV80" s="151">
        <v>-50</v>
      </c>
      <c r="OW80" s="151">
        <v>353</v>
      </c>
      <c r="OX80" s="151"/>
      <c r="OY80" s="151"/>
      <c r="OZ80" s="151"/>
      <c r="PA80" s="151"/>
      <c r="PB80" s="151"/>
      <c r="PC80" s="151"/>
      <c r="PD80" s="151">
        <v>1103</v>
      </c>
      <c r="PE80" s="151"/>
      <c r="PF80" s="151"/>
      <c r="PG80" s="151"/>
      <c r="PH80" s="151"/>
      <c r="PI80" s="151"/>
      <c r="PJ80" s="154"/>
      <c r="PK80" s="142">
        <v>1406</v>
      </c>
      <c r="PL80" s="142">
        <v>37044</v>
      </c>
    </row>
    <row r="81" spans="1:428" ht="15" x14ac:dyDescent="0.25">
      <c r="A81" s="156">
        <v>332720</v>
      </c>
      <c r="B81" s="157" t="s">
        <v>720</v>
      </c>
      <c r="C81" s="147" t="s">
        <v>269</v>
      </c>
      <c r="D81" s="153"/>
      <c r="E81" s="151"/>
      <c r="F81" s="151"/>
      <c r="G81" s="151"/>
      <c r="H81" s="151"/>
      <c r="I81" s="151"/>
      <c r="J81" s="151"/>
      <c r="K81" s="151"/>
      <c r="L81" s="151"/>
      <c r="M81" s="151"/>
      <c r="N81" s="151"/>
      <c r="O81" s="151"/>
      <c r="P81" s="151"/>
      <c r="Q81" s="151">
        <v>59</v>
      </c>
      <c r="R81" s="151">
        <v>347</v>
      </c>
      <c r="S81" s="151">
        <v>10</v>
      </c>
      <c r="T81" s="151">
        <v>84</v>
      </c>
      <c r="U81" s="151">
        <v>10</v>
      </c>
      <c r="V81" s="151">
        <v>50</v>
      </c>
      <c r="W81" s="151">
        <v>31</v>
      </c>
      <c r="X81" s="151">
        <v>78</v>
      </c>
      <c r="Y81" s="151">
        <v>18</v>
      </c>
      <c r="Z81" s="151"/>
      <c r="AA81" s="151"/>
      <c r="AB81" s="151">
        <v>8</v>
      </c>
      <c r="AC81" s="151">
        <v>10</v>
      </c>
      <c r="AD81" s="151">
        <v>146</v>
      </c>
      <c r="AE81" s="151">
        <v>67</v>
      </c>
      <c r="AF81" s="151">
        <v>86</v>
      </c>
      <c r="AG81" s="151">
        <v>22</v>
      </c>
      <c r="AH81" s="151">
        <v>207</v>
      </c>
      <c r="AI81" s="151">
        <v>15</v>
      </c>
      <c r="AJ81" s="151">
        <v>65</v>
      </c>
      <c r="AK81" s="151">
        <v>1681</v>
      </c>
      <c r="AL81" s="151">
        <v>133</v>
      </c>
      <c r="AM81" s="151">
        <v>40</v>
      </c>
      <c r="AN81" s="151">
        <v>128</v>
      </c>
      <c r="AO81" s="151">
        <v>85</v>
      </c>
      <c r="AP81" s="151">
        <v>81</v>
      </c>
      <c r="AQ81" s="151">
        <v>108</v>
      </c>
      <c r="AR81" s="151">
        <v>5</v>
      </c>
      <c r="AS81" s="151">
        <v>15</v>
      </c>
      <c r="AT81" s="151">
        <v>10</v>
      </c>
      <c r="AU81" s="151">
        <v>53</v>
      </c>
      <c r="AV81" s="151">
        <v>7</v>
      </c>
      <c r="AW81" s="151">
        <v>16</v>
      </c>
      <c r="AX81" s="151">
        <v>6</v>
      </c>
      <c r="AY81" s="151">
        <v>3</v>
      </c>
      <c r="AZ81" s="151">
        <v>6</v>
      </c>
      <c r="BA81" s="151">
        <v>18</v>
      </c>
      <c r="BB81" s="151">
        <v>11</v>
      </c>
      <c r="BC81" s="151">
        <v>2</v>
      </c>
      <c r="BD81" s="151">
        <v>141</v>
      </c>
      <c r="BE81" s="151">
        <v>26</v>
      </c>
      <c r="BF81" s="151">
        <v>13</v>
      </c>
      <c r="BG81" s="151">
        <v>1</v>
      </c>
      <c r="BH81" s="151">
        <v>27</v>
      </c>
      <c r="BI81" s="151">
        <v>15</v>
      </c>
      <c r="BJ81" s="151">
        <v>20</v>
      </c>
      <c r="BK81" s="151">
        <v>8</v>
      </c>
      <c r="BL81" s="151">
        <v>39</v>
      </c>
      <c r="BM81" s="151">
        <v>37</v>
      </c>
      <c r="BN81" s="151">
        <v>305</v>
      </c>
      <c r="BO81" s="151">
        <v>34</v>
      </c>
      <c r="BP81" s="151">
        <v>136</v>
      </c>
      <c r="BQ81" s="151">
        <v>113</v>
      </c>
      <c r="BR81" s="151">
        <v>497</v>
      </c>
      <c r="BS81" s="151">
        <v>821</v>
      </c>
      <c r="BT81" s="151">
        <v>109</v>
      </c>
      <c r="BU81" s="151">
        <v>26</v>
      </c>
      <c r="BV81" s="151">
        <v>28</v>
      </c>
      <c r="BW81" s="151">
        <v>208</v>
      </c>
      <c r="BX81" s="151">
        <v>96</v>
      </c>
      <c r="BY81" s="151">
        <v>487</v>
      </c>
      <c r="BZ81" s="151">
        <v>1375</v>
      </c>
      <c r="CA81" s="151">
        <v>186</v>
      </c>
      <c r="CB81" s="151">
        <v>30</v>
      </c>
      <c r="CC81" s="151">
        <v>493</v>
      </c>
      <c r="CD81" s="151">
        <v>86</v>
      </c>
      <c r="CE81" s="151">
        <v>9</v>
      </c>
      <c r="CF81" s="151">
        <v>92</v>
      </c>
      <c r="CG81" s="151">
        <v>389</v>
      </c>
      <c r="CH81" s="151">
        <v>104</v>
      </c>
      <c r="CI81" s="151">
        <v>81</v>
      </c>
      <c r="CJ81" s="151">
        <v>85</v>
      </c>
      <c r="CK81" s="151">
        <v>27</v>
      </c>
      <c r="CL81" s="151">
        <v>197</v>
      </c>
      <c r="CM81" s="151">
        <v>499</v>
      </c>
      <c r="CN81" s="151">
        <v>21</v>
      </c>
      <c r="CO81" s="151">
        <v>1</v>
      </c>
      <c r="CP81" s="151">
        <v>267</v>
      </c>
      <c r="CQ81" s="151">
        <v>23</v>
      </c>
      <c r="CR81" s="151">
        <v>291</v>
      </c>
      <c r="CS81" s="151">
        <v>16</v>
      </c>
      <c r="CT81" s="151">
        <v>57</v>
      </c>
      <c r="CU81" s="151">
        <v>45</v>
      </c>
      <c r="CV81" s="151">
        <v>53</v>
      </c>
      <c r="CW81" s="151">
        <v>31</v>
      </c>
      <c r="CX81" s="151">
        <v>32</v>
      </c>
      <c r="CY81" s="151">
        <v>18</v>
      </c>
      <c r="CZ81" s="151">
        <v>53</v>
      </c>
      <c r="DA81" s="151">
        <v>142</v>
      </c>
      <c r="DB81" s="151">
        <v>112</v>
      </c>
      <c r="DC81" s="151">
        <v>139</v>
      </c>
      <c r="DD81" s="151">
        <v>135</v>
      </c>
      <c r="DE81" s="151">
        <v>55</v>
      </c>
      <c r="DF81" s="151">
        <v>83</v>
      </c>
      <c r="DG81" s="151">
        <v>31</v>
      </c>
      <c r="DH81" s="151">
        <v>426</v>
      </c>
      <c r="DI81" s="151">
        <v>204</v>
      </c>
      <c r="DJ81" s="151">
        <v>1</v>
      </c>
      <c r="DK81" s="151">
        <v>2</v>
      </c>
      <c r="DL81" s="151">
        <v>5</v>
      </c>
      <c r="DM81" s="151">
        <v>11</v>
      </c>
      <c r="DN81" s="151">
        <v>207</v>
      </c>
      <c r="DO81" s="151">
        <v>170</v>
      </c>
      <c r="DP81" s="151">
        <v>4</v>
      </c>
      <c r="DQ81" s="151">
        <v>47</v>
      </c>
      <c r="DR81" s="151">
        <v>225</v>
      </c>
      <c r="DS81" s="151">
        <v>422</v>
      </c>
      <c r="DT81" s="151">
        <v>88</v>
      </c>
      <c r="DU81" s="151">
        <v>4</v>
      </c>
      <c r="DV81" s="151">
        <v>148</v>
      </c>
      <c r="DW81" s="151">
        <v>106</v>
      </c>
      <c r="DX81" s="151">
        <v>64</v>
      </c>
      <c r="DY81" s="151">
        <v>128</v>
      </c>
      <c r="DZ81" s="151">
        <v>427</v>
      </c>
      <c r="EA81" s="151">
        <v>42</v>
      </c>
      <c r="EB81" s="151">
        <v>6</v>
      </c>
      <c r="EC81" s="151">
        <v>1</v>
      </c>
      <c r="ED81" s="151">
        <v>1</v>
      </c>
      <c r="EE81" s="151">
        <v>199</v>
      </c>
      <c r="EF81" s="151">
        <v>47</v>
      </c>
      <c r="EG81" s="151">
        <v>516</v>
      </c>
      <c r="EH81" s="151">
        <v>212</v>
      </c>
      <c r="EI81" s="151">
        <v>181</v>
      </c>
      <c r="EJ81" s="151">
        <v>150</v>
      </c>
      <c r="EK81" s="151">
        <v>88</v>
      </c>
      <c r="EL81" s="151">
        <v>156</v>
      </c>
      <c r="EM81" s="151">
        <v>1</v>
      </c>
      <c r="EN81" s="151">
        <v>7</v>
      </c>
      <c r="EO81" s="151">
        <v>208</v>
      </c>
      <c r="EP81" s="151">
        <v>6</v>
      </c>
      <c r="EQ81" s="151">
        <v>27</v>
      </c>
      <c r="ER81" s="151">
        <v>126</v>
      </c>
      <c r="ES81" s="151">
        <v>357</v>
      </c>
      <c r="ET81" s="151">
        <v>357</v>
      </c>
      <c r="EU81" s="151">
        <v>494</v>
      </c>
      <c r="EV81" s="151">
        <v>270</v>
      </c>
      <c r="EW81" s="151">
        <v>1</v>
      </c>
      <c r="EX81" s="151">
        <v>69</v>
      </c>
      <c r="EY81" s="151">
        <v>449</v>
      </c>
      <c r="EZ81" s="151">
        <v>37</v>
      </c>
      <c r="FA81" s="151">
        <v>299</v>
      </c>
      <c r="FB81" s="151">
        <v>119</v>
      </c>
      <c r="FC81" s="151">
        <v>1167</v>
      </c>
      <c r="FD81" s="151">
        <v>1827</v>
      </c>
      <c r="FE81" s="151">
        <v>459</v>
      </c>
      <c r="FF81" s="151">
        <v>429</v>
      </c>
      <c r="FG81" s="151">
        <v>14</v>
      </c>
      <c r="FH81" s="151">
        <v>496</v>
      </c>
      <c r="FI81" s="151">
        <v>6</v>
      </c>
      <c r="FJ81" s="151">
        <v>35</v>
      </c>
      <c r="FK81" s="151">
        <v>439</v>
      </c>
      <c r="FL81" s="151">
        <v>38</v>
      </c>
      <c r="FM81" s="151">
        <v>247</v>
      </c>
      <c r="FN81" s="151">
        <v>13</v>
      </c>
      <c r="FO81" s="151">
        <v>33</v>
      </c>
      <c r="FP81" s="151">
        <v>27</v>
      </c>
      <c r="FQ81" s="151">
        <v>45</v>
      </c>
      <c r="FR81" s="151">
        <v>44</v>
      </c>
      <c r="FS81" s="151">
        <v>1</v>
      </c>
      <c r="FT81" s="151">
        <v>31</v>
      </c>
      <c r="FU81" s="151">
        <v>7</v>
      </c>
      <c r="FV81" s="151">
        <v>69</v>
      </c>
      <c r="FW81" s="151">
        <v>113</v>
      </c>
      <c r="FX81" s="151">
        <v>20</v>
      </c>
      <c r="FY81" s="151">
        <v>206</v>
      </c>
      <c r="FZ81" s="151">
        <v>159</v>
      </c>
      <c r="GA81" s="151">
        <v>9</v>
      </c>
      <c r="GB81" s="151">
        <v>3</v>
      </c>
      <c r="GC81" s="151">
        <v>7</v>
      </c>
      <c r="GD81" s="151">
        <v>3</v>
      </c>
      <c r="GE81" s="151">
        <v>147</v>
      </c>
      <c r="GF81" s="151">
        <v>1</v>
      </c>
      <c r="GG81" s="151">
        <v>6</v>
      </c>
      <c r="GH81" s="151">
        <v>25</v>
      </c>
      <c r="GI81" s="151">
        <v>70</v>
      </c>
      <c r="GJ81" s="151"/>
      <c r="GK81" s="151"/>
      <c r="GL81" s="151"/>
      <c r="GM81" s="151"/>
      <c r="GN81" s="151"/>
      <c r="GO81" s="151"/>
      <c r="GP81" s="151"/>
      <c r="GQ81" s="151"/>
      <c r="GR81" s="151"/>
      <c r="GS81" s="151"/>
      <c r="GT81" s="151"/>
      <c r="GU81" s="151"/>
      <c r="GV81" s="151"/>
      <c r="GW81" s="151"/>
      <c r="GX81" s="151"/>
      <c r="GY81" s="151"/>
      <c r="GZ81" s="151"/>
      <c r="HA81" s="151"/>
      <c r="HB81" s="151"/>
      <c r="HC81" s="151"/>
      <c r="HD81" s="151"/>
      <c r="HE81" s="151"/>
      <c r="HF81" s="151"/>
      <c r="HG81" s="151"/>
      <c r="HH81" s="151">
        <v>586</v>
      </c>
      <c r="HI81" s="151">
        <v>38</v>
      </c>
      <c r="HJ81" s="151">
        <v>7</v>
      </c>
      <c r="HK81" s="151">
        <v>23</v>
      </c>
      <c r="HL81" s="151"/>
      <c r="HM81" s="151">
        <v>3</v>
      </c>
      <c r="HN81" s="151">
        <v>7</v>
      </c>
      <c r="HO81" s="151">
        <v>14</v>
      </c>
      <c r="HP81" s="151">
        <v>12</v>
      </c>
      <c r="HQ81" s="151">
        <v>9</v>
      </c>
      <c r="HR81" s="151">
        <v>19</v>
      </c>
      <c r="HS81" s="151">
        <v>1</v>
      </c>
      <c r="HT81" s="151">
        <v>2</v>
      </c>
      <c r="HU81" s="151">
        <v>19</v>
      </c>
      <c r="HV81" s="151">
        <v>118</v>
      </c>
      <c r="HW81" s="151">
        <v>140</v>
      </c>
      <c r="HX81" s="151">
        <v>165</v>
      </c>
      <c r="HY81" s="151">
        <v>99</v>
      </c>
      <c r="HZ81" s="151">
        <v>17</v>
      </c>
      <c r="IA81" s="151">
        <v>49</v>
      </c>
      <c r="IB81" s="151">
        <v>16</v>
      </c>
      <c r="IC81" s="151">
        <v>137</v>
      </c>
      <c r="ID81" s="151">
        <v>14</v>
      </c>
      <c r="IE81" s="151">
        <v>135</v>
      </c>
      <c r="IF81" s="151">
        <v>1</v>
      </c>
      <c r="IG81" s="151">
        <v>34</v>
      </c>
      <c r="IH81" s="151">
        <v>9</v>
      </c>
      <c r="II81" s="151">
        <v>9</v>
      </c>
      <c r="IJ81" s="151">
        <v>7</v>
      </c>
      <c r="IK81" s="151">
        <v>20</v>
      </c>
      <c r="IL81" s="151">
        <v>26</v>
      </c>
      <c r="IM81" s="151">
        <v>68</v>
      </c>
      <c r="IN81" s="151">
        <v>68</v>
      </c>
      <c r="IO81" s="151">
        <v>21</v>
      </c>
      <c r="IP81" s="151"/>
      <c r="IQ81" s="151">
        <v>0</v>
      </c>
      <c r="IR81" s="151"/>
      <c r="IS81" s="151"/>
      <c r="IT81" s="151">
        <v>9</v>
      </c>
      <c r="IU81" s="151">
        <v>7</v>
      </c>
      <c r="IV81" s="151">
        <v>51</v>
      </c>
      <c r="IW81" s="151">
        <v>67</v>
      </c>
      <c r="IX81" s="151">
        <v>275</v>
      </c>
      <c r="IY81" s="151">
        <v>63</v>
      </c>
      <c r="IZ81" s="151">
        <v>16</v>
      </c>
      <c r="JA81" s="151">
        <v>103</v>
      </c>
      <c r="JB81" s="151">
        <v>104</v>
      </c>
      <c r="JC81" s="151">
        <v>34</v>
      </c>
      <c r="JD81" s="151">
        <v>10</v>
      </c>
      <c r="JE81" s="151">
        <v>27</v>
      </c>
      <c r="JF81" s="151">
        <v>11</v>
      </c>
      <c r="JG81" s="151">
        <v>17</v>
      </c>
      <c r="JH81" s="151">
        <v>246</v>
      </c>
      <c r="JI81" s="151">
        <v>48</v>
      </c>
      <c r="JJ81" s="151">
        <v>10</v>
      </c>
      <c r="JK81" s="151">
        <v>314</v>
      </c>
      <c r="JL81" s="151">
        <v>7</v>
      </c>
      <c r="JM81" s="151"/>
      <c r="JN81" s="151"/>
      <c r="JO81" s="151"/>
      <c r="JP81" s="151">
        <v>1</v>
      </c>
      <c r="JQ81" s="151">
        <v>11</v>
      </c>
      <c r="JR81" s="151"/>
      <c r="JS81" s="151"/>
      <c r="JT81" s="151">
        <v>3</v>
      </c>
      <c r="JU81" s="151"/>
      <c r="JV81" s="151"/>
      <c r="JW81" s="151">
        <v>7</v>
      </c>
      <c r="JX81" s="151">
        <v>27</v>
      </c>
      <c r="JY81" s="151"/>
      <c r="JZ81" s="151"/>
      <c r="KA81" s="151">
        <v>2</v>
      </c>
      <c r="KB81" s="151"/>
      <c r="KC81" s="151">
        <v>2</v>
      </c>
      <c r="KD81" s="151">
        <v>1</v>
      </c>
      <c r="KE81" s="151">
        <v>3</v>
      </c>
      <c r="KF81" s="151">
        <v>1</v>
      </c>
      <c r="KG81" s="151">
        <v>2</v>
      </c>
      <c r="KH81" s="151">
        <v>13</v>
      </c>
      <c r="KI81" s="151">
        <v>195</v>
      </c>
      <c r="KJ81" s="151">
        <v>2</v>
      </c>
      <c r="KK81" s="151">
        <v>3</v>
      </c>
      <c r="KL81" s="151">
        <v>115</v>
      </c>
      <c r="KM81" s="151">
        <v>218</v>
      </c>
      <c r="KN81" s="151">
        <v>235</v>
      </c>
      <c r="KO81" s="151">
        <v>20</v>
      </c>
      <c r="KP81" s="151">
        <v>18</v>
      </c>
      <c r="KQ81" s="151">
        <v>14</v>
      </c>
      <c r="KR81" s="151">
        <v>16</v>
      </c>
      <c r="KS81" s="151">
        <v>71</v>
      </c>
      <c r="KT81" s="151">
        <v>8</v>
      </c>
      <c r="KU81" s="151">
        <v>1</v>
      </c>
      <c r="KV81" s="151"/>
      <c r="KW81" s="151">
        <v>1</v>
      </c>
      <c r="KX81" s="151">
        <v>88</v>
      </c>
      <c r="KY81" s="151">
        <v>46</v>
      </c>
      <c r="KZ81" s="151">
        <v>9</v>
      </c>
      <c r="LA81" s="151">
        <v>8</v>
      </c>
      <c r="LB81" s="151">
        <v>142</v>
      </c>
      <c r="LC81" s="151"/>
      <c r="LD81" s="151"/>
      <c r="LE81" s="151"/>
      <c r="LF81" s="151"/>
      <c r="LG81" s="151"/>
      <c r="LH81" s="151"/>
      <c r="LI81" s="151"/>
      <c r="LJ81" s="151"/>
      <c r="LK81" s="151"/>
      <c r="LL81" s="151">
        <v>0</v>
      </c>
      <c r="LM81" s="151"/>
      <c r="LN81" s="151"/>
      <c r="LO81" s="151">
        <v>3</v>
      </c>
      <c r="LP81" s="151">
        <v>48</v>
      </c>
      <c r="LQ81" s="151">
        <v>9</v>
      </c>
      <c r="LR81" s="151"/>
      <c r="LS81" s="151"/>
      <c r="LT81" s="151"/>
      <c r="LU81" s="151">
        <v>4</v>
      </c>
      <c r="LV81" s="151"/>
      <c r="LW81" s="151"/>
      <c r="LX81" s="151">
        <v>1</v>
      </c>
      <c r="LY81" s="151">
        <v>30</v>
      </c>
      <c r="LZ81" s="151">
        <v>4</v>
      </c>
      <c r="MA81" s="151">
        <v>5</v>
      </c>
      <c r="MB81" s="151">
        <v>21</v>
      </c>
      <c r="MC81" s="151">
        <v>2</v>
      </c>
      <c r="MD81" s="151">
        <v>4</v>
      </c>
      <c r="ME81" s="151"/>
      <c r="MF81" s="151">
        <v>11</v>
      </c>
      <c r="MG81" s="151"/>
      <c r="MH81" s="151">
        <v>13</v>
      </c>
      <c r="MI81" s="151">
        <v>31</v>
      </c>
      <c r="MJ81" s="151">
        <v>1</v>
      </c>
      <c r="MK81" s="151"/>
      <c r="ML81" s="151">
        <v>14</v>
      </c>
      <c r="MM81" s="151"/>
      <c r="MN81" s="151">
        <v>12</v>
      </c>
      <c r="MO81" s="151">
        <v>33</v>
      </c>
      <c r="MP81" s="151">
        <v>22</v>
      </c>
      <c r="MQ81" s="151"/>
      <c r="MR81" s="151">
        <v>1</v>
      </c>
      <c r="MS81" s="151"/>
      <c r="MT81" s="151">
        <v>13</v>
      </c>
      <c r="MU81" s="151">
        <v>12</v>
      </c>
      <c r="MV81" s="151">
        <v>1</v>
      </c>
      <c r="MW81" s="151">
        <v>8</v>
      </c>
      <c r="MX81" s="151">
        <v>1</v>
      </c>
      <c r="MY81" s="151">
        <v>6</v>
      </c>
      <c r="MZ81" s="151">
        <v>1</v>
      </c>
      <c r="NA81" s="151">
        <v>2</v>
      </c>
      <c r="NB81" s="151">
        <v>1</v>
      </c>
      <c r="NC81" s="151"/>
      <c r="ND81" s="151"/>
      <c r="NE81" s="151"/>
      <c r="NF81" s="151">
        <v>111</v>
      </c>
      <c r="NG81" s="151"/>
      <c r="NH81" s="151"/>
      <c r="NI81" s="151"/>
      <c r="NJ81" s="151"/>
      <c r="NK81" s="151">
        <v>1</v>
      </c>
      <c r="NL81" s="151"/>
      <c r="NM81" s="151"/>
      <c r="NN81" s="151">
        <v>3</v>
      </c>
      <c r="NO81" s="151">
        <v>7</v>
      </c>
      <c r="NP81" s="151">
        <v>5</v>
      </c>
      <c r="NQ81" s="151">
        <v>22</v>
      </c>
      <c r="NR81" s="151">
        <v>1</v>
      </c>
      <c r="NS81" s="151">
        <v>116</v>
      </c>
      <c r="NT81" s="151">
        <v>15</v>
      </c>
      <c r="NU81" s="151">
        <v>198</v>
      </c>
      <c r="NV81" s="151">
        <v>95</v>
      </c>
      <c r="NW81" s="151">
        <v>21</v>
      </c>
      <c r="NX81" s="151">
        <v>0</v>
      </c>
      <c r="NY81" s="151">
        <v>1</v>
      </c>
      <c r="NZ81" s="151">
        <v>1</v>
      </c>
      <c r="OA81" s="151"/>
      <c r="OB81" s="151"/>
      <c r="OC81" s="151">
        <v>2</v>
      </c>
      <c r="OD81" s="151"/>
      <c r="OE81" s="151">
        <v>19</v>
      </c>
      <c r="OF81" s="151">
        <v>16</v>
      </c>
      <c r="OG81" s="151">
        <v>6</v>
      </c>
      <c r="OH81" s="151"/>
      <c r="OI81" s="151"/>
      <c r="OJ81" s="151">
        <v>27</v>
      </c>
      <c r="OK81" s="151">
        <v>31</v>
      </c>
      <c r="OL81" s="151">
        <v>43</v>
      </c>
      <c r="OM81" s="151"/>
      <c r="ON81" s="151"/>
      <c r="OO81" s="152"/>
      <c r="OP81" s="142">
        <v>31132</v>
      </c>
      <c r="OQ81" s="153">
        <v>411</v>
      </c>
      <c r="OR81" s="151"/>
      <c r="OS81" s="151"/>
      <c r="OT81" s="151"/>
      <c r="OU81" s="151"/>
      <c r="OV81" s="151">
        <v>30</v>
      </c>
      <c r="OW81" s="151">
        <v>2342</v>
      </c>
      <c r="OX81" s="151">
        <v>-4805</v>
      </c>
      <c r="OY81" s="151"/>
      <c r="OZ81" s="151"/>
      <c r="PA81" s="151"/>
      <c r="PB81" s="151"/>
      <c r="PC81" s="151"/>
      <c r="PD81" s="151"/>
      <c r="PE81" s="151"/>
      <c r="PF81" s="151"/>
      <c r="PG81" s="151"/>
      <c r="PH81" s="151"/>
      <c r="PI81" s="151"/>
      <c r="PJ81" s="154"/>
      <c r="PK81" s="142">
        <v>-2022</v>
      </c>
      <c r="PL81" s="142">
        <v>29110</v>
      </c>
    </row>
    <row r="82" spans="1:428" ht="15" x14ac:dyDescent="0.25">
      <c r="A82" s="156">
        <v>332800</v>
      </c>
      <c r="B82" s="157" t="s">
        <v>720</v>
      </c>
      <c r="C82" s="147" t="s">
        <v>270</v>
      </c>
      <c r="D82" s="153"/>
      <c r="E82" s="151"/>
      <c r="F82" s="151"/>
      <c r="G82" s="151"/>
      <c r="H82" s="151"/>
      <c r="I82" s="151"/>
      <c r="J82" s="151"/>
      <c r="K82" s="151"/>
      <c r="L82" s="151"/>
      <c r="M82" s="151"/>
      <c r="N82" s="151"/>
      <c r="O82" s="151"/>
      <c r="P82" s="151"/>
      <c r="Q82" s="151">
        <v>57</v>
      </c>
      <c r="R82" s="151">
        <v>28</v>
      </c>
      <c r="S82" s="151">
        <v>7</v>
      </c>
      <c r="T82" s="151">
        <v>96</v>
      </c>
      <c r="U82" s="151">
        <v>18</v>
      </c>
      <c r="V82" s="151">
        <v>64</v>
      </c>
      <c r="W82" s="151">
        <v>30</v>
      </c>
      <c r="X82" s="151">
        <v>75</v>
      </c>
      <c r="Y82" s="151">
        <v>34</v>
      </c>
      <c r="Z82" s="151"/>
      <c r="AA82" s="151"/>
      <c r="AB82" s="151">
        <v>5</v>
      </c>
      <c r="AC82" s="151">
        <v>2</v>
      </c>
      <c r="AD82" s="151">
        <v>374</v>
      </c>
      <c r="AE82" s="151">
        <v>167</v>
      </c>
      <c r="AF82" s="151">
        <v>217</v>
      </c>
      <c r="AG82" s="151">
        <v>56</v>
      </c>
      <c r="AH82" s="151">
        <v>1175</v>
      </c>
      <c r="AI82" s="151">
        <v>46</v>
      </c>
      <c r="AJ82" s="151">
        <v>173</v>
      </c>
      <c r="AK82" s="151">
        <v>67</v>
      </c>
      <c r="AL82" s="151">
        <v>330</v>
      </c>
      <c r="AM82" s="151">
        <v>119</v>
      </c>
      <c r="AN82" s="151">
        <v>242</v>
      </c>
      <c r="AO82" s="151">
        <v>185</v>
      </c>
      <c r="AP82" s="151">
        <v>110</v>
      </c>
      <c r="AQ82" s="151">
        <v>64</v>
      </c>
      <c r="AR82" s="151">
        <v>13</v>
      </c>
      <c r="AS82" s="151">
        <v>37</v>
      </c>
      <c r="AT82" s="151">
        <v>24</v>
      </c>
      <c r="AU82" s="151">
        <v>145</v>
      </c>
      <c r="AV82" s="151">
        <v>19</v>
      </c>
      <c r="AW82" s="151">
        <v>43</v>
      </c>
      <c r="AX82" s="151">
        <v>17</v>
      </c>
      <c r="AY82" s="151">
        <v>8</v>
      </c>
      <c r="AZ82" s="151">
        <v>16</v>
      </c>
      <c r="BA82" s="151">
        <v>51</v>
      </c>
      <c r="BB82" s="151">
        <v>27</v>
      </c>
      <c r="BC82" s="151">
        <v>5</v>
      </c>
      <c r="BD82" s="151">
        <v>376</v>
      </c>
      <c r="BE82" s="151">
        <v>66</v>
      </c>
      <c r="BF82" s="151">
        <v>33</v>
      </c>
      <c r="BG82" s="151">
        <v>4</v>
      </c>
      <c r="BH82" s="151">
        <v>147</v>
      </c>
      <c r="BI82" s="151">
        <v>61</v>
      </c>
      <c r="BJ82" s="151">
        <v>48</v>
      </c>
      <c r="BK82" s="151">
        <v>26</v>
      </c>
      <c r="BL82" s="151">
        <v>127</v>
      </c>
      <c r="BM82" s="151">
        <v>134</v>
      </c>
      <c r="BN82" s="151">
        <v>24</v>
      </c>
      <c r="BO82" s="151">
        <v>38</v>
      </c>
      <c r="BP82" s="151">
        <v>60</v>
      </c>
      <c r="BQ82" s="151">
        <v>31</v>
      </c>
      <c r="BR82" s="151">
        <v>226</v>
      </c>
      <c r="BS82" s="151">
        <v>15</v>
      </c>
      <c r="BT82" s="151">
        <v>89</v>
      </c>
      <c r="BU82" s="151">
        <v>23</v>
      </c>
      <c r="BV82" s="151">
        <v>24</v>
      </c>
      <c r="BW82" s="151">
        <v>129</v>
      </c>
      <c r="BX82" s="151">
        <v>44</v>
      </c>
      <c r="BY82" s="151">
        <v>190</v>
      </c>
      <c r="BZ82" s="151">
        <v>62</v>
      </c>
      <c r="CA82" s="151">
        <v>879</v>
      </c>
      <c r="CB82" s="151">
        <v>26</v>
      </c>
      <c r="CC82" s="151">
        <v>199</v>
      </c>
      <c r="CD82" s="151">
        <v>6</v>
      </c>
      <c r="CE82" s="151">
        <v>27</v>
      </c>
      <c r="CF82" s="151">
        <v>149</v>
      </c>
      <c r="CG82" s="151">
        <v>39</v>
      </c>
      <c r="CH82" s="151">
        <v>9</v>
      </c>
      <c r="CI82" s="151">
        <v>5</v>
      </c>
      <c r="CJ82" s="151">
        <v>13</v>
      </c>
      <c r="CK82" s="151">
        <v>246</v>
      </c>
      <c r="CL82" s="151">
        <v>22</v>
      </c>
      <c r="CM82" s="151">
        <v>134</v>
      </c>
      <c r="CN82" s="151">
        <v>16</v>
      </c>
      <c r="CO82" s="151">
        <v>2</v>
      </c>
      <c r="CP82" s="151">
        <v>94</v>
      </c>
      <c r="CQ82" s="151">
        <v>12</v>
      </c>
      <c r="CR82" s="151">
        <v>63</v>
      </c>
      <c r="CS82" s="151">
        <v>4</v>
      </c>
      <c r="CT82" s="151">
        <v>29</v>
      </c>
      <c r="CU82" s="151">
        <v>22</v>
      </c>
      <c r="CV82" s="151">
        <v>17</v>
      </c>
      <c r="CW82" s="151">
        <v>13</v>
      </c>
      <c r="CX82" s="151">
        <v>97</v>
      </c>
      <c r="CY82" s="151">
        <v>2</v>
      </c>
      <c r="CZ82" s="151">
        <v>22</v>
      </c>
      <c r="DA82" s="151">
        <v>30</v>
      </c>
      <c r="DB82" s="151">
        <v>9</v>
      </c>
      <c r="DC82" s="151">
        <v>7</v>
      </c>
      <c r="DD82" s="151">
        <v>242</v>
      </c>
      <c r="DE82" s="151">
        <v>22</v>
      </c>
      <c r="DF82" s="151">
        <v>71</v>
      </c>
      <c r="DG82" s="151">
        <v>25</v>
      </c>
      <c r="DH82" s="151">
        <v>24</v>
      </c>
      <c r="DI82" s="151">
        <v>23</v>
      </c>
      <c r="DJ82" s="151">
        <v>6</v>
      </c>
      <c r="DK82" s="151">
        <v>3</v>
      </c>
      <c r="DL82" s="151">
        <v>5</v>
      </c>
      <c r="DM82" s="151">
        <v>4</v>
      </c>
      <c r="DN82" s="151">
        <v>65</v>
      </c>
      <c r="DO82" s="151">
        <v>13</v>
      </c>
      <c r="DP82" s="151">
        <v>11</v>
      </c>
      <c r="DQ82" s="151">
        <v>18</v>
      </c>
      <c r="DR82" s="151">
        <v>63</v>
      </c>
      <c r="DS82" s="151">
        <v>77</v>
      </c>
      <c r="DT82" s="151">
        <v>81</v>
      </c>
      <c r="DU82" s="151">
        <v>1</v>
      </c>
      <c r="DV82" s="151">
        <v>50</v>
      </c>
      <c r="DW82" s="151">
        <v>19</v>
      </c>
      <c r="DX82" s="151">
        <v>32</v>
      </c>
      <c r="DY82" s="151">
        <v>67</v>
      </c>
      <c r="DZ82" s="151">
        <v>113</v>
      </c>
      <c r="EA82" s="151">
        <v>10</v>
      </c>
      <c r="EB82" s="151">
        <v>2</v>
      </c>
      <c r="EC82" s="151">
        <v>1</v>
      </c>
      <c r="ED82" s="151">
        <v>2</v>
      </c>
      <c r="EE82" s="151">
        <v>32</v>
      </c>
      <c r="EF82" s="151">
        <v>14</v>
      </c>
      <c r="EG82" s="151">
        <v>77</v>
      </c>
      <c r="EH82" s="151">
        <v>46</v>
      </c>
      <c r="EI82" s="151">
        <v>19</v>
      </c>
      <c r="EJ82" s="151">
        <v>87</v>
      </c>
      <c r="EK82" s="151">
        <v>59</v>
      </c>
      <c r="EL82" s="151">
        <v>25</v>
      </c>
      <c r="EM82" s="151">
        <v>38</v>
      </c>
      <c r="EN82" s="151">
        <v>18</v>
      </c>
      <c r="EO82" s="151">
        <v>120</v>
      </c>
      <c r="EP82" s="151">
        <v>13</v>
      </c>
      <c r="EQ82" s="151">
        <v>29</v>
      </c>
      <c r="ER82" s="151">
        <v>24</v>
      </c>
      <c r="ES82" s="151">
        <v>96</v>
      </c>
      <c r="ET82" s="151">
        <v>34</v>
      </c>
      <c r="EU82" s="151">
        <v>195</v>
      </c>
      <c r="EV82" s="151">
        <v>30</v>
      </c>
      <c r="EW82" s="151">
        <v>0</v>
      </c>
      <c r="EX82" s="151">
        <v>12</v>
      </c>
      <c r="EY82" s="151">
        <v>116</v>
      </c>
      <c r="EZ82" s="151">
        <v>73</v>
      </c>
      <c r="FA82" s="151">
        <v>153</v>
      </c>
      <c r="FB82" s="151">
        <v>94</v>
      </c>
      <c r="FC82" s="151">
        <v>520</v>
      </c>
      <c r="FD82" s="151">
        <v>121</v>
      </c>
      <c r="FE82" s="151">
        <v>160</v>
      </c>
      <c r="FF82" s="151">
        <v>93</v>
      </c>
      <c r="FG82" s="151">
        <v>2</v>
      </c>
      <c r="FH82" s="151">
        <v>106</v>
      </c>
      <c r="FI82" s="151">
        <v>276</v>
      </c>
      <c r="FJ82" s="151">
        <v>29</v>
      </c>
      <c r="FK82" s="151">
        <v>20</v>
      </c>
      <c r="FL82" s="151">
        <v>10</v>
      </c>
      <c r="FM82" s="151">
        <v>35</v>
      </c>
      <c r="FN82" s="151">
        <v>11</v>
      </c>
      <c r="FO82" s="151">
        <v>134</v>
      </c>
      <c r="FP82" s="151">
        <v>23</v>
      </c>
      <c r="FQ82" s="151">
        <v>116</v>
      </c>
      <c r="FR82" s="151">
        <v>83</v>
      </c>
      <c r="FS82" s="151">
        <v>5</v>
      </c>
      <c r="FT82" s="151">
        <v>50</v>
      </c>
      <c r="FU82" s="151">
        <v>7</v>
      </c>
      <c r="FV82" s="151">
        <v>68</v>
      </c>
      <c r="FW82" s="151">
        <v>110</v>
      </c>
      <c r="FX82" s="151">
        <v>45</v>
      </c>
      <c r="FY82" s="151">
        <v>136</v>
      </c>
      <c r="FZ82" s="151">
        <v>97</v>
      </c>
      <c r="GA82" s="151">
        <v>4</v>
      </c>
      <c r="GB82" s="151">
        <v>7</v>
      </c>
      <c r="GC82" s="151">
        <v>6</v>
      </c>
      <c r="GD82" s="151">
        <v>2</v>
      </c>
      <c r="GE82" s="151">
        <v>18</v>
      </c>
      <c r="GF82" s="151">
        <v>1</v>
      </c>
      <c r="GG82" s="151">
        <v>9</v>
      </c>
      <c r="GH82" s="151">
        <v>21</v>
      </c>
      <c r="GI82" s="151">
        <v>74</v>
      </c>
      <c r="GJ82" s="151"/>
      <c r="GK82" s="151"/>
      <c r="GL82" s="151"/>
      <c r="GM82" s="151"/>
      <c r="GN82" s="151"/>
      <c r="GO82" s="151"/>
      <c r="GP82" s="151"/>
      <c r="GQ82" s="151"/>
      <c r="GR82" s="151"/>
      <c r="GS82" s="151"/>
      <c r="GT82" s="151"/>
      <c r="GU82" s="151"/>
      <c r="GV82" s="151"/>
      <c r="GW82" s="151"/>
      <c r="GX82" s="151"/>
      <c r="GY82" s="151"/>
      <c r="GZ82" s="151"/>
      <c r="HA82" s="151"/>
      <c r="HB82" s="151"/>
      <c r="HC82" s="151"/>
      <c r="HD82" s="151"/>
      <c r="HE82" s="151"/>
      <c r="HF82" s="151"/>
      <c r="HG82" s="151"/>
      <c r="HH82" s="151">
        <v>1452</v>
      </c>
      <c r="HI82" s="151">
        <v>95</v>
      </c>
      <c r="HJ82" s="151">
        <v>17</v>
      </c>
      <c r="HK82" s="151"/>
      <c r="HL82" s="151">
        <v>230</v>
      </c>
      <c r="HM82" s="151">
        <v>9</v>
      </c>
      <c r="HN82" s="151">
        <v>19</v>
      </c>
      <c r="HO82" s="151">
        <v>31</v>
      </c>
      <c r="HP82" s="151">
        <v>30</v>
      </c>
      <c r="HQ82" s="151">
        <v>22</v>
      </c>
      <c r="HR82" s="151">
        <v>47</v>
      </c>
      <c r="HS82" s="151">
        <v>3</v>
      </c>
      <c r="HT82" s="151">
        <v>4</v>
      </c>
      <c r="HU82" s="151">
        <v>52</v>
      </c>
      <c r="HV82" s="151">
        <v>319</v>
      </c>
      <c r="HW82" s="151">
        <v>366</v>
      </c>
      <c r="HX82" s="151">
        <v>432</v>
      </c>
      <c r="HY82" s="151">
        <v>245</v>
      </c>
      <c r="HZ82" s="151">
        <v>44</v>
      </c>
      <c r="IA82" s="151">
        <v>129</v>
      </c>
      <c r="IB82" s="151">
        <v>37</v>
      </c>
      <c r="IC82" s="151">
        <v>310</v>
      </c>
      <c r="ID82" s="151">
        <v>34</v>
      </c>
      <c r="IE82" s="151">
        <v>375</v>
      </c>
      <c r="IF82" s="151">
        <v>4</v>
      </c>
      <c r="IG82" s="151">
        <v>86</v>
      </c>
      <c r="IH82" s="151">
        <v>23</v>
      </c>
      <c r="II82" s="151">
        <v>15</v>
      </c>
      <c r="IJ82" s="151">
        <v>19</v>
      </c>
      <c r="IK82" s="151">
        <v>51</v>
      </c>
      <c r="IL82" s="151">
        <v>67</v>
      </c>
      <c r="IM82" s="151">
        <v>179</v>
      </c>
      <c r="IN82" s="151">
        <v>184</v>
      </c>
      <c r="IO82" s="151">
        <v>63</v>
      </c>
      <c r="IP82" s="151">
        <v>2</v>
      </c>
      <c r="IQ82" s="151">
        <v>1</v>
      </c>
      <c r="IR82" s="151">
        <v>1</v>
      </c>
      <c r="IS82" s="151"/>
      <c r="IT82" s="151">
        <v>19</v>
      </c>
      <c r="IU82" s="151">
        <v>18</v>
      </c>
      <c r="IV82" s="151">
        <v>133</v>
      </c>
      <c r="IW82" s="151">
        <v>172</v>
      </c>
      <c r="IX82" s="151">
        <v>732</v>
      </c>
      <c r="IY82" s="151">
        <v>162</v>
      </c>
      <c r="IZ82" s="151">
        <v>33</v>
      </c>
      <c r="JA82" s="151">
        <v>271</v>
      </c>
      <c r="JB82" s="151">
        <v>271</v>
      </c>
      <c r="JC82" s="151">
        <v>85</v>
      </c>
      <c r="JD82" s="151">
        <v>26</v>
      </c>
      <c r="JE82" s="151">
        <v>70</v>
      </c>
      <c r="JF82" s="151">
        <v>31</v>
      </c>
      <c r="JG82" s="151">
        <v>46</v>
      </c>
      <c r="JH82" s="151">
        <v>460</v>
      </c>
      <c r="JI82" s="151">
        <v>60</v>
      </c>
      <c r="JJ82" s="151">
        <v>28</v>
      </c>
      <c r="JK82" s="151">
        <v>264</v>
      </c>
      <c r="JL82" s="151">
        <v>3</v>
      </c>
      <c r="JM82" s="151"/>
      <c r="JN82" s="151">
        <v>1</v>
      </c>
      <c r="JO82" s="151"/>
      <c r="JP82" s="151">
        <v>10</v>
      </c>
      <c r="JQ82" s="151"/>
      <c r="JR82" s="151"/>
      <c r="JS82" s="151">
        <v>2</v>
      </c>
      <c r="JT82" s="151">
        <v>1</v>
      </c>
      <c r="JU82" s="151"/>
      <c r="JV82" s="151"/>
      <c r="JW82" s="151">
        <v>121</v>
      </c>
      <c r="JX82" s="151"/>
      <c r="JY82" s="151"/>
      <c r="JZ82" s="151">
        <v>2</v>
      </c>
      <c r="KA82" s="151">
        <v>1</v>
      </c>
      <c r="KB82" s="151">
        <v>18</v>
      </c>
      <c r="KC82" s="151">
        <v>2</v>
      </c>
      <c r="KD82" s="151">
        <v>30</v>
      </c>
      <c r="KE82" s="151"/>
      <c r="KF82" s="151">
        <v>22</v>
      </c>
      <c r="KG82" s="151">
        <v>2</v>
      </c>
      <c r="KH82" s="151">
        <v>363</v>
      </c>
      <c r="KI82" s="151">
        <v>691</v>
      </c>
      <c r="KJ82" s="151">
        <v>16</v>
      </c>
      <c r="KK82" s="151">
        <v>8</v>
      </c>
      <c r="KL82" s="151">
        <v>38</v>
      </c>
      <c r="KM82" s="151"/>
      <c r="KN82" s="151">
        <v>69</v>
      </c>
      <c r="KO82" s="151">
        <v>50</v>
      </c>
      <c r="KP82" s="151">
        <v>45</v>
      </c>
      <c r="KQ82" s="151">
        <v>35</v>
      </c>
      <c r="KR82" s="151">
        <v>28</v>
      </c>
      <c r="KS82" s="151">
        <v>495</v>
      </c>
      <c r="KT82" s="151"/>
      <c r="KU82" s="151">
        <v>6</v>
      </c>
      <c r="KV82" s="151">
        <v>58</v>
      </c>
      <c r="KW82" s="151">
        <v>7</v>
      </c>
      <c r="KX82" s="151">
        <v>851</v>
      </c>
      <c r="KY82" s="151">
        <v>405</v>
      </c>
      <c r="KZ82" s="151">
        <v>56</v>
      </c>
      <c r="LA82" s="151"/>
      <c r="LB82" s="151">
        <v>66</v>
      </c>
      <c r="LC82" s="151"/>
      <c r="LD82" s="151"/>
      <c r="LE82" s="151"/>
      <c r="LF82" s="151"/>
      <c r="LG82" s="151"/>
      <c r="LH82" s="151"/>
      <c r="LI82" s="151"/>
      <c r="LJ82" s="151"/>
      <c r="LK82" s="151"/>
      <c r="LL82" s="151">
        <v>1</v>
      </c>
      <c r="LM82" s="151">
        <v>0</v>
      </c>
      <c r="LN82" s="151"/>
      <c r="LO82" s="151"/>
      <c r="LP82" s="151">
        <v>18</v>
      </c>
      <c r="LQ82" s="151"/>
      <c r="LR82" s="151"/>
      <c r="LS82" s="151"/>
      <c r="LT82" s="151"/>
      <c r="LU82" s="151">
        <v>34</v>
      </c>
      <c r="LV82" s="151"/>
      <c r="LW82" s="151"/>
      <c r="LX82" s="151">
        <v>39</v>
      </c>
      <c r="LY82" s="151">
        <v>1</v>
      </c>
      <c r="LZ82" s="151">
        <v>2</v>
      </c>
      <c r="MA82" s="151">
        <v>33</v>
      </c>
      <c r="MB82" s="151"/>
      <c r="MC82" s="151"/>
      <c r="MD82" s="151"/>
      <c r="ME82" s="151"/>
      <c r="MF82" s="151"/>
      <c r="MG82" s="151"/>
      <c r="MH82" s="151"/>
      <c r="MI82" s="151"/>
      <c r="MJ82" s="151"/>
      <c r="MK82" s="151">
        <v>3</v>
      </c>
      <c r="ML82" s="151">
        <v>12</v>
      </c>
      <c r="MM82" s="151"/>
      <c r="MN82" s="151">
        <v>218</v>
      </c>
      <c r="MO82" s="151">
        <v>8</v>
      </c>
      <c r="MP82" s="151"/>
      <c r="MQ82" s="151"/>
      <c r="MR82" s="151">
        <v>0</v>
      </c>
      <c r="MS82" s="151">
        <v>3</v>
      </c>
      <c r="MT82" s="151"/>
      <c r="MU82" s="151"/>
      <c r="MV82" s="151"/>
      <c r="MW82" s="151"/>
      <c r="MX82" s="151"/>
      <c r="MY82" s="151"/>
      <c r="MZ82" s="151"/>
      <c r="NA82" s="151">
        <v>2</v>
      </c>
      <c r="NB82" s="151">
        <v>1</v>
      </c>
      <c r="NC82" s="151"/>
      <c r="ND82" s="151"/>
      <c r="NE82" s="151"/>
      <c r="NF82" s="151"/>
      <c r="NG82" s="151"/>
      <c r="NH82" s="151"/>
      <c r="NI82" s="151"/>
      <c r="NJ82" s="151"/>
      <c r="NK82" s="151"/>
      <c r="NL82" s="151"/>
      <c r="NM82" s="151"/>
      <c r="NN82" s="151"/>
      <c r="NO82" s="151"/>
      <c r="NP82" s="151"/>
      <c r="NQ82" s="151"/>
      <c r="NR82" s="151"/>
      <c r="NS82" s="151">
        <v>169</v>
      </c>
      <c r="NT82" s="151">
        <v>20</v>
      </c>
      <c r="NU82" s="151">
        <v>244</v>
      </c>
      <c r="NV82" s="151">
        <v>166</v>
      </c>
      <c r="NW82" s="151"/>
      <c r="NX82" s="151"/>
      <c r="NY82" s="151"/>
      <c r="NZ82" s="151"/>
      <c r="OA82" s="151"/>
      <c r="OB82" s="151"/>
      <c r="OC82" s="151"/>
      <c r="OD82" s="151"/>
      <c r="OE82" s="151"/>
      <c r="OF82" s="151">
        <v>14</v>
      </c>
      <c r="OG82" s="151">
        <v>123</v>
      </c>
      <c r="OH82" s="151"/>
      <c r="OI82" s="151"/>
      <c r="OJ82" s="151"/>
      <c r="OK82" s="151"/>
      <c r="OL82" s="151"/>
      <c r="OM82" s="151"/>
      <c r="ON82" s="151"/>
      <c r="OO82" s="152">
        <v>84</v>
      </c>
      <c r="OP82" s="142">
        <v>25747</v>
      </c>
      <c r="OQ82" s="153"/>
      <c r="OR82" s="151"/>
      <c r="OS82" s="151"/>
      <c r="OT82" s="151"/>
      <c r="OU82" s="151"/>
      <c r="OV82" s="151">
        <v>196</v>
      </c>
      <c r="OW82" s="151">
        <v>179</v>
      </c>
      <c r="OX82" s="151"/>
      <c r="OY82" s="151"/>
      <c r="OZ82" s="151"/>
      <c r="PA82" s="151"/>
      <c r="PB82" s="151"/>
      <c r="PC82" s="151"/>
      <c r="PD82" s="151"/>
      <c r="PE82" s="151"/>
      <c r="PF82" s="151"/>
      <c r="PG82" s="151"/>
      <c r="PH82" s="151"/>
      <c r="PI82" s="151"/>
      <c r="PJ82" s="154"/>
      <c r="PK82" s="142">
        <v>375</v>
      </c>
      <c r="PL82" s="142">
        <v>26122</v>
      </c>
    </row>
    <row r="83" spans="1:428" ht="15" x14ac:dyDescent="0.25">
      <c r="A83" s="156">
        <v>332913</v>
      </c>
      <c r="B83" s="157" t="s">
        <v>720</v>
      </c>
      <c r="C83" s="147" t="s">
        <v>271</v>
      </c>
      <c r="D83" s="153"/>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v>98</v>
      </c>
      <c r="AC83" s="151">
        <v>245</v>
      </c>
      <c r="AD83" s="151">
        <v>671</v>
      </c>
      <c r="AE83" s="151">
        <v>261</v>
      </c>
      <c r="AF83" s="151">
        <v>623</v>
      </c>
      <c r="AG83" s="151">
        <v>317</v>
      </c>
      <c r="AH83" s="151">
        <v>709</v>
      </c>
      <c r="AI83" s="151">
        <v>81</v>
      </c>
      <c r="AJ83" s="151">
        <v>225</v>
      </c>
      <c r="AK83" s="151">
        <v>54</v>
      </c>
      <c r="AL83" s="151">
        <v>838</v>
      </c>
      <c r="AM83" s="151">
        <v>174</v>
      </c>
      <c r="AN83" s="151"/>
      <c r="AO83" s="151"/>
      <c r="AP83" s="151"/>
      <c r="AQ83" s="151">
        <v>19</v>
      </c>
      <c r="AR83" s="151"/>
      <c r="AS83" s="151"/>
      <c r="AT83" s="151"/>
      <c r="AU83" s="151"/>
      <c r="AV83" s="151"/>
      <c r="AW83" s="151"/>
      <c r="AX83" s="151"/>
      <c r="AY83" s="151"/>
      <c r="AZ83" s="151"/>
      <c r="BA83" s="151"/>
      <c r="BB83" s="151"/>
      <c r="BC83" s="151"/>
      <c r="BD83" s="151"/>
      <c r="BE83" s="151"/>
      <c r="BF83" s="151"/>
      <c r="BG83" s="151"/>
      <c r="BH83" s="151"/>
      <c r="BI83" s="151"/>
      <c r="BJ83" s="151"/>
      <c r="BK83" s="151"/>
      <c r="BL83" s="151"/>
      <c r="BM83" s="151"/>
      <c r="BN83" s="151"/>
      <c r="BO83" s="151"/>
      <c r="BP83" s="151"/>
      <c r="BQ83" s="151"/>
      <c r="BR83" s="151"/>
      <c r="BS83" s="151"/>
      <c r="BT83" s="151"/>
      <c r="BU83" s="151"/>
      <c r="BV83" s="151"/>
      <c r="BW83" s="151"/>
      <c r="BX83" s="151">
        <v>3</v>
      </c>
      <c r="BY83" s="151"/>
      <c r="BZ83" s="151"/>
      <c r="CA83" s="151"/>
      <c r="CB83" s="151">
        <v>9</v>
      </c>
      <c r="CC83" s="151">
        <v>3</v>
      </c>
      <c r="CD83" s="151"/>
      <c r="CE83" s="151"/>
      <c r="CF83" s="151"/>
      <c r="CG83" s="151"/>
      <c r="CH83" s="151"/>
      <c r="CI83" s="151"/>
      <c r="CJ83" s="151"/>
      <c r="CK83" s="151"/>
      <c r="CL83" s="151">
        <v>3</v>
      </c>
      <c r="CM83" s="151"/>
      <c r="CN83" s="151"/>
      <c r="CO83" s="151"/>
      <c r="CP83" s="151"/>
      <c r="CQ83" s="151"/>
      <c r="CR83" s="151"/>
      <c r="CS83" s="151"/>
      <c r="CT83" s="151"/>
      <c r="CU83" s="151"/>
      <c r="CV83" s="151"/>
      <c r="CW83" s="151"/>
      <c r="CX83" s="151"/>
      <c r="CY83" s="151"/>
      <c r="CZ83" s="151"/>
      <c r="DA83" s="151">
        <v>27</v>
      </c>
      <c r="DB83" s="151"/>
      <c r="DC83" s="151"/>
      <c r="DD83" s="151"/>
      <c r="DE83" s="151"/>
      <c r="DF83" s="151"/>
      <c r="DG83" s="151"/>
      <c r="DH83" s="151">
        <v>3</v>
      </c>
      <c r="DI83" s="151"/>
      <c r="DJ83" s="151"/>
      <c r="DK83" s="151"/>
      <c r="DL83" s="151">
        <v>5</v>
      </c>
      <c r="DM83" s="151"/>
      <c r="DN83" s="151"/>
      <c r="DO83" s="151"/>
      <c r="DP83" s="151">
        <v>11</v>
      </c>
      <c r="DQ83" s="151"/>
      <c r="DR83" s="151"/>
      <c r="DS83" s="151"/>
      <c r="DT83" s="151"/>
      <c r="DU83" s="151"/>
      <c r="DV83" s="151"/>
      <c r="DW83" s="151"/>
      <c r="DX83" s="151"/>
      <c r="DY83" s="151"/>
      <c r="DZ83" s="151"/>
      <c r="EA83" s="151"/>
      <c r="EB83" s="151"/>
      <c r="EC83" s="151"/>
      <c r="ED83" s="151"/>
      <c r="EE83" s="151"/>
      <c r="EF83" s="151"/>
      <c r="EG83" s="151"/>
      <c r="EH83" s="151"/>
      <c r="EI83" s="151"/>
      <c r="EJ83" s="151"/>
      <c r="EK83" s="151"/>
      <c r="EL83" s="151"/>
      <c r="EM83" s="151"/>
      <c r="EN83" s="151"/>
      <c r="EO83" s="151"/>
      <c r="EP83" s="151"/>
      <c r="EQ83" s="151"/>
      <c r="ER83" s="151"/>
      <c r="ES83" s="151"/>
      <c r="ET83" s="151"/>
      <c r="EU83" s="151"/>
      <c r="EV83" s="151"/>
      <c r="EW83" s="151">
        <v>0</v>
      </c>
      <c r="EX83" s="151">
        <v>19</v>
      </c>
      <c r="EY83" s="151"/>
      <c r="EZ83" s="151"/>
      <c r="FA83" s="151"/>
      <c r="FB83" s="151"/>
      <c r="FC83" s="151"/>
      <c r="FD83" s="151">
        <v>28</v>
      </c>
      <c r="FE83" s="151"/>
      <c r="FF83" s="151"/>
      <c r="FG83" s="151"/>
      <c r="FH83" s="151"/>
      <c r="FI83" s="151"/>
      <c r="FJ83" s="151"/>
      <c r="FK83" s="151"/>
      <c r="FL83" s="151"/>
      <c r="FM83" s="151"/>
      <c r="FN83" s="151"/>
      <c r="FO83" s="151"/>
      <c r="FP83" s="151"/>
      <c r="FQ83" s="151"/>
      <c r="FR83" s="151"/>
      <c r="FS83" s="151"/>
      <c r="FT83" s="151"/>
      <c r="FU83" s="151"/>
      <c r="FV83" s="151"/>
      <c r="FW83" s="151"/>
      <c r="FX83" s="151"/>
      <c r="FY83" s="151"/>
      <c r="FZ83" s="151"/>
      <c r="GA83" s="151"/>
      <c r="GB83" s="151"/>
      <c r="GC83" s="151"/>
      <c r="GD83" s="151"/>
      <c r="GE83" s="151"/>
      <c r="GF83" s="151"/>
      <c r="GG83" s="151"/>
      <c r="GH83" s="151"/>
      <c r="GI83" s="151"/>
      <c r="GJ83" s="151"/>
      <c r="GK83" s="151"/>
      <c r="GL83" s="151"/>
      <c r="GM83" s="151"/>
      <c r="GN83" s="151"/>
      <c r="GO83" s="151"/>
      <c r="GP83" s="151"/>
      <c r="GQ83" s="151"/>
      <c r="GR83" s="151"/>
      <c r="GS83" s="151"/>
      <c r="GT83" s="151"/>
      <c r="GU83" s="151"/>
      <c r="GV83" s="151"/>
      <c r="GW83" s="151"/>
      <c r="GX83" s="151"/>
      <c r="GY83" s="151"/>
      <c r="GZ83" s="151"/>
      <c r="HA83" s="151"/>
      <c r="HB83" s="151"/>
      <c r="HC83" s="151"/>
      <c r="HD83" s="151"/>
      <c r="HE83" s="151"/>
      <c r="HF83" s="151"/>
      <c r="HG83" s="151"/>
      <c r="HH83" s="151"/>
      <c r="HI83" s="151"/>
      <c r="HJ83" s="151"/>
      <c r="HK83" s="151"/>
      <c r="HL83" s="151"/>
      <c r="HM83" s="151"/>
      <c r="HN83" s="151"/>
      <c r="HO83" s="151"/>
      <c r="HP83" s="151"/>
      <c r="HQ83" s="151"/>
      <c r="HR83" s="151"/>
      <c r="HS83" s="151"/>
      <c r="HT83" s="151"/>
      <c r="HU83" s="151"/>
      <c r="HV83" s="151"/>
      <c r="HW83" s="151"/>
      <c r="HX83" s="151"/>
      <c r="HY83" s="151"/>
      <c r="HZ83" s="151"/>
      <c r="IA83" s="151"/>
      <c r="IB83" s="151"/>
      <c r="IC83" s="151"/>
      <c r="ID83" s="151"/>
      <c r="IE83" s="151"/>
      <c r="IF83" s="151"/>
      <c r="IG83" s="151"/>
      <c r="IH83" s="151"/>
      <c r="II83" s="151"/>
      <c r="IJ83" s="151"/>
      <c r="IK83" s="151"/>
      <c r="IL83" s="151"/>
      <c r="IM83" s="151"/>
      <c r="IN83" s="151"/>
      <c r="IO83" s="151"/>
      <c r="IP83" s="151"/>
      <c r="IQ83" s="151"/>
      <c r="IR83" s="151"/>
      <c r="IS83" s="151"/>
      <c r="IT83" s="151"/>
      <c r="IU83" s="151"/>
      <c r="IV83" s="151"/>
      <c r="IW83" s="151"/>
      <c r="IX83" s="151"/>
      <c r="IY83" s="151"/>
      <c r="IZ83" s="151"/>
      <c r="JA83" s="151"/>
      <c r="JB83" s="151"/>
      <c r="JC83" s="151"/>
      <c r="JD83" s="151"/>
      <c r="JE83" s="151"/>
      <c r="JF83" s="151"/>
      <c r="JG83" s="151"/>
      <c r="JH83" s="151">
        <v>212</v>
      </c>
      <c r="JI83" s="151"/>
      <c r="JJ83" s="151"/>
      <c r="JK83" s="151"/>
      <c r="JL83" s="151"/>
      <c r="JM83" s="151"/>
      <c r="JN83" s="151"/>
      <c r="JO83" s="151"/>
      <c r="JP83" s="151"/>
      <c r="JQ83" s="151"/>
      <c r="JR83" s="151"/>
      <c r="JS83" s="151"/>
      <c r="JT83" s="151"/>
      <c r="JU83" s="151"/>
      <c r="JV83" s="151"/>
      <c r="JW83" s="151"/>
      <c r="JX83" s="151"/>
      <c r="JY83" s="151"/>
      <c r="JZ83" s="151">
        <v>1</v>
      </c>
      <c r="KA83" s="151"/>
      <c r="KB83" s="151"/>
      <c r="KC83" s="151">
        <v>4</v>
      </c>
      <c r="KD83" s="151">
        <v>1</v>
      </c>
      <c r="KE83" s="151">
        <v>3</v>
      </c>
      <c r="KF83" s="151"/>
      <c r="KG83" s="151">
        <v>0</v>
      </c>
      <c r="KH83" s="151"/>
      <c r="KI83" s="151"/>
      <c r="KJ83" s="151"/>
      <c r="KK83" s="151"/>
      <c r="KL83" s="151"/>
      <c r="KM83" s="151"/>
      <c r="KN83" s="151"/>
      <c r="KO83" s="151"/>
      <c r="KP83" s="151"/>
      <c r="KQ83" s="151"/>
      <c r="KR83" s="151"/>
      <c r="KS83" s="151"/>
      <c r="KT83" s="151"/>
      <c r="KU83" s="151"/>
      <c r="KV83" s="151"/>
      <c r="KW83" s="151"/>
      <c r="KX83" s="151">
        <v>20</v>
      </c>
      <c r="KY83" s="151">
        <v>126</v>
      </c>
      <c r="KZ83" s="151">
        <v>2</v>
      </c>
      <c r="LA83" s="151">
        <v>104</v>
      </c>
      <c r="LB83" s="151"/>
      <c r="LC83" s="151"/>
      <c r="LD83" s="151"/>
      <c r="LE83" s="151"/>
      <c r="LF83" s="151"/>
      <c r="LG83" s="151"/>
      <c r="LH83" s="151"/>
      <c r="LI83" s="151"/>
      <c r="LJ83" s="151"/>
      <c r="LK83" s="151"/>
      <c r="LL83" s="151">
        <v>3</v>
      </c>
      <c r="LM83" s="151"/>
      <c r="LN83" s="151"/>
      <c r="LO83" s="151"/>
      <c r="LP83" s="151">
        <v>30</v>
      </c>
      <c r="LQ83" s="151"/>
      <c r="LR83" s="151"/>
      <c r="LS83" s="151"/>
      <c r="LT83" s="151"/>
      <c r="LU83" s="151"/>
      <c r="LV83" s="151"/>
      <c r="LW83" s="151"/>
      <c r="LX83" s="151"/>
      <c r="LY83" s="151"/>
      <c r="LZ83" s="151"/>
      <c r="MA83" s="151">
        <v>49</v>
      </c>
      <c r="MB83" s="151"/>
      <c r="MC83" s="151"/>
      <c r="MD83" s="151"/>
      <c r="ME83" s="151"/>
      <c r="MF83" s="151"/>
      <c r="MG83" s="151"/>
      <c r="MH83" s="151"/>
      <c r="MI83" s="151">
        <v>12</v>
      </c>
      <c r="MJ83" s="151"/>
      <c r="MK83" s="151"/>
      <c r="ML83" s="151"/>
      <c r="MM83" s="151"/>
      <c r="MN83" s="151"/>
      <c r="MO83" s="151"/>
      <c r="MP83" s="151">
        <v>22</v>
      </c>
      <c r="MQ83" s="151">
        <v>33</v>
      </c>
      <c r="MR83" s="151">
        <v>5</v>
      </c>
      <c r="MS83" s="151"/>
      <c r="MT83" s="151">
        <v>39</v>
      </c>
      <c r="MU83" s="151"/>
      <c r="MV83" s="151"/>
      <c r="MW83" s="151"/>
      <c r="MX83" s="151"/>
      <c r="MY83" s="151"/>
      <c r="MZ83" s="151"/>
      <c r="NA83" s="151">
        <v>43</v>
      </c>
      <c r="NB83" s="151"/>
      <c r="NC83" s="151"/>
      <c r="ND83" s="151">
        <v>16</v>
      </c>
      <c r="NE83" s="151">
        <v>16</v>
      </c>
      <c r="NF83" s="151">
        <v>18</v>
      </c>
      <c r="NG83" s="151">
        <v>1</v>
      </c>
      <c r="NH83" s="151"/>
      <c r="NI83" s="151"/>
      <c r="NJ83" s="151"/>
      <c r="NK83" s="151"/>
      <c r="NL83" s="151"/>
      <c r="NM83" s="151"/>
      <c r="NN83" s="151">
        <v>21</v>
      </c>
      <c r="NO83" s="151">
        <v>7</v>
      </c>
      <c r="NP83" s="151">
        <v>131</v>
      </c>
      <c r="NQ83" s="151">
        <v>32</v>
      </c>
      <c r="NR83" s="151">
        <v>11</v>
      </c>
      <c r="NS83" s="151"/>
      <c r="NT83" s="151"/>
      <c r="NU83" s="151"/>
      <c r="NV83" s="151"/>
      <c r="NW83" s="151"/>
      <c r="NX83" s="151"/>
      <c r="NY83" s="151"/>
      <c r="NZ83" s="151"/>
      <c r="OA83" s="151"/>
      <c r="OB83" s="151"/>
      <c r="OC83" s="151">
        <v>76</v>
      </c>
      <c r="OD83" s="151"/>
      <c r="OE83" s="151"/>
      <c r="OF83" s="151"/>
      <c r="OG83" s="151"/>
      <c r="OH83" s="151"/>
      <c r="OI83" s="151"/>
      <c r="OJ83" s="151"/>
      <c r="OK83" s="151"/>
      <c r="OL83" s="151"/>
      <c r="OM83" s="151"/>
      <c r="ON83" s="151">
        <v>4</v>
      </c>
      <c r="OO83" s="152"/>
      <c r="OP83" s="142">
        <v>5468</v>
      </c>
      <c r="OQ83" s="153"/>
      <c r="OR83" s="151"/>
      <c r="OS83" s="151"/>
      <c r="OT83" s="151"/>
      <c r="OU83" s="151"/>
      <c r="OV83" s="151">
        <v>59</v>
      </c>
      <c r="OW83" s="151">
        <v>218</v>
      </c>
      <c r="OX83" s="151">
        <v>-1275</v>
      </c>
      <c r="OY83" s="151"/>
      <c r="OZ83" s="151"/>
      <c r="PA83" s="151"/>
      <c r="PB83" s="151"/>
      <c r="PC83" s="151"/>
      <c r="PD83" s="151"/>
      <c r="PE83" s="151"/>
      <c r="PF83" s="151"/>
      <c r="PG83" s="151"/>
      <c r="PH83" s="151"/>
      <c r="PI83" s="151"/>
      <c r="PJ83" s="154"/>
      <c r="PK83" s="142">
        <v>-998</v>
      </c>
      <c r="PL83" s="142">
        <v>4470</v>
      </c>
    </row>
    <row r="84" spans="1:428" ht="15" x14ac:dyDescent="0.25">
      <c r="A84" s="156" t="s">
        <v>619</v>
      </c>
      <c r="B84" s="157" t="s">
        <v>720</v>
      </c>
      <c r="C84" s="147" t="s">
        <v>272</v>
      </c>
      <c r="D84" s="153"/>
      <c r="E84" s="151"/>
      <c r="F84" s="151"/>
      <c r="G84" s="151"/>
      <c r="H84" s="151"/>
      <c r="I84" s="151"/>
      <c r="J84" s="151"/>
      <c r="K84" s="151"/>
      <c r="L84" s="151"/>
      <c r="M84" s="151"/>
      <c r="N84" s="151"/>
      <c r="O84" s="151"/>
      <c r="P84" s="151"/>
      <c r="Q84" s="151">
        <v>3089</v>
      </c>
      <c r="R84" s="151"/>
      <c r="S84" s="151">
        <v>4</v>
      </c>
      <c r="T84" s="151"/>
      <c r="U84" s="151"/>
      <c r="V84" s="151"/>
      <c r="W84" s="151">
        <v>21</v>
      </c>
      <c r="X84" s="151">
        <v>36</v>
      </c>
      <c r="Y84" s="151"/>
      <c r="Z84" s="151">
        <v>504</v>
      </c>
      <c r="AA84" s="151"/>
      <c r="AB84" s="151">
        <v>327</v>
      </c>
      <c r="AC84" s="151">
        <v>970</v>
      </c>
      <c r="AD84" s="151">
        <v>210</v>
      </c>
      <c r="AE84" s="151">
        <v>22</v>
      </c>
      <c r="AF84" s="151">
        <v>440</v>
      </c>
      <c r="AG84" s="151">
        <v>108</v>
      </c>
      <c r="AH84" s="151">
        <v>311</v>
      </c>
      <c r="AI84" s="151">
        <v>258</v>
      </c>
      <c r="AJ84" s="151">
        <v>1180</v>
      </c>
      <c r="AK84" s="151">
        <v>41</v>
      </c>
      <c r="AL84" s="151">
        <v>688</v>
      </c>
      <c r="AM84" s="151">
        <v>608</v>
      </c>
      <c r="AN84" s="151"/>
      <c r="AO84" s="151"/>
      <c r="AP84" s="151"/>
      <c r="AQ84" s="151">
        <v>23</v>
      </c>
      <c r="AR84" s="151"/>
      <c r="AS84" s="151"/>
      <c r="AT84" s="151"/>
      <c r="AU84" s="151"/>
      <c r="AV84" s="151"/>
      <c r="AW84" s="151">
        <v>0</v>
      </c>
      <c r="AX84" s="151"/>
      <c r="AY84" s="151"/>
      <c r="AZ84" s="151"/>
      <c r="BA84" s="151"/>
      <c r="BB84" s="151"/>
      <c r="BC84" s="151"/>
      <c r="BD84" s="151">
        <v>60</v>
      </c>
      <c r="BE84" s="151">
        <v>1</v>
      </c>
      <c r="BF84" s="151"/>
      <c r="BG84" s="151">
        <v>0</v>
      </c>
      <c r="BH84" s="151"/>
      <c r="BI84" s="151"/>
      <c r="BJ84" s="151"/>
      <c r="BK84" s="151"/>
      <c r="BL84" s="151">
        <v>9</v>
      </c>
      <c r="BM84" s="151"/>
      <c r="BN84" s="151">
        <v>13</v>
      </c>
      <c r="BO84" s="151">
        <v>18</v>
      </c>
      <c r="BP84" s="151">
        <v>24</v>
      </c>
      <c r="BQ84" s="151">
        <v>22</v>
      </c>
      <c r="BR84" s="151">
        <v>176</v>
      </c>
      <c r="BS84" s="151">
        <v>84</v>
      </c>
      <c r="BT84" s="151">
        <v>75</v>
      </c>
      <c r="BU84" s="151">
        <v>69</v>
      </c>
      <c r="BV84" s="151">
        <v>3</v>
      </c>
      <c r="BW84" s="151">
        <v>27</v>
      </c>
      <c r="BX84" s="151">
        <v>29</v>
      </c>
      <c r="BY84" s="151">
        <v>144</v>
      </c>
      <c r="BZ84" s="151">
        <v>13</v>
      </c>
      <c r="CA84" s="151">
        <v>21</v>
      </c>
      <c r="CB84" s="151">
        <v>11</v>
      </c>
      <c r="CC84" s="151">
        <v>1530</v>
      </c>
      <c r="CD84" s="151">
        <v>8</v>
      </c>
      <c r="CE84" s="151">
        <v>72</v>
      </c>
      <c r="CF84" s="151">
        <v>63</v>
      </c>
      <c r="CG84" s="151">
        <v>10</v>
      </c>
      <c r="CH84" s="151">
        <v>93</v>
      </c>
      <c r="CI84" s="151">
        <v>19</v>
      </c>
      <c r="CJ84" s="151">
        <v>802</v>
      </c>
      <c r="CK84" s="151">
        <v>201</v>
      </c>
      <c r="CL84" s="151">
        <v>155</v>
      </c>
      <c r="CM84" s="151">
        <v>364</v>
      </c>
      <c r="CN84" s="151">
        <v>16</v>
      </c>
      <c r="CO84" s="151">
        <v>4</v>
      </c>
      <c r="CP84" s="151">
        <v>396</v>
      </c>
      <c r="CQ84" s="151">
        <v>6</v>
      </c>
      <c r="CR84" s="151">
        <v>181</v>
      </c>
      <c r="CS84" s="151">
        <v>91</v>
      </c>
      <c r="CT84" s="151">
        <v>15</v>
      </c>
      <c r="CU84" s="151">
        <v>15</v>
      </c>
      <c r="CV84" s="151">
        <v>41</v>
      </c>
      <c r="CW84" s="151">
        <v>33</v>
      </c>
      <c r="CX84" s="151">
        <v>318</v>
      </c>
      <c r="CY84" s="151">
        <v>0</v>
      </c>
      <c r="CZ84" s="151">
        <v>10</v>
      </c>
      <c r="DA84" s="151">
        <v>114</v>
      </c>
      <c r="DB84" s="151">
        <v>305</v>
      </c>
      <c r="DC84" s="151">
        <v>75</v>
      </c>
      <c r="DD84" s="151">
        <v>250</v>
      </c>
      <c r="DE84" s="151">
        <v>11</v>
      </c>
      <c r="DF84" s="151">
        <v>10</v>
      </c>
      <c r="DG84" s="151">
        <v>13</v>
      </c>
      <c r="DH84" s="151">
        <v>392</v>
      </c>
      <c r="DI84" s="151">
        <v>35</v>
      </c>
      <c r="DJ84" s="151"/>
      <c r="DK84" s="151">
        <v>0</v>
      </c>
      <c r="DL84" s="151">
        <v>0</v>
      </c>
      <c r="DM84" s="151">
        <v>7</v>
      </c>
      <c r="DN84" s="151">
        <v>49</v>
      </c>
      <c r="DO84" s="151">
        <v>1</v>
      </c>
      <c r="DP84" s="151">
        <v>0</v>
      </c>
      <c r="DQ84" s="151">
        <v>0</v>
      </c>
      <c r="DR84" s="151">
        <v>6</v>
      </c>
      <c r="DS84" s="151">
        <v>9</v>
      </c>
      <c r="DT84" s="151">
        <v>1</v>
      </c>
      <c r="DU84" s="151">
        <v>0</v>
      </c>
      <c r="DV84" s="151">
        <v>21</v>
      </c>
      <c r="DW84" s="151">
        <v>5</v>
      </c>
      <c r="DX84" s="151">
        <v>4</v>
      </c>
      <c r="DY84" s="151">
        <v>22</v>
      </c>
      <c r="DZ84" s="151">
        <v>8</v>
      </c>
      <c r="EA84" s="151">
        <v>51</v>
      </c>
      <c r="EB84" s="151"/>
      <c r="EC84" s="151"/>
      <c r="ED84" s="151"/>
      <c r="EE84" s="151">
        <v>8</v>
      </c>
      <c r="EF84" s="151">
        <v>1</v>
      </c>
      <c r="EG84" s="151">
        <v>18</v>
      </c>
      <c r="EH84" s="151">
        <v>20</v>
      </c>
      <c r="EI84" s="151">
        <v>2</v>
      </c>
      <c r="EJ84" s="151"/>
      <c r="EK84" s="151"/>
      <c r="EL84" s="151">
        <v>64</v>
      </c>
      <c r="EM84" s="151">
        <v>16</v>
      </c>
      <c r="EN84" s="151"/>
      <c r="EO84" s="151"/>
      <c r="EP84" s="151"/>
      <c r="EQ84" s="151">
        <v>12</v>
      </c>
      <c r="ER84" s="151">
        <v>177</v>
      </c>
      <c r="ES84" s="151">
        <v>488</v>
      </c>
      <c r="ET84" s="151">
        <v>89</v>
      </c>
      <c r="EU84" s="151">
        <v>46</v>
      </c>
      <c r="EV84" s="151">
        <v>20</v>
      </c>
      <c r="EW84" s="151">
        <v>0</v>
      </c>
      <c r="EX84" s="151">
        <v>2</v>
      </c>
      <c r="EY84" s="151">
        <v>239</v>
      </c>
      <c r="EZ84" s="151">
        <v>77</v>
      </c>
      <c r="FA84" s="151">
        <v>26</v>
      </c>
      <c r="FB84" s="151"/>
      <c r="FC84" s="151">
        <v>117</v>
      </c>
      <c r="FD84" s="151">
        <v>137</v>
      </c>
      <c r="FE84" s="151">
        <v>286</v>
      </c>
      <c r="FF84" s="151">
        <v>1582</v>
      </c>
      <c r="FG84" s="151">
        <v>20</v>
      </c>
      <c r="FH84" s="151">
        <v>427</v>
      </c>
      <c r="FI84" s="151">
        <v>116</v>
      </c>
      <c r="FJ84" s="151">
        <v>28</v>
      </c>
      <c r="FK84" s="151">
        <v>28</v>
      </c>
      <c r="FL84" s="151">
        <v>156</v>
      </c>
      <c r="FM84" s="151">
        <v>2</v>
      </c>
      <c r="FN84" s="151">
        <v>9</v>
      </c>
      <c r="FO84" s="151">
        <v>375</v>
      </c>
      <c r="FP84" s="151">
        <v>10</v>
      </c>
      <c r="FQ84" s="151"/>
      <c r="FR84" s="151">
        <v>5</v>
      </c>
      <c r="FS84" s="151"/>
      <c r="FT84" s="151">
        <v>4</v>
      </c>
      <c r="FU84" s="151">
        <v>1</v>
      </c>
      <c r="FV84" s="151">
        <v>8</v>
      </c>
      <c r="FW84" s="151">
        <v>13</v>
      </c>
      <c r="FX84" s="151">
        <v>1</v>
      </c>
      <c r="FY84" s="151">
        <v>42</v>
      </c>
      <c r="FZ84" s="151">
        <v>40</v>
      </c>
      <c r="GA84" s="151">
        <v>8</v>
      </c>
      <c r="GB84" s="151"/>
      <c r="GC84" s="151"/>
      <c r="GD84" s="151">
        <v>0</v>
      </c>
      <c r="GE84" s="151">
        <v>8</v>
      </c>
      <c r="GF84" s="151">
        <v>1</v>
      </c>
      <c r="GG84" s="151">
        <v>2</v>
      </c>
      <c r="GH84" s="151"/>
      <c r="GI84" s="151">
        <v>11</v>
      </c>
      <c r="GJ84" s="151"/>
      <c r="GK84" s="151"/>
      <c r="GL84" s="151"/>
      <c r="GM84" s="151"/>
      <c r="GN84" s="151"/>
      <c r="GO84" s="151"/>
      <c r="GP84" s="151"/>
      <c r="GQ84" s="151">
        <v>9</v>
      </c>
      <c r="GR84" s="151"/>
      <c r="GS84" s="151"/>
      <c r="GT84" s="151">
        <v>8</v>
      </c>
      <c r="GU84" s="151">
        <v>21</v>
      </c>
      <c r="GV84" s="151">
        <v>8</v>
      </c>
      <c r="GW84" s="151">
        <v>2</v>
      </c>
      <c r="GX84" s="151"/>
      <c r="GY84" s="151"/>
      <c r="GZ84" s="151"/>
      <c r="HA84" s="151"/>
      <c r="HB84" s="151"/>
      <c r="HC84" s="151">
        <v>8</v>
      </c>
      <c r="HD84" s="151"/>
      <c r="HE84" s="151">
        <v>10</v>
      </c>
      <c r="HF84" s="151"/>
      <c r="HG84" s="151"/>
      <c r="HH84" s="151">
        <v>182</v>
      </c>
      <c r="HI84" s="151">
        <v>22</v>
      </c>
      <c r="HJ84" s="151">
        <v>3</v>
      </c>
      <c r="HK84" s="151"/>
      <c r="HL84" s="151">
        <v>2</v>
      </c>
      <c r="HM84" s="151"/>
      <c r="HN84" s="151"/>
      <c r="HO84" s="151"/>
      <c r="HP84" s="151"/>
      <c r="HQ84" s="151"/>
      <c r="HR84" s="151"/>
      <c r="HS84" s="151"/>
      <c r="HT84" s="151"/>
      <c r="HU84" s="151">
        <v>49</v>
      </c>
      <c r="HV84" s="151">
        <v>163</v>
      </c>
      <c r="HW84" s="151">
        <v>182</v>
      </c>
      <c r="HX84" s="151"/>
      <c r="HY84" s="151"/>
      <c r="HZ84" s="151"/>
      <c r="IA84" s="151"/>
      <c r="IB84" s="151"/>
      <c r="IC84" s="151"/>
      <c r="ID84" s="151"/>
      <c r="IE84" s="151"/>
      <c r="IF84" s="151">
        <v>9</v>
      </c>
      <c r="IG84" s="151"/>
      <c r="IH84" s="151"/>
      <c r="II84" s="151">
        <v>9</v>
      </c>
      <c r="IJ84" s="151">
        <v>13</v>
      </c>
      <c r="IK84" s="151">
        <v>20</v>
      </c>
      <c r="IL84" s="151">
        <v>51</v>
      </c>
      <c r="IM84" s="151">
        <v>162</v>
      </c>
      <c r="IN84" s="151">
        <v>28</v>
      </c>
      <c r="IO84" s="151">
        <v>4</v>
      </c>
      <c r="IP84" s="151"/>
      <c r="IQ84" s="151"/>
      <c r="IR84" s="151"/>
      <c r="IS84" s="151"/>
      <c r="IT84" s="151">
        <v>2</v>
      </c>
      <c r="IU84" s="151">
        <v>9</v>
      </c>
      <c r="IV84" s="151">
        <v>29</v>
      </c>
      <c r="IW84" s="151"/>
      <c r="IX84" s="151"/>
      <c r="IY84" s="151">
        <v>359</v>
      </c>
      <c r="IZ84" s="151"/>
      <c r="JA84" s="151">
        <v>139</v>
      </c>
      <c r="JB84" s="151"/>
      <c r="JC84" s="151"/>
      <c r="JD84" s="151"/>
      <c r="JE84" s="151"/>
      <c r="JF84" s="151">
        <v>15</v>
      </c>
      <c r="JG84" s="151"/>
      <c r="JH84" s="151">
        <v>145</v>
      </c>
      <c r="JI84" s="151">
        <v>10</v>
      </c>
      <c r="JJ84" s="151"/>
      <c r="JK84" s="151">
        <v>83</v>
      </c>
      <c r="JL84" s="151"/>
      <c r="JM84" s="151"/>
      <c r="JN84" s="151">
        <v>1</v>
      </c>
      <c r="JO84" s="151"/>
      <c r="JP84" s="151">
        <v>1</v>
      </c>
      <c r="JQ84" s="151"/>
      <c r="JR84" s="151"/>
      <c r="JS84" s="151"/>
      <c r="JT84" s="151">
        <v>18</v>
      </c>
      <c r="JU84" s="151"/>
      <c r="JV84" s="151"/>
      <c r="JW84" s="151">
        <v>32</v>
      </c>
      <c r="JX84" s="151">
        <v>7</v>
      </c>
      <c r="JY84" s="151"/>
      <c r="JZ84" s="151"/>
      <c r="KA84" s="151"/>
      <c r="KB84" s="151"/>
      <c r="KC84" s="151">
        <v>2</v>
      </c>
      <c r="KD84" s="151"/>
      <c r="KE84" s="151">
        <v>1</v>
      </c>
      <c r="KF84" s="151">
        <v>0</v>
      </c>
      <c r="KG84" s="151"/>
      <c r="KH84" s="151"/>
      <c r="KI84" s="151">
        <v>231</v>
      </c>
      <c r="KJ84" s="151">
        <v>6</v>
      </c>
      <c r="KK84" s="151"/>
      <c r="KL84" s="151"/>
      <c r="KM84" s="151">
        <v>5</v>
      </c>
      <c r="KN84" s="151">
        <v>53</v>
      </c>
      <c r="KO84" s="151"/>
      <c r="KP84" s="151">
        <v>9</v>
      </c>
      <c r="KQ84" s="151"/>
      <c r="KR84" s="151"/>
      <c r="KS84" s="151"/>
      <c r="KT84" s="151"/>
      <c r="KU84" s="151"/>
      <c r="KV84" s="151"/>
      <c r="KW84" s="151">
        <v>2414</v>
      </c>
      <c r="KX84" s="151">
        <v>588</v>
      </c>
      <c r="KY84" s="151">
        <v>114</v>
      </c>
      <c r="KZ84" s="151">
        <v>1</v>
      </c>
      <c r="LA84" s="151">
        <v>22</v>
      </c>
      <c r="LB84" s="151">
        <v>20</v>
      </c>
      <c r="LC84" s="151"/>
      <c r="LD84" s="151"/>
      <c r="LE84" s="151"/>
      <c r="LF84" s="151"/>
      <c r="LG84" s="151"/>
      <c r="LH84" s="151"/>
      <c r="LI84" s="151"/>
      <c r="LJ84" s="151"/>
      <c r="LK84" s="151"/>
      <c r="LL84" s="151">
        <v>0</v>
      </c>
      <c r="LM84" s="151"/>
      <c r="LN84" s="151"/>
      <c r="LO84" s="151"/>
      <c r="LP84" s="151">
        <v>29</v>
      </c>
      <c r="LQ84" s="151"/>
      <c r="LR84" s="151"/>
      <c r="LS84" s="151"/>
      <c r="LT84" s="151"/>
      <c r="LU84" s="151">
        <v>175</v>
      </c>
      <c r="LV84" s="151"/>
      <c r="LW84" s="151"/>
      <c r="LX84" s="151">
        <v>176</v>
      </c>
      <c r="LY84" s="151"/>
      <c r="LZ84" s="151"/>
      <c r="MA84" s="151">
        <v>109</v>
      </c>
      <c r="MB84" s="151"/>
      <c r="MC84" s="151"/>
      <c r="MD84" s="151"/>
      <c r="ME84" s="151">
        <v>0</v>
      </c>
      <c r="MF84" s="151"/>
      <c r="MG84" s="151">
        <v>7</v>
      </c>
      <c r="MH84" s="151"/>
      <c r="MI84" s="151">
        <v>73</v>
      </c>
      <c r="MJ84" s="151"/>
      <c r="MK84" s="151"/>
      <c r="ML84" s="151"/>
      <c r="MM84" s="151"/>
      <c r="MN84" s="151"/>
      <c r="MO84" s="151"/>
      <c r="MP84" s="151">
        <v>134</v>
      </c>
      <c r="MQ84" s="151"/>
      <c r="MR84" s="151">
        <v>2</v>
      </c>
      <c r="MS84" s="151"/>
      <c r="MT84" s="151"/>
      <c r="MU84" s="151"/>
      <c r="MV84" s="151"/>
      <c r="MW84" s="151"/>
      <c r="MX84" s="151"/>
      <c r="MY84" s="151"/>
      <c r="MZ84" s="151"/>
      <c r="NA84" s="151">
        <v>3</v>
      </c>
      <c r="NB84" s="151"/>
      <c r="NC84" s="151"/>
      <c r="ND84" s="151">
        <v>3</v>
      </c>
      <c r="NE84" s="151">
        <v>20</v>
      </c>
      <c r="NF84" s="151">
        <v>11</v>
      </c>
      <c r="NG84" s="151"/>
      <c r="NH84" s="151"/>
      <c r="NI84" s="151"/>
      <c r="NJ84" s="151"/>
      <c r="NK84" s="151"/>
      <c r="NL84" s="151"/>
      <c r="NM84" s="151"/>
      <c r="NN84" s="151">
        <v>5</v>
      </c>
      <c r="NO84" s="151">
        <v>9</v>
      </c>
      <c r="NP84" s="151">
        <v>15</v>
      </c>
      <c r="NQ84" s="151">
        <v>9</v>
      </c>
      <c r="NR84" s="151"/>
      <c r="NS84" s="151">
        <v>101</v>
      </c>
      <c r="NT84" s="151">
        <v>0</v>
      </c>
      <c r="NU84" s="151">
        <v>507</v>
      </c>
      <c r="NV84" s="151">
        <v>110</v>
      </c>
      <c r="NW84" s="151"/>
      <c r="NX84" s="151"/>
      <c r="NY84" s="151"/>
      <c r="NZ84" s="151"/>
      <c r="OA84" s="151">
        <v>0</v>
      </c>
      <c r="OB84" s="151">
        <v>0</v>
      </c>
      <c r="OC84" s="151">
        <v>13</v>
      </c>
      <c r="OD84" s="151"/>
      <c r="OE84" s="151">
        <v>548</v>
      </c>
      <c r="OF84" s="151">
        <v>1</v>
      </c>
      <c r="OG84" s="151"/>
      <c r="OH84" s="151"/>
      <c r="OI84" s="151"/>
      <c r="OJ84" s="151"/>
      <c r="OK84" s="151">
        <v>2</v>
      </c>
      <c r="OL84" s="151">
        <v>15</v>
      </c>
      <c r="OM84" s="151"/>
      <c r="ON84" s="151">
        <v>38</v>
      </c>
      <c r="OO84" s="152">
        <v>688</v>
      </c>
      <c r="OP84" s="142">
        <v>28303</v>
      </c>
      <c r="OQ84" s="153"/>
      <c r="OR84" s="151">
        <v>2480</v>
      </c>
      <c r="OS84" s="151"/>
      <c r="OT84" s="151"/>
      <c r="OU84" s="151"/>
      <c r="OV84" s="151">
        <v>146</v>
      </c>
      <c r="OW84" s="151">
        <v>7926</v>
      </c>
      <c r="OX84" s="151">
        <v>-14995</v>
      </c>
      <c r="OY84" s="151"/>
      <c r="OZ84" s="151">
        <v>241</v>
      </c>
      <c r="PA84" s="151"/>
      <c r="PB84" s="151"/>
      <c r="PC84" s="151"/>
      <c r="PD84" s="151">
        <v>1</v>
      </c>
      <c r="PE84" s="151"/>
      <c r="PF84" s="151"/>
      <c r="PG84" s="151"/>
      <c r="PH84" s="151">
        <v>13</v>
      </c>
      <c r="PI84" s="151"/>
      <c r="PJ84" s="154"/>
      <c r="PK84" s="142">
        <v>-4188</v>
      </c>
      <c r="PL84" s="142">
        <v>24115</v>
      </c>
    </row>
    <row r="85" spans="1:428" ht="15" x14ac:dyDescent="0.25">
      <c r="A85" s="156">
        <v>332991</v>
      </c>
      <c r="B85" s="157" t="s">
        <v>720</v>
      </c>
      <c r="C85" s="147" t="s">
        <v>273</v>
      </c>
      <c r="D85" s="153"/>
      <c r="E85" s="151"/>
      <c r="F85" s="151"/>
      <c r="G85" s="151"/>
      <c r="H85" s="151"/>
      <c r="I85" s="151"/>
      <c r="J85" s="151"/>
      <c r="K85" s="151"/>
      <c r="L85" s="151"/>
      <c r="M85" s="151"/>
      <c r="N85" s="151"/>
      <c r="O85" s="151"/>
      <c r="P85" s="151"/>
      <c r="Q85" s="151">
        <v>125</v>
      </c>
      <c r="R85" s="151"/>
      <c r="S85" s="151"/>
      <c r="T85" s="151"/>
      <c r="U85" s="151"/>
      <c r="V85" s="151"/>
      <c r="W85" s="151"/>
      <c r="X85" s="151"/>
      <c r="Y85" s="151"/>
      <c r="Z85" s="151"/>
      <c r="AA85" s="151"/>
      <c r="AB85" s="151"/>
      <c r="AC85" s="151"/>
      <c r="AD85" s="151"/>
      <c r="AE85" s="151"/>
      <c r="AF85" s="151"/>
      <c r="AG85" s="151"/>
      <c r="AH85" s="151"/>
      <c r="AI85" s="151"/>
      <c r="AJ85" s="151"/>
      <c r="AK85" s="151"/>
      <c r="AL85" s="151"/>
      <c r="AM85" s="151"/>
      <c r="AN85" s="151"/>
      <c r="AO85" s="151"/>
      <c r="AP85" s="151"/>
      <c r="AQ85" s="151">
        <v>2</v>
      </c>
      <c r="AR85" s="151"/>
      <c r="AS85" s="151"/>
      <c r="AT85" s="151"/>
      <c r="AU85" s="151"/>
      <c r="AV85" s="151"/>
      <c r="AW85" s="151"/>
      <c r="AX85" s="151"/>
      <c r="AY85" s="151"/>
      <c r="AZ85" s="151"/>
      <c r="BA85" s="151"/>
      <c r="BB85" s="151"/>
      <c r="BC85" s="151"/>
      <c r="BD85" s="151"/>
      <c r="BE85" s="151">
        <v>69</v>
      </c>
      <c r="BF85" s="151"/>
      <c r="BG85" s="151"/>
      <c r="BH85" s="151"/>
      <c r="BI85" s="151"/>
      <c r="BJ85" s="151"/>
      <c r="BK85" s="151"/>
      <c r="BL85" s="151"/>
      <c r="BM85" s="151"/>
      <c r="BN85" s="151">
        <v>6</v>
      </c>
      <c r="BO85" s="151">
        <v>11</v>
      </c>
      <c r="BP85" s="151">
        <v>18</v>
      </c>
      <c r="BQ85" s="151">
        <v>9</v>
      </c>
      <c r="BR85" s="151">
        <v>69</v>
      </c>
      <c r="BS85" s="151">
        <v>5</v>
      </c>
      <c r="BT85" s="151">
        <v>27</v>
      </c>
      <c r="BU85" s="151">
        <v>6</v>
      </c>
      <c r="BV85" s="151">
        <v>7</v>
      </c>
      <c r="BW85" s="151">
        <v>35</v>
      </c>
      <c r="BX85" s="151">
        <v>10</v>
      </c>
      <c r="BY85" s="151">
        <v>33</v>
      </c>
      <c r="BZ85" s="151">
        <v>13</v>
      </c>
      <c r="CA85" s="151">
        <v>44</v>
      </c>
      <c r="CB85" s="151">
        <v>7</v>
      </c>
      <c r="CC85" s="151">
        <v>55</v>
      </c>
      <c r="CD85" s="151">
        <v>1032</v>
      </c>
      <c r="CE85" s="151">
        <v>9</v>
      </c>
      <c r="CF85" s="151">
        <v>42</v>
      </c>
      <c r="CG85" s="151">
        <v>10</v>
      </c>
      <c r="CH85" s="151">
        <v>172</v>
      </c>
      <c r="CI85" s="151">
        <v>72</v>
      </c>
      <c r="CJ85" s="151">
        <v>45</v>
      </c>
      <c r="CK85" s="151">
        <v>30</v>
      </c>
      <c r="CL85" s="151">
        <v>20</v>
      </c>
      <c r="CM85" s="151">
        <v>130</v>
      </c>
      <c r="CN85" s="151">
        <v>6</v>
      </c>
      <c r="CO85" s="151">
        <v>2</v>
      </c>
      <c r="CP85" s="151">
        <v>27</v>
      </c>
      <c r="CQ85" s="151">
        <v>4</v>
      </c>
      <c r="CR85" s="151">
        <v>106</v>
      </c>
      <c r="CS85" s="151">
        <v>10</v>
      </c>
      <c r="CT85" s="151">
        <v>8</v>
      </c>
      <c r="CU85" s="151">
        <v>5</v>
      </c>
      <c r="CV85" s="151">
        <v>38</v>
      </c>
      <c r="CW85" s="151">
        <v>20</v>
      </c>
      <c r="CX85" s="151">
        <v>129</v>
      </c>
      <c r="CY85" s="151">
        <v>20</v>
      </c>
      <c r="CZ85" s="151">
        <v>129</v>
      </c>
      <c r="DA85" s="151">
        <v>19</v>
      </c>
      <c r="DB85" s="151">
        <v>62</v>
      </c>
      <c r="DC85" s="151">
        <v>55</v>
      </c>
      <c r="DD85" s="151">
        <v>89</v>
      </c>
      <c r="DE85" s="151">
        <v>49</v>
      </c>
      <c r="DF85" s="151">
        <v>98</v>
      </c>
      <c r="DG85" s="151">
        <v>8</v>
      </c>
      <c r="DH85" s="151">
        <v>14</v>
      </c>
      <c r="DI85" s="151">
        <v>178</v>
      </c>
      <c r="DJ85" s="151"/>
      <c r="DK85" s="151">
        <v>0</v>
      </c>
      <c r="DL85" s="151">
        <v>1</v>
      </c>
      <c r="DM85" s="151"/>
      <c r="DN85" s="151">
        <v>6</v>
      </c>
      <c r="DO85" s="151">
        <v>2</v>
      </c>
      <c r="DP85" s="151">
        <v>0</v>
      </c>
      <c r="DQ85" s="151">
        <v>1</v>
      </c>
      <c r="DR85" s="151">
        <v>27</v>
      </c>
      <c r="DS85" s="151">
        <v>21</v>
      </c>
      <c r="DT85" s="151">
        <v>6</v>
      </c>
      <c r="DU85" s="151">
        <v>0</v>
      </c>
      <c r="DV85" s="151">
        <v>14</v>
      </c>
      <c r="DW85" s="151">
        <v>4</v>
      </c>
      <c r="DX85" s="151">
        <v>5</v>
      </c>
      <c r="DY85" s="151">
        <v>15</v>
      </c>
      <c r="DZ85" s="151">
        <v>19</v>
      </c>
      <c r="EA85" s="151">
        <v>28</v>
      </c>
      <c r="EB85" s="151">
        <v>4</v>
      </c>
      <c r="EC85" s="151"/>
      <c r="ED85" s="151"/>
      <c r="EE85" s="151">
        <v>15</v>
      </c>
      <c r="EF85" s="151"/>
      <c r="EG85" s="151">
        <v>23</v>
      </c>
      <c r="EH85" s="151">
        <v>12</v>
      </c>
      <c r="EI85" s="151">
        <v>73</v>
      </c>
      <c r="EJ85" s="151">
        <v>90</v>
      </c>
      <c r="EK85" s="151">
        <v>34</v>
      </c>
      <c r="EL85" s="151">
        <v>11</v>
      </c>
      <c r="EM85" s="151">
        <v>9</v>
      </c>
      <c r="EN85" s="151"/>
      <c r="EO85" s="151">
        <v>49</v>
      </c>
      <c r="EP85" s="151"/>
      <c r="EQ85" s="151">
        <v>17</v>
      </c>
      <c r="ER85" s="151">
        <v>16</v>
      </c>
      <c r="ES85" s="151">
        <v>33</v>
      </c>
      <c r="ET85" s="151">
        <v>19</v>
      </c>
      <c r="EU85" s="151">
        <v>14</v>
      </c>
      <c r="EV85" s="151">
        <v>8</v>
      </c>
      <c r="EW85" s="151">
        <v>0</v>
      </c>
      <c r="EX85" s="151">
        <v>3</v>
      </c>
      <c r="EY85" s="151">
        <v>126</v>
      </c>
      <c r="EZ85" s="151">
        <v>77</v>
      </c>
      <c r="FA85" s="151">
        <v>78</v>
      </c>
      <c r="FB85" s="151">
        <v>29</v>
      </c>
      <c r="FC85" s="151">
        <v>88</v>
      </c>
      <c r="FD85" s="151">
        <v>324</v>
      </c>
      <c r="FE85" s="151">
        <v>208</v>
      </c>
      <c r="FF85" s="151">
        <v>137</v>
      </c>
      <c r="FG85" s="151">
        <v>8</v>
      </c>
      <c r="FH85" s="151">
        <v>87</v>
      </c>
      <c r="FI85" s="151"/>
      <c r="FJ85" s="151">
        <v>4</v>
      </c>
      <c r="FK85" s="151">
        <v>18</v>
      </c>
      <c r="FL85" s="151">
        <v>3</v>
      </c>
      <c r="FM85" s="151">
        <v>4</v>
      </c>
      <c r="FN85" s="151">
        <v>4</v>
      </c>
      <c r="FO85" s="151">
        <v>12</v>
      </c>
      <c r="FP85" s="151">
        <v>7</v>
      </c>
      <c r="FQ85" s="151"/>
      <c r="FR85" s="151">
        <v>8</v>
      </c>
      <c r="FS85" s="151"/>
      <c r="FT85" s="151">
        <v>8</v>
      </c>
      <c r="FU85" s="151">
        <v>3</v>
      </c>
      <c r="FV85" s="151">
        <v>17</v>
      </c>
      <c r="FW85" s="151">
        <v>27</v>
      </c>
      <c r="FX85" s="151">
        <v>3</v>
      </c>
      <c r="FY85" s="151">
        <v>29</v>
      </c>
      <c r="FZ85" s="151">
        <v>24</v>
      </c>
      <c r="GA85" s="151">
        <v>1</v>
      </c>
      <c r="GB85" s="151"/>
      <c r="GC85" s="151">
        <v>4</v>
      </c>
      <c r="GD85" s="151">
        <v>2</v>
      </c>
      <c r="GE85" s="151">
        <v>3</v>
      </c>
      <c r="GF85" s="151">
        <v>3</v>
      </c>
      <c r="GG85" s="151">
        <v>4</v>
      </c>
      <c r="GH85" s="151">
        <v>6</v>
      </c>
      <c r="GI85" s="151">
        <v>20</v>
      </c>
      <c r="GJ85" s="151"/>
      <c r="GK85" s="151"/>
      <c r="GL85" s="151"/>
      <c r="GM85" s="151"/>
      <c r="GN85" s="151"/>
      <c r="GO85" s="151"/>
      <c r="GP85" s="151"/>
      <c r="GQ85" s="151"/>
      <c r="GR85" s="151"/>
      <c r="GS85" s="151"/>
      <c r="GT85" s="151"/>
      <c r="GU85" s="151"/>
      <c r="GV85" s="151"/>
      <c r="GW85" s="151"/>
      <c r="GX85" s="151"/>
      <c r="GY85" s="151"/>
      <c r="GZ85" s="151"/>
      <c r="HA85" s="151"/>
      <c r="HB85" s="151"/>
      <c r="HC85" s="151"/>
      <c r="HD85" s="151"/>
      <c r="HE85" s="151"/>
      <c r="HF85" s="151"/>
      <c r="HG85" s="151"/>
      <c r="HH85" s="151"/>
      <c r="HI85" s="151"/>
      <c r="HJ85" s="151"/>
      <c r="HK85" s="151"/>
      <c r="HL85" s="151"/>
      <c r="HM85" s="151"/>
      <c r="HN85" s="151"/>
      <c r="HO85" s="151"/>
      <c r="HP85" s="151"/>
      <c r="HQ85" s="151"/>
      <c r="HR85" s="151"/>
      <c r="HS85" s="151"/>
      <c r="HT85" s="151"/>
      <c r="HU85" s="151"/>
      <c r="HV85" s="151"/>
      <c r="HW85" s="151"/>
      <c r="HX85" s="151"/>
      <c r="HY85" s="151"/>
      <c r="HZ85" s="151"/>
      <c r="IA85" s="151"/>
      <c r="IB85" s="151"/>
      <c r="IC85" s="151"/>
      <c r="ID85" s="151"/>
      <c r="IE85" s="151"/>
      <c r="IF85" s="151"/>
      <c r="IG85" s="151"/>
      <c r="IH85" s="151"/>
      <c r="II85" s="151"/>
      <c r="IJ85" s="151"/>
      <c r="IK85" s="151"/>
      <c r="IL85" s="151"/>
      <c r="IM85" s="151"/>
      <c r="IN85" s="151"/>
      <c r="IO85" s="151"/>
      <c r="IP85" s="151"/>
      <c r="IQ85" s="151"/>
      <c r="IR85" s="151"/>
      <c r="IS85" s="151"/>
      <c r="IT85" s="151"/>
      <c r="IU85" s="151"/>
      <c r="IV85" s="151"/>
      <c r="IW85" s="151"/>
      <c r="IX85" s="151"/>
      <c r="IY85" s="151"/>
      <c r="IZ85" s="151"/>
      <c r="JA85" s="151">
        <v>1</v>
      </c>
      <c r="JB85" s="151"/>
      <c r="JC85" s="151"/>
      <c r="JD85" s="151"/>
      <c r="JE85" s="151"/>
      <c r="JF85" s="151"/>
      <c r="JG85" s="151"/>
      <c r="JH85" s="151"/>
      <c r="JI85" s="151">
        <v>11</v>
      </c>
      <c r="JJ85" s="151"/>
      <c r="JK85" s="151">
        <v>85</v>
      </c>
      <c r="JL85" s="151"/>
      <c r="JM85" s="151"/>
      <c r="JN85" s="151"/>
      <c r="JO85" s="151"/>
      <c r="JP85" s="151"/>
      <c r="JQ85" s="151"/>
      <c r="JR85" s="151"/>
      <c r="JS85" s="151"/>
      <c r="JT85" s="151"/>
      <c r="JU85" s="151"/>
      <c r="JV85" s="151"/>
      <c r="JW85" s="151">
        <v>3</v>
      </c>
      <c r="JX85" s="151"/>
      <c r="JY85" s="151"/>
      <c r="JZ85" s="151"/>
      <c r="KA85" s="151"/>
      <c r="KB85" s="151"/>
      <c r="KC85" s="151">
        <v>1</v>
      </c>
      <c r="KD85" s="151"/>
      <c r="KE85" s="151"/>
      <c r="KF85" s="151"/>
      <c r="KG85" s="151"/>
      <c r="KH85" s="151"/>
      <c r="KI85" s="151"/>
      <c r="KJ85" s="151">
        <v>64</v>
      </c>
      <c r="KK85" s="151">
        <v>2</v>
      </c>
      <c r="KL85" s="151"/>
      <c r="KM85" s="151"/>
      <c r="KN85" s="151"/>
      <c r="KO85" s="151"/>
      <c r="KP85" s="151"/>
      <c r="KQ85" s="151"/>
      <c r="KR85" s="151"/>
      <c r="KS85" s="151"/>
      <c r="KT85" s="151"/>
      <c r="KU85" s="151"/>
      <c r="KV85" s="151"/>
      <c r="KW85" s="151">
        <v>12</v>
      </c>
      <c r="KX85" s="151">
        <v>205</v>
      </c>
      <c r="KY85" s="151">
        <v>952</v>
      </c>
      <c r="KZ85" s="151">
        <v>36</v>
      </c>
      <c r="LA85" s="151"/>
      <c r="LB85" s="151"/>
      <c r="LC85" s="151"/>
      <c r="LD85" s="151"/>
      <c r="LE85" s="151"/>
      <c r="LF85" s="151"/>
      <c r="LG85" s="151"/>
      <c r="LH85" s="151"/>
      <c r="LI85" s="151"/>
      <c r="LJ85" s="151"/>
      <c r="LK85" s="151"/>
      <c r="LL85" s="151"/>
      <c r="LM85" s="151"/>
      <c r="LN85" s="151"/>
      <c r="LO85" s="151"/>
      <c r="LP85" s="151"/>
      <c r="LQ85" s="151"/>
      <c r="LR85" s="151"/>
      <c r="LS85" s="151"/>
      <c r="LT85" s="151"/>
      <c r="LU85" s="151"/>
      <c r="LV85" s="151"/>
      <c r="LW85" s="151"/>
      <c r="LX85" s="151"/>
      <c r="LY85" s="151"/>
      <c r="LZ85" s="151"/>
      <c r="MA85" s="151">
        <v>29</v>
      </c>
      <c r="MB85" s="151"/>
      <c r="MC85" s="151"/>
      <c r="MD85" s="151"/>
      <c r="ME85" s="151"/>
      <c r="MF85" s="151"/>
      <c r="MG85" s="151">
        <v>1</v>
      </c>
      <c r="MH85" s="151"/>
      <c r="MI85" s="151"/>
      <c r="MJ85" s="151"/>
      <c r="MK85" s="151"/>
      <c r="ML85" s="151"/>
      <c r="MM85" s="151"/>
      <c r="MN85" s="151">
        <v>6</v>
      </c>
      <c r="MO85" s="151"/>
      <c r="MP85" s="151">
        <v>114</v>
      </c>
      <c r="MQ85" s="151"/>
      <c r="MR85" s="151"/>
      <c r="MS85" s="151"/>
      <c r="MT85" s="151"/>
      <c r="MU85" s="151"/>
      <c r="MV85" s="151"/>
      <c r="MW85" s="151"/>
      <c r="MX85" s="151"/>
      <c r="MY85" s="151"/>
      <c r="MZ85" s="151"/>
      <c r="NA85" s="151"/>
      <c r="NB85" s="151"/>
      <c r="NC85" s="151"/>
      <c r="ND85" s="151"/>
      <c r="NE85" s="151"/>
      <c r="NF85" s="151"/>
      <c r="NG85" s="151"/>
      <c r="NH85" s="151"/>
      <c r="NI85" s="151"/>
      <c r="NJ85" s="151"/>
      <c r="NK85" s="151"/>
      <c r="NL85" s="151"/>
      <c r="NM85" s="151"/>
      <c r="NN85" s="151"/>
      <c r="NO85" s="151"/>
      <c r="NP85" s="151"/>
      <c r="NQ85" s="151"/>
      <c r="NR85" s="151"/>
      <c r="NS85" s="151">
        <v>9</v>
      </c>
      <c r="NT85" s="151">
        <v>31</v>
      </c>
      <c r="NU85" s="151">
        <v>180</v>
      </c>
      <c r="NV85" s="151">
        <v>22</v>
      </c>
      <c r="NW85" s="151"/>
      <c r="NX85" s="151"/>
      <c r="NY85" s="151"/>
      <c r="NZ85" s="151"/>
      <c r="OA85" s="151"/>
      <c r="OB85" s="151"/>
      <c r="OC85" s="151"/>
      <c r="OD85" s="151"/>
      <c r="OE85" s="151">
        <v>510</v>
      </c>
      <c r="OF85" s="151">
        <v>1</v>
      </c>
      <c r="OG85" s="151"/>
      <c r="OH85" s="151"/>
      <c r="OI85" s="151">
        <v>1</v>
      </c>
      <c r="OJ85" s="151"/>
      <c r="OK85" s="151"/>
      <c r="OL85" s="151"/>
      <c r="OM85" s="151"/>
      <c r="ON85" s="151"/>
      <c r="OO85" s="152">
        <v>33</v>
      </c>
      <c r="OP85" s="142">
        <v>7454</v>
      </c>
      <c r="OQ85" s="153"/>
      <c r="OR85" s="151"/>
      <c r="OS85" s="151"/>
      <c r="OT85" s="151"/>
      <c r="OU85" s="151"/>
      <c r="OV85" s="151">
        <v>87</v>
      </c>
      <c r="OW85" s="151">
        <v>1539</v>
      </c>
      <c r="OX85" s="151">
        <v>-3097</v>
      </c>
      <c r="OY85" s="151"/>
      <c r="OZ85" s="151"/>
      <c r="PA85" s="151"/>
      <c r="PB85" s="151"/>
      <c r="PC85" s="151"/>
      <c r="PD85" s="151"/>
      <c r="PE85" s="151"/>
      <c r="PF85" s="151"/>
      <c r="PG85" s="151"/>
      <c r="PH85" s="151"/>
      <c r="PI85" s="151"/>
      <c r="PJ85" s="154"/>
      <c r="PK85" s="142">
        <v>-1471</v>
      </c>
      <c r="PL85" s="142">
        <v>5983</v>
      </c>
    </row>
    <row r="86" spans="1:428" ht="15" x14ac:dyDescent="0.25">
      <c r="A86" s="156">
        <v>332996</v>
      </c>
      <c r="B86" s="157" t="s">
        <v>720</v>
      </c>
      <c r="C86" s="158" t="s">
        <v>274</v>
      </c>
      <c r="D86" s="153"/>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v>5</v>
      </c>
      <c r="AC86" s="151">
        <v>5</v>
      </c>
      <c r="AD86" s="151">
        <v>421</v>
      </c>
      <c r="AE86" s="151">
        <v>123</v>
      </c>
      <c r="AF86" s="151">
        <v>283</v>
      </c>
      <c r="AG86" s="151">
        <v>91</v>
      </c>
      <c r="AH86" s="151">
        <v>496</v>
      </c>
      <c r="AI86" s="151">
        <v>430</v>
      </c>
      <c r="AJ86" s="151">
        <v>134</v>
      </c>
      <c r="AK86" s="151">
        <v>84</v>
      </c>
      <c r="AL86" s="151">
        <v>630</v>
      </c>
      <c r="AM86" s="151">
        <v>230</v>
      </c>
      <c r="AN86" s="151"/>
      <c r="AO86" s="151"/>
      <c r="AP86" s="151"/>
      <c r="AQ86" s="151"/>
      <c r="AR86" s="151"/>
      <c r="AS86" s="151"/>
      <c r="AT86" s="151"/>
      <c r="AU86" s="151"/>
      <c r="AV86" s="151"/>
      <c r="AW86" s="151"/>
      <c r="AX86" s="151"/>
      <c r="AY86" s="151"/>
      <c r="AZ86" s="151"/>
      <c r="BA86" s="151"/>
      <c r="BB86" s="151"/>
      <c r="BC86" s="151"/>
      <c r="BD86" s="151"/>
      <c r="BE86" s="151"/>
      <c r="BF86" s="151"/>
      <c r="BG86" s="151"/>
      <c r="BH86" s="151"/>
      <c r="BI86" s="151"/>
      <c r="BJ86" s="151"/>
      <c r="BK86" s="151"/>
      <c r="BL86" s="151"/>
      <c r="BM86" s="151"/>
      <c r="BN86" s="151"/>
      <c r="BO86" s="151"/>
      <c r="BP86" s="151"/>
      <c r="BQ86" s="151"/>
      <c r="BR86" s="151">
        <v>110</v>
      </c>
      <c r="BS86" s="151"/>
      <c r="BT86" s="151">
        <v>69</v>
      </c>
      <c r="BU86" s="151">
        <v>186</v>
      </c>
      <c r="BV86" s="151"/>
      <c r="BW86" s="151"/>
      <c r="BX86" s="151">
        <v>1</v>
      </c>
      <c r="BY86" s="151"/>
      <c r="BZ86" s="151"/>
      <c r="CA86" s="151"/>
      <c r="CB86" s="151"/>
      <c r="CC86" s="151">
        <v>832</v>
      </c>
      <c r="CD86" s="151"/>
      <c r="CE86" s="151">
        <v>415</v>
      </c>
      <c r="CF86" s="151"/>
      <c r="CG86" s="151">
        <v>7</v>
      </c>
      <c r="CH86" s="151"/>
      <c r="CI86" s="151"/>
      <c r="CJ86" s="151"/>
      <c r="CK86" s="151"/>
      <c r="CL86" s="151">
        <v>1</v>
      </c>
      <c r="CM86" s="151"/>
      <c r="CN86" s="151"/>
      <c r="CO86" s="151"/>
      <c r="CP86" s="151">
        <v>53</v>
      </c>
      <c r="CQ86" s="151">
        <v>15</v>
      </c>
      <c r="CR86" s="151">
        <v>28</v>
      </c>
      <c r="CS86" s="151"/>
      <c r="CT86" s="151"/>
      <c r="CU86" s="151"/>
      <c r="CV86" s="151"/>
      <c r="CW86" s="151"/>
      <c r="CX86" s="151"/>
      <c r="CY86" s="151"/>
      <c r="CZ86" s="151"/>
      <c r="DA86" s="151"/>
      <c r="DB86" s="151"/>
      <c r="DC86" s="151"/>
      <c r="DD86" s="151"/>
      <c r="DE86" s="151"/>
      <c r="DF86" s="151"/>
      <c r="DG86" s="151"/>
      <c r="DH86" s="151">
        <v>1</v>
      </c>
      <c r="DI86" s="151"/>
      <c r="DJ86" s="151"/>
      <c r="DK86" s="151"/>
      <c r="DL86" s="151"/>
      <c r="DM86" s="151"/>
      <c r="DN86" s="151"/>
      <c r="DO86" s="151"/>
      <c r="DP86" s="151"/>
      <c r="DQ86" s="151"/>
      <c r="DR86" s="151"/>
      <c r="DS86" s="151"/>
      <c r="DT86" s="151"/>
      <c r="DU86" s="151"/>
      <c r="DV86" s="151"/>
      <c r="DW86" s="151"/>
      <c r="DX86" s="151"/>
      <c r="DY86" s="151"/>
      <c r="DZ86" s="151"/>
      <c r="EA86" s="151"/>
      <c r="EB86" s="151"/>
      <c r="EC86" s="151"/>
      <c r="ED86" s="151"/>
      <c r="EE86" s="151">
        <v>147</v>
      </c>
      <c r="EF86" s="151"/>
      <c r="EG86" s="151"/>
      <c r="EH86" s="151"/>
      <c r="EI86" s="151"/>
      <c r="EJ86" s="151"/>
      <c r="EK86" s="151"/>
      <c r="EL86" s="151"/>
      <c r="EM86" s="151"/>
      <c r="EN86" s="151"/>
      <c r="EO86" s="151"/>
      <c r="EP86" s="151"/>
      <c r="EQ86" s="151"/>
      <c r="ER86" s="151"/>
      <c r="ES86" s="151"/>
      <c r="ET86" s="151"/>
      <c r="EU86" s="151"/>
      <c r="EV86" s="151"/>
      <c r="EW86" s="151"/>
      <c r="EX86" s="151"/>
      <c r="EY86" s="151"/>
      <c r="EZ86" s="151">
        <v>4</v>
      </c>
      <c r="FA86" s="151"/>
      <c r="FB86" s="151"/>
      <c r="FC86" s="151"/>
      <c r="FD86" s="151"/>
      <c r="FE86" s="151"/>
      <c r="FF86" s="151"/>
      <c r="FG86" s="151"/>
      <c r="FH86" s="151">
        <v>108</v>
      </c>
      <c r="FI86" s="151"/>
      <c r="FJ86" s="151"/>
      <c r="FK86" s="151"/>
      <c r="FL86" s="151"/>
      <c r="FM86" s="151"/>
      <c r="FN86" s="151"/>
      <c r="FO86" s="151"/>
      <c r="FP86" s="151"/>
      <c r="FQ86" s="151"/>
      <c r="FR86" s="151"/>
      <c r="FS86" s="151"/>
      <c r="FT86" s="151"/>
      <c r="FU86" s="151"/>
      <c r="FV86" s="151"/>
      <c r="FW86" s="151"/>
      <c r="FX86" s="151"/>
      <c r="FY86" s="151"/>
      <c r="FZ86" s="151"/>
      <c r="GA86" s="151"/>
      <c r="GB86" s="151"/>
      <c r="GC86" s="151"/>
      <c r="GD86" s="151"/>
      <c r="GE86" s="151"/>
      <c r="GF86" s="151"/>
      <c r="GG86" s="151"/>
      <c r="GH86" s="151"/>
      <c r="GI86" s="151"/>
      <c r="GJ86" s="151"/>
      <c r="GK86" s="151"/>
      <c r="GL86" s="151"/>
      <c r="GM86" s="151"/>
      <c r="GN86" s="151"/>
      <c r="GO86" s="151"/>
      <c r="GP86" s="151"/>
      <c r="GQ86" s="151"/>
      <c r="GR86" s="151"/>
      <c r="GS86" s="151"/>
      <c r="GT86" s="151"/>
      <c r="GU86" s="151"/>
      <c r="GV86" s="151"/>
      <c r="GW86" s="151"/>
      <c r="GX86" s="151"/>
      <c r="GY86" s="151"/>
      <c r="GZ86" s="151"/>
      <c r="HA86" s="151"/>
      <c r="HB86" s="151"/>
      <c r="HC86" s="151"/>
      <c r="HD86" s="151"/>
      <c r="HE86" s="151"/>
      <c r="HF86" s="151"/>
      <c r="HG86" s="151"/>
      <c r="HH86" s="151"/>
      <c r="HI86" s="151"/>
      <c r="HJ86" s="151"/>
      <c r="HK86" s="151"/>
      <c r="HL86" s="151"/>
      <c r="HM86" s="151"/>
      <c r="HN86" s="151"/>
      <c r="HO86" s="151"/>
      <c r="HP86" s="151"/>
      <c r="HQ86" s="151"/>
      <c r="HR86" s="151"/>
      <c r="HS86" s="151"/>
      <c r="HT86" s="151"/>
      <c r="HU86" s="151"/>
      <c r="HV86" s="151"/>
      <c r="HW86" s="151"/>
      <c r="HX86" s="151"/>
      <c r="HY86" s="151"/>
      <c r="HZ86" s="151"/>
      <c r="IA86" s="151"/>
      <c r="IB86" s="151"/>
      <c r="IC86" s="151"/>
      <c r="ID86" s="151"/>
      <c r="IE86" s="151"/>
      <c r="IF86" s="151"/>
      <c r="IG86" s="151"/>
      <c r="IH86" s="151"/>
      <c r="II86" s="151"/>
      <c r="IJ86" s="151"/>
      <c r="IK86" s="151"/>
      <c r="IL86" s="151"/>
      <c r="IM86" s="151"/>
      <c r="IN86" s="151"/>
      <c r="IO86" s="151"/>
      <c r="IP86" s="151"/>
      <c r="IQ86" s="151"/>
      <c r="IR86" s="151"/>
      <c r="IS86" s="151"/>
      <c r="IT86" s="151"/>
      <c r="IU86" s="151"/>
      <c r="IV86" s="151"/>
      <c r="IW86" s="151"/>
      <c r="IX86" s="151"/>
      <c r="IY86" s="151"/>
      <c r="IZ86" s="151"/>
      <c r="JA86" s="151"/>
      <c r="JB86" s="151"/>
      <c r="JC86" s="151"/>
      <c r="JD86" s="151"/>
      <c r="JE86" s="151"/>
      <c r="JF86" s="151"/>
      <c r="JG86" s="151"/>
      <c r="JH86" s="151"/>
      <c r="JI86" s="151"/>
      <c r="JJ86" s="151"/>
      <c r="JK86" s="151"/>
      <c r="JL86" s="151">
        <v>1</v>
      </c>
      <c r="JM86" s="151"/>
      <c r="JN86" s="151"/>
      <c r="JO86" s="151"/>
      <c r="JP86" s="151"/>
      <c r="JQ86" s="151"/>
      <c r="JR86" s="151"/>
      <c r="JS86" s="151"/>
      <c r="JT86" s="151"/>
      <c r="JU86" s="151"/>
      <c r="JV86" s="151"/>
      <c r="JW86" s="151"/>
      <c r="JX86" s="151"/>
      <c r="JY86" s="151"/>
      <c r="JZ86" s="151"/>
      <c r="KA86" s="151"/>
      <c r="KB86" s="151"/>
      <c r="KC86" s="151">
        <v>2</v>
      </c>
      <c r="KD86" s="151"/>
      <c r="KE86" s="151">
        <v>1</v>
      </c>
      <c r="KF86" s="151"/>
      <c r="KG86" s="151"/>
      <c r="KH86" s="151"/>
      <c r="KI86" s="151"/>
      <c r="KJ86" s="151"/>
      <c r="KK86" s="151"/>
      <c r="KL86" s="151"/>
      <c r="KM86" s="151"/>
      <c r="KN86" s="151">
        <v>12</v>
      </c>
      <c r="KO86" s="151"/>
      <c r="KP86" s="151"/>
      <c r="KQ86" s="151"/>
      <c r="KR86" s="151"/>
      <c r="KS86" s="151"/>
      <c r="KT86" s="151"/>
      <c r="KU86" s="151"/>
      <c r="KV86" s="151"/>
      <c r="KW86" s="151">
        <v>1</v>
      </c>
      <c r="KX86" s="151">
        <v>10</v>
      </c>
      <c r="KY86" s="151">
        <v>42</v>
      </c>
      <c r="KZ86" s="151">
        <v>1</v>
      </c>
      <c r="LA86" s="151">
        <v>1</v>
      </c>
      <c r="LB86" s="151"/>
      <c r="LC86" s="151"/>
      <c r="LD86" s="151"/>
      <c r="LE86" s="151"/>
      <c r="LF86" s="151"/>
      <c r="LG86" s="151"/>
      <c r="LH86" s="151"/>
      <c r="LI86" s="151"/>
      <c r="LJ86" s="151"/>
      <c r="LK86" s="151"/>
      <c r="LL86" s="151">
        <v>1</v>
      </c>
      <c r="LM86" s="151"/>
      <c r="LN86" s="151"/>
      <c r="LO86" s="151"/>
      <c r="LP86" s="151">
        <v>62</v>
      </c>
      <c r="LQ86" s="151"/>
      <c r="LR86" s="151"/>
      <c r="LS86" s="151"/>
      <c r="LT86" s="151"/>
      <c r="LU86" s="151">
        <v>82</v>
      </c>
      <c r="LV86" s="151"/>
      <c r="LW86" s="151"/>
      <c r="LX86" s="151">
        <v>93</v>
      </c>
      <c r="LY86" s="151"/>
      <c r="LZ86" s="151"/>
      <c r="MA86" s="151">
        <v>6</v>
      </c>
      <c r="MB86" s="151"/>
      <c r="MC86" s="151"/>
      <c r="MD86" s="151"/>
      <c r="ME86" s="151"/>
      <c r="MF86" s="151"/>
      <c r="MG86" s="151"/>
      <c r="MH86" s="151"/>
      <c r="MI86" s="151"/>
      <c r="MJ86" s="151"/>
      <c r="MK86" s="151"/>
      <c r="ML86" s="151"/>
      <c r="MM86" s="151"/>
      <c r="MN86" s="151"/>
      <c r="MO86" s="151"/>
      <c r="MP86" s="151"/>
      <c r="MQ86" s="151"/>
      <c r="MR86" s="151">
        <v>0</v>
      </c>
      <c r="MS86" s="151"/>
      <c r="MT86" s="151">
        <v>24</v>
      </c>
      <c r="MU86" s="151"/>
      <c r="MV86" s="151"/>
      <c r="MW86" s="151"/>
      <c r="MX86" s="151"/>
      <c r="MY86" s="151"/>
      <c r="MZ86" s="151">
        <v>1</v>
      </c>
      <c r="NA86" s="151"/>
      <c r="NB86" s="151"/>
      <c r="NC86" s="151"/>
      <c r="ND86" s="151">
        <v>11</v>
      </c>
      <c r="NE86" s="151">
        <v>8</v>
      </c>
      <c r="NF86" s="151">
        <v>14</v>
      </c>
      <c r="NG86" s="151">
        <v>1</v>
      </c>
      <c r="NH86" s="151"/>
      <c r="NI86" s="151"/>
      <c r="NJ86" s="151"/>
      <c r="NK86" s="151"/>
      <c r="NL86" s="151"/>
      <c r="NM86" s="151"/>
      <c r="NN86" s="151">
        <v>14</v>
      </c>
      <c r="NO86" s="151">
        <v>0</v>
      </c>
      <c r="NP86" s="151"/>
      <c r="NQ86" s="151"/>
      <c r="NR86" s="151"/>
      <c r="NS86" s="151"/>
      <c r="NT86" s="151"/>
      <c r="NU86" s="151"/>
      <c r="NV86" s="151"/>
      <c r="NW86" s="151"/>
      <c r="NX86" s="151"/>
      <c r="NY86" s="151"/>
      <c r="NZ86" s="151"/>
      <c r="OA86" s="151"/>
      <c r="OB86" s="151"/>
      <c r="OC86" s="151"/>
      <c r="OD86" s="151"/>
      <c r="OE86" s="151"/>
      <c r="OF86" s="151"/>
      <c r="OG86" s="151"/>
      <c r="OH86" s="151"/>
      <c r="OI86" s="151"/>
      <c r="OJ86" s="151"/>
      <c r="OK86" s="151"/>
      <c r="OL86" s="151"/>
      <c r="OM86" s="151"/>
      <c r="ON86" s="151"/>
      <c r="OO86" s="152">
        <v>16</v>
      </c>
      <c r="OP86" s="142">
        <v>5311</v>
      </c>
      <c r="OQ86" s="153"/>
      <c r="OR86" s="151">
        <v>595</v>
      </c>
      <c r="OS86" s="151"/>
      <c r="OT86" s="151"/>
      <c r="OU86" s="151"/>
      <c r="OV86" s="151">
        <v>-57</v>
      </c>
      <c r="OW86" s="151">
        <v>97</v>
      </c>
      <c r="OX86" s="151"/>
      <c r="OY86" s="151"/>
      <c r="OZ86" s="151">
        <v>2</v>
      </c>
      <c r="PA86" s="151"/>
      <c r="PB86" s="151"/>
      <c r="PC86" s="151"/>
      <c r="PD86" s="151">
        <v>0</v>
      </c>
      <c r="PE86" s="151"/>
      <c r="PF86" s="151"/>
      <c r="PG86" s="151"/>
      <c r="PH86" s="151">
        <v>1</v>
      </c>
      <c r="PI86" s="151"/>
      <c r="PJ86" s="154"/>
      <c r="PK86" s="142">
        <v>638</v>
      </c>
      <c r="PL86" s="142">
        <v>5949</v>
      </c>
    </row>
    <row r="87" spans="1:428" ht="15" x14ac:dyDescent="0.25">
      <c r="A87" s="156" t="s">
        <v>620</v>
      </c>
      <c r="B87" s="157" t="s">
        <v>720</v>
      </c>
      <c r="C87" s="158" t="s">
        <v>275</v>
      </c>
      <c r="D87" s="153"/>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151"/>
      <c r="AH87" s="151"/>
      <c r="AI87" s="151"/>
      <c r="AJ87" s="151"/>
      <c r="AK87" s="151"/>
      <c r="AL87" s="151"/>
      <c r="AM87" s="151"/>
      <c r="AN87" s="151"/>
      <c r="AO87" s="151"/>
      <c r="AP87" s="151"/>
      <c r="AQ87" s="151"/>
      <c r="AR87" s="151"/>
      <c r="AS87" s="151"/>
      <c r="AT87" s="151"/>
      <c r="AU87" s="151"/>
      <c r="AV87" s="151"/>
      <c r="AW87" s="151"/>
      <c r="AX87" s="151"/>
      <c r="AY87" s="151"/>
      <c r="AZ87" s="151"/>
      <c r="BA87" s="151"/>
      <c r="BB87" s="151"/>
      <c r="BC87" s="151"/>
      <c r="BD87" s="151"/>
      <c r="BE87" s="151"/>
      <c r="BF87" s="151"/>
      <c r="BG87" s="151"/>
      <c r="BH87" s="151"/>
      <c r="BI87" s="151"/>
      <c r="BJ87" s="151"/>
      <c r="BK87" s="151"/>
      <c r="BL87" s="151"/>
      <c r="BM87" s="151"/>
      <c r="BN87" s="151"/>
      <c r="BO87" s="151"/>
      <c r="BP87" s="151"/>
      <c r="BQ87" s="151"/>
      <c r="BR87" s="151"/>
      <c r="BS87" s="151"/>
      <c r="BT87" s="151"/>
      <c r="BU87" s="151"/>
      <c r="BV87" s="151"/>
      <c r="BW87" s="151"/>
      <c r="BX87" s="151">
        <v>0</v>
      </c>
      <c r="BY87" s="151"/>
      <c r="BZ87" s="151"/>
      <c r="CA87" s="151"/>
      <c r="CB87" s="151"/>
      <c r="CC87" s="151">
        <v>0</v>
      </c>
      <c r="CD87" s="151"/>
      <c r="CE87" s="151"/>
      <c r="CF87" s="151">
        <v>1237</v>
      </c>
      <c r="CG87" s="151"/>
      <c r="CH87" s="151"/>
      <c r="CI87" s="151"/>
      <c r="CJ87" s="151"/>
      <c r="CK87" s="151"/>
      <c r="CL87" s="151"/>
      <c r="CM87" s="151"/>
      <c r="CN87" s="151"/>
      <c r="CO87" s="151"/>
      <c r="CP87" s="151"/>
      <c r="CQ87" s="151"/>
      <c r="CR87" s="151"/>
      <c r="CS87" s="151"/>
      <c r="CT87" s="151"/>
      <c r="CU87" s="151"/>
      <c r="CV87" s="151"/>
      <c r="CW87" s="151"/>
      <c r="CX87" s="151"/>
      <c r="CY87" s="151"/>
      <c r="CZ87" s="151"/>
      <c r="DA87" s="151"/>
      <c r="DB87" s="151"/>
      <c r="DC87" s="151"/>
      <c r="DD87" s="151"/>
      <c r="DE87" s="151"/>
      <c r="DF87" s="151"/>
      <c r="DG87" s="151"/>
      <c r="DH87" s="151">
        <v>0</v>
      </c>
      <c r="DI87" s="151"/>
      <c r="DJ87" s="151"/>
      <c r="DK87" s="151"/>
      <c r="DL87" s="151"/>
      <c r="DM87" s="151"/>
      <c r="DN87" s="151"/>
      <c r="DO87" s="151"/>
      <c r="DP87" s="151"/>
      <c r="DQ87" s="151"/>
      <c r="DR87" s="151"/>
      <c r="DS87" s="151"/>
      <c r="DT87" s="151"/>
      <c r="DU87" s="151"/>
      <c r="DV87" s="151"/>
      <c r="DW87" s="151"/>
      <c r="DX87" s="151"/>
      <c r="DY87" s="151"/>
      <c r="DZ87" s="151"/>
      <c r="EA87" s="151"/>
      <c r="EB87" s="151"/>
      <c r="EC87" s="151"/>
      <c r="ED87" s="151"/>
      <c r="EE87" s="151"/>
      <c r="EF87" s="151"/>
      <c r="EG87" s="151"/>
      <c r="EH87" s="151"/>
      <c r="EI87" s="151"/>
      <c r="EJ87" s="151"/>
      <c r="EK87" s="151"/>
      <c r="EL87" s="151"/>
      <c r="EM87" s="151"/>
      <c r="EN87" s="151"/>
      <c r="EO87" s="151"/>
      <c r="EP87" s="151"/>
      <c r="EQ87" s="151"/>
      <c r="ER87" s="151"/>
      <c r="ES87" s="151"/>
      <c r="ET87" s="151"/>
      <c r="EU87" s="151"/>
      <c r="EV87" s="151"/>
      <c r="EW87" s="151"/>
      <c r="EX87" s="151"/>
      <c r="EY87" s="151"/>
      <c r="EZ87" s="151"/>
      <c r="FA87" s="151"/>
      <c r="FB87" s="151"/>
      <c r="FC87" s="151"/>
      <c r="FD87" s="151"/>
      <c r="FE87" s="151"/>
      <c r="FF87" s="151"/>
      <c r="FG87" s="151"/>
      <c r="FH87" s="151"/>
      <c r="FI87" s="151"/>
      <c r="FJ87" s="151"/>
      <c r="FK87" s="151"/>
      <c r="FL87" s="151"/>
      <c r="FM87" s="151"/>
      <c r="FN87" s="151"/>
      <c r="FO87" s="151"/>
      <c r="FP87" s="151"/>
      <c r="FQ87" s="151"/>
      <c r="FR87" s="151"/>
      <c r="FS87" s="151"/>
      <c r="FT87" s="151"/>
      <c r="FU87" s="151"/>
      <c r="FV87" s="151"/>
      <c r="FW87" s="151"/>
      <c r="FX87" s="151"/>
      <c r="FY87" s="151"/>
      <c r="FZ87" s="151"/>
      <c r="GA87" s="151"/>
      <c r="GB87" s="151"/>
      <c r="GC87" s="151"/>
      <c r="GD87" s="151"/>
      <c r="GE87" s="151"/>
      <c r="GF87" s="151"/>
      <c r="GG87" s="151"/>
      <c r="GH87" s="151"/>
      <c r="GI87" s="151"/>
      <c r="GJ87" s="151"/>
      <c r="GK87" s="151"/>
      <c r="GL87" s="151"/>
      <c r="GM87" s="151"/>
      <c r="GN87" s="151"/>
      <c r="GO87" s="151"/>
      <c r="GP87" s="151"/>
      <c r="GQ87" s="151"/>
      <c r="GR87" s="151"/>
      <c r="GS87" s="151"/>
      <c r="GT87" s="151"/>
      <c r="GU87" s="151"/>
      <c r="GV87" s="151"/>
      <c r="GW87" s="151"/>
      <c r="GX87" s="151"/>
      <c r="GY87" s="151"/>
      <c r="GZ87" s="151"/>
      <c r="HA87" s="151"/>
      <c r="HB87" s="151"/>
      <c r="HC87" s="151"/>
      <c r="HD87" s="151"/>
      <c r="HE87" s="151"/>
      <c r="HF87" s="151"/>
      <c r="HG87" s="151"/>
      <c r="HH87" s="151"/>
      <c r="HI87" s="151"/>
      <c r="HJ87" s="151"/>
      <c r="HK87" s="151"/>
      <c r="HL87" s="151"/>
      <c r="HM87" s="151"/>
      <c r="HN87" s="151"/>
      <c r="HO87" s="151"/>
      <c r="HP87" s="151"/>
      <c r="HQ87" s="151"/>
      <c r="HR87" s="151"/>
      <c r="HS87" s="151"/>
      <c r="HT87" s="151"/>
      <c r="HU87" s="151"/>
      <c r="HV87" s="151"/>
      <c r="HW87" s="151"/>
      <c r="HX87" s="151"/>
      <c r="HY87" s="151"/>
      <c r="HZ87" s="151"/>
      <c r="IA87" s="151"/>
      <c r="IB87" s="151"/>
      <c r="IC87" s="151"/>
      <c r="ID87" s="151"/>
      <c r="IE87" s="151"/>
      <c r="IF87" s="151"/>
      <c r="IG87" s="151"/>
      <c r="IH87" s="151"/>
      <c r="II87" s="151"/>
      <c r="IJ87" s="151"/>
      <c r="IK87" s="151"/>
      <c r="IL87" s="151"/>
      <c r="IM87" s="151"/>
      <c r="IN87" s="151"/>
      <c r="IO87" s="151"/>
      <c r="IP87" s="151"/>
      <c r="IQ87" s="151"/>
      <c r="IR87" s="151"/>
      <c r="IS87" s="151"/>
      <c r="IT87" s="151"/>
      <c r="IU87" s="151"/>
      <c r="IV87" s="151"/>
      <c r="IW87" s="151"/>
      <c r="IX87" s="151"/>
      <c r="IY87" s="151"/>
      <c r="IZ87" s="151"/>
      <c r="JA87" s="151"/>
      <c r="JB87" s="151"/>
      <c r="JC87" s="151"/>
      <c r="JD87" s="151"/>
      <c r="JE87" s="151"/>
      <c r="JF87" s="151"/>
      <c r="JG87" s="151"/>
      <c r="JH87" s="151"/>
      <c r="JI87" s="151"/>
      <c r="JJ87" s="151"/>
      <c r="JK87" s="151"/>
      <c r="JL87" s="151"/>
      <c r="JM87" s="151"/>
      <c r="JN87" s="151"/>
      <c r="JO87" s="151"/>
      <c r="JP87" s="151"/>
      <c r="JQ87" s="151"/>
      <c r="JR87" s="151"/>
      <c r="JS87" s="151"/>
      <c r="JT87" s="151"/>
      <c r="JU87" s="151"/>
      <c r="JV87" s="151"/>
      <c r="JW87" s="151"/>
      <c r="JX87" s="151"/>
      <c r="JY87" s="151"/>
      <c r="JZ87" s="151"/>
      <c r="KA87" s="151"/>
      <c r="KB87" s="151"/>
      <c r="KC87" s="151"/>
      <c r="KD87" s="151"/>
      <c r="KE87" s="151"/>
      <c r="KF87" s="151"/>
      <c r="KG87" s="151"/>
      <c r="KH87" s="151"/>
      <c r="KI87" s="151"/>
      <c r="KJ87" s="151"/>
      <c r="KK87" s="151"/>
      <c r="KL87" s="151">
        <v>1</v>
      </c>
      <c r="KM87" s="151"/>
      <c r="KN87" s="151"/>
      <c r="KO87" s="151"/>
      <c r="KP87" s="151"/>
      <c r="KQ87" s="151"/>
      <c r="KR87" s="151"/>
      <c r="KS87" s="151"/>
      <c r="KT87" s="151"/>
      <c r="KU87" s="151"/>
      <c r="KV87" s="151"/>
      <c r="KW87" s="151"/>
      <c r="KX87" s="151"/>
      <c r="KY87" s="151"/>
      <c r="KZ87" s="151"/>
      <c r="LA87" s="151"/>
      <c r="LB87" s="151"/>
      <c r="LC87" s="151"/>
      <c r="LD87" s="151"/>
      <c r="LE87" s="151"/>
      <c r="LF87" s="151"/>
      <c r="LG87" s="151"/>
      <c r="LH87" s="151"/>
      <c r="LI87" s="151"/>
      <c r="LJ87" s="151"/>
      <c r="LK87" s="151"/>
      <c r="LL87" s="151"/>
      <c r="LM87" s="151"/>
      <c r="LN87" s="151"/>
      <c r="LO87" s="151"/>
      <c r="LP87" s="151"/>
      <c r="LQ87" s="151"/>
      <c r="LR87" s="151"/>
      <c r="LS87" s="151"/>
      <c r="LT87" s="151"/>
      <c r="LU87" s="151"/>
      <c r="LV87" s="151"/>
      <c r="LW87" s="151"/>
      <c r="LX87" s="151"/>
      <c r="LY87" s="151"/>
      <c r="LZ87" s="151"/>
      <c r="MA87" s="151"/>
      <c r="MB87" s="151"/>
      <c r="MC87" s="151"/>
      <c r="MD87" s="151"/>
      <c r="ME87" s="151"/>
      <c r="MF87" s="151"/>
      <c r="MG87" s="151"/>
      <c r="MH87" s="151"/>
      <c r="MI87" s="151"/>
      <c r="MJ87" s="151"/>
      <c r="MK87" s="151"/>
      <c r="ML87" s="151"/>
      <c r="MM87" s="151">
        <v>7</v>
      </c>
      <c r="MN87" s="151">
        <v>266</v>
      </c>
      <c r="MO87" s="151"/>
      <c r="MP87" s="151"/>
      <c r="MQ87" s="151"/>
      <c r="MR87" s="151"/>
      <c r="MS87" s="151"/>
      <c r="MT87" s="151"/>
      <c r="MU87" s="151"/>
      <c r="MV87" s="151"/>
      <c r="MW87" s="151"/>
      <c r="MX87" s="151"/>
      <c r="MY87" s="151"/>
      <c r="MZ87" s="151"/>
      <c r="NA87" s="151"/>
      <c r="NB87" s="151"/>
      <c r="NC87" s="151"/>
      <c r="ND87" s="151"/>
      <c r="NE87" s="151"/>
      <c r="NF87" s="151"/>
      <c r="NG87" s="151"/>
      <c r="NH87" s="151"/>
      <c r="NI87" s="151"/>
      <c r="NJ87" s="151"/>
      <c r="NK87" s="151"/>
      <c r="NL87" s="151"/>
      <c r="NM87" s="151"/>
      <c r="NN87" s="151">
        <v>10</v>
      </c>
      <c r="NO87" s="151"/>
      <c r="NP87" s="151"/>
      <c r="NQ87" s="151"/>
      <c r="NR87" s="151"/>
      <c r="NS87" s="151"/>
      <c r="NT87" s="151"/>
      <c r="NU87" s="151"/>
      <c r="NV87" s="151">
        <v>724</v>
      </c>
      <c r="NW87" s="151"/>
      <c r="NX87" s="151"/>
      <c r="NY87" s="151"/>
      <c r="NZ87" s="151"/>
      <c r="OA87" s="151"/>
      <c r="OB87" s="151"/>
      <c r="OC87" s="151"/>
      <c r="OD87" s="151"/>
      <c r="OE87" s="151">
        <v>2479</v>
      </c>
      <c r="OF87" s="151">
        <v>56</v>
      </c>
      <c r="OG87" s="151"/>
      <c r="OH87" s="151"/>
      <c r="OI87" s="151"/>
      <c r="OJ87" s="151"/>
      <c r="OK87" s="151">
        <v>5</v>
      </c>
      <c r="OL87" s="151">
        <v>671</v>
      </c>
      <c r="OM87" s="151"/>
      <c r="ON87" s="151"/>
      <c r="OO87" s="152"/>
      <c r="OP87" s="142">
        <v>5457</v>
      </c>
      <c r="OQ87" s="153">
        <v>6829</v>
      </c>
      <c r="OR87" s="151"/>
      <c r="OS87" s="151"/>
      <c r="OT87" s="151"/>
      <c r="OU87" s="151"/>
      <c r="OV87" s="151">
        <v>-121</v>
      </c>
      <c r="OW87" s="151">
        <v>3281</v>
      </c>
      <c r="OX87" s="151">
        <v>-2689</v>
      </c>
      <c r="OY87" s="151"/>
      <c r="OZ87" s="151">
        <v>307</v>
      </c>
      <c r="PA87" s="151"/>
      <c r="PB87" s="151"/>
      <c r="PC87" s="151"/>
      <c r="PD87" s="151"/>
      <c r="PE87" s="151"/>
      <c r="PF87" s="151"/>
      <c r="PG87" s="151"/>
      <c r="PH87" s="151"/>
      <c r="PI87" s="151"/>
      <c r="PJ87" s="154"/>
      <c r="PK87" s="142">
        <v>7607</v>
      </c>
      <c r="PL87" s="142">
        <v>13063</v>
      </c>
    </row>
    <row r="88" spans="1:428" ht="15" x14ac:dyDescent="0.25">
      <c r="A88" s="156">
        <v>332999</v>
      </c>
      <c r="B88" s="157" t="s">
        <v>720</v>
      </c>
      <c r="C88" s="158" t="s">
        <v>276</v>
      </c>
      <c r="D88" s="153">
        <v>2</v>
      </c>
      <c r="E88" s="151">
        <v>9</v>
      </c>
      <c r="F88" s="151">
        <v>2</v>
      </c>
      <c r="G88" s="151">
        <v>1</v>
      </c>
      <c r="H88" s="151">
        <v>2</v>
      </c>
      <c r="I88" s="151">
        <v>3</v>
      </c>
      <c r="J88" s="151">
        <v>14</v>
      </c>
      <c r="K88" s="151">
        <v>1</v>
      </c>
      <c r="L88" s="151">
        <v>0</v>
      </c>
      <c r="M88" s="151">
        <v>1</v>
      </c>
      <c r="N88" s="151">
        <v>0</v>
      </c>
      <c r="O88" s="151">
        <v>4</v>
      </c>
      <c r="P88" s="151">
        <v>1</v>
      </c>
      <c r="Q88" s="151">
        <v>59</v>
      </c>
      <c r="R88" s="151">
        <v>5</v>
      </c>
      <c r="S88" s="151">
        <v>1</v>
      </c>
      <c r="T88" s="151">
        <v>11</v>
      </c>
      <c r="U88" s="151">
        <v>1</v>
      </c>
      <c r="V88" s="151">
        <v>0</v>
      </c>
      <c r="W88" s="151">
        <v>2</v>
      </c>
      <c r="X88" s="151">
        <v>25</v>
      </c>
      <c r="Y88" s="151"/>
      <c r="Z88" s="151">
        <v>189</v>
      </c>
      <c r="AA88" s="151"/>
      <c r="AB88" s="151">
        <v>85</v>
      </c>
      <c r="AC88" s="151">
        <v>621</v>
      </c>
      <c r="AD88" s="151">
        <v>201</v>
      </c>
      <c r="AE88" s="151">
        <v>72</v>
      </c>
      <c r="AF88" s="151">
        <v>336</v>
      </c>
      <c r="AG88" s="151">
        <v>26</v>
      </c>
      <c r="AH88" s="151">
        <v>159</v>
      </c>
      <c r="AI88" s="151">
        <v>1466</v>
      </c>
      <c r="AJ88" s="151">
        <v>156</v>
      </c>
      <c r="AK88" s="151">
        <v>43</v>
      </c>
      <c r="AL88" s="151">
        <v>181</v>
      </c>
      <c r="AM88" s="151">
        <v>163</v>
      </c>
      <c r="AN88" s="151">
        <v>40</v>
      </c>
      <c r="AO88" s="151">
        <v>46</v>
      </c>
      <c r="AP88" s="151">
        <v>14</v>
      </c>
      <c r="AQ88" s="151">
        <v>21</v>
      </c>
      <c r="AR88" s="151">
        <v>28</v>
      </c>
      <c r="AS88" s="151">
        <v>7</v>
      </c>
      <c r="AT88" s="151">
        <v>6</v>
      </c>
      <c r="AU88" s="151">
        <v>26</v>
      </c>
      <c r="AV88" s="151">
        <v>33</v>
      </c>
      <c r="AW88" s="151">
        <v>239</v>
      </c>
      <c r="AX88" s="151">
        <v>2</v>
      </c>
      <c r="AY88" s="151">
        <v>1</v>
      </c>
      <c r="AZ88" s="151">
        <v>3</v>
      </c>
      <c r="BA88" s="151">
        <v>9</v>
      </c>
      <c r="BB88" s="151">
        <v>20</v>
      </c>
      <c r="BC88" s="151">
        <v>20</v>
      </c>
      <c r="BD88" s="151">
        <v>3</v>
      </c>
      <c r="BE88" s="151">
        <v>39</v>
      </c>
      <c r="BF88" s="151">
        <v>6</v>
      </c>
      <c r="BG88" s="151">
        <v>1</v>
      </c>
      <c r="BH88" s="151">
        <v>12</v>
      </c>
      <c r="BI88" s="151">
        <v>27</v>
      </c>
      <c r="BJ88" s="151">
        <v>7</v>
      </c>
      <c r="BK88" s="151">
        <v>5</v>
      </c>
      <c r="BL88" s="151">
        <v>91</v>
      </c>
      <c r="BM88" s="151">
        <v>408</v>
      </c>
      <c r="BN88" s="151">
        <v>6</v>
      </c>
      <c r="BO88" s="151">
        <v>7</v>
      </c>
      <c r="BP88" s="151">
        <v>13</v>
      </c>
      <c r="BQ88" s="151">
        <v>25</v>
      </c>
      <c r="BR88" s="151">
        <v>58</v>
      </c>
      <c r="BS88" s="151">
        <v>11</v>
      </c>
      <c r="BT88" s="151">
        <v>21</v>
      </c>
      <c r="BU88" s="151">
        <v>6</v>
      </c>
      <c r="BV88" s="151">
        <v>6</v>
      </c>
      <c r="BW88" s="151">
        <v>23</v>
      </c>
      <c r="BX88" s="151">
        <v>22</v>
      </c>
      <c r="BY88" s="151">
        <v>44</v>
      </c>
      <c r="BZ88" s="151">
        <v>28</v>
      </c>
      <c r="CA88" s="151">
        <v>37</v>
      </c>
      <c r="CB88" s="151">
        <v>9</v>
      </c>
      <c r="CC88" s="151">
        <v>50</v>
      </c>
      <c r="CD88" s="151">
        <v>4</v>
      </c>
      <c r="CE88" s="151">
        <v>7</v>
      </c>
      <c r="CF88" s="151">
        <v>34</v>
      </c>
      <c r="CG88" s="151">
        <v>674</v>
      </c>
      <c r="CH88" s="151">
        <v>22</v>
      </c>
      <c r="CI88" s="151">
        <v>27</v>
      </c>
      <c r="CJ88" s="151">
        <v>5</v>
      </c>
      <c r="CK88" s="151">
        <v>45</v>
      </c>
      <c r="CL88" s="151">
        <v>18</v>
      </c>
      <c r="CM88" s="151">
        <v>162</v>
      </c>
      <c r="CN88" s="151">
        <v>4</v>
      </c>
      <c r="CO88" s="151">
        <v>2</v>
      </c>
      <c r="CP88" s="151">
        <v>25</v>
      </c>
      <c r="CQ88" s="151">
        <v>8</v>
      </c>
      <c r="CR88" s="151">
        <v>18</v>
      </c>
      <c r="CS88" s="151">
        <v>5</v>
      </c>
      <c r="CT88" s="151">
        <v>5</v>
      </c>
      <c r="CU88" s="151">
        <v>7</v>
      </c>
      <c r="CV88" s="151">
        <v>5</v>
      </c>
      <c r="CW88" s="151">
        <v>5</v>
      </c>
      <c r="CX88" s="151">
        <v>28</v>
      </c>
      <c r="CY88" s="151">
        <v>1</v>
      </c>
      <c r="CZ88" s="151">
        <v>12</v>
      </c>
      <c r="DA88" s="151">
        <v>44</v>
      </c>
      <c r="DB88" s="151">
        <v>10</v>
      </c>
      <c r="DC88" s="151">
        <v>5</v>
      </c>
      <c r="DD88" s="151">
        <v>122</v>
      </c>
      <c r="DE88" s="151">
        <v>11</v>
      </c>
      <c r="DF88" s="151">
        <v>16</v>
      </c>
      <c r="DG88" s="151">
        <v>4</v>
      </c>
      <c r="DH88" s="151">
        <v>58</v>
      </c>
      <c r="DI88" s="151">
        <v>6</v>
      </c>
      <c r="DJ88" s="151"/>
      <c r="DK88" s="151">
        <v>0</v>
      </c>
      <c r="DL88" s="151">
        <v>3</v>
      </c>
      <c r="DM88" s="151">
        <v>6</v>
      </c>
      <c r="DN88" s="151">
        <v>17</v>
      </c>
      <c r="DO88" s="151">
        <v>3</v>
      </c>
      <c r="DP88" s="151">
        <v>5</v>
      </c>
      <c r="DQ88" s="151">
        <v>0</v>
      </c>
      <c r="DR88" s="151">
        <v>41</v>
      </c>
      <c r="DS88" s="151">
        <v>23</v>
      </c>
      <c r="DT88" s="151">
        <v>71</v>
      </c>
      <c r="DU88" s="151">
        <v>0</v>
      </c>
      <c r="DV88" s="151">
        <v>11</v>
      </c>
      <c r="DW88" s="151">
        <v>7</v>
      </c>
      <c r="DX88" s="151">
        <v>16</v>
      </c>
      <c r="DY88" s="151">
        <v>19</v>
      </c>
      <c r="DZ88" s="151">
        <v>9</v>
      </c>
      <c r="EA88" s="151">
        <v>4</v>
      </c>
      <c r="EB88" s="151">
        <v>5</v>
      </c>
      <c r="EC88" s="151">
        <v>0</v>
      </c>
      <c r="ED88" s="151">
        <v>0</v>
      </c>
      <c r="EE88" s="151">
        <v>26</v>
      </c>
      <c r="EF88" s="151">
        <v>4</v>
      </c>
      <c r="EG88" s="151">
        <v>18</v>
      </c>
      <c r="EH88" s="151">
        <v>8</v>
      </c>
      <c r="EI88" s="151">
        <v>5</v>
      </c>
      <c r="EJ88" s="151">
        <v>102</v>
      </c>
      <c r="EK88" s="151">
        <v>42</v>
      </c>
      <c r="EL88" s="151">
        <v>21</v>
      </c>
      <c r="EM88" s="151">
        <v>5</v>
      </c>
      <c r="EN88" s="151">
        <v>3</v>
      </c>
      <c r="EO88" s="151">
        <v>33</v>
      </c>
      <c r="EP88" s="151">
        <v>3</v>
      </c>
      <c r="EQ88" s="151">
        <v>13</v>
      </c>
      <c r="ER88" s="151">
        <v>4</v>
      </c>
      <c r="ES88" s="151">
        <v>17</v>
      </c>
      <c r="ET88" s="151">
        <v>7</v>
      </c>
      <c r="EU88" s="151">
        <v>14</v>
      </c>
      <c r="EV88" s="151">
        <v>2</v>
      </c>
      <c r="EW88" s="151">
        <v>0</v>
      </c>
      <c r="EX88" s="151">
        <v>4</v>
      </c>
      <c r="EY88" s="151">
        <v>26</v>
      </c>
      <c r="EZ88" s="151">
        <v>14</v>
      </c>
      <c r="FA88" s="151">
        <v>15</v>
      </c>
      <c r="FB88" s="151">
        <v>70</v>
      </c>
      <c r="FC88" s="151">
        <v>69</v>
      </c>
      <c r="FD88" s="151">
        <v>31</v>
      </c>
      <c r="FE88" s="151">
        <v>34</v>
      </c>
      <c r="FF88" s="151">
        <v>12</v>
      </c>
      <c r="FG88" s="151">
        <v>15</v>
      </c>
      <c r="FH88" s="151">
        <v>19</v>
      </c>
      <c r="FI88" s="151">
        <v>6</v>
      </c>
      <c r="FJ88" s="151">
        <v>2</v>
      </c>
      <c r="FK88" s="151">
        <v>2</v>
      </c>
      <c r="FL88" s="151">
        <v>4</v>
      </c>
      <c r="FM88" s="151">
        <v>35</v>
      </c>
      <c r="FN88" s="151">
        <v>13</v>
      </c>
      <c r="FO88" s="151">
        <v>28</v>
      </c>
      <c r="FP88" s="151">
        <v>62</v>
      </c>
      <c r="FQ88" s="151">
        <v>20</v>
      </c>
      <c r="FR88" s="151">
        <v>7</v>
      </c>
      <c r="FS88" s="151"/>
      <c r="FT88" s="151">
        <v>6</v>
      </c>
      <c r="FU88" s="151">
        <v>11</v>
      </c>
      <c r="FV88" s="151">
        <v>15</v>
      </c>
      <c r="FW88" s="151">
        <v>29</v>
      </c>
      <c r="FX88" s="151">
        <v>13</v>
      </c>
      <c r="FY88" s="151">
        <v>54</v>
      </c>
      <c r="FZ88" s="151">
        <v>27</v>
      </c>
      <c r="GA88" s="151">
        <v>4</v>
      </c>
      <c r="GB88" s="151"/>
      <c r="GC88" s="151">
        <v>4</v>
      </c>
      <c r="GD88" s="151">
        <v>6</v>
      </c>
      <c r="GE88" s="151">
        <v>9</v>
      </c>
      <c r="GF88" s="151">
        <v>3</v>
      </c>
      <c r="GG88" s="151">
        <v>2</v>
      </c>
      <c r="GH88" s="151">
        <v>6</v>
      </c>
      <c r="GI88" s="151">
        <v>381</v>
      </c>
      <c r="GJ88" s="151">
        <v>7</v>
      </c>
      <c r="GK88" s="151">
        <v>31</v>
      </c>
      <c r="GL88" s="151">
        <v>5</v>
      </c>
      <c r="GM88" s="151">
        <v>13</v>
      </c>
      <c r="GN88" s="151">
        <v>2</v>
      </c>
      <c r="GO88" s="151">
        <v>25</v>
      </c>
      <c r="GP88" s="151">
        <v>1</v>
      </c>
      <c r="GQ88" s="151">
        <v>123</v>
      </c>
      <c r="GR88" s="151">
        <v>2</v>
      </c>
      <c r="GS88" s="151">
        <v>32</v>
      </c>
      <c r="GT88" s="151">
        <v>59</v>
      </c>
      <c r="GU88" s="151">
        <v>97</v>
      </c>
      <c r="GV88" s="151">
        <v>7</v>
      </c>
      <c r="GW88" s="151">
        <v>23</v>
      </c>
      <c r="GX88" s="151">
        <v>26</v>
      </c>
      <c r="GY88" s="151">
        <v>77</v>
      </c>
      <c r="GZ88" s="151">
        <v>2</v>
      </c>
      <c r="HA88" s="151">
        <v>43</v>
      </c>
      <c r="HB88" s="151">
        <v>61</v>
      </c>
      <c r="HC88" s="151">
        <v>96</v>
      </c>
      <c r="HD88" s="151">
        <v>152</v>
      </c>
      <c r="HE88" s="151">
        <v>31</v>
      </c>
      <c r="HF88" s="151">
        <v>91</v>
      </c>
      <c r="HG88" s="151">
        <v>48</v>
      </c>
      <c r="HH88" s="151">
        <v>23</v>
      </c>
      <c r="HI88" s="151"/>
      <c r="HJ88" s="151">
        <v>4</v>
      </c>
      <c r="HK88" s="151">
        <v>10</v>
      </c>
      <c r="HL88" s="151">
        <v>56</v>
      </c>
      <c r="HM88" s="151">
        <v>1</v>
      </c>
      <c r="HN88" s="151">
        <v>4</v>
      </c>
      <c r="HO88" s="151">
        <v>7</v>
      </c>
      <c r="HP88" s="151">
        <v>5</v>
      </c>
      <c r="HQ88" s="151">
        <v>4</v>
      </c>
      <c r="HR88" s="151">
        <v>11</v>
      </c>
      <c r="HS88" s="151">
        <v>1</v>
      </c>
      <c r="HT88" s="151">
        <v>1</v>
      </c>
      <c r="HU88" s="151">
        <v>9</v>
      </c>
      <c r="HV88" s="151">
        <v>11</v>
      </c>
      <c r="HW88" s="151">
        <v>42</v>
      </c>
      <c r="HX88" s="151">
        <v>73</v>
      </c>
      <c r="HY88" s="151">
        <v>13</v>
      </c>
      <c r="HZ88" s="151">
        <v>6</v>
      </c>
      <c r="IA88" s="151">
        <v>171</v>
      </c>
      <c r="IB88" s="151">
        <v>5</v>
      </c>
      <c r="IC88" s="151">
        <v>29</v>
      </c>
      <c r="ID88" s="151">
        <v>8</v>
      </c>
      <c r="IE88" s="151"/>
      <c r="IF88" s="151">
        <v>2</v>
      </c>
      <c r="IG88" s="151">
        <v>20</v>
      </c>
      <c r="IH88" s="151">
        <v>5</v>
      </c>
      <c r="II88" s="151"/>
      <c r="IJ88" s="151">
        <v>3</v>
      </c>
      <c r="IK88" s="151">
        <v>10</v>
      </c>
      <c r="IL88" s="151">
        <v>72</v>
      </c>
      <c r="IM88" s="151">
        <v>8</v>
      </c>
      <c r="IN88" s="151">
        <v>43</v>
      </c>
      <c r="IO88" s="151">
        <v>10</v>
      </c>
      <c r="IP88" s="151">
        <v>7</v>
      </c>
      <c r="IQ88" s="151"/>
      <c r="IR88" s="151">
        <v>3</v>
      </c>
      <c r="IS88" s="151">
        <v>19</v>
      </c>
      <c r="IT88" s="151">
        <v>6</v>
      </c>
      <c r="IU88" s="151">
        <v>3</v>
      </c>
      <c r="IV88" s="151">
        <v>31</v>
      </c>
      <c r="IW88" s="151">
        <v>30</v>
      </c>
      <c r="IX88" s="151">
        <v>53</v>
      </c>
      <c r="IY88" s="151">
        <v>1</v>
      </c>
      <c r="IZ88" s="151">
        <v>10</v>
      </c>
      <c r="JA88" s="151">
        <v>64</v>
      </c>
      <c r="JB88" s="151">
        <v>33</v>
      </c>
      <c r="JC88" s="151">
        <v>10</v>
      </c>
      <c r="JD88" s="151">
        <v>3</v>
      </c>
      <c r="JE88" s="151">
        <v>0</v>
      </c>
      <c r="JF88" s="151">
        <v>4</v>
      </c>
      <c r="JG88" s="151">
        <v>5</v>
      </c>
      <c r="JH88" s="151">
        <v>68</v>
      </c>
      <c r="JI88" s="151">
        <v>27</v>
      </c>
      <c r="JJ88" s="151">
        <v>3</v>
      </c>
      <c r="JK88" s="151">
        <v>113</v>
      </c>
      <c r="JL88" s="151">
        <v>13</v>
      </c>
      <c r="JM88" s="151">
        <v>12</v>
      </c>
      <c r="JN88" s="151">
        <v>17</v>
      </c>
      <c r="JO88" s="151">
        <v>21</v>
      </c>
      <c r="JP88" s="151">
        <v>49</v>
      </c>
      <c r="JQ88" s="151">
        <v>40</v>
      </c>
      <c r="JR88" s="151">
        <v>19</v>
      </c>
      <c r="JS88" s="151">
        <v>37</v>
      </c>
      <c r="JT88" s="151">
        <v>43</v>
      </c>
      <c r="JU88" s="151">
        <v>2</v>
      </c>
      <c r="JV88" s="151"/>
      <c r="JW88" s="151">
        <v>39</v>
      </c>
      <c r="JX88" s="151">
        <v>26</v>
      </c>
      <c r="JY88" s="151">
        <v>10</v>
      </c>
      <c r="JZ88" s="151">
        <v>7</v>
      </c>
      <c r="KA88" s="151">
        <v>11</v>
      </c>
      <c r="KB88" s="151">
        <v>23</v>
      </c>
      <c r="KC88" s="151">
        <v>14</v>
      </c>
      <c r="KD88" s="151">
        <v>24</v>
      </c>
      <c r="KE88" s="151">
        <v>28</v>
      </c>
      <c r="KF88" s="151"/>
      <c r="KG88" s="151">
        <v>57</v>
      </c>
      <c r="KH88" s="151">
        <v>7</v>
      </c>
      <c r="KI88" s="151">
        <v>7</v>
      </c>
      <c r="KJ88" s="151">
        <v>54</v>
      </c>
      <c r="KK88" s="151">
        <v>5</v>
      </c>
      <c r="KL88" s="151">
        <v>6</v>
      </c>
      <c r="KM88" s="151">
        <v>2</v>
      </c>
      <c r="KN88" s="151">
        <v>284</v>
      </c>
      <c r="KO88" s="151">
        <v>0</v>
      </c>
      <c r="KP88" s="151">
        <v>1</v>
      </c>
      <c r="KQ88" s="151"/>
      <c r="KR88" s="151">
        <v>2</v>
      </c>
      <c r="KS88" s="151">
        <v>17</v>
      </c>
      <c r="KT88" s="151">
        <v>0</v>
      </c>
      <c r="KU88" s="151"/>
      <c r="KV88" s="151"/>
      <c r="KW88" s="151"/>
      <c r="KX88" s="151">
        <v>643</v>
      </c>
      <c r="KY88" s="151">
        <v>106</v>
      </c>
      <c r="KZ88" s="151">
        <v>2</v>
      </c>
      <c r="LA88" s="151">
        <v>19</v>
      </c>
      <c r="LB88" s="151">
        <v>19</v>
      </c>
      <c r="LC88" s="151">
        <v>1</v>
      </c>
      <c r="LD88" s="151">
        <v>146</v>
      </c>
      <c r="LE88" s="151">
        <v>98</v>
      </c>
      <c r="LF88" s="151">
        <v>89</v>
      </c>
      <c r="LG88" s="151">
        <v>23</v>
      </c>
      <c r="LH88" s="151"/>
      <c r="LI88" s="151"/>
      <c r="LJ88" s="151"/>
      <c r="LK88" s="151">
        <v>31</v>
      </c>
      <c r="LL88" s="151">
        <v>1</v>
      </c>
      <c r="LM88" s="151">
        <v>0</v>
      </c>
      <c r="LN88" s="151">
        <v>1119</v>
      </c>
      <c r="LO88" s="151">
        <v>1</v>
      </c>
      <c r="LP88" s="151">
        <v>20</v>
      </c>
      <c r="LQ88" s="151"/>
      <c r="LR88" s="151"/>
      <c r="LS88" s="151">
        <v>23</v>
      </c>
      <c r="LT88" s="151">
        <v>4</v>
      </c>
      <c r="LU88" s="151">
        <v>133</v>
      </c>
      <c r="LV88" s="151">
        <v>5</v>
      </c>
      <c r="LW88" s="151">
        <v>14</v>
      </c>
      <c r="LX88" s="151">
        <v>197</v>
      </c>
      <c r="LY88" s="151">
        <v>6</v>
      </c>
      <c r="LZ88" s="151">
        <v>1</v>
      </c>
      <c r="MA88" s="151">
        <v>52</v>
      </c>
      <c r="MB88" s="151">
        <v>10</v>
      </c>
      <c r="MC88" s="151">
        <v>5</v>
      </c>
      <c r="MD88" s="151">
        <v>9</v>
      </c>
      <c r="ME88" s="151">
        <v>14</v>
      </c>
      <c r="MF88" s="151">
        <v>10</v>
      </c>
      <c r="MG88" s="151">
        <v>92</v>
      </c>
      <c r="MH88" s="151">
        <v>6</v>
      </c>
      <c r="MI88" s="151">
        <v>106</v>
      </c>
      <c r="MJ88" s="151">
        <v>3</v>
      </c>
      <c r="MK88" s="151">
        <v>3</v>
      </c>
      <c r="ML88" s="151">
        <v>116</v>
      </c>
      <c r="MM88" s="151">
        <v>2</v>
      </c>
      <c r="MN88" s="151">
        <v>5</v>
      </c>
      <c r="MO88" s="151">
        <v>7</v>
      </c>
      <c r="MP88" s="151">
        <v>228</v>
      </c>
      <c r="MQ88" s="151">
        <v>1</v>
      </c>
      <c r="MR88" s="151"/>
      <c r="MS88" s="151">
        <v>19</v>
      </c>
      <c r="MT88" s="151">
        <v>26</v>
      </c>
      <c r="MU88" s="151">
        <v>31</v>
      </c>
      <c r="MV88" s="151">
        <v>7</v>
      </c>
      <c r="MW88" s="151">
        <v>7</v>
      </c>
      <c r="MX88" s="151"/>
      <c r="MY88" s="151">
        <v>2</v>
      </c>
      <c r="MZ88" s="151">
        <v>17</v>
      </c>
      <c r="NA88" s="151">
        <v>50</v>
      </c>
      <c r="NB88" s="151">
        <v>3</v>
      </c>
      <c r="NC88" s="151">
        <v>1</v>
      </c>
      <c r="ND88" s="151">
        <v>5</v>
      </c>
      <c r="NE88" s="151">
        <v>16</v>
      </c>
      <c r="NF88" s="151">
        <v>33</v>
      </c>
      <c r="NG88" s="151">
        <v>3</v>
      </c>
      <c r="NH88" s="151">
        <v>0</v>
      </c>
      <c r="NI88" s="151"/>
      <c r="NJ88" s="151"/>
      <c r="NK88" s="151">
        <v>1</v>
      </c>
      <c r="NL88" s="151"/>
      <c r="NM88" s="151"/>
      <c r="NN88" s="151">
        <v>48</v>
      </c>
      <c r="NO88" s="151">
        <v>1042</v>
      </c>
      <c r="NP88" s="151">
        <v>154</v>
      </c>
      <c r="NQ88" s="151">
        <v>19</v>
      </c>
      <c r="NR88" s="151">
        <v>5</v>
      </c>
      <c r="NS88" s="151">
        <v>4</v>
      </c>
      <c r="NT88" s="151">
        <v>3</v>
      </c>
      <c r="NU88" s="151">
        <v>5</v>
      </c>
      <c r="NV88" s="151"/>
      <c r="NW88" s="151">
        <v>24</v>
      </c>
      <c r="NX88" s="151"/>
      <c r="NY88" s="151">
        <v>0</v>
      </c>
      <c r="NZ88" s="151">
        <v>3</v>
      </c>
      <c r="OA88" s="151">
        <v>32</v>
      </c>
      <c r="OB88" s="151">
        <v>3</v>
      </c>
      <c r="OC88" s="151">
        <v>33</v>
      </c>
      <c r="OD88" s="151"/>
      <c r="OE88" s="151">
        <v>4</v>
      </c>
      <c r="OF88" s="151"/>
      <c r="OG88" s="151">
        <v>47</v>
      </c>
      <c r="OH88" s="151"/>
      <c r="OI88" s="151"/>
      <c r="OJ88" s="151">
        <v>2</v>
      </c>
      <c r="OK88" s="151"/>
      <c r="OL88" s="151">
        <v>50</v>
      </c>
      <c r="OM88" s="151"/>
      <c r="ON88" s="151">
        <v>4</v>
      </c>
      <c r="OO88" s="152">
        <v>39</v>
      </c>
      <c r="OP88" s="142">
        <v>16549</v>
      </c>
      <c r="OQ88" s="153">
        <v>1975</v>
      </c>
      <c r="OR88" s="151">
        <v>487</v>
      </c>
      <c r="OS88" s="151"/>
      <c r="OT88" s="151"/>
      <c r="OU88" s="151"/>
      <c r="OV88" s="151">
        <v>-76</v>
      </c>
      <c r="OW88" s="151">
        <v>4614</v>
      </c>
      <c r="OX88" s="151">
        <v>-9988</v>
      </c>
      <c r="OY88" s="151"/>
      <c r="OZ88" s="151">
        <v>2</v>
      </c>
      <c r="PA88" s="151"/>
      <c r="PB88" s="151"/>
      <c r="PC88" s="151"/>
      <c r="PD88" s="151">
        <v>147</v>
      </c>
      <c r="PE88" s="151"/>
      <c r="PF88" s="151"/>
      <c r="PG88" s="151"/>
      <c r="PH88" s="151">
        <v>192</v>
      </c>
      <c r="PI88" s="151"/>
      <c r="PJ88" s="154"/>
      <c r="PK88" s="142">
        <v>-2648</v>
      </c>
      <c r="PL88" s="142">
        <v>13901</v>
      </c>
    </row>
    <row r="89" spans="1:428" ht="15" x14ac:dyDescent="0.25">
      <c r="A89" s="156">
        <v>333111</v>
      </c>
      <c r="B89" s="157" t="s">
        <v>720</v>
      </c>
      <c r="C89" s="158" t="s">
        <v>277</v>
      </c>
      <c r="D89" s="153">
        <v>140</v>
      </c>
      <c r="E89" s="151">
        <v>491</v>
      </c>
      <c r="F89" s="151">
        <v>64</v>
      </c>
      <c r="G89" s="151">
        <v>69</v>
      </c>
      <c r="H89" s="151">
        <v>78</v>
      </c>
      <c r="I89" s="151">
        <v>197</v>
      </c>
      <c r="J89" s="151">
        <v>396</v>
      </c>
      <c r="K89" s="151">
        <v>23</v>
      </c>
      <c r="L89" s="151">
        <v>16</v>
      </c>
      <c r="M89" s="151">
        <v>101</v>
      </c>
      <c r="N89" s="151">
        <v>0</v>
      </c>
      <c r="O89" s="151">
        <v>6</v>
      </c>
      <c r="P89" s="151"/>
      <c r="Q89" s="151"/>
      <c r="R89" s="151"/>
      <c r="S89" s="151"/>
      <c r="T89" s="151"/>
      <c r="U89" s="151"/>
      <c r="V89" s="151"/>
      <c r="W89" s="151"/>
      <c r="X89" s="151"/>
      <c r="Y89" s="151"/>
      <c r="Z89" s="151"/>
      <c r="AA89" s="151"/>
      <c r="AB89" s="151"/>
      <c r="AC89" s="151"/>
      <c r="AD89" s="151">
        <v>0</v>
      </c>
      <c r="AE89" s="151"/>
      <c r="AF89" s="151"/>
      <c r="AG89" s="151"/>
      <c r="AH89" s="151"/>
      <c r="AI89" s="151"/>
      <c r="AJ89" s="151"/>
      <c r="AK89" s="151"/>
      <c r="AL89" s="151"/>
      <c r="AM89" s="151"/>
      <c r="AN89" s="151"/>
      <c r="AO89" s="151"/>
      <c r="AP89" s="151"/>
      <c r="AQ89" s="151"/>
      <c r="AR89" s="151"/>
      <c r="AS89" s="151"/>
      <c r="AT89" s="151"/>
      <c r="AU89" s="151"/>
      <c r="AV89" s="151"/>
      <c r="AW89" s="151"/>
      <c r="AX89" s="151"/>
      <c r="AY89" s="151"/>
      <c r="AZ89" s="151"/>
      <c r="BA89" s="151"/>
      <c r="BB89" s="151"/>
      <c r="BC89" s="151"/>
      <c r="BD89" s="151"/>
      <c r="BE89" s="151"/>
      <c r="BF89" s="151"/>
      <c r="BG89" s="151"/>
      <c r="BH89" s="151"/>
      <c r="BI89" s="151"/>
      <c r="BJ89" s="151"/>
      <c r="BK89" s="151"/>
      <c r="BL89" s="151"/>
      <c r="BM89" s="151"/>
      <c r="BN89" s="151"/>
      <c r="BO89" s="151"/>
      <c r="BP89" s="151"/>
      <c r="BQ89" s="151"/>
      <c r="BR89" s="151"/>
      <c r="BS89" s="151"/>
      <c r="BT89" s="151"/>
      <c r="BU89" s="151"/>
      <c r="BV89" s="151"/>
      <c r="BW89" s="151"/>
      <c r="BX89" s="151"/>
      <c r="BY89" s="151"/>
      <c r="BZ89" s="151"/>
      <c r="CA89" s="151"/>
      <c r="CB89" s="151"/>
      <c r="CC89" s="151"/>
      <c r="CD89" s="151"/>
      <c r="CE89" s="151"/>
      <c r="CF89" s="151"/>
      <c r="CG89" s="151"/>
      <c r="CH89" s="151">
        <v>1075</v>
      </c>
      <c r="CI89" s="151">
        <v>161</v>
      </c>
      <c r="CJ89" s="151"/>
      <c r="CK89" s="151"/>
      <c r="CL89" s="151"/>
      <c r="CM89" s="151"/>
      <c r="CN89" s="151"/>
      <c r="CO89" s="151"/>
      <c r="CP89" s="151"/>
      <c r="CQ89" s="151"/>
      <c r="CR89" s="151"/>
      <c r="CS89" s="151"/>
      <c r="CT89" s="151"/>
      <c r="CU89" s="151"/>
      <c r="CV89" s="151"/>
      <c r="CW89" s="151"/>
      <c r="CX89" s="151"/>
      <c r="CY89" s="151"/>
      <c r="CZ89" s="151"/>
      <c r="DA89" s="151"/>
      <c r="DB89" s="151"/>
      <c r="DC89" s="151"/>
      <c r="DD89" s="151"/>
      <c r="DE89" s="151"/>
      <c r="DF89" s="151"/>
      <c r="DG89" s="151"/>
      <c r="DH89" s="151"/>
      <c r="DI89" s="151"/>
      <c r="DJ89" s="151"/>
      <c r="DK89" s="151"/>
      <c r="DL89" s="151"/>
      <c r="DM89" s="151"/>
      <c r="DN89" s="151"/>
      <c r="DO89" s="151"/>
      <c r="DP89" s="151"/>
      <c r="DQ89" s="151"/>
      <c r="DR89" s="151"/>
      <c r="DS89" s="151"/>
      <c r="DT89" s="151"/>
      <c r="DU89" s="151"/>
      <c r="DV89" s="151"/>
      <c r="DW89" s="151"/>
      <c r="DX89" s="151"/>
      <c r="DY89" s="151"/>
      <c r="DZ89" s="151"/>
      <c r="EA89" s="151"/>
      <c r="EB89" s="151"/>
      <c r="EC89" s="151"/>
      <c r="ED89" s="151"/>
      <c r="EE89" s="151"/>
      <c r="EF89" s="151"/>
      <c r="EG89" s="151"/>
      <c r="EH89" s="151"/>
      <c r="EI89" s="151"/>
      <c r="EJ89" s="151"/>
      <c r="EK89" s="151"/>
      <c r="EL89" s="151"/>
      <c r="EM89" s="151"/>
      <c r="EN89" s="151"/>
      <c r="EO89" s="151"/>
      <c r="EP89" s="151"/>
      <c r="EQ89" s="151"/>
      <c r="ER89" s="151"/>
      <c r="ES89" s="151"/>
      <c r="ET89" s="151"/>
      <c r="EU89" s="151"/>
      <c r="EV89" s="151"/>
      <c r="EW89" s="151"/>
      <c r="EX89" s="151"/>
      <c r="EY89" s="151"/>
      <c r="EZ89" s="151"/>
      <c r="FA89" s="151"/>
      <c r="FB89" s="151"/>
      <c r="FC89" s="151"/>
      <c r="FD89" s="151"/>
      <c r="FE89" s="151"/>
      <c r="FF89" s="151"/>
      <c r="FG89" s="151"/>
      <c r="FH89" s="151"/>
      <c r="FI89" s="151"/>
      <c r="FJ89" s="151"/>
      <c r="FK89" s="151"/>
      <c r="FL89" s="151"/>
      <c r="FM89" s="151"/>
      <c r="FN89" s="151"/>
      <c r="FO89" s="151"/>
      <c r="FP89" s="151"/>
      <c r="FQ89" s="151"/>
      <c r="FR89" s="151"/>
      <c r="FS89" s="151"/>
      <c r="FT89" s="151"/>
      <c r="FU89" s="151"/>
      <c r="FV89" s="151"/>
      <c r="FW89" s="151"/>
      <c r="FX89" s="151"/>
      <c r="FY89" s="151"/>
      <c r="FZ89" s="151"/>
      <c r="GA89" s="151"/>
      <c r="GB89" s="151"/>
      <c r="GC89" s="151"/>
      <c r="GD89" s="151"/>
      <c r="GE89" s="151"/>
      <c r="GF89" s="151"/>
      <c r="GG89" s="151"/>
      <c r="GH89" s="151"/>
      <c r="GI89" s="151"/>
      <c r="GJ89" s="151"/>
      <c r="GK89" s="151"/>
      <c r="GL89" s="151"/>
      <c r="GM89" s="151"/>
      <c r="GN89" s="151"/>
      <c r="GO89" s="151"/>
      <c r="GP89" s="151"/>
      <c r="GQ89" s="151"/>
      <c r="GR89" s="151"/>
      <c r="GS89" s="151"/>
      <c r="GT89" s="151"/>
      <c r="GU89" s="151"/>
      <c r="GV89" s="151"/>
      <c r="GW89" s="151"/>
      <c r="GX89" s="151"/>
      <c r="GY89" s="151"/>
      <c r="GZ89" s="151"/>
      <c r="HA89" s="151"/>
      <c r="HB89" s="151"/>
      <c r="HC89" s="151"/>
      <c r="HD89" s="151"/>
      <c r="HE89" s="151"/>
      <c r="HF89" s="151"/>
      <c r="HG89" s="151"/>
      <c r="HH89" s="151"/>
      <c r="HI89" s="151"/>
      <c r="HJ89" s="151"/>
      <c r="HK89" s="151"/>
      <c r="HL89" s="151"/>
      <c r="HM89" s="151"/>
      <c r="HN89" s="151"/>
      <c r="HO89" s="151"/>
      <c r="HP89" s="151"/>
      <c r="HQ89" s="151"/>
      <c r="HR89" s="151"/>
      <c r="HS89" s="151"/>
      <c r="HT89" s="151"/>
      <c r="HU89" s="151"/>
      <c r="HV89" s="151"/>
      <c r="HW89" s="151"/>
      <c r="HX89" s="151"/>
      <c r="HY89" s="151"/>
      <c r="HZ89" s="151"/>
      <c r="IA89" s="151"/>
      <c r="IB89" s="151"/>
      <c r="IC89" s="151"/>
      <c r="ID89" s="151"/>
      <c r="IE89" s="151"/>
      <c r="IF89" s="151"/>
      <c r="IG89" s="151"/>
      <c r="IH89" s="151"/>
      <c r="II89" s="151"/>
      <c r="IJ89" s="151"/>
      <c r="IK89" s="151"/>
      <c r="IL89" s="151"/>
      <c r="IM89" s="151"/>
      <c r="IN89" s="151"/>
      <c r="IO89" s="151"/>
      <c r="IP89" s="151"/>
      <c r="IQ89" s="151"/>
      <c r="IR89" s="151"/>
      <c r="IS89" s="151"/>
      <c r="IT89" s="151"/>
      <c r="IU89" s="151"/>
      <c r="IV89" s="151"/>
      <c r="IW89" s="151"/>
      <c r="IX89" s="151"/>
      <c r="IY89" s="151"/>
      <c r="IZ89" s="151"/>
      <c r="JA89" s="151"/>
      <c r="JB89" s="151"/>
      <c r="JC89" s="151"/>
      <c r="JD89" s="151"/>
      <c r="JE89" s="151"/>
      <c r="JF89" s="151"/>
      <c r="JG89" s="151"/>
      <c r="JH89" s="151"/>
      <c r="JI89" s="151"/>
      <c r="JJ89" s="151"/>
      <c r="JK89" s="151"/>
      <c r="JL89" s="151"/>
      <c r="JM89" s="151"/>
      <c r="JN89" s="151"/>
      <c r="JO89" s="151">
        <v>0</v>
      </c>
      <c r="JP89" s="151">
        <v>11</v>
      </c>
      <c r="JQ89" s="151"/>
      <c r="JR89" s="151"/>
      <c r="JS89" s="151"/>
      <c r="JT89" s="151"/>
      <c r="JU89" s="151"/>
      <c r="JV89" s="151"/>
      <c r="JW89" s="151"/>
      <c r="JX89" s="151"/>
      <c r="JY89" s="151"/>
      <c r="JZ89" s="151"/>
      <c r="KA89" s="151"/>
      <c r="KB89" s="151"/>
      <c r="KC89" s="151"/>
      <c r="KD89" s="151"/>
      <c r="KE89" s="151"/>
      <c r="KF89" s="151"/>
      <c r="KG89" s="151"/>
      <c r="KH89" s="151"/>
      <c r="KI89" s="151"/>
      <c r="KJ89" s="151"/>
      <c r="KK89" s="151"/>
      <c r="KL89" s="151"/>
      <c r="KM89" s="151"/>
      <c r="KN89" s="151"/>
      <c r="KO89" s="151"/>
      <c r="KP89" s="151"/>
      <c r="KQ89" s="151"/>
      <c r="KR89" s="151"/>
      <c r="KS89" s="151"/>
      <c r="KT89" s="151"/>
      <c r="KU89" s="151"/>
      <c r="KV89" s="151"/>
      <c r="KW89" s="151"/>
      <c r="KX89" s="151"/>
      <c r="KY89" s="151"/>
      <c r="KZ89" s="151"/>
      <c r="LA89" s="151"/>
      <c r="LB89" s="151"/>
      <c r="LC89" s="151"/>
      <c r="LD89" s="151"/>
      <c r="LE89" s="151"/>
      <c r="LF89" s="151"/>
      <c r="LG89" s="151"/>
      <c r="LH89" s="151"/>
      <c r="LI89" s="151"/>
      <c r="LJ89" s="151"/>
      <c r="LK89" s="151"/>
      <c r="LL89" s="151"/>
      <c r="LM89" s="151"/>
      <c r="LN89" s="151"/>
      <c r="LO89" s="151"/>
      <c r="LP89" s="151"/>
      <c r="LQ89" s="151"/>
      <c r="LR89" s="151"/>
      <c r="LS89" s="151"/>
      <c r="LT89" s="151"/>
      <c r="LU89" s="151"/>
      <c r="LV89" s="151"/>
      <c r="LW89" s="151"/>
      <c r="LX89" s="151"/>
      <c r="LY89" s="151"/>
      <c r="LZ89" s="151"/>
      <c r="MA89" s="151">
        <v>48</v>
      </c>
      <c r="MB89" s="151"/>
      <c r="MC89" s="151"/>
      <c r="MD89" s="151"/>
      <c r="ME89" s="151"/>
      <c r="MF89" s="151"/>
      <c r="MG89" s="151">
        <v>4</v>
      </c>
      <c r="MH89" s="151"/>
      <c r="MI89" s="151"/>
      <c r="MJ89" s="151"/>
      <c r="MK89" s="151"/>
      <c r="ML89" s="151"/>
      <c r="MM89" s="151"/>
      <c r="MN89" s="151">
        <v>1</v>
      </c>
      <c r="MO89" s="151"/>
      <c r="MP89" s="151">
        <v>184</v>
      </c>
      <c r="MQ89" s="151"/>
      <c r="MR89" s="151"/>
      <c r="MS89" s="151"/>
      <c r="MT89" s="151"/>
      <c r="MU89" s="151"/>
      <c r="MV89" s="151"/>
      <c r="MW89" s="151"/>
      <c r="MX89" s="151"/>
      <c r="MY89" s="151"/>
      <c r="MZ89" s="151"/>
      <c r="NA89" s="151"/>
      <c r="NB89" s="151"/>
      <c r="NC89" s="151"/>
      <c r="ND89" s="151"/>
      <c r="NE89" s="151"/>
      <c r="NF89" s="151"/>
      <c r="NG89" s="151"/>
      <c r="NH89" s="151">
        <v>15</v>
      </c>
      <c r="NI89" s="151"/>
      <c r="NJ89" s="151"/>
      <c r="NK89" s="151"/>
      <c r="NL89" s="151"/>
      <c r="NM89" s="151"/>
      <c r="NN89" s="151"/>
      <c r="NO89" s="151"/>
      <c r="NP89" s="151"/>
      <c r="NQ89" s="151"/>
      <c r="NR89" s="151"/>
      <c r="NS89" s="151"/>
      <c r="NT89" s="151"/>
      <c r="NU89" s="151">
        <v>7</v>
      </c>
      <c r="NV89" s="151"/>
      <c r="NW89" s="151"/>
      <c r="NX89" s="151"/>
      <c r="NY89" s="151"/>
      <c r="NZ89" s="151"/>
      <c r="OA89" s="151"/>
      <c r="OB89" s="151"/>
      <c r="OC89" s="151"/>
      <c r="OD89" s="151"/>
      <c r="OE89" s="151"/>
      <c r="OF89" s="151"/>
      <c r="OG89" s="151"/>
      <c r="OH89" s="151"/>
      <c r="OI89" s="151"/>
      <c r="OJ89" s="151">
        <v>367</v>
      </c>
      <c r="OK89" s="151"/>
      <c r="OL89" s="151">
        <v>241</v>
      </c>
      <c r="OM89" s="151"/>
      <c r="ON89" s="151"/>
      <c r="OO89" s="152">
        <v>558</v>
      </c>
      <c r="OP89" s="142">
        <v>4253</v>
      </c>
      <c r="OQ89" s="153"/>
      <c r="OR89" s="151">
        <v>23650</v>
      </c>
      <c r="OS89" s="151"/>
      <c r="OT89" s="151"/>
      <c r="OU89" s="151"/>
      <c r="OV89" s="151">
        <v>39</v>
      </c>
      <c r="OW89" s="151">
        <v>6060</v>
      </c>
      <c r="OX89" s="151">
        <v>-9452</v>
      </c>
      <c r="OY89" s="151"/>
      <c r="OZ89" s="151">
        <v>0</v>
      </c>
      <c r="PA89" s="151"/>
      <c r="PB89" s="151"/>
      <c r="PC89" s="151"/>
      <c r="PD89" s="151">
        <v>55</v>
      </c>
      <c r="PE89" s="151"/>
      <c r="PF89" s="151"/>
      <c r="PG89" s="151"/>
      <c r="PH89" s="151">
        <v>87</v>
      </c>
      <c r="PI89" s="151"/>
      <c r="PJ89" s="154"/>
      <c r="PK89" s="142">
        <v>20438</v>
      </c>
      <c r="PL89" s="142">
        <v>24691</v>
      </c>
    </row>
    <row r="90" spans="1:428" ht="15" x14ac:dyDescent="0.25">
      <c r="A90" s="156">
        <v>333112</v>
      </c>
      <c r="B90" s="157" t="s">
        <v>722</v>
      </c>
      <c r="C90" s="147" t="s">
        <v>278</v>
      </c>
      <c r="D90" s="153"/>
      <c r="E90" s="151"/>
      <c r="F90" s="151"/>
      <c r="G90" s="151"/>
      <c r="H90" s="151"/>
      <c r="I90" s="151">
        <v>0</v>
      </c>
      <c r="J90" s="151"/>
      <c r="K90" s="151"/>
      <c r="L90" s="151"/>
      <c r="M90" s="151"/>
      <c r="N90" s="151"/>
      <c r="O90" s="151">
        <v>8</v>
      </c>
      <c r="P90" s="151">
        <v>9</v>
      </c>
      <c r="Q90" s="151"/>
      <c r="R90" s="151"/>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151"/>
      <c r="AQ90" s="151"/>
      <c r="AR90" s="151"/>
      <c r="AS90" s="151"/>
      <c r="AT90" s="151"/>
      <c r="AU90" s="151"/>
      <c r="AV90" s="151"/>
      <c r="AW90" s="151"/>
      <c r="AX90" s="151"/>
      <c r="AY90" s="151"/>
      <c r="AZ90" s="151"/>
      <c r="BA90" s="151"/>
      <c r="BB90" s="151"/>
      <c r="BC90" s="151"/>
      <c r="BD90" s="151"/>
      <c r="BE90" s="151"/>
      <c r="BF90" s="151"/>
      <c r="BG90" s="151"/>
      <c r="BH90" s="151"/>
      <c r="BI90" s="151"/>
      <c r="BJ90" s="151"/>
      <c r="BK90" s="151"/>
      <c r="BL90" s="151"/>
      <c r="BM90" s="151"/>
      <c r="BN90" s="151"/>
      <c r="BO90" s="151"/>
      <c r="BP90" s="151"/>
      <c r="BQ90" s="151"/>
      <c r="BR90" s="151"/>
      <c r="BS90" s="151"/>
      <c r="BT90" s="151"/>
      <c r="BU90" s="151"/>
      <c r="BV90" s="151"/>
      <c r="BW90" s="151"/>
      <c r="BX90" s="151"/>
      <c r="BY90" s="151"/>
      <c r="BZ90" s="151"/>
      <c r="CA90" s="151"/>
      <c r="CB90" s="151"/>
      <c r="CC90" s="151"/>
      <c r="CD90" s="151"/>
      <c r="CE90" s="151"/>
      <c r="CF90" s="151"/>
      <c r="CG90" s="151"/>
      <c r="CH90" s="151"/>
      <c r="CI90" s="151">
        <v>0</v>
      </c>
      <c r="CJ90" s="151"/>
      <c r="CK90" s="151"/>
      <c r="CL90" s="151"/>
      <c r="CM90" s="151"/>
      <c r="CN90" s="151"/>
      <c r="CO90" s="151"/>
      <c r="CP90" s="151"/>
      <c r="CQ90" s="151"/>
      <c r="CR90" s="151"/>
      <c r="CS90" s="151"/>
      <c r="CT90" s="151"/>
      <c r="CU90" s="151"/>
      <c r="CV90" s="151"/>
      <c r="CW90" s="151"/>
      <c r="CX90" s="151"/>
      <c r="CY90" s="151"/>
      <c r="CZ90" s="151"/>
      <c r="DA90" s="151"/>
      <c r="DB90" s="151"/>
      <c r="DC90" s="151"/>
      <c r="DD90" s="151"/>
      <c r="DE90" s="151"/>
      <c r="DF90" s="151"/>
      <c r="DG90" s="151"/>
      <c r="DH90" s="151"/>
      <c r="DI90" s="151"/>
      <c r="DJ90" s="151"/>
      <c r="DK90" s="151"/>
      <c r="DL90" s="151"/>
      <c r="DM90" s="151"/>
      <c r="DN90" s="151"/>
      <c r="DO90" s="151"/>
      <c r="DP90" s="151"/>
      <c r="DQ90" s="151"/>
      <c r="DR90" s="151"/>
      <c r="DS90" s="151"/>
      <c r="DT90" s="151"/>
      <c r="DU90" s="151"/>
      <c r="DV90" s="151"/>
      <c r="DW90" s="151"/>
      <c r="DX90" s="151"/>
      <c r="DY90" s="151"/>
      <c r="DZ90" s="151"/>
      <c r="EA90" s="151"/>
      <c r="EB90" s="151"/>
      <c r="EC90" s="151"/>
      <c r="ED90" s="151"/>
      <c r="EE90" s="151"/>
      <c r="EF90" s="151"/>
      <c r="EG90" s="151"/>
      <c r="EH90" s="151"/>
      <c r="EI90" s="151"/>
      <c r="EJ90" s="151"/>
      <c r="EK90" s="151"/>
      <c r="EL90" s="151"/>
      <c r="EM90" s="151"/>
      <c r="EN90" s="151"/>
      <c r="EO90" s="151"/>
      <c r="EP90" s="151"/>
      <c r="EQ90" s="151"/>
      <c r="ER90" s="151"/>
      <c r="ES90" s="151"/>
      <c r="ET90" s="151"/>
      <c r="EU90" s="151"/>
      <c r="EV90" s="151"/>
      <c r="EW90" s="151"/>
      <c r="EX90" s="151"/>
      <c r="EY90" s="151"/>
      <c r="EZ90" s="151"/>
      <c r="FA90" s="151"/>
      <c r="FB90" s="151"/>
      <c r="FC90" s="151"/>
      <c r="FD90" s="151"/>
      <c r="FE90" s="151"/>
      <c r="FF90" s="151"/>
      <c r="FG90" s="151"/>
      <c r="FH90" s="151"/>
      <c r="FI90" s="151"/>
      <c r="FJ90" s="151"/>
      <c r="FK90" s="151"/>
      <c r="FL90" s="151"/>
      <c r="FM90" s="151"/>
      <c r="FN90" s="151"/>
      <c r="FO90" s="151"/>
      <c r="FP90" s="151"/>
      <c r="FQ90" s="151"/>
      <c r="FR90" s="151"/>
      <c r="FS90" s="151"/>
      <c r="FT90" s="151"/>
      <c r="FU90" s="151"/>
      <c r="FV90" s="151"/>
      <c r="FW90" s="151"/>
      <c r="FX90" s="151"/>
      <c r="FY90" s="151"/>
      <c r="FZ90" s="151"/>
      <c r="GA90" s="151"/>
      <c r="GB90" s="151"/>
      <c r="GC90" s="151"/>
      <c r="GD90" s="151"/>
      <c r="GE90" s="151"/>
      <c r="GF90" s="151"/>
      <c r="GG90" s="151"/>
      <c r="GH90" s="151"/>
      <c r="GI90" s="151"/>
      <c r="GJ90" s="151"/>
      <c r="GK90" s="151"/>
      <c r="GL90" s="151"/>
      <c r="GM90" s="151"/>
      <c r="GN90" s="151"/>
      <c r="GO90" s="151"/>
      <c r="GP90" s="151"/>
      <c r="GQ90" s="151"/>
      <c r="GR90" s="151"/>
      <c r="GS90" s="151"/>
      <c r="GT90" s="151"/>
      <c r="GU90" s="151"/>
      <c r="GV90" s="151"/>
      <c r="GW90" s="151"/>
      <c r="GX90" s="151"/>
      <c r="GY90" s="151"/>
      <c r="GZ90" s="151"/>
      <c r="HA90" s="151"/>
      <c r="HB90" s="151"/>
      <c r="HC90" s="151"/>
      <c r="HD90" s="151"/>
      <c r="HE90" s="151"/>
      <c r="HF90" s="151"/>
      <c r="HG90" s="151"/>
      <c r="HH90" s="151"/>
      <c r="HI90" s="151"/>
      <c r="HJ90" s="151"/>
      <c r="HK90" s="151"/>
      <c r="HL90" s="151"/>
      <c r="HM90" s="151"/>
      <c r="HN90" s="151"/>
      <c r="HO90" s="151"/>
      <c r="HP90" s="151"/>
      <c r="HQ90" s="151"/>
      <c r="HR90" s="151"/>
      <c r="HS90" s="151"/>
      <c r="HT90" s="151"/>
      <c r="HU90" s="151"/>
      <c r="HV90" s="151"/>
      <c r="HW90" s="151"/>
      <c r="HX90" s="151"/>
      <c r="HY90" s="151"/>
      <c r="HZ90" s="151"/>
      <c r="IA90" s="151"/>
      <c r="IB90" s="151"/>
      <c r="IC90" s="151"/>
      <c r="ID90" s="151"/>
      <c r="IE90" s="151"/>
      <c r="IF90" s="151"/>
      <c r="IG90" s="151"/>
      <c r="IH90" s="151"/>
      <c r="II90" s="151"/>
      <c r="IJ90" s="151"/>
      <c r="IK90" s="151"/>
      <c r="IL90" s="151"/>
      <c r="IM90" s="151"/>
      <c r="IN90" s="151"/>
      <c r="IO90" s="151"/>
      <c r="IP90" s="151"/>
      <c r="IQ90" s="151"/>
      <c r="IR90" s="151"/>
      <c r="IS90" s="151"/>
      <c r="IT90" s="151"/>
      <c r="IU90" s="151"/>
      <c r="IV90" s="151"/>
      <c r="IW90" s="151"/>
      <c r="IX90" s="151"/>
      <c r="IY90" s="151"/>
      <c r="IZ90" s="151"/>
      <c r="JA90" s="151"/>
      <c r="JB90" s="151"/>
      <c r="JC90" s="151"/>
      <c r="JD90" s="151"/>
      <c r="JE90" s="151"/>
      <c r="JF90" s="151"/>
      <c r="JG90" s="151"/>
      <c r="JH90" s="151"/>
      <c r="JI90" s="151"/>
      <c r="JJ90" s="151"/>
      <c r="JK90" s="151"/>
      <c r="JL90" s="151"/>
      <c r="JM90" s="151"/>
      <c r="JN90" s="151"/>
      <c r="JO90" s="151">
        <v>0</v>
      </c>
      <c r="JP90" s="151"/>
      <c r="JQ90" s="151"/>
      <c r="JR90" s="151"/>
      <c r="JS90" s="151"/>
      <c r="JT90" s="151"/>
      <c r="JU90" s="151"/>
      <c r="JV90" s="151"/>
      <c r="JW90" s="151">
        <v>6</v>
      </c>
      <c r="JX90" s="151"/>
      <c r="JY90" s="151"/>
      <c r="JZ90" s="151">
        <v>5</v>
      </c>
      <c r="KA90" s="151"/>
      <c r="KB90" s="151"/>
      <c r="KC90" s="151"/>
      <c r="KD90" s="151"/>
      <c r="KE90" s="151">
        <v>7</v>
      </c>
      <c r="KF90" s="151"/>
      <c r="KG90" s="151"/>
      <c r="KH90" s="151"/>
      <c r="KI90" s="151"/>
      <c r="KJ90" s="151"/>
      <c r="KK90" s="151"/>
      <c r="KL90" s="151"/>
      <c r="KM90" s="151"/>
      <c r="KN90" s="151"/>
      <c r="KO90" s="151"/>
      <c r="KP90" s="151"/>
      <c r="KQ90" s="151"/>
      <c r="KR90" s="151"/>
      <c r="KS90" s="151"/>
      <c r="KT90" s="151"/>
      <c r="KU90" s="151"/>
      <c r="KV90" s="151"/>
      <c r="KW90" s="151"/>
      <c r="KX90" s="151">
        <v>0</v>
      </c>
      <c r="KY90" s="151">
        <v>0</v>
      </c>
      <c r="KZ90" s="151"/>
      <c r="LA90" s="151"/>
      <c r="LB90" s="151"/>
      <c r="LC90" s="151"/>
      <c r="LD90" s="151"/>
      <c r="LE90" s="151"/>
      <c r="LF90" s="151"/>
      <c r="LG90" s="151"/>
      <c r="LH90" s="151"/>
      <c r="LI90" s="151"/>
      <c r="LJ90" s="151"/>
      <c r="LK90" s="151"/>
      <c r="LL90" s="151">
        <v>60</v>
      </c>
      <c r="LM90" s="151">
        <v>6</v>
      </c>
      <c r="LN90" s="151"/>
      <c r="LO90" s="151"/>
      <c r="LP90" s="151">
        <v>308</v>
      </c>
      <c r="LQ90" s="151">
        <v>14</v>
      </c>
      <c r="LR90" s="151"/>
      <c r="LS90" s="151"/>
      <c r="LT90" s="151"/>
      <c r="LU90" s="151"/>
      <c r="LV90" s="151"/>
      <c r="LW90" s="151"/>
      <c r="LX90" s="151"/>
      <c r="LY90" s="151"/>
      <c r="LZ90" s="151"/>
      <c r="MA90" s="151">
        <v>15</v>
      </c>
      <c r="MB90" s="151"/>
      <c r="MC90" s="151"/>
      <c r="MD90" s="151"/>
      <c r="ME90" s="151"/>
      <c r="MF90" s="151"/>
      <c r="MG90" s="151">
        <v>1</v>
      </c>
      <c r="MH90" s="151"/>
      <c r="MI90" s="151">
        <v>37</v>
      </c>
      <c r="MJ90" s="151"/>
      <c r="MK90" s="151"/>
      <c r="ML90" s="151"/>
      <c r="MM90" s="151"/>
      <c r="MN90" s="151">
        <v>5</v>
      </c>
      <c r="MO90" s="151"/>
      <c r="MP90" s="151"/>
      <c r="MQ90" s="151"/>
      <c r="MR90" s="151"/>
      <c r="MS90" s="151"/>
      <c r="MT90" s="151"/>
      <c r="MU90" s="151"/>
      <c r="MV90" s="151"/>
      <c r="MW90" s="151"/>
      <c r="MX90" s="151"/>
      <c r="MY90" s="151"/>
      <c r="MZ90" s="151"/>
      <c r="NA90" s="151"/>
      <c r="NB90" s="151"/>
      <c r="NC90" s="151"/>
      <c r="ND90" s="151"/>
      <c r="NE90" s="151"/>
      <c r="NF90" s="151"/>
      <c r="NG90" s="151"/>
      <c r="NH90" s="151"/>
      <c r="NI90" s="151"/>
      <c r="NJ90" s="151"/>
      <c r="NK90" s="151"/>
      <c r="NL90" s="151"/>
      <c r="NM90" s="151"/>
      <c r="NN90" s="151"/>
      <c r="NO90" s="151"/>
      <c r="NP90" s="151"/>
      <c r="NQ90" s="151"/>
      <c r="NR90" s="151"/>
      <c r="NS90" s="151"/>
      <c r="NT90" s="151"/>
      <c r="NU90" s="151"/>
      <c r="NV90" s="151">
        <v>110</v>
      </c>
      <c r="NW90" s="151"/>
      <c r="NX90" s="151"/>
      <c r="NY90" s="151"/>
      <c r="NZ90" s="151"/>
      <c r="OA90" s="151"/>
      <c r="OB90" s="151"/>
      <c r="OC90" s="151"/>
      <c r="OD90" s="151"/>
      <c r="OE90" s="151"/>
      <c r="OF90" s="151"/>
      <c r="OG90" s="151"/>
      <c r="OH90" s="151"/>
      <c r="OI90" s="151"/>
      <c r="OJ90" s="151"/>
      <c r="OK90" s="151"/>
      <c r="OL90" s="151">
        <v>33</v>
      </c>
      <c r="OM90" s="151"/>
      <c r="ON90" s="151"/>
      <c r="OO90" s="152">
        <v>0</v>
      </c>
      <c r="OP90" s="142">
        <v>623</v>
      </c>
      <c r="OQ90" s="153">
        <v>760</v>
      </c>
      <c r="OR90" s="151">
        <v>5979</v>
      </c>
      <c r="OS90" s="151"/>
      <c r="OT90" s="151"/>
      <c r="OU90" s="151"/>
      <c r="OV90" s="151">
        <v>88</v>
      </c>
      <c r="OW90" s="151">
        <v>50</v>
      </c>
      <c r="OX90" s="151">
        <v>-121</v>
      </c>
      <c r="OY90" s="151"/>
      <c r="OZ90" s="151">
        <v>0</v>
      </c>
      <c r="PA90" s="151"/>
      <c r="PB90" s="151"/>
      <c r="PC90" s="151"/>
      <c r="PD90" s="151">
        <v>0</v>
      </c>
      <c r="PE90" s="151"/>
      <c r="PF90" s="151"/>
      <c r="PG90" s="151"/>
      <c r="PH90" s="151">
        <v>12</v>
      </c>
      <c r="PI90" s="151"/>
      <c r="PJ90" s="154"/>
      <c r="PK90" s="142">
        <v>6769</v>
      </c>
      <c r="PL90" s="142">
        <v>7392</v>
      </c>
    </row>
    <row r="91" spans="1:428" ht="15" x14ac:dyDescent="0.25">
      <c r="A91" s="156">
        <v>333120</v>
      </c>
      <c r="B91" s="157" t="s">
        <v>722</v>
      </c>
      <c r="C91" s="147" t="s">
        <v>279</v>
      </c>
      <c r="D91" s="153"/>
      <c r="E91" s="151"/>
      <c r="F91" s="151"/>
      <c r="G91" s="151"/>
      <c r="H91" s="151"/>
      <c r="I91" s="151"/>
      <c r="J91" s="151"/>
      <c r="K91" s="151"/>
      <c r="L91" s="151"/>
      <c r="M91" s="151"/>
      <c r="N91" s="151"/>
      <c r="O91" s="151"/>
      <c r="P91" s="151"/>
      <c r="Q91" s="151">
        <v>332</v>
      </c>
      <c r="R91" s="151">
        <v>418</v>
      </c>
      <c r="S91" s="151">
        <v>64</v>
      </c>
      <c r="T91" s="151">
        <v>322</v>
      </c>
      <c r="U91" s="151">
        <v>252</v>
      </c>
      <c r="V91" s="151">
        <v>347</v>
      </c>
      <c r="W91" s="151">
        <v>408</v>
      </c>
      <c r="X91" s="151">
        <v>765</v>
      </c>
      <c r="Y91" s="151"/>
      <c r="Z91" s="151"/>
      <c r="AA91" s="151"/>
      <c r="AB91" s="151">
        <v>10</v>
      </c>
      <c r="AC91" s="151"/>
      <c r="AD91" s="151">
        <v>86</v>
      </c>
      <c r="AE91" s="151">
        <v>101</v>
      </c>
      <c r="AF91" s="151">
        <v>10</v>
      </c>
      <c r="AG91" s="151"/>
      <c r="AH91" s="151">
        <v>1236</v>
      </c>
      <c r="AI91" s="151"/>
      <c r="AJ91" s="151">
        <v>58</v>
      </c>
      <c r="AK91" s="151">
        <v>56</v>
      </c>
      <c r="AL91" s="151">
        <v>309</v>
      </c>
      <c r="AM91" s="151">
        <v>14</v>
      </c>
      <c r="AN91" s="151"/>
      <c r="AO91" s="151"/>
      <c r="AP91" s="151"/>
      <c r="AQ91" s="151"/>
      <c r="AR91" s="151"/>
      <c r="AS91" s="151"/>
      <c r="AT91" s="151"/>
      <c r="AU91" s="151"/>
      <c r="AV91" s="151"/>
      <c r="AW91" s="151"/>
      <c r="AX91" s="151"/>
      <c r="AY91" s="151"/>
      <c r="AZ91" s="151"/>
      <c r="BA91" s="151"/>
      <c r="BB91" s="151"/>
      <c r="BC91" s="151"/>
      <c r="BD91" s="151"/>
      <c r="BE91" s="151"/>
      <c r="BF91" s="151"/>
      <c r="BG91" s="151"/>
      <c r="BH91" s="151"/>
      <c r="BI91" s="151"/>
      <c r="BJ91" s="151"/>
      <c r="BK91" s="151"/>
      <c r="BL91" s="151"/>
      <c r="BM91" s="151"/>
      <c r="BN91" s="151"/>
      <c r="BO91" s="151"/>
      <c r="BP91" s="151"/>
      <c r="BQ91" s="151"/>
      <c r="BR91" s="151"/>
      <c r="BS91" s="151"/>
      <c r="BT91" s="151"/>
      <c r="BU91" s="151"/>
      <c r="BV91" s="151"/>
      <c r="BW91" s="151"/>
      <c r="BX91" s="151"/>
      <c r="BY91" s="151"/>
      <c r="BZ91" s="151"/>
      <c r="CA91" s="151"/>
      <c r="CB91" s="151"/>
      <c r="CC91" s="151"/>
      <c r="CD91" s="151"/>
      <c r="CE91" s="151"/>
      <c r="CF91" s="151"/>
      <c r="CG91" s="151"/>
      <c r="CH91" s="151">
        <v>4</v>
      </c>
      <c r="CI91" s="151"/>
      <c r="CJ91" s="151">
        <v>177</v>
      </c>
      <c r="CK91" s="151">
        <v>1</v>
      </c>
      <c r="CL91" s="151"/>
      <c r="CM91" s="151"/>
      <c r="CN91" s="151"/>
      <c r="CO91" s="151"/>
      <c r="CP91" s="151"/>
      <c r="CQ91" s="151"/>
      <c r="CR91" s="151"/>
      <c r="CS91" s="151"/>
      <c r="CT91" s="151"/>
      <c r="CU91" s="151"/>
      <c r="CV91" s="151"/>
      <c r="CW91" s="151"/>
      <c r="CX91" s="151"/>
      <c r="CY91" s="151"/>
      <c r="CZ91" s="151"/>
      <c r="DA91" s="151"/>
      <c r="DB91" s="151"/>
      <c r="DC91" s="151"/>
      <c r="DD91" s="151"/>
      <c r="DE91" s="151"/>
      <c r="DF91" s="151"/>
      <c r="DG91" s="151"/>
      <c r="DH91" s="151"/>
      <c r="DI91" s="151"/>
      <c r="DJ91" s="151"/>
      <c r="DK91" s="151"/>
      <c r="DL91" s="151"/>
      <c r="DM91" s="151"/>
      <c r="DN91" s="151"/>
      <c r="DO91" s="151"/>
      <c r="DP91" s="151"/>
      <c r="DQ91" s="151"/>
      <c r="DR91" s="151"/>
      <c r="DS91" s="151"/>
      <c r="DT91" s="151"/>
      <c r="DU91" s="151"/>
      <c r="DV91" s="151"/>
      <c r="DW91" s="151"/>
      <c r="DX91" s="151"/>
      <c r="DY91" s="151"/>
      <c r="DZ91" s="151"/>
      <c r="EA91" s="151"/>
      <c r="EB91" s="151"/>
      <c r="EC91" s="151"/>
      <c r="ED91" s="151"/>
      <c r="EE91" s="151"/>
      <c r="EF91" s="151"/>
      <c r="EG91" s="151"/>
      <c r="EH91" s="151"/>
      <c r="EI91" s="151"/>
      <c r="EJ91" s="151"/>
      <c r="EK91" s="151"/>
      <c r="EL91" s="151"/>
      <c r="EM91" s="151"/>
      <c r="EN91" s="151"/>
      <c r="EO91" s="151"/>
      <c r="EP91" s="151"/>
      <c r="EQ91" s="151"/>
      <c r="ER91" s="151"/>
      <c r="ES91" s="151"/>
      <c r="ET91" s="151"/>
      <c r="EU91" s="151"/>
      <c r="EV91" s="151"/>
      <c r="EW91" s="151"/>
      <c r="EX91" s="151"/>
      <c r="EY91" s="151"/>
      <c r="EZ91" s="151"/>
      <c r="FA91" s="151"/>
      <c r="FB91" s="151"/>
      <c r="FC91" s="151"/>
      <c r="FD91" s="151"/>
      <c r="FE91" s="151"/>
      <c r="FF91" s="151"/>
      <c r="FG91" s="151"/>
      <c r="FH91" s="151"/>
      <c r="FI91" s="151"/>
      <c r="FJ91" s="151"/>
      <c r="FK91" s="151"/>
      <c r="FL91" s="151">
        <v>210</v>
      </c>
      <c r="FM91" s="151"/>
      <c r="FN91" s="151"/>
      <c r="FO91" s="151"/>
      <c r="FP91" s="151"/>
      <c r="FQ91" s="151"/>
      <c r="FR91" s="151"/>
      <c r="FS91" s="151"/>
      <c r="FT91" s="151"/>
      <c r="FU91" s="151"/>
      <c r="FV91" s="151"/>
      <c r="FW91" s="151"/>
      <c r="FX91" s="151"/>
      <c r="FY91" s="151"/>
      <c r="FZ91" s="151"/>
      <c r="GA91" s="151"/>
      <c r="GB91" s="151"/>
      <c r="GC91" s="151"/>
      <c r="GD91" s="151"/>
      <c r="GE91" s="151"/>
      <c r="GF91" s="151"/>
      <c r="GG91" s="151"/>
      <c r="GH91" s="151"/>
      <c r="GI91" s="151"/>
      <c r="GJ91" s="151"/>
      <c r="GK91" s="151"/>
      <c r="GL91" s="151"/>
      <c r="GM91" s="151"/>
      <c r="GN91" s="151"/>
      <c r="GO91" s="151"/>
      <c r="GP91" s="151"/>
      <c r="GQ91" s="151"/>
      <c r="GR91" s="151"/>
      <c r="GS91" s="151"/>
      <c r="GT91" s="151"/>
      <c r="GU91" s="151"/>
      <c r="GV91" s="151"/>
      <c r="GW91" s="151"/>
      <c r="GX91" s="151"/>
      <c r="GY91" s="151"/>
      <c r="GZ91" s="151"/>
      <c r="HA91" s="151"/>
      <c r="HB91" s="151"/>
      <c r="HC91" s="151"/>
      <c r="HD91" s="151"/>
      <c r="HE91" s="151"/>
      <c r="HF91" s="151"/>
      <c r="HG91" s="151"/>
      <c r="HH91" s="151"/>
      <c r="HI91" s="151"/>
      <c r="HJ91" s="151"/>
      <c r="HK91" s="151"/>
      <c r="HL91" s="151"/>
      <c r="HM91" s="151"/>
      <c r="HN91" s="151"/>
      <c r="HO91" s="151"/>
      <c r="HP91" s="151"/>
      <c r="HQ91" s="151"/>
      <c r="HR91" s="151"/>
      <c r="HS91" s="151"/>
      <c r="HT91" s="151"/>
      <c r="HU91" s="151"/>
      <c r="HV91" s="151"/>
      <c r="HW91" s="151"/>
      <c r="HX91" s="151"/>
      <c r="HY91" s="151"/>
      <c r="HZ91" s="151"/>
      <c r="IA91" s="151"/>
      <c r="IB91" s="151"/>
      <c r="IC91" s="151"/>
      <c r="ID91" s="151"/>
      <c r="IE91" s="151"/>
      <c r="IF91" s="151"/>
      <c r="IG91" s="151"/>
      <c r="IH91" s="151"/>
      <c r="II91" s="151"/>
      <c r="IJ91" s="151"/>
      <c r="IK91" s="151"/>
      <c r="IL91" s="151"/>
      <c r="IM91" s="151"/>
      <c r="IN91" s="151"/>
      <c r="IO91" s="151"/>
      <c r="IP91" s="151"/>
      <c r="IQ91" s="151"/>
      <c r="IR91" s="151"/>
      <c r="IS91" s="151"/>
      <c r="IT91" s="151"/>
      <c r="IU91" s="151"/>
      <c r="IV91" s="151"/>
      <c r="IW91" s="151"/>
      <c r="IX91" s="151"/>
      <c r="IY91" s="151"/>
      <c r="IZ91" s="151"/>
      <c r="JA91" s="151"/>
      <c r="JB91" s="151"/>
      <c r="JC91" s="151"/>
      <c r="JD91" s="151"/>
      <c r="JE91" s="151"/>
      <c r="JF91" s="151"/>
      <c r="JG91" s="151"/>
      <c r="JH91" s="151"/>
      <c r="JI91" s="151"/>
      <c r="JJ91" s="151"/>
      <c r="JK91" s="151"/>
      <c r="JL91" s="151"/>
      <c r="JM91" s="151"/>
      <c r="JN91" s="151"/>
      <c r="JO91" s="151">
        <v>0</v>
      </c>
      <c r="JP91" s="151"/>
      <c r="JQ91" s="151"/>
      <c r="JR91" s="151"/>
      <c r="JS91" s="151"/>
      <c r="JT91" s="151"/>
      <c r="JU91" s="151">
        <v>0</v>
      </c>
      <c r="JV91" s="151"/>
      <c r="JW91" s="151"/>
      <c r="JX91" s="151"/>
      <c r="JY91" s="151"/>
      <c r="JZ91" s="151"/>
      <c r="KA91" s="151"/>
      <c r="KB91" s="151"/>
      <c r="KC91" s="151"/>
      <c r="KD91" s="151"/>
      <c r="KE91" s="151"/>
      <c r="KF91" s="151"/>
      <c r="KG91" s="151"/>
      <c r="KH91" s="151"/>
      <c r="KI91" s="151"/>
      <c r="KJ91" s="151"/>
      <c r="KK91" s="151"/>
      <c r="KL91" s="151"/>
      <c r="KM91" s="151"/>
      <c r="KN91" s="151"/>
      <c r="KO91" s="151"/>
      <c r="KP91" s="151"/>
      <c r="KQ91" s="151"/>
      <c r="KR91" s="151"/>
      <c r="KS91" s="151"/>
      <c r="KT91" s="151"/>
      <c r="KU91" s="151"/>
      <c r="KV91" s="151"/>
      <c r="KW91" s="151"/>
      <c r="KX91" s="151"/>
      <c r="KY91" s="151">
        <v>7</v>
      </c>
      <c r="KZ91" s="151"/>
      <c r="LA91" s="151"/>
      <c r="LB91" s="151"/>
      <c r="LC91" s="151"/>
      <c r="LD91" s="151"/>
      <c r="LE91" s="151"/>
      <c r="LF91" s="151"/>
      <c r="LG91" s="151"/>
      <c r="LH91" s="151"/>
      <c r="LI91" s="151"/>
      <c r="LJ91" s="151"/>
      <c r="LK91" s="151"/>
      <c r="LL91" s="151"/>
      <c r="LM91" s="151"/>
      <c r="LN91" s="151"/>
      <c r="LO91" s="151"/>
      <c r="LP91" s="151"/>
      <c r="LQ91" s="151"/>
      <c r="LR91" s="151"/>
      <c r="LS91" s="151"/>
      <c r="LT91" s="151"/>
      <c r="LU91" s="151"/>
      <c r="LV91" s="151"/>
      <c r="LW91" s="151"/>
      <c r="LX91" s="151">
        <v>176</v>
      </c>
      <c r="LY91" s="151"/>
      <c r="LZ91" s="151"/>
      <c r="MA91" s="151">
        <v>36</v>
      </c>
      <c r="MB91" s="151"/>
      <c r="MC91" s="151"/>
      <c r="MD91" s="151"/>
      <c r="ME91" s="151"/>
      <c r="MF91" s="151"/>
      <c r="MG91" s="151">
        <v>1</v>
      </c>
      <c r="MH91" s="151"/>
      <c r="MI91" s="151"/>
      <c r="MJ91" s="151"/>
      <c r="MK91" s="151"/>
      <c r="ML91" s="151"/>
      <c r="MM91" s="151"/>
      <c r="MN91" s="151"/>
      <c r="MO91" s="151"/>
      <c r="MP91" s="151">
        <v>633</v>
      </c>
      <c r="MQ91" s="151"/>
      <c r="MR91" s="151"/>
      <c r="MS91" s="151"/>
      <c r="MT91" s="151"/>
      <c r="MU91" s="151"/>
      <c r="MV91" s="151"/>
      <c r="MW91" s="151"/>
      <c r="MX91" s="151"/>
      <c r="MY91" s="151"/>
      <c r="MZ91" s="151"/>
      <c r="NA91" s="151"/>
      <c r="NB91" s="151"/>
      <c r="NC91" s="151"/>
      <c r="ND91" s="151"/>
      <c r="NE91" s="151"/>
      <c r="NF91" s="151"/>
      <c r="NG91" s="151"/>
      <c r="NH91" s="151"/>
      <c r="NI91" s="151"/>
      <c r="NJ91" s="151"/>
      <c r="NK91" s="151"/>
      <c r="NL91" s="151"/>
      <c r="NM91" s="151"/>
      <c r="NN91" s="151"/>
      <c r="NO91" s="151"/>
      <c r="NP91" s="151"/>
      <c r="NQ91" s="151"/>
      <c r="NR91" s="151"/>
      <c r="NS91" s="151"/>
      <c r="NT91" s="151"/>
      <c r="NU91" s="151"/>
      <c r="NV91" s="151"/>
      <c r="NW91" s="151"/>
      <c r="NX91" s="151"/>
      <c r="NY91" s="151"/>
      <c r="NZ91" s="151"/>
      <c r="OA91" s="151"/>
      <c r="OB91" s="151"/>
      <c r="OC91" s="151"/>
      <c r="OD91" s="151"/>
      <c r="OE91" s="151"/>
      <c r="OF91" s="151"/>
      <c r="OG91" s="151"/>
      <c r="OH91" s="151"/>
      <c r="OI91" s="151"/>
      <c r="OJ91" s="151"/>
      <c r="OK91" s="151"/>
      <c r="OL91" s="151"/>
      <c r="OM91" s="151"/>
      <c r="ON91" s="151">
        <v>3</v>
      </c>
      <c r="OO91" s="152"/>
      <c r="OP91" s="142">
        <v>6035</v>
      </c>
      <c r="OQ91" s="153"/>
      <c r="OR91" s="151">
        <v>23158</v>
      </c>
      <c r="OS91" s="151"/>
      <c r="OT91" s="151"/>
      <c r="OU91" s="151"/>
      <c r="OV91" s="151">
        <v>793</v>
      </c>
      <c r="OW91" s="151">
        <v>7527</v>
      </c>
      <c r="OX91" s="151">
        <v>-15206</v>
      </c>
      <c r="OY91" s="151"/>
      <c r="OZ91" s="151">
        <v>356</v>
      </c>
      <c r="PA91" s="151"/>
      <c r="PB91" s="151"/>
      <c r="PC91" s="151"/>
      <c r="PD91" s="151">
        <v>1</v>
      </c>
      <c r="PE91" s="151"/>
      <c r="PF91" s="151"/>
      <c r="PG91" s="151"/>
      <c r="PH91" s="151">
        <v>9409</v>
      </c>
      <c r="PI91" s="151"/>
      <c r="PJ91" s="154"/>
      <c r="PK91" s="142">
        <v>26039</v>
      </c>
      <c r="PL91" s="142">
        <v>32074</v>
      </c>
    </row>
    <row r="92" spans="1:428" ht="15" x14ac:dyDescent="0.25">
      <c r="A92" s="156">
        <v>333130</v>
      </c>
      <c r="B92" s="157" t="s">
        <v>722</v>
      </c>
      <c r="C92" s="147" t="s">
        <v>280</v>
      </c>
      <c r="D92" s="153"/>
      <c r="E92" s="151"/>
      <c r="F92" s="151"/>
      <c r="G92" s="151"/>
      <c r="H92" s="151"/>
      <c r="I92" s="151"/>
      <c r="J92" s="151"/>
      <c r="K92" s="151"/>
      <c r="L92" s="151"/>
      <c r="M92" s="151"/>
      <c r="N92" s="151"/>
      <c r="O92" s="151"/>
      <c r="P92" s="151"/>
      <c r="Q92" s="151">
        <v>1197</v>
      </c>
      <c r="R92" s="151">
        <v>576</v>
      </c>
      <c r="S92" s="151">
        <v>132</v>
      </c>
      <c r="T92" s="151">
        <v>51</v>
      </c>
      <c r="U92" s="151">
        <v>60</v>
      </c>
      <c r="V92" s="151">
        <v>51</v>
      </c>
      <c r="W92" s="151">
        <v>181</v>
      </c>
      <c r="X92" s="151">
        <v>1080</v>
      </c>
      <c r="Y92" s="151"/>
      <c r="Z92" s="151"/>
      <c r="AA92" s="151"/>
      <c r="AB92" s="151"/>
      <c r="AC92" s="151"/>
      <c r="AD92" s="151">
        <v>19</v>
      </c>
      <c r="AE92" s="151"/>
      <c r="AF92" s="151"/>
      <c r="AG92" s="151"/>
      <c r="AH92" s="151"/>
      <c r="AI92" s="151"/>
      <c r="AJ92" s="151"/>
      <c r="AK92" s="151">
        <v>2</v>
      </c>
      <c r="AL92" s="151"/>
      <c r="AM92" s="151"/>
      <c r="AN92" s="151"/>
      <c r="AO92" s="151"/>
      <c r="AP92" s="151"/>
      <c r="AQ92" s="151"/>
      <c r="AR92" s="151"/>
      <c r="AS92" s="151"/>
      <c r="AT92" s="151"/>
      <c r="AU92" s="151"/>
      <c r="AV92" s="151"/>
      <c r="AW92" s="151"/>
      <c r="AX92" s="151"/>
      <c r="AY92" s="151"/>
      <c r="AZ92" s="151"/>
      <c r="BA92" s="151"/>
      <c r="BB92" s="151"/>
      <c r="BC92" s="151"/>
      <c r="BD92" s="151"/>
      <c r="BE92" s="151"/>
      <c r="BF92" s="151"/>
      <c r="BG92" s="151"/>
      <c r="BH92" s="151"/>
      <c r="BI92" s="151"/>
      <c r="BJ92" s="151"/>
      <c r="BK92" s="151"/>
      <c r="BL92" s="151"/>
      <c r="BM92" s="151"/>
      <c r="BN92" s="151"/>
      <c r="BO92" s="151"/>
      <c r="BP92" s="151"/>
      <c r="BQ92" s="151"/>
      <c r="BR92" s="151"/>
      <c r="BS92" s="151"/>
      <c r="BT92" s="151"/>
      <c r="BU92" s="151"/>
      <c r="BV92" s="151"/>
      <c r="BW92" s="151"/>
      <c r="BX92" s="151"/>
      <c r="BY92" s="151"/>
      <c r="BZ92" s="151"/>
      <c r="CA92" s="151"/>
      <c r="CB92" s="151"/>
      <c r="CC92" s="151"/>
      <c r="CD92" s="151"/>
      <c r="CE92" s="151"/>
      <c r="CF92" s="151"/>
      <c r="CG92" s="151"/>
      <c r="CH92" s="151">
        <v>20</v>
      </c>
      <c r="CI92" s="151"/>
      <c r="CJ92" s="151"/>
      <c r="CK92" s="151">
        <v>79</v>
      </c>
      <c r="CL92" s="151"/>
      <c r="CM92" s="151"/>
      <c r="CN92" s="151"/>
      <c r="CO92" s="151"/>
      <c r="CP92" s="151"/>
      <c r="CQ92" s="151"/>
      <c r="CR92" s="151"/>
      <c r="CS92" s="151"/>
      <c r="CT92" s="151"/>
      <c r="CU92" s="151"/>
      <c r="CV92" s="151"/>
      <c r="CW92" s="151"/>
      <c r="CX92" s="151"/>
      <c r="CY92" s="151"/>
      <c r="CZ92" s="151"/>
      <c r="DA92" s="151"/>
      <c r="DB92" s="151"/>
      <c r="DC92" s="151"/>
      <c r="DD92" s="151"/>
      <c r="DE92" s="151"/>
      <c r="DF92" s="151"/>
      <c r="DG92" s="151"/>
      <c r="DH92" s="151"/>
      <c r="DI92" s="151"/>
      <c r="DJ92" s="151"/>
      <c r="DK92" s="151"/>
      <c r="DL92" s="151"/>
      <c r="DM92" s="151"/>
      <c r="DN92" s="151"/>
      <c r="DO92" s="151"/>
      <c r="DP92" s="151"/>
      <c r="DQ92" s="151"/>
      <c r="DR92" s="151"/>
      <c r="DS92" s="151"/>
      <c r="DT92" s="151"/>
      <c r="DU92" s="151"/>
      <c r="DV92" s="151"/>
      <c r="DW92" s="151"/>
      <c r="DX92" s="151"/>
      <c r="DY92" s="151"/>
      <c r="DZ92" s="151"/>
      <c r="EA92" s="151"/>
      <c r="EB92" s="151"/>
      <c r="EC92" s="151"/>
      <c r="ED92" s="151"/>
      <c r="EE92" s="151"/>
      <c r="EF92" s="151"/>
      <c r="EG92" s="151"/>
      <c r="EH92" s="151"/>
      <c r="EI92" s="151"/>
      <c r="EJ92" s="151"/>
      <c r="EK92" s="151"/>
      <c r="EL92" s="151"/>
      <c r="EM92" s="151"/>
      <c r="EN92" s="151"/>
      <c r="EO92" s="151"/>
      <c r="EP92" s="151"/>
      <c r="EQ92" s="151"/>
      <c r="ER92" s="151"/>
      <c r="ES92" s="151"/>
      <c r="ET92" s="151"/>
      <c r="EU92" s="151"/>
      <c r="EV92" s="151"/>
      <c r="EW92" s="151"/>
      <c r="EX92" s="151"/>
      <c r="EY92" s="151"/>
      <c r="EZ92" s="151"/>
      <c r="FA92" s="151"/>
      <c r="FB92" s="151"/>
      <c r="FC92" s="151"/>
      <c r="FD92" s="151"/>
      <c r="FE92" s="151"/>
      <c r="FF92" s="151"/>
      <c r="FG92" s="151"/>
      <c r="FH92" s="151"/>
      <c r="FI92" s="151"/>
      <c r="FJ92" s="151"/>
      <c r="FK92" s="151"/>
      <c r="FL92" s="151"/>
      <c r="FM92" s="151"/>
      <c r="FN92" s="151"/>
      <c r="FO92" s="151"/>
      <c r="FP92" s="151"/>
      <c r="FQ92" s="151"/>
      <c r="FR92" s="151"/>
      <c r="FS92" s="151"/>
      <c r="FT92" s="151"/>
      <c r="FU92" s="151"/>
      <c r="FV92" s="151"/>
      <c r="FW92" s="151"/>
      <c r="FX92" s="151"/>
      <c r="FY92" s="151"/>
      <c r="FZ92" s="151"/>
      <c r="GA92" s="151"/>
      <c r="GB92" s="151"/>
      <c r="GC92" s="151"/>
      <c r="GD92" s="151"/>
      <c r="GE92" s="151"/>
      <c r="GF92" s="151"/>
      <c r="GG92" s="151"/>
      <c r="GH92" s="151"/>
      <c r="GI92" s="151"/>
      <c r="GJ92" s="151"/>
      <c r="GK92" s="151"/>
      <c r="GL92" s="151"/>
      <c r="GM92" s="151"/>
      <c r="GN92" s="151"/>
      <c r="GO92" s="151"/>
      <c r="GP92" s="151"/>
      <c r="GQ92" s="151"/>
      <c r="GR92" s="151"/>
      <c r="GS92" s="151"/>
      <c r="GT92" s="151"/>
      <c r="GU92" s="151"/>
      <c r="GV92" s="151"/>
      <c r="GW92" s="151"/>
      <c r="GX92" s="151"/>
      <c r="GY92" s="151"/>
      <c r="GZ92" s="151"/>
      <c r="HA92" s="151"/>
      <c r="HB92" s="151"/>
      <c r="HC92" s="151"/>
      <c r="HD92" s="151"/>
      <c r="HE92" s="151"/>
      <c r="HF92" s="151"/>
      <c r="HG92" s="151"/>
      <c r="HH92" s="151"/>
      <c r="HI92" s="151"/>
      <c r="HJ92" s="151"/>
      <c r="HK92" s="151"/>
      <c r="HL92" s="151"/>
      <c r="HM92" s="151"/>
      <c r="HN92" s="151"/>
      <c r="HO92" s="151"/>
      <c r="HP92" s="151"/>
      <c r="HQ92" s="151"/>
      <c r="HR92" s="151"/>
      <c r="HS92" s="151"/>
      <c r="HT92" s="151"/>
      <c r="HU92" s="151"/>
      <c r="HV92" s="151"/>
      <c r="HW92" s="151"/>
      <c r="HX92" s="151"/>
      <c r="HY92" s="151"/>
      <c r="HZ92" s="151"/>
      <c r="IA92" s="151"/>
      <c r="IB92" s="151"/>
      <c r="IC92" s="151"/>
      <c r="ID92" s="151"/>
      <c r="IE92" s="151"/>
      <c r="IF92" s="151"/>
      <c r="IG92" s="151"/>
      <c r="IH92" s="151"/>
      <c r="II92" s="151"/>
      <c r="IJ92" s="151"/>
      <c r="IK92" s="151"/>
      <c r="IL92" s="151"/>
      <c r="IM92" s="151"/>
      <c r="IN92" s="151"/>
      <c r="IO92" s="151"/>
      <c r="IP92" s="151"/>
      <c r="IQ92" s="151"/>
      <c r="IR92" s="151"/>
      <c r="IS92" s="151"/>
      <c r="IT92" s="151"/>
      <c r="IU92" s="151"/>
      <c r="IV92" s="151"/>
      <c r="IW92" s="151"/>
      <c r="IX92" s="151"/>
      <c r="IY92" s="151"/>
      <c r="IZ92" s="151"/>
      <c r="JA92" s="151"/>
      <c r="JB92" s="151"/>
      <c r="JC92" s="151"/>
      <c r="JD92" s="151"/>
      <c r="JE92" s="151"/>
      <c r="JF92" s="151"/>
      <c r="JG92" s="151"/>
      <c r="JH92" s="151"/>
      <c r="JI92" s="151"/>
      <c r="JJ92" s="151"/>
      <c r="JK92" s="151"/>
      <c r="JL92" s="151"/>
      <c r="JM92" s="151"/>
      <c r="JN92" s="151"/>
      <c r="JO92" s="151"/>
      <c r="JP92" s="151"/>
      <c r="JQ92" s="151"/>
      <c r="JR92" s="151"/>
      <c r="JS92" s="151"/>
      <c r="JT92" s="151"/>
      <c r="JU92" s="151"/>
      <c r="JV92" s="151"/>
      <c r="JW92" s="151"/>
      <c r="JX92" s="151"/>
      <c r="JY92" s="151"/>
      <c r="JZ92" s="151"/>
      <c r="KA92" s="151"/>
      <c r="KB92" s="151"/>
      <c r="KC92" s="151"/>
      <c r="KD92" s="151"/>
      <c r="KE92" s="151"/>
      <c r="KF92" s="151"/>
      <c r="KG92" s="151"/>
      <c r="KH92" s="151"/>
      <c r="KI92" s="151"/>
      <c r="KJ92" s="151"/>
      <c r="KK92" s="151"/>
      <c r="KL92" s="151"/>
      <c r="KM92" s="151"/>
      <c r="KN92" s="151"/>
      <c r="KO92" s="151"/>
      <c r="KP92" s="151"/>
      <c r="KQ92" s="151"/>
      <c r="KR92" s="151"/>
      <c r="KS92" s="151"/>
      <c r="KT92" s="151"/>
      <c r="KU92" s="151"/>
      <c r="KV92" s="151"/>
      <c r="KW92" s="151"/>
      <c r="KX92" s="151"/>
      <c r="KY92" s="151"/>
      <c r="KZ92" s="151"/>
      <c r="LA92" s="151"/>
      <c r="LB92" s="151"/>
      <c r="LC92" s="151"/>
      <c r="LD92" s="151"/>
      <c r="LE92" s="151"/>
      <c r="LF92" s="151"/>
      <c r="LG92" s="151"/>
      <c r="LH92" s="151"/>
      <c r="LI92" s="151"/>
      <c r="LJ92" s="151"/>
      <c r="LK92" s="151"/>
      <c r="LL92" s="151"/>
      <c r="LM92" s="151"/>
      <c r="LN92" s="151"/>
      <c r="LO92" s="151"/>
      <c r="LP92" s="151"/>
      <c r="LQ92" s="151"/>
      <c r="LR92" s="151"/>
      <c r="LS92" s="151"/>
      <c r="LT92" s="151"/>
      <c r="LU92" s="151"/>
      <c r="LV92" s="151"/>
      <c r="LW92" s="151"/>
      <c r="LX92" s="151">
        <v>40</v>
      </c>
      <c r="LY92" s="151"/>
      <c r="LZ92" s="151"/>
      <c r="MA92" s="151">
        <v>4</v>
      </c>
      <c r="MB92" s="151"/>
      <c r="MC92" s="151"/>
      <c r="MD92" s="151"/>
      <c r="ME92" s="151"/>
      <c r="MF92" s="151"/>
      <c r="MG92" s="151"/>
      <c r="MH92" s="151"/>
      <c r="MI92" s="151"/>
      <c r="MJ92" s="151"/>
      <c r="MK92" s="151"/>
      <c r="ML92" s="151"/>
      <c r="MM92" s="151"/>
      <c r="MN92" s="151"/>
      <c r="MO92" s="151"/>
      <c r="MP92" s="151">
        <v>235</v>
      </c>
      <c r="MQ92" s="151"/>
      <c r="MR92" s="151"/>
      <c r="MS92" s="151"/>
      <c r="MT92" s="151"/>
      <c r="MU92" s="151"/>
      <c r="MV92" s="151"/>
      <c r="MW92" s="151"/>
      <c r="MX92" s="151"/>
      <c r="MY92" s="151"/>
      <c r="MZ92" s="151"/>
      <c r="NA92" s="151"/>
      <c r="NB92" s="151"/>
      <c r="NC92" s="151"/>
      <c r="ND92" s="151"/>
      <c r="NE92" s="151"/>
      <c r="NF92" s="151"/>
      <c r="NG92" s="151"/>
      <c r="NH92" s="151"/>
      <c r="NI92" s="151"/>
      <c r="NJ92" s="151"/>
      <c r="NK92" s="151"/>
      <c r="NL92" s="151"/>
      <c r="NM92" s="151"/>
      <c r="NN92" s="151"/>
      <c r="NO92" s="151"/>
      <c r="NP92" s="151"/>
      <c r="NQ92" s="151"/>
      <c r="NR92" s="151"/>
      <c r="NS92" s="151"/>
      <c r="NT92" s="151"/>
      <c r="NU92" s="151"/>
      <c r="NV92" s="151"/>
      <c r="NW92" s="151"/>
      <c r="NX92" s="151"/>
      <c r="NY92" s="151"/>
      <c r="NZ92" s="151"/>
      <c r="OA92" s="151"/>
      <c r="OB92" s="151"/>
      <c r="OC92" s="151"/>
      <c r="OD92" s="151"/>
      <c r="OE92" s="151">
        <v>25</v>
      </c>
      <c r="OF92" s="151"/>
      <c r="OG92" s="151"/>
      <c r="OH92" s="151"/>
      <c r="OI92" s="151"/>
      <c r="OJ92" s="151"/>
      <c r="OK92" s="151"/>
      <c r="OL92" s="151"/>
      <c r="OM92" s="151"/>
      <c r="ON92" s="151"/>
      <c r="OO92" s="152"/>
      <c r="OP92" s="142">
        <v>3750</v>
      </c>
      <c r="OQ92" s="153"/>
      <c r="OR92" s="151">
        <v>12838</v>
      </c>
      <c r="OS92" s="151"/>
      <c r="OT92" s="151"/>
      <c r="OU92" s="151"/>
      <c r="OV92" s="151">
        <v>-172</v>
      </c>
      <c r="OW92" s="151">
        <v>2402</v>
      </c>
      <c r="OX92" s="151">
        <v>-1872</v>
      </c>
      <c r="OY92" s="151"/>
      <c r="OZ92" s="151"/>
      <c r="PA92" s="151"/>
      <c r="PB92" s="151"/>
      <c r="PC92" s="151"/>
      <c r="PD92" s="151"/>
      <c r="PE92" s="151"/>
      <c r="PF92" s="151"/>
      <c r="PG92" s="151"/>
      <c r="PH92" s="151"/>
      <c r="PI92" s="151"/>
      <c r="PJ92" s="154"/>
      <c r="PK92" s="142">
        <v>13196</v>
      </c>
      <c r="PL92" s="142">
        <v>16946</v>
      </c>
    </row>
    <row r="93" spans="1:428" ht="15" x14ac:dyDescent="0.25">
      <c r="A93" s="156">
        <v>333242</v>
      </c>
      <c r="B93" s="157" t="s">
        <v>722</v>
      </c>
      <c r="C93" s="147" t="s">
        <v>281</v>
      </c>
      <c r="D93" s="153"/>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151"/>
      <c r="AH93" s="151"/>
      <c r="AI93" s="151"/>
      <c r="AJ93" s="151"/>
      <c r="AK93" s="151"/>
      <c r="AL93" s="151"/>
      <c r="AM93" s="151"/>
      <c r="AN93" s="151"/>
      <c r="AO93" s="151"/>
      <c r="AP93" s="151"/>
      <c r="AQ93" s="151"/>
      <c r="AR93" s="151"/>
      <c r="AS93" s="151"/>
      <c r="AT93" s="151"/>
      <c r="AU93" s="151"/>
      <c r="AV93" s="151"/>
      <c r="AW93" s="151"/>
      <c r="AX93" s="151"/>
      <c r="AY93" s="151"/>
      <c r="AZ93" s="151"/>
      <c r="BA93" s="151"/>
      <c r="BB93" s="151"/>
      <c r="BC93" s="151"/>
      <c r="BD93" s="151"/>
      <c r="BE93" s="151"/>
      <c r="BF93" s="151"/>
      <c r="BG93" s="151"/>
      <c r="BH93" s="151"/>
      <c r="BI93" s="151"/>
      <c r="BJ93" s="151"/>
      <c r="BK93" s="151"/>
      <c r="BL93" s="151"/>
      <c r="BM93" s="151"/>
      <c r="BN93" s="151"/>
      <c r="BO93" s="151"/>
      <c r="BP93" s="151"/>
      <c r="BQ93" s="151"/>
      <c r="BR93" s="151"/>
      <c r="BS93" s="151"/>
      <c r="BT93" s="151"/>
      <c r="BU93" s="151"/>
      <c r="BV93" s="151"/>
      <c r="BW93" s="151"/>
      <c r="BX93" s="151"/>
      <c r="BY93" s="151"/>
      <c r="BZ93" s="151"/>
      <c r="CA93" s="151"/>
      <c r="CB93" s="151"/>
      <c r="CC93" s="151"/>
      <c r="CD93" s="151"/>
      <c r="CE93" s="151"/>
      <c r="CF93" s="151"/>
      <c r="CG93" s="151"/>
      <c r="CH93" s="151"/>
      <c r="CI93" s="151"/>
      <c r="CJ93" s="151"/>
      <c r="CK93" s="151"/>
      <c r="CL93" s="151">
        <v>263</v>
      </c>
      <c r="CM93" s="151"/>
      <c r="CN93" s="151"/>
      <c r="CO93" s="151"/>
      <c r="CP93" s="151"/>
      <c r="CQ93" s="151"/>
      <c r="CR93" s="151"/>
      <c r="CS93" s="151"/>
      <c r="CT93" s="151"/>
      <c r="CU93" s="151"/>
      <c r="CV93" s="151"/>
      <c r="CW93" s="151"/>
      <c r="CX93" s="151"/>
      <c r="CY93" s="151"/>
      <c r="CZ93" s="151"/>
      <c r="DA93" s="151"/>
      <c r="DB93" s="151"/>
      <c r="DC93" s="151"/>
      <c r="DD93" s="151"/>
      <c r="DE93" s="151"/>
      <c r="DF93" s="151"/>
      <c r="DG93" s="151"/>
      <c r="DH93" s="151"/>
      <c r="DI93" s="151"/>
      <c r="DJ93" s="151"/>
      <c r="DK93" s="151"/>
      <c r="DL93" s="151"/>
      <c r="DM93" s="151"/>
      <c r="DN93" s="151"/>
      <c r="DO93" s="151"/>
      <c r="DP93" s="151">
        <v>18</v>
      </c>
      <c r="DQ93" s="151"/>
      <c r="DR93" s="151">
        <v>1</v>
      </c>
      <c r="DS93" s="151"/>
      <c r="DT93" s="151"/>
      <c r="DU93" s="151"/>
      <c r="DV93" s="151"/>
      <c r="DW93" s="151"/>
      <c r="DX93" s="151"/>
      <c r="DY93" s="151"/>
      <c r="DZ93" s="151"/>
      <c r="EA93" s="151"/>
      <c r="EB93" s="151"/>
      <c r="EC93" s="151"/>
      <c r="ED93" s="151"/>
      <c r="EE93" s="151"/>
      <c r="EF93" s="151"/>
      <c r="EG93" s="151"/>
      <c r="EH93" s="151"/>
      <c r="EI93" s="151"/>
      <c r="EJ93" s="151"/>
      <c r="EK93" s="151"/>
      <c r="EL93" s="151"/>
      <c r="EM93" s="151"/>
      <c r="EN93" s="151"/>
      <c r="EO93" s="151"/>
      <c r="EP93" s="151"/>
      <c r="EQ93" s="151"/>
      <c r="ER93" s="151"/>
      <c r="ES93" s="151"/>
      <c r="ET93" s="151"/>
      <c r="EU93" s="151"/>
      <c r="EV93" s="151"/>
      <c r="EW93" s="151"/>
      <c r="EX93" s="151"/>
      <c r="EY93" s="151"/>
      <c r="EZ93" s="151"/>
      <c r="FA93" s="151"/>
      <c r="FB93" s="151"/>
      <c r="FC93" s="151"/>
      <c r="FD93" s="151"/>
      <c r="FE93" s="151"/>
      <c r="FF93" s="151"/>
      <c r="FG93" s="151"/>
      <c r="FH93" s="151"/>
      <c r="FI93" s="151"/>
      <c r="FJ93" s="151"/>
      <c r="FK93" s="151"/>
      <c r="FL93" s="151"/>
      <c r="FM93" s="151"/>
      <c r="FN93" s="151"/>
      <c r="FO93" s="151"/>
      <c r="FP93" s="151"/>
      <c r="FQ93" s="151"/>
      <c r="FR93" s="151"/>
      <c r="FS93" s="151"/>
      <c r="FT93" s="151"/>
      <c r="FU93" s="151"/>
      <c r="FV93" s="151"/>
      <c r="FW93" s="151"/>
      <c r="FX93" s="151"/>
      <c r="FY93" s="151"/>
      <c r="FZ93" s="151"/>
      <c r="GA93" s="151"/>
      <c r="GB93" s="151"/>
      <c r="GC93" s="151"/>
      <c r="GD93" s="151"/>
      <c r="GE93" s="151"/>
      <c r="GF93" s="151"/>
      <c r="GG93" s="151"/>
      <c r="GH93" s="151"/>
      <c r="GI93" s="151"/>
      <c r="GJ93" s="151"/>
      <c r="GK93" s="151"/>
      <c r="GL93" s="151"/>
      <c r="GM93" s="151"/>
      <c r="GN93" s="151"/>
      <c r="GO93" s="151"/>
      <c r="GP93" s="151"/>
      <c r="GQ93" s="151"/>
      <c r="GR93" s="151"/>
      <c r="GS93" s="151"/>
      <c r="GT93" s="151"/>
      <c r="GU93" s="151"/>
      <c r="GV93" s="151"/>
      <c r="GW93" s="151"/>
      <c r="GX93" s="151"/>
      <c r="GY93" s="151"/>
      <c r="GZ93" s="151"/>
      <c r="HA93" s="151"/>
      <c r="HB93" s="151"/>
      <c r="HC93" s="151"/>
      <c r="HD93" s="151"/>
      <c r="HE93" s="151"/>
      <c r="HF93" s="151"/>
      <c r="HG93" s="151"/>
      <c r="HH93" s="151"/>
      <c r="HI93" s="151"/>
      <c r="HJ93" s="151"/>
      <c r="HK93" s="151"/>
      <c r="HL93" s="151"/>
      <c r="HM93" s="151"/>
      <c r="HN93" s="151"/>
      <c r="HO93" s="151"/>
      <c r="HP93" s="151"/>
      <c r="HQ93" s="151"/>
      <c r="HR93" s="151"/>
      <c r="HS93" s="151"/>
      <c r="HT93" s="151"/>
      <c r="HU93" s="151"/>
      <c r="HV93" s="151"/>
      <c r="HW93" s="151"/>
      <c r="HX93" s="151"/>
      <c r="HY93" s="151"/>
      <c r="HZ93" s="151"/>
      <c r="IA93" s="151"/>
      <c r="IB93" s="151"/>
      <c r="IC93" s="151"/>
      <c r="ID93" s="151"/>
      <c r="IE93" s="151"/>
      <c r="IF93" s="151"/>
      <c r="IG93" s="151"/>
      <c r="IH93" s="151"/>
      <c r="II93" s="151"/>
      <c r="IJ93" s="151"/>
      <c r="IK93" s="151"/>
      <c r="IL93" s="151"/>
      <c r="IM93" s="151"/>
      <c r="IN93" s="151"/>
      <c r="IO93" s="151"/>
      <c r="IP93" s="151"/>
      <c r="IQ93" s="151"/>
      <c r="IR93" s="151"/>
      <c r="IS93" s="151"/>
      <c r="IT93" s="151"/>
      <c r="IU93" s="151"/>
      <c r="IV93" s="151"/>
      <c r="IW93" s="151"/>
      <c r="IX93" s="151"/>
      <c r="IY93" s="151"/>
      <c r="IZ93" s="151"/>
      <c r="JA93" s="151"/>
      <c r="JB93" s="151"/>
      <c r="JC93" s="151"/>
      <c r="JD93" s="151"/>
      <c r="JE93" s="151"/>
      <c r="JF93" s="151"/>
      <c r="JG93" s="151"/>
      <c r="JH93" s="151"/>
      <c r="JI93" s="151"/>
      <c r="JJ93" s="151"/>
      <c r="JK93" s="151"/>
      <c r="JL93" s="151"/>
      <c r="JM93" s="151"/>
      <c r="JN93" s="151"/>
      <c r="JO93" s="151"/>
      <c r="JP93" s="151"/>
      <c r="JQ93" s="151"/>
      <c r="JR93" s="151"/>
      <c r="JS93" s="151"/>
      <c r="JT93" s="151"/>
      <c r="JU93" s="151"/>
      <c r="JV93" s="151"/>
      <c r="JW93" s="151"/>
      <c r="JX93" s="151"/>
      <c r="JY93" s="151"/>
      <c r="JZ93" s="151"/>
      <c r="KA93" s="151"/>
      <c r="KB93" s="151"/>
      <c r="KC93" s="151"/>
      <c r="KD93" s="151"/>
      <c r="KE93" s="151"/>
      <c r="KF93" s="151"/>
      <c r="KG93" s="151"/>
      <c r="KH93" s="151"/>
      <c r="KI93" s="151"/>
      <c r="KJ93" s="151"/>
      <c r="KK93" s="151"/>
      <c r="KL93" s="151"/>
      <c r="KM93" s="151"/>
      <c r="KN93" s="151">
        <v>4</v>
      </c>
      <c r="KO93" s="151">
        <v>9</v>
      </c>
      <c r="KP93" s="151"/>
      <c r="KQ93" s="151">
        <v>17</v>
      </c>
      <c r="KR93" s="151">
        <v>7</v>
      </c>
      <c r="KS93" s="151">
        <v>30</v>
      </c>
      <c r="KT93" s="151">
        <v>26</v>
      </c>
      <c r="KU93" s="151">
        <v>5</v>
      </c>
      <c r="KV93" s="151">
        <v>80</v>
      </c>
      <c r="KW93" s="151">
        <v>34</v>
      </c>
      <c r="KX93" s="151">
        <v>21</v>
      </c>
      <c r="KY93" s="151"/>
      <c r="KZ93" s="151">
        <v>5</v>
      </c>
      <c r="LA93" s="151">
        <v>28</v>
      </c>
      <c r="LB93" s="151">
        <v>305</v>
      </c>
      <c r="LC93" s="151">
        <v>31</v>
      </c>
      <c r="LD93" s="151"/>
      <c r="LE93" s="151"/>
      <c r="LF93" s="151"/>
      <c r="LG93" s="151"/>
      <c r="LH93" s="151"/>
      <c r="LI93" s="151"/>
      <c r="LJ93" s="151"/>
      <c r="LK93" s="151"/>
      <c r="LL93" s="151"/>
      <c r="LM93" s="151"/>
      <c r="LN93" s="151"/>
      <c r="LO93" s="151"/>
      <c r="LP93" s="151"/>
      <c r="LQ93" s="151"/>
      <c r="LR93" s="151"/>
      <c r="LS93" s="151"/>
      <c r="LT93" s="151"/>
      <c r="LU93" s="151">
        <v>210</v>
      </c>
      <c r="LV93" s="151"/>
      <c r="LW93" s="151"/>
      <c r="LX93" s="151">
        <v>35</v>
      </c>
      <c r="LY93" s="151"/>
      <c r="LZ93" s="151"/>
      <c r="MA93" s="151">
        <v>98</v>
      </c>
      <c r="MB93" s="151"/>
      <c r="MC93" s="151"/>
      <c r="MD93" s="151"/>
      <c r="ME93" s="151"/>
      <c r="MF93" s="151"/>
      <c r="MG93" s="151">
        <v>2</v>
      </c>
      <c r="MH93" s="151"/>
      <c r="MI93" s="151"/>
      <c r="MJ93" s="151"/>
      <c r="MK93" s="151"/>
      <c r="ML93" s="151"/>
      <c r="MM93" s="151"/>
      <c r="MN93" s="151"/>
      <c r="MO93" s="151"/>
      <c r="MP93" s="151"/>
      <c r="MQ93" s="151"/>
      <c r="MR93" s="151"/>
      <c r="MS93" s="151"/>
      <c r="MT93" s="151"/>
      <c r="MU93" s="151"/>
      <c r="MV93" s="151"/>
      <c r="MW93" s="151"/>
      <c r="MX93" s="151"/>
      <c r="MY93" s="151"/>
      <c r="MZ93" s="151"/>
      <c r="NA93" s="151"/>
      <c r="NB93" s="151"/>
      <c r="NC93" s="151"/>
      <c r="ND93" s="151"/>
      <c r="NE93" s="151"/>
      <c r="NF93" s="151"/>
      <c r="NG93" s="151"/>
      <c r="NH93" s="151"/>
      <c r="NI93" s="151"/>
      <c r="NJ93" s="151"/>
      <c r="NK93" s="151"/>
      <c r="NL93" s="151"/>
      <c r="NM93" s="151"/>
      <c r="NN93" s="151"/>
      <c r="NO93" s="151"/>
      <c r="NP93" s="151"/>
      <c r="NQ93" s="151"/>
      <c r="NR93" s="151"/>
      <c r="NS93" s="151"/>
      <c r="NT93" s="151"/>
      <c r="NU93" s="151"/>
      <c r="NV93" s="151"/>
      <c r="NW93" s="151"/>
      <c r="NX93" s="151"/>
      <c r="NY93" s="151"/>
      <c r="NZ93" s="151"/>
      <c r="OA93" s="151"/>
      <c r="OB93" s="151"/>
      <c r="OC93" s="151"/>
      <c r="OD93" s="151"/>
      <c r="OE93" s="151"/>
      <c r="OF93" s="151"/>
      <c r="OG93" s="151"/>
      <c r="OH93" s="151"/>
      <c r="OI93" s="151"/>
      <c r="OJ93" s="151"/>
      <c r="OK93" s="151"/>
      <c r="OL93" s="151"/>
      <c r="OM93" s="151"/>
      <c r="ON93" s="151"/>
      <c r="OO93" s="152"/>
      <c r="OP93" s="142">
        <v>1227</v>
      </c>
      <c r="OQ93" s="153"/>
      <c r="OR93" s="151">
        <v>5382</v>
      </c>
      <c r="OS93" s="151"/>
      <c r="OT93" s="151"/>
      <c r="OU93" s="151"/>
      <c r="OV93" s="151">
        <v>341</v>
      </c>
      <c r="OW93" s="151">
        <v>11326</v>
      </c>
      <c r="OX93" s="151">
        <v>-3951</v>
      </c>
      <c r="OY93" s="151"/>
      <c r="OZ93" s="151"/>
      <c r="PA93" s="151"/>
      <c r="PB93" s="151"/>
      <c r="PC93" s="151"/>
      <c r="PD93" s="151"/>
      <c r="PE93" s="151"/>
      <c r="PF93" s="151"/>
      <c r="PG93" s="151"/>
      <c r="PH93" s="151"/>
      <c r="PI93" s="151"/>
      <c r="PJ93" s="154"/>
      <c r="PK93" s="142">
        <v>13098</v>
      </c>
      <c r="PL93" s="142">
        <v>14325</v>
      </c>
    </row>
    <row r="94" spans="1:428" ht="15" x14ac:dyDescent="0.25">
      <c r="A94" s="156" t="s">
        <v>621</v>
      </c>
      <c r="B94" s="157" t="s">
        <v>722</v>
      </c>
      <c r="C94" s="147" t="s">
        <v>282</v>
      </c>
      <c r="D94" s="153"/>
      <c r="E94" s="151"/>
      <c r="F94" s="151"/>
      <c r="G94" s="151"/>
      <c r="H94" s="151"/>
      <c r="I94" s="151">
        <v>10</v>
      </c>
      <c r="J94" s="151"/>
      <c r="K94" s="151"/>
      <c r="L94" s="151"/>
      <c r="M94" s="151"/>
      <c r="N94" s="151"/>
      <c r="O94" s="151"/>
      <c r="P94" s="151"/>
      <c r="Q94" s="151"/>
      <c r="R94" s="151"/>
      <c r="S94" s="151"/>
      <c r="T94" s="151"/>
      <c r="U94" s="151"/>
      <c r="V94" s="151"/>
      <c r="W94" s="151"/>
      <c r="X94" s="151"/>
      <c r="Y94" s="151"/>
      <c r="Z94" s="151"/>
      <c r="AA94" s="151"/>
      <c r="AB94" s="151"/>
      <c r="AC94" s="151"/>
      <c r="AD94" s="151">
        <v>5</v>
      </c>
      <c r="AE94" s="151">
        <v>6</v>
      </c>
      <c r="AF94" s="151"/>
      <c r="AG94" s="151"/>
      <c r="AH94" s="151"/>
      <c r="AI94" s="151"/>
      <c r="AJ94" s="151"/>
      <c r="AK94" s="151"/>
      <c r="AL94" s="151"/>
      <c r="AM94" s="151"/>
      <c r="AN94" s="151"/>
      <c r="AO94" s="151"/>
      <c r="AP94" s="151"/>
      <c r="AQ94" s="151"/>
      <c r="AR94" s="151"/>
      <c r="AS94" s="151"/>
      <c r="AT94" s="151"/>
      <c r="AU94" s="151"/>
      <c r="AV94" s="151"/>
      <c r="AW94" s="151"/>
      <c r="AX94" s="151"/>
      <c r="AY94" s="151"/>
      <c r="AZ94" s="151"/>
      <c r="BA94" s="151"/>
      <c r="BB94" s="151"/>
      <c r="BC94" s="151"/>
      <c r="BD94" s="151"/>
      <c r="BE94" s="151"/>
      <c r="BF94" s="151"/>
      <c r="BG94" s="151">
        <v>0</v>
      </c>
      <c r="BH94" s="151"/>
      <c r="BI94" s="151"/>
      <c r="BJ94" s="151"/>
      <c r="BK94" s="151"/>
      <c r="BL94" s="151">
        <v>39</v>
      </c>
      <c r="BM94" s="151">
        <v>103</v>
      </c>
      <c r="BN94" s="151"/>
      <c r="BO94" s="151"/>
      <c r="BP94" s="151"/>
      <c r="BQ94" s="151"/>
      <c r="BR94" s="151"/>
      <c r="BS94" s="151"/>
      <c r="BT94" s="151"/>
      <c r="BU94" s="151"/>
      <c r="BV94" s="151"/>
      <c r="BW94" s="151"/>
      <c r="BX94" s="151"/>
      <c r="BY94" s="151"/>
      <c r="BZ94" s="151"/>
      <c r="CA94" s="151"/>
      <c r="CB94" s="151"/>
      <c r="CC94" s="151"/>
      <c r="CD94" s="151"/>
      <c r="CE94" s="151"/>
      <c r="CF94" s="151"/>
      <c r="CG94" s="151"/>
      <c r="CH94" s="151"/>
      <c r="CI94" s="151"/>
      <c r="CJ94" s="151"/>
      <c r="CK94" s="151"/>
      <c r="CL94" s="151"/>
      <c r="CM94" s="151">
        <v>756</v>
      </c>
      <c r="CN94" s="151"/>
      <c r="CO94" s="151"/>
      <c r="CP94" s="151"/>
      <c r="CQ94" s="151"/>
      <c r="CR94" s="151"/>
      <c r="CS94" s="151"/>
      <c r="CT94" s="151"/>
      <c r="CU94" s="151"/>
      <c r="CV94" s="151"/>
      <c r="CW94" s="151"/>
      <c r="CX94" s="151"/>
      <c r="CY94" s="151"/>
      <c r="CZ94" s="151"/>
      <c r="DA94" s="151"/>
      <c r="DB94" s="151"/>
      <c r="DC94" s="151"/>
      <c r="DD94" s="151"/>
      <c r="DE94" s="151"/>
      <c r="DF94" s="151"/>
      <c r="DG94" s="151"/>
      <c r="DH94" s="151"/>
      <c r="DI94" s="151"/>
      <c r="DJ94" s="151"/>
      <c r="DK94" s="151"/>
      <c r="DL94" s="151"/>
      <c r="DM94" s="151"/>
      <c r="DN94" s="151"/>
      <c r="DO94" s="151"/>
      <c r="DP94" s="151"/>
      <c r="DQ94" s="151">
        <v>131</v>
      </c>
      <c r="DR94" s="151"/>
      <c r="DS94" s="151"/>
      <c r="DT94" s="151"/>
      <c r="DU94" s="151"/>
      <c r="DV94" s="151"/>
      <c r="DW94" s="151"/>
      <c r="DX94" s="151"/>
      <c r="DY94" s="151"/>
      <c r="DZ94" s="151"/>
      <c r="EA94" s="151"/>
      <c r="EB94" s="151"/>
      <c r="EC94" s="151"/>
      <c r="ED94" s="151"/>
      <c r="EE94" s="151"/>
      <c r="EF94" s="151"/>
      <c r="EG94" s="151"/>
      <c r="EH94" s="151"/>
      <c r="EI94" s="151"/>
      <c r="EJ94" s="151"/>
      <c r="EK94" s="151"/>
      <c r="EL94" s="151"/>
      <c r="EM94" s="151"/>
      <c r="EN94" s="151"/>
      <c r="EO94" s="151"/>
      <c r="EP94" s="151"/>
      <c r="EQ94" s="151"/>
      <c r="ER94" s="151"/>
      <c r="ES94" s="151"/>
      <c r="ET94" s="151"/>
      <c r="EU94" s="151"/>
      <c r="EV94" s="151"/>
      <c r="EW94" s="151"/>
      <c r="EX94" s="151"/>
      <c r="EY94" s="151"/>
      <c r="EZ94" s="151"/>
      <c r="FA94" s="151"/>
      <c r="FB94" s="151"/>
      <c r="FC94" s="151"/>
      <c r="FD94" s="151"/>
      <c r="FE94" s="151"/>
      <c r="FF94" s="151"/>
      <c r="FG94" s="151"/>
      <c r="FH94" s="151"/>
      <c r="FI94" s="151"/>
      <c r="FJ94" s="151"/>
      <c r="FK94" s="151"/>
      <c r="FL94" s="151"/>
      <c r="FM94" s="151"/>
      <c r="FN94" s="151"/>
      <c r="FO94" s="151"/>
      <c r="FP94" s="151"/>
      <c r="FQ94" s="151"/>
      <c r="FR94" s="151"/>
      <c r="FS94" s="151">
        <v>5</v>
      </c>
      <c r="FT94" s="151">
        <v>4</v>
      </c>
      <c r="FU94" s="151"/>
      <c r="FV94" s="151"/>
      <c r="FW94" s="151"/>
      <c r="FX94" s="151"/>
      <c r="FY94" s="151"/>
      <c r="FZ94" s="151">
        <v>0</v>
      </c>
      <c r="GA94" s="151"/>
      <c r="GB94" s="151"/>
      <c r="GC94" s="151"/>
      <c r="GD94" s="151"/>
      <c r="GE94" s="151"/>
      <c r="GF94" s="151"/>
      <c r="GG94" s="151"/>
      <c r="GH94" s="151"/>
      <c r="GI94" s="151"/>
      <c r="GJ94" s="151"/>
      <c r="GK94" s="151"/>
      <c r="GL94" s="151"/>
      <c r="GM94" s="151"/>
      <c r="GN94" s="151"/>
      <c r="GO94" s="151"/>
      <c r="GP94" s="151"/>
      <c r="GQ94" s="151"/>
      <c r="GR94" s="151"/>
      <c r="GS94" s="151"/>
      <c r="GT94" s="151"/>
      <c r="GU94" s="151"/>
      <c r="GV94" s="151">
        <v>113</v>
      </c>
      <c r="GW94" s="151"/>
      <c r="GX94" s="151"/>
      <c r="GY94" s="151"/>
      <c r="GZ94" s="151"/>
      <c r="HA94" s="151"/>
      <c r="HB94" s="151"/>
      <c r="HC94" s="151"/>
      <c r="HD94" s="151"/>
      <c r="HE94" s="151"/>
      <c r="HF94" s="151"/>
      <c r="HG94" s="151"/>
      <c r="HH94" s="151"/>
      <c r="HI94" s="151"/>
      <c r="HJ94" s="151"/>
      <c r="HK94" s="151"/>
      <c r="HL94" s="151"/>
      <c r="HM94" s="151"/>
      <c r="HN94" s="151">
        <v>1</v>
      </c>
      <c r="HO94" s="151"/>
      <c r="HP94" s="151"/>
      <c r="HQ94" s="151"/>
      <c r="HR94" s="151"/>
      <c r="HS94" s="151"/>
      <c r="HT94" s="151"/>
      <c r="HU94" s="151"/>
      <c r="HV94" s="151">
        <v>221</v>
      </c>
      <c r="HW94" s="151">
        <v>345</v>
      </c>
      <c r="HX94" s="151"/>
      <c r="HY94" s="151"/>
      <c r="HZ94" s="151"/>
      <c r="IA94" s="151"/>
      <c r="IB94" s="151"/>
      <c r="IC94" s="151">
        <v>634</v>
      </c>
      <c r="ID94" s="151">
        <v>11</v>
      </c>
      <c r="IE94" s="151"/>
      <c r="IF94" s="151"/>
      <c r="IG94" s="151"/>
      <c r="IH94" s="151"/>
      <c r="II94" s="151">
        <v>112</v>
      </c>
      <c r="IJ94" s="151">
        <v>43</v>
      </c>
      <c r="IK94" s="151">
        <v>123</v>
      </c>
      <c r="IL94" s="151">
        <v>481</v>
      </c>
      <c r="IM94" s="151">
        <v>235</v>
      </c>
      <c r="IN94" s="151">
        <v>155</v>
      </c>
      <c r="IO94" s="151"/>
      <c r="IP94" s="151"/>
      <c r="IQ94" s="151"/>
      <c r="IR94" s="151"/>
      <c r="IS94" s="151"/>
      <c r="IT94" s="151"/>
      <c r="IU94" s="151"/>
      <c r="IV94" s="151">
        <v>323</v>
      </c>
      <c r="IW94" s="151"/>
      <c r="IX94" s="151"/>
      <c r="IY94" s="151"/>
      <c r="IZ94" s="151"/>
      <c r="JA94" s="151">
        <v>105</v>
      </c>
      <c r="JB94" s="151">
        <v>52</v>
      </c>
      <c r="JC94" s="151">
        <v>120</v>
      </c>
      <c r="JD94" s="151">
        <v>8</v>
      </c>
      <c r="JE94" s="151"/>
      <c r="JF94" s="151">
        <v>4</v>
      </c>
      <c r="JG94" s="151">
        <v>30</v>
      </c>
      <c r="JH94" s="151">
        <v>353</v>
      </c>
      <c r="JI94" s="151"/>
      <c r="JJ94" s="151"/>
      <c r="JK94" s="151"/>
      <c r="JL94" s="151"/>
      <c r="JM94" s="151"/>
      <c r="JN94" s="151"/>
      <c r="JO94" s="151">
        <v>299</v>
      </c>
      <c r="JP94" s="151"/>
      <c r="JQ94" s="151"/>
      <c r="JR94" s="151"/>
      <c r="JS94" s="151"/>
      <c r="JT94" s="151"/>
      <c r="JU94" s="151">
        <v>2</v>
      </c>
      <c r="JV94" s="151"/>
      <c r="JW94" s="151">
        <v>0</v>
      </c>
      <c r="JX94" s="151">
        <v>0</v>
      </c>
      <c r="JY94" s="151">
        <v>5</v>
      </c>
      <c r="JZ94" s="151"/>
      <c r="KA94" s="151"/>
      <c r="KB94" s="151">
        <v>0</v>
      </c>
      <c r="KC94" s="151">
        <v>228</v>
      </c>
      <c r="KD94" s="151"/>
      <c r="KE94" s="151"/>
      <c r="KF94" s="151"/>
      <c r="KG94" s="151"/>
      <c r="KH94" s="151"/>
      <c r="KI94" s="151"/>
      <c r="KJ94" s="151"/>
      <c r="KK94" s="151"/>
      <c r="KL94" s="151"/>
      <c r="KM94" s="151"/>
      <c r="KN94" s="151">
        <v>2</v>
      </c>
      <c r="KO94" s="151"/>
      <c r="KP94" s="151"/>
      <c r="KQ94" s="151"/>
      <c r="KR94" s="151"/>
      <c r="KS94" s="151">
        <v>1</v>
      </c>
      <c r="KT94" s="151"/>
      <c r="KU94" s="151"/>
      <c r="KV94" s="151"/>
      <c r="KW94" s="151"/>
      <c r="KX94" s="151">
        <v>0</v>
      </c>
      <c r="KY94" s="151"/>
      <c r="KZ94" s="151"/>
      <c r="LA94" s="151">
        <v>0</v>
      </c>
      <c r="LB94" s="151"/>
      <c r="LC94" s="151"/>
      <c r="LD94" s="151"/>
      <c r="LE94" s="151"/>
      <c r="LF94" s="151"/>
      <c r="LG94" s="151"/>
      <c r="LH94" s="151"/>
      <c r="LI94" s="151"/>
      <c r="LJ94" s="151"/>
      <c r="LK94" s="151"/>
      <c r="LL94" s="151"/>
      <c r="LM94" s="151"/>
      <c r="LN94" s="151"/>
      <c r="LO94" s="151"/>
      <c r="LP94" s="151">
        <v>11</v>
      </c>
      <c r="LQ94" s="151"/>
      <c r="LR94" s="151"/>
      <c r="LS94" s="151"/>
      <c r="LT94" s="151">
        <v>0</v>
      </c>
      <c r="LU94" s="151">
        <v>0</v>
      </c>
      <c r="LV94" s="151">
        <v>0</v>
      </c>
      <c r="LW94" s="151"/>
      <c r="LX94" s="151"/>
      <c r="LY94" s="151">
        <v>0</v>
      </c>
      <c r="LZ94" s="151"/>
      <c r="MA94" s="151">
        <v>36</v>
      </c>
      <c r="MB94" s="151"/>
      <c r="MC94" s="151">
        <v>150</v>
      </c>
      <c r="MD94" s="151"/>
      <c r="ME94" s="151"/>
      <c r="MF94" s="151"/>
      <c r="MG94" s="151">
        <v>2</v>
      </c>
      <c r="MH94" s="151"/>
      <c r="MI94" s="151"/>
      <c r="MJ94" s="151">
        <v>0</v>
      </c>
      <c r="MK94" s="151">
        <v>0</v>
      </c>
      <c r="ML94" s="151">
        <v>0</v>
      </c>
      <c r="MM94" s="151"/>
      <c r="MN94" s="151"/>
      <c r="MO94" s="151">
        <v>0</v>
      </c>
      <c r="MP94" s="151"/>
      <c r="MQ94" s="151"/>
      <c r="MR94" s="151"/>
      <c r="MS94" s="151"/>
      <c r="MT94" s="151">
        <v>1</v>
      </c>
      <c r="MU94" s="151"/>
      <c r="MV94" s="151">
        <v>0</v>
      </c>
      <c r="MW94" s="151"/>
      <c r="MX94" s="151"/>
      <c r="MY94" s="151"/>
      <c r="MZ94" s="151"/>
      <c r="NA94" s="151"/>
      <c r="NB94" s="151"/>
      <c r="NC94" s="151"/>
      <c r="ND94" s="151"/>
      <c r="NE94" s="151"/>
      <c r="NF94" s="151"/>
      <c r="NG94" s="151"/>
      <c r="NH94" s="151"/>
      <c r="NI94" s="151"/>
      <c r="NJ94" s="151"/>
      <c r="NK94" s="151"/>
      <c r="NL94" s="151"/>
      <c r="NM94" s="151"/>
      <c r="NN94" s="151"/>
      <c r="NO94" s="151">
        <v>1</v>
      </c>
      <c r="NP94" s="151">
        <v>29</v>
      </c>
      <c r="NQ94" s="151">
        <v>87</v>
      </c>
      <c r="NR94" s="151">
        <v>18</v>
      </c>
      <c r="NS94" s="151"/>
      <c r="NT94" s="151"/>
      <c r="NU94" s="151"/>
      <c r="NV94" s="151"/>
      <c r="NW94" s="151">
        <v>6</v>
      </c>
      <c r="NX94" s="151"/>
      <c r="NY94" s="151">
        <v>2</v>
      </c>
      <c r="NZ94" s="151">
        <v>3</v>
      </c>
      <c r="OA94" s="151"/>
      <c r="OB94" s="151"/>
      <c r="OC94" s="151">
        <v>45</v>
      </c>
      <c r="OD94" s="151"/>
      <c r="OE94" s="151"/>
      <c r="OF94" s="151"/>
      <c r="OG94" s="151"/>
      <c r="OH94" s="151"/>
      <c r="OI94" s="151"/>
      <c r="OJ94" s="151">
        <v>106</v>
      </c>
      <c r="OK94" s="151"/>
      <c r="OL94" s="151"/>
      <c r="OM94" s="151"/>
      <c r="ON94" s="151"/>
      <c r="OO94" s="152">
        <v>61</v>
      </c>
      <c r="OP94" s="142">
        <v>5626</v>
      </c>
      <c r="OQ94" s="153">
        <v>277</v>
      </c>
      <c r="OR94" s="151">
        <v>25204</v>
      </c>
      <c r="OS94" s="151"/>
      <c r="OT94" s="151"/>
      <c r="OU94" s="151"/>
      <c r="OV94" s="151">
        <v>236</v>
      </c>
      <c r="OW94" s="151">
        <v>9708</v>
      </c>
      <c r="OX94" s="151">
        <v>-16959</v>
      </c>
      <c r="OY94" s="151"/>
      <c r="OZ94" s="151">
        <v>20</v>
      </c>
      <c r="PA94" s="151"/>
      <c r="PB94" s="151"/>
      <c r="PC94" s="151"/>
      <c r="PD94" s="151">
        <v>41</v>
      </c>
      <c r="PE94" s="151"/>
      <c r="PF94" s="151"/>
      <c r="PG94" s="151"/>
      <c r="PH94" s="151">
        <v>272</v>
      </c>
      <c r="PI94" s="151"/>
      <c r="PJ94" s="154"/>
      <c r="PK94" s="142">
        <v>18799</v>
      </c>
      <c r="PL94" s="142">
        <v>24425</v>
      </c>
    </row>
    <row r="95" spans="1:428" ht="15" x14ac:dyDescent="0.25">
      <c r="A95" s="156">
        <v>333314</v>
      </c>
      <c r="B95" s="157" t="s">
        <v>722</v>
      </c>
      <c r="C95" s="147" t="s">
        <v>283</v>
      </c>
      <c r="D95" s="153"/>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v>26</v>
      </c>
      <c r="AE95" s="151">
        <v>24</v>
      </c>
      <c r="AF95" s="151"/>
      <c r="AG95" s="151"/>
      <c r="AH95" s="151"/>
      <c r="AI95" s="151"/>
      <c r="AJ95" s="151"/>
      <c r="AK95" s="151"/>
      <c r="AL95" s="151"/>
      <c r="AM95" s="151"/>
      <c r="AN95" s="151"/>
      <c r="AO95" s="151"/>
      <c r="AP95" s="151"/>
      <c r="AQ95" s="151"/>
      <c r="AR95" s="151"/>
      <c r="AS95" s="151"/>
      <c r="AT95" s="151"/>
      <c r="AU95" s="151"/>
      <c r="AV95" s="151"/>
      <c r="AW95" s="151"/>
      <c r="AX95" s="151"/>
      <c r="AY95" s="151"/>
      <c r="AZ95" s="151"/>
      <c r="BA95" s="151"/>
      <c r="BB95" s="151"/>
      <c r="BC95" s="151"/>
      <c r="BD95" s="151"/>
      <c r="BE95" s="151"/>
      <c r="BF95" s="151"/>
      <c r="BG95" s="151"/>
      <c r="BH95" s="151"/>
      <c r="BI95" s="151"/>
      <c r="BJ95" s="151"/>
      <c r="BK95" s="151"/>
      <c r="BL95" s="151"/>
      <c r="BM95" s="151"/>
      <c r="BN95" s="151"/>
      <c r="BO95" s="151"/>
      <c r="BP95" s="151"/>
      <c r="BQ95" s="151"/>
      <c r="BR95" s="151"/>
      <c r="BS95" s="151"/>
      <c r="BT95" s="151"/>
      <c r="BU95" s="151"/>
      <c r="BV95" s="151"/>
      <c r="BW95" s="151"/>
      <c r="BX95" s="151"/>
      <c r="BY95" s="151"/>
      <c r="BZ95" s="151"/>
      <c r="CA95" s="151"/>
      <c r="CB95" s="151"/>
      <c r="CC95" s="151"/>
      <c r="CD95" s="151"/>
      <c r="CE95" s="151"/>
      <c r="CF95" s="151"/>
      <c r="CG95" s="151"/>
      <c r="CH95" s="151"/>
      <c r="CI95" s="151"/>
      <c r="CJ95" s="151"/>
      <c r="CK95" s="151"/>
      <c r="CL95" s="151"/>
      <c r="CM95" s="151"/>
      <c r="CN95" s="151">
        <v>545</v>
      </c>
      <c r="CO95" s="151">
        <v>96</v>
      </c>
      <c r="CP95" s="151"/>
      <c r="CQ95" s="151"/>
      <c r="CR95" s="151"/>
      <c r="CS95" s="151"/>
      <c r="CT95" s="151"/>
      <c r="CU95" s="151"/>
      <c r="CV95" s="151">
        <v>0</v>
      </c>
      <c r="CW95" s="151">
        <v>0</v>
      </c>
      <c r="CX95" s="151"/>
      <c r="CY95" s="151"/>
      <c r="CZ95" s="151"/>
      <c r="DA95" s="151"/>
      <c r="DB95" s="151"/>
      <c r="DC95" s="151"/>
      <c r="DD95" s="151"/>
      <c r="DE95" s="151"/>
      <c r="DF95" s="151"/>
      <c r="DG95" s="151"/>
      <c r="DH95" s="151"/>
      <c r="DI95" s="151"/>
      <c r="DJ95" s="151"/>
      <c r="DK95" s="151"/>
      <c r="DL95" s="151"/>
      <c r="DM95" s="151"/>
      <c r="DN95" s="151"/>
      <c r="DO95" s="151"/>
      <c r="DP95" s="151">
        <v>0</v>
      </c>
      <c r="DQ95" s="151">
        <v>0</v>
      </c>
      <c r="DR95" s="151">
        <v>8</v>
      </c>
      <c r="DS95" s="151"/>
      <c r="DT95" s="151"/>
      <c r="DU95" s="151">
        <v>0</v>
      </c>
      <c r="DV95" s="151">
        <v>4</v>
      </c>
      <c r="DW95" s="151">
        <v>1</v>
      </c>
      <c r="DX95" s="151">
        <v>2</v>
      </c>
      <c r="DY95" s="151">
        <v>16</v>
      </c>
      <c r="DZ95" s="151"/>
      <c r="EA95" s="151">
        <v>5</v>
      </c>
      <c r="EB95" s="151"/>
      <c r="EC95" s="151"/>
      <c r="ED95" s="151"/>
      <c r="EE95" s="151"/>
      <c r="EF95" s="151"/>
      <c r="EG95" s="151"/>
      <c r="EH95" s="151"/>
      <c r="EI95" s="151"/>
      <c r="EJ95" s="151"/>
      <c r="EK95" s="151"/>
      <c r="EL95" s="151"/>
      <c r="EM95" s="151"/>
      <c r="EN95" s="151"/>
      <c r="EO95" s="151"/>
      <c r="EP95" s="151"/>
      <c r="EQ95" s="151">
        <v>302</v>
      </c>
      <c r="ER95" s="151"/>
      <c r="ES95" s="151"/>
      <c r="ET95" s="151"/>
      <c r="EU95" s="151"/>
      <c r="EV95" s="151"/>
      <c r="EW95" s="151"/>
      <c r="EX95" s="151"/>
      <c r="EY95" s="151"/>
      <c r="EZ95" s="151"/>
      <c r="FA95" s="151"/>
      <c r="FB95" s="151"/>
      <c r="FC95" s="151"/>
      <c r="FD95" s="151"/>
      <c r="FE95" s="151"/>
      <c r="FF95" s="151"/>
      <c r="FG95" s="151"/>
      <c r="FH95" s="151"/>
      <c r="FI95" s="151"/>
      <c r="FJ95" s="151"/>
      <c r="FK95" s="151"/>
      <c r="FL95" s="151"/>
      <c r="FM95" s="151"/>
      <c r="FN95" s="151"/>
      <c r="FO95" s="151"/>
      <c r="FP95" s="151"/>
      <c r="FQ95" s="151"/>
      <c r="FR95" s="151"/>
      <c r="FS95" s="151"/>
      <c r="FT95" s="151"/>
      <c r="FU95" s="151"/>
      <c r="FV95" s="151"/>
      <c r="FW95" s="151"/>
      <c r="FX95" s="151"/>
      <c r="FY95" s="151"/>
      <c r="FZ95" s="151">
        <v>360</v>
      </c>
      <c r="GA95" s="151"/>
      <c r="GB95" s="151">
        <v>59</v>
      </c>
      <c r="GC95" s="151"/>
      <c r="GD95" s="151"/>
      <c r="GE95" s="151"/>
      <c r="GF95" s="151"/>
      <c r="GG95" s="151"/>
      <c r="GH95" s="151"/>
      <c r="GI95" s="151"/>
      <c r="GJ95" s="151"/>
      <c r="GK95" s="151"/>
      <c r="GL95" s="151"/>
      <c r="GM95" s="151"/>
      <c r="GN95" s="151"/>
      <c r="GO95" s="151"/>
      <c r="GP95" s="151"/>
      <c r="GQ95" s="151"/>
      <c r="GR95" s="151"/>
      <c r="GS95" s="151"/>
      <c r="GT95" s="151"/>
      <c r="GU95" s="151"/>
      <c r="GV95" s="151"/>
      <c r="GW95" s="151"/>
      <c r="GX95" s="151"/>
      <c r="GY95" s="151"/>
      <c r="GZ95" s="151"/>
      <c r="HA95" s="151"/>
      <c r="HB95" s="151"/>
      <c r="HC95" s="151"/>
      <c r="HD95" s="151"/>
      <c r="HE95" s="151"/>
      <c r="HF95" s="151"/>
      <c r="HG95" s="151"/>
      <c r="HH95" s="151"/>
      <c r="HI95" s="151"/>
      <c r="HJ95" s="151"/>
      <c r="HK95" s="151"/>
      <c r="HL95" s="151"/>
      <c r="HM95" s="151"/>
      <c r="HN95" s="151"/>
      <c r="HO95" s="151"/>
      <c r="HP95" s="151"/>
      <c r="HQ95" s="151"/>
      <c r="HR95" s="151"/>
      <c r="HS95" s="151"/>
      <c r="HT95" s="151"/>
      <c r="HU95" s="151"/>
      <c r="HV95" s="151"/>
      <c r="HW95" s="151"/>
      <c r="HX95" s="151"/>
      <c r="HY95" s="151"/>
      <c r="HZ95" s="151"/>
      <c r="IA95" s="151"/>
      <c r="IB95" s="151"/>
      <c r="IC95" s="151"/>
      <c r="ID95" s="151"/>
      <c r="IE95" s="151"/>
      <c r="IF95" s="151"/>
      <c r="IG95" s="151"/>
      <c r="IH95" s="151"/>
      <c r="II95" s="151"/>
      <c r="IJ95" s="151"/>
      <c r="IK95" s="151"/>
      <c r="IL95" s="151"/>
      <c r="IM95" s="151"/>
      <c r="IN95" s="151"/>
      <c r="IO95" s="151"/>
      <c r="IP95" s="151"/>
      <c r="IQ95" s="151"/>
      <c r="IR95" s="151"/>
      <c r="IS95" s="151"/>
      <c r="IT95" s="151"/>
      <c r="IU95" s="151"/>
      <c r="IV95" s="151"/>
      <c r="IW95" s="151"/>
      <c r="IX95" s="151"/>
      <c r="IY95" s="151"/>
      <c r="IZ95" s="151"/>
      <c r="JA95" s="151">
        <v>40</v>
      </c>
      <c r="JB95" s="151"/>
      <c r="JC95" s="151"/>
      <c r="JD95" s="151"/>
      <c r="JE95" s="151"/>
      <c r="JF95" s="151"/>
      <c r="JG95" s="151"/>
      <c r="JH95" s="151"/>
      <c r="JI95" s="151"/>
      <c r="JJ95" s="151"/>
      <c r="JK95" s="151"/>
      <c r="JL95" s="151"/>
      <c r="JM95" s="151"/>
      <c r="JN95" s="151"/>
      <c r="JO95" s="151"/>
      <c r="JP95" s="151"/>
      <c r="JQ95" s="151"/>
      <c r="JR95" s="151"/>
      <c r="JS95" s="151"/>
      <c r="JT95" s="151"/>
      <c r="JU95" s="151"/>
      <c r="JV95" s="151"/>
      <c r="JW95" s="151"/>
      <c r="JX95" s="151"/>
      <c r="JY95" s="151"/>
      <c r="JZ95" s="151"/>
      <c r="KA95" s="151"/>
      <c r="KB95" s="151"/>
      <c r="KC95" s="151"/>
      <c r="KD95" s="151"/>
      <c r="KE95" s="151"/>
      <c r="KF95" s="151"/>
      <c r="KG95" s="151"/>
      <c r="KH95" s="151"/>
      <c r="KI95" s="151"/>
      <c r="KJ95" s="151"/>
      <c r="KK95" s="151"/>
      <c r="KL95" s="151"/>
      <c r="KM95" s="151"/>
      <c r="KN95" s="151"/>
      <c r="KO95" s="151"/>
      <c r="KP95" s="151"/>
      <c r="KQ95" s="151"/>
      <c r="KR95" s="151"/>
      <c r="KS95" s="151"/>
      <c r="KT95" s="151"/>
      <c r="KU95" s="151"/>
      <c r="KV95" s="151"/>
      <c r="KW95" s="151"/>
      <c r="KX95" s="151"/>
      <c r="KY95" s="151"/>
      <c r="KZ95" s="151"/>
      <c r="LA95" s="151"/>
      <c r="LB95" s="151"/>
      <c r="LC95" s="151"/>
      <c r="LD95" s="151"/>
      <c r="LE95" s="151"/>
      <c r="LF95" s="151"/>
      <c r="LG95" s="151"/>
      <c r="LH95" s="151"/>
      <c r="LI95" s="151"/>
      <c r="LJ95" s="151"/>
      <c r="LK95" s="151"/>
      <c r="LL95" s="151"/>
      <c r="LM95" s="151">
        <v>0</v>
      </c>
      <c r="LN95" s="151"/>
      <c r="LO95" s="151"/>
      <c r="LP95" s="151"/>
      <c r="LQ95" s="151"/>
      <c r="LR95" s="151"/>
      <c r="LS95" s="151"/>
      <c r="LT95" s="151"/>
      <c r="LU95" s="151"/>
      <c r="LV95" s="151"/>
      <c r="LW95" s="151"/>
      <c r="LX95" s="151"/>
      <c r="LY95" s="151"/>
      <c r="LZ95" s="151"/>
      <c r="MA95" s="151">
        <v>0</v>
      </c>
      <c r="MB95" s="151"/>
      <c r="MC95" s="151"/>
      <c r="MD95" s="151"/>
      <c r="ME95" s="151"/>
      <c r="MF95" s="151"/>
      <c r="MG95" s="151">
        <v>0</v>
      </c>
      <c r="MH95" s="151"/>
      <c r="MI95" s="151"/>
      <c r="MJ95" s="151"/>
      <c r="MK95" s="151"/>
      <c r="ML95" s="151"/>
      <c r="MM95" s="151"/>
      <c r="MN95" s="151"/>
      <c r="MO95" s="151"/>
      <c r="MP95" s="151"/>
      <c r="MQ95" s="151"/>
      <c r="MR95" s="151"/>
      <c r="MS95" s="151"/>
      <c r="MT95" s="151"/>
      <c r="MU95" s="151"/>
      <c r="MV95" s="151">
        <v>26</v>
      </c>
      <c r="MW95" s="151"/>
      <c r="MX95" s="151">
        <v>204</v>
      </c>
      <c r="MY95" s="151"/>
      <c r="MZ95" s="151"/>
      <c r="NA95" s="151"/>
      <c r="NB95" s="151"/>
      <c r="NC95" s="151"/>
      <c r="ND95" s="151"/>
      <c r="NE95" s="151"/>
      <c r="NF95" s="151"/>
      <c r="NG95" s="151"/>
      <c r="NH95" s="151"/>
      <c r="NI95" s="151"/>
      <c r="NJ95" s="151"/>
      <c r="NK95" s="151"/>
      <c r="NL95" s="151"/>
      <c r="NM95" s="151"/>
      <c r="NN95" s="151"/>
      <c r="NO95" s="151"/>
      <c r="NP95" s="151"/>
      <c r="NQ95" s="151"/>
      <c r="NR95" s="151"/>
      <c r="NS95" s="151"/>
      <c r="NT95" s="151"/>
      <c r="NU95" s="151"/>
      <c r="NV95" s="151"/>
      <c r="NW95" s="151"/>
      <c r="NX95" s="151"/>
      <c r="NY95" s="151"/>
      <c r="NZ95" s="151"/>
      <c r="OA95" s="151"/>
      <c r="OB95" s="151"/>
      <c r="OC95" s="151"/>
      <c r="OD95" s="151"/>
      <c r="OE95" s="151"/>
      <c r="OF95" s="151"/>
      <c r="OG95" s="151"/>
      <c r="OH95" s="151"/>
      <c r="OI95" s="151"/>
      <c r="OJ95" s="151"/>
      <c r="OK95" s="151"/>
      <c r="OL95" s="151"/>
      <c r="OM95" s="151"/>
      <c r="ON95" s="151"/>
      <c r="OO95" s="152"/>
      <c r="OP95" s="142">
        <v>1722</v>
      </c>
      <c r="OQ95" s="153">
        <v>24</v>
      </c>
      <c r="OR95" s="151">
        <v>4470</v>
      </c>
      <c r="OS95" s="151"/>
      <c r="OT95" s="151"/>
      <c r="OU95" s="151"/>
      <c r="OV95" s="151">
        <v>65</v>
      </c>
      <c r="OW95" s="151">
        <v>3301</v>
      </c>
      <c r="OX95" s="151">
        <v>-5514</v>
      </c>
      <c r="OY95" s="151"/>
      <c r="OZ95" s="151">
        <v>435</v>
      </c>
      <c r="PA95" s="151"/>
      <c r="PB95" s="151"/>
      <c r="PC95" s="151"/>
      <c r="PD95" s="151"/>
      <c r="PE95" s="151"/>
      <c r="PF95" s="151"/>
      <c r="PG95" s="151"/>
      <c r="PH95" s="151">
        <v>49</v>
      </c>
      <c r="PI95" s="151"/>
      <c r="PJ95" s="154"/>
      <c r="PK95" s="142">
        <v>2831</v>
      </c>
      <c r="PL95" s="142">
        <v>4553</v>
      </c>
    </row>
    <row r="96" spans="1:428" ht="15" x14ac:dyDescent="0.25">
      <c r="A96" s="156">
        <v>333316</v>
      </c>
      <c r="B96" s="157" t="s">
        <v>722</v>
      </c>
      <c r="C96" s="147" t="s">
        <v>284</v>
      </c>
      <c r="D96" s="153"/>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151"/>
      <c r="AH96" s="151"/>
      <c r="AI96" s="151"/>
      <c r="AJ96" s="151"/>
      <c r="AK96" s="151"/>
      <c r="AL96" s="151"/>
      <c r="AM96" s="151"/>
      <c r="AN96" s="151"/>
      <c r="AO96" s="151"/>
      <c r="AP96" s="151"/>
      <c r="AQ96" s="151"/>
      <c r="AR96" s="151"/>
      <c r="AS96" s="151"/>
      <c r="AT96" s="151"/>
      <c r="AU96" s="151"/>
      <c r="AV96" s="151"/>
      <c r="AW96" s="151"/>
      <c r="AX96" s="151"/>
      <c r="AY96" s="151"/>
      <c r="AZ96" s="151"/>
      <c r="BA96" s="151"/>
      <c r="BB96" s="151"/>
      <c r="BC96" s="151"/>
      <c r="BD96" s="151"/>
      <c r="BE96" s="151"/>
      <c r="BF96" s="151"/>
      <c r="BG96" s="151"/>
      <c r="BH96" s="151"/>
      <c r="BI96" s="151"/>
      <c r="BJ96" s="151"/>
      <c r="BK96" s="151"/>
      <c r="BL96" s="151"/>
      <c r="BM96" s="151"/>
      <c r="BN96" s="151"/>
      <c r="BO96" s="151"/>
      <c r="BP96" s="151"/>
      <c r="BQ96" s="151"/>
      <c r="BR96" s="151"/>
      <c r="BS96" s="151"/>
      <c r="BT96" s="151"/>
      <c r="BU96" s="151"/>
      <c r="BV96" s="151"/>
      <c r="BW96" s="151"/>
      <c r="BX96" s="151"/>
      <c r="BY96" s="151"/>
      <c r="BZ96" s="151"/>
      <c r="CA96" s="151"/>
      <c r="CB96" s="151"/>
      <c r="CC96" s="151"/>
      <c r="CD96" s="151"/>
      <c r="CE96" s="151"/>
      <c r="CF96" s="151"/>
      <c r="CG96" s="151"/>
      <c r="CH96" s="151"/>
      <c r="CI96" s="151"/>
      <c r="CJ96" s="151"/>
      <c r="CK96" s="151"/>
      <c r="CL96" s="151"/>
      <c r="CM96" s="151"/>
      <c r="CN96" s="151"/>
      <c r="CO96" s="151">
        <v>11</v>
      </c>
      <c r="CP96" s="151"/>
      <c r="CQ96" s="151"/>
      <c r="CR96" s="151"/>
      <c r="CS96" s="151"/>
      <c r="CT96" s="151"/>
      <c r="CU96" s="151"/>
      <c r="CV96" s="151"/>
      <c r="CW96" s="151"/>
      <c r="CX96" s="151"/>
      <c r="CY96" s="151"/>
      <c r="CZ96" s="151"/>
      <c r="DA96" s="151"/>
      <c r="DB96" s="151"/>
      <c r="DC96" s="151"/>
      <c r="DD96" s="151"/>
      <c r="DE96" s="151"/>
      <c r="DF96" s="151"/>
      <c r="DG96" s="151"/>
      <c r="DH96" s="151"/>
      <c r="DI96" s="151"/>
      <c r="DJ96" s="151"/>
      <c r="DK96" s="151"/>
      <c r="DL96" s="151"/>
      <c r="DM96" s="151"/>
      <c r="DN96" s="151"/>
      <c r="DO96" s="151"/>
      <c r="DP96" s="151"/>
      <c r="DQ96" s="151"/>
      <c r="DR96" s="151"/>
      <c r="DS96" s="151"/>
      <c r="DT96" s="151"/>
      <c r="DU96" s="151"/>
      <c r="DV96" s="151"/>
      <c r="DW96" s="151"/>
      <c r="DX96" s="151"/>
      <c r="DY96" s="151"/>
      <c r="DZ96" s="151"/>
      <c r="EA96" s="151"/>
      <c r="EB96" s="151"/>
      <c r="EC96" s="151"/>
      <c r="ED96" s="151"/>
      <c r="EE96" s="151"/>
      <c r="EF96" s="151"/>
      <c r="EG96" s="151"/>
      <c r="EH96" s="151"/>
      <c r="EI96" s="151"/>
      <c r="EJ96" s="151"/>
      <c r="EK96" s="151"/>
      <c r="EL96" s="151"/>
      <c r="EM96" s="151"/>
      <c r="EN96" s="151"/>
      <c r="EO96" s="151"/>
      <c r="EP96" s="151"/>
      <c r="EQ96" s="151"/>
      <c r="ER96" s="151"/>
      <c r="ES96" s="151"/>
      <c r="ET96" s="151"/>
      <c r="EU96" s="151"/>
      <c r="EV96" s="151"/>
      <c r="EW96" s="151"/>
      <c r="EX96" s="151"/>
      <c r="EY96" s="151"/>
      <c r="EZ96" s="151"/>
      <c r="FA96" s="151"/>
      <c r="FB96" s="151"/>
      <c r="FC96" s="151"/>
      <c r="FD96" s="151"/>
      <c r="FE96" s="151"/>
      <c r="FF96" s="151"/>
      <c r="FG96" s="151"/>
      <c r="FH96" s="151"/>
      <c r="FI96" s="151"/>
      <c r="FJ96" s="151"/>
      <c r="FK96" s="151"/>
      <c r="FL96" s="151"/>
      <c r="FM96" s="151"/>
      <c r="FN96" s="151"/>
      <c r="FO96" s="151"/>
      <c r="FP96" s="151"/>
      <c r="FQ96" s="151"/>
      <c r="FR96" s="151"/>
      <c r="FS96" s="151"/>
      <c r="FT96" s="151"/>
      <c r="FU96" s="151"/>
      <c r="FV96" s="151"/>
      <c r="FW96" s="151"/>
      <c r="FX96" s="151"/>
      <c r="FY96" s="151"/>
      <c r="FZ96" s="151"/>
      <c r="GA96" s="151"/>
      <c r="GB96" s="151"/>
      <c r="GC96" s="151"/>
      <c r="GD96" s="151"/>
      <c r="GE96" s="151"/>
      <c r="GF96" s="151"/>
      <c r="GG96" s="151"/>
      <c r="GH96" s="151"/>
      <c r="GI96" s="151"/>
      <c r="GJ96" s="151"/>
      <c r="GK96" s="151"/>
      <c r="GL96" s="151"/>
      <c r="GM96" s="151"/>
      <c r="GN96" s="151"/>
      <c r="GO96" s="151"/>
      <c r="GP96" s="151"/>
      <c r="GQ96" s="151"/>
      <c r="GR96" s="151"/>
      <c r="GS96" s="151"/>
      <c r="GT96" s="151"/>
      <c r="GU96" s="151"/>
      <c r="GV96" s="151"/>
      <c r="GW96" s="151"/>
      <c r="GX96" s="151"/>
      <c r="GY96" s="151"/>
      <c r="GZ96" s="151"/>
      <c r="HA96" s="151"/>
      <c r="HB96" s="151"/>
      <c r="HC96" s="151"/>
      <c r="HD96" s="151"/>
      <c r="HE96" s="151"/>
      <c r="HF96" s="151"/>
      <c r="HG96" s="151"/>
      <c r="HH96" s="151"/>
      <c r="HI96" s="151"/>
      <c r="HJ96" s="151"/>
      <c r="HK96" s="151"/>
      <c r="HL96" s="151"/>
      <c r="HM96" s="151"/>
      <c r="HN96" s="151"/>
      <c r="HO96" s="151"/>
      <c r="HP96" s="151"/>
      <c r="HQ96" s="151"/>
      <c r="HR96" s="151"/>
      <c r="HS96" s="151"/>
      <c r="HT96" s="151"/>
      <c r="HU96" s="151"/>
      <c r="HV96" s="151"/>
      <c r="HW96" s="151"/>
      <c r="HX96" s="151"/>
      <c r="HY96" s="151"/>
      <c r="HZ96" s="151"/>
      <c r="IA96" s="151"/>
      <c r="IB96" s="151"/>
      <c r="IC96" s="151">
        <v>1</v>
      </c>
      <c r="ID96" s="151">
        <v>18</v>
      </c>
      <c r="IE96" s="151"/>
      <c r="IF96" s="151"/>
      <c r="IG96" s="151"/>
      <c r="IH96" s="151"/>
      <c r="II96" s="151"/>
      <c r="IJ96" s="151"/>
      <c r="IK96" s="151"/>
      <c r="IL96" s="151"/>
      <c r="IM96" s="151"/>
      <c r="IN96" s="151"/>
      <c r="IO96" s="151"/>
      <c r="IP96" s="151"/>
      <c r="IQ96" s="151"/>
      <c r="IR96" s="151"/>
      <c r="IS96" s="151"/>
      <c r="IT96" s="151"/>
      <c r="IU96" s="151"/>
      <c r="IV96" s="151"/>
      <c r="IW96" s="151"/>
      <c r="IX96" s="151"/>
      <c r="IY96" s="151"/>
      <c r="IZ96" s="151"/>
      <c r="JA96" s="151"/>
      <c r="JB96" s="151"/>
      <c r="JC96" s="151"/>
      <c r="JD96" s="151"/>
      <c r="JE96" s="151"/>
      <c r="JF96" s="151"/>
      <c r="JG96" s="151"/>
      <c r="JH96" s="151"/>
      <c r="JI96" s="151"/>
      <c r="JJ96" s="151"/>
      <c r="JK96" s="151"/>
      <c r="JL96" s="151"/>
      <c r="JM96" s="151"/>
      <c r="JN96" s="151"/>
      <c r="JO96" s="151"/>
      <c r="JP96" s="151"/>
      <c r="JQ96" s="151"/>
      <c r="JR96" s="151"/>
      <c r="JS96" s="151"/>
      <c r="JT96" s="151"/>
      <c r="JU96" s="151"/>
      <c r="JV96" s="151"/>
      <c r="JW96" s="151"/>
      <c r="JX96" s="151"/>
      <c r="JY96" s="151"/>
      <c r="JZ96" s="151"/>
      <c r="KA96" s="151"/>
      <c r="KB96" s="151"/>
      <c r="KC96" s="151"/>
      <c r="KD96" s="151"/>
      <c r="KE96" s="151"/>
      <c r="KF96" s="151"/>
      <c r="KG96" s="151"/>
      <c r="KH96" s="151"/>
      <c r="KI96" s="151"/>
      <c r="KJ96" s="151"/>
      <c r="KK96" s="151"/>
      <c r="KL96" s="151"/>
      <c r="KM96" s="151"/>
      <c r="KN96" s="151"/>
      <c r="KO96" s="151"/>
      <c r="KP96" s="151"/>
      <c r="KQ96" s="151"/>
      <c r="KR96" s="151"/>
      <c r="KS96" s="151"/>
      <c r="KT96" s="151"/>
      <c r="KU96" s="151"/>
      <c r="KV96" s="151"/>
      <c r="KW96" s="151"/>
      <c r="KX96" s="151">
        <v>2</v>
      </c>
      <c r="KY96" s="151">
        <v>12</v>
      </c>
      <c r="KZ96" s="151"/>
      <c r="LA96" s="151"/>
      <c r="LB96" s="151"/>
      <c r="LC96" s="151"/>
      <c r="LD96" s="151"/>
      <c r="LE96" s="151"/>
      <c r="LF96" s="151"/>
      <c r="LG96" s="151"/>
      <c r="LH96" s="151"/>
      <c r="LI96" s="151"/>
      <c r="LJ96" s="151"/>
      <c r="LK96" s="151"/>
      <c r="LL96" s="151"/>
      <c r="LM96" s="151"/>
      <c r="LN96" s="151"/>
      <c r="LO96" s="151"/>
      <c r="LP96" s="151"/>
      <c r="LQ96" s="151"/>
      <c r="LR96" s="151"/>
      <c r="LS96" s="151"/>
      <c r="LT96" s="151"/>
      <c r="LU96" s="151"/>
      <c r="LV96" s="151"/>
      <c r="LW96" s="151"/>
      <c r="LX96" s="151"/>
      <c r="LY96" s="151"/>
      <c r="LZ96" s="151"/>
      <c r="MA96" s="151"/>
      <c r="MB96" s="151"/>
      <c r="MC96" s="151"/>
      <c r="MD96" s="151"/>
      <c r="ME96" s="151"/>
      <c r="MF96" s="151"/>
      <c r="MG96" s="151"/>
      <c r="MH96" s="151"/>
      <c r="MI96" s="151"/>
      <c r="MJ96" s="151"/>
      <c r="MK96" s="151"/>
      <c r="ML96" s="151">
        <v>50</v>
      </c>
      <c r="MM96" s="151"/>
      <c r="MN96" s="151">
        <v>8</v>
      </c>
      <c r="MO96" s="151"/>
      <c r="MP96" s="151"/>
      <c r="MQ96" s="151">
        <v>2</v>
      </c>
      <c r="MR96" s="151"/>
      <c r="MS96" s="151"/>
      <c r="MT96" s="151"/>
      <c r="MU96" s="151"/>
      <c r="MV96" s="151"/>
      <c r="MW96" s="151"/>
      <c r="MX96" s="151"/>
      <c r="MY96" s="151"/>
      <c r="MZ96" s="151"/>
      <c r="NA96" s="151"/>
      <c r="NB96" s="151"/>
      <c r="NC96" s="151"/>
      <c r="ND96" s="151"/>
      <c r="NE96" s="151"/>
      <c r="NF96" s="151"/>
      <c r="NG96" s="151"/>
      <c r="NH96" s="151"/>
      <c r="NI96" s="151"/>
      <c r="NJ96" s="151"/>
      <c r="NK96" s="151"/>
      <c r="NL96" s="151"/>
      <c r="NM96" s="151"/>
      <c r="NN96" s="151"/>
      <c r="NO96" s="151"/>
      <c r="NP96" s="151"/>
      <c r="NQ96" s="151"/>
      <c r="NR96" s="151"/>
      <c r="NS96" s="151"/>
      <c r="NT96" s="151">
        <v>31</v>
      </c>
      <c r="NU96" s="151"/>
      <c r="NV96" s="151"/>
      <c r="NW96" s="151"/>
      <c r="NX96" s="151"/>
      <c r="NY96" s="151"/>
      <c r="NZ96" s="151">
        <v>136</v>
      </c>
      <c r="OA96" s="151"/>
      <c r="OB96" s="151"/>
      <c r="OC96" s="151"/>
      <c r="OD96" s="151"/>
      <c r="OE96" s="151"/>
      <c r="OF96" s="151"/>
      <c r="OG96" s="151"/>
      <c r="OH96" s="151"/>
      <c r="OI96" s="151"/>
      <c r="OJ96" s="151"/>
      <c r="OK96" s="151"/>
      <c r="OL96" s="151">
        <v>1</v>
      </c>
      <c r="OM96" s="151"/>
      <c r="ON96" s="151"/>
      <c r="OO96" s="152"/>
      <c r="OP96" s="142">
        <v>271</v>
      </c>
      <c r="OQ96" s="153">
        <v>492</v>
      </c>
      <c r="OR96" s="151">
        <v>721</v>
      </c>
      <c r="OS96" s="151"/>
      <c r="OT96" s="151"/>
      <c r="OU96" s="151"/>
      <c r="OV96" s="151">
        <v>-43</v>
      </c>
      <c r="OW96" s="151">
        <v>323</v>
      </c>
      <c r="OX96" s="151">
        <v>-737</v>
      </c>
      <c r="OY96" s="151"/>
      <c r="OZ96" s="151">
        <v>3</v>
      </c>
      <c r="PA96" s="151"/>
      <c r="PB96" s="151"/>
      <c r="PC96" s="151"/>
      <c r="PD96" s="151">
        <v>1</v>
      </c>
      <c r="PE96" s="151"/>
      <c r="PF96" s="151"/>
      <c r="PG96" s="151"/>
      <c r="PH96" s="151">
        <v>148</v>
      </c>
      <c r="PI96" s="151"/>
      <c r="PJ96" s="154"/>
      <c r="PK96" s="142">
        <v>908</v>
      </c>
      <c r="PL96" s="142">
        <v>1179</v>
      </c>
    </row>
    <row r="97" spans="1:428" ht="15" x14ac:dyDescent="0.25">
      <c r="A97" s="156">
        <v>333318</v>
      </c>
      <c r="B97" s="157" t="s">
        <v>722</v>
      </c>
      <c r="C97" s="147" t="s">
        <v>285</v>
      </c>
      <c r="D97" s="153"/>
      <c r="E97" s="151"/>
      <c r="F97" s="151"/>
      <c r="G97" s="151"/>
      <c r="H97" s="151"/>
      <c r="I97" s="151"/>
      <c r="J97" s="151"/>
      <c r="K97" s="151"/>
      <c r="L97" s="151"/>
      <c r="M97" s="151"/>
      <c r="N97" s="151"/>
      <c r="O97" s="151"/>
      <c r="P97" s="151"/>
      <c r="Q97" s="151">
        <v>50</v>
      </c>
      <c r="R97" s="151">
        <v>0</v>
      </c>
      <c r="S97" s="151">
        <v>0</v>
      </c>
      <c r="T97" s="151">
        <v>0</v>
      </c>
      <c r="U97" s="151">
        <v>0</v>
      </c>
      <c r="V97" s="151">
        <v>1</v>
      </c>
      <c r="W97" s="151">
        <v>0</v>
      </c>
      <c r="X97" s="151">
        <v>1</v>
      </c>
      <c r="Y97" s="151">
        <v>2</v>
      </c>
      <c r="Z97" s="151">
        <v>0</v>
      </c>
      <c r="AA97" s="151">
        <v>0</v>
      </c>
      <c r="AB97" s="151">
        <v>1</v>
      </c>
      <c r="AC97" s="151">
        <v>1</v>
      </c>
      <c r="AD97" s="151">
        <v>3</v>
      </c>
      <c r="AE97" s="151">
        <v>2</v>
      </c>
      <c r="AF97" s="151">
        <v>92</v>
      </c>
      <c r="AG97" s="151">
        <v>2</v>
      </c>
      <c r="AH97" s="151">
        <v>3</v>
      </c>
      <c r="AI97" s="151">
        <v>20</v>
      </c>
      <c r="AJ97" s="151">
        <v>2085</v>
      </c>
      <c r="AK97" s="151">
        <v>2</v>
      </c>
      <c r="AL97" s="151">
        <v>678</v>
      </c>
      <c r="AM97" s="151">
        <v>1</v>
      </c>
      <c r="AN97" s="151">
        <v>0</v>
      </c>
      <c r="AO97" s="151">
        <v>0</v>
      </c>
      <c r="AP97" s="151">
        <v>0</v>
      </c>
      <c r="AQ97" s="151">
        <v>0</v>
      </c>
      <c r="AR97" s="151">
        <v>0</v>
      </c>
      <c r="AS97" s="151">
        <v>0</v>
      </c>
      <c r="AT97" s="151">
        <v>0</v>
      </c>
      <c r="AU97" s="151">
        <v>0</v>
      </c>
      <c r="AV97" s="151">
        <v>0</v>
      </c>
      <c r="AW97" s="151">
        <v>0</v>
      </c>
      <c r="AX97" s="151">
        <v>0</v>
      </c>
      <c r="AY97" s="151">
        <v>0</v>
      </c>
      <c r="AZ97" s="151">
        <v>0</v>
      </c>
      <c r="BA97" s="151">
        <v>0</v>
      </c>
      <c r="BB97" s="151">
        <v>0</v>
      </c>
      <c r="BC97" s="151">
        <v>0</v>
      </c>
      <c r="BD97" s="151">
        <v>0</v>
      </c>
      <c r="BE97" s="151">
        <v>0</v>
      </c>
      <c r="BF97" s="151">
        <v>1</v>
      </c>
      <c r="BG97" s="151">
        <v>0</v>
      </c>
      <c r="BH97" s="151">
        <v>1</v>
      </c>
      <c r="BI97" s="151">
        <v>0</v>
      </c>
      <c r="BJ97" s="151">
        <v>0</v>
      </c>
      <c r="BK97" s="151">
        <v>0</v>
      </c>
      <c r="BL97" s="151">
        <v>2</v>
      </c>
      <c r="BM97" s="151">
        <v>3</v>
      </c>
      <c r="BN97" s="151">
        <v>0</v>
      </c>
      <c r="BO97" s="151">
        <v>1</v>
      </c>
      <c r="BP97" s="151">
        <v>1</v>
      </c>
      <c r="BQ97" s="151">
        <v>2</v>
      </c>
      <c r="BR97" s="151">
        <v>1</v>
      </c>
      <c r="BS97" s="151">
        <v>195</v>
      </c>
      <c r="BT97" s="151">
        <v>1</v>
      </c>
      <c r="BU97" s="151">
        <v>0</v>
      </c>
      <c r="BV97" s="151">
        <v>1</v>
      </c>
      <c r="BW97" s="151">
        <v>2</v>
      </c>
      <c r="BX97" s="151">
        <v>0</v>
      </c>
      <c r="BY97" s="151">
        <v>9</v>
      </c>
      <c r="BZ97" s="151">
        <v>8</v>
      </c>
      <c r="CA97" s="151">
        <v>7</v>
      </c>
      <c r="CB97" s="151">
        <v>1</v>
      </c>
      <c r="CC97" s="151">
        <v>4</v>
      </c>
      <c r="CD97" s="151">
        <v>2</v>
      </c>
      <c r="CE97" s="151">
        <v>0</v>
      </c>
      <c r="CF97" s="151">
        <v>1</v>
      </c>
      <c r="CG97" s="151">
        <v>1</v>
      </c>
      <c r="CH97" s="151">
        <v>1</v>
      </c>
      <c r="CI97" s="151">
        <v>1</v>
      </c>
      <c r="CJ97" s="151">
        <v>2</v>
      </c>
      <c r="CK97" s="151">
        <v>2</v>
      </c>
      <c r="CL97" s="151">
        <v>2</v>
      </c>
      <c r="CM97" s="151">
        <v>21</v>
      </c>
      <c r="CN97" s="151">
        <v>0</v>
      </c>
      <c r="CO97" s="151">
        <v>0</v>
      </c>
      <c r="CP97" s="151">
        <v>41</v>
      </c>
      <c r="CQ97" s="151">
        <v>0</v>
      </c>
      <c r="CR97" s="151">
        <v>2</v>
      </c>
      <c r="CS97" s="151">
        <v>1</v>
      </c>
      <c r="CT97" s="151">
        <v>3</v>
      </c>
      <c r="CU97" s="151">
        <v>7</v>
      </c>
      <c r="CV97" s="151">
        <v>5</v>
      </c>
      <c r="CW97" s="151">
        <v>2</v>
      </c>
      <c r="CX97" s="151">
        <v>5</v>
      </c>
      <c r="CY97" s="151">
        <v>0</v>
      </c>
      <c r="CZ97" s="151">
        <v>1</v>
      </c>
      <c r="DA97" s="151">
        <v>1</v>
      </c>
      <c r="DB97" s="151">
        <v>3</v>
      </c>
      <c r="DC97" s="151">
        <v>9</v>
      </c>
      <c r="DD97" s="151">
        <v>7</v>
      </c>
      <c r="DE97" s="151">
        <v>1</v>
      </c>
      <c r="DF97" s="151">
        <v>1</v>
      </c>
      <c r="DG97" s="151">
        <v>0</v>
      </c>
      <c r="DH97" s="151">
        <v>5</v>
      </c>
      <c r="DI97" s="151">
        <v>20</v>
      </c>
      <c r="DJ97" s="151">
        <v>0</v>
      </c>
      <c r="DK97" s="151">
        <v>0</v>
      </c>
      <c r="DL97" s="151">
        <v>0</v>
      </c>
      <c r="DM97" s="151">
        <v>0</v>
      </c>
      <c r="DN97" s="151">
        <v>2</v>
      </c>
      <c r="DO97" s="151">
        <v>0</v>
      </c>
      <c r="DP97" s="151">
        <v>0</v>
      </c>
      <c r="DQ97" s="151">
        <v>0</v>
      </c>
      <c r="DR97" s="151">
        <v>0</v>
      </c>
      <c r="DS97" s="151">
        <v>0</v>
      </c>
      <c r="DT97" s="151">
        <v>1</v>
      </c>
      <c r="DU97" s="151">
        <v>0</v>
      </c>
      <c r="DV97" s="151">
        <v>0</v>
      </c>
      <c r="DW97" s="151">
        <v>1</v>
      </c>
      <c r="DX97" s="151">
        <v>1</v>
      </c>
      <c r="DY97" s="151">
        <v>1</v>
      </c>
      <c r="DZ97" s="151">
        <v>0</v>
      </c>
      <c r="EA97" s="151">
        <v>2</v>
      </c>
      <c r="EB97" s="151">
        <v>0</v>
      </c>
      <c r="EC97" s="151">
        <v>0</v>
      </c>
      <c r="ED97" s="151">
        <v>0</v>
      </c>
      <c r="EE97" s="151">
        <v>0</v>
      </c>
      <c r="EF97" s="151">
        <v>0</v>
      </c>
      <c r="EG97" s="151">
        <v>0</v>
      </c>
      <c r="EH97" s="151">
        <v>0</v>
      </c>
      <c r="EI97" s="151">
        <v>0</v>
      </c>
      <c r="EJ97" s="151">
        <v>0</v>
      </c>
      <c r="EK97" s="151">
        <v>1</v>
      </c>
      <c r="EL97" s="151">
        <v>0</v>
      </c>
      <c r="EM97" s="151">
        <v>0</v>
      </c>
      <c r="EN97" s="151">
        <v>0</v>
      </c>
      <c r="EO97" s="151">
        <v>5</v>
      </c>
      <c r="EP97" s="151">
        <v>0</v>
      </c>
      <c r="EQ97" s="151">
        <v>0</v>
      </c>
      <c r="ER97" s="151">
        <v>0</v>
      </c>
      <c r="ES97" s="151">
        <v>0</v>
      </c>
      <c r="ET97" s="151">
        <v>0</v>
      </c>
      <c r="EU97" s="151">
        <v>2</v>
      </c>
      <c r="EV97" s="151">
        <v>0</v>
      </c>
      <c r="EW97" s="151">
        <v>0</v>
      </c>
      <c r="EX97" s="151">
        <v>0</v>
      </c>
      <c r="EY97" s="151">
        <v>10</v>
      </c>
      <c r="EZ97" s="151">
        <v>0</v>
      </c>
      <c r="FA97" s="151">
        <v>17</v>
      </c>
      <c r="FB97" s="151">
        <v>0</v>
      </c>
      <c r="FC97" s="151">
        <v>1</v>
      </c>
      <c r="FD97" s="151">
        <v>25</v>
      </c>
      <c r="FE97" s="151">
        <v>1</v>
      </c>
      <c r="FF97" s="151">
        <v>4</v>
      </c>
      <c r="FG97" s="151">
        <v>0</v>
      </c>
      <c r="FH97" s="151">
        <v>0</v>
      </c>
      <c r="FI97" s="151">
        <v>0</v>
      </c>
      <c r="FJ97" s="151">
        <v>0</v>
      </c>
      <c r="FK97" s="151">
        <v>0</v>
      </c>
      <c r="FL97" s="151">
        <v>1</v>
      </c>
      <c r="FM97" s="151">
        <v>0</v>
      </c>
      <c r="FN97" s="151">
        <v>0</v>
      </c>
      <c r="FO97" s="151">
        <v>0</v>
      </c>
      <c r="FP97" s="151">
        <v>0</v>
      </c>
      <c r="FQ97" s="151">
        <v>0</v>
      </c>
      <c r="FR97" s="151">
        <v>0</v>
      </c>
      <c r="FS97" s="151">
        <v>0</v>
      </c>
      <c r="FT97" s="151">
        <v>0</v>
      </c>
      <c r="FU97" s="151">
        <v>0</v>
      </c>
      <c r="FV97" s="151">
        <v>0</v>
      </c>
      <c r="FW97" s="151">
        <v>0</v>
      </c>
      <c r="FX97" s="151">
        <v>0</v>
      </c>
      <c r="FY97" s="151">
        <v>4</v>
      </c>
      <c r="FZ97" s="151">
        <v>2</v>
      </c>
      <c r="GA97" s="151">
        <v>0</v>
      </c>
      <c r="GB97" s="151">
        <v>0</v>
      </c>
      <c r="GC97" s="151">
        <v>0</v>
      </c>
      <c r="GD97" s="151">
        <v>0</v>
      </c>
      <c r="GE97" s="151">
        <v>0</v>
      </c>
      <c r="GF97" s="151">
        <v>0</v>
      </c>
      <c r="GG97" s="151">
        <v>0</v>
      </c>
      <c r="GH97" s="151">
        <v>5</v>
      </c>
      <c r="GI97" s="151">
        <v>4</v>
      </c>
      <c r="GJ97" s="151">
        <v>0</v>
      </c>
      <c r="GK97" s="151">
        <v>0</v>
      </c>
      <c r="GL97" s="151">
        <v>0</v>
      </c>
      <c r="GM97" s="151">
        <v>0</v>
      </c>
      <c r="GN97" s="151">
        <v>0</v>
      </c>
      <c r="GO97" s="151">
        <v>0</v>
      </c>
      <c r="GP97" s="151">
        <v>0</v>
      </c>
      <c r="GQ97" s="151">
        <v>1</v>
      </c>
      <c r="GR97" s="151">
        <v>0</v>
      </c>
      <c r="GS97" s="151">
        <v>1</v>
      </c>
      <c r="GT97" s="151">
        <v>0</v>
      </c>
      <c r="GU97" s="151">
        <v>0</v>
      </c>
      <c r="GV97" s="151">
        <v>0</v>
      </c>
      <c r="GW97" s="151">
        <v>0</v>
      </c>
      <c r="GX97" s="151">
        <v>0</v>
      </c>
      <c r="GY97" s="151">
        <v>0</v>
      </c>
      <c r="GZ97" s="151">
        <v>0</v>
      </c>
      <c r="HA97" s="151">
        <v>1</v>
      </c>
      <c r="HB97" s="151">
        <v>0</v>
      </c>
      <c r="HC97" s="151">
        <v>0</v>
      </c>
      <c r="HD97" s="151">
        <v>0</v>
      </c>
      <c r="HE97" s="151">
        <v>0</v>
      </c>
      <c r="HF97" s="151">
        <v>0</v>
      </c>
      <c r="HG97" s="151">
        <v>0</v>
      </c>
      <c r="HH97" s="151">
        <v>2</v>
      </c>
      <c r="HI97" s="151">
        <v>0</v>
      </c>
      <c r="HJ97" s="151">
        <v>0</v>
      </c>
      <c r="HK97" s="151">
        <v>0</v>
      </c>
      <c r="HL97" s="151">
        <v>0</v>
      </c>
      <c r="HM97" s="151">
        <v>0</v>
      </c>
      <c r="HN97" s="151">
        <v>1</v>
      </c>
      <c r="HO97" s="151">
        <v>0</v>
      </c>
      <c r="HP97" s="151">
        <v>0</v>
      </c>
      <c r="HQ97" s="151">
        <v>0</v>
      </c>
      <c r="HR97" s="151">
        <v>0</v>
      </c>
      <c r="HS97" s="151">
        <v>1</v>
      </c>
      <c r="HT97" s="151">
        <v>0</v>
      </c>
      <c r="HU97" s="151">
        <v>0</v>
      </c>
      <c r="HV97" s="151">
        <v>0</v>
      </c>
      <c r="HW97" s="151">
        <v>0</v>
      </c>
      <c r="HX97" s="151">
        <v>1</v>
      </c>
      <c r="HY97" s="151">
        <v>0</v>
      </c>
      <c r="HZ97" s="151">
        <v>0</v>
      </c>
      <c r="IA97" s="151">
        <v>0</v>
      </c>
      <c r="IB97" s="151">
        <v>0</v>
      </c>
      <c r="IC97" s="151">
        <v>1</v>
      </c>
      <c r="ID97" s="151">
        <v>0</v>
      </c>
      <c r="IE97" s="151">
        <v>0</v>
      </c>
      <c r="IF97" s="151">
        <v>0</v>
      </c>
      <c r="IG97" s="151">
        <v>0</v>
      </c>
      <c r="IH97" s="151">
        <v>0</v>
      </c>
      <c r="II97" s="151">
        <v>0</v>
      </c>
      <c r="IJ97" s="151">
        <v>0</v>
      </c>
      <c r="IK97" s="151">
        <v>0</v>
      </c>
      <c r="IL97" s="151">
        <v>0</v>
      </c>
      <c r="IM97" s="151">
        <v>0</v>
      </c>
      <c r="IN97" s="151">
        <v>0</v>
      </c>
      <c r="IO97" s="151">
        <v>0</v>
      </c>
      <c r="IP97" s="151">
        <v>0</v>
      </c>
      <c r="IQ97" s="151">
        <v>0</v>
      </c>
      <c r="IR97" s="151">
        <v>0</v>
      </c>
      <c r="IS97" s="151">
        <v>0</v>
      </c>
      <c r="IT97" s="151">
        <v>1</v>
      </c>
      <c r="IU97" s="151">
        <v>0</v>
      </c>
      <c r="IV97" s="151">
        <v>0</v>
      </c>
      <c r="IW97" s="151">
        <v>0</v>
      </c>
      <c r="IX97" s="151">
        <v>0</v>
      </c>
      <c r="IY97" s="151">
        <v>0</v>
      </c>
      <c r="IZ97" s="151">
        <v>0</v>
      </c>
      <c r="JA97" s="151">
        <v>0</v>
      </c>
      <c r="JB97" s="151">
        <v>1</v>
      </c>
      <c r="JC97" s="151">
        <v>0</v>
      </c>
      <c r="JD97" s="151">
        <v>0</v>
      </c>
      <c r="JE97" s="151">
        <v>0</v>
      </c>
      <c r="JF97" s="151">
        <v>0</v>
      </c>
      <c r="JG97" s="151">
        <v>0</v>
      </c>
      <c r="JH97" s="151">
        <v>0</v>
      </c>
      <c r="JI97" s="151">
        <v>0</v>
      </c>
      <c r="JJ97" s="151">
        <v>0</v>
      </c>
      <c r="JK97" s="151">
        <v>0</v>
      </c>
      <c r="JL97" s="151"/>
      <c r="JM97" s="151"/>
      <c r="JN97" s="151"/>
      <c r="JO97" s="151"/>
      <c r="JP97" s="151"/>
      <c r="JQ97" s="151"/>
      <c r="JR97" s="151">
        <v>2</v>
      </c>
      <c r="JS97" s="151"/>
      <c r="JT97" s="151"/>
      <c r="JU97" s="151"/>
      <c r="JV97" s="151"/>
      <c r="JW97" s="151">
        <v>7</v>
      </c>
      <c r="JX97" s="151">
        <v>7</v>
      </c>
      <c r="JY97" s="151">
        <v>14</v>
      </c>
      <c r="JZ97" s="151">
        <v>3</v>
      </c>
      <c r="KA97" s="151">
        <v>0</v>
      </c>
      <c r="KB97" s="151">
        <v>9</v>
      </c>
      <c r="KC97" s="151"/>
      <c r="KD97" s="151"/>
      <c r="KE97" s="151"/>
      <c r="KF97" s="151"/>
      <c r="KG97" s="151"/>
      <c r="KH97" s="151">
        <v>0</v>
      </c>
      <c r="KI97" s="151">
        <v>18</v>
      </c>
      <c r="KJ97" s="151"/>
      <c r="KK97" s="151"/>
      <c r="KL97" s="151">
        <v>2865</v>
      </c>
      <c r="KM97" s="151">
        <v>0</v>
      </c>
      <c r="KN97" s="151">
        <v>57</v>
      </c>
      <c r="KO97" s="151">
        <v>0</v>
      </c>
      <c r="KP97" s="151">
        <v>0</v>
      </c>
      <c r="KQ97" s="151">
        <v>0</v>
      </c>
      <c r="KR97" s="151">
        <v>0</v>
      </c>
      <c r="KS97" s="151">
        <v>0</v>
      </c>
      <c r="KT97" s="151">
        <v>1</v>
      </c>
      <c r="KU97" s="151">
        <v>0</v>
      </c>
      <c r="KV97" s="151">
        <v>1</v>
      </c>
      <c r="KW97" s="151">
        <v>0</v>
      </c>
      <c r="KX97" s="151">
        <v>29</v>
      </c>
      <c r="KY97" s="151">
        <v>175</v>
      </c>
      <c r="KZ97" s="151">
        <v>7</v>
      </c>
      <c r="LA97" s="151">
        <v>0</v>
      </c>
      <c r="LB97" s="151">
        <v>1</v>
      </c>
      <c r="LC97" s="151">
        <v>0</v>
      </c>
      <c r="LD97" s="151"/>
      <c r="LE97" s="151"/>
      <c r="LF97" s="151"/>
      <c r="LG97" s="151"/>
      <c r="LH97" s="151"/>
      <c r="LI97" s="151">
        <v>479</v>
      </c>
      <c r="LJ97" s="151"/>
      <c r="LK97" s="151"/>
      <c r="LL97" s="151"/>
      <c r="LM97" s="151"/>
      <c r="LN97" s="151">
        <v>46</v>
      </c>
      <c r="LO97" s="151"/>
      <c r="LP97" s="151"/>
      <c r="LQ97" s="151"/>
      <c r="LR97" s="151"/>
      <c r="LS97" s="151"/>
      <c r="LT97" s="151"/>
      <c r="LU97" s="151"/>
      <c r="LV97" s="151"/>
      <c r="LW97" s="151">
        <v>62</v>
      </c>
      <c r="LX97" s="151"/>
      <c r="LY97" s="151"/>
      <c r="LZ97" s="151"/>
      <c r="MA97" s="151">
        <v>6</v>
      </c>
      <c r="MB97" s="151">
        <v>1</v>
      </c>
      <c r="MC97" s="151"/>
      <c r="MD97" s="151"/>
      <c r="ME97" s="151"/>
      <c r="MF97" s="151">
        <v>1</v>
      </c>
      <c r="MG97" s="151">
        <v>150</v>
      </c>
      <c r="MH97" s="151">
        <v>0</v>
      </c>
      <c r="MI97" s="151">
        <v>38</v>
      </c>
      <c r="MJ97" s="151"/>
      <c r="MK97" s="151"/>
      <c r="ML97" s="151"/>
      <c r="MM97" s="151">
        <v>351</v>
      </c>
      <c r="MN97" s="151"/>
      <c r="MO97" s="151"/>
      <c r="MP97" s="151"/>
      <c r="MQ97" s="151">
        <v>827</v>
      </c>
      <c r="MR97" s="151"/>
      <c r="MS97" s="151">
        <v>91</v>
      </c>
      <c r="MT97" s="151">
        <v>2</v>
      </c>
      <c r="MU97" s="151"/>
      <c r="MV97" s="151"/>
      <c r="MW97" s="151"/>
      <c r="MX97" s="151"/>
      <c r="MY97" s="151"/>
      <c r="MZ97" s="151"/>
      <c r="NA97" s="151">
        <v>5</v>
      </c>
      <c r="NB97" s="151"/>
      <c r="NC97" s="151"/>
      <c r="ND97" s="151">
        <v>1</v>
      </c>
      <c r="NE97" s="151"/>
      <c r="NF97" s="151"/>
      <c r="NG97" s="151"/>
      <c r="NH97" s="151"/>
      <c r="NI97" s="151"/>
      <c r="NJ97" s="151"/>
      <c r="NK97" s="151"/>
      <c r="NL97" s="151"/>
      <c r="NM97" s="151"/>
      <c r="NN97" s="151"/>
      <c r="NO97" s="151">
        <v>0</v>
      </c>
      <c r="NP97" s="151">
        <v>0</v>
      </c>
      <c r="NQ97" s="151">
        <v>0</v>
      </c>
      <c r="NR97" s="151">
        <v>0</v>
      </c>
      <c r="NS97" s="151">
        <v>13</v>
      </c>
      <c r="NT97" s="151"/>
      <c r="NU97" s="151">
        <v>498</v>
      </c>
      <c r="NV97" s="151"/>
      <c r="NW97" s="151"/>
      <c r="NX97" s="151"/>
      <c r="NY97" s="151">
        <v>65</v>
      </c>
      <c r="NZ97" s="151">
        <v>162</v>
      </c>
      <c r="OA97" s="151"/>
      <c r="OB97" s="151"/>
      <c r="OC97" s="151"/>
      <c r="OD97" s="151"/>
      <c r="OE97" s="151">
        <v>0</v>
      </c>
      <c r="OF97" s="151">
        <v>3</v>
      </c>
      <c r="OG97" s="151">
        <v>51</v>
      </c>
      <c r="OH97" s="151">
        <v>1</v>
      </c>
      <c r="OI97" s="151">
        <v>1</v>
      </c>
      <c r="OJ97" s="151">
        <v>511</v>
      </c>
      <c r="OK97" s="151">
        <v>95</v>
      </c>
      <c r="OL97" s="151">
        <v>42</v>
      </c>
      <c r="OM97" s="151">
        <v>13</v>
      </c>
      <c r="ON97" s="151">
        <v>3</v>
      </c>
      <c r="OO97" s="152">
        <v>1</v>
      </c>
      <c r="OP97" s="142">
        <v>10172</v>
      </c>
      <c r="OQ97" s="153">
        <v>263</v>
      </c>
      <c r="OR97" s="151">
        <v>12430</v>
      </c>
      <c r="OS97" s="151"/>
      <c r="OT97" s="151"/>
      <c r="OU97" s="151"/>
      <c r="OV97" s="151">
        <v>408</v>
      </c>
      <c r="OW97" s="151">
        <v>1700</v>
      </c>
      <c r="OX97" s="151">
        <v>-7519</v>
      </c>
      <c r="OY97" s="151"/>
      <c r="OZ97" s="151">
        <v>251</v>
      </c>
      <c r="PA97" s="151"/>
      <c r="PB97" s="151"/>
      <c r="PC97" s="151"/>
      <c r="PD97" s="151">
        <v>16</v>
      </c>
      <c r="PE97" s="151"/>
      <c r="PF97" s="151"/>
      <c r="PG97" s="151"/>
      <c r="PH97" s="151">
        <v>636</v>
      </c>
      <c r="PI97" s="151"/>
      <c r="PJ97" s="154"/>
      <c r="PK97" s="142">
        <v>8186</v>
      </c>
      <c r="PL97" s="142">
        <v>18358</v>
      </c>
    </row>
    <row r="98" spans="1:428" ht="15" x14ac:dyDescent="0.25">
      <c r="A98" s="156">
        <v>333414</v>
      </c>
      <c r="B98" s="157" t="s">
        <v>722</v>
      </c>
      <c r="C98" s="147" t="s">
        <v>286</v>
      </c>
      <c r="D98" s="153"/>
      <c r="E98" s="151">
        <v>0</v>
      </c>
      <c r="F98" s="151"/>
      <c r="G98" s="151"/>
      <c r="H98" s="151"/>
      <c r="I98" s="151"/>
      <c r="J98" s="151">
        <v>0</v>
      </c>
      <c r="K98" s="151"/>
      <c r="L98" s="151"/>
      <c r="M98" s="151"/>
      <c r="N98" s="151"/>
      <c r="O98" s="151"/>
      <c r="P98" s="151"/>
      <c r="Q98" s="151"/>
      <c r="R98" s="151"/>
      <c r="S98" s="151"/>
      <c r="T98" s="151"/>
      <c r="U98" s="151"/>
      <c r="V98" s="151"/>
      <c r="W98" s="151"/>
      <c r="X98" s="151"/>
      <c r="Y98" s="151"/>
      <c r="Z98" s="151"/>
      <c r="AA98" s="151"/>
      <c r="AB98" s="151">
        <v>96</v>
      </c>
      <c r="AC98" s="151">
        <v>342</v>
      </c>
      <c r="AD98" s="151">
        <v>292</v>
      </c>
      <c r="AE98" s="151">
        <v>137</v>
      </c>
      <c r="AF98" s="151">
        <v>401</v>
      </c>
      <c r="AG98" s="151">
        <v>87</v>
      </c>
      <c r="AH98" s="151">
        <v>405</v>
      </c>
      <c r="AI98" s="151">
        <v>160</v>
      </c>
      <c r="AJ98" s="151">
        <v>168</v>
      </c>
      <c r="AK98" s="151">
        <v>19</v>
      </c>
      <c r="AL98" s="151">
        <v>294</v>
      </c>
      <c r="AM98" s="151">
        <v>139</v>
      </c>
      <c r="AN98" s="151"/>
      <c r="AO98" s="151"/>
      <c r="AP98" s="151">
        <v>6</v>
      </c>
      <c r="AQ98" s="151">
        <v>11</v>
      </c>
      <c r="AR98" s="151"/>
      <c r="AS98" s="151"/>
      <c r="AT98" s="151"/>
      <c r="AU98" s="151"/>
      <c r="AV98" s="151"/>
      <c r="AW98" s="151"/>
      <c r="AX98" s="151"/>
      <c r="AY98" s="151"/>
      <c r="AZ98" s="151"/>
      <c r="BA98" s="151"/>
      <c r="BB98" s="151"/>
      <c r="BC98" s="151"/>
      <c r="BD98" s="151"/>
      <c r="BE98" s="151"/>
      <c r="BF98" s="151"/>
      <c r="BG98" s="151"/>
      <c r="BH98" s="151"/>
      <c r="BI98" s="151"/>
      <c r="BJ98" s="151"/>
      <c r="BK98" s="151"/>
      <c r="BL98" s="151"/>
      <c r="BM98" s="151"/>
      <c r="BN98" s="151"/>
      <c r="BO98" s="151"/>
      <c r="BP98" s="151"/>
      <c r="BQ98" s="151"/>
      <c r="BR98" s="151"/>
      <c r="BS98" s="151"/>
      <c r="BT98" s="151"/>
      <c r="BU98" s="151"/>
      <c r="BV98" s="151"/>
      <c r="BW98" s="151"/>
      <c r="BX98" s="151"/>
      <c r="BY98" s="151"/>
      <c r="BZ98" s="151"/>
      <c r="CA98" s="151"/>
      <c r="CB98" s="151"/>
      <c r="CC98" s="151"/>
      <c r="CD98" s="151"/>
      <c r="CE98" s="151"/>
      <c r="CF98" s="151"/>
      <c r="CG98" s="151"/>
      <c r="CH98" s="151"/>
      <c r="CI98" s="151"/>
      <c r="CJ98" s="151"/>
      <c r="CK98" s="151"/>
      <c r="CL98" s="151"/>
      <c r="CM98" s="151"/>
      <c r="CN98" s="151"/>
      <c r="CO98" s="151"/>
      <c r="CP98" s="151"/>
      <c r="CQ98" s="151">
        <v>182</v>
      </c>
      <c r="CR98" s="151">
        <v>296</v>
      </c>
      <c r="CS98" s="151"/>
      <c r="CT98" s="151"/>
      <c r="CU98" s="151"/>
      <c r="CV98" s="151"/>
      <c r="CW98" s="151"/>
      <c r="CX98" s="151"/>
      <c r="CY98" s="151"/>
      <c r="CZ98" s="151"/>
      <c r="DA98" s="151"/>
      <c r="DB98" s="151"/>
      <c r="DC98" s="151"/>
      <c r="DD98" s="151"/>
      <c r="DE98" s="151"/>
      <c r="DF98" s="151"/>
      <c r="DG98" s="151"/>
      <c r="DH98" s="151"/>
      <c r="DI98" s="151"/>
      <c r="DJ98" s="151"/>
      <c r="DK98" s="151"/>
      <c r="DL98" s="151"/>
      <c r="DM98" s="151"/>
      <c r="DN98" s="151"/>
      <c r="DO98" s="151"/>
      <c r="DP98" s="151"/>
      <c r="DQ98" s="151"/>
      <c r="DR98" s="151"/>
      <c r="DS98" s="151"/>
      <c r="DT98" s="151"/>
      <c r="DU98" s="151"/>
      <c r="DV98" s="151"/>
      <c r="DW98" s="151"/>
      <c r="DX98" s="151"/>
      <c r="DY98" s="151"/>
      <c r="DZ98" s="151"/>
      <c r="EA98" s="151"/>
      <c r="EB98" s="151"/>
      <c r="EC98" s="151"/>
      <c r="ED98" s="151"/>
      <c r="EE98" s="151"/>
      <c r="EF98" s="151"/>
      <c r="EG98" s="151"/>
      <c r="EH98" s="151"/>
      <c r="EI98" s="151"/>
      <c r="EJ98" s="151"/>
      <c r="EK98" s="151"/>
      <c r="EL98" s="151"/>
      <c r="EM98" s="151"/>
      <c r="EN98" s="151"/>
      <c r="EO98" s="151"/>
      <c r="EP98" s="151"/>
      <c r="EQ98" s="151"/>
      <c r="ER98" s="151"/>
      <c r="ES98" s="151"/>
      <c r="ET98" s="151"/>
      <c r="EU98" s="151"/>
      <c r="EV98" s="151"/>
      <c r="EW98" s="151">
        <v>1</v>
      </c>
      <c r="EX98" s="151">
        <v>17</v>
      </c>
      <c r="EY98" s="151"/>
      <c r="EZ98" s="151"/>
      <c r="FA98" s="151"/>
      <c r="FB98" s="151"/>
      <c r="FC98" s="151"/>
      <c r="FD98" s="151">
        <v>0</v>
      </c>
      <c r="FE98" s="151"/>
      <c r="FF98" s="151"/>
      <c r="FG98" s="151"/>
      <c r="FH98" s="151"/>
      <c r="FI98" s="151"/>
      <c r="FJ98" s="151"/>
      <c r="FK98" s="151"/>
      <c r="FL98" s="151"/>
      <c r="FM98" s="151"/>
      <c r="FN98" s="151"/>
      <c r="FO98" s="151"/>
      <c r="FP98" s="151"/>
      <c r="FQ98" s="151"/>
      <c r="FR98" s="151"/>
      <c r="FS98" s="151"/>
      <c r="FT98" s="151"/>
      <c r="FU98" s="151"/>
      <c r="FV98" s="151"/>
      <c r="FW98" s="151"/>
      <c r="FX98" s="151"/>
      <c r="FY98" s="151"/>
      <c r="FZ98" s="151"/>
      <c r="GA98" s="151"/>
      <c r="GB98" s="151"/>
      <c r="GC98" s="151"/>
      <c r="GD98" s="151"/>
      <c r="GE98" s="151"/>
      <c r="GF98" s="151"/>
      <c r="GG98" s="151"/>
      <c r="GH98" s="151"/>
      <c r="GI98" s="151"/>
      <c r="GJ98" s="151"/>
      <c r="GK98" s="151"/>
      <c r="GL98" s="151"/>
      <c r="GM98" s="151"/>
      <c r="GN98" s="151"/>
      <c r="GO98" s="151"/>
      <c r="GP98" s="151"/>
      <c r="GQ98" s="151"/>
      <c r="GR98" s="151"/>
      <c r="GS98" s="151"/>
      <c r="GT98" s="151"/>
      <c r="GU98" s="151"/>
      <c r="GV98" s="151"/>
      <c r="GW98" s="151"/>
      <c r="GX98" s="151"/>
      <c r="GY98" s="151"/>
      <c r="GZ98" s="151"/>
      <c r="HA98" s="151"/>
      <c r="HB98" s="151"/>
      <c r="HC98" s="151"/>
      <c r="HD98" s="151"/>
      <c r="HE98" s="151"/>
      <c r="HF98" s="151"/>
      <c r="HG98" s="151"/>
      <c r="HH98" s="151"/>
      <c r="HI98" s="151"/>
      <c r="HJ98" s="151"/>
      <c r="HK98" s="151"/>
      <c r="HL98" s="151"/>
      <c r="HM98" s="151"/>
      <c r="HN98" s="151"/>
      <c r="HO98" s="151"/>
      <c r="HP98" s="151"/>
      <c r="HQ98" s="151"/>
      <c r="HR98" s="151"/>
      <c r="HS98" s="151"/>
      <c r="HT98" s="151"/>
      <c r="HU98" s="151"/>
      <c r="HV98" s="151"/>
      <c r="HW98" s="151"/>
      <c r="HX98" s="151"/>
      <c r="HY98" s="151"/>
      <c r="HZ98" s="151"/>
      <c r="IA98" s="151"/>
      <c r="IB98" s="151"/>
      <c r="IC98" s="151"/>
      <c r="ID98" s="151"/>
      <c r="IE98" s="151"/>
      <c r="IF98" s="151">
        <v>4</v>
      </c>
      <c r="IG98" s="151"/>
      <c r="IH98" s="151"/>
      <c r="II98" s="151"/>
      <c r="IJ98" s="151"/>
      <c r="IK98" s="151"/>
      <c r="IL98" s="151"/>
      <c r="IM98" s="151"/>
      <c r="IN98" s="151">
        <v>21</v>
      </c>
      <c r="IO98" s="151"/>
      <c r="IP98" s="151"/>
      <c r="IQ98" s="151"/>
      <c r="IR98" s="151"/>
      <c r="IS98" s="151"/>
      <c r="IT98" s="151"/>
      <c r="IU98" s="151"/>
      <c r="IV98" s="151"/>
      <c r="IW98" s="151"/>
      <c r="IX98" s="151"/>
      <c r="IY98" s="151"/>
      <c r="IZ98" s="151"/>
      <c r="JA98" s="151"/>
      <c r="JB98" s="151"/>
      <c r="JC98" s="151"/>
      <c r="JD98" s="151"/>
      <c r="JE98" s="151"/>
      <c r="JF98" s="151"/>
      <c r="JG98" s="151"/>
      <c r="JH98" s="151">
        <v>0</v>
      </c>
      <c r="JI98" s="151"/>
      <c r="JJ98" s="151"/>
      <c r="JK98" s="151"/>
      <c r="JL98" s="151"/>
      <c r="JM98" s="151"/>
      <c r="JN98" s="151"/>
      <c r="JO98" s="151"/>
      <c r="JP98" s="151"/>
      <c r="JQ98" s="151"/>
      <c r="JR98" s="151"/>
      <c r="JS98" s="151"/>
      <c r="JT98" s="151"/>
      <c r="JU98" s="151"/>
      <c r="JV98" s="151"/>
      <c r="JW98" s="151"/>
      <c r="JX98" s="151"/>
      <c r="JY98" s="151"/>
      <c r="JZ98" s="151"/>
      <c r="KA98" s="151"/>
      <c r="KB98" s="151"/>
      <c r="KC98" s="151">
        <v>0</v>
      </c>
      <c r="KD98" s="151"/>
      <c r="KE98" s="151"/>
      <c r="KF98" s="151"/>
      <c r="KG98" s="151"/>
      <c r="KH98" s="151"/>
      <c r="KI98" s="151"/>
      <c r="KJ98" s="151"/>
      <c r="KK98" s="151"/>
      <c r="KL98" s="151"/>
      <c r="KM98" s="151"/>
      <c r="KN98" s="151"/>
      <c r="KO98" s="151"/>
      <c r="KP98" s="151"/>
      <c r="KQ98" s="151"/>
      <c r="KR98" s="151"/>
      <c r="KS98" s="151"/>
      <c r="KT98" s="151"/>
      <c r="KU98" s="151"/>
      <c r="KV98" s="151"/>
      <c r="KW98" s="151"/>
      <c r="KX98" s="151">
        <v>11</v>
      </c>
      <c r="KY98" s="151">
        <v>76</v>
      </c>
      <c r="KZ98" s="151"/>
      <c r="LA98" s="151">
        <v>6</v>
      </c>
      <c r="LB98" s="151"/>
      <c r="LC98" s="151"/>
      <c r="LD98" s="151">
        <v>0</v>
      </c>
      <c r="LE98" s="151">
        <v>0</v>
      </c>
      <c r="LF98" s="151">
        <v>0</v>
      </c>
      <c r="LG98" s="151">
        <v>0</v>
      </c>
      <c r="LH98" s="151"/>
      <c r="LI98" s="151"/>
      <c r="LJ98" s="151"/>
      <c r="LK98" s="151"/>
      <c r="LL98" s="151">
        <v>0</v>
      </c>
      <c r="LM98" s="151">
        <v>0</v>
      </c>
      <c r="LN98" s="151">
        <v>1</v>
      </c>
      <c r="LO98" s="151"/>
      <c r="LP98" s="151"/>
      <c r="LQ98" s="151"/>
      <c r="LR98" s="151"/>
      <c r="LS98" s="151"/>
      <c r="LT98" s="151"/>
      <c r="LU98" s="151"/>
      <c r="LV98" s="151"/>
      <c r="LW98" s="151"/>
      <c r="LX98" s="151">
        <v>103</v>
      </c>
      <c r="LY98" s="151"/>
      <c r="LZ98" s="151"/>
      <c r="MA98" s="151">
        <v>22</v>
      </c>
      <c r="MB98" s="151"/>
      <c r="MC98" s="151"/>
      <c r="MD98" s="151"/>
      <c r="ME98" s="151"/>
      <c r="MF98" s="151"/>
      <c r="MG98" s="151">
        <v>2</v>
      </c>
      <c r="MH98" s="151"/>
      <c r="MI98" s="151">
        <v>6</v>
      </c>
      <c r="MJ98" s="151"/>
      <c r="MK98" s="151"/>
      <c r="ML98" s="151"/>
      <c r="MM98" s="151"/>
      <c r="MN98" s="151"/>
      <c r="MO98" s="151"/>
      <c r="MP98" s="151">
        <v>135</v>
      </c>
      <c r="MQ98" s="151">
        <v>84</v>
      </c>
      <c r="MR98" s="151">
        <v>143</v>
      </c>
      <c r="MS98" s="151"/>
      <c r="MT98" s="151">
        <v>17</v>
      </c>
      <c r="MU98" s="151"/>
      <c r="MV98" s="151"/>
      <c r="MW98" s="151"/>
      <c r="MX98" s="151"/>
      <c r="MY98" s="151"/>
      <c r="MZ98" s="151"/>
      <c r="NA98" s="151">
        <v>15</v>
      </c>
      <c r="NB98" s="151"/>
      <c r="NC98" s="151"/>
      <c r="ND98" s="151">
        <v>1</v>
      </c>
      <c r="NE98" s="151">
        <v>0</v>
      </c>
      <c r="NF98" s="151">
        <v>2</v>
      </c>
      <c r="NG98" s="151">
        <v>0</v>
      </c>
      <c r="NH98" s="151"/>
      <c r="NI98" s="151"/>
      <c r="NJ98" s="151"/>
      <c r="NK98" s="151"/>
      <c r="NL98" s="151"/>
      <c r="NM98" s="151"/>
      <c r="NN98" s="151">
        <v>1</v>
      </c>
      <c r="NO98" s="151">
        <v>1</v>
      </c>
      <c r="NP98" s="151">
        <v>0</v>
      </c>
      <c r="NQ98" s="151">
        <v>9</v>
      </c>
      <c r="NR98" s="151">
        <v>3</v>
      </c>
      <c r="NS98" s="151"/>
      <c r="NT98" s="151"/>
      <c r="NU98" s="151"/>
      <c r="NV98" s="151"/>
      <c r="NW98" s="151"/>
      <c r="NX98" s="151"/>
      <c r="NY98" s="151"/>
      <c r="NZ98" s="151"/>
      <c r="OA98" s="151">
        <v>0</v>
      </c>
      <c r="OB98" s="151"/>
      <c r="OC98" s="151"/>
      <c r="OD98" s="151"/>
      <c r="OE98" s="151">
        <v>1</v>
      </c>
      <c r="OF98" s="151">
        <v>1</v>
      </c>
      <c r="OG98" s="151"/>
      <c r="OH98" s="151"/>
      <c r="OI98" s="151"/>
      <c r="OJ98" s="151"/>
      <c r="OK98" s="151"/>
      <c r="OL98" s="151">
        <v>87</v>
      </c>
      <c r="OM98" s="151"/>
      <c r="ON98" s="151"/>
      <c r="OO98" s="152">
        <v>7</v>
      </c>
      <c r="OP98" s="142">
        <v>3815</v>
      </c>
      <c r="OQ98" s="153">
        <v>1237</v>
      </c>
      <c r="OR98" s="151">
        <v>70</v>
      </c>
      <c r="OS98" s="151"/>
      <c r="OT98" s="151"/>
      <c r="OU98" s="151"/>
      <c r="OV98" s="151">
        <v>37</v>
      </c>
      <c r="OW98" s="151">
        <v>309</v>
      </c>
      <c r="OX98" s="151">
        <v>-1084</v>
      </c>
      <c r="OY98" s="151"/>
      <c r="OZ98" s="151"/>
      <c r="PA98" s="151"/>
      <c r="PB98" s="151"/>
      <c r="PC98" s="151"/>
      <c r="PD98" s="151"/>
      <c r="PE98" s="151"/>
      <c r="PF98" s="151"/>
      <c r="PG98" s="151"/>
      <c r="PH98" s="151">
        <v>0</v>
      </c>
      <c r="PI98" s="151"/>
      <c r="PJ98" s="154"/>
      <c r="PK98" s="142">
        <v>569</v>
      </c>
      <c r="PL98" s="142">
        <v>4384</v>
      </c>
    </row>
    <row r="99" spans="1:428" ht="15" x14ac:dyDescent="0.25">
      <c r="A99" s="156">
        <v>333415</v>
      </c>
      <c r="B99" s="157" t="s">
        <v>722</v>
      </c>
      <c r="C99" s="147" t="s">
        <v>287</v>
      </c>
      <c r="D99" s="153"/>
      <c r="E99" s="151"/>
      <c r="F99" s="151"/>
      <c r="G99" s="151"/>
      <c r="H99" s="151"/>
      <c r="I99" s="151"/>
      <c r="J99" s="151"/>
      <c r="K99" s="151"/>
      <c r="L99" s="151"/>
      <c r="M99" s="151"/>
      <c r="N99" s="151"/>
      <c r="O99" s="151"/>
      <c r="P99" s="151"/>
      <c r="Q99" s="151">
        <v>7</v>
      </c>
      <c r="R99" s="151"/>
      <c r="S99" s="151"/>
      <c r="T99" s="151"/>
      <c r="U99" s="151"/>
      <c r="V99" s="151"/>
      <c r="W99" s="151"/>
      <c r="X99" s="151"/>
      <c r="Y99" s="151"/>
      <c r="Z99" s="151"/>
      <c r="AA99" s="151"/>
      <c r="AB99" s="151">
        <v>253</v>
      </c>
      <c r="AC99" s="151">
        <v>1455</v>
      </c>
      <c r="AD99" s="151">
        <v>1419</v>
      </c>
      <c r="AE99" s="151">
        <v>714</v>
      </c>
      <c r="AF99" s="151">
        <v>2488</v>
      </c>
      <c r="AG99" s="151">
        <v>376</v>
      </c>
      <c r="AH99" s="151">
        <v>1686</v>
      </c>
      <c r="AI99" s="151">
        <v>275</v>
      </c>
      <c r="AJ99" s="151">
        <v>555</v>
      </c>
      <c r="AK99" s="151">
        <v>207</v>
      </c>
      <c r="AL99" s="151">
        <v>992</v>
      </c>
      <c r="AM99" s="151">
        <v>393</v>
      </c>
      <c r="AN99" s="151">
        <v>1</v>
      </c>
      <c r="AO99" s="151"/>
      <c r="AP99" s="151">
        <v>41</v>
      </c>
      <c r="AQ99" s="151">
        <v>108</v>
      </c>
      <c r="AR99" s="151"/>
      <c r="AS99" s="151">
        <v>4</v>
      </c>
      <c r="AT99" s="151"/>
      <c r="AU99" s="151">
        <v>2</v>
      </c>
      <c r="AV99" s="151"/>
      <c r="AW99" s="151"/>
      <c r="AX99" s="151"/>
      <c r="AY99" s="151"/>
      <c r="AZ99" s="151"/>
      <c r="BA99" s="151"/>
      <c r="BB99" s="151"/>
      <c r="BC99" s="151"/>
      <c r="BD99" s="151">
        <v>10</v>
      </c>
      <c r="BE99" s="151"/>
      <c r="BF99" s="151"/>
      <c r="BG99" s="151">
        <v>0</v>
      </c>
      <c r="BH99" s="151">
        <v>0</v>
      </c>
      <c r="BI99" s="151">
        <v>9</v>
      </c>
      <c r="BJ99" s="151"/>
      <c r="BK99" s="151">
        <v>0</v>
      </c>
      <c r="BL99" s="151">
        <v>0</v>
      </c>
      <c r="BM99" s="151">
        <v>1</v>
      </c>
      <c r="BN99" s="151">
        <v>4</v>
      </c>
      <c r="BO99" s="151"/>
      <c r="BP99" s="151">
        <v>4</v>
      </c>
      <c r="BQ99" s="151">
        <v>1</v>
      </c>
      <c r="BR99" s="151">
        <v>14</v>
      </c>
      <c r="BS99" s="151">
        <v>31</v>
      </c>
      <c r="BT99" s="151">
        <v>2</v>
      </c>
      <c r="BU99" s="151">
        <v>2</v>
      </c>
      <c r="BV99" s="151"/>
      <c r="BW99" s="151">
        <v>0</v>
      </c>
      <c r="BX99" s="151">
        <v>0</v>
      </c>
      <c r="BY99" s="151">
        <v>2</v>
      </c>
      <c r="BZ99" s="151">
        <v>2</v>
      </c>
      <c r="CA99" s="151">
        <v>2</v>
      </c>
      <c r="CB99" s="151"/>
      <c r="CC99" s="151">
        <v>1</v>
      </c>
      <c r="CD99" s="151"/>
      <c r="CE99" s="151">
        <v>1</v>
      </c>
      <c r="CF99" s="151"/>
      <c r="CG99" s="151">
        <v>4</v>
      </c>
      <c r="CH99" s="151">
        <v>3</v>
      </c>
      <c r="CI99" s="151">
        <v>3</v>
      </c>
      <c r="CJ99" s="151">
        <v>2</v>
      </c>
      <c r="CK99" s="151"/>
      <c r="CL99" s="151"/>
      <c r="CM99" s="151">
        <v>3</v>
      </c>
      <c r="CN99" s="151"/>
      <c r="CO99" s="151">
        <v>0</v>
      </c>
      <c r="CP99" s="151">
        <v>81</v>
      </c>
      <c r="CQ99" s="151">
        <v>0</v>
      </c>
      <c r="CR99" s="151">
        <v>3098</v>
      </c>
      <c r="CS99" s="151">
        <v>3</v>
      </c>
      <c r="CT99" s="151"/>
      <c r="CU99" s="151">
        <v>1</v>
      </c>
      <c r="CV99" s="151">
        <v>1</v>
      </c>
      <c r="CW99" s="151"/>
      <c r="CX99" s="151">
        <v>1</v>
      </c>
      <c r="CY99" s="151">
        <v>0</v>
      </c>
      <c r="CZ99" s="151">
        <v>0</v>
      </c>
      <c r="DA99" s="151">
        <v>31</v>
      </c>
      <c r="DB99" s="151">
        <v>0</v>
      </c>
      <c r="DC99" s="151">
        <v>0</v>
      </c>
      <c r="DD99" s="151">
        <v>4</v>
      </c>
      <c r="DE99" s="151"/>
      <c r="DF99" s="151"/>
      <c r="DG99" s="151"/>
      <c r="DH99" s="151">
        <v>1</v>
      </c>
      <c r="DI99" s="151"/>
      <c r="DJ99" s="151"/>
      <c r="DK99" s="151"/>
      <c r="DL99" s="151"/>
      <c r="DM99" s="151">
        <v>0</v>
      </c>
      <c r="DN99" s="151">
        <v>0</v>
      </c>
      <c r="DO99" s="151"/>
      <c r="DP99" s="151">
        <v>0</v>
      </c>
      <c r="DQ99" s="151">
        <v>2</v>
      </c>
      <c r="DR99" s="151">
        <v>2</v>
      </c>
      <c r="DS99" s="151">
        <v>1</v>
      </c>
      <c r="DT99" s="151">
        <v>0</v>
      </c>
      <c r="DU99" s="151"/>
      <c r="DV99" s="151">
        <v>0</v>
      </c>
      <c r="DW99" s="151"/>
      <c r="DX99" s="151"/>
      <c r="DY99" s="151">
        <v>0</v>
      </c>
      <c r="DZ99" s="151"/>
      <c r="EA99" s="151">
        <v>0</v>
      </c>
      <c r="EB99" s="151">
        <v>1</v>
      </c>
      <c r="EC99" s="151"/>
      <c r="ED99" s="151"/>
      <c r="EE99" s="151">
        <v>18</v>
      </c>
      <c r="EF99" s="151"/>
      <c r="EG99" s="151">
        <v>122</v>
      </c>
      <c r="EH99" s="151"/>
      <c r="EI99" s="151">
        <v>4</v>
      </c>
      <c r="EJ99" s="151">
        <v>1</v>
      </c>
      <c r="EK99" s="151"/>
      <c r="EL99" s="151"/>
      <c r="EM99" s="151">
        <v>0</v>
      </c>
      <c r="EN99" s="151"/>
      <c r="EO99" s="151">
        <v>5</v>
      </c>
      <c r="EP99" s="151"/>
      <c r="EQ99" s="151"/>
      <c r="ER99" s="151">
        <v>194</v>
      </c>
      <c r="ES99" s="151">
        <v>1369</v>
      </c>
      <c r="ET99" s="151">
        <v>146</v>
      </c>
      <c r="EU99" s="151">
        <v>2</v>
      </c>
      <c r="EV99" s="151">
        <v>89</v>
      </c>
      <c r="EW99" s="151">
        <v>0</v>
      </c>
      <c r="EX99" s="151">
        <v>4</v>
      </c>
      <c r="EY99" s="151">
        <v>4</v>
      </c>
      <c r="EZ99" s="151"/>
      <c r="FA99" s="151">
        <v>10</v>
      </c>
      <c r="FB99" s="151">
        <v>25</v>
      </c>
      <c r="FC99" s="151">
        <v>35</v>
      </c>
      <c r="FD99" s="151">
        <v>165</v>
      </c>
      <c r="FE99" s="151">
        <v>2</v>
      </c>
      <c r="FF99" s="151">
        <v>1</v>
      </c>
      <c r="FG99" s="151">
        <v>1</v>
      </c>
      <c r="FH99" s="151">
        <v>2</v>
      </c>
      <c r="FI99" s="151"/>
      <c r="FJ99" s="151"/>
      <c r="FK99" s="151">
        <v>1</v>
      </c>
      <c r="FL99" s="151">
        <v>0</v>
      </c>
      <c r="FM99" s="151"/>
      <c r="FN99" s="151"/>
      <c r="FO99" s="151"/>
      <c r="FP99" s="151">
        <v>0</v>
      </c>
      <c r="FQ99" s="151">
        <v>0</v>
      </c>
      <c r="FR99" s="151"/>
      <c r="FS99" s="151">
        <v>0</v>
      </c>
      <c r="FT99" s="151">
        <v>1</v>
      </c>
      <c r="FU99" s="151"/>
      <c r="FV99" s="151">
        <v>3</v>
      </c>
      <c r="FW99" s="151">
        <v>10</v>
      </c>
      <c r="FX99" s="151"/>
      <c r="FY99" s="151">
        <v>28</v>
      </c>
      <c r="FZ99" s="151">
        <v>15</v>
      </c>
      <c r="GA99" s="151"/>
      <c r="GB99" s="151"/>
      <c r="GC99" s="151"/>
      <c r="GD99" s="151"/>
      <c r="GE99" s="151">
        <v>3</v>
      </c>
      <c r="GF99" s="151">
        <v>2</v>
      </c>
      <c r="GG99" s="151"/>
      <c r="GH99" s="151">
        <v>38</v>
      </c>
      <c r="GI99" s="151">
        <v>14</v>
      </c>
      <c r="GJ99" s="151">
        <v>12</v>
      </c>
      <c r="GK99" s="151">
        <v>1</v>
      </c>
      <c r="GL99" s="151"/>
      <c r="GM99" s="151">
        <v>0</v>
      </c>
      <c r="GN99" s="151">
        <v>1</v>
      </c>
      <c r="GO99" s="151"/>
      <c r="GP99" s="151">
        <v>27</v>
      </c>
      <c r="GQ99" s="151">
        <v>47</v>
      </c>
      <c r="GR99" s="151">
        <v>21</v>
      </c>
      <c r="GS99" s="151">
        <v>411</v>
      </c>
      <c r="GT99" s="151">
        <v>24</v>
      </c>
      <c r="GU99" s="151">
        <v>60</v>
      </c>
      <c r="GV99" s="151">
        <v>29</v>
      </c>
      <c r="GW99" s="151">
        <v>46</v>
      </c>
      <c r="GX99" s="151">
        <v>1</v>
      </c>
      <c r="GY99" s="151">
        <v>1</v>
      </c>
      <c r="GZ99" s="151">
        <v>1</v>
      </c>
      <c r="HA99" s="151">
        <v>47</v>
      </c>
      <c r="HB99" s="151">
        <v>79</v>
      </c>
      <c r="HC99" s="151">
        <v>116</v>
      </c>
      <c r="HD99" s="151"/>
      <c r="HE99" s="151"/>
      <c r="HF99" s="151"/>
      <c r="HG99" s="151">
        <v>2</v>
      </c>
      <c r="HH99" s="151">
        <v>388</v>
      </c>
      <c r="HI99" s="151">
        <v>19</v>
      </c>
      <c r="HJ99" s="151">
        <v>0</v>
      </c>
      <c r="HK99" s="151"/>
      <c r="HL99" s="151">
        <v>1</v>
      </c>
      <c r="HM99" s="151"/>
      <c r="HN99" s="151"/>
      <c r="HO99" s="151"/>
      <c r="HP99" s="151"/>
      <c r="HQ99" s="151"/>
      <c r="HR99" s="151">
        <v>0</v>
      </c>
      <c r="HS99" s="151"/>
      <c r="HT99" s="151"/>
      <c r="HU99" s="151"/>
      <c r="HV99" s="151">
        <v>1</v>
      </c>
      <c r="HW99" s="151">
        <v>1</v>
      </c>
      <c r="HX99" s="151">
        <v>3</v>
      </c>
      <c r="HY99" s="151"/>
      <c r="HZ99" s="151"/>
      <c r="IA99" s="151">
        <v>0</v>
      </c>
      <c r="IB99" s="151"/>
      <c r="IC99" s="151">
        <v>3</v>
      </c>
      <c r="ID99" s="151"/>
      <c r="IE99" s="151">
        <v>2</v>
      </c>
      <c r="IF99" s="151">
        <v>3</v>
      </c>
      <c r="IG99" s="151"/>
      <c r="IH99" s="151"/>
      <c r="II99" s="151">
        <v>0</v>
      </c>
      <c r="IJ99" s="151"/>
      <c r="IK99" s="151"/>
      <c r="IL99" s="151">
        <v>2</v>
      </c>
      <c r="IM99" s="151">
        <v>6</v>
      </c>
      <c r="IN99" s="151">
        <v>9</v>
      </c>
      <c r="IO99" s="151"/>
      <c r="IP99" s="151">
        <v>1</v>
      </c>
      <c r="IQ99" s="151"/>
      <c r="IR99" s="151"/>
      <c r="IS99" s="151"/>
      <c r="IT99" s="151">
        <v>0</v>
      </c>
      <c r="IU99" s="151">
        <v>0</v>
      </c>
      <c r="IV99" s="151"/>
      <c r="IW99" s="151">
        <v>32</v>
      </c>
      <c r="IX99" s="151">
        <v>158</v>
      </c>
      <c r="IY99" s="151">
        <v>24</v>
      </c>
      <c r="IZ99" s="151"/>
      <c r="JA99" s="151">
        <v>268</v>
      </c>
      <c r="JB99" s="151">
        <v>22</v>
      </c>
      <c r="JC99" s="151"/>
      <c r="JD99" s="151"/>
      <c r="JE99" s="151">
        <v>9</v>
      </c>
      <c r="JF99" s="151">
        <v>153</v>
      </c>
      <c r="JG99" s="151">
        <v>11</v>
      </c>
      <c r="JH99" s="151">
        <v>86</v>
      </c>
      <c r="JI99" s="151"/>
      <c r="JJ99" s="151"/>
      <c r="JK99" s="151">
        <v>0</v>
      </c>
      <c r="JL99" s="151">
        <v>5</v>
      </c>
      <c r="JM99" s="151">
        <v>80</v>
      </c>
      <c r="JN99" s="151">
        <v>111</v>
      </c>
      <c r="JO99" s="151">
        <v>150</v>
      </c>
      <c r="JP99" s="151">
        <v>87</v>
      </c>
      <c r="JQ99" s="151">
        <v>9</v>
      </c>
      <c r="JR99" s="151">
        <v>146</v>
      </c>
      <c r="JS99" s="151">
        <v>33</v>
      </c>
      <c r="JT99" s="151">
        <v>147</v>
      </c>
      <c r="JU99" s="151">
        <v>9</v>
      </c>
      <c r="JV99" s="151"/>
      <c r="JW99" s="151">
        <v>93</v>
      </c>
      <c r="JX99" s="151">
        <v>77</v>
      </c>
      <c r="JY99" s="151">
        <v>115</v>
      </c>
      <c r="JZ99" s="151">
        <v>23</v>
      </c>
      <c r="KA99" s="151">
        <v>22</v>
      </c>
      <c r="KB99" s="151">
        <v>86</v>
      </c>
      <c r="KC99" s="151">
        <v>23</v>
      </c>
      <c r="KD99" s="151">
        <v>15</v>
      </c>
      <c r="KE99" s="151">
        <v>28</v>
      </c>
      <c r="KF99" s="151"/>
      <c r="KG99" s="151"/>
      <c r="KH99" s="151"/>
      <c r="KI99" s="151">
        <v>2</v>
      </c>
      <c r="KJ99" s="151"/>
      <c r="KK99" s="151">
        <v>40</v>
      </c>
      <c r="KL99" s="151">
        <v>6</v>
      </c>
      <c r="KM99" s="151">
        <v>0</v>
      </c>
      <c r="KN99" s="151"/>
      <c r="KO99" s="151">
        <v>2</v>
      </c>
      <c r="KP99" s="151">
        <v>0</v>
      </c>
      <c r="KQ99" s="151">
        <v>2</v>
      </c>
      <c r="KR99" s="151">
        <v>0</v>
      </c>
      <c r="KS99" s="151">
        <v>5</v>
      </c>
      <c r="KT99" s="151">
        <v>9</v>
      </c>
      <c r="KU99" s="151"/>
      <c r="KV99" s="151">
        <v>0</v>
      </c>
      <c r="KW99" s="151">
        <v>529</v>
      </c>
      <c r="KX99" s="151">
        <v>30</v>
      </c>
      <c r="KY99" s="151">
        <v>48</v>
      </c>
      <c r="KZ99" s="151"/>
      <c r="LA99" s="151">
        <v>134</v>
      </c>
      <c r="LB99" s="151"/>
      <c r="LC99" s="151"/>
      <c r="LD99" s="151"/>
      <c r="LE99" s="151">
        <v>6</v>
      </c>
      <c r="LF99" s="151">
        <v>44</v>
      </c>
      <c r="LG99" s="151"/>
      <c r="LH99" s="151"/>
      <c r="LI99" s="151"/>
      <c r="LJ99" s="151"/>
      <c r="LK99" s="151"/>
      <c r="LL99" s="151">
        <v>4</v>
      </c>
      <c r="LM99" s="151">
        <v>0</v>
      </c>
      <c r="LN99" s="151">
        <v>61</v>
      </c>
      <c r="LO99" s="151"/>
      <c r="LP99" s="151">
        <v>100</v>
      </c>
      <c r="LQ99" s="151"/>
      <c r="LR99" s="151"/>
      <c r="LS99" s="151">
        <v>28</v>
      </c>
      <c r="LT99" s="151">
        <v>3</v>
      </c>
      <c r="LU99" s="151">
        <v>372</v>
      </c>
      <c r="LV99" s="151">
        <v>8</v>
      </c>
      <c r="LW99" s="151">
        <v>29</v>
      </c>
      <c r="LX99" s="151">
        <v>15</v>
      </c>
      <c r="LY99" s="151">
        <v>95</v>
      </c>
      <c r="LZ99" s="151">
        <v>9</v>
      </c>
      <c r="MA99" s="151">
        <v>25</v>
      </c>
      <c r="MB99" s="151">
        <v>32</v>
      </c>
      <c r="MC99" s="151">
        <v>6</v>
      </c>
      <c r="MD99" s="151"/>
      <c r="ME99" s="151">
        <v>4</v>
      </c>
      <c r="MF99" s="151">
        <v>8</v>
      </c>
      <c r="MG99" s="151">
        <v>11</v>
      </c>
      <c r="MH99" s="151">
        <v>3</v>
      </c>
      <c r="MI99" s="151">
        <v>1548</v>
      </c>
      <c r="MJ99" s="151">
        <v>4</v>
      </c>
      <c r="MK99" s="151">
        <v>4</v>
      </c>
      <c r="ML99" s="151">
        <v>6</v>
      </c>
      <c r="MM99" s="151">
        <v>8</v>
      </c>
      <c r="MN99" s="151">
        <v>3</v>
      </c>
      <c r="MO99" s="151">
        <v>5</v>
      </c>
      <c r="MP99" s="151">
        <v>426</v>
      </c>
      <c r="MQ99" s="151">
        <v>3</v>
      </c>
      <c r="MR99" s="151">
        <v>101</v>
      </c>
      <c r="MS99" s="151">
        <v>6</v>
      </c>
      <c r="MT99" s="151">
        <v>125</v>
      </c>
      <c r="MU99" s="151">
        <v>13</v>
      </c>
      <c r="MV99" s="151">
        <v>10</v>
      </c>
      <c r="MW99" s="151">
        <v>68</v>
      </c>
      <c r="MX99" s="151">
        <v>2</v>
      </c>
      <c r="MY99" s="151">
        <v>8</v>
      </c>
      <c r="MZ99" s="151">
        <v>27</v>
      </c>
      <c r="NA99" s="151">
        <v>544</v>
      </c>
      <c r="NB99" s="151">
        <v>81</v>
      </c>
      <c r="NC99" s="151">
        <v>88</v>
      </c>
      <c r="ND99" s="151">
        <v>49</v>
      </c>
      <c r="NE99" s="151">
        <v>34</v>
      </c>
      <c r="NF99" s="151">
        <v>43</v>
      </c>
      <c r="NG99" s="151">
        <v>2</v>
      </c>
      <c r="NH99" s="151">
        <v>5</v>
      </c>
      <c r="NI99" s="151"/>
      <c r="NJ99" s="151">
        <v>2</v>
      </c>
      <c r="NK99" s="151">
        <v>3</v>
      </c>
      <c r="NL99" s="151">
        <v>5</v>
      </c>
      <c r="NM99" s="151">
        <v>24</v>
      </c>
      <c r="NN99" s="151">
        <v>41</v>
      </c>
      <c r="NO99" s="151">
        <v>39</v>
      </c>
      <c r="NP99" s="151">
        <v>179</v>
      </c>
      <c r="NQ99" s="151">
        <v>194</v>
      </c>
      <c r="NR99" s="151">
        <v>11</v>
      </c>
      <c r="NS99" s="151">
        <v>13</v>
      </c>
      <c r="NT99" s="151">
        <v>2</v>
      </c>
      <c r="NU99" s="151">
        <v>394</v>
      </c>
      <c r="NV99" s="151"/>
      <c r="NW99" s="151">
        <v>16</v>
      </c>
      <c r="NX99" s="151">
        <v>0</v>
      </c>
      <c r="NY99" s="151">
        <v>5</v>
      </c>
      <c r="NZ99" s="151">
        <v>5</v>
      </c>
      <c r="OA99" s="151">
        <v>4</v>
      </c>
      <c r="OB99" s="151">
        <v>1</v>
      </c>
      <c r="OC99" s="151">
        <v>203</v>
      </c>
      <c r="OD99" s="151"/>
      <c r="OE99" s="151">
        <v>68</v>
      </c>
      <c r="OF99" s="151">
        <v>108</v>
      </c>
      <c r="OG99" s="151"/>
      <c r="OH99" s="151"/>
      <c r="OI99" s="151"/>
      <c r="OJ99" s="151">
        <v>326</v>
      </c>
      <c r="OK99" s="151">
        <v>542</v>
      </c>
      <c r="OL99" s="151">
        <v>383</v>
      </c>
      <c r="OM99" s="151">
        <v>2</v>
      </c>
      <c r="ON99" s="151"/>
      <c r="OO99" s="152">
        <v>78</v>
      </c>
      <c r="OP99" s="142">
        <v>27544</v>
      </c>
      <c r="OQ99" s="153">
        <v>2760</v>
      </c>
      <c r="OR99" s="151">
        <v>9558</v>
      </c>
      <c r="OS99" s="151"/>
      <c r="OT99" s="151"/>
      <c r="OU99" s="151"/>
      <c r="OV99" s="151">
        <v>528</v>
      </c>
      <c r="OW99" s="151">
        <v>4016</v>
      </c>
      <c r="OX99" s="151">
        <v>-11971</v>
      </c>
      <c r="OY99" s="151"/>
      <c r="OZ99" s="151">
        <v>115</v>
      </c>
      <c r="PA99" s="151"/>
      <c r="PB99" s="151"/>
      <c r="PC99" s="151"/>
      <c r="PD99" s="151"/>
      <c r="PE99" s="151"/>
      <c r="PF99" s="151"/>
      <c r="PG99" s="151"/>
      <c r="PH99" s="151">
        <v>243</v>
      </c>
      <c r="PI99" s="151"/>
      <c r="PJ99" s="154"/>
      <c r="PK99" s="142">
        <v>5249</v>
      </c>
      <c r="PL99" s="142">
        <v>32793</v>
      </c>
    </row>
    <row r="100" spans="1:428" ht="15" x14ac:dyDescent="0.25">
      <c r="A100" s="156">
        <v>333413</v>
      </c>
      <c r="B100" s="157" t="s">
        <v>722</v>
      </c>
      <c r="C100" s="147" t="s">
        <v>288</v>
      </c>
      <c r="D100" s="153"/>
      <c r="E100" s="151"/>
      <c r="F100" s="151"/>
      <c r="G100" s="151"/>
      <c r="H100" s="151"/>
      <c r="I100" s="151"/>
      <c r="J100" s="151"/>
      <c r="K100" s="151"/>
      <c r="L100" s="151"/>
      <c r="M100" s="151"/>
      <c r="N100" s="151"/>
      <c r="O100" s="151"/>
      <c r="P100" s="151"/>
      <c r="Q100" s="151"/>
      <c r="R100" s="151"/>
      <c r="S100" s="151"/>
      <c r="T100" s="151"/>
      <c r="U100" s="151"/>
      <c r="V100" s="151"/>
      <c r="W100" s="151"/>
      <c r="X100" s="151"/>
      <c r="Y100" s="151">
        <v>0</v>
      </c>
      <c r="Z100" s="151"/>
      <c r="AA100" s="151"/>
      <c r="AB100" s="151">
        <v>121</v>
      </c>
      <c r="AC100" s="151">
        <v>160</v>
      </c>
      <c r="AD100" s="151"/>
      <c r="AE100" s="151"/>
      <c r="AF100" s="151">
        <v>245</v>
      </c>
      <c r="AG100" s="151">
        <v>66</v>
      </c>
      <c r="AH100" s="151">
        <v>386</v>
      </c>
      <c r="AI100" s="151">
        <v>168</v>
      </c>
      <c r="AJ100" s="151">
        <v>118</v>
      </c>
      <c r="AK100" s="151">
        <v>23</v>
      </c>
      <c r="AL100" s="151">
        <v>63</v>
      </c>
      <c r="AM100" s="151">
        <v>147</v>
      </c>
      <c r="AN100" s="151"/>
      <c r="AO100" s="151"/>
      <c r="AP100" s="151"/>
      <c r="AQ100" s="151"/>
      <c r="AR100" s="151"/>
      <c r="AS100" s="151"/>
      <c r="AT100" s="151"/>
      <c r="AU100" s="151"/>
      <c r="AV100" s="151"/>
      <c r="AW100" s="151"/>
      <c r="AX100" s="151"/>
      <c r="AY100" s="151"/>
      <c r="AZ100" s="151"/>
      <c r="BA100" s="151"/>
      <c r="BB100" s="151"/>
      <c r="BC100" s="151"/>
      <c r="BD100" s="151"/>
      <c r="BE100" s="151"/>
      <c r="BF100" s="151"/>
      <c r="BG100" s="151"/>
      <c r="BH100" s="151"/>
      <c r="BI100" s="151"/>
      <c r="BJ100" s="151"/>
      <c r="BK100" s="151"/>
      <c r="BL100" s="151">
        <v>10</v>
      </c>
      <c r="BM100" s="151"/>
      <c r="BN100" s="151"/>
      <c r="BO100" s="151"/>
      <c r="BP100" s="151"/>
      <c r="BQ100" s="151"/>
      <c r="BR100" s="151"/>
      <c r="BS100" s="151"/>
      <c r="BT100" s="151"/>
      <c r="BU100" s="151"/>
      <c r="BV100" s="151"/>
      <c r="BW100" s="151"/>
      <c r="BX100" s="151"/>
      <c r="BY100" s="151"/>
      <c r="BZ100" s="151"/>
      <c r="CA100" s="151"/>
      <c r="CB100" s="151"/>
      <c r="CC100" s="151"/>
      <c r="CD100" s="151"/>
      <c r="CE100" s="151"/>
      <c r="CF100" s="151"/>
      <c r="CG100" s="151"/>
      <c r="CH100" s="151"/>
      <c r="CI100" s="151"/>
      <c r="CJ100" s="151"/>
      <c r="CK100" s="151"/>
      <c r="CL100" s="151"/>
      <c r="CM100" s="151"/>
      <c r="CN100" s="151"/>
      <c r="CO100" s="151"/>
      <c r="CP100" s="151">
        <v>62</v>
      </c>
      <c r="CQ100" s="151"/>
      <c r="CR100" s="151">
        <v>195</v>
      </c>
      <c r="CS100" s="151">
        <v>78</v>
      </c>
      <c r="CT100" s="151"/>
      <c r="CU100" s="151"/>
      <c r="CV100" s="151"/>
      <c r="CW100" s="151"/>
      <c r="CX100" s="151"/>
      <c r="CY100" s="151"/>
      <c r="CZ100" s="151"/>
      <c r="DA100" s="151"/>
      <c r="DB100" s="151"/>
      <c r="DC100" s="151"/>
      <c r="DD100" s="151"/>
      <c r="DE100" s="151"/>
      <c r="DF100" s="151"/>
      <c r="DG100" s="151"/>
      <c r="DH100" s="151"/>
      <c r="DI100" s="151"/>
      <c r="DJ100" s="151"/>
      <c r="DK100" s="151"/>
      <c r="DL100" s="151"/>
      <c r="DM100" s="151"/>
      <c r="DN100" s="151"/>
      <c r="DO100" s="151"/>
      <c r="DP100" s="151"/>
      <c r="DQ100" s="151"/>
      <c r="DR100" s="151"/>
      <c r="DS100" s="151"/>
      <c r="DT100" s="151"/>
      <c r="DU100" s="151"/>
      <c r="DV100" s="151"/>
      <c r="DW100" s="151"/>
      <c r="DX100" s="151"/>
      <c r="DY100" s="151"/>
      <c r="DZ100" s="151"/>
      <c r="EA100" s="151"/>
      <c r="EB100" s="151"/>
      <c r="EC100" s="151"/>
      <c r="ED100" s="151"/>
      <c r="EE100" s="151"/>
      <c r="EF100" s="151"/>
      <c r="EG100" s="151"/>
      <c r="EH100" s="151"/>
      <c r="EI100" s="151"/>
      <c r="EJ100" s="151"/>
      <c r="EK100" s="151"/>
      <c r="EL100" s="151"/>
      <c r="EM100" s="151"/>
      <c r="EN100" s="151"/>
      <c r="EO100" s="151"/>
      <c r="EP100" s="151"/>
      <c r="EQ100" s="151"/>
      <c r="ER100" s="151"/>
      <c r="ES100" s="151"/>
      <c r="ET100" s="151"/>
      <c r="EU100" s="151"/>
      <c r="EV100" s="151"/>
      <c r="EW100" s="151"/>
      <c r="EX100" s="151"/>
      <c r="EY100" s="151"/>
      <c r="EZ100" s="151"/>
      <c r="FA100" s="151"/>
      <c r="FB100" s="151"/>
      <c r="FC100" s="151"/>
      <c r="FD100" s="151">
        <v>53</v>
      </c>
      <c r="FE100" s="151"/>
      <c r="FF100" s="151"/>
      <c r="FG100" s="151"/>
      <c r="FH100" s="151"/>
      <c r="FI100" s="151"/>
      <c r="FJ100" s="151"/>
      <c r="FK100" s="151"/>
      <c r="FL100" s="151"/>
      <c r="FM100" s="151"/>
      <c r="FN100" s="151"/>
      <c r="FO100" s="151"/>
      <c r="FP100" s="151"/>
      <c r="FQ100" s="151"/>
      <c r="FR100" s="151"/>
      <c r="FS100" s="151"/>
      <c r="FT100" s="151"/>
      <c r="FU100" s="151"/>
      <c r="FV100" s="151"/>
      <c r="FW100" s="151"/>
      <c r="FX100" s="151"/>
      <c r="FY100" s="151"/>
      <c r="FZ100" s="151"/>
      <c r="GA100" s="151"/>
      <c r="GB100" s="151"/>
      <c r="GC100" s="151"/>
      <c r="GD100" s="151"/>
      <c r="GE100" s="151"/>
      <c r="GF100" s="151"/>
      <c r="GG100" s="151"/>
      <c r="GH100" s="151"/>
      <c r="GI100" s="151"/>
      <c r="GJ100" s="151"/>
      <c r="GK100" s="151"/>
      <c r="GL100" s="151"/>
      <c r="GM100" s="151"/>
      <c r="GN100" s="151"/>
      <c r="GO100" s="151"/>
      <c r="GP100" s="151"/>
      <c r="GQ100" s="151"/>
      <c r="GR100" s="151"/>
      <c r="GS100" s="151"/>
      <c r="GT100" s="151"/>
      <c r="GU100" s="151"/>
      <c r="GV100" s="151"/>
      <c r="GW100" s="151"/>
      <c r="GX100" s="151"/>
      <c r="GY100" s="151"/>
      <c r="GZ100" s="151"/>
      <c r="HA100" s="151"/>
      <c r="HB100" s="151"/>
      <c r="HC100" s="151"/>
      <c r="HD100" s="151"/>
      <c r="HE100" s="151"/>
      <c r="HF100" s="151"/>
      <c r="HG100" s="151"/>
      <c r="HH100" s="151"/>
      <c r="HI100" s="151"/>
      <c r="HJ100" s="151"/>
      <c r="HK100" s="151"/>
      <c r="HL100" s="151"/>
      <c r="HM100" s="151"/>
      <c r="HN100" s="151"/>
      <c r="HO100" s="151"/>
      <c r="HP100" s="151"/>
      <c r="HQ100" s="151"/>
      <c r="HR100" s="151"/>
      <c r="HS100" s="151">
        <v>0</v>
      </c>
      <c r="HT100" s="151"/>
      <c r="HU100" s="151"/>
      <c r="HV100" s="151"/>
      <c r="HW100" s="151"/>
      <c r="HX100" s="151"/>
      <c r="HY100" s="151"/>
      <c r="HZ100" s="151"/>
      <c r="IA100" s="151"/>
      <c r="IB100" s="151"/>
      <c r="IC100" s="151"/>
      <c r="ID100" s="151"/>
      <c r="IE100" s="151"/>
      <c r="IF100" s="151"/>
      <c r="IG100" s="151"/>
      <c r="IH100" s="151"/>
      <c r="II100" s="151"/>
      <c r="IJ100" s="151">
        <v>12</v>
      </c>
      <c r="IK100" s="151"/>
      <c r="IL100" s="151"/>
      <c r="IM100" s="151">
        <v>114</v>
      </c>
      <c r="IN100" s="151">
        <v>54</v>
      </c>
      <c r="IO100" s="151"/>
      <c r="IP100" s="151"/>
      <c r="IQ100" s="151"/>
      <c r="IR100" s="151"/>
      <c r="IS100" s="151"/>
      <c r="IT100" s="151"/>
      <c r="IU100" s="151"/>
      <c r="IV100" s="151"/>
      <c r="IW100" s="151"/>
      <c r="IX100" s="151"/>
      <c r="IY100" s="151"/>
      <c r="IZ100" s="151"/>
      <c r="JA100" s="151">
        <v>111</v>
      </c>
      <c r="JB100" s="151"/>
      <c r="JC100" s="151"/>
      <c r="JD100" s="151"/>
      <c r="JE100" s="151"/>
      <c r="JF100" s="151"/>
      <c r="JG100" s="151"/>
      <c r="JH100" s="151">
        <v>240</v>
      </c>
      <c r="JI100" s="151"/>
      <c r="JJ100" s="151"/>
      <c r="JK100" s="151"/>
      <c r="JL100" s="151"/>
      <c r="JM100" s="151"/>
      <c r="JN100" s="151"/>
      <c r="JO100" s="151"/>
      <c r="JP100" s="151">
        <v>13</v>
      </c>
      <c r="JQ100" s="151"/>
      <c r="JR100" s="151"/>
      <c r="JS100" s="151"/>
      <c r="JT100" s="151"/>
      <c r="JU100" s="151"/>
      <c r="JV100" s="151"/>
      <c r="JW100" s="151"/>
      <c r="JX100" s="151"/>
      <c r="JY100" s="151"/>
      <c r="JZ100" s="151"/>
      <c r="KA100" s="151"/>
      <c r="KB100" s="151"/>
      <c r="KC100" s="151"/>
      <c r="KD100" s="151"/>
      <c r="KE100" s="151"/>
      <c r="KF100" s="151"/>
      <c r="KG100" s="151">
        <v>1</v>
      </c>
      <c r="KH100" s="151"/>
      <c r="KI100" s="151"/>
      <c r="KJ100" s="151"/>
      <c r="KK100" s="151"/>
      <c r="KL100" s="151">
        <v>6</v>
      </c>
      <c r="KM100" s="151"/>
      <c r="KN100" s="151">
        <v>36</v>
      </c>
      <c r="KO100" s="151"/>
      <c r="KP100" s="151"/>
      <c r="KQ100" s="151"/>
      <c r="KR100" s="151"/>
      <c r="KS100" s="151"/>
      <c r="KT100" s="151"/>
      <c r="KU100" s="151"/>
      <c r="KV100" s="151"/>
      <c r="KW100" s="151"/>
      <c r="KX100" s="151"/>
      <c r="KY100" s="151"/>
      <c r="KZ100" s="151"/>
      <c r="LA100" s="151">
        <v>7</v>
      </c>
      <c r="LB100" s="151"/>
      <c r="LC100" s="151"/>
      <c r="LD100" s="151"/>
      <c r="LE100" s="151"/>
      <c r="LF100" s="151"/>
      <c r="LG100" s="151"/>
      <c r="LH100" s="151"/>
      <c r="LI100" s="151"/>
      <c r="LJ100" s="151"/>
      <c r="LK100" s="151"/>
      <c r="LL100" s="151"/>
      <c r="LM100" s="151"/>
      <c r="LN100" s="151"/>
      <c r="LO100" s="151">
        <v>0</v>
      </c>
      <c r="LP100" s="151"/>
      <c r="LQ100" s="151"/>
      <c r="LR100" s="151"/>
      <c r="LS100" s="151"/>
      <c r="LT100" s="151"/>
      <c r="LU100" s="151">
        <v>1240</v>
      </c>
      <c r="LV100" s="151"/>
      <c r="LW100" s="151"/>
      <c r="LX100" s="151">
        <v>134</v>
      </c>
      <c r="LY100" s="151"/>
      <c r="LZ100" s="151"/>
      <c r="MA100" s="151">
        <v>28</v>
      </c>
      <c r="MB100" s="151"/>
      <c r="MC100" s="151"/>
      <c r="MD100" s="151"/>
      <c r="ME100" s="151"/>
      <c r="MF100" s="151"/>
      <c r="MG100" s="151">
        <v>2</v>
      </c>
      <c r="MH100" s="151"/>
      <c r="MI100" s="151">
        <v>90</v>
      </c>
      <c r="MJ100" s="151"/>
      <c r="MK100" s="151"/>
      <c r="ML100" s="151"/>
      <c r="MM100" s="151"/>
      <c r="MN100" s="151"/>
      <c r="MO100" s="151"/>
      <c r="MP100" s="151">
        <v>387</v>
      </c>
      <c r="MQ100" s="151">
        <v>2</v>
      </c>
      <c r="MR100" s="151">
        <v>0</v>
      </c>
      <c r="MS100" s="151"/>
      <c r="MT100" s="151"/>
      <c r="MU100" s="151"/>
      <c r="MV100" s="151"/>
      <c r="MW100" s="151"/>
      <c r="MX100" s="151"/>
      <c r="MY100" s="151"/>
      <c r="MZ100" s="151"/>
      <c r="NA100" s="151"/>
      <c r="NB100" s="151"/>
      <c r="NC100" s="151"/>
      <c r="ND100" s="151"/>
      <c r="NE100" s="151"/>
      <c r="NF100" s="151"/>
      <c r="NG100" s="151"/>
      <c r="NH100" s="151"/>
      <c r="NI100" s="151"/>
      <c r="NJ100" s="151"/>
      <c r="NK100" s="151"/>
      <c r="NL100" s="151"/>
      <c r="NM100" s="151"/>
      <c r="NN100" s="151"/>
      <c r="NO100" s="151"/>
      <c r="NP100" s="151"/>
      <c r="NQ100" s="151"/>
      <c r="NR100" s="151"/>
      <c r="NS100" s="151"/>
      <c r="NT100" s="151"/>
      <c r="NU100" s="151">
        <v>57</v>
      </c>
      <c r="NV100" s="151"/>
      <c r="NW100" s="151"/>
      <c r="NX100" s="151"/>
      <c r="NY100" s="151"/>
      <c r="NZ100" s="151"/>
      <c r="OA100" s="151"/>
      <c r="OB100" s="151"/>
      <c r="OC100" s="151"/>
      <c r="OD100" s="151"/>
      <c r="OE100" s="151">
        <v>0</v>
      </c>
      <c r="OF100" s="151"/>
      <c r="OG100" s="151"/>
      <c r="OH100" s="151"/>
      <c r="OI100" s="151">
        <v>46</v>
      </c>
      <c r="OJ100" s="151">
        <v>58</v>
      </c>
      <c r="OK100" s="151"/>
      <c r="OL100" s="151">
        <v>48</v>
      </c>
      <c r="OM100" s="151"/>
      <c r="ON100" s="151">
        <v>70</v>
      </c>
      <c r="OO100" s="152">
        <v>89</v>
      </c>
      <c r="OP100" s="142">
        <v>4741</v>
      </c>
      <c r="OQ100" s="153"/>
      <c r="OR100" s="151">
        <v>2497</v>
      </c>
      <c r="OS100" s="151"/>
      <c r="OT100" s="151"/>
      <c r="OU100" s="151"/>
      <c r="OV100" s="151">
        <v>50</v>
      </c>
      <c r="OW100" s="151">
        <v>1100</v>
      </c>
      <c r="OX100" s="151">
        <v>-2552</v>
      </c>
      <c r="OY100" s="151"/>
      <c r="OZ100" s="151"/>
      <c r="PA100" s="151"/>
      <c r="PB100" s="151"/>
      <c r="PC100" s="151"/>
      <c r="PD100" s="151"/>
      <c r="PE100" s="151"/>
      <c r="PF100" s="151"/>
      <c r="PG100" s="151"/>
      <c r="PH100" s="151">
        <v>0</v>
      </c>
      <c r="PI100" s="151"/>
      <c r="PJ100" s="154"/>
      <c r="PK100" s="142">
        <v>1095</v>
      </c>
      <c r="PL100" s="142">
        <v>5836</v>
      </c>
    </row>
    <row r="101" spans="1:428" ht="15" x14ac:dyDescent="0.25">
      <c r="A101" s="156">
        <v>333511</v>
      </c>
      <c r="B101" s="157" t="s">
        <v>722</v>
      </c>
      <c r="C101" s="147" t="s">
        <v>289</v>
      </c>
      <c r="D101" s="153"/>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c r="AE101" s="151"/>
      <c r="AF101" s="151"/>
      <c r="AG101" s="151"/>
      <c r="AH101" s="151"/>
      <c r="AI101" s="151"/>
      <c r="AJ101" s="151"/>
      <c r="AK101" s="151"/>
      <c r="AL101" s="151"/>
      <c r="AM101" s="151"/>
      <c r="AN101" s="151"/>
      <c r="AO101" s="151"/>
      <c r="AP101" s="151"/>
      <c r="AQ101" s="151"/>
      <c r="AR101" s="151"/>
      <c r="AS101" s="151">
        <v>3</v>
      </c>
      <c r="AT101" s="151"/>
      <c r="AU101" s="151"/>
      <c r="AV101" s="151"/>
      <c r="AW101" s="151"/>
      <c r="AX101" s="151"/>
      <c r="AY101" s="151"/>
      <c r="AZ101" s="151"/>
      <c r="BA101" s="151"/>
      <c r="BB101" s="151"/>
      <c r="BC101" s="151"/>
      <c r="BD101" s="151">
        <v>35</v>
      </c>
      <c r="BE101" s="151">
        <v>1</v>
      </c>
      <c r="BF101" s="151"/>
      <c r="BG101" s="151"/>
      <c r="BH101" s="151"/>
      <c r="BI101" s="151"/>
      <c r="BJ101" s="151"/>
      <c r="BK101" s="151"/>
      <c r="BL101" s="151">
        <v>9</v>
      </c>
      <c r="BM101" s="151">
        <v>82</v>
      </c>
      <c r="BN101" s="151"/>
      <c r="BO101" s="151"/>
      <c r="BP101" s="151"/>
      <c r="BQ101" s="151"/>
      <c r="BR101" s="151">
        <v>76</v>
      </c>
      <c r="BS101" s="151"/>
      <c r="BT101" s="151"/>
      <c r="BU101" s="151"/>
      <c r="BV101" s="151"/>
      <c r="BW101" s="151"/>
      <c r="BX101" s="151"/>
      <c r="BY101" s="151">
        <v>178</v>
      </c>
      <c r="BZ101" s="151">
        <v>1020</v>
      </c>
      <c r="CA101" s="151"/>
      <c r="CB101" s="151"/>
      <c r="CC101" s="151"/>
      <c r="CD101" s="151"/>
      <c r="CE101" s="151"/>
      <c r="CF101" s="151"/>
      <c r="CG101" s="151">
        <v>77</v>
      </c>
      <c r="CH101" s="151"/>
      <c r="CI101" s="151"/>
      <c r="CJ101" s="151"/>
      <c r="CK101" s="151"/>
      <c r="CL101" s="151"/>
      <c r="CM101" s="151"/>
      <c r="CN101" s="151"/>
      <c r="CO101" s="151"/>
      <c r="CP101" s="151"/>
      <c r="CQ101" s="151"/>
      <c r="CR101" s="151"/>
      <c r="CS101" s="151"/>
      <c r="CT101" s="151">
        <v>115</v>
      </c>
      <c r="CU101" s="151">
        <v>117</v>
      </c>
      <c r="CV101" s="151"/>
      <c r="CW101" s="151"/>
      <c r="CX101" s="151"/>
      <c r="CY101" s="151"/>
      <c r="CZ101" s="151"/>
      <c r="DA101" s="151"/>
      <c r="DB101" s="151"/>
      <c r="DC101" s="151"/>
      <c r="DD101" s="151"/>
      <c r="DE101" s="151"/>
      <c r="DF101" s="151"/>
      <c r="DG101" s="151"/>
      <c r="DH101" s="151"/>
      <c r="DI101" s="151"/>
      <c r="DJ101" s="151"/>
      <c r="DK101" s="151"/>
      <c r="DL101" s="151"/>
      <c r="DM101" s="151"/>
      <c r="DN101" s="151"/>
      <c r="DO101" s="151"/>
      <c r="DP101" s="151"/>
      <c r="DQ101" s="151"/>
      <c r="DR101" s="151"/>
      <c r="DS101" s="151"/>
      <c r="DT101" s="151"/>
      <c r="DU101" s="151"/>
      <c r="DV101" s="151"/>
      <c r="DW101" s="151"/>
      <c r="DX101" s="151"/>
      <c r="DY101" s="151"/>
      <c r="DZ101" s="151"/>
      <c r="EA101" s="151"/>
      <c r="EB101" s="151"/>
      <c r="EC101" s="151"/>
      <c r="ED101" s="151"/>
      <c r="EE101" s="151"/>
      <c r="EF101" s="151"/>
      <c r="EG101" s="151"/>
      <c r="EH101" s="151"/>
      <c r="EI101" s="151"/>
      <c r="EJ101" s="151"/>
      <c r="EK101" s="151"/>
      <c r="EL101" s="151"/>
      <c r="EM101" s="151"/>
      <c r="EN101" s="151"/>
      <c r="EO101" s="151"/>
      <c r="EP101" s="151"/>
      <c r="EQ101" s="151"/>
      <c r="ER101" s="151"/>
      <c r="ES101" s="151"/>
      <c r="ET101" s="151">
        <v>6</v>
      </c>
      <c r="EU101" s="151"/>
      <c r="EV101" s="151"/>
      <c r="EW101" s="151"/>
      <c r="EX101" s="151"/>
      <c r="EY101" s="151"/>
      <c r="EZ101" s="151"/>
      <c r="FA101" s="151"/>
      <c r="FB101" s="151"/>
      <c r="FC101" s="151"/>
      <c r="FD101" s="151"/>
      <c r="FE101" s="151"/>
      <c r="FF101" s="151"/>
      <c r="FG101" s="151"/>
      <c r="FH101" s="151"/>
      <c r="FI101" s="151"/>
      <c r="FJ101" s="151"/>
      <c r="FK101" s="151"/>
      <c r="FL101" s="151"/>
      <c r="FM101" s="151"/>
      <c r="FN101" s="151"/>
      <c r="FO101" s="151"/>
      <c r="FP101" s="151"/>
      <c r="FQ101" s="151"/>
      <c r="FR101" s="151"/>
      <c r="FS101" s="151"/>
      <c r="FT101" s="151"/>
      <c r="FU101" s="151"/>
      <c r="FV101" s="151"/>
      <c r="FW101" s="151"/>
      <c r="FX101" s="151"/>
      <c r="FY101" s="151"/>
      <c r="FZ101" s="151"/>
      <c r="GA101" s="151"/>
      <c r="GB101" s="151"/>
      <c r="GC101" s="151"/>
      <c r="GD101" s="151"/>
      <c r="GE101" s="151"/>
      <c r="GF101" s="151"/>
      <c r="GG101" s="151"/>
      <c r="GH101" s="151"/>
      <c r="GI101" s="151"/>
      <c r="GJ101" s="151"/>
      <c r="GK101" s="151"/>
      <c r="GL101" s="151"/>
      <c r="GM101" s="151"/>
      <c r="GN101" s="151"/>
      <c r="GO101" s="151"/>
      <c r="GP101" s="151"/>
      <c r="GQ101" s="151"/>
      <c r="GR101" s="151"/>
      <c r="GS101" s="151"/>
      <c r="GT101" s="151"/>
      <c r="GU101" s="151"/>
      <c r="GV101" s="151"/>
      <c r="GW101" s="151"/>
      <c r="GX101" s="151"/>
      <c r="GY101" s="151"/>
      <c r="GZ101" s="151"/>
      <c r="HA101" s="151"/>
      <c r="HB101" s="151"/>
      <c r="HC101" s="151"/>
      <c r="HD101" s="151"/>
      <c r="HE101" s="151"/>
      <c r="HF101" s="151"/>
      <c r="HG101" s="151"/>
      <c r="HH101" s="151"/>
      <c r="HI101" s="151"/>
      <c r="HJ101" s="151"/>
      <c r="HK101" s="151"/>
      <c r="HL101" s="151"/>
      <c r="HM101" s="151"/>
      <c r="HN101" s="151"/>
      <c r="HO101" s="151"/>
      <c r="HP101" s="151"/>
      <c r="HQ101" s="151"/>
      <c r="HR101" s="151"/>
      <c r="HS101" s="151"/>
      <c r="HT101" s="151"/>
      <c r="HU101" s="151"/>
      <c r="HV101" s="151"/>
      <c r="HW101" s="151"/>
      <c r="HX101" s="151"/>
      <c r="HY101" s="151"/>
      <c r="HZ101" s="151"/>
      <c r="IA101" s="151"/>
      <c r="IB101" s="151"/>
      <c r="IC101" s="151"/>
      <c r="ID101" s="151"/>
      <c r="IE101" s="151"/>
      <c r="IF101" s="151"/>
      <c r="IG101" s="151"/>
      <c r="IH101" s="151"/>
      <c r="II101" s="151"/>
      <c r="IJ101" s="151"/>
      <c r="IK101" s="151"/>
      <c r="IL101" s="151"/>
      <c r="IM101" s="151"/>
      <c r="IN101" s="151"/>
      <c r="IO101" s="151"/>
      <c r="IP101" s="151"/>
      <c r="IQ101" s="151"/>
      <c r="IR101" s="151"/>
      <c r="IS101" s="151"/>
      <c r="IT101" s="151"/>
      <c r="IU101" s="151"/>
      <c r="IV101" s="151"/>
      <c r="IW101" s="151"/>
      <c r="IX101" s="151"/>
      <c r="IY101" s="151"/>
      <c r="IZ101" s="151"/>
      <c r="JA101" s="151"/>
      <c r="JB101" s="151"/>
      <c r="JC101" s="151"/>
      <c r="JD101" s="151"/>
      <c r="JE101" s="151"/>
      <c r="JF101" s="151"/>
      <c r="JG101" s="151"/>
      <c r="JH101" s="151">
        <v>3</v>
      </c>
      <c r="JI101" s="151"/>
      <c r="JJ101" s="151"/>
      <c r="JK101" s="151"/>
      <c r="JL101" s="151"/>
      <c r="JM101" s="151"/>
      <c r="JN101" s="151"/>
      <c r="JO101" s="151"/>
      <c r="JP101" s="151"/>
      <c r="JQ101" s="151"/>
      <c r="JR101" s="151"/>
      <c r="JS101" s="151"/>
      <c r="JT101" s="151"/>
      <c r="JU101" s="151"/>
      <c r="JV101" s="151"/>
      <c r="JW101" s="151"/>
      <c r="JX101" s="151"/>
      <c r="JY101" s="151"/>
      <c r="JZ101" s="151"/>
      <c r="KA101" s="151"/>
      <c r="KB101" s="151"/>
      <c r="KC101" s="151"/>
      <c r="KD101" s="151"/>
      <c r="KE101" s="151"/>
      <c r="KF101" s="151"/>
      <c r="KG101" s="151"/>
      <c r="KH101" s="151"/>
      <c r="KI101" s="151"/>
      <c r="KJ101" s="151"/>
      <c r="KK101" s="151"/>
      <c r="KL101" s="151"/>
      <c r="KM101" s="151"/>
      <c r="KN101" s="151">
        <v>51</v>
      </c>
      <c r="KO101" s="151"/>
      <c r="KP101" s="151"/>
      <c r="KQ101" s="151"/>
      <c r="KR101" s="151"/>
      <c r="KS101" s="151"/>
      <c r="KT101" s="151"/>
      <c r="KU101" s="151"/>
      <c r="KV101" s="151"/>
      <c r="KW101" s="151"/>
      <c r="KX101" s="151"/>
      <c r="KY101" s="151"/>
      <c r="KZ101" s="151"/>
      <c r="LA101" s="151"/>
      <c r="LB101" s="151"/>
      <c r="LC101" s="151"/>
      <c r="LD101" s="151"/>
      <c r="LE101" s="151"/>
      <c r="LF101" s="151"/>
      <c r="LG101" s="151"/>
      <c r="LH101" s="151"/>
      <c r="LI101" s="151"/>
      <c r="LJ101" s="151"/>
      <c r="LK101" s="151"/>
      <c r="LL101" s="151"/>
      <c r="LM101" s="151"/>
      <c r="LN101" s="151"/>
      <c r="LO101" s="151"/>
      <c r="LP101" s="151"/>
      <c r="LQ101" s="151"/>
      <c r="LR101" s="151"/>
      <c r="LS101" s="151"/>
      <c r="LT101" s="151"/>
      <c r="LU101" s="151"/>
      <c r="LV101" s="151"/>
      <c r="LW101" s="151"/>
      <c r="LX101" s="151">
        <v>312</v>
      </c>
      <c r="LY101" s="151"/>
      <c r="LZ101" s="151"/>
      <c r="MA101" s="151">
        <v>53</v>
      </c>
      <c r="MB101" s="151"/>
      <c r="MC101" s="151"/>
      <c r="MD101" s="151"/>
      <c r="ME101" s="151"/>
      <c r="MF101" s="151"/>
      <c r="MG101" s="151">
        <v>5</v>
      </c>
      <c r="MH101" s="151"/>
      <c r="MI101" s="151"/>
      <c r="MJ101" s="151"/>
      <c r="MK101" s="151"/>
      <c r="ML101" s="151"/>
      <c r="MM101" s="151"/>
      <c r="MN101" s="151"/>
      <c r="MO101" s="151"/>
      <c r="MP101" s="151"/>
      <c r="MQ101" s="151"/>
      <c r="MR101" s="151"/>
      <c r="MS101" s="151"/>
      <c r="MT101" s="151"/>
      <c r="MU101" s="151"/>
      <c r="MV101" s="151"/>
      <c r="MW101" s="151"/>
      <c r="MX101" s="151"/>
      <c r="MY101" s="151"/>
      <c r="MZ101" s="151"/>
      <c r="NA101" s="151"/>
      <c r="NB101" s="151"/>
      <c r="NC101" s="151"/>
      <c r="ND101" s="151"/>
      <c r="NE101" s="151"/>
      <c r="NF101" s="151"/>
      <c r="NG101" s="151"/>
      <c r="NH101" s="151"/>
      <c r="NI101" s="151"/>
      <c r="NJ101" s="151"/>
      <c r="NK101" s="151"/>
      <c r="NL101" s="151"/>
      <c r="NM101" s="151"/>
      <c r="NN101" s="151"/>
      <c r="NO101" s="151"/>
      <c r="NP101" s="151"/>
      <c r="NQ101" s="151"/>
      <c r="NR101" s="151"/>
      <c r="NS101" s="151"/>
      <c r="NT101" s="151"/>
      <c r="NU101" s="151"/>
      <c r="NV101" s="151"/>
      <c r="NW101" s="151"/>
      <c r="NX101" s="151"/>
      <c r="NY101" s="151"/>
      <c r="NZ101" s="151"/>
      <c r="OA101" s="151"/>
      <c r="OB101" s="151"/>
      <c r="OC101" s="151"/>
      <c r="OD101" s="151"/>
      <c r="OE101" s="151"/>
      <c r="OF101" s="151"/>
      <c r="OG101" s="151"/>
      <c r="OH101" s="151"/>
      <c r="OI101" s="151"/>
      <c r="OJ101" s="151"/>
      <c r="OK101" s="151"/>
      <c r="OL101" s="151"/>
      <c r="OM101" s="151"/>
      <c r="ON101" s="151"/>
      <c r="OO101" s="152">
        <v>144</v>
      </c>
      <c r="OP101" s="142">
        <v>2285</v>
      </c>
      <c r="OQ101" s="153"/>
      <c r="OR101" s="151">
        <v>5868</v>
      </c>
      <c r="OS101" s="151"/>
      <c r="OT101" s="151"/>
      <c r="OU101" s="151"/>
      <c r="OV101" s="151">
        <v>-2</v>
      </c>
      <c r="OW101" s="151">
        <v>755</v>
      </c>
      <c r="OX101" s="151">
        <v>-2522</v>
      </c>
      <c r="OY101" s="151"/>
      <c r="OZ101" s="151"/>
      <c r="PA101" s="151"/>
      <c r="PB101" s="151"/>
      <c r="PC101" s="151"/>
      <c r="PD101" s="151"/>
      <c r="PE101" s="151"/>
      <c r="PF101" s="151"/>
      <c r="PG101" s="151"/>
      <c r="PH101" s="151"/>
      <c r="PI101" s="151"/>
      <c r="PJ101" s="154"/>
      <c r="PK101" s="142">
        <v>4100</v>
      </c>
      <c r="PL101" s="142">
        <v>6385</v>
      </c>
    </row>
    <row r="102" spans="1:428" ht="15" x14ac:dyDescent="0.25">
      <c r="A102" s="156">
        <v>333514</v>
      </c>
      <c r="B102" s="157" t="s">
        <v>722</v>
      </c>
      <c r="C102" s="147" t="s">
        <v>290</v>
      </c>
      <c r="D102" s="153"/>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c r="AE102" s="151"/>
      <c r="AF102" s="151"/>
      <c r="AG102" s="151"/>
      <c r="AH102" s="151"/>
      <c r="AI102" s="151"/>
      <c r="AJ102" s="151"/>
      <c r="AK102" s="151"/>
      <c r="AL102" s="151"/>
      <c r="AM102" s="151"/>
      <c r="AN102" s="151"/>
      <c r="AO102" s="151"/>
      <c r="AP102" s="151"/>
      <c r="AQ102" s="151"/>
      <c r="AR102" s="151"/>
      <c r="AS102" s="151">
        <v>20</v>
      </c>
      <c r="AT102" s="151"/>
      <c r="AU102" s="151"/>
      <c r="AV102" s="151"/>
      <c r="AW102" s="151"/>
      <c r="AX102" s="151"/>
      <c r="AY102" s="151"/>
      <c r="AZ102" s="151"/>
      <c r="BA102" s="151"/>
      <c r="BB102" s="151"/>
      <c r="BC102" s="151"/>
      <c r="BD102" s="151">
        <v>227</v>
      </c>
      <c r="BE102" s="151">
        <v>13</v>
      </c>
      <c r="BF102" s="151"/>
      <c r="BG102" s="151"/>
      <c r="BH102" s="151"/>
      <c r="BI102" s="151"/>
      <c r="BJ102" s="151"/>
      <c r="BK102" s="151"/>
      <c r="BL102" s="151">
        <v>71</v>
      </c>
      <c r="BM102" s="151">
        <v>437</v>
      </c>
      <c r="BN102" s="151"/>
      <c r="BO102" s="151">
        <v>85</v>
      </c>
      <c r="BP102" s="151">
        <v>32</v>
      </c>
      <c r="BQ102" s="151"/>
      <c r="BR102" s="151"/>
      <c r="BS102" s="151"/>
      <c r="BT102" s="151"/>
      <c r="BU102" s="151"/>
      <c r="BV102" s="151"/>
      <c r="BW102" s="151"/>
      <c r="BX102" s="151"/>
      <c r="BY102" s="151">
        <v>8</v>
      </c>
      <c r="BZ102" s="151">
        <v>189</v>
      </c>
      <c r="CA102" s="151"/>
      <c r="CB102" s="151"/>
      <c r="CC102" s="151"/>
      <c r="CD102" s="151">
        <v>76</v>
      </c>
      <c r="CE102" s="151"/>
      <c r="CF102" s="151"/>
      <c r="CG102" s="151"/>
      <c r="CH102" s="151"/>
      <c r="CI102" s="151"/>
      <c r="CJ102" s="151"/>
      <c r="CK102" s="151"/>
      <c r="CL102" s="151">
        <v>26</v>
      </c>
      <c r="CM102" s="151">
        <v>132</v>
      </c>
      <c r="CN102" s="151"/>
      <c r="CO102" s="151"/>
      <c r="CP102" s="151">
        <v>1</v>
      </c>
      <c r="CQ102" s="151"/>
      <c r="CR102" s="151">
        <v>27</v>
      </c>
      <c r="CS102" s="151"/>
      <c r="CT102" s="151">
        <v>152</v>
      </c>
      <c r="CU102" s="151">
        <v>489</v>
      </c>
      <c r="CV102" s="151"/>
      <c r="CW102" s="151"/>
      <c r="CX102" s="151"/>
      <c r="CY102" s="151">
        <v>2</v>
      </c>
      <c r="CZ102" s="151">
        <v>12</v>
      </c>
      <c r="DA102" s="151"/>
      <c r="DB102" s="151"/>
      <c r="DC102" s="151"/>
      <c r="DD102" s="151"/>
      <c r="DE102" s="151"/>
      <c r="DF102" s="151"/>
      <c r="DG102" s="151"/>
      <c r="DH102" s="151"/>
      <c r="DI102" s="151"/>
      <c r="DJ102" s="151"/>
      <c r="DK102" s="151"/>
      <c r="DL102" s="151"/>
      <c r="DM102" s="151"/>
      <c r="DN102" s="151"/>
      <c r="DO102" s="151"/>
      <c r="DP102" s="151">
        <v>10</v>
      </c>
      <c r="DQ102" s="151"/>
      <c r="DR102" s="151"/>
      <c r="DS102" s="151"/>
      <c r="DT102" s="151"/>
      <c r="DU102" s="151"/>
      <c r="DV102" s="151"/>
      <c r="DW102" s="151"/>
      <c r="DX102" s="151"/>
      <c r="DY102" s="151"/>
      <c r="DZ102" s="151"/>
      <c r="EA102" s="151"/>
      <c r="EB102" s="151"/>
      <c r="EC102" s="151"/>
      <c r="ED102" s="151"/>
      <c r="EE102" s="151"/>
      <c r="EF102" s="151"/>
      <c r="EG102" s="151"/>
      <c r="EH102" s="151"/>
      <c r="EI102" s="151"/>
      <c r="EJ102" s="151"/>
      <c r="EK102" s="151"/>
      <c r="EL102" s="151"/>
      <c r="EM102" s="151"/>
      <c r="EN102" s="151"/>
      <c r="EO102" s="151"/>
      <c r="EP102" s="151"/>
      <c r="EQ102" s="151"/>
      <c r="ER102" s="151">
        <v>10</v>
      </c>
      <c r="ES102" s="151">
        <v>35</v>
      </c>
      <c r="ET102" s="151">
        <v>19</v>
      </c>
      <c r="EU102" s="151"/>
      <c r="EV102" s="151"/>
      <c r="EW102" s="151"/>
      <c r="EX102" s="151"/>
      <c r="EY102" s="151">
        <v>29</v>
      </c>
      <c r="EZ102" s="151"/>
      <c r="FA102" s="151">
        <v>55</v>
      </c>
      <c r="FB102" s="151"/>
      <c r="FC102" s="151">
        <v>58</v>
      </c>
      <c r="FD102" s="151">
        <v>107</v>
      </c>
      <c r="FE102" s="151"/>
      <c r="FF102" s="151"/>
      <c r="FG102" s="151"/>
      <c r="FH102" s="151"/>
      <c r="FI102" s="151"/>
      <c r="FJ102" s="151"/>
      <c r="FK102" s="151"/>
      <c r="FL102" s="151"/>
      <c r="FM102" s="151"/>
      <c r="FN102" s="151"/>
      <c r="FO102" s="151"/>
      <c r="FP102" s="151"/>
      <c r="FQ102" s="151"/>
      <c r="FR102" s="151"/>
      <c r="FS102" s="151"/>
      <c r="FT102" s="151"/>
      <c r="FU102" s="151"/>
      <c r="FV102" s="151"/>
      <c r="FW102" s="151"/>
      <c r="FX102" s="151"/>
      <c r="FY102" s="151"/>
      <c r="FZ102" s="151"/>
      <c r="GA102" s="151"/>
      <c r="GB102" s="151"/>
      <c r="GC102" s="151"/>
      <c r="GD102" s="151"/>
      <c r="GE102" s="151"/>
      <c r="GF102" s="151"/>
      <c r="GG102" s="151"/>
      <c r="GH102" s="151"/>
      <c r="GI102" s="151"/>
      <c r="GJ102" s="151"/>
      <c r="GK102" s="151"/>
      <c r="GL102" s="151"/>
      <c r="GM102" s="151"/>
      <c r="GN102" s="151"/>
      <c r="GO102" s="151"/>
      <c r="GP102" s="151"/>
      <c r="GQ102" s="151"/>
      <c r="GR102" s="151"/>
      <c r="GS102" s="151"/>
      <c r="GT102" s="151"/>
      <c r="GU102" s="151"/>
      <c r="GV102" s="151"/>
      <c r="GW102" s="151"/>
      <c r="GX102" s="151"/>
      <c r="GY102" s="151"/>
      <c r="GZ102" s="151"/>
      <c r="HA102" s="151"/>
      <c r="HB102" s="151"/>
      <c r="HC102" s="151"/>
      <c r="HD102" s="151"/>
      <c r="HE102" s="151"/>
      <c r="HF102" s="151"/>
      <c r="HG102" s="151"/>
      <c r="HH102" s="151"/>
      <c r="HI102" s="151"/>
      <c r="HJ102" s="151"/>
      <c r="HK102" s="151"/>
      <c r="HL102" s="151"/>
      <c r="HM102" s="151"/>
      <c r="HN102" s="151"/>
      <c r="HO102" s="151"/>
      <c r="HP102" s="151"/>
      <c r="HQ102" s="151"/>
      <c r="HR102" s="151"/>
      <c r="HS102" s="151"/>
      <c r="HT102" s="151"/>
      <c r="HU102" s="151"/>
      <c r="HV102" s="151"/>
      <c r="HW102" s="151"/>
      <c r="HX102" s="151"/>
      <c r="HY102" s="151"/>
      <c r="HZ102" s="151"/>
      <c r="IA102" s="151"/>
      <c r="IB102" s="151"/>
      <c r="IC102" s="151"/>
      <c r="ID102" s="151"/>
      <c r="IE102" s="151"/>
      <c r="IF102" s="151"/>
      <c r="IG102" s="151"/>
      <c r="IH102" s="151"/>
      <c r="II102" s="151"/>
      <c r="IJ102" s="151"/>
      <c r="IK102" s="151"/>
      <c r="IL102" s="151"/>
      <c r="IM102" s="151"/>
      <c r="IN102" s="151"/>
      <c r="IO102" s="151"/>
      <c r="IP102" s="151"/>
      <c r="IQ102" s="151"/>
      <c r="IR102" s="151"/>
      <c r="IS102" s="151"/>
      <c r="IT102" s="151"/>
      <c r="IU102" s="151"/>
      <c r="IV102" s="151"/>
      <c r="IW102" s="151"/>
      <c r="IX102" s="151"/>
      <c r="IY102" s="151"/>
      <c r="IZ102" s="151"/>
      <c r="JA102" s="151"/>
      <c r="JB102" s="151"/>
      <c r="JC102" s="151"/>
      <c r="JD102" s="151"/>
      <c r="JE102" s="151"/>
      <c r="JF102" s="151"/>
      <c r="JG102" s="151"/>
      <c r="JH102" s="151">
        <v>2</v>
      </c>
      <c r="JI102" s="151"/>
      <c r="JJ102" s="151"/>
      <c r="JK102" s="151"/>
      <c r="JL102" s="151"/>
      <c r="JM102" s="151"/>
      <c r="JN102" s="151"/>
      <c r="JO102" s="151"/>
      <c r="JP102" s="151"/>
      <c r="JQ102" s="151"/>
      <c r="JR102" s="151"/>
      <c r="JS102" s="151"/>
      <c r="JT102" s="151"/>
      <c r="JU102" s="151"/>
      <c r="JV102" s="151"/>
      <c r="JW102" s="151"/>
      <c r="JX102" s="151"/>
      <c r="JY102" s="151"/>
      <c r="JZ102" s="151"/>
      <c r="KA102" s="151"/>
      <c r="KB102" s="151"/>
      <c r="KC102" s="151"/>
      <c r="KD102" s="151"/>
      <c r="KE102" s="151"/>
      <c r="KF102" s="151"/>
      <c r="KG102" s="151"/>
      <c r="KH102" s="151"/>
      <c r="KI102" s="151"/>
      <c r="KJ102" s="151"/>
      <c r="KK102" s="151"/>
      <c r="KL102" s="151"/>
      <c r="KM102" s="151"/>
      <c r="KN102" s="151"/>
      <c r="KO102" s="151"/>
      <c r="KP102" s="151"/>
      <c r="KQ102" s="151"/>
      <c r="KR102" s="151"/>
      <c r="KS102" s="151"/>
      <c r="KT102" s="151"/>
      <c r="KU102" s="151"/>
      <c r="KV102" s="151"/>
      <c r="KW102" s="151"/>
      <c r="KX102" s="151"/>
      <c r="KY102" s="151"/>
      <c r="KZ102" s="151"/>
      <c r="LA102" s="151"/>
      <c r="LB102" s="151"/>
      <c r="LC102" s="151"/>
      <c r="LD102" s="151"/>
      <c r="LE102" s="151"/>
      <c r="LF102" s="151"/>
      <c r="LG102" s="151"/>
      <c r="LH102" s="151"/>
      <c r="LI102" s="151"/>
      <c r="LJ102" s="151"/>
      <c r="LK102" s="151"/>
      <c r="LL102" s="151"/>
      <c r="LM102" s="151"/>
      <c r="LN102" s="151"/>
      <c r="LO102" s="151"/>
      <c r="LP102" s="151"/>
      <c r="LQ102" s="151"/>
      <c r="LR102" s="151"/>
      <c r="LS102" s="151"/>
      <c r="LT102" s="151"/>
      <c r="LU102" s="151"/>
      <c r="LV102" s="151"/>
      <c r="LW102" s="151"/>
      <c r="LX102" s="151"/>
      <c r="LY102" s="151"/>
      <c r="LZ102" s="151"/>
      <c r="MA102" s="151"/>
      <c r="MB102" s="151"/>
      <c r="MC102" s="151"/>
      <c r="MD102" s="151"/>
      <c r="ME102" s="151"/>
      <c r="MF102" s="151"/>
      <c r="MG102" s="151"/>
      <c r="MH102" s="151"/>
      <c r="MI102" s="151"/>
      <c r="MJ102" s="151"/>
      <c r="MK102" s="151"/>
      <c r="ML102" s="151"/>
      <c r="MM102" s="151"/>
      <c r="MN102" s="151"/>
      <c r="MO102" s="151"/>
      <c r="MP102" s="151"/>
      <c r="MQ102" s="151"/>
      <c r="MR102" s="151"/>
      <c r="MS102" s="151"/>
      <c r="MT102" s="151"/>
      <c r="MU102" s="151"/>
      <c r="MV102" s="151"/>
      <c r="MW102" s="151"/>
      <c r="MX102" s="151"/>
      <c r="MY102" s="151"/>
      <c r="MZ102" s="151"/>
      <c r="NA102" s="151"/>
      <c r="NB102" s="151"/>
      <c r="NC102" s="151"/>
      <c r="ND102" s="151"/>
      <c r="NE102" s="151"/>
      <c r="NF102" s="151"/>
      <c r="NG102" s="151"/>
      <c r="NH102" s="151"/>
      <c r="NI102" s="151"/>
      <c r="NJ102" s="151"/>
      <c r="NK102" s="151"/>
      <c r="NL102" s="151"/>
      <c r="NM102" s="151"/>
      <c r="NN102" s="151"/>
      <c r="NO102" s="151"/>
      <c r="NP102" s="151"/>
      <c r="NQ102" s="151"/>
      <c r="NR102" s="151"/>
      <c r="NS102" s="151"/>
      <c r="NT102" s="151"/>
      <c r="NU102" s="151"/>
      <c r="NV102" s="151"/>
      <c r="NW102" s="151"/>
      <c r="NX102" s="151"/>
      <c r="NY102" s="151"/>
      <c r="NZ102" s="151"/>
      <c r="OA102" s="151"/>
      <c r="OB102" s="151"/>
      <c r="OC102" s="151"/>
      <c r="OD102" s="151"/>
      <c r="OE102" s="151">
        <v>1</v>
      </c>
      <c r="OF102" s="151">
        <v>0</v>
      </c>
      <c r="OG102" s="151"/>
      <c r="OH102" s="151"/>
      <c r="OI102" s="151"/>
      <c r="OJ102" s="151">
        <v>7</v>
      </c>
      <c r="OK102" s="151"/>
      <c r="OL102" s="151"/>
      <c r="OM102" s="151"/>
      <c r="ON102" s="151"/>
      <c r="OO102" s="152"/>
      <c r="OP102" s="142">
        <v>2334</v>
      </c>
      <c r="OQ102" s="153"/>
      <c r="OR102" s="151">
        <v>8835</v>
      </c>
      <c r="OS102" s="151"/>
      <c r="OT102" s="151"/>
      <c r="OU102" s="151"/>
      <c r="OV102" s="151">
        <v>105</v>
      </c>
      <c r="OW102" s="151">
        <v>507</v>
      </c>
      <c r="OX102" s="151">
        <v>-1474</v>
      </c>
      <c r="OY102" s="151"/>
      <c r="OZ102" s="151"/>
      <c r="PA102" s="151"/>
      <c r="PB102" s="151"/>
      <c r="PC102" s="151"/>
      <c r="PD102" s="151"/>
      <c r="PE102" s="151"/>
      <c r="PF102" s="151"/>
      <c r="PG102" s="151"/>
      <c r="PH102" s="151"/>
      <c r="PI102" s="151"/>
      <c r="PJ102" s="154"/>
      <c r="PK102" s="142">
        <v>7973</v>
      </c>
      <c r="PL102" s="142">
        <v>10307</v>
      </c>
    </row>
    <row r="103" spans="1:428" ht="15" x14ac:dyDescent="0.25">
      <c r="A103" s="156">
        <v>333517</v>
      </c>
      <c r="B103" s="157" t="s">
        <v>722</v>
      </c>
      <c r="C103" s="147" t="s">
        <v>291</v>
      </c>
      <c r="D103" s="153"/>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c r="AE103" s="151"/>
      <c r="AF103" s="151"/>
      <c r="AG103" s="151"/>
      <c r="AH103" s="151"/>
      <c r="AI103" s="151"/>
      <c r="AJ103" s="151"/>
      <c r="AK103" s="151"/>
      <c r="AL103" s="151"/>
      <c r="AM103" s="151"/>
      <c r="AN103" s="151"/>
      <c r="AO103" s="151"/>
      <c r="AP103" s="151"/>
      <c r="AQ103" s="151"/>
      <c r="AR103" s="151"/>
      <c r="AS103" s="151"/>
      <c r="AT103" s="151"/>
      <c r="AU103" s="151"/>
      <c r="AV103" s="151"/>
      <c r="AW103" s="151"/>
      <c r="AX103" s="151"/>
      <c r="AY103" s="151"/>
      <c r="AZ103" s="151"/>
      <c r="BA103" s="151"/>
      <c r="BB103" s="151"/>
      <c r="BC103" s="151"/>
      <c r="BD103" s="151"/>
      <c r="BE103" s="151"/>
      <c r="BF103" s="151"/>
      <c r="BG103" s="151"/>
      <c r="BH103" s="151"/>
      <c r="BI103" s="151"/>
      <c r="BJ103" s="151"/>
      <c r="BK103" s="151"/>
      <c r="BL103" s="151"/>
      <c r="BM103" s="151">
        <v>102</v>
      </c>
      <c r="BN103" s="151"/>
      <c r="BO103" s="151"/>
      <c r="BP103" s="151"/>
      <c r="BQ103" s="151"/>
      <c r="BR103" s="151">
        <v>756</v>
      </c>
      <c r="BS103" s="151"/>
      <c r="BT103" s="151">
        <v>19</v>
      </c>
      <c r="BU103" s="151">
        <v>12</v>
      </c>
      <c r="BV103" s="151"/>
      <c r="BW103" s="151"/>
      <c r="BX103" s="151"/>
      <c r="BY103" s="151">
        <v>87</v>
      </c>
      <c r="BZ103" s="151"/>
      <c r="CA103" s="151"/>
      <c r="CB103" s="151"/>
      <c r="CC103" s="151"/>
      <c r="CD103" s="151"/>
      <c r="CE103" s="151"/>
      <c r="CF103" s="151"/>
      <c r="CG103" s="151">
        <v>42</v>
      </c>
      <c r="CH103" s="151">
        <v>27</v>
      </c>
      <c r="CI103" s="151"/>
      <c r="CJ103" s="151"/>
      <c r="CK103" s="151"/>
      <c r="CL103" s="151"/>
      <c r="CM103" s="151"/>
      <c r="CN103" s="151"/>
      <c r="CO103" s="151"/>
      <c r="CP103" s="151"/>
      <c r="CQ103" s="151"/>
      <c r="CR103" s="151">
        <v>1</v>
      </c>
      <c r="CS103" s="151"/>
      <c r="CT103" s="151"/>
      <c r="CU103" s="151"/>
      <c r="CV103" s="151">
        <v>177</v>
      </c>
      <c r="CW103" s="151">
        <v>84</v>
      </c>
      <c r="CX103" s="151"/>
      <c r="CY103" s="151"/>
      <c r="CZ103" s="151"/>
      <c r="DA103" s="151"/>
      <c r="DB103" s="151"/>
      <c r="DC103" s="151"/>
      <c r="DD103" s="151"/>
      <c r="DE103" s="151"/>
      <c r="DF103" s="151"/>
      <c r="DG103" s="151"/>
      <c r="DH103" s="151">
        <v>212</v>
      </c>
      <c r="DI103" s="151"/>
      <c r="DJ103" s="151"/>
      <c r="DK103" s="151"/>
      <c r="DL103" s="151"/>
      <c r="DM103" s="151"/>
      <c r="DN103" s="151"/>
      <c r="DO103" s="151"/>
      <c r="DP103" s="151"/>
      <c r="DQ103" s="151"/>
      <c r="DR103" s="151"/>
      <c r="DS103" s="151"/>
      <c r="DT103" s="151"/>
      <c r="DU103" s="151"/>
      <c r="DV103" s="151"/>
      <c r="DW103" s="151"/>
      <c r="DX103" s="151"/>
      <c r="DY103" s="151"/>
      <c r="DZ103" s="151"/>
      <c r="EA103" s="151"/>
      <c r="EB103" s="151"/>
      <c r="EC103" s="151"/>
      <c r="ED103" s="151"/>
      <c r="EE103" s="151"/>
      <c r="EF103" s="151"/>
      <c r="EG103" s="151"/>
      <c r="EH103" s="151"/>
      <c r="EI103" s="151"/>
      <c r="EJ103" s="151"/>
      <c r="EK103" s="151"/>
      <c r="EL103" s="151"/>
      <c r="EM103" s="151"/>
      <c r="EN103" s="151"/>
      <c r="EO103" s="151"/>
      <c r="EP103" s="151"/>
      <c r="EQ103" s="151"/>
      <c r="ER103" s="151"/>
      <c r="ES103" s="151"/>
      <c r="ET103" s="151"/>
      <c r="EU103" s="151"/>
      <c r="EV103" s="151"/>
      <c r="EW103" s="151"/>
      <c r="EX103" s="151"/>
      <c r="EY103" s="151"/>
      <c r="EZ103" s="151"/>
      <c r="FA103" s="151"/>
      <c r="FB103" s="151"/>
      <c r="FC103" s="151">
        <v>210</v>
      </c>
      <c r="FD103" s="151"/>
      <c r="FE103" s="151"/>
      <c r="FF103" s="151"/>
      <c r="FG103" s="151"/>
      <c r="FH103" s="151"/>
      <c r="FI103" s="151"/>
      <c r="FJ103" s="151"/>
      <c r="FK103" s="151"/>
      <c r="FL103" s="151"/>
      <c r="FM103" s="151"/>
      <c r="FN103" s="151"/>
      <c r="FO103" s="151"/>
      <c r="FP103" s="151"/>
      <c r="FQ103" s="151"/>
      <c r="FR103" s="151"/>
      <c r="FS103" s="151"/>
      <c r="FT103" s="151"/>
      <c r="FU103" s="151"/>
      <c r="FV103" s="151"/>
      <c r="FW103" s="151"/>
      <c r="FX103" s="151"/>
      <c r="FY103" s="151"/>
      <c r="FZ103" s="151"/>
      <c r="GA103" s="151"/>
      <c r="GB103" s="151"/>
      <c r="GC103" s="151"/>
      <c r="GD103" s="151"/>
      <c r="GE103" s="151">
        <v>178</v>
      </c>
      <c r="GF103" s="151"/>
      <c r="GG103" s="151"/>
      <c r="GH103" s="151"/>
      <c r="GI103" s="151"/>
      <c r="GJ103" s="151"/>
      <c r="GK103" s="151"/>
      <c r="GL103" s="151"/>
      <c r="GM103" s="151"/>
      <c r="GN103" s="151"/>
      <c r="GO103" s="151"/>
      <c r="GP103" s="151"/>
      <c r="GQ103" s="151"/>
      <c r="GR103" s="151"/>
      <c r="GS103" s="151"/>
      <c r="GT103" s="151"/>
      <c r="GU103" s="151"/>
      <c r="GV103" s="151"/>
      <c r="GW103" s="151"/>
      <c r="GX103" s="151"/>
      <c r="GY103" s="151"/>
      <c r="GZ103" s="151"/>
      <c r="HA103" s="151"/>
      <c r="HB103" s="151"/>
      <c r="HC103" s="151"/>
      <c r="HD103" s="151"/>
      <c r="HE103" s="151"/>
      <c r="HF103" s="151"/>
      <c r="HG103" s="151"/>
      <c r="HH103" s="151"/>
      <c r="HI103" s="151"/>
      <c r="HJ103" s="151"/>
      <c r="HK103" s="151"/>
      <c r="HL103" s="151"/>
      <c r="HM103" s="151"/>
      <c r="HN103" s="151"/>
      <c r="HO103" s="151"/>
      <c r="HP103" s="151"/>
      <c r="HQ103" s="151"/>
      <c r="HR103" s="151"/>
      <c r="HS103" s="151"/>
      <c r="HT103" s="151"/>
      <c r="HU103" s="151"/>
      <c r="HV103" s="151"/>
      <c r="HW103" s="151"/>
      <c r="HX103" s="151"/>
      <c r="HY103" s="151"/>
      <c r="HZ103" s="151"/>
      <c r="IA103" s="151"/>
      <c r="IB103" s="151"/>
      <c r="IC103" s="151"/>
      <c r="ID103" s="151"/>
      <c r="IE103" s="151"/>
      <c r="IF103" s="151"/>
      <c r="IG103" s="151"/>
      <c r="IH103" s="151"/>
      <c r="II103" s="151"/>
      <c r="IJ103" s="151"/>
      <c r="IK103" s="151"/>
      <c r="IL103" s="151"/>
      <c r="IM103" s="151"/>
      <c r="IN103" s="151"/>
      <c r="IO103" s="151"/>
      <c r="IP103" s="151"/>
      <c r="IQ103" s="151"/>
      <c r="IR103" s="151"/>
      <c r="IS103" s="151"/>
      <c r="IT103" s="151"/>
      <c r="IU103" s="151"/>
      <c r="IV103" s="151"/>
      <c r="IW103" s="151"/>
      <c r="IX103" s="151"/>
      <c r="IY103" s="151"/>
      <c r="IZ103" s="151"/>
      <c r="JA103" s="151"/>
      <c r="JB103" s="151"/>
      <c r="JC103" s="151"/>
      <c r="JD103" s="151"/>
      <c r="JE103" s="151"/>
      <c r="JF103" s="151"/>
      <c r="JG103" s="151"/>
      <c r="JH103" s="151"/>
      <c r="JI103" s="151"/>
      <c r="JJ103" s="151"/>
      <c r="JK103" s="151"/>
      <c r="JL103" s="151"/>
      <c r="JM103" s="151"/>
      <c r="JN103" s="151"/>
      <c r="JO103" s="151"/>
      <c r="JP103" s="151"/>
      <c r="JQ103" s="151"/>
      <c r="JR103" s="151"/>
      <c r="JS103" s="151"/>
      <c r="JT103" s="151"/>
      <c r="JU103" s="151"/>
      <c r="JV103" s="151"/>
      <c r="JW103" s="151"/>
      <c r="JX103" s="151"/>
      <c r="JY103" s="151"/>
      <c r="JZ103" s="151"/>
      <c r="KA103" s="151"/>
      <c r="KB103" s="151"/>
      <c r="KC103" s="151"/>
      <c r="KD103" s="151"/>
      <c r="KE103" s="151"/>
      <c r="KF103" s="151"/>
      <c r="KG103" s="151"/>
      <c r="KH103" s="151"/>
      <c r="KI103" s="151"/>
      <c r="KJ103" s="151"/>
      <c r="KK103" s="151"/>
      <c r="KL103" s="151"/>
      <c r="KM103" s="151"/>
      <c r="KN103" s="151">
        <v>12</v>
      </c>
      <c r="KO103" s="151"/>
      <c r="KP103" s="151"/>
      <c r="KQ103" s="151"/>
      <c r="KR103" s="151"/>
      <c r="KS103" s="151"/>
      <c r="KT103" s="151"/>
      <c r="KU103" s="151"/>
      <c r="KV103" s="151"/>
      <c r="KW103" s="151"/>
      <c r="KX103" s="151"/>
      <c r="KY103" s="151"/>
      <c r="KZ103" s="151"/>
      <c r="LA103" s="151"/>
      <c r="LB103" s="151"/>
      <c r="LC103" s="151"/>
      <c r="LD103" s="151"/>
      <c r="LE103" s="151"/>
      <c r="LF103" s="151"/>
      <c r="LG103" s="151"/>
      <c r="LH103" s="151"/>
      <c r="LI103" s="151"/>
      <c r="LJ103" s="151"/>
      <c r="LK103" s="151"/>
      <c r="LL103" s="151"/>
      <c r="LM103" s="151"/>
      <c r="LN103" s="151"/>
      <c r="LO103" s="151"/>
      <c r="LP103" s="151"/>
      <c r="LQ103" s="151"/>
      <c r="LR103" s="151"/>
      <c r="LS103" s="151"/>
      <c r="LT103" s="151"/>
      <c r="LU103" s="151"/>
      <c r="LV103" s="151"/>
      <c r="LW103" s="151"/>
      <c r="LX103" s="151"/>
      <c r="LY103" s="151"/>
      <c r="LZ103" s="151"/>
      <c r="MA103" s="151"/>
      <c r="MB103" s="151"/>
      <c r="MC103" s="151"/>
      <c r="MD103" s="151"/>
      <c r="ME103" s="151"/>
      <c r="MF103" s="151"/>
      <c r="MG103" s="151"/>
      <c r="MH103" s="151"/>
      <c r="MI103" s="151"/>
      <c r="MJ103" s="151"/>
      <c r="MK103" s="151"/>
      <c r="ML103" s="151"/>
      <c r="MM103" s="151"/>
      <c r="MN103" s="151"/>
      <c r="MO103" s="151"/>
      <c r="MP103" s="151"/>
      <c r="MQ103" s="151"/>
      <c r="MR103" s="151"/>
      <c r="MS103" s="151">
        <v>15</v>
      </c>
      <c r="MT103" s="151"/>
      <c r="MU103" s="151"/>
      <c r="MV103" s="151"/>
      <c r="MW103" s="151"/>
      <c r="MX103" s="151"/>
      <c r="MY103" s="151"/>
      <c r="MZ103" s="151"/>
      <c r="NA103" s="151"/>
      <c r="NB103" s="151"/>
      <c r="NC103" s="151"/>
      <c r="ND103" s="151"/>
      <c r="NE103" s="151"/>
      <c r="NF103" s="151"/>
      <c r="NG103" s="151"/>
      <c r="NH103" s="151"/>
      <c r="NI103" s="151"/>
      <c r="NJ103" s="151"/>
      <c r="NK103" s="151"/>
      <c r="NL103" s="151"/>
      <c r="NM103" s="151"/>
      <c r="NN103" s="151"/>
      <c r="NO103" s="151"/>
      <c r="NP103" s="151"/>
      <c r="NQ103" s="151"/>
      <c r="NR103" s="151"/>
      <c r="NS103" s="151"/>
      <c r="NT103" s="151"/>
      <c r="NU103" s="151"/>
      <c r="NV103" s="151"/>
      <c r="NW103" s="151"/>
      <c r="NX103" s="151"/>
      <c r="NY103" s="151"/>
      <c r="NZ103" s="151"/>
      <c r="OA103" s="151"/>
      <c r="OB103" s="151"/>
      <c r="OC103" s="151"/>
      <c r="OD103" s="151"/>
      <c r="OE103" s="151"/>
      <c r="OF103" s="151"/>
      <c r="OG103" s="151"/>
      <c r="OH103" s="151"/>
      <c r="OI103" s="151"/>
      <c r="OJ103" s="151">
        <v>53</v>
      </c>
      <c r="OK103" s="151"/>
      <c r="OL103" s="151"/>
      <c r="OM103" s="151"/>
      <c r="ON103" s="151"/>
      <c r="OO103" s="152"/>
      <c r="OP103" s="142">
        <v>1987</v>
      </c>
      <c r="OQ103" s="153">
        <v>99</v>
      </c>
      <c r="OR103" s="151">
        <v>9523</v>
      </c>
      <c r="OS103" s="151"/>
      <c r="OT103" s="151"/>
      <c r="OU103" s="151"/>
      <c r="OV103" s="151">
        <v>68</v>
      </c>
      <c r="OW103" s="151">
        <v>1916</v>
      </c>
      <c r="OX103" s="151">
        <v>-6592</v>
      </c>
      <c r="OY103" s="151"/>
      <c r="OZ103" s="151">
        <v>2</v>
      </c>
      <c r="PA103" s="151"/>
      <c r="PB103" s="151"/>
      <c r="PC103" s="151"/>
      <c r="PD103" s="151">
        <v>67</v>
      </c>
      <c r="PE103" s="151"/>
      <c r="PF103" s="151"/>
      <c r="PG103" s="151"/>
      <c r="PH103" s="151">
        <v>532</v>
      </c>
      <c r="PI103" s="151"/>
      <c r="PJ103" s="154"/>
      <c r="PK103" s="142">
        <v>5614</v>
      </c>
      <c r="PL103" s="142">
        <v>7601</v>
      </c>
    </row>
    <row r="104" spans="1:428" ht="15" x14ac:dyDescent="0.25">
      <c r="A104" s="156" t="s">
        <v>622</v>
      </c>
      <c r="B104" s="157" t="s">
        <v>722</v>
      </c>
      <c r="C104" s="147" t="s">
        <v>292</v>
      </c>
      <c r="D104" s="153"/>
      <c r="E104" s="151"/>
      <c r="F104" s="151"/>
      <c r="G104" s="151"/>
      <c r="H104" s="151"/>
      <c r="I104" s="151"/>
      <c r="J104" s="151"/>
      <c r="K104" s="151"/>
      <c r="L104" s="151"/>
      <c r="M104" s="151"/>
      <c r="N104" s="151"/>
      <c r="O104" s="151"/>
      <c r="P104" s="151"/>
      <c r="Q104" s="151">
        <v>483</v>
      </c>
      <c r="R104" s="151">
        <v>33</v>
      </c>
      <c r="S104" s="151">
        <v>5</v>
      </c>
      <c r="T104" s="151">
        <v>19</v>
      </c>
      <c r="U104" s="151">
        <v>12</v>
      </c>
      <c r="V104" s="151">
        <v>11</v>
      </c>
      <c r="W104" s="151">
        <v>503</v>
      </c>
      <c r="X104" s="151">
        <v>1094</v>
      </c>
      <c r="Y104" s="151"/>
      <c r="Z104" s="151"/>
      <c r="AA104" s="151"/>
      <c r="AB104" s="151"/>
      <c r="AC104" s="151"/>
      <c r="AD104" s="151"/>
      <c r="AE104" s="151"/>
      <c r="AF104" s="151"/>
      <c r="AG104" s="151"/>
      <c r="AH104" s="151"/>
      <c r="AI104" s="151"/>
      <c r="AJ104" s="151"/>
      <c r="AK104" s="151"/>
      <c r="AL104" s="151"/>
      <c r="AM104" s="151"/>
      <c r="AN104" s="151">
        <v>4</v>
      </c>
      <c r="AO104" s="151">
        <v>2</v>
      </c>
      <c r="AP104" s="151">
        <v>2</v>
      </c>
      <c r="AQ104" s="151">
        <v>3</v>
      </c>
      <c r="AR104" s="151">
        <v>1</v>
      </c>
      <c r="AS104" s="151">
        <v>2</v>
      </c>
      <c r="AT104" s="151">
        <v>0</v>
      </c>
      <c r="AU104" s="151">
        <v>1</v>
      </c>
      <c r="AV104" s="151">
        <v>0</v>
      </c>
      <c r="AW104" s="151">
        <v>1</v>
      </c>
      <c r="AX104" s="151"/>
      <c r="AY104" s="151">
        <v>0</v>
      </c>
      <c r="AZ104" s="151">
        <v>4</v>
      </c>
      <c r="BA104" s="151">
        <v>1</v>
      </c>
      <c r="BB104" s="151">
        <v>1</v>
      </c>
      <c r="BC104" s="151"/>
      <c r="BD104" s="151">
        <v>1</v>
      </c>
      <c r="BE104" s="151">
        <v>34</v>
      </c>
      <c r="BF104" s="151">
        <v>2</v>
      </c>
      <c r="BG104" s="151">
        <v>0</v>
      </c>
      <c r="BH104" s="151">
        <v>25</v>
      </c>
      <c r="BI104" s="151"/>
      <c r="BJ104" s="151">
        <v>6</v>
      </c>
      <c r="BK104" s="151">
        <v>7</v>
      </c>
      <c r="BL104" s="151">
        <v>10</v>
      </c>
      <c r="BM104" s="151">
        <v>11</v>
      </c>
      <c r="BN104" s="151"/>
      <c r="BO104" s="151">
        <v>7</v>
      </c>
      <c r="BP104" s="151">
        <v>4</v>
      </c>
      <c r="BQ104" s="151">
        <v>3</v>
      </c>
      <c r="BR104" s="151">
        <v>53</v>
      </c>
      <c r="BS104" s="151">
        <v>13</v>
      </c>
      <c r="BT104" s="151">
        <v>103</v>
      </c>
      <c r="BU104" s="151">
        <v>55</v>
      </c>
      <c r="BV104" s="151">
        <v>2</v>
      </c>
      <c r="BW104" s="151">
        <v>18</v>
      </c>
      <c r="BX104" s="151">
        <v>2</v>
      </c>
      <c r="BY104" s="151">
        <v>484</v>
      </c>
      <c r="BZ104" s="151">
        <v>352</v>
      </c>
      <c r="CA104" s="151">
        <v>45</v>
      </c>
      <c r="CB104" s="151">
        <v>4</v>
      </c>
      <c r="CC104" s="151">
        <v>32</v>
      </c>
      <c r="CD104" s="151">
        <v>7</v>
      </c>
      <c r="CE104" s="151">
        <v>2</v>
      </c>
      <c r="CF104" s="151">
        <v>47</v>
      </c>
      <c r="CG104" s="151">
        <v>7</v>
      </c>
      <c r="CH104" s="151">
        <v>13</v>
      </c>
      <c r="CI104" s="151"/>
      <c r="CJ104" s="151">
        <v>12</v>
      </c>
      <c r="CK104" s="151">
        <v>13</v>
      </c>
      <c r="CL104" s="151">
        <v>9</v>
      </c>
      <c r="CM104" s="151">
        <v>85</v>
      </c>
      <c r="CN104" s="151">
        <v>1</v>
      </c>
      <c r="CO104" s="151"/>
      <c r="CP104" s="151">
        <v>13</v>
      </c>
      <c r="CQ104" s="151">
        <v>2</v>
      </c>
      <c r="CR104" s="151">
        <v>14</v>
      </c>
      <c r="CS104" s="151">
        <v>6</v>
      </c>
      <c r="CT104" s="151">
        <v>264</v>
      </c>
      <c r="CU104" s="151">
        <v>364</v>
      </c>
      <c r="CV104" s="151">
        <v>334</v>
      </c>
      <c r="CW104" s="151">
        <v>661</v>
      </c>
      <c r="CX104" s="151">
        <v>13</v>
      </c>
      <c r="CY104" s="151"/>
      <c r="CZ104" s="151"/>
      <c r="DA104" s="151">
        <v>12</v>
      </c>
      <c r="DB104" s="151">
        <v>2</v>
      </c>
      <c r="DC104" s="151">
        <v>8</v>
      </c>
      <c r="DD104" s="151">
        <v>35</v>
      </c>
      <c r="DE104" s="151">
        <v>6</v>
      </c>
      <c r="DF104" s="151">
        <v>4</v>
      </c>
      <c r="DG104" s="151">
        <v>1</v>
      </c>
      <c r="DH104" s="151">
        <v>29</v>
      </c>
      <c r="DI104" s="151">
        <v>59</v>
      </c>
      <c r="DJ104" s="151">
        <v>1</v>
      </c>
      <c r="DK104" s="151">
        <v>0</v>
      </c>
      <c r="DL104" s="151">
        <v>0</v>
      </c>
      <c r="DM104" s="151">
        <v>0</v>
      </c>
      <c r="DN104" s="151">
        <v>7</v>
      </c>
      <c r="DO104" s="151">
        <v>2</v>
      </c>
      <c r="DP104" s="151">
        <v>2</v>
      </c>
      <c r="DQ104" s="151">
        <v>3</v>
      </c>
      <c r="DR104" s="151">
        <v>4</v>
      </c>
      <c r="DS104" s="151">
        <v>2</v>
      </c>
      <c r="DT104" s="151">
        <v>9</v>
      </c>
      <c r="DU104" s="151">
        <v>0</v>
      </c>
      <c r="DV104" s="151">
        <v>3</v>
      </c>
      <c r="DW104" s="151">
        <v>3</v>
      </c>
      <c r="DX104" s="151">
        <v>6</v>
      </c>
      <c r="DY104" s="151">
        <v>2</v>
      </c>
      <c r="DZ104" s="151">
        <v>2</v>
      </c>
      <c r="EA104" s="151">
        <v>14</v>
      </c>
      <c r="EB104" s="151">
        <v>0</v>
      </c>
      <c r="EC104" s="151"/>
      <c r="ED104" s="151">
        <v>0</v>
      </c>
      <c r="EE104" s="151">
        <v>1</v>
      </c>
      <c r="EF104" s="151">
        <v>3</v>
      </c>
      <c r="EG104" s="151">
        <v>1</v>
      </c>
      <c r="EH104" s="151">
        <v>1</v>
      </c>
      <c r="EI104" s="151">
        <v>2</v>
      </c>
      <c r="EJ104" s="151">
        <v>3</v>
      </c>
      <c r="EK104" s="151">
        <v>7</v>
      </c>
      <c r="EL104" s="151">
        <v>1</v>
      </c>
      <c r="EM104" s="151">
        <v>0</v>
      </c>
      <c r="EN104" s="151">
        <v>3</v>
      </c>
      <c r="EO104" s="151">
        <v>40</v>
      </c>
      <c r="EP104" s="151">
        <v>0</v>
      </c>
      <c r="EQ104" s="151">
        <v>3</v>
      </c>
      <c r="ER104" s="151">
        <v>2</v>
      </c>
      <c r="ES104" s="151">
        <v>49</v>
      </c>
      <c r="ET104" s="151">
        <v>3</v>
      </c>
      <c r="EU104" s="151">
        <v>19</v>
      </c>
      <c r="EV104" s="151">
        <v>2</v>
      </c>
      <c r="EW104" s="151">
        <v>0</v>
      </c>
      <c r="EX104" s="151">
        <v>2</v>
      </c>
      <c r="EY104" s="151">
        <v>12</v>
      </c>
      <c r="EZ104" s="151">
        <v>21</v>
      </c>
      <c r="FA104" s="151">
        <v>21</v>
      </c>
      <c r="FB104" s="151">
        <v>1</v>
      </c>
      <c r="FC104" s="151">
        <v>21</v>
      </c>
      <c r="FD104" s="151">
        <v>39</v>
      </c>
      <c r="FE104" s="151">
        <v>7</v>
      </c>
      <c r="FF104" s="151">
        <v>31</v>
      </c>
      <c r="FG104" s="151">
        <v>0</v>
      </c>
      <c r="FH104" s="151">
        <v>4</v>
      </c>
      <c r="FI104" s="151"/>
      <c r="FJ104" s="151"/>
      <c r="FK104" s="151">
        <v>1</v>
      </c>
      <c r="FL104" s="151">
        <v>7</v>
      </c>
      <c r="FM104" s="151">
        <v>4</v>
      </c>
      <c r="FN104" s="151"/>
      <c r="FO104" s="151"/>
      <c r="FP104" s="151">
        <v>1</v>
      </c>
      <c r="FQ104" s="151">
        <v>1</v>
      </c>
      <c r="FR104" s="151">
        <v>2</v>
      </c>
      <c r="FS104" s="151">
        <v>0</v>
      </c>
      <c r="FT104" s="151">
        <v>1</v>
      </c>
      <c r="FU104" s="151"/>
      <c r="FV104" s="151">
        <v>2</v>
      </c>
      <c r="FW104" s="151">
        <v>3</v>
      </c>
      <c r="FX104" s="151">
        <v>1</v>
      </c>
      <c r="FY104" s="151">
        <v>21</v>
      </c>
      <c r="FZ104" s="151">
        <v>13</v>
      </c>
      <c r="GA104" s="151">
        <v>8</v>
      </c>
      <c r="GB104" s="151">
        <v>1</v>
      </c>
      <c r="GC104" s="151"/>
      <c r="GD104" s="151">
        <v>1</v>
      </c>
      <c r="GE104" s="151">
        <v>24</v>
      </c>
      <c r="GF104" s="151">
        <v>1</v>
      </c>
      <c r="GG104" s="151">
        <v>2</v>
      </c>
      <c r="GH104" s="151">
        <v>36</v>
      </c>
      <c r="GI104" s="151">
        <v>25</v>
      </c>
      <c r="GJ104" s="151"/>
      <c r="GK104" s="151"/>
      <c r="GL104" s="151"/>
      <c r="GM104" s="151"/>
      <c r="GN104" s="151"/>
      <c r="GO104" s="151"/>
      <c r="GP104" s="151"/>
      <c r="GQ104" s="151">
        <v>1</v>
      </c>
      <c r="GR104" s="151">
        <v>0</v>
      </c>
      <c r="GS104" s="151">
        <v>2</v>
      </c>
      <c r="GT104" s="151"/>
      <c r="GU104" s="151"/>
      <c r="GV104" s="151"/>
      <c r="GW104" s="151"/>
      <c r="GX104" s="151">
        <v>1</v>
      </c>
      <c r="GY104" s="151"/>
      <c r="GZ104" s="151"/>
      <c r="HA104" s="151">
        <v>5</v>
      </c>
      <c r="HB104" s="151"/>
      <c r="HC104" s="151">
        <v>5</v>
      </c>
      <c r="HD104" s="151"/>
      <c r="HE104" s="151"/>
      <c r="HF104" s="151">
        <v>1</v>
      </c>
      <c r="HG104" s="151"/>
      <c r="HH104" s="151">
        <v>16</v>
      </c>
      <c r="HI104" s="151">
        <v>1</v>
      </c>
      <c r="HJ104" s="151">
        <v>0</v>
      </c>
      <c r="HK104" s="151"/>
      <c r="HL104" s="151"/>
      <c r="HM104" s="151">
        <v>0</v>
      </c>
      <c r="HN104" s="151"/>
      <c r="HO104" s="151">
        <v>0</v>
      </c>
      <c r="HP104" s="151">
        <v>0</v>
      </c>
      <c r="HQ104" s="151">
        <v>0</v>
      </c>
      <c r="HR104" s="151">
        <v>1</v>
      </c>
      <c r="HS104" s="151"/>
      <c r="HT104" s="151"/>
      <c r="HU104" s="151">
        <v>1</v>
      </c>
      <c r="HV104" s="151">
        <v>7</v>
      </c>
      <c r="HW104" s="151">
        <v>9</v>
      </c>
      <c r="HX104" s="151">
        <v>14</v>
      </c>
      <c r="HY104" s="151">
        <v>7</v>
      </c>
      <c r="HZ104" s="151">
        <v>1</v>
      </c>
      <c r="IA104" s="151">
        <v>1</v>
      </c>
      <c r="IB104" s="151">
        <v>1</v>
      </c>
      <c r="IC104" s="151">
        <v>4</v>
      </c>
      <c r="ID104" s="151"/>
      <c r="IE104" s="151">
        <v>2</v>
      </c>
      <c r="IF104" s="151">
        <v>0</v>
      </c>
      <c r="IG104" s="151"/>
      <c r="IH104" s="151"/>
      <c r="II104" s="151">
        <v>0</v>
      </c>
      <c r="IJ104" s="151"/>
      <c r="IK104" s="151">
        <v>0</v>
      </c>
      <c r="IL104" s="151">
        <v>1</v>
      </c>
      <c r="IM104" s="151">
        <v>3</v>
      </c>
      <c r="IN104" s="151">
        <v>3</v>
      </c>
      <c r="IO104" s="151">
        <v>2</v>
      </c>
      <c r="IP104" s="151"/>
      <c r="IQ104" s="151"/>
      <c r="IR104" s="151"/>
      <c r="IS104" s="151"/>
      <c r="IT104" s="151"/>
      <c r="IU104" s="151">
        <v>0</v>
      </c>
      <c r="IV104" s="151"/>
      <c r="IW104" s="151">
        <v>1</v>
      </c>
      <c r="IX104" s="151">
        <v>4</v>
      </c>
      <c r="IY104" s="151">
        <v>1</v>
      </c>
      <c r="IZ104" s="151"/>
      <c r="JA104" s="151">
        <v>19</v>
      </c>
      <c r="JB104" s="151">
        <v>13</v>
      </c>
      <c r="JC104" s="151">
        <v>7</v>
      </c>
      <c r="JD104" s="151">
        <v>2</v>
      </c>
      <c r="JE104" s="151">
        <v>6</v>
      </c>
      <c r="JF104" s="151">
        <v>2</v>
      </c>
      <c r="JG104" s="151">
        <v>4</v>
      </c>
      <c r="JH104" s="151">
        <v>22</v>
      </c>
      <c r="JI104" s="151">
        <v>0</v>
      </c>
      <c r="JJ104" s="151">
        <v>1</v>
      </c>
      <c r="JK104" s="151">
        <v>5</v>
      </c>
      <c r="JL104" s="151">
        <v>2</v>
      </c>
      <c r="JM104" s="151">
        <v>2</v>
      </c>
      <c r="JN104" s="151">
        <v>1</v>
      </c>
      <c r="JO104" s="151"/>
      <c r="JP104" s="151">
        <v>1</v>
      </c>
      <c r="JQ104" s="151"/>
      <c r="JR104" s="151"/>
      <c r="JS104" s="151"/>
      <c r="JT104" s="151">
        <v>0</v>
      </c>
      <c r="JU104" s="151">
        <v>0</v>
      </c>
      <c r="JV104" s="151"/>
      <c r="JW104" s="151">
        <v>5</v>
      </c>
      <c r="JX104" s="151">
        <v>2</v>
      </c>
      <c r="JY104" s="151"/>
      <c r="JZ104" s="151">
        <v>1</v>
      </c>
      <c r="KA104" s="151">
        <v>2</v>
      </c>
      <c r="KB104" s="151">
        <v>2</v>
      </c>
      <c r="KC104" s="151"/>
      <c r="KD104" s="151">
        <v>1</v>
      </c>
      <c r="KE104" s="151"/>
      <c r="KF104" s="151">
        <v>1</v>
      </c>
      <c r="KG104" s="151">
        <v>6</v>
      </c>
      <c r="KH104" s="151"/>
      <c r="KI104" s="151">
        <v>2</v>
      </c>
      <c r="KJ104" s="151"/>
      <c r="KK104" s="151"/>
      <c r="KL104" s="151">
        <v>3</v>
      </c>
      <c r="KM104" s="151"/>
      <c r="KN104" s="151"/>
      <c r="KO104" s="151">
        <v>0</v>
      </c>
      <c r="KP104" s="151"/>
      <c r="KQ104" s="151"/>
      <c r="KR104" s="151">
        <v>0</v>
      </c>
      <c r="KS104" s="151">
        <v>5</v>
      </c>
      <c r="KT104" s="151"/>
      <c r="KU104" s="151"/>
      <c r="KV104" s="151"/>
      <c r="KW104" s="151"/>
      <c r="KX104" s="151"/>
      <c r="KY104" s="151"/>
      <c r="KZ104" s="151"/>
      <c r="LA104" s="151"/>
      <c r="LB104" s="151">
        <v>1</v>
      </c>
      <c r="LC104" s="151"/>
      <c r="LD104" s="151"/>
      <c r="LE104" s="151"/>
      <c r="LF104" s="151"/>
      <c r="LG104" s="151"/>
      <c r="LH104" s="151"/>
      <c r="LI104" s="151"/>
      <c r="LJ104" s="151"/>
      <c r="LK104" s="151"/>
      <c r="LL104" s="151"/>
      <c r="LM104" s="151"/>
      <c r="LN104" s="151"/>
      <c r="LO104" s="151"/>
      <c r="LP104" s="151"/>
      <c r="LQ104" s="151"/>
      <c r="LR104" s="151"/>
      <c r="LS104" s="151"/>
      <c r="LT104" s="151"/>
      <c r="LU104" s="151"/>
      <c r="LV104" s="151"/>
      <c r="LW104" s="151"/>
      <c r="LX104" s="151">
        <v>7</v>
      </c>
      <c r="LY104" s="151"/>
      <c r="LZ104" s="151">
        <v>1</v>
      </c>
      <c r="MA104" s="151">
        <v>9</v>
      </c>
      <c r="MB104" s="151">
        <v>1</v>
      </c>
      <c r="MC104" s="151"/>
      <c r="MD104" s="151"/>
      <c r="ME104" s="151"/>
      <c r="MF104" s="151"/>
      <c r="MG104" s="151"/>
      <c r="MH104" s="151"/>
      <c r="MI104" s="151">
        <v>12</v>
      </c>
      <c r="MJ104" s="151">
        <v>2</v>
      </c>
      <c r="MK104" s="151"/>
      <c r="ML104" s="151">
        <v>4</v>
      </c>
      <c r="MM104" s="151"/>
      <c r="MN104" s="151">
        <v>2</v>
      </c>
      <c r="MO104" s="151"/>
      <c r="MP104" s="151"/>
      <c r="MQ104" s="151"/>
      <c r="MR104" s="151"/>
      <c r="MS104" s="151">
        <v>744</v>
      </c>
      <c r="MT104" s="151"/>
      <c r="MU104" s="151"/>
      <c r="MV104" s="151"/>
      <c r="MW104" s="151"/>
      <c r="MX104" s="151"/>
      <c r="MY104" s="151"/>
      <c r="MZ104" s="151"/>
      <c r="NA104" s="151">
        <v>2</v>
      </c>
      <c r="NB104" s="151"/>
      <c r="NC104" s="151"/>
      <c r="ND104" s="151"/>
      <c r="NE104" s="151"/>
      <c r="NF104" s="151"/>
      <c r="NG104" s="151"/>
      <c r="NH104" s="151"/>
      <c r="NI104" s="151"/>
      <c r="NJ104" s="151"/>
      <c r="NK104" s="151"/>
      <c r="NL104" s="151"/>
      <c r="NM104" s="151"/>
      <c r="NN104" s="151">
        <v>5</v>
      </c>
      <c r="NO104" s="151"/>
      <c r="NP104" s="151"/>
      <c r="NQ104" s="151"/>
      <c r="NR104" s="151"/>
      <c r="NS104" s="151">
        <v>19</v>
      </c>
      <c r="NT104" s="151"/>
      <c r="NU104" s="151">
        <v>23</v>
      </c>
      <c r="NV104" s="151"/>
      <c r="NW104" s="151"/>
      <c r="NX104" s="151"/>
      <c r="NY104" s="151"/>
      <c r="NZ104" s="151">
        <v>2</v>
      </c>
      <c r="OA104" s="151"/>
      <c r="OB104" s="151"/>
      <c r="OC104" s="151"/>
      <c r="OD104" s="151"/>
      <c r="OE104" s="151"/>
      <c r="OF104" s="151">
        <v>0</v>
      </c>
      <c r="OG104" s="151"/>
      <c r="OH104" s="151"/>
      <c r="OI104" s="151"/>
      <c r="OJ104" s="151">
        <v>1</v>
      </c>
      <c r="OK104" s="151">
        <v>1</v>
      </c>
      <c r="OL104" s="151">
        <v>4</v>
      </c>
      <c r="OM104" s="151">
        <v>1</v>
      </c>
      <c r="ON104" s="151"/>
      <c r="OO104" s="152">
        <v>3</v>
      </c>
      <c r="OP104" s="142">
        <v>7055</v>
      </c>
      <c r="OQ104" s="153"/>
      <c r="OR104" s="151">
        <v>2431</v>
      </c>
      <c r="OS104" s="151"/>
      <c r="OT104" s="151"/>
      <c r="OU104" s="151"/>
      <c r="OV104" s="151">
        <v>122</v>
      </c>
      <c r="OW104" s="151">
        <v>1863</v>
      </c>
      <c r="OX104" s="151">
        <v>-3088</v>
      </c>
      <c r="OY104" s="151"/>
      <c r="OZ104" s="151"/>
      <c r="PA104" s="151"/>
      <c r="PB104" s="151"/>
      <c r="PC104" s="151"/>
      <c r="PD104" s="151"/>
      <c r="PE104" s="151"/>
      <c r="PF104" s="151"/>
      <c r="PG104" s="151"/>
      <c r="PH104" s="151"/>
      <c r="PI104" s="151"/>
      <c r="PJ104" s="154"/>
      <c r="PK104" s="142">
        <v>1328</v>
      </c>
      <c r="PL104" s="142">
        <v>8384</v>
      </c>
    </row>
    <row r="105" spans="1:428" ht="15" x14ac:dyDescent="0.25">
      <c r="A105" s="156">
        <v>333611</v>
      </c>
      <c r="B105" s="157" t="s">
        <v>722</v>
      </c>
      <c r="C105" s="147" t="s">
        <v>293</v>
      </c>
      <c r="D105" s="153"/>
      <c r="E105" s="151"/>
      <c r="F105" s="151"/>
      <c r="G105" s="151"/>
      <c r="H105" s="151"/>
      <c r="I105" s="151"/>
      <c r="J105" s="151"/>
      <c r="K105" s="151"/>
      <c r="L105" s="151"/>
      <c r="M105" s="151"/>
      <c r="N105" s="151"/>
      <c r="O105" s="151">
        <v>35</v>
      </c>
      <c r="P105" s="151"/>
      <c r="Q105" s="151"/>
      <c r="R105" s="151"/>
      <c r="S105" s="151"/>
      <c r="T105" s="151"/>
      <c r="U105" s="151"/>
      <c r="V105" s="151"/>
      <c r="W105" s="151"/>
      <c r="X105" s="151"/>
      <c r="Y105" s="151">
        <v>1236</v>
      </c>
      <c r="Z105" s="151">
        <v>34</v>
      </c>
      <c r="AA105" s="151"/>
      <c r="AB105" s="151"/>
      <c r="AC105" s="151"/>
      <c r="AD105" s="151"/>
      <c r="AE105" s="151"/>
      <c r="AF105" s="151"/>
      <c r="AG105" s="151"/>
      <c r="AH105" s="151"/>
      <c r="AI105" s="151"/>
      <c r="AJ105" s="151"/>
      <c r="AK105" s="151"/>
      <c r="AL105" s="151"/>
      <c r="AM105" s="151"/>
      <c r="AN105" s="151"/>
      <c r="AO105" s="151"/>
      <c r="AP105" s="151"/>
      <c r="AQ105" s="151"/>
      <c r="AR105" s="151"/>
      <c r="AS105" s="151"/>
      <c r="AT105" s="151"/>
      <c r="AU105" s="151"/>
      <c r="AV105" s="151"/>
      <c r="AW105" s="151"/>
      <c r="AX105" s="151"/>
      <c r="AY105" s="151"/>
      <c r="AZ105" s="151"/>
      <c r="BA105" s="151"/>
      <c r="BB105" s="151"/>
      <c r="BC105" s="151"/>
      <c r="BD105" s="151"/>
      <c r="BE105" s="151"/>
      <c r="BF105" s="151"/>
      <c r="BG105" s="151"/>
      <c r="BH105" s="151"/>
      <c r="BI105" s="151"/>
      <c r="BJ105" s="151"/>
      <c r="BK105" s="151"/>
      <c r="BL105" s="151"/>
      <c r="BM105" s="151"/>
      <c r="BN105" s="151"/>
      <c r="BO105" s="151"/>
      <c r="BP105" s="151"/>
      <c r="BQ105" s="151"/>
      <c r="BR105" s="151"/>
      <c r="BS105" s="151"/>
      <c r="BT105" s="151"/>
      <c r="BU105" s="151"/>
      <c r="BV105" s="151"/>
      <c r="BW105" s="151"/>
      <c r="BX105" s="151"/>
      <c r="BY105" s="151"/>
      <c r="BZ105" s="151"/>
      <c r="CA105" s="151"/>
      <c r="CB105" s="151"/>
      <c r="CC105" s="151"/>
      <c r="CD105" s="151"/>
      <c r="CE105" s="151"/>
      <c r="CF105" s="151"/>
      <c r="CG105" s="151"/>
      <c r="CH105" s="151"/>
      <c r="CI105" s="151"/>
      <c r="CJ105" s="151"/>
      <c r="CK105" s="151">
        <v>8</v>
      </c>
      <c r="CL105" s="151"/>
      <c r="CM105" s="151"/>
      <c r="CN105" s="151"/>
      <c r="CO105" s="151"/>
      <c r="CP105" s="151"/>
      <c r="CQ105" s="151"/>
      <c r="CR105" s="151"/>
      <c r="CS105" s="151"/>
      <c r="CT105" s="151"/>
      <c r="CU105" s="151"/>
      <c r="CV105" s="151"/>
      <c r="CW105" s="151"/>
      <c r="CX105" s="151">
        <v>1174</v>
      </c>
      <c r="CY105" s="151"/>
      <c r="CZ105" s="151"/>
      <c r="DA105" s="151">
        <v>88</v>
      </c>
      <c r="DB105" s="151"/>
      <c r="DC105" s="151"/>
      <c r="DD105" s="151"/>
      <c r="DE105" s="151"/>
      <c r="DF105" s="151"/>
      <c r="DG105" s="151"/>
      <c r="DH105" s="151"/>
      <c r="DI105" s="151"/>
      <c r="DJ105" s="151"/>
      <c r="DK105" s="151"/>
      <c r="DL105" s="151"/>
      <c r="DM105" s="151"/>
      <c r="DN105" s="151"/>
      <c r="DO105" s="151"/>
      <c r="DP105" s="151"/>
      <c r="DQ105" s="151"/>
      <c r="DR105" s="151"/>
      <c r="DS105" s="151"/>
      <c r="DT105" s="151"/>
      <c r="DU105" s="151"/>
      <c r="DV105" s="151"/>
      <c r="DW105" s="151"/>
      <c r="DX105" s="151"/>
      <c r="DY105" s="151"/>
      <c r="DZ105" s="151"/>
      <c r="EA105" s="151"/>
      <c r="EB105" s="151"/>
      <c r="EC105" s="151"/>
      <c r="ED105" s="151"/>
      <c r="EE105" s="151"/>
      <c r="EF105" s="151"/>
      <c r="EG105" s="151"/>
      <c r="EH105" s="151"/>
      <c r="EI105" s="151"/>
      <c r="EJ105" s="151"/>
      <c r="EK105" s="151"/>
      <c r="EL105" s="151"/>
      <c r="EM105" s="151"/>
      <c r="EN105" s="151"/>
      <c r="EO105" s="151"/>
      <c r="EP105" s="151"/>
      <c r="EQ105" s="151"/>
      <c r="ER105" s="151"/>
      <c r="ES105" s="151"/>
      <c r="ET105" s="151"/>
      <c r="EU105" s="151"/>
      <c r="EV105" s="151"/>
      <c r="EW105" s="151"/>
      <c r="EX105" s="151"/>
      <c r="EY105" s="151"/>
      <c r="EZ105" s="151"/>
      <c r="FA105" s="151"/>
      <c r="FB105" s="151"/>
      <c r="FC105" s="151"/>
      <c r="FD105" s="151"/>
      <c r="FE105" s="151"/>
      <c r="FF105" s="151"/>
      <c r="FG105" s="151"/>
      <c r="FH105" s="151"/>
      <c r="FI105" s="151"/>
      <c r="FJ105" s="151"/>
      <c r="FK105" s="151"/>
      <c r="FL105" s="151">
        <v>20</v>
      </c>
      <c r="FM105" s="151"/>
      <c r="FN105" s="151"/>
      <c r="FO105" s="151"/>
      <c r="FP105" s="151"/>
      <c r="FQ105" s="151"/>
      <c r="FR105" s="151"/>
      <c r="FS105" s="151"/>
      <c r="FT105" s="151"/>
      <c r="FU105" s="151"/>
      <c r="FV105" s="151"/>
      <c r="FW105" s="151"/>
      <c r="FX105" s="151"/>
      <c r="FY105" s="151"/>
      <c r="FZ105" s="151"/>
      <c r="GA105" s="151"/>
      <c r="GB105" s="151"/>
      <c r="GC105" s="151"/>
      <c r="GD105" s="151"/>
      <c r="GE105" s="151"/>
      <c r="GF105" s="151"/>
      <c r="GG105" s="151"/>
      <c r="GH105" s="151"/>
      <c r="GI105" s="151"/>
      <c r="GJ105" s="151"/>
      <c r="GK105" s="151"/>
      <c r="GL105" s="151"/>
      <c r="GM105" s="151"/>
      <c r="GN105" s="151"/>
      <c r="GO105" s="151"/>
      <c r="GP105" s="151"/>
      <c r="GQ105" s="151"/>
      <c r="GR105" s="151"/>
      <c r="GS105" s="151"/>
      <c r="GT105" s="151"/>
      <c r="GU105" s="151"/>
      <c r="GV105" s="151"/>
      <c r="GW105" s="151"/>
      <c r="GX105" s="151"/>
      <c r="GY105" s="151"/>
      <c r="GZ105" s="151"/>
      <c r="HA105" s="151"/>
      <c r="HB105" s="151"/>
      <c r="HC105" s="151"/>
      <c r="HD105" s="151"/>
      <c r="HE105" s="151"/>
      <c r="HF105" s="151"/>
      <c r="HG105" s="151"/>
      <c r="HH105" s="151"/>
      <c r="HI105" s="151"/>
      <c r="HJ105" s="151"/>
      <c r="HK105" s="151"/>
      <c r="HL105" s="151"/>
      <c r="HM105" s="151"/>
      <c r="HN105" s="151"/>
      <c r="HO105" s="151"/>
      <c r="HP105" s="151"/>
      <c r="HQ105" s="151"/>
      <c r="HR105" s="151"/>
      <c r="HS105" s="151"/>
      <c r="HT105" s="151"/>
      <c r="HU105" s="151"/>
      <c r="HV105" s="151"/>
      <c r="HW105" s="151"/>
      <c r="HX105" s="151"/>
      <c r="HY105" s="151"/>
      <c r="HZ105" s="151"/>
      <c r="IA105" s="151"/>
      <c r="IB105" s="151"/>
      <c r="IC105" s="151"/>
      <c r="ID105" s="151"/>
      <c r="IE105" s="151"/>
      <c r="IF105" s="151"/>
      <c r="IG105" s="151"/>
      <c r="IH105" s="151"/>
      <c r="II105" s="151"/>
      <c r="IJ105" s="151"/>
      <c r="IK105" s="151"/>
      <c r="IL105" s="151"/>
      <c r="IM105" s="151"/>
      <c r="IN105" s="151"/>
      <c r="IO105" s="151"/>
      <c r="IP105" s="151"/>
      <c r="IQ105" s="151"/>
      <c r="IR105" s="151"/>
      <c r="IS105" s="151"/>
      <c r="IT105" s="151"/>
      <c r="IU105" s="151"/>
      <c r="IV105" s="151"/>
      <c r="IW105" s="151"/>
      <c r="IX105" s="151"/>
      <c r="IY105" s="151"/>
      <c r="IZ105" s="151"/>
      <c r="JA105" s="151"/>
      <c r="JB105" s="151"/>
      <c r="JC105" s="151"/>
      <c r="JD105" s="151"/>
      <c r="JE105" s="151"/>
      <c r="JF105" s="151"/>
      <c r="JG105" s="151"/>
      <c r="JH105" s="151"/>
      <c r="JI105" s="151"/>
      <c r="JJ105" s="151"/>
      <c r="JK105" s="151"/>
      <c r="JL105" s="151"/>
      <c r="JM105" s="151"/>
      <c r="JN105" s="151"/>
      <c r="JO105" s="151"/>
      <c r="JP105" s="151"/>
      <c r="JQ105" s="151"/>
      <c r="JR105" s="151"/>
      <c r="JS105" s="151"/>
      <c r="JT105" s="151"/>
      <c r="JU105" s="151"/>
      <c r="JV105" s="151"/>
      <c r="JW105" s="151"/>
      <c r="JX105" s="151"/>
      <c r="JY105" s="151"/>
      <c r="JZ105" s="151"/>
      <c r="KA105" s="151"/>
      <c r="KB105" s="151"/>
      <c r="KC105" s="151"/>
      <c r="KD105" s="151"/>
      <c r="KE105" s="151"/>
      <c r="KF105" s="151"/>
      <c r="KG105" s="151"/>
      <c r="KH105" s="151"/>
      <c r="KI105" s="151"/>
      <c r="KJ105" s="151"/>
      <c r="KK105" s="151"/>
      <c r="KL105" s="151"/>
      <c r="KM105" s="151"/>
      <c r="KN105" s="151"/>
      <c r="KO105" s="151"/>
      <c r="KP105" s="151"/>
      <c r="KQ105" s="151"/>
      <c r="KR105" s="151"/>
      <c r="KS105" s="151"/>
      <c r="KT105" s="151"/>
      <c r="KU105" s="151"/>
      <c r="KV105" s="151"/>
      <c r="KW105" s="151"/>
      <c r="KX105" s="151"/>
      <c r="KY105" s="151"/>
      <c r="KZ105" s="151"/>
      <c r="LA105" s="151"/>
      <c r="LB105" s="151"/>
      <c r="LC105" s="151"/>
      <c r="LD105" s="151"/>
      <c r="LE105" s="151"/>
      <c r="LF105" s="151"/>
      <c r="LG105" s="151"/>
      <c r="LH105" s="151"/>
      <c r="LI105" s="151"/>
      <c r="LJ105" s="151"/>
      <c r="LK105" s="151"/>
      <c r="LL105" s="151"/>
      <c r="LM105" s="151"/>
      <c r="LN105" s="151"/>
      <c r="LO105" s="151"/>
      <c r="LP105" s="151"/>
      <c r="LQ105" s="151"/>
      <c r="LR105" s="151"/>
      <c r="LS105" s="151"/>
      <c r="LT105" s="151"/>
      <c r="LU105" s="151"/>
      <c r="LV105" s="151"/>
      <c r="LW105" s="151"/>
      <c r="LX105" s="151"/>
      <c r="LY105" s="151"/>
      <c r="LZ105" s="151"/>
      <c r="MA105" s="151">
        <v>54</v>
      </c>
      <c r="MB105" s="151"/>
      <c r="MC105" s="151"/>
      <c r="MD105" s="151"/>
      <c r="ME105" s="151"/>
      <c r="MF105" s="151"/>
      <c r="MG105" s="151">
        <v>5</v>
      </c>
      <c r="MH105" s="151"/>
      <c r="MI105" s="151">
        <v>84</v>
      </c>
      <c r="MJ105" s="151"/>
      <c r="MK105" s="151"/>
      <c r="ML105" s="151"/>
      <c r="MM105" s="151"/>
      <c r="MN105" s="151"/>
      <c r="MO105" s="151"/>
      <c r="MP105" s="151">
        <v>184</v>
      </c>
      <c r="MQ105" s="151"/>
      <c r="MR105" s="151"/>
      <c r="MS105" s="151"/>
      <c r="MT105" s="151"/>
      <c r="MU105" s="151"/>
      <c r="MV105" s="151"/>
      <c r="MW105" s="151"/>
      <c r="MX105" s="151"/>
      <c r="MY105" s="151"/>
      <c r="MZ105" s="151"/>
      <c r="NA105" s="151"/>
      <c r="NB105" s="151"/>
      <c r="NC105" s="151"/>
      <c r="ND105" s="151"/>
      <c r="NE105" s="151"/>
      <c r="NF105" s="151"/>
      <c r="NG105" s="151"/>
      <c r="NH105" s="151"/>
      <c r="NI105" s="151"/>
      <c r="NJ105" s="151"/>
      <c r="NK105" s="151"/>
      <c r="NL105" s="151"/>
      <c r="NM105" s="151"/>
      <c r="NN105" s="151"/>
      <c r="NO105" s="151"/>
      <c r="NP105" s="151"/>
      <c r="NQ105" s="151"/>
      <c r="NR105" s="151"/>
      <c r="NS105" s="151"/>
      <c r="NT105" s="151"/>
      <c r="NU105" s="151"/>
      <c r="NV105" s="151"/>
      <c r="NW105" s="151"/>
      <c r="NX105" s="151"/>
      <c r="NY105" s="151"/>
      <c r="NZ105" s="151"/>
      <c r="OA105" s="151"/>
      <c r="OB105" s="151"/>
      <c r="OC105" s="151"/>
      <c r="OD105" s="151"/>
      <c r="OE105" s="151">
        <v>20</v>
      </c>
      <c r="OF105" s="151"/>
      <c r="OG105" s="151"/>
      <c r="OH105" s="151">
        <v>7</v>
      </c>
      <c r="OI105" s="151"/>
      <c r="OJ105" s="151"/>
      <c r="OK105" s="151"/>
      <c r="OL105" s="151"/>
      <c r="OM105" s="151"/>
      <c r="ON105" s="151">
        <v>56</v>
      </c>
      <c r="OO105" s="152">
        <v>158</v>
      </c>
      <c r="OP105" s="142">
        <v>3161</v>
      </c>
      <c r="OQ105" s="153"/>
      <c r="OR105" s="151">
        <v>5945</v>
      </c>
      <c r="OS105" s="151"/>
      <c r="OT105" s="151"/>
      <c r="OU105" s="151"/>
      <c r="OV105" s="151">
        <v>-139</v>
      </c>
      <c r="OW105" s="151">
        <v>6046</v>
      </c>
      <c r="OX105" s="151">
        <v>-3451</v>
      </c>
      <c r="OY105" s="151"/>
      <c r="OZ105" s="151">
        <v>238</v>
      </c>
      <c r="PA105" s="151"/>
      <c r="PB105" s="151"/>
      <c r="PC105" s="151"/>
      <c r="PD105" s="151">
        <v>237</v>
      </c>
      <c r="PE105" s="151"/>
      <c r="PF105" s="151"/>
      <c r="PG105" s="151"/>
      <c r="PH105" s="151">
        <v>27</v>
      </c>
      <c r="PI105" s="151"/>
      <c r="PJ105" s="154"/>
      <c r="PK105" s="142">
        <v>8903</v>
      </c>
      <c r="PL105" s="142">
        <v>12065</v>
      </c>
    </row>
    <row r="106" spans="1:428" ht="15" x14ac:dyDescent="0.25">
      <c r="A106" s="156">
        <v>333612</v>
      </c>
      <c r="B106" s="157" t="s">
        <v>722</v>
      </c>
      <c r="C106" s="147" t="s">
        <v>294</v>
      </c>
      <c r="D106" s="153"/>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c r="AE106" s="151"/>
      <c r="AF106" s="151"/>
      <c r="AG106" s="151"/>
      <c r="AH106" s="151"/>
      <c r="AI106" s="151"/>
      <c r="AJ106" s="151"/>
      <c r="AK106" s="151"/>
      <c r="AL106" s="151"/>
      <c r="AM106" s="151"/>
      <c r="AN106" s="151"/>
      <c r="AO106" s="151"/>
      <c r="AP106" s="151"/>
      <c r="AQ106" s="151">
        <v>15</v>
      </c>
      <c r="AR106" s="151"/>
      <c r="AS106" s="151"/>
      <c r="AT106" s="151"/>
      <c r="AU106" s="151"/>
      <c r="AV106" s="151"/>
      <c r="AW106" s="151"/>
      <c r="AX106" s="151"/>
      <c r="AY106" s="151"/>
      <c r="AZ106" s="151"/>
      <c r="BA106" s="151"/>
      <c r="BB106" s="151"/>
      <c r="BC106" s="151"/>
      <c r="BD106" s="151"/>
      <c r="BE106" s="151"/>
      <c r="BF106" s="151"/>
      <c r="BG106" s="151"/>
      <c r="BH106" s="151"/>
      <c r="BI106" s="151"/>
      <c r="BJ106" s="151"/>
      <c r="BK106" s="151"/>
      <c r="BL106" s="151"/>
      <c r="BM106" s="151"/>
      <c r="BN106" s="151"/>
      <c r="BO106" s="151"/>
      <c r="BP106" s="151"/>
      <c r="BQ106" s="151"/>
      <c r="BR106" s="151"/>
      <c r="BS106" s="151"/>
      <c r="BT106" s="151"/>
      <c r="BU106" s="151"/>
      <c r="BV106" s="151"/>
      <c r="BW106" s="151"/>
      <c r="BX106" s="151"/>
      <c r="BY106" s="151"/>
      <c r="BZ106" s="151"/>
      <c r="CA106" s="151"/>
      <c r="CB106" s="151"/>
      <c r="CC106" s="151"/>
      <c r="CD106" s="151"/>
      <c r="CE106" s="151"/>
      <c r="CF106" s="151"/>
      <c r="CG106" s="151"/>
      <c r="CH106" s="151">
        <v>103</v>
      </c>
      <c r="CI106" s="151">
        <v>30</v>
      </c>
      <c r="CJ106" s="151">
        <v>236</v>
      </c>
      <c r="CK106" s="151">
        <v>147</v>
      </c>
      <c r="CL106" s="151">
        <v>3</v>
      </c>
      <c r="CM106" s="151">
        <v>96</v>
      </c>
      <c r="CN106" s="151"/>
      <c r="CO106" s="151"/>
      <c r="CP106" s="151">
        <v>26</v>
      </c>
      <c r="CQ106" s="151"/>
      <c r="CR106" s="151"/>
      <c r="CS106" s="151"/>
      <c r="CT106" s="151"/>
      <c r="CU106" s="151"/>
      <c r="CV106" s="151">
        <v>59</v>
      </c>
      <c r="CW106" s="151">
        <v>33</v>
      </c>
      <c r="CX106" s="151">
        <v>183</v>
      </c>
      <c r="CY106" s="151">
        <v>4</v>
      </c>
      <c r="CZ106" s="151">
        <v>3</v>
      </c>
      <c r="DA106" s="151">
        <v>86</v>
      </c>
      <c r="DB106" s="151"/>
      <c r="DC106" s="151"/>
      <c r="DD106" s="151">
        <v>94</v>
      </c>
      <c r="DE106" s="151">
        <v>78</v>
      </c>
      <c r="DF106" s="151">
        <v>34</v>
      </c>
      <c r="DG106" s="151"/>
      <c r="DH106" s="151">
        <v>85</v>
      </c>
      <c r="DI106" s="151">
        <v>85</v>
      </c>
      <c r="DJ106" s="151"/>
      <c r="DK106" s="151"/>
      <c r="DL106" s="151"/>
      <c r="DM106" s="151"/>
      <c r="DN106" s="151"/>
      <c r="DO106" s="151"/>
      <c r="DP106" s="151"/>
      <c r="DQ106" s="151"/>
      <c r="DR106" s="151"/>
      <c r="DS106" s="151">
        <v>88</v>
      </c>
      <c r="DT106" s="151">
        <v>49</v>
      </c>
      <c r="DU106" s="151"/>
      <c r="DV106" s="151"/>
      <c r="DW106" s="151"/>
      <c r="DX106" s="151"/>
      <c r="DY106" s="151"/>
      <c r="DZ106" s="151"/>
      <c r="EA106" s="151"/>
      <c r="EB106" s="151"/>
      <c r="EC106" s="151"/>
      <c r="ED106" s="151"/>
      <c r="EE106" s="151"/>
      <c r="EF106" s="151"/>
      <c r="EG106" s="151"/>
      <c r="EH106" s="151"/>
      <c r="EI106" s="151">
        <v>22</v>
      </c>
      <c r="EJ106" s="151"/>
      <c r="EK106" s="151"/>
      <c r="EL106" s="151"/>
      <c r="EM106" s="151"/>
      <c r="EN106" s="151"/>
      <c r="EO106" s="151"/>
      <c r="EP106" s="151"/>
      <c r="EQ106" s="151"/>
      <c r="ER106" s="151"/>
      <c r="ES106" s="151"/>
      <c r="ET106" s="151"/>
      <c r="EU106" s="151"/>
      <c r="EV106" s="151"/>
      <c r="EW106" s="151"/>
      <c r="EX106" s="151"/>
      <c r="EY106" s="151">
        <v>71</v>
      </c>
      <c r="EZ106" s="151">
        <v>7</v>
      </c>
      <c r="FA106" s="151">
        <v>1769</v>
      </c>
      <c r="FB106" s="151"/>
      <c r="FC106" s="151"/>
      <c r="FD106" s="151">
        <v>62</v>
      </c>
      <c r="FE106" s="151">
        <v>92</v>
      </c>
      <c r="FF106" s="151"/>
      <c r="FG106" s="151"/>
      <c r="FH106" s="151"/>
      <c r="FI106" s="151"/>
      <c r="FJ106" s="151"/>
      <c r="FK106" s="151">
        <v>25</v>
      </c>
      <c r="FL106" s="151">
        <v>9</v>
      </c>
      <c r="FM106" s="151"/>
      <c r="FN106" s="151"/>
      <c r="FO106" s="151"/>
      <c r="FP106" s="151"/>
      <c r="FQ106" s="151"/>
      <c r="FR106" s="151"/>
      <c r="FS106" s="151"/>
      <c r="FT106" s="151"/>
      <c r="FU106" s="151"/>
      <c r="FV106" s="151"/>
      <c r="FW106" s="151"/>
      <c r="FX106" s="151"/>
      <c r="FY106" s="151"/>
      <c r="FZ106" s="151"/>
      <c r="GA106" s="151"/>
      <c r="GB106" s="151"/>
      <c r="GC106" s="151"/>
      <c r="GD106" s="151"/>
      <c r="GE106" s="151"/>
      <c r="GF106" s="151"/>
      <c r="GG106" s="151"/>
      <c r="GH106" s="151"/>
      <c r="GI106" s="151"/>
      <c r="GJ106" s="151"/>
      <c r="GK106" s="151"/>
      <c r="GL106" s="151"/>
      <c r="GM106" s="151"/>
      <c r="GN106" s="151"/>
      <c r="GO106" s="151"/>
      <c r="GP106" s="151"/>
      <c r="GQ106" s="151"/>
      <c r="GR106" s="151"/>
      <c r="GS106" s="151"/>
      <c r="GT106" s="151"/>
      <c r="GU106" s="151"/>
      <c r="GV106" s="151"/>
      <c r="GW106" s="151"/>
      <c r="GX106" s="151"/>
      <c r="GY106" s="151"/>
      <c r="GZ106" s="151"/>
      <c r="HA106" s="151"/>
      <c r="HB106" s="151"/>
      <c r="HC106" s="151"/>
      <c r="HD106" s="151"/>
      <c r="HE106" s="151"/>
      <c r="HF106" s="151"/>
      <c r="HG106" s="151"/>
      <c r="HH106" s="151"/>
      <c r="HI106" s="151"/>
      <c r="HJ106" s="151"/>
      <c r="HK106" s="151"/>
      <c r="HL106" s="151">
        <v>2</v>
      </c>
      <c r="HM106" s="151"/>
      <c r="HN106" s="151"/>
      <c r="HO106" s="151"/>
      <c r="HP106" s="151"/>
      <c r="HQ106" s="151"/>
      <c r="HR106" s="151"/>
      <c r="HS106" s="151"/>
      <c r="HT106" s="151"/>
      <c r="HU106" s="151"/>
      <c r="HV106" s="151"/>
      <c r="HW106" s="151"/>
      <c r="HX106" s="151"/>
      <c r="HY106" s="151"/>
      <c r="HZ106" s="151"/>
      <c r="IA106" s="151"/>
      <c r="IB106" s="151"/>
      <c r="IC106" s="151"/>
      <c r="ID106" s="151"/>
      <c r="IE106" s="151"/>
      <c r="IF106" s="151">
        <v>7</v>
      </c>
      <c r="IG106" s="151"/>
      <c r="IH106" s="151"/>
      <c r="II106" s="151"/>
      <c r="IJ106" s="151"/>
      <c r="IK106" s="151"/>
      <c r="IL106" s="151"/>
      <c r="IM106" s="151"/>
      <c r="IN106" s="151"/>
      <c r="IO106" s="151"/>
      <c r="IP106" s="151"/>
      <c r="IQ106" s="151"/>
      <c r="IR106" s="151"/>
      <c r="IS106" s="151"/>
      <c r="IT106" s="151"/>
      <c r="IU106" s="151"/>
      <c r="IV106" s="151"/>
      <c r="IW106" s="151"/>
      <c r="IX106" s="151"/>
      <c r="IY106" s="151"/>
      <c r="IZ106" s="151"/>
      <c r="JA106" s="151"/>
      <c r="JB106" s="151"/>
      <c r="JC106" s="151"/>
      <c r="JD106" s="151"/>
      <c r="JE106" s="151"/>
      <c r="JF106" s="151"/>
      <c r="JG106" s="151"/>
      <c r="JH106" s="151"/>
      <c r="JI106" s="151"/>
      <c r="JJ106" s="151"/>
      <c r="JK106" s="151"/>
      <c r="JL106" s="151"/>
      <c r="JM106" s="151">
        <v>25</v>
      </c>
      <c r="JN106" s="151"/>
      <c r="JO106" s="151"/>
      <c r="JP106" s="151">
        <v>5</v>
      </c>
      <c r="JQ106" s="151"/>
      <c r="JR106" s="151"/>
      <c r="JS106" s="151"/>
      <c r="JT106" s="151"/>
      <c r="JU106" s="151">
        <v>8</v>
      </c>
      <c r="JV106" s="151"/>
      <c r="JW106" s="151">
        <v>2</v>
      </c>
      <c r="JX106" s="151"/>
      <c r="JY106" s="151"/>
      <c r="JZ106" s="151"/>
      <c r="KA106" s="151"/>
      <c r="KB106" s="151"/>
      <c r="KC106" s="151"/>
      <c r="KD106" s="151"/>
      <c r="KE106" s="151"/>
      <c r="KF106" s="151"/>
      <c r="KG106" s="151">
        <v>1</v>
      </c>
      <c r="KH106" s="151"/>
      <c r="KI106" s="151"/>
      <c r="KJ106" s="151"/>
      <c r="KK106" s="151"/>
      <c r="KL106" s="151">
        <v>46</v>
      </c>
      <c r="KM106" s="151"/>
      <c r="KN106" s="151"/>
      <c r="KO106" s="151"/>
      <c r="KP106" s="151">
        <v>24</v>
      </c>
      <c r="KQ106" s="151"/>
      <c r="KR106" s="151"/>
      <c r="KS106" s="151"/>
      <c r="KT106" s="151"/>
      <c r="KU106" s="151"/>
      <c r="KV106" s="151"/>
      <c r="KW106" s="151"/>
      <c r="KX106" s="151"/>
      <c r="KY106" s="151">
        <v>3</v>
      </c>
      <c r="KZ106" s="151"/>
      <c r="LA106" s="151"/>
      <c r="LB106" s="151">
        <v>2</v>
      </c>
      <c r="LC106" s="151"/>
      <c r="LD106" s="151"/>
      <c r="LE106" s="151"/>
      <c r="LF106" s="151"/>
      <c r="LG106" s="151"/>
      <c r="LH106" s="151"/>
      <c r="LI106" s="151"/>
      <c r="LJ106" s="151"/>
      <c r="LK106" s="151"/>
      <c r="LL106" s="151"/>
      <c r="LM106" s="151"/>
      <c r="LN106" s="151"/>
      <c r="LO106" s="151"/>
      <c r="LP106" s="151">
        <v>33</v>
      </c>
      <c r="LQ106" s="151"/>
      <c r="LR106" s="151"/>
      <c r="LS106" s="151"/>
      <c r="LT106" s="151"/>
      <c r="LU106" s="151"/>
      <c r="LV106" s="151"/>
      <c r="LW106" s="151"/>
      <c r="LX106" s="151">
        <v>89</v>
      </c>
      <c r="LY106" s="151"/>
      <c r="LZ106" s="151"/>
      <c r="MA106" s="151">
        <v>31</v>
      </c>
      <c r="MB106" s="151"/>
      <c r="MC106" s="151"/>
      <c r="MD106" s="151"/>
      <c r="ME106" s="151"/>
      <c r="MF106" s="151"/>
      <c r="MG106" s="151">
        <v>1</v>
      </c>
      <c r="MH106" s="151"/>
      <c r="MI106" s="151">
        <v>50</v>
      </c>
      <c r="MJ106" s="151"/>
      <c r="MK106" s="151"/>
      <c r="ML106" s="151"/>
      <c r="MM106" s="151"/>
      <c r="MN106" s="151">
        <v>17</v>
      </c>
      <c r="MO106" s="151"/>
      <c r="MP106" s="151">
        <v>319</v>
      </c>
      <c r="MQ106" s="151"/>
      <c r="MR106" s="151"/>
      <c r="MS106" s="151"/>
      <c r="MT106" s="151"/>
      <c r="MU106" s="151"/>
      <c r="MV106" s="151"/>
      <c r="MW106" s="151"/>
      <c r="MX106" s="151"/>
      <c r="MY106" s="151"/>
      <c r="MZ106" s="151"/>
      <c r="NA106" s="151"/>
      <c r="NB106" s="151"/>
      <c r="NC106" s="151"/>
      <c r="ND106" s="151"/>
      <c r="NE106" s="151"/>
      <c r="NF106" s="151"/>
      <c r="NG106" s="151"/>
      <c r="NH106" s="151"/>
      <c r="NI106" s="151"/>
      <c r="NJ106" s="151"/>
      <c r="NK106" s="151"/>
      <c r="NL106" s="151"/>
      <c r="NM106" s="151"/>
      <c r="NN106" s="151"/>
      <c r="NO106" s="151"/>
      <c r="NP106" s="151"/>
      <c r="NQ106" s="151"/>
      <c r="NR106" s="151"/>
      <c r="NS106" s="151"/>
      <c r="NT106" s="151">
        <v>9</v>
      </c>
      <c r="NU106" s="151">
        <v>710</v>
      </c>
      <c r="NV106" s="151">
        <v>9</v>
      </c>
      <c r="NW106" s="151"/>
      <c r="NX106" s="151"/>
      <c r="NY106" s="151"/>
      <c r="NZ106" s="151"/>
      <c r="OA106" s="151"/>
      <c r="OB106" s="151"/>
      <c r="OC106" s="151"/>
      <c r="OD106" s="151"/>
      <c r="OE106" s="151">
        <v>5</v>
      </c>
      <c r="OF106" s="151"/>
      <c r="OG106" s="151"/>
      <c r="OH106" s="151"/>
      <c r="OI106" s="151"/>
      <c r="OJ106" s="151"/>
      <c r="OK106" s="151"/>
      <c r="OL106" s="151"/>
      <c r="OM106" s="151">
        <v>7</v>
      </c>
      <c r="ON106" s="151"/>
      <c r="OO106" s="152">
        <v>131</v>
      </c>
      <c r="OP106" s="142">
        <v>5132</v>
      </c>
      <c r="OQ106" s="153"/>
      <c r="OR106" s="151"/>
      <c r="OS106" s="151"/>
      <c r="OT106" s="151"/>
      <c r="OU106" s="151"/>
      <c r="OV106" s="151">
        <v>31</v>
      </c>
      <c r="OW106" s="151">
        <v>2903</v>
      </c>
      <c r="OX106" s="151">
        <v>-5035</v>
      </c>
      <c r="OY106" s="151"/>
      <c r="OZ106" s="151"/>
      <c r="PA106" s="151"/>
      <c r="PB106" s="151"/>
      <c r="PC106" s="151"/>
      <c r="PD106" s="151"/>
      <c r="PE106" s="151"/>
      <c r="PF106" s="151"/>
      <c r="PG106" s="151"/>
      <c r="PH106" s="151"/>
      <c r="PI106" s="151"/>
      <c r="PJ106" s="154"/>
      <c r="PK106" s="142">
        <v>-2101</v>
      </c>
      <c r="PL106" s="142">
        <v>3031</v>
      </c>
    </row>
    <row r="107" spans="1:428" ht="15" x14ac:dyDescent="0.25">
      <c r="A107" s="156">
        <v>333613</v>
      </c>
      <c r="B107" s="157" t="s">
        <v>722</v>
      </c>
      <c r="C107" s="147" t="s">
        <v>295</v>
      </c>
      <c r="D107" s="153"/>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c r="AE107" s="151"/>
      <c r="AF107" s="151"/>
      <c r="AG107" s="151"/>
      <c r="AH107" s="151"/>
      <c r="AI107" s="151"/>
      <c r="AJ107" s="151"/>
      <c r="AK107" s="151"/>
      <c r="AL107" s="151"/>
      <c r="AM107" s="151"/>
      <c r="AN107" s="151"/>
      <c r="AO107" s="151"/>
      <c r="AP107" s="151"/>
      <c r="AQ107" s="151">
        <v>69</v>
      </c>
      <c r="AR107" s="151"/>
      <c r="AS107" s="151"/>
      <c r="AT107" s="151"/>
      <c r="AU107" s="151"/>
      <c r="AV107" s="151"/>
      <c r="AW107" s="151"/>
      <c r="AX107" s="151"/>
      <c r="AY107" s="151"/>
      <c r="AZ107" s="151"/>
      <c r="BA107" s="151"/>
      <c r="BB107" s="151"/>
      <c r="BC107" s="151"/>
      <c r="BD107" s="151"/>
      <c r="BE107" s="151"/>
      <c r="BF107" s="151"/>
      <c r="BG107" s="151"/>
      <c r="BH107" s="151"/>
      <c r="BI107" s="151"/>
      <c r="BJ107" s="151"/>
      <c r="BK107" s="151"/>
      <c r="BL107" s="151"/>
      <c r="BM107" s="151"/>
      <c r="BN107" s="151"/>
      <c r="BO107" s="151"/>
      <c r="BP107" s="151"/>
      <c r="BQ107" s="151"/>
      <c r="BR107" s="151"/>
      <c r="BS107" s="151"/>
      <c r="BT107" s="151"/>
      <c r="BU107" s="151"/>
      <c r="BV107" s="151"/>
      <c r="BW107" s="151"/>
      <c r="BX107" s="151"/>
      <c r="BY107" s="151">
        <v>1</v>
      </c>
      <c r="BZ107" s="151"/>
      <c r="CA107" s="151"/>
      <c r="CB107" s="151"/>
      <c r="CC107" s="151"/>
      <c r="CD107" s="151">
        <v>11</v>
      </c>
      <c r="CE107" s="151"/>
      <c r="CF107" s="151"/>
      <c r="CG107" s="151">
        <v>0</v>
      </c>
      <c r="CH107" s="151"/>
      <c r="CI107" s="151"/>
      <c r="CJ107" s="151"/>
      <c r="CK107" s="151"/>
      <c r="CL107" s="151">
        <v>7</v>
      </c>
      <c r="CM107" s="151">
        <v>64</v>
      </c>
      <c r="CN107" s="151"/>
      <c r="CO107" s="151"/>
      <c r="CP107" s="151"/>
      <c r="CQ107" s="151"/>
      <c r="CR107" s="151"/>
      <c r="CS107" s="151"/>
      <c r="CT107" s="151"/>
      <c r="CU107" s="151"/>
      <c r="CV107" s="151"/>
      <c r="CW107" s="151"/>
      <c r="CX107" s="151">
        <v>12</v>
      </c>
      <c r="CY107" s="151">
        <v>807</v>
      </c>
      <c r="CZ107" s="151">
        <v>540</v>
      </c>
      <c r="DA107" s="151">
        <v>508</v>
      </c>
      <c r="DB107" s="151"/>
      <c r="DC107" s="151"/>
      <c r="DD107" s="151">
        <v>503</v>
      </c>
      <c r="DE107" s="151"/>
      <c r="DF107" s="151">
        <v>8</v>
      </c>
      <c r="DG107" s="151"/>
      <c r="DH107" s="151">
        <v>6</v>
      </c>
      <c r="DI107" s="151">
        <v>148</v>
      </c>
      <c r="DJ107" s="151"/>
      <c r="DK107" s="151"/>
      <c r="DL107" s="151"/>
      <c r="DM107" s="151"/>
      <c r="DN107" s="151"/>
      <c r="DO107" s="151"/>
      <c r="DP107" s="151"/>
      <c r="DQ107" s="151"/>
      <c r="DR107" s="151"/>
      <c r="DS107" s="151"/>
      <c r="DT107" s="151"/>
      <c r="DU107" s="151"/>
      <c r="DV107" s="151"/>
      <c r="DW107" s="151"/>
      <c r="DX107" s="151"/>
      <c r="DY107" s="151"/>
      <c r="DZ107" s="151"/>
      <c r="EA107" s="151"/>
      <c r="EB107" s="151"/>
      <c r="EC107" s="151"/>
      <c r="ED107" s="151"/>
      <c r="EE107" s="151"/>
      <c r="EF107" s="151"/>
      <c r="EG107" s="151"/>
      <c r="EH107" s="151"/>
      <c r="EI107" s="151">
        <v>27</v>
      </c>
      <c r="EJ107" s="151"/>
      <c r="EK107" s="151"/>
      <c r="EL107" s="151"/>
      <c r="EM107" s="151"/>
      <c r="EN107" s="151"/>
      <c r="EO107" s="151"/>
      <c r="EP107" s="151"/>
      <c r="EQ107" s="151"/>
      <c r="ER107" s="151">
        <v>64</v>
      </c>
      <c r="ES107" s="151">
        <v>396</v>
      </c>
      <c r="ET107" s="151">
        <v>767</v>
      </c>
      <c r="EU107" s="151"/>
      <c r="EV107" s="151"/>
      <c r="EW107" s="151"/>
      <c r="EX107" s="151"/>
      <c r="EY107" s="151"/>
      <c r="EZ107" s="151"/>
      <c r="FA107" s="151"/>
      <c r="FB107" s="151"/>
      <c r="FC107" s="151"/>
      <c r="FD107" s="151">
        <v>930</v>
      </c>
      <c r="FE107" s="151"/>
      <c r="FF107" s="151"/>
      <c r="FG107" s="151"/>
      <c r="FH107" s="151"/>
      <c r="FI107" s="151"/>
      <c r="FJ107" s="151"/>
      <c r="FK107" s="151">
        <v>17</v>
      </c>
      <c r="FL107" s="151">
        <v>176</v>
      </c>
      <c r="FM107" s="151"/>
      <c r="FN107" s="151"/>
      <c r="FO107" s="151"/>
      <c r="FP107" s="151"/>
      <c r="FQ107" s="151"/>
      <c r="FR107" s="151"/>
      <c r="FS107" s="151"/>
      <c r="FT107" s="151"/>
      <c r="FU107" s="151"/>
      <c r="FV107" s="151"/>
      <c r="FW107" s="151"/>
      <c r="FX107" s="151"/>
      <c r="FY107" s="151"/>
      <c r="FZ107" s="151"/>
      <c r="GA107" s="151"/>
      <c r="GB107" s="151"/>
      <c r="GC107" s="151"/>
      <c r="GD107" s="151"/>
      <c r="GE107" s="151"/>
      <c r="GF107" s="151"/>
      <c r="GG107" s="151"/>
      <c r="GH107" s="151"/>
      <c r="GI107" s="151"/>
      <c r="GJ107" s="151"/>
      <c r="GK107" s="151"/>
      <c r="GL107" s="151"/>
      <c r="GM107" s="151"/>
      <c r="GN107" s="151"/>
      <c r="GO107" s="151"/>
      <c r="GP107" s="151"/>
      <c r="GQ107" s="151"/>
      <c r="GR107" s="151"/>
      <c r="GS107" s="151"/>
      <c r="GT107" s="151"/>
      <c r="GU107" s="151"/>
      <c r="GV107" s="151"/>
      <c r="GW107" s="151"/>
      <c r="GX107" s="151"/>
      <c r="GY107" s="151"/>
      <c r="GZ107" s="151"/>
      <c r="HA107" s="151"/>
      <c r="HB107" s="151"/>
      <c r="HC107" s="151"/>
      <c r="HD107" s="151"/>
      <c r="HE107" s="151"/>
      <c r="HF107" s="151"/>
      <c r="HG107" s="151"/>
      <c r="HH107" s="151"/>
      <c r="HI107" s="151"/>
      <c r="HJ107" s="151"/>
      <c r="HK107" s="151"/>
      <c r="HL107" s="151">
        <v>4</v>
      </c>
      <c r="HM107" s="151"/>
      <c r="HN107" s="151"/>
      <c r="HO107" s="151"/>
      <c r="HP107" s="151"/>
      <c r="HQ107" s="151"/>
      <c r="HR107" s="151"/>
      <c r="HS107" s="151"/>
      <c r="HT107" s="151"/>
      <c r="HU107" s="151"/>
      <c r="HV107" s="151"/>
      <c r="HW107" s="151"/>
      <c r="HX107" s="151"/>
      <c r="HY107" s="151"/>
      <c r="HZ107" s="151"/>
      <c r="IA107" s="151"/>
      <c r="IB107" s="151"/>
      <c r="IC107" s="151"/>
      <c r="ID107" s="151"/>
      <c r="IE107" s="151"/>
      <c r="IF107" s="151">
        <v>26</v>
      </c>
      <c r="IG107" s="151"/>
      <c r="IH107" s="151"/>
      <c r="II107" s="151"/>
      <c r="IJ107" s="151"/>
      <c r="IK107" s="151"/>
      <c r="IL107" s="151"/>
      <c r="IM107" s="151"/>
      <c r="IN107" s="151"/>
      <c r="IO107" s="151"/>
      <c r="IP107" s="151"/>
      <c r="IQ107" s="151"/>
      <c r="IR107" s="151"/>
      <c r="IS107" s="151"/>
      <c r="IT107" s="151"/>
      <c r="IU107" s="151"/>
      <c r="IV107" s="151"/>
      <c r="IW107" s="151"/>
      <c r="IX107" s="151"/>
      <c r="IY107" s="151"/>
      <c r="IZ107" s="151"/>
      <c r="JA107" s="151"/>
      <c r="JB107" s="151"/>
      <c r="JC107" s="151"/>
      <c r="JD107" s="151"/>
      <c r="JE107" s="151"/>
      <c r="JF107" s="151">
        <v>268</v>
      </c>
      <c r="JG107" s="151"/>
      <c r="JH107" s="151"/>
      <c r="JI107" s="151"/>
      <c r="JJ107" s="151"/>
      <c r="JK107" s="151"/>
      <c r="JL107" s="151"/>
      <c r="JM107" s="151"/>
      <c r="JN107" s="151"/>
      <c r="JO107" s="151"/>
      <c r="JP107" s="151"/>
      <c r="JQ107" s="151"/>
      <c r="JR107" s="151"/>
      <c r="JS107" s="151"/>
      <c r="JT107" s="151"/>
      <c r="JU107" s="151"/>
      <c r="JV107" s="151"/>
      <c r="JW107" s="151"/>
      <c r="JX107" s="151"/>
      <c r="JY107" s="151"/>
      <c r="JZ107" s="151"/>
      <c r="KA107" s="151"/>
      <c r="KB107" s="151"/>
      <c r="KC107" s="151"/>
      <c r="KD107" s="151"/>
      <c r="KE107" s="151"/>
      <c r="KF107" s="151"/>
      <c r="KG107" s="151"/>
      <c r="KH107" s="151"/>
      <c r="KI107" s="151"/>
      <c r="KJ107" s="151"/>
      <c r="KK107" s="151"/>
      <c r="KL107" s="151"/>
      <c r="KM107" s="151"/>
      <c r="KN107" s="151"/>
      <c r="KO107" s="151"/>
      <c r="KP107" s="151"/>
      <c r="KQ107" s="151"/>
      <c r="KR107" s="151"/>
      <c r="KS107" s="151"/>
      <c r="KT107" s="151"/>
      <c r="KU107" s="151"/>
      <c r="KV107" s="151"/>
      <c r="KW107" s="151"/>
      <c r="KX107" s="151"/>
      <c r="KY107" s="151"/>
      <c r="KZ107" s="151"/>
      <c r="LA107" s="151"/>
      <c r="LB107" s="151"/>
      <c r="LC107" s="151"/>
      <c r="LD107" s="151"/>
      <c r="LE107" s="151"/>
      <c r="LF107" s="151"/>
      <c r="LG107" s="151"/>
      <c r="LH107" s="151"/>
      <c r="LI107" s="151"/>
      <c r="LJ107" s="151"/>
      <c r="LK107" s="151"/>
      <c r="LL107" s="151"/>
      <c r="LM107" s="151"/>
      <c r="LN107" s="151"/>
      <c r="LO107" s="151"/>
      <c r="LP107" s="151"/>
      <c r="LQ107" s="151"/>
      <c r="LR107" s="151"/>
      <c r="LS107" s="151"/>
      <c r="LT107" s="151"/>
      <c r="LU107" s="151"/>
      <c r="LV107" s="151"/>
      <c r="LW107" s="151"/>
      <c r="LX107" s="151">
        <v>90</v>
      </c>
      <c r="LY107" s="151"/>
      <c r="LZ107" s="151"/>
      <c r="MA107" s="151">
        <v>49</v>
      </c>
      <c r="MB107" s="151"/>
      <c r="MC107" s="151"/>
      <c r="MD107" s="151"/>
      <c r="ME107" s="151"/>
      <c r="MF107" s="151"/>
      <c r="MG107" s="151">
        <v>6</v>
      </c>
      <c r="MH107" s="151"/>
      <c r="MI107" s="151"/>
      <c r="MJ107" s="151"/>
      <c r="MK107" s="151"/>
      <c r="ML107" s="151"/>
      <c r="MM107" s="151"/>
      <c r="MN107" s="151"/>
      <c r="MO107" s="151"/>
      <c r="MP107" s="151">
        <v>673</v>
      </c>
      <c r="MQ107" s="151"/>
      <c r="MR107" s="151"/>
      <c r="MS107" s="151">
        <v>11</v>
      </c>
      <c r="MT107" s="151"/>
      <c r="MU107" s="151"/>
      <c r="MV107" s="151"/>
      <c r="MW107" s="151"/>
      <c r="MX107" s="151"/>
      <c r="MY107" s="151"/>
      <c r="MZ107" s="151"/>
      <c r="NA107" s="151"/>
      <c r="NB107" s="151"/>
      <c r="NC107" s="151"/>
      <c r="ND107" s="151"/>
      <c r="NE107" s="151"/>
      <c r="NF107" s="151"/>
      <c r="NG107" s="151"/>
      <c r="NH107" s="151"/>
      <c r="NI107" s="151"/>
      <c r="NJ107" s="151"/>
      <c r="NK107" s="151"/>
      <c r="NL107" s="151"/>
      <c r="NM107" s="151"/>
      <c r="NN107" s="151"/>
      <c r="NO107" s="151"/>
      <c r="NP107" s="151"/>
      <c r="NQ107" s="151"/>
      <c r="NR107" s="151"/>
      <c r="NS107" s="151"/>
      <c r="NT107" s="151"/>
      <c r="NU107" s="151"/>
      <c r="NV107" s="151"/>
      <c r="NW107" s="151"/>
      <c r="NX107" s="151"/>
      <c r="NY107" s="151"/>
      <c r="NZ107" s="151"/>
      <c r="OA107" s="151"/>
      <c r="OB107" s="151"/>
      <c r="OC107" s="151"/>
      <c r="OD107" s="151"/>
      <c r="OE107" s="151">
        <v>3</v>
      </c>
      <c r="OF107" s="151"/>
      <c r="OG107" s="151"/>
      <c r="OH107" s="151"/>
      <c r="OI107" s="151"/>
      <c r="OJ107" s="151"/>
      <c r="OK107" s="151"/>
      <c r="OL107" s="151"/>
      <c r="OM107" s="151">
        <v>10</v>
      </c>
      <c r="ON107" s="151"/>
      <c r="OO107" s="152">
        <v>96</v>
      </c>
      <c r="OP107" s="142">
        <v>6294</v>
      </c>
      <c r="OQ107" s="153"/>
      <c r="OR107" s="151"/>
      <c r="OS107" s="151"/>
      <c r="OT107" s="151"/>
      <c r="OU107" s="151"/>
      <c r="OV107" s="151">
        <v>-3</v>
      </c>
      <c r="OW107" s="151">
        <v>1541</v>
      </c>
      <c r="OX107" s="151">
        <v>-2896</v>
      </c>
      <c r="OY107" s="151"/>
      <c r="OZ107" s="151"/>
      <c r="PA107" s="151"/>
      <c r="PB107" s="151"/>
      <c r="PC107" s="151"/>
      <c r="PD107" s="151"/>
      <c r="PE107" s="151"/>
      <c r="PF107" s="151"/>
      <c r="PG107" s="151"/>
      <c r="PH107" s="151"/>
      <c r="PI107" s="151"/>
      <c r="PJ107" s="154"/>
      <c r="PK107" s="142">
        <v>-1358</v>
      </c>
      <c r="PL107" s="142">
        <v>4936</v>
      </c>
    </row>
    <row r="108" spans="1:428" ht="15" x14ac:dyDescent="0.25">
      <c r="A108" s="156">
        <v>333618</v>
      </c>
      <c r="B108" s="157" t="s">
        <v>722</v>
      </c>
      <c r="C108" s="147" t="s">
        <v>296</v>
      </c>
      <c r="D108" s="153"/>
      <c r="E108" s="151"/>
      <c r="F108" s="151"/>
      <c r="G108" s="151"/>
      <c r="H108" s="151"/>
      <c r="I108" s="151"/>
      <c r="J108" s="151"/>
      <c r="K108" s="151"/>
      <c r="L108" s="151"/>
      <c r="M108" s="151"/>
      <c r="N108" s="151"/>
      <c r="O108" s="151"/>
      <c r="P108" s="151"/>
      <c r="Q108" s="151">
        <v>25</v>
      </c>
      <c r="R108" s="151"/>
      <c r="S108" s="151"/>
      <c r="T108" s="151"/>
      <c r="U108" s="151"/>
      <c r="V108" s="151"/>
      <c r="W108" s="151"/>
      <c r="X108" s="151"/>
      <c r="Y108" s="151">
        <v>16</v>
      </c>
      <c r="Z108" s="151">
        <v>4</v>
      </c>
      <c r="AA108" s="151"/>
      <c r="AB108" s="151"/>
      <c r="AC108" s="151"/>
      <c r="AD108" s="151">
        <v>0</v>
      </c>
      <c r="AE108" s="151"/>
      <c r="AF108" s="151"/>
      <c r="AG108" s="151"/>
      <c r="AH108" s="151"/>
      <c r="AI108" s="151"/>
      <c r="AJ108" s="151"/>
      <c r="AK108" s="151"/>
      <c r="AL108" s="151"/>
      <c r="AM108" s="151"/>
      <c r="AN108" s="151"/>
      <c r="AO108" s="151"/>
      <c r="AP108" s="151"/>
      <c r="AQ108" s="151">
        <v>3</v>
      </c>
      <c r="AR108" s="151"/>
      <c r="AS108" s="151"/>
      <c r="AT108" s="151"/>
      <c r="AU108" s="151"/>
      <c r="AV108" s="151"/>
      <c r="AW108" s="151"/>
      <c r="AX108" s="151"/>
      <c r="AY108" s="151"/>
      <c r="AZ108" s="151"/>
      <c r="BA108" s="151"/>
      <c r="BB108" s="151"/>
      <c r="BC108" s="151"/>
      <c r="BD108" s="151"/>
      <c r="BE108" s="151"/>
      <c r="BF108" s="151"/>
      <c r="BG108" s="151"/>
      <c r="BH108" s="151"/>
      <c r="BI108" s="151"/>
      <c r="BJ108" s="151"/>
      <c r="BK108" s="151"/>
      <c r="BL108" s="151"/>
      <c r="BM108" s="151"/>
      <c r="BN108" s="151"/>
      <c r="BO108" s="151"/>
      <c r="BP108" s="151"/>
      <c r="BQ108" s="151">
        <v>1</v>
      </c>
      <c r="BR108" s="151"/>
      <c r="BS108" s="151"/>
      <c r="BT108" s="151"/>
      <c r="BU108" s="151"/>
      <c r="BV108" s="151"/>
      <c r="BW108" s="151"/>
      <c r="BX108" s="151"/>
      <c r="BY108" s="151"/>
      <c r="BZ108" s="151"/>
      <c r="CA108" s="151"/>
      <c r="CB108" s="151"/>
      <c r="CC108" s="151"/>
      <c r="CD108" s="151"/>
      <c r="CE108" s="151"/>
      <c r="CF108" s="151"/>
      <c r="CG108" s="151"/>
      <c r="CH108" s="151">
        <v>164</v>
      </c>
      <c r="CI108" s="151">
        <v>178</v>
      </c>
      <c r="CJ108" s="151">
        <v>1585</v>
      </c>
      <c r="CK108" s="151">
        <v>534</v>
      </c>
      <c r="CL108" s="151"/>
      <c r="CM108" s="151"/>
      <c r="CN108" s="151"/>
      <c r="CO108" s="151"/>
      <c r="CP108" s="151"/>
      <c r="CQ108" s="151"/>
      <c r="CR108" s="151">
        <v>1</v>
      </c>
      <c r="CS108" s="151"/>
      <c r="CT108" s="151"/>
      <c r="CU108" s="151"/>
      <c r="CV108" s="151">
        <v>0</v>
      </c>
      <c r="CW108" s="151">
        <v>0</v>
      </c>
      <c r="CX108" s="151">
        <v>2</v>
      </c>
      <c r="CY108" s="151">
        <v>19</v>
      </c>
      <c r="CZ108" s="151">
        <v>42</v>
      </c>
      <c r="DA108" s="151">
        <v>1698</v>
      </c>
      <c r="DB108" s="151">
        <v>885</v>
      </c>
      <c r="DC108" s="151">
        <v>341</v>
      </c>
      <c r="DD108" s="151">
        <v>12</v>
      </c>
      <c r="DE108" s="151"/>
      <c r="DF108" s="151"/>
      <c r="DG108" s="151"/>
      <c r="DH108" s="151"/>
      <c r="DI108" s="151"/>
      <c r="DJ108" s="151"/>
      <c r="DK108" s="151"/>
      <c r="DL108" s="151"/>
      <c r="DM108" s="151"/>
      <c r="DN108" s="151"/>
      <c r="DO108" s="151"/>
      <c r="DP108" s="151"/>
      <c r="DQ108" s="151"/>
      <c r="DR108" s="151"/>
      <c r="DS108" s="151"/>
      <c r="DT108" s="151"/>
      <c r="DU108" s="151"/>
      <c r="DV108" s="151"/>
      <c r="DW108" s="151"/>
      <c r="DX108" s="151"/>
      <c r="DY108" s="151"/>
      <c r="DZ108" s="151"/>
      <c r="EA108" s="151"/>
      <c r="EB108" s="151"/>
      <c r="EC108" s="151"/>
      <c r="ED108" s="151"/>
      <c r="EE108" s="151"/>
      <c r="EF108" s="151"/>
      <c r="EG108" s="151"/>
      <c r="EH108" s="151"/>
      <c r="EI108" s="151">
        <v>899</v>
      </c>
      <c r="EJ108" s="151"/>
      <c r="EK108" s="151"/>
      <c r="EL108" s="151"/>
      <c r="EM108" s="151"/>
      <c r="EN108" s="151"/>
      <c r="EO108" s="151"/>
      <c r="EP108" s="151"/>
      <c r="EQ108" s="151"/>
      <c r="ER108" s="151">
        <v>1310</v>
      </c>
      <c r="ES108" s="151">
        <v>2879</v>
      </c>
      <c r="ET108" s="151">
        <v>2828</v>
      </c>
      <c r="EU108" s="151"/>
      <c r="EV108" s="151"/>
      <c r="EW108" s="151"/>
      <c r="EX108" s="151"/>
      <c r="EY108" s="151">
        <v>5672</v>
      </c>
      <c r="EZ108" s="151">
        <v>6</v>
      </c>
      <c r="FA108" s="151">
        <v>159</v>
      </c>
      <c r="FB108" s="151"/>
      <c r="FC108" s="151"/>
      <c r="FD108" s="151"/>
      <c r="FE108" s="151">
        <v>1</v>
      </c>
      <c r="FF108" s="151"/>
      <c r="FG108" s="151">
        <v>2</v>
      </c>
      <c r="FH108" s="151"/>
      <c r="FI108" s="151"/>
      <c r="FJ108" s="151"/>
      <c r="FK108" s="151"/>
      <c r="FL108" s="151">
        <v>472</v>
      </c>
      <c r="FM108" s="151">
        <v>332</v>
      </c>
      <c r="FN108" s="151"/>
      <c r="FO108" s="151"/>
      <c r="FP108" s="151">
        <v>823</v>
      </c>
      <c r="FQ108" s="151"/>
      <c r="FR108" s="151"/>
      <c r="FS108" s="151"/>
      <c r="FT108" s="151"/>
      <c r="FU108" s="151"/>
      <c r="FV108" s="151"/>
      <c r="FW108" s="151"/>
      <c r="FX108" s="151"/>
      <c r="FY108" s="151"/>
      <c r="FZ108" s="151"/>
      <c r="GA108" s="151"/>
      <c r="GB108" s="151"/>
      <c r="GC108" s="151"/>
      <c r="GD108" s="151"/>
      <c r="GE108" s="151"/>
      <c r="GF108" s="151"/>
      <c r="GG108" s="151"/>
      <c r="GH108" s="151"/>
      <c r="GI108" s="151"/>
      <c r="GJ108" s="151"/>
      <c r="GK108" s="151"/>
      <c r="GL108" s="151"/>
      <c r="GM108" s="151"/>
      <c r="GN108" s="151"/>
      <c r="GO108" s="151"/>
      <c r="GP108" s="151"/>
      <c r="GQ108" s="151"/>
      <c r="GR108" s="151"/>
      <c r="GS108" s="151"/>
      <c r="GT108" s="151"/>
      <c r="GU108" s="151"/>
      <c r="GV108" s="151"/>
      <c r="GW108" s="151"/>
      <c r="GX108" s="151"/>
      <c r="GY108" s="151"/>
      <c r="GZ108" s="151"/>
      <c r="HA108" s="151"/>
      <c r="HB108" s="151"/>
      <c r="HC108" s="151"/>
      <c r="HD108" s="151"/>
      <c r="HE108" s="151"/>
      <c r="HF108" s="151"/>
      <c r="HG108" s="151"/>
      <c r="HH108" s="151"/>
      <c r="HI108" s="151"/>
      <c r="HJ108" s="151"/>
      <c r="HK108" s="151"/>
      <c r="HL108" s="151"/>
      <c r="HM108" s="151"/>
      <c r="HN108" s="151"/>
      <c r="HO108" s="151"/>
      <c r="HP108" s="151"/>
      <c r="HQ108" s="151"/>
      <c r="HR108" s="151"/>
      <c r="HS108" s="151"/>
      <c r="HT108" s="151"/>
      <c r="HU108" s="151"/>
      <c r="HV108" s="151"/>
      <c r="HW108" s="151"/>
      <c r="HX108" s="151"/>
      <c r="HY108" s="151"/>
      <c r="HZ108" s="151"/>
      <c r="IA108" s="151"/>
      <c r="IB108" s="151"/>
      <c r="IC108" s="151"/>
      <c r="ID108" s="151"/>
      <c r="IE108" s="151"/>
      <c r="IF108" s="151">
        <v>2</v>
      </c>
      <c r="IG108" s="151"/>
      <c r="IH108" s="151"/>
      <c r="II108" s="151"/>
      <c r="IJ108" s="151"/>
      <c r="IK108" s="151"/>
      <c r="IL108" s="151"/>
      <c r="IM108" s="151"/>
      <c r="IN108" s="151"/>
      <c r="IO108" s="151"/>
      <c r="IP108" s="151"/>
      <c r="IQ108" s="151"/>
      <c r="IR108" s="151"/>
      <c r="IS108" s="151"/>
      <c r="IT108" s="151"/>
      <c r="IU108" s="151"/>
      <c r="IV108" s="151"/>
      <c r="IW108" s="151"/>
      <c r="IX108" s="151"/>
      <c r="IY108" s="151"/>
      <c r="IZ108" s="151"/>
      <c r="JA108" s="151"/>
      <c r="JB108" s="151"/>
      <c r="JC108" s="151"/>
      <c r="JD108" s="151"/>
      <c r="JE108" s="151"/>
      <c r="JF108" s="151"/>
      <c r="JG108" s="151"/>
      <c r="JH108" s="151"/>
      <c r="JI108" s="151"/>
      <c r="JJ108" s="151"/>
      <c r="JK108" s="151"/>
      <c r="JL108" s="151"/>
      <c r="JM108" s="151">
        <v>4</v>
      </c>
      <c r="JN108" s="151"/>
      <c r="JO108" s="151">
        <v>2</v>
      </c>
      <c r="JP108" s="151">
        <v>3</v>
      </c>
      <c r="JQ108" s="151"/>
      <c r="JR108" s="151">
        <v>29</v>
      </c>
      <c r="JS108" s="151"/>
      <c r="JT108" s="151">
        <v>44</v>
      </c>
      <c r="JU108" s="151">
        <v>6</v>
      </c>
      <c r="JV108" s="151"/>
      <c r="JW108" s="151">
        <v>92</v>
      </c>
      <c r="JX108" s="151"/>
      <c r="JY108" s="151"/>
      <c r="JZ108" s="151"/>
      <c r="KA108" s="151"/>
      <c r="KB108" s="151"/>
      <c r="KC108" s="151">
        <v>1</v>
      </c>
      <c r="KD108" s="151">
        <v>23</v>
      </c>
      <c r="KE108" s="151"/>
      <c r="KF108" s="151"/>
      <c r="KG108" s="151"/>
      <c r="KH108" s="151"/>
      <c r="KI108" s="151">
        <v>461</v>
      </c>
      <c r="KJ108" s="151">
        <v>56</v>
      </c>
      <c r="KK108" s="151"/>
      <c r="KL108" s="151"/>
      <c r="KM108" s="151">
        <v>1</v>
      </c>
      <c r="KN108" s="151"/>
      <c r="KO108" s="151">
        <v>1</v>
      </c>
      <c r="KP108" s="151"/>
      <c r="KQ108" s="151"/>
      <c r="KR108" s="151"/>
      <c r="KS108" s="151"/>
      <c r="KT108" s="151"/>
      <c r="KU108" s="151"/>
      <c r="KV108" s="151"/>
      <c r="KW108" s="151">
        <v>2</v>
      </c>
      <c r="KX108" s="151">
        <v>3</v>
      </c>
      <c r="KY108" s="151">
        <v>2</v>
      </c>
      <c r="KZ108" s="151"/>
      <c r="LA108" s="151"/>
      <c r="LB108" s="151"/>
      <c r="LC108" s="151"/>
      <c r="LD108" s="151"/>
      <c r="LE108" s="151"/>
      <c r="LF108" s="151"/>
      <c r="LG108" s="151"/>
      <c r="LH108" s="151"/>
      <c r="LI108" s="151"/>
      <c r="LJ108" s="151"/>
      <c r="LK108" s="151"/>
      <c r="LL108" s="151"/>
      <c r="LM108" s="151"/>
      <c r="LN108" s="151"/>
      <c r="LO108" s="151"/>
      <c r="LP108" s="151">
        <v>98</v>
      </c>
      <c r="LQ108" s="151">
        <v>12</v>
      </c>
      <c r="LR108" s="151"/>
      <c r="LS108" s="151"/>
      <c r="LT108" s="151"/>
      <c r="LU108" s="151"/>
      <c r="LV108" s="151"/>
      <c r="LW108" s="151"/>
      <c r="LX108" s="151">
        <v>70</v>
      </c>
      <c r="LY108" s="151"/>
      <c r="LZ108" s="151"/>
      <c r="MA108" s="151">
        <v>59</v>
      </c>
      <c r="MB108" s="151">
        <v>6</v>
      </c>
      <c r="MC108" s="151"/>
      <c r="MD108" s="151"/>
      <c r="ME108" s="151"/>
      <c r="MF108" s="151">
        <v>2</v>
      </c>
      <c r="MG108" s="151">
        <v>1</v>
      </c>
      <c r="MH108" s="151"/>
      <c r="MI108" s="151">
        <v>6</v>
      </c>
      <c r="MJ108" s="151"/>
      <c r="MK108" s="151"/>
      <c r="ML108" s="151">
        <v>3</v>
      </c>
      <c r="MM108" s="151"/>
      <c r="MN108" s="151">
        <v>75</v>
      </c>
      <c r="MO108" s="151">
        <v>3</v>
      </c>
      <c r="MP108" s="151">
        <v>49</v>
      </c>
      <c r="MQ108" s="151"/>
      <c r="MR108" s="151"/>
      <c r="MS108" s="151"/>
      <c r="MT108" s="151"/>
      <c r="MU108" s="151"/>
      <c r="MV108" s="151"/>
      <c r="MW108" s="151"/>
      <c r="MX108" s="151"/>
      <c r="MY108" s="151"/>
      <c r="MZ108" s="151"/>
      <c r="NA108" s="151">
        <v>1</v>
      </c>
      <c r="NB108" s="151">
        <v>2</v>
      </c>
      <c r="NC108" s="151"/>
      <c r="ND108" s="151">
        <v>8</v>
      </c>
      <c r="NE108" s="151"/>
      <c r="NF108" s="151">
        <v>6</v>
      </c>
      <c r="NG108" s="151"/>
      <c r="NH108" s="151"/>
      <c r="NI108" s="151"/>
      <c r="NJ108" s="151"/>
      <c r="NK108" s="151"/>
      <c r="NL108" s="151"/>
      <c r="NM108" s="151"/>
      <c r="NN108" s="151">
        <v>1</v>
      </c>
      <c r="NO108" s="151"/>
      <c r="NP108" s="151">
        <v>9</v>
      </c>
      <c r="NQ108" s="151">
        <v>6</v>
      </c>
      <c r="NR108" s="151"/>
      <c r="NS108" s="151">
        <v>1182</v>
      </c>
      <c r="NT108" s="151">
        <v>57</v>
      </c>
      <c r="NU108" s="151">
        <v>813</v>
      </c>
      <c r="NV108" s="151">
        <v>166</v>
      </c>
      <c r="NW108" s="151"/>
      <c r="NX108" s="151"/>
      <c r="NY108" s="151">
        <v>1</v>
      </c>
      <c r="NZ108" s="151"/>
      <c r="OA108" s="151"/>
      <c r="OB108" s="151">
        <v>21</v>
      </c>
      <c r="OC108" s="151"/>
      <c r="OD108" s="151"/>
      <c r="OE108" s="151">
        <v>104</v>
      </c>
      <c r="OF108" s="151"/>
      <c r="OG108" s="151"/>
      <c r="OH108" s="151"/>
      <c r="OI108" s="151"/>
      <c r="OJ108" s="151"/>
      <c r="OK108" s="151"/>
      <c r="OL108" s="151">
        <v>234</v>
      </c>
      <c r="OM108" s="151">
        <v>27</v>
      </c>
      <c r="ON108" s="151">
        <v>4</v>
      </c>
      <c r="OO108" s="152">
        <v>52</v>
      </c>
      <c r="OP108" s="142">
        <v>24700</v>
      </c>
      <c r="OQ108" s="153">
        <v>225</v>
      </c>
      <c r="OR108" s="151">
        <v>2888</v>
      </c>
      <c r="OS108" s="151"/>
      <c r="OT108" s="151"/>
      <c r="OU108" s="151"/>
      <c r="OV108" s="151">
        <v>168</v>
      </c>
      <c r="OW108" s="151">
        <v>9663</v>
      </c>
      <c r="OX108" s="151">
        <v>-12014</v>
      </c>
      <c r="OY108" s="151"/>
      <c r="OZ108" s="151"/>
      <c r="PA108" s="151"/>
      <c r="PB108" s="151"/>
      <c r="PC108" s="151"/>
      <c r="PD108" s="151">
        <v>23</v>
      </c>
      <c r="PE108" s="151"/>
      <c r="PF108" s="151"/>
      <c r="PG108" s="151"/>
      <c r="PH108" s="151">
        <v>506</v>
      </c>
      <c r="PI108" s="151"/>
      <c r="PJ108" s="154"/>
      <c r="PK108" s="142">
        <v>1459</v>
      </c>
      <c r="PL108" s="142">
        <v>26159</v>
      </c>
    </row>
    <row r="109" spans="1:428" ht="15" x14ac:dyDescent="0.25">
      <c r="A109" s="156">
        <v>333912</v>
      </c>
      <c r="B109" s="157" t="s">
        <v>722</v>
      </c>
      <c r="C109" s="147" t="s">
        <v>297</v>
      </c>
      <c r="D109" s="153"/>
      <c r="E109" s="151"/>
      <c r="F109" s="151"/>
      <c r="G109" s="151"/>
      <c r="H109" s="151"/>
      <c r="I109" s="151"/>
      <c r="J109" s="151"/>
      <c r="K109" s="151"/>
      <c r="L109" s="151"/>
      <c r="M109" s="151"/>
      <c r="N109" s="151"/>
      <c r="O109" s="151">
        <v>3</v>
      </c>
      <c r="P109" s="151"/>
      <c r="Q109" s="151"/>
      <c r="R109" s="151"/>
      <c r="S109" s="151"/>
      <c r="T109" s="151"/>
      <c r="U109" s="151"/>
      <c r="V109" s="151"/>
      <c r="W109" s="151"/>
      <c r="X109" s="151"/>
      <c r="Y109" s="151"/>
      <c r="Z109" s="151"/>
      <c r="AA109" s="151"/>
      <c r="AB109" s="151">
        <v>68</v>
      </c>
      <c r="AC109" s="151">
        <v>309</v>
      </c>
      <c r="AD109" s="151">
        <v>24</v>
      </c>
      <c r="AE109" s="151">
        <v>55</v>
      </c>
      <c r="AF109" s="151">
        <v>45</v>
      </c>
      <c r="AG109" s="151">
        <v>60</v>
      </c>
      <c r="AH109" s="151">
        <v>169</v>
      </c>
      <c r="AI109" s="151">
        <v>1</v>
      </c>
      <c r="AJ109" s="151">
        <v>124</v>
      </c>
      <c r="AK109" s="151">
        <v>33</v>
      </c>
      <c r="AL109" s="151">
        <v>174</v>
      </c>
      <c r="AM109" s="151">
        <v>148</v>
      </c>
      <c r="AN109" s="151"/>
      <c r="AO109" s="151"/>
      <c r="AP109" s="151"/>
      <c r="AQ109" s="151"/>
      <c r="AR109" s="151"/>
      <c r="AS109" s="151"/>
      <c r="AT109" s="151"/>
      <c r="AU109" s="151"/>
      <c r="AV109" s="151"/>
      <c r="AW109" s="151"/>
      <c r="AX109" s="151"/>
      <c r="AY109" s="151"/>
      <c r="AZ109" s="151"/>
      <c r="BA109" s="151"/>
      <c r="BB109" s="151"/>
      <c r="BC109" s="151"/>
      <c r="BD109" s="151"/>
      <c r="BE109" s="151"/>
      <c r="BF109" s="151"/>
      <c r="BG109" s="151"/>
      <c r="BH109" s="151"/>
      <c r="BI109" s="151"/>
      <c r="BJ109" s="151"/>
      <c r="BK109" s="151"/>
      <c r="BL109" s="151"/>
      <c r="BM109" s="151"/>
      <c r="BN109" s="151"/>
      <c r="BO109" s="151"/>
      <c r="BP109" s="151"/>
      <c r="BQ109" s="151"/>
      <c r="BR109" s="151"/>
      <c r="BS109" s="151"/>
      <c r="BT109" s="151"/>
      <c r="BU109" s="151"/>
      <c r="BV109" s="151"/>
      <c r="BW109" s="151"/>
      <c r="BX109" s="151"/>
      <c r="BY109" s="151"/>
      <c r="BZ109" s="151"/>
      <c r="CA109" s="151"/>
      <c r="CB109" s="151"/>
      <c r="CC109" s="151"/>
      <c r="CD109" s="151"/>
      <c r="CE109" s="151"/>
      <c r="CF109" s="151"/>
      <c r="CG109" s="151"/>
      <c r="CH109" s="151"/>
      <c r="CI109" s="151"/>
      <c r="CJ109" s="151"/>
      <c r="CK109" s="151"/>
      <c r="CL109" s="151">
        <v>36</v>
      </c>
      <c r="CM109" s="151">
        <v>163</v>
      </c>
      <c r="CN109" s="151"/>
      <c r="CO109" s="151"/>
      <c r="CP109" s="151"/>
      <c r="CQ109" s="151"/>
      <c r="CR109" s="151"/>
      <c r="CS109" s="151"/>
      <c r="CT109" s="151"/>
      <c r="CU109" s="151"/>
      <c r="CV109" s="151"/>
      <c r="CW109" s="151"/>
      <c r="CX109" s="151"/>
      <c r="CY109" s="151"/>
      <c r="CZ109" s="151"/>
      <c r="DA109" s="151"/>
      <c r="DB109" s="151">
        <v>502</v>
      </c>
      <c r="DC109" s="151"/>
      <c r="DD109" s="151"/>
      <c r="DE109" s="151"/>
      <c r="DF109" s="151"/>
      <c r="DG109" s="151"/>
      <c r="DH109" s="151"/>
      <c r="DI109" s="151"/>
      <c r="DJ109" s="151"/>
      <c r="DK109" s="151"/>
      <c r="DL109" s="151"/>
      <c r="DM109" s="151"/>
      <c r="DN109" s="151"/>
      <c r="DO109" s="151"/>
      <c r="DP109" s="151"/>
      <c r="DQ109" s="151"/>
      <c r="DR109" s="151"/>
      <c r="DS109" s="151"/>
      <c r="DT109" s="151"/>
      <c r="DU109" s="151"/>
      <c r="DV109" s="151"/>
      <c r="DW109" s="151"/>
      <c r="DX109" s="151"/>
      <c r="DY109" s="151"/>
      <c r="DZ109" s="151"/>
      <c r="EA109" s="151"/>
      <c r="EB109" s="151"/>
      <c r="EC109" s="151"/>
      <c r="ED109" s="151"/>
      <c r="EE109" s="151"/>
      <c r="EF109" s="151"/>
      <c r="EG109" s="151"/>
      <c r="EH109" s="151"/>
      <c r="EI109" s="151"/>
      <c r="EJ109" s="151"/>
      <c r="EK109" s="151"/>
      <c r="EL109" s="151"/>
      <c r="EM109" s="151"/>
      <c r="EN109" s="151"/>
      <c r="EO109" s="151"/>
      <c r="EP109" s="151"/>
      <c r="EQ109" s="151"/>
      <c r="ER109" s="151"/>
      <c r="ES109" s="151"/>
      <c r="ET109" s="151"/>
      <c r="EU109" s="151"/>
      <c r="EV109" s="151"/>
      <c r="EW109" s="151"/>
      <c r="EX109" s="151"/>
      <c r="EY109" s="151"/>
      <c r="EZ109" s="151"/>
      <c r="FA109" s="151"/>
      <c r="FB109" s="151"/>
      <c r="FC109" s="151">
        <v>109</v>
      </c>
      <c r="FD109" s="151"/>
      <c r="FE109" s="151"/>
      <c r="FF109" s="151"/>
      <c r="FG109" s="151"/>
      <c r="FH109" s="151"/>
      <c r="FI109" s="151"/>
      <c r="FJ109" s="151"/>
      <c r="FK109" s="151"/>
      <c r="FL109" s="151"/>
      <c r="FM109" s="151"/>
      <c r="FN109" s="151"/>
      <c r="FO109" s="151"/>
      <c r="FP109" s="151"/>
      <c r="FQ109" s="151"/>
      <c r="FR109" s="151"/>
      <c r="FS109" s="151"/>
      <c r="FT109" s="151"/>
      <c r="FU109" s="151"/>
      <c r="FV109" s="151"/>
      <c r="FW109" s="151"/>
      <c r="FX109" s="151"/>
      <c r="FY109" s="151"/>
      <c r="FZ109" s="151"/>
      <c r="GA109" s="151"/>
      <c r="GB109" s="151"/>
      <c r="GC109" s="151"/>
      <c r="GD109" s="151"/>
      <c r="GE109" s="151"/>
      <c r="GF109" s="151"/>
      <c r="GG109" s="151"/>
      <c r="GH109" s="151"/>
      <c r="GI109" s="151"/>
      <c r="GJ109" s="151"/>
      <c r="GK109" s="151"/>
      <c r="GL109" s="151"/>
      <c r="GM109" s="151"/>
      <c r="GN109" s="151"/>
      <c r="GO109" s="151"/>
      <c r="GP109" s="151"/>
      <c r="GQ109" s="151"/>
      <c r="GR109" s="151"/>
      <c r="GS109" s="151"/>
      <c r="GT109" s="151"/>
      <c r="GU109" s="151"/>
      <c r="GV109" s="151"/>
      <c r="GW109" s="151"/>
      <c r="GX109" s="151"/>
      <c r="GY109" s="151"/>
      <c r="GZ109" s="151"/>
      <c r="HA109" s="151"/>
      <c r="HB109" s="151"/>
      <c r="HC109" s="151"/>
      <c r="HD109" s="151"/>
      <c r="HE109" s="151"/>
      <c r="HF109" s="151"/>
      <c r="HG109" s="151"/>
      <c r="HH109" s="151"/>
      <c r="HI109" s="151"/>
      <c r="HJ109" s="151"/>
      <c r="HK109" s="151"/>
      <c r="HL109" s="151"/>
      <c r="HM109" s="151"/>
      <c r="HN109" s="151"/>
      <c r="HO109" s="151"/>
      <c r="HP109" s="151"/>
      <c r="HQ109" s="151"/>
      <c r="HR109" s="151"/>
      <c r="HS109" s="151"/>
      <c r="HT109" s="151"/>
      <c r="HU109" s="151">
        <v>2</v>
      </c>
      <c r="HV109" s="151">
        <v>1</v>
      </c>
      <c r="HW109" s="151"/>
      <c r="HX109" s="151"/>
      <c r="HY109" s="151"/>
      <c r="HZ109" s="151"/>
      <c r="IA109" s="151"/>
      <c r="IB109" s="151"/>
      <c r="IC109" s="151"/>
      <c r="ID109" s="151"/>
      <c r="IE109" s="151"/>
      <c r="IF109" s="151"/>
      <c r="IG109" s="151"/>
      <c r="IH109" s="151"/>
      <c r="II109" s="151"/>
      <c r="IJ109" s="151">
        <v>1</v>
      </c>
      <c r="IK109" s="151">
        <v>1</v>
      </c>
      <c r="IL109" s="151">
        <v>1</v>
      </c>
      <c r="IM109" s="151">
        <v>1</v>
      </c>
      <c r="IN109" s="151"/>
      <c r="IO109" s="151"/>
      <c r="IP109" s="151"/>
      <c r="IQ109" s="151"/>
      <c r="IR109" s="151"/>
      <c r="IS109" s="151"/>
      <c r="IT109" s="151"/>
      <c r="IU109" s="151"/>
      <c r="IV109" s="151"/>
      <c r="IW109" s="151"/>
      <c r="IX109" s="151"/>
      <c r="IY109" s="151"/>
      <c r="IZ109" s="151"/>
      <c r="JA109" s="151">
        <v>39</v>
      </c>
      <c r="JB109" s="151"/>
      <c r="JC109" s="151"/>
      <c r="JD109" s="151"/>
      <c r="JE109" s="151"/>
      <c r="JF109" s="151">
        <v>17</v>
      </c>
      <c r="JG109" s="151"/>
      <c r="JH109" s="151">
        <v>71</v>
      </c>
      <c r="JI109" s="151"/>
      <c r="JJ109" s="151"/>
      <c r="JK109" s="151"/>
      <c r="JL109" s="151"/>
      <c r="JM109" s="151"/>
      <c r="JN109" s="151"/>
      <c r="JO109" s="151"/>
      <c r="JP109" s="151"/>
      <c r="JQ109" s="151"/>
      <c r="JR109" s="151"/>
      <c r="JS109" s="151"/>
      <c r="JT109" s="151"/>
      <c r="JU109" s="151"/>
      <c r="JV109" s="151"/>
      <c r="JW109" s="151">
        <v>29</v>
      </c>
      <c r="JX109" s="151"/>
      <c r="JY109" s="151"/>
      <c r="JZ109" s="151"/>
      <c r="KA109" s="151"/>
      <c r="KB109" s="151"/>
      <c r="KC109" s="151"/>
      <c r="KD109" s="151"/>
      <c r="KE109" s="151"/>
      <c r="KF109" s="151"/>
      <c r="KG109" s="151"/>
      <c r="KH109" s="151"/>
      <c r="KI109" s="151"/>
      <c r="KJ109" s="151"/>
      <c r="KK109" s="151">
        <v>1</v>
      </c>
      <c r="KL109" s="151">
        <v>4</v>
      </c>
      <c r="KM109" s="151"/>
      <c r="KN109" s="151"/>
      <c r="KO109" s="151"/>
      <c r="KP109" s="151"/>
      <c r="KQ109" s="151"/>
      <c r="KR109" s="151"/>
      <c r="KS109" s="151"/>
      <c r="KT109" s="151"/>
      <c r="KU109" s="151"/>
      <c r="KV109" s="151"/>
      <c r="KW109" s="151"/>
      <c r="KX109" s="151">
        <v>12</v>
      </c>
      <c r="KY109" s="151">
        <v>74</v>
      </c>
      <c r="KZ109" s="151">
        <v>3</v>
      </c>
      <c r="LA109" s="151"/>
      <c r="LB109" s="151"/>
      <c r="LC109" s="151"/>
      <c r="LD109" s="151"/>
      <c r="LE109" s="151"/>
      <c r="LF109" s="151"/>
      <c r="LG109" s="151"/>
      <c r="LH109" s="151"/>
      <c r="LI109" s="151"/>
      <c r="LJ109" s="151"/>
      <c r="LK109" s="151"/>
      <c r="LL109" s="151"/>
      <c r="LM109" s="151"/>
      <c r="LN109" s="151"/>
      <c r="LO109" s="151"/>
      <c r="LP109" s="151"/>
      <c r="LQ109" s="151"/>
      <c r="LR109" s="151"/>
      <c r="LS109" s="151"/>
      <c r="LT109" s="151"/>
      <c r="LU109" s="151"/>
      <c r="LV109" s="151"/>
      <c r="LW109" s="151"/>
      <c r="LX109" s="151"/>
      <c r="LY109" s="151"/>
      <c r="LZ109" s="151"/>
      <c r="MA109" s="151">
        <v>8</v>
      </c>
      <c r="MB109" s="151"/>
      <c r="MC109" s="151"/>
      <c r="MD109" s="151"/>
      <c r="ME109" s="151"/>
      <c r="MF109" s="151"/>
      <c r="MG109" s="151"/>
      <c r="MH109" s="151"/>
      <c r="MI109" s="151"/>
      <c r="MJ109" s="151"/>
      <c r="MK109" s="151"/>
      <c r="ML109" s="151"/>
      <c r="MM109" s="151"/>
      <c r="MN109" s="151"/>
      <c r="MO109" s="151"/>
      <c r="MP109" s="151"/>
      <c r="MQ109" s="151"/>
      <c r="MR109" s="151"/>
      <c r="MS109" s="151"/>
      <c r="MT109" s="151"/>
      <c r="MU109" s="151"/>
      <c r="MV109" s="151"/>
      <c r="MW109" s="151"/>
      <c r="MX109" s="151"/>
      <c r="MY109" s="151"/>
      <c r="MZ109" s="151"/>
      <c r="NA109" s="151">
        <v>20</v>
      </c>
      <c r="NB109" s="151"/>
      <c r="NC109" s="151"/>
      <c r="ND109" s="151"/>
      <c r="NE109" s="151"/>
      <c r="NF109" s="151"/>
      <c r="NG109" s="151"/>
      <c r="NH109" s="151"/>
      <c r="NI109" s="151"/>
      <c r="NJ109" s="151"/>
      <c r="NK109" s="151"/>
      <c r="NL109" s="151"/>
      <c r="NM109" s="151"/>
      <c r="NN109" s="151"/>
      <c r="NO109" s="151"/>
      <c r="NP109" s="151">
        <v>1</v>
      </c>
      <c r="NQ109" s="151">
        <v>44</v>
      </c>
      <c r="NR109" s="151">
        <v>13</v>
      </c>
      <c r="NS109" s="151">
        <v>13</v>
      </c>
      <c r="NT109" s="151"/>
      <c r="NU109" s="151"/>
      <c r="NV109" s="151"/>
      <c r="NW109" s="151"/>
      <c r="NX109" s="151"/>
      <c r="NY109" s="151"/>
      <c r="NZ109" s="151"/>
      <c r="OA109" s="151"/>
      <c r="OB109" s="151"/>
      <c r="OC109" s="151">
        <v>2</v>
      </c>
      <c r="OD109" s="151"/>
      <c r="OE109" s="151"/>
      <c r="OF109" s="151"/>
      <c r="OG109" s="151"/>
      <c r="OH109" s="151"/>
      <c r="OI109" s="151"/>
      <c r="OJ109" s="151"/>
      <c r="OK109" s="151"/>
      <c r="OL109" s="151"/>
      <c r="OM109" s="151"/>
      <c r="ON109" s="151"/>
      <c r="OO109" s="152">
        <v>14</v>
      </c>
      <c r="OP109" s="142">
        <v>2394</v>
      </c>
      <c r="OQ109" s="153"/>
      <c r="OR109" s="151">
        <v>7564</v>
      </c>
      <c r="OS109" s="151"/>
      <c r="OT109" s="151"/>
      <c r="OU109" s="151"/>
      <c r="OV109" s="151">
        <v>-56</v>
      </c>
      <c r="OW109" s="151">
        <v>2474</v>
      </c>
      <c r="OX109" s="151">
        <v>-3526</v>
      </c>
      <c r="OY109" s="151"/>
      <c r="OZ109" s="151">
        <v>40</v>
      </c>
      <c r="PA109" s="151"/>
      <c r="PB109" s="151"/>
      <c r="PC109" s="151"/>
      <c r="PD109" s="151">
        <v>2</v>
      </c>
      <c r="PE109" s="151"/>
      <c r="PF109" s="151"/>
      <c r="PG109" s="151"/>
      <c r="PH109" s="151"/>
      <c r="PI109" s="151"/>
      <c r="PJ109" s="154"/>
      <c r="PK109" s="142">
        <v>6498</v>
      </c>
      <c r="PL109" s="142">
        <v>8892</v>
      </c>
    </row>
    <row r="110" spans="1:428" ht="15" x14ac:dyDescent="0.25">
      <c r="A110" s="156">
        <v>333914</v>
      </c>
      <c r="B110" s="157" t="s">
        <v>722</v>
      </c>
      <c r="C110" s="147" t="s">
        <v>1865</v>
      </c>
      <c r="D110" s="153">
        <v>6</v>
      </c>
      <c r="E110" s="151"/>
      <c r="F110" s="151"/>
      <c r="G110" s="151"/>
      <c r="H110" s="151"/>
      <c r="I110" s="151"/>
      <c r="J110" s="151"/>
      <c r="K110" s="151"/>
      <c r="L110" s="151"/>
      <c r="M110" s="151"/>
      <c r="N110" s="151"/>
      <c r="O110" s="151"/>
      <c r="P110" s="151"/>
      <c r="Q110" s="151">
        <v>679</v>
      </c>
      <c r="R110" s="151"/>
      <c r="S110" s="151">
        <v>32</v>
      </c>
      <c r="T110" s="151"/>
      <c r="U110" s="151"/>
      <c r="V110" s="151"/>
      <c r="W110" s="151">
        <v>138</v>
      </c>
      <c r="X110" s="151">
        <v>230</v>
      </c>
      <c r="Y110" s="151"/>
      <c r="Z110" s="151"/>
      <c r="AA110" s="151"/>
      <c r="AB110" s="151">
        <v>88</v>
      </c>
      <c r="AC110" s="151">
        <v>468</v>
      </c>
      <c r="AD110" s="151">
        <v>248</v>
      </c>
      <c r="AE110" s="151">
        <v>335</v>
      </c>
      <c r="AF110" s="151">
        <v>168</v>
      </c>
      <c r="AG110" s="151"/>
      <c r="AH110" s="151">
        <v>1003</v>
      </c>
      <c r="AI110" s="151">
        <v>88</v>
      </c>
      <c r="AJ110" s="151">
        <v>608</v>
      </c>
      <c r="AK110" s="151">
        <v>12</v>
      </c>
      <c r="AL110" s="151">
        <v>1511</v>
      </c>
      <c r="AM110" s="151">
        <v>319</v>
      </c>
      <c r="AN110" s="151"/>
      <c r="AO110" s="151"/>
      <c r="AP110" s="151"/>
      <c r="AQ110" s="151"/>
      <c r="AR110" s="151"/>
      <c r="AS110" s="151"/>
      <c r="AT110" s="151"/>
      <c r="AU110" s="151"/>
      <c r="AV110" s="151"/>
      <c r="AW110" s="151"/>
      <c r="AX110" s="151"/>
      <c r="AY110" s="151"/>
      <c r="AZ110" s="151"/>
      <c r="BA110" s="151"/>
      <c r="BB110" s="151"/>
      <c r="BC110" s="151"/>
      <c r="BD110" s="151"/>
      <c r="BE110" s="151">
        <v>44</v>
      </c>
      <c r="BF110" s="151"/>
      <c r="BG110" s="151"/>
      <c r="BH110" s="151"/>
      <c r="BI110" s="151"/>
      <c r="BJ110" s="151"/>
      <c r="BK110" s="151"/>
      <c r="BL110" s="151"/>
      <c r="BM110" s="151"/>
      <c r="BN110" s="151"/>
      <c r="BO110" s="151"/>
      <c r="BP110" s="151"/>
      <c r="BQ110" s="151"/>
      <c r="BR110" s="151"/>
      <c r="BS110" s="151"/>
      <c r="BT110" s="151"/>
      <c r="BU110" s="151"/>
      <c r="BV110" s="151"/>
      <c r="BW110" s="151"/>
      <c r="BX110" s="151"/>
      <c r="BY110" s="151"/>
      <c r="BZ110" s="151"/>
      <c r="CA110" s="151"/>
      <c r="CB110" s="151"/>
      <c r="CC110" s="151"/>
      <c r="CD110" s="151"/>
      <c r="CE110" s="151"/>
      <c r="CF110" s="151"/>
      <c r="CG110" s="151"/>
      <c r="CH110" s="151"/>
      <c r="CI110" s="151"/>
      <c r="CJ110" s="151"/>
      <c r="CK110" s="151">
        <v>68</v>
      </c>
      <c r="CL110" s="151">
        <v>39</v>
      </c>
      <c r="CM110" s="151">
        <v>126</v>
      </c>
      <c r="CN110" s="151"/>
      <c r="CO110" s="151"/>
      <c r="CP110" s="151">
        <v>122</v>
      </c>
      <c r="CQ110" s="151"/>
      <c r="CR110" s="151"/>
      <c r="CS110" s="151"/>
      <c r="CT110" s="151"/>
      <c r="CU110" s="151"/>
      <c r="CV110" s="151"/>
      <c r="CW110" s="151"/>
      <c r="CX110" s="151"/>
      <c r="CY110" s="151"/>
      <c r="CZ110" s="151"/>
      <c r="DA110" s="151"/>
      <c r="DB110" s="151">
        <v>9</v>
      </c>
      <c r="DC110" s="151">
        <v>123</v>
      </c>
      <c r="DD110" s="151"/>
      <c r="DE110" s="151"/>
      <c r="DF110" s="151"/>
      <c r="DG110" s="151"/>
      <c r="DH110" s="151">
        <v>212</v>
      </c>
      <c r="DI110" s="151"/>
      <c r="DJ110" s="151"/>
      <c r="DK110" s="151"/>
      <c r="DL110" s="151"/>
      <c r="DM110" s="151"/>
      <c r="DN110" s="151"/>
      <c r="DO110" s="151"/>
      <c r="DP110" s="151"/>
      <c r="DQ110" s="151"/>
      <c r="DR110" s="151"/>
      <c r="DS110" s="151"/>
      <c r="DT110" s="151"/>
      <c r="DU110" s="151"/>
      <c r="DV110" s="151"/>
      <c r="DW110" s="151"/>
      <c r="DX110" s="151"/>
      <c r="DY110" s="151"/>
      <c r="DZ110" s="151"/>
      <c r="EA110" s="151"/>
      <c r="EB110" s="151"/>
      <c r="EC110" s="151"/>
      <c r="ED110" s="151"/>
      <c r="EE110" s="151"/>
      <c r="EF110" s="151"/>
      <c r="EG110" s="151"/>
      <c r="EH110" s="151"/>
      <c r="EI110" s="151"/>
      <c r="EJ110" s="151"/>
      <c r="EK110" s="151"/>
      <c r="EL110" s="151"/>
      <c r="EM110" s="151"/>
      <c r="EN110" s="151"/>
      <c r="EO110" s="151"/>
      <c r="EP110" s="151"/>
      <c r="EQ110" s="151"/>
      <c r="ER110" s="151"/>
      <c r="ES110" s="151"/>
      <c r="ET110" s="151"/>
      <c r="EU110" s="151"/>
      <c r="EV110" s="151"/>
      <c r="EW110" s="151"/>
      <c r="EX110" s="151"/>
      <c r="EY110" s="151"/>
      <c r="EZ110" s="151"/>
      <c r="FA110" s="151"/>
      <c r="FB110" s="151"/>
      <c r="FC110" s="151"/>
      <c r="FD110" s="151"/>
      <c r="FE110" s="151"/>
      <c r="FF110" s="151"/>
      <c r="FG110" s="151"/>
      <c r="FH110" s="151"/>
      <c r="FI110" s="151"/>
      <c r="FJ110" s="151"/>
      <c r="FK110" s="151"/>
      <c r="FL110" s="151"/>
      <c r="FM110" s="151">
        <v>144</v>
      </c>
      <c r="FN110" s="151"/>
      <c r="FO110" s="151"/>
      <c r="FP110" s="151"/>
      <c r="FQ110" s="151"/>
      <c r="FR110" s="151"/>
      <c r="FS110" s="151"/>
      <c r="FT110" s="151"/>
      <c r="FU110" s="151"/>
      <c r="FV110" s="151"/>
      <c r="FW110" s="151"/>
      <c r="FX110" s="151"/>
      <c r="FY110" s="151"/>
      <c r="FZ110" s="151"/>
      <c r="GA110" s="151"/>
      <c r="GB110" s="151"/>
      <c r="GC110" s="151"/>
      <c r="GD110" s="151"/>
      <c r="GE110" s="151"/>
      <c r="GF110" s="151"/>
      <c r="GG110" s="151"/>
      <c r="GH110" s="151"/>
      <c r="GI110" s="151"/>
      <c r="GJ110" s="151"/>
      <c r="GK110" s="151"/>
      <c r="GL110" s="151"/>
      <c r="GM110" s="151"/>
      <c r="GN110" s="151"/>
      <c r="GO110" s="151"/>
      <c r="GP110" s="151"/>
      <c r="GQ110" s="151"/>
      <c r="GR110" s="151"/>
      <c r="GS110" s="151"/>
      <c r="GT110" s="151"/>
      <c r="GU110" s="151"/>
      <c r="GV110" s="151"/>
      <c r="GW110" s="151"/>
      <c r="GX110" s="151"/>
      <c r="GY110" s="151"/>
      <c r="GZ110" s="151"/>
      <c r="HA110" s="151"/>
      <c r="HB110" s="151"/>
      <c r="HC110" s="151"/>
      <c r="HD110" s="151"/>
      <c r="HE110" s="151"/>
      <c r="HF110" s="151"/>
      <c r="HG110" s="151"/>
      <c r="HH110" s="151"/>
      <c r="HI110" s="151"/>
      <c r="HJ110" s="151"/>
      <c r="HK110" s="151"/>
      <c r="HL110" s="151"/>
      <c r="HM110" s="151"/>
      <c r="HN110" s="151"/>
      <c r="HO110" s="151"/>
      <c r="HP110" s="151"/>
      <c r="HQ110" s="151"/>
      <c r="HR110" s="151"/>
      <c r="HS110" s="151"/>
      <c r="HT110" s="151"/>
      <c r="HU110" s="151"/>
      <c r="HV110" s="151"/>
      <c r="HW110" s="151"/>
      <c r="HX110" s="151"/>
      <c r="HY110" s="151"/>
      <c r="HZ110" s="151"/>
      <c r="IA110" s="151"/>
      <c r="IB110" s="151"/>
      <c r="IC110" s="151"/>
      <c r="ID110" s="151"/>
      <c r="IE110" s="151"/>
      <c r="IF110" s="151"/>
      <c r="IG110" s="151"/>
      <c r="IH110" s="151"/>
      <c r="II110" s="151"/>
      <c r="IJ110" s="151"/>
      <c r="IK110" s="151"/>
      <c r="IL110" s="151"/>
      <c r="IM110" s="151"/>
      <c r="IN110" s="151"/>
      <c r="IO110" s="151"/>
      <c r="IP110" s="151"/>
      <c r="IQ110" s="151"/>
      <c r="IR110" s="151"/>
      <c r="IS110" s="151"/>
      <c r="IT110" s="151"/>
      <c r="IU110" s="151"/>
      <c r="IV110" s="151"/>
      <c r="IW110" s="151"/>
      <c r="IX110" s="151"/>
      <c r="IY110" s="151"/>
      <c r="IZ110" s="151"/>
      <c r="JA110" s="151"/>
      <c r="JB110" s="151"/>
      <c r="JC110" s="151"/>
      <c r="JD110" s="151"/>
      <c r="JE110" s="151"/>
      <c r="JF110" s="151"/>
      <c r="JG110" s="151"/>
      <c r="JH110" s="151"/>
      <c r="JI110" s="151"/>
      <c r="JJ110" s="151"/>
      <c r="JK110" s="151"/>
      <c r="JL110" s="151"/>
      <c r="JM110" s="151"/>
      <c r="JN110" s="151"/>
      <c r="JO110" s="151"/>
      <c r="JP110" s="151">
        <v>27</v>
      </c>
      <c r="JQ110" s="151"/>
      <c r="JR110" s="151"/>
      <c r="JS110" s="151"/>
      <c r="JT110" s="151"/>
      <c r="JU110" s="151"/>
      <c r="JV110" s="151"/>
      <c r="JW110" s="151"/>
      <c r="JX110" s="151"/>
      <c r="JY110" s="151"/>
      <c r="JZ110" s="151"/>
      <c r="KA110" s="151"/>
      <c r="KB110" s="151"/>
      <c r="KC110" s="151"/>
      <c r="KD110" s="151"/>
      <c r="KE110" s="151"/>
      <c r="KF110" s="151"/>
      <c r="KG110" s="151">
        <v>24</v>
      </c>
      <c r="KH110" s="151"/>
      <c r="KI110" s="151"/>
      <c r="KJ110" s="151">
        <v>4</v>
      </c>
      <c r="KK110" s="151">
        <v>14</v>
      </c>
      <c r="KL110" s="151">
        <v>3</v>
      </c>
      <c r="KM110" s="151"/>
      <c r="KN110" s="151"/>
      <c r="KO110" s="151"/>
      <c r="KP110" s="151"/>
      <c r="KQ110" s="151"/>
      <c r="KR110" s="151"/>
      <c r="KS110" s="151"/>
      <c r="KT110" s="151"/>
      <c r="KU110" s="151"/>
      <c r="KV110" s="151"/>
      <c r="KW110" s="151"/>
      <c r="KX110" s="151"/>
      <c r="KY110" s="151"/>
      <c r="KZ110" s="151"/>
      <c r="LA110" s="151"/>
      <c r="LB110" s="151"/>
      <c r="LC110" s="151"/>
      <c r="LD110" s="151"/>
      <c r="LE110" s="151"/>
      <c r="LF110" s="151"/>
      <c r="LG110" s="151"/>
      <c r="LH110" s="151"/>
      <c r="LI110" s="151"/>
      <c r="LJ110" s="151"/>
      <c r="LK110" s="151"/>
      <c r="LL110" s="151">
        <v>2</v>
      </c>
      <c r="LM110" s="151">
        <v>1</v>
      </c>
      <c r="LN110" s="151"/>
      <c r="LO110" s="151"/>
      <c r="LP110" s="151"/>
      <c r="LQ110" s="151"/>
      <c r="LR110" s="151"/>
      <c r="LS110" s="151"/>
      <c r="LT110" s="151"/>
      <c r="LU110" s="151"/>
      <c r="LV110" s="151"/>
      <c r="LW110" s="151"/>
      <c r="LX110" s="151"/>
      <c r="LY110" s="151"/>
      <c r="LZ110" s="151"/>
      <c r="MA110" s="151">
        <v>32</v>
      </c>
      <c r="MB110" s="151"/>
      <c r="MC110" s="151"/>
      <c r="MD110" s="151"/>
      <c r="ME110" s="151"/>
      <c r="MF110" s="151"/>
      <c r="MG110" s="151">
        <v>3</v>
      </c>
      <c r="MH110" s="151"/>
      <c r="MI110" s="151">
        <v>27</v>
      </c>
      <c r="MJ110" s="151"/>
      <c r="MK110" s="151"/>
      <c r="ML110" s="151"/>
      <c r="MM110" s="151"/>
      <c r="MN110" s="151"/>
      <c r="MO110" s="151"/>
      <c r="MP110" s="151">
        <v>44</v>
      </c>
      <c r="MQ110" s="151"/>
      <c r="MR110" s="151"/>
      <c r="MS110" s="151"/>
      <c r="MT110" s="151"/>
      <c r="MU110" s="151"/>
      <c r="MV110" s="151"/>
      <c r="MW110" s="151"/>
      <c r="MX110" s="151"/>
      <c r="MY110" s="151"/>
      <c r="MZ110" s="151"/>
      <c r="NA110" s="151">
        <v>53</v>
      </c>
      <c r="NB110" s="151"/>
      <c r="NC110" s="151"/>
      <c r="ND110" s="151"/>
      <c r="NE110" s="151"/>
      <c r="NF110" s="151"/>
      <c r="NG110" s="151"/>
      <c r="NH110" s="151"/>
      <c r="NI110" s="151"/>
      <c r="NJ110" s="151"/>
      <c r="NK110" s="151"/>
      <c r="NL110" s="151"/>
      <c r="NM110" s="151"/>
      <c r="NN110" s="151"/>
      <c r="NO110" s="151"/>
      <c r="NP110" s="151"/>
      <c r="NQ110" s="151"/>
      <c r="NR110" s="151"/>
      <c r="NS110" s="151"/>
      <c r="NT110" s="151"/>
      <c r="NU110" s="151">
        <v>273</v>
      </c>
      <c r="NV110" s="151"/>
      <c r="NW110" s="151"/>
      <c r="NX110" s="151"/>
      <c r="NY110" s="151"/>
      <c r="NZ110" s="151"/>
      <c r="OA110" s="151"/>
      <c r="OB110" s="151"/>
      <c r="OC110" s="151"/>
      <c r="OD110" s="151"/>
      <c r="OE110" s="151"/>
      <c r="OF110" s="151"/>
      <c r="OG110" s="151"/>
      <c r="OH110" s="151"/>
      <c r="OI110" s="151"/>
      <c r="OJ110" s="151">
        <v>90</v>
      </c>
      <c r="OK110" s="151"/>
      <c r="OL110" s="151">
        <v>437</v>
      </c>
      <c r="OM110" s="151">
        <v>29</v>
      </c>
      <c r="ON110" s="151">
        <v>11</v>
      </c>
      <c r="OO110" s="152">
        <v>69</v>
      </c>
      <c r="OP110" s="142">
        <v>7961</v>
      </c>
      <c r="OQ110" s="153"/>
      <c r="OR110" s="151">
        <v>10297</v>
      </c>
      <c r="OS110" s="151"/>
      <c r="OT110" s="151"/>
      <c r="OU110" s="151"/>
      <c r="OV110" s="151">
        <v>68</v>
      </c>
      <c r="OW110" s="151">
        <v>3451</v>
      </c>
      <c r="OX110" s="151">
        <v>-4771</v>
      </c>
      <c r="OY110" s="151"/>
      <c r="OZ110" s="151">
        <v>357</v>
      </c>
      <c r="PA110" s="151"/>
      <c r="PB110" s="151"/>
      <c r="PC110" s="151"/>
      <c r="PD110" s="151">
        <v>16</v>
      </c>
      <c r="PE110" s="151"/>
      <c r="PF110" s="151"/>
      <c r="PG110" s="151"/>
      <c r="PH110" s="151">
        <v>21</v>
      </c>
      <c r="PI110" s="151"/>
      <c r="PJ110" s="154"/>
      <c r="PK110" s="142">
        <v>9439</v>
      </c>
      <c r="PL110" s="142">
        <v>17400</v>
      </c>
    </row>
    <row r="111" spans="1:428" ht="15" x14ac:dyDescent="0.25">
      <c r="A111" s="156">
        <v>333920</v>
      </c>
      <c r="B111" s="157" t="s">
        <v>722</v>
      </c>
      <c r="C111" s="147" t="s">
        <v>298</v>
      </c>
      <c r="D111" s="153">
        <v>5</v>
      </c>
      <c r="E111" s="151">
        <v>1</v>
      </c>
      <c r="F111" s="151"/>
      <c r="G111" s="151"/>
      <c r="H111" s="151"/>
      <c r="I111" s="151"/>
      <c r="J111" s="151">
        <v>2</v>
      </c>
      <c r="K111" s="151">
        <v>0</v>
      </c>
      <c r="L111" s="151"/>
      <c r="M111" s="151"/>
      <c r="N111" s="151">
        <v>0</v>
      </c>
      <c r="O111" s="151"/>
      <c r="P111" s="151">
        <v>2</v>
      </c>
      <c r="Q111" s="151">
        <v>446</v>
      </c>
      <c r="R111" s="151">
        <v>279</v>
      </c>
      <c r="S111" s="151">
        <v>22</v>
      </c>
      <c r="T111" s="151">
        <v>274</v>
      </c>
      <c r="U111" s="151">
        <v>158</v>
      </c>
      <c r="V111" s="151">
        <v>251</v>
      </c>
      <c r="W111" s="151">
        <v>305</v>
      </c>
      <c r="X111" s="151">
        <v>569</v>
      </c>
      <c r="Y111" s="151"/>
      <c r="Z111" s="151"/>
      <c r="AA111" s="151"/>
      <c r="AB111" s="151">
        <v>277</v>
      </c>
      <c r="AC111" s="151">
        <v>254</v>
      </c>
      <c r="AD111" s="151">
        <v>10</v>
      </c>
      <c r="AE111" s="151">
        <v>1</v>
      </c>
      <c r="AF111" s="151">
        <v>1615</v>
      </c>
      <c r="AG111" s="151">
        <v>37</v>
      </c>
      <c r="AH111" s="151">
        <v>1036</v>
      </c>
      <c r="AI111" s="151">
        <v>842</v>
      </c>
      <c r="AJ111" s="151">
        <v>282</v>
      </c>
      <c r="AK111" s="151">
        <v>73</v>
      </c>
      <c r="AL111" s="151">
        <v>11</v>
      </c>
      <c r="AM111" s="151">
        <v>101</v>
      </c>
      <c r="AN111" s="151"/>
      <c r="AO111" s="151">
        <v>30</v>
      </c>
      <c r="AP111" s="151">
        <v>9</v>
      </c>
      <c r="AQ111" s="151">
        <v>21</v>
      </c>
      <c r="AR111" s="151">
        <v>2</v>
      </c>
      <c r="AS111" s="151">
        <v>3</v>
      </c>
      <c r="AT111" s="151">
        <v>2</v>
      </c>
      <c r="AU111" s="151">
        <v>3</v>
      </c>
      <c r="AV111" s="151">
        <v>3</v>
      </c>
      <c r="AW111" s="151">
        <v>4</v>
      </c>
      <c r="AX111" s="151">
        <v>0</v>
      </c>
      <c r="AY111" s="151">
        <v>1</v>
      </c>
      <c r="AZ111" s="151">
        <v>2</v>
      </c>
      <c r="BA111" s="151">
        <v>6</v>
      </c>
      <c r="BB111" s="151">
        <v>1</v>
      </c>
      <c r="BC111" s="151"/>
      <c r="BD111" s="151">
        <v>11</v>
      </c>
      <c r="BE111" s="151">
        <v>3</v>
      </c>
      <c r="BF111" s="151">
        <v>2</v>
      </c>
      <c r="BG111" s="151">
        <v>0</v>
      </c>
      <c r="BH111" s="151">
        <v>2</v>
      </c>
      <c r="BI111" s="151">
        <v>5</v>
      </c>
      <c r="BJ111" s="151">
        <v>1</v>
      </c>
      <c r="BK111" s="151">
        <v>1</v>
      </c>
      <c r="BL111" s="151">
        <v>4</v>
      </c>
      <c r="BM111" s="151">
        <v>8</v>
      </c>
      <c r="BN111" s="151">
        <v>1</v>
      </c>
      <c r="BO111" s="151">
        <v>2</v>
      </c>
      <c r="BP111" s="151">
        <v>1</v>
      </c>
      <c r="BQ111" s="151">
        <v>1</v>
      </c>
      <c r="BR111" s="151">
        <v>14</v>
      </c>
      <c r="BS111" s="151">
        <v>11</v>
      </c>
      <c r="BT111" s="151">
        <v>6</v>
      </c>
      <c r="BU111" s="151">
        <v>2</v>
      </c>
      <c r="BV111" s="151">
        <v>4</v>
      </c>
      <c r="BW111" s="151"/>
      <c r="BX111" s="151">
        <v>2</v>
      </c>
      <c r="BY111" s="151">
        <v>6</v>
      </c>
      <c r="BZ111" s="151">
        <v>6</v>
      </c>
      <c r="CA111" s="151">
        <v>81</v>
      </c>
      <c r="CB111" s="151">
        <v>1</v>
      </c>
      <c r="CC111" s="151">
        <v>6</v>
      </c>
      <c r="CD111" s="151">
        <v>1</v>
      </c>
      <c r="CE111" s="151">
        <v>1</v>
      </c>
      <c r="CF111" s="151">
        <v>4</v>
      </c>
      <c r="CG111" s="151">
        <v>4</v>
      </c>
      <c r="CH111" s="151">
        <v>5</v>
      </c>
      <c r="CI111" s="151">
        <v>2</v>
      </c>
      <c r="CJ111" s="151">
        <v>10</v>
      </c>
      <c r="CK111" s="151">
        <v>15</v>
      </c>
      <c r="CL111" s="151"/>
      <c r="CM111" s="151">
        <v>2</v>
      </c>
      <c r="CN111" s="151"/>
      <c r="CO111" s="151"/>
      <c r="CP111" s="151">
        <v>1</v>
      </c>
      <c r="CQ111" s="151">
        <v>1</v>
      </c>
      <c r="CR111" s="151">
        <v>3</v>
      </c>
      <c r="CS111" s="151">
        <v>3</v>
      </c>
      <c r="CT111" s="151"/>
      <c r="CU111" s="151"/>
      <c r="CV111" s="151">
        <v>0</v>
      </c>
      <c r="CW111" s="151">
        <v>1</v>
      </c>
      <c r="CX111" s="151">
        <v>6</v>
      </c>
      <c r="CY111" s="151"/>
      <c r="CZ111" s="151">
        <v>1</v>
      </c>
      <c r="DA111" s="151">
        <v>1</v>
      </c>
      <c r="DB111" s="151">
        <v>1</v>
      </c>
      <c r="DC111" s="151">
        <v>3</v>
      </c>
      <c r="DD111" s="151">
        <v>172</v>
      </c>
      <c r="DE111" s="151"/>
      <c r="DF111" s="151">
        <v>0</v>
      </c>
      <c r="DG111" s="151"/>
      <c r="DH111" s="151">
        <v>3</v>
      </c>
      <c r="DI111" s="151">
        <v>5</v>
      </c>
      <c r="DJ111" s="151"/>
      <c r="DK111" s="151">
        <v>0</v>
      </c>
      <c r="DL111" s="151"/>
      <c r="DM111" s="151"/>
      <c r="DN111" s="151"/>
      <c r="DO111" s="151">
        <v>0</v>
      </c>
      <c r="DP111" s="151"/>
      <c r="DQ111" s="151"/>
      <c r="DR111" s="151"/>
      <c r="DS111" s="151">
        <v>0</v>
      </c>
      <c r="DT111" s="151">
        <v>0</v>
      </c>
      <c r="DU111" s="151"/>
      <c r="DV111" s="151"/>
      <c r="DW111" s="151"/>
      <c r="DX111" s="151"/>
      <c r="DY111" s="151">
        <v>0</v>
      </c>
      <c r="DZ111" s="151"/>
      <c r="EA111" s="151">
        <v>1</v>
      </c>
      <c r="EB111" s="151"/>
      <c r="EC111" s="151">
        <v>0</v>
      </c>
      <c r="ED111" s="151">
        <v>0</v>
      </c>
      <c r="EE111" s="151">
        <v>3</v>
      </c>
      <c r="EF111" s="151">
        <v>3</v>
      </c>
      <c r="EG111" s="151">
        <v>3</v>
      </c>
      <c r="EH111" s="151">
        <v>1</v>
      </c>
      <c r="EI111" s="151">
        <v>1</v>
      </c>
      <c r="EJ111" s="151">
        <v>1</v>
      </c>
      <c r="EK111" s="151">
        <v>2</v>
      </c>
      <c r="EL111" s="151">
        <v>2</v>
      </c>
      <c r="EM111" s="151">
        <v>0</v>
      </c>
      <c r="EN111" s="151">
        <v>1</v>
      </c>
      <c r="EO111" s="151">
        <v>15</v>
      </c>
      <c r="EP111" s="151">
        <v>1</v>
      </c>
      <c r="EQ111" s="151">
        <v>2</v>
      </c>
      <c r="ER111" s="151">
        <v>0</v>
      </c>
      <c r="ES111" s="151">
        <v>5</v>
      </c>
      <c r="ET111" s="151">
        <v>66</v>
      </c>
      <c r="EU111" s="151">
        <v>2</v>
      </c>
      <c r="EV111" s="151">
        <v>1</v>
      </c>
      <c r="EW111" s="151"/>
      <c r="EX111" s="151">
        <v>4</v>
      </c>
      <c r="EY111" s="151">
        <v>6</v>
      </c>
      <c r="EZ111" s="151">
        <v>12</v>
      </c>
      <c r="FA111" s="151">
        <v>5</v>
      </c>
      <c r="FB111" s="151">
        <v>4</v>
      </c>
      <c r="FC111" s="151">
        <v>6</v>
      </c>
      <c r="FD111" s="151">
        <v>17</v>
      </c>
      <c r="FE111" s="151">
        <v>18</v>
      </c>
      <c r="FF111" s="151"/>
      <c r="FG111" s="151">
        <v>3</v>
      </c>
      <c r="FH111" s="151"/>
      <c r="FI111" s="151"/>
      <c r="FJ111" s="151"/>
      <c r="FK111" s="151">
        <v>0</v>
      </c>
      <c r="FL111" s="151">
        <v>3</v>
      </c>
      <c r="FM111" s="151">
        <v>2</v>
      </c>
      <c r="FN111" s="151"/>
      <c r="FO111" s="151"/>
      <c r="FP111" s="151">
        <v>1</v>
      </c>
      <c r="FQ111" s="151">
        <v>4</v>
      </c>
      <c r="FR111" s="151">
        <v>2</v>
      </c>
      <c r="FS111" s="151">
        <v>1</v>
      </c>
      <c r="FT111" s="151">
        <v>3</v>
      </c>
      <c r="FU111" s="151">
        <v>14</v>
      </c>
      <c r="FV111" s="151">
        <v>4</v>
      </c>
      <c r="FW111" s="151">
        <v>7</v>
      </c>
      <c r="FX111" s="151">
        <v>4</v>
      </c>
      <c r="FY111" s="151">
        <v>3</v>
      </c>
      <c r="FZ111" s="151">
        <v>2</v>
      </c>
      <c r="GA111" s="151">
        <v>14</v>
      </c>
      <c r="GB111" s="151">
        <v>0</v>
      </c>
      <c r="GC111" s="151"/>
      <c r="GD111" s="151">
        <v>0</v>
      </c>
      <c r="GE111" s="151"/>
      <c r="GF111" s="151">
        <v>0</v>
      </c>
      <c r="GG111" s="151">
        <v>1</v>
      </c>
      <c r="GH111" s="151">
        <v>2</v>
      </c>
      <c r="GI111" s="151">
        <v>1</v>
      </c>
      <c r="GJ111" s="151">
        <v>3</v>
      </c>
      <c r="GK111" s="151">
        <v>4</v>
      </c>
      <c r="GL111" s="151">
        <v>3</v>
      </c>
      <c r="GM111" s="151">
        <v>1</v>
      </c>
      <c r="GN111" s="151"/>
      <c r="GO111" s="151">
        <v>4</v>
      </c>
      <c r="GP111" s="151">
        <v>1</v>
      </c>
      <c r="GQ111" s="151">
        <v>14</v>
      </c>
      <c r="GR111" s="151">
        <v>20</v>
      </c>
      <c r="GS111" s="151">
        <v>16</v>
      </c>
      <c r="GT111" s="151">
        <v>9</v>
      </c>
      <c r="GU111" s="151">
        <v>22</v>
      </c>
      <c r="GV111" s="151">
        <v>11</v>
      </c>
      <c r="GW111" s="151">
        <v>6</v>
      </c>
      <c r="GX111" s="151">
        <v>3</v>
      </c>
      <c r="GY111" s="151">
        <v>21</v>
      </c>
      <c r="GZ111" s="151">
        <v>0</v>
      </c>
      <c r="HA111" s="151">
        <v>9</v>
      </c>
      <c r="HB111" s="151">
        <v>33</v>
      </c>
      <c r="HC111" s="151">
        <v>40</v>
      </c>
      <c r="HD111" s="151">
        <v>31</v>
      </c>
      <c r="HE111" s="151">
        <v>8</v>
      </c>
      <c r="HF111" s="151">
        <v>20</v>
      </c>
      <c r="HG111" s="151">
        <v>20</v>
      </c>
      <c r="HH111" s="151">
        <v>68</v>
      </c>
      <c r="HI111" s="151">
        <v>3</v>
      </c>
      <c r="HJ111" s="151">
        <v>1</v>
      </c>
      <c r="HK111" s="151">
        <v>9</v>
      </c>
      <c r="HL111" s="151">
        <v>17</v>
      </c>
      <c r="HM111" s="151">
        <v>1</v>
      </c>
      <c r="HN111" s="151">
        <v>1</v>
      </c>
      <c r="HO111" s="151">
        <v>3</v>
      </c>
      <c r="HP111" s="151">
        <v>2</v>
      </c>
      <c r="HQ111" s="151">
        <v>2</v>
      </c>
      <c r="HR111" s="151">
        <v>3</v>
      </c>
      <c r="HS111" s="151"/>
      <c r="HT111" s="151"/>
      <c r="HU111" s="151">
        <v>7</v>
      </c>
      <c r="HV111" s="151">
        <v>8</v>
      </c>
      <c r="HW111" s="151">
        <v>13</v>
      </c>
      <c r="HX111" s="151">
        <v>27</v>
      </c>
      <c r="HY111" s="151">
        <v>35</v>
      </c>
      <c r="HZ111" s="151">
        <v>9</v>
      </c>
      <c r="IA111" s="151">
        <v>7</v>
      </c>
      <c r="IB111" s="151">
        <v>4</v>
      </c>
      <c r="IC111" s="151">
        <v>13</v>
      </c>
      <c r="ID111" s="151">
        <v>3</v>
      </c>
      <c r="IE111" s="151"/>
      <c r="IF111" s="151"/>
      <c r="IG111" s="151">
        <v>2</v>
      </c>
      <c r="IH111" s="151">
        <v>1</v>
      </c>
      <c r="II111" s="151"/>
      <c r="IJ111" s="151"/>
      <c r="IK111" s="151">
        <v>1</v>
      </c>
      <c r="IL111" s="151">
        <v>0</v>
      </c>
      <c r="IM111" s="151">
        <v>0</v>
      </c>
      <c r="IN111" s="151">
        <v>58</v>
      </c>
      <c r="IO111" s="151">
        <v>3</v>
      </c>
      <c r="IP111" s="151"/>
      <c r="IQ111" s="151">
        <v>0</v>
      </c>
      <c r="IR111" s="151"/>
      <c r="IS111" s="151"/>
      <c r="IT111" s="151">
        <v>1</v>
      </c>
      <c r="IU111" s="151">
        <v>0</v>
      </c>
      <c r="IV111" s="151">
        <v>3</v>
      </c>
      <c r="IW111" s="151">
        <v>12</v>
      </c>
      <c r="IX111" s="151">
        <v>23</v>
      </c>
      <c r="IY111" s="151">
        <v>2</v>
      </c>
      <c r="IZ111" s="151">
        <v>1</v>
      </c>
      <c r="JA111" s="151">
        <v>7</v>
      </c>
      <c r="JB111" s="151">
        <v>19</v>
      </c>
      <c r="JC111" s="151">
        <v>13</v>
      </c>
      <c r="JD111" s="151">
        <v>9</v>
      </c>
      <c r="JE111" s="151">
        <v>6</v>
      </c>
      <c r="JF111" s="151">
        <v>2</v>
      </c>
      <c r="JG111" s="151">
        <v>3</v>
      </c>
      <c r="JH111" s="151">
        <v>23</v>
      </c>
      <c r="JI111" s="151">
        <v>6</v>
      </c>
      <c r="JJ111" s="151">
        <v>2</v>
      </c>
      <c r="JK111" s="151">
        <v>10</v>
      </c>
      <c r="JL111" s="151">
        <v>6</v>
      </c>
      <c r="JM111" s="151">
        <v>9</v>
      </c>
      <c r="JN111" s="151">
        <v>8</v>
      </c>
      <c r="JO111" s="151">
        <v>6</v>
      </c>
      <c r="JP111" s="151">
        <v>72</v>
      </c>
      <c r="JQ111" s="151">
        <v>19</v>
      </c>
      <c r="JR111" s="151">
        <v>94</v>
      </c>
      <c r="JS111" s="151">
        <v>12</v>
      </c>
      <c r="JT111" s="151">
        <v>98</v>
      </c>
      <c r="JU111" s="151">
        <v>10</v>
      </c>
      <c r="JV111" s="151"/>
      <c r="JW111" s="151">
        <v>8</v>
      </c>
      <c r="JX111" s="151">
        <v>51</v>
      </c>
      <c r="JY111" s="151">
        <v>12</v>
      </c>
      <c r="JZ111" s="151">
        <v>65</v>
      </c>
      <c r="KA111" s="151">
        <v>2</v>
      </c>
      <c r="KB111" s="151"/>
      <c r="KC111" s="151"/>
      <c r="KD111" s="151">
        <v>13</v>
      </c>
      <c r="KE111" s="151">
        <v>37</v>
      </c>
      <c r="KF111" s="151"/>
      <c r="KG111" s="151"/>
      <c r="KH111" s="151"/>
      <c r="KI111" s="151">
        <v>21</v>
      </c>
      <c r="KJ111" s="151"/>
      <c r="KK111" s="151"/>
      <c r="KL111" s="151">
        <v>47</v>
      </c>
      <c r="KM111" s="151">
        <v>23</v>
      </c>
      <c r="KN111" s="151">
        <v>1301</v>
      </c>
      <c r="KO111" s="151"/>
      <c r="KP111" s="151">
        <v>0</v>
      </c>
      <c r="KQ111" s="151"/>
      <c r="KR111" s="151">
        <v>3</v>
      </c>
      <c r="KS111" s="151"/>
      <c r="KT111" s="151"/>
      <c r="KU111" s="151"/>
      <c r="KV111" s="151"/>
      <c r="KW111" s="151"/>
      <c r="KX111" s="151"/>
      <c r="KY111" s="151"/>
      <c r="KZ111" s="151"/>
      <c r="LA111" s="151"/>
      <c r="LB111" s="151"/>
      <c r="LC111" s="151"/>
      <c r="LD111" s="151"/>
      <c r="LE111" s="151"/>
      <c r="LF111" s="151"/>
      <c r="LG111" s="151"/>
      <c r="LH111" s="151"/>
      <c r="LI111" s="151"/>
      <c r="LJ111" s="151"/>
      <c r="LK111" s="151"/>
      <c r="LL111" s="151">
        <v>0</v>
      </c>
      <c r="LM111" s="151"/>
      <c r="LN111" s="151"/>
      <c r="LO111" s="151"/>
      <c r="LP111" s="151">
        <v>1</v>
      </c>
      <c r="LQ111" s="151"/>
      <c r="LR111" s="151"/>
      <c r="LS111" s="151"/>
      <c r="LT111" s="151"/>
      <c r="LU111" s="151">
        <v>24</v>
      </c>
      <c r="LV111" s="151"/>
      <c r="LW111" s="151">
        <v>4</v>
      </c>
      <c r="LX111" s="151">
        <v>36</v>
      </c>
      <c r="LY111" s="151"/>
      <c r="LZ111" s="151"/>
      <c r="MA111" s="151">
        <v>7</v>
      </c>
      <c r="MB111" s="151">
        <v>5</v>
      </c>
      <c r="MC111" s="151"/>
      <c r="MD111" s="151"/>
      <c r="ME111" s="151"/>
      <c r="MF111" s="151"/>
      <c r="MG111" s="151"/>
      <c r="MH111" s="151"/>
      <c r="MI111" s="151">
        <v>21</v>
      </c>
      <c r="MJ111" s="151">
        <v>2</v>
      </c>
      <c r="MK111" s="151">
        <v>2</v>
      </c>
      <c r="ML111" s="151">
        <v>18</v>
      </c>
      <c r="MM111" s="151"/>
      <c r="MN111" s="151"/>
      <c r="MO111" s="151">
        <v>9</v>
      </c>
      <c r="MP111" s="151">
        <v>625</v>
      </c>
      <c r="MQ111" s="151"/>
      <c r="MR111" s="151">
        <v>16</v>
      </c>
      <c r="MS111" s="151"/>
      <c r="MT111" s="151"/>
      <c r="MU111" s="151"/>
      <c r="MV111" s="151"/>
      <c r="MW111" s="151"/>
      <c r="MX111" s="151"/>
      <c r="MY111" s="151"/>
      <c r="MZ111" s="151"/>
      <c r="NA111" s="151"/>
      <c r="NB111" s="151"/>
      <c r="NC111" s="151"/>
      <c r="ND111" s="151"/>
      <c r="NE111" s="151"/>
      <c r="NF111" s="151"/>
      <c r="NG111" s="151"/>
      <c r="NH111" s="151"/>
      <c r="NI111" s="151"/>
      <c r="NJ111" s="151"/>
      <c r="NK111" s="151"/>
      <c r="NL111" s="151"/>
      <c r="NM111" s="151"/>
      <c r="NN111" s="151">
        <v>5</v>
      </c>
      <c r="NO111" s="151"/>
      <c r="NP111" s="151"/>
      <c r="NQ111" s="151"/>
      <c r="NR111" s="151"/>
      <c r="NS111" s="151">
        <v>80</v>
      </c>
      <c r="NT111" s="151"/>
      <c r="NU111" s="151">
        <v>2</v>
      </c>
      <c r="NV111" s="151"/>
      <c r="NW111" s="151"/>
      <c r="NX111" s="151"/>
      <c r="NY111" s="151"/>
      <c r="NZ111" s="151"/>
      <c r="OA111" s="151"/>
      <c r="OB111" s="151"/>
      <c r="OC111" s="151"/>
      <c r="OD111" s="151"/>
      <c r="OE111" s="151"/>
      <c r="OF111" s="151"/>
      <c r="OG111" s="151"/>
      <c r="OH111" s="151"/>
      <c r="OI111" s="151"/>
      <c r="OJ111" s="151"/>
      <c r="OK111" s="151"/>
      <c r="OL111" s="151"/>
      <c r="OM111" s="151"/>
      <c r="ON111" s="151"/>
      <c r="OO111" s="152">
        <v>0</v>
      </c>
      <c r="OP111" s="142">
        <v>11138</v>
      </c>
      <c r="OQ111" s="153"/>
      <c r="OR111" s="151">
        <v>20276</v>
      </c>
      <c r="OS111" s="151"/>
      <c r="OT111" s="151"/>
      <c r="OU111" s="151"/>
      <c r="OV111" s="151">
        <v>417</v>
      </c>
      <c r="OW111" s="151">
        <v>4190</v>
      </c>
      <c r="OX111" s="151">
        <v>-7781</v>
      </c>
      <c r="OY111" s="151"/>
      <c r="OZ111" s="151">
        <v>106</v>
      </c>
      <c r="PA111" s="151"/>
      <c r="PB111" s="151"/>
      <c r="PC111" s="151"/>
      <c r="PD111" s="151">
        <v>56</v>
      </c>
      <c r="PE111" s="151"/>
      <c r="PF111" s="151"/>
      <c r="PG111" s="151"/>
      <c r="PH111" s="151">
        <v>96</v>
      </c>
      <c r="PI111" s="151"/>
      <c r="PJ111" s="154"/>
      <c r="PK111" s="142">
        <v>17361</v>
      </c>
      <c r="PL111" s="142">
        <v>28500</v>
      </c>
    </row>
    <row r="112" spans="1:428" ht="15" x14ac:dyDescent="0.25">
      <c r="A112" s="156">
        <v>333991</v>
      </c>
      <c r="B112" s="157" t="s">
        <v>722</v>
      </c>
      <c r="C112" s="147" t="s">
        <v>299</v>
      </c>
      <c r="D112" s="153"/>
      <c r="E112" s="151"/>
      <c r="F112" s="151"/>
      <c r="G112" s="151"/>
      <c r="H112" s="151"/>
      <c r="I112" s="151"/>
      <c r="J112" s="151"/>
      <c r="K112" s="151"/>
      <c r="L112" s="151"/>
      <c r="M112" s="151"/>
      <c r="N112" s="151"/>
      <c r="O112" s="151"/>
      <c r="P112" s="151"/>
      <c r="Q112" s="151">
        <v>747</v>
      </c>
      <c r="R112" s="151"/>
      <c r="S112" s="151"/>
      <c r="T112" s="151"/>
      <c r="U112" s="151"/>
      <c r="V112" s="151"/>
      <c r="W112" s="151"/>
      <c r="X112" s="151"/>
      <c r="Y112" s="151"/>
      <c r="Z112" s="151"/>
      <c r="AA112" s="151"/>
      <c r="AB112" s="151">
        <v>21</v>
      </c>
      <c r="AC112" s="151">
        <v>7</v>
      </c>
      <c r="AD112" s="151">
        <v>10</v>
      </c>
      <c r="AE112" s="151">
        <v>2</v>
      </c>
      <c r="AF112" s="151">
        <v>2</v>
      </c>
      <c r="AG112" s="151">
        <v>2</v>
      </c>
      <c r="AH112" s="151">
        <v>30</v>
      </c>
      <c r="AI112" s="151"/>
      <c r="AJ112" s="151">
        <v>26</v>
      </c>
      <c r="AK112" s="151">
        <v>1</v>
      </c>
      <c r="AL112" s="151">
        <v>5</v>
      </c>
      <c r="AM112" s="151">
        <v>11</v>
      </c>
      <c r="AN112" s="151"/>
      <c r="AO112" s="151"/>
      <c r="AP112" s="151"/>
      <c r="AQ112" s="151"/>
      <c r="AR112" s="151"/>
      <c r="AS112" s="151"/>
      <c r="AT112" s="151"/>
      <c r="AU112" s="151"/>
      <c r="AV112" s="151"/>
      <c r="AW112" s="151"/>
      <c r="AX112" s="151"/>
      <c r="AY112" s="151"/>
      <c r="AZ112" s="151"/>
      <c r="BA112" s="151"/>
      <c r="BB112" s="151"/>
      <c r="BC112" s="151"/>
      <c r="BD112" s="151"/>
      <c r="BE112" s="151"/>
      <c r="BF112" s="151"/>
      <c r="BG112" s="151"/>
      <c r="BH112" s="151"/>
      <c r="BI112" s="151"/>
      <c r="BJ112" s="151"/>
      <c r="BK112" s="151"/>
      <c r="BL112" s="151"/>
      <c r="BM112" s="151"/>
      <c r="BN112" s="151"/>
      <c r="BO112" s="151"/>
      <c r="BP112" s="151"/>
      <c r="BQ112" s="151"/>
      <c r="BR112" s="151"/>
      <c r="BS112" s="151"/>
      <c r="BT112" s="151"/>
      <c r="BU112" s="151"/>
      <c r="BV112" s="151"/>
      <c r="BW112" s="151"/>
      <c r="BX112" s="151"/>
      <c r="BY112" s="151"/>
      <c r="BZ112" s="151"/>
      <c r="CA112" s="151"/>
      <c r="CB112" s="151"/>
      <c r="CC112" s="151"/>
      <c r="CD112" s="151"/>
      <c r="CE112" s="151"/>
      <c r="CF112" s="151"/>
      <c r="CG112" s="151"/>
      <c r="CH112" s="151"/>
      <c r="CI112" s="151"/>
      <c r="CJ112" s="151"/>
      <c r="CK112" s="151"/>
      <c r="CL112" s="151"/>
      <c r="CM112" s="151"/>
      <c r="CN112" s="151"/>
      <c r="CO112" s="151"/>
      <c r="CP112" s="151"/>
      <c r="CQ112" s="151"/>
      <c r="CR112" s="151"/>
      <c r="CS112" s="151"/>
      <c r="CT112" s="151"/>
      <c r="CU112" s="151"/>
      <c r="CV112" s="151"/>
      <c r="CW112" s="151"/>
      <c r="CX112" s="151"/>
      <c r="CY112" s="151"/>
      <c r="CZ112" s="151"/>
      <c r="DA112" s="151"/>
      <c r="DB112" s="151"/>
      <c r="DC112" s="151"/>
      <c r="DD112" s="151"/>
      <c r="DE112" s="151">
        <v>4</v>
      </c>
      <c r="DF112" s="151"/>
      <c r="DG112" s="151"/>
      <c r="DH112" s="151"/>
      <c r="DI112" s="151"/>
      <c r="DJ112" s="151"/>
      <c r="DK112" s="151"/>
      <c r="DL112" s="151"/>
      <c r="DM112" s="151"/>
      <c r="DN112" s="151"/>
      <c r="DO112" s="151"/>
      <c r="DP112" s="151"/>
      <c r="DQ112" s="151"/>
      <c r="DR112" s="151"/>
      <c r="DS112" s="151"/>
      <c r="DT112" s="151"/>
      <c r="DU112" s="151"/>
      <c r="DV112" s="151"/>
      <c r="DW112" s="151"/>
      <c r="DX112" s="151"/>
      <c r="DY112" s="151"/>
      <c r="DZ112" s="151"/>
      <c r="EA112" s="151"/>
      <c r="EB112" s="151"/>
      <c r="EC112" s="151"/>
      <c r="ED112" s="151"/>
      <c r="EE112" s="151"/>
      <c r="EF112" s="151"/>
      <c r="EG112" s="151"/>
      <c r="EH112" s="151"/>
      <c r="EI112" s="151"/>
      <c r="EJ112" s="151"/>
      <c r="EK112" s="151"/>
      <c r="EL112" s="151"/>
      <c r="EM112" s="151"/>
      <c r="EN112" s="151"/>
      <c r="EO112" s="151"/>
      <c r="EP112" s="151"/>
      <c r="EQ112" s="151"/>
      <c r="ER112" s="151"/>
      <c r="ES112" s="151"/>
      <c r="ET112" s="151"/>
      <c r="EU112" s="151"/>
      <c r="EV112" s="151"/>
      <c r="EW112" s="151"/>
      <c r="EX112" s="151"/>
      <c r="EY112" s="151"/>
      <c r="EZ112" s="151"/>
      <c r="FA112" s="151"/>
      <c r="FB112" s="151"/>
      <c r="FC112" s="151"/>
      <c r="FD112" s="151"/>
      <c r="FE112" s="151"/>
      <c r="FF112" s="151"/>
      <c r="FG112" s="151"/>
      <c r="FH112" s="151"/>
      <c r="FI112" s="151"/>
      <c r="FJ112" s="151"/>
      <c r="FK112" s="151"/>
      <c r="FL112" s="151"/>
      <c r="FM112" s="151"/>
      <c r="FN112" s="151"/>
      <c r="FO112" s="151"/>
      <c r="FP112" s="151"/>
      <c r="FQ112" s="151"/>
      <c r="FR112" s="151"/>
      <c r="FS112" s="151"/>
      <c r="FT112" s="151"/>
      <c r="FU112" s="151"/>
      <c r="FV112" s="151"/>
      <c r="FW112" s="151"/>
      <c r="FX112" s="151"/>
      <c r="FY112" s="151"/>
      <c r="FZ112" s="151"/>
      <c r="GA112" s="151"/>
      <c r="GB112" s="151"/>
      <c r="GC112" s="151"/>
      <c r="GD112" s="151"/>
      <c r="GE112" s="151"/>
      <c r="GF112" s="151"/>
      <c r="GG112" s="151"/>
      <c r="GH112" s="151"/>
      <c r="GI112" s="151"/>
      <c r="GJ112" s="151"/>
      <c r="GK112" s="151"/>
      <c r="GL112" s="151"/>
      <c r="GM112" s="151"/>
      <c r="GN112" s="151"/>
      <c r="GO112" s="151"/>
      <c r="GP112" s="151"/>
      <c r="GQ112" s="151"/>
      <c r="GR112" s="151"/>
      <c r="GS112" s="151"/>
      <c r="GT112" s="151"/>
      <c r="GU112" s="151"/>
      <c r="GV112" s="151"/>
      <c r="GW112" s="151"/>
      <c r="GX112" s="151"/>
      <c r="GY112" s="151"/>
      <c r="GZ112" s="151"/>
      <c r="HA112" s="151"/>
      <c r="HB112" s="151"/>
      <c r="HC112" s="151"/>
      <c r="HD112" s="151"/>
      <c r="HE112" s="151"/>
      <c r="HF112" s="151"/>
      <c r="HG112" s="151"/>
      <c r="HH112" s="151"/>
      <c r="HI112" s="151"/>
      <c r="HJ112" s="151"/>
      <c r="HK112" s="151"/>
      <c r="HL112" s="151"/>
      <c r="HM112" s="151"/>
      <c r="HN112" s="151"/>
      <c r="HO112" s="151"/>
      <c r="HP112" s="151"/>
      <c r="HQ112" s="151"/>
      <c r="HR112" s="151"/>
      <c r="HS112" s="151"/>
      <c r="HT112" s="151"/>
      <c r="HU112" s="151"/>
      <c r="HV112" s="151"/>
      <c r="HW112" s="151"/>
      <c r="HX112" s="151"/>
      <c r="HY112" s="151"/>
      <c r="HZ112" s="151"/>
      <c r="IA112" s="151"/>
      <c r="IB112" s="151"/>
      <c r="IC112" s="151"/>
      <c r="ID112" s="151"/>
      <c r="IE112" s="151"/>
      <c r="IF112" s="151"/>
      <c r="IG112" s="151"/>
      <c r="IH112" s="151"/>
      <c r="II112" s="151"/>
      <c r="IJ112" s="151"/>
      <c r="IK112" s="151"/>
      <c r="IL112" s="151"/>
      <c r="IM112" s="151"/>
      <c r="IN112" s="151"/>
      <c r="IO112" s="151"/>
      <c r="IP112" s="151"/>
      <c r="IQ112" s="151"/>
      <c r="IR112" s="151"/>
      <c r="IS112" s="151"/>
      <c r="IT112" s="151"/>
      <c r="IU112" s="151"/>
      <c r="IV112" s="151"/>
      <c r="IW112" s="151"/>
      <c r="IX112" s="151"/>
      <c r="IY112" s="151"/>
      <c r="IZ112" s="151"/>
      <c r="JA112" s="151"/>
      <c r="JB112" s="151"/>
      <c r="JC112" s="151"/>
      <c r="JD112" s="151"/>
      <c r="JE112" s="151"/>
      <c r="JF112" s="151"/>
      <c r="JG112" s="151"/>
      <c r="JH112" s="151"/>
      <c r="JI112" s="151"/>
      <c r="JJ112" s="151"/>
      <c r="JK112" s="151"/>
      <c r="JL112" s="151"/>
      <c r="JM112" s="151"/>
      <c r="JN112" s="151"/>
      <c r="JO112" s="151"/>
      <c r="JP112" s="151"/>
      <c r="JQ112" s="151"/>
      <c r="JR112" s="151"/>
      <c r="JS112" s="151"/>
      <c r="JT112" s="151"/>
      <c r="JU112" s="151"/>
      <c r="JV112" s="151"/>
      <c r="JW112" s="151"/>
      <c r="JX112" s="151"/>
      <c r="JY112" s="151"/>
      <c r="JZ112" s="151"/>
      <c r="KA112" s="151"/>
      <c r="KB112" s="151"/>
      <c r="KC112" s="151"/>
      <c r="KD112" s="151"/>
      <c r="KE112" s="151"/>
      <c r="KF112" s="151"/>
      <c r="KG112" s="151"/>
      <c r="KH112" s="151"/>
      <c r="KI112" s="151"/>
      <c r="KJ112" s="151"/>
      <c r="KK112" s="151"/>
      <c r="KL112" s="151"/>
      <c r="KM112" s="151"/>
      <c r="KN112" s="151"/>
      <c r="KO112" s="151"/>
      <c r="KP112" s="151"/>
      <c r="KQ112" s="151"/>
      <c r="KR112" s="151"/>
      <c r="KS112" s="151"/>
      <c r="KT112" s="151"/>
      <c r="KU112" s="151"/>
      <c r="KV112" s="151"/>
      <c r="KW112" s="151"/>
      <c r="KX112" s="151">
        <v>2</v>
      </c>
      <c r="KY112" s="151">
        <v>11</v>
      </c>
      <c r="KZ112" s="151"/>
      <c r="LA112" s="151"/>
      <c r="LB112" s="151"/>
      <c r="LC112" s="151"/>
      <c r="LD112" s="151"/>
      <c r="LE112" s="151"/>
      <c r="LF112" s="151"/>
      <c r="LG112" s="151"/>
      <c r="LH112" s="151"/>
      <c r="LI112" s="151"/>
      <c r="LJ112" s="151"/>
      <c r="LK112" s="151"/>
      <c r="LL112" s="151"/>
      <c r="LM112" s="151"/>
      <c r="LN112" s="151"/>
      <c r="LO112" s="151"/>
      <c r="LP112" s="151"/>
      <c r="LQ112" s="151"/>
      <c r="LR112" s="151"/>
      <c r="LS112" s="151"/>
      <c r="LT112" s="151"/>
      <c r="LU112" s="151"/>
      <c r="LV112" s="151"/>
      <c r="LW112" s="151"/>
      <c r="LX112" s="151"/>
      <c r="LY112" s="151"/>
      <c r="LZ112" s="151"/>
      <c r="MA112" s="151">
        <v>1</v>
      </c>
      <c r="MB112" s="151"/>
      <c r="MC112" s="151"/>
      <c r="MD112" s="151"/>
      <c r="ME112" s="151"/>
      <c r="MF112" s="151"/>
      <c r="MG112" s="151"/>
      <c r="MH112" s="151"/>
      <c r="MI112" s="151"/>
      <c r="MJ112" s="151"/>
      <c r="MK112" s="151"/>
      <c r="ML112" s="151"/>
      <c r="MM112" s="151"/>
      <c r="MN112" s="151"/>
      <c r="MO112" s="151"/>
      <c r="MP112" s="151"/>
      <c r="MQ112" s="151"/>
      <c r="MR112" s="151"/>
      <c r="MS112" s="151"/>
      <c r="MT112" s="151"/>
      <c r="MU112" s="151"/>
      <c r="MV112" s="151"/>
      <c r="MW112" s="151"/>
      <c r="MX112" s="151"/>
      <c r="MY112" s="151"/>
      <c r="MZ112" s="151"/>
      <c r="NA112" s="151"/>
      <c r="NB112" s="151"/>
      <c r="NC112" s="151"/>
      <c r="ND112" s="151"/>
      <c r="NE112" s="151"/>
      <c r="NF112" s="151"/>
      <c r="NG112" s="151"/>
      <c r="NH112" s="151"/>
      <c r="NI112" s="151"/>
      <c r="NJ112" s="151"/>
      <c r="NK112" s="151"/>
      <c r="NL112" s="151"/>
      <c r="NM112" s="151"/>
      <c r="NN112" s="151"/>
      <c r="NO112" s="151"/>
      <c r="NP112" s="151"/>
      <c r="NQ112" s="151">
        <v>1</v>
      </c>
      <c r="NR112" s="151">
        <v>0</v>
      </c>
      <c r="NS112" s="151"/>
      <c r="NT112" s="151"/>
      <c r="NU112" s="151"/>
      <c r="NV112" s="151"/>
      <c r="NW112" s="151"/>
      <c r="NX112" s="151"/>
      <c r="NY112" s="151"/>
      <c r="NZ112" s="151"/>
      <c r="OA112" s="151"/>
      <c r="OB112" s="151"/>
      <c r="OC112" s="151"/>
      <c r="OD112" s="151"/>
      <c r="OE112" s="151"/>
      <c r="OF112" s="151"/>
      <c r="OG112" s="151"/>
      <c r="OH112" s="151"/>
      <c r="OI112" s="151"/>
      <c r="OJ112" s="151">
        <v>88</v>
      </c>
      <c r="OK112" s="151"/>
      <c r="OL112" s="151">
        <v>21</v>
      </c>
      <c r="OM112" s="151"/>
      <c r="ON112" s="151"/>
      <c r="OO112" s="152"/>
      <c r="OP112" s="142">
        <v>994</v>
      </c>
      <c r="OQ112" s="153">
        <v>2417</v>
      </c>
      <c r="OR112" s="151">
        <v>3368</v>
      </c>
      <c r="OS112" s="151"/>
      <c r="OT112" s="151"/>
      <c r="OU112" s="151"/>
      <c r="OV112" s="151">
        <v>90</v>
      </c>
      <c r="OW112" s="151">
        <v>583</v>
      </c>
      <c r="OX112" s="151">
        <v>-4746</v>
      </c>
      <c r="OY112" s="151"/>
      <c r="OZ112" s="151">
        <v>1</v>
      </c>
      <c r="PA112" s="151"/>
      <c r="PB112" s="151"/>
      <c r="PC112" s="151"/>
      <c r="PD112" s="151"/>
      <c r="PE112" s="151"/>
      <c r="PF112" s="151"/>
      <c r="PG112" s="151"/>
      <c r="PH112" s="151">
        <v>294</v>
      </c>
      <c r="PI112" s="151"/>
      <c r="PJ112" s="154"/>
      <c r="PK112" s="142">
        <v>2007</v>
      </c>
      <c r="PL112" s="142">
        <v>3001</v>
      </c>
    </row>
    <row r="113" spans="1:428" ht="15" x14ac:dyDescent="0.25">
      <c r="A113" s="156">
        <v>333993</v>
      </c>
      <c r="B113" s="157" t="s">
        <v>722</v>
      </c>
      <c r="C113" s="147" t="s">
        <v>300</v>
      </c>
      <c r="D113" s="153"/>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c r="AE113" s="151"/>
      <c r="AF113" s="151"/>
      <c r="AG113" s="151"/>
      <c r="AH113" s="151"/>
      <c r="AI113" s="151"/>
      <c r="AJ113" s="151"/>
      <c r="AK113" s="151"/>
      <c r="AL113" s="151"/>
      <c r="AM113" s="151"/>
      <c r="AN113" s="151"/>
      <c r="AO113" s="151"/>
      <c r="AP113" s="151"/>
      <c r="AQ113" s="151"/>
      <c r="AR113" s="151"/>
      <c r="AS113" s="151"/>
      <c r="AT113" s="151"/>
      <c r="AU113" s="151"/>
      <c r="AV113" s="151"/>
      <c r="AW113" s="151"/>
      <c r="AX113" s="151"/>
      <c r="AY113" s="151"/>
      <c r="AZ113" s="151"/>
      <c r="BA113" s="151"/>
      <c r="BB113" s="151"/>
      <c r="BC113" s="151"/>
      <c r="BD113" s="151"/>
      <c r="BE113" s="151"/>
      <c r="BF113" s="151"/>
      <c r="BG113" s="151"/>
      <c r="BH113" s="151"/>
      <c r="BI113" s="151"/>
      <c r="BJ113" s="151"/>
      <c r="BK113" s="151"/>
      <c r="BL113" s="151"/>
      <c r="BM113" s="151"/>
      <c r="BN113" s="151"/>
      <c r="BO113" s="151"/>
      <c r="BP113" s="151"/>
      <c r="BQ113" s="151"/>
      <c r="BR113" s="151"/>
      <c r="BS113" s="151"/>
      <c r="BT113" s="151"/>
      <c r="BU113" s="151"/>
      <c r="BV113" s="151"/>
      <c r="BW113" s="151"/>
      <c r="BX113" s="151"/>
      <c r="BY113" s="151"/>
      <c r="BZ113" s="151"/>
      <c r="CA113" s="151"/>
      <c r="CB113" s="151"/>
      <c r="CC113" s="151"/>
      <c r="CD113" s="151"/>
      <c r="CE113" s="151"/>
      <c r="CF113" s="151"/>
      <c r="CG113" s="151"/>
      <c r="CH113" s="151"/>
      <c r="CI113" s="151"/>
      <c r="CJ113" s="151"/>
      <c r="CK113" s="151"/>
      <c r="CL113" s="151"/>
      <c r="CM113" s="151"/>
      <c r="CN113" s="151"/>
      <c r="CO113" s="151"/>
      <c r="CP113" s="151"/>
      <c r="CQ113" s="151"/>
      <c r="CR113" s="151"/>
      <c r="CS113" s="151"/>
      <c r="CT113" s="151"/>
      <c r="CU113" s="151"/>
      <c r="CV113" s="151"/>
      <c r="CW113" s="151"/>
      <c r="CX113" s="151"/>
      <c r="CY113" s="151"/>
      <c r="CZ113" s="151"/>
      <c r="DA113" s="151"/>
      <c r="DB113" s="151"/>
      <c r="DC113" s="151"/>
      <c r="DD113" s="151">
        <v>5</v>
      </c>
      <c r="DE113" s="151"/>
      <c r="DF113" s="151">
        <v>1474</v>
      </c>
      <c r="DG113" s="151"/>
      <c r="DH113" s="151"/>
      <c r="DI113" s="151"/>
      <c r="DJ113" s="151"/>
      <c r="DK113" s="151"/>
      <c r="DL113" s="151"/>
      <c r="DM113" s="151"/>
      <c r="DN113" s="151"/>
      <c r="DO113" s="151"/>
      <c r="DP113" s="151"/>
      <c r="DQ113" s="151"/>
      <c r="DR113" s="151"/>
      <c r="DS113" s="151"/>
      <c r="DT113" s="151"/>
      <c r="DU113" s="151"/>
      <c r="DV113" s="151"/>
      <c r="DW113" s="151"/>
      <c r="DX113" s="151"/>
      <c r="DY113" s="151"/>
      <c r="DZ113" s="151"/>
      <c r="EA113" s="151"/>
      <c r="EB113" s="151"/>
      <c r="EC113" s="151"/>
      <c r="ED113" s="151"/>
      <c r="EE113" s="151"/>
      <c r="EF113" s="151"/>
      <c r="EG113" s="151"/>
      <c r="EH113" s="151"/>
      <c r="EI113" s="151"/>
      <c r="EJ113" s="151"/>
      <c r="EK113" s="151"/>
      <c r="EL113" s="151"/>
      <c r="EM113" s="151"/>
      <c r="EN113" s="151"/>
      <c r="EO113" s="151"/>
      <c r="EP113" s="151"/>
      <c r="EQ113" s="151"/>
      <c r="ER113" s="151"/>
      <c r="ES113" s="151"/>
      <c r="ET113" s="151"/>
      <c r="EU113" s="151"/>
      <c r="EV113" s="151"/>
      <c r="EW113" s="151"/>
      <c r="EX113" s="151"/>
      <c r="EY113" s="151"/>
      <c r="EZ113" s="151"/>
      <c r="FA113" s="151"/>
      <c r="FB113" s="151"/>
      <c r="FC113" s="151"/>
      <c r="FD113" s="151"/>
      <c r="FE113" s="151"/>
      <c r="FF113" s="151"/>
      <c r="FG113" s="151"/>
      <c r="FH113" s="151"/>
      <c r="FI113" s="151"/>
      <c r="FJ113" s="151"/>
      <c r="FK113" s="151"/>
      <c r="FL113" s="151"/>
      <c r="FM113" s="151"/>
      <c r="FN113" s="151"/>
      <c r="FO113" s="151"/>
      <c r="FP113" s="151"/>
      <c r="FQ113" s="151"/>
      <c r="FR113" s="151"/>
      <c r="FS113" s="151"/>
      <c r="FT113" s="151"/>
      <c r="FU113" s="151"/>
      <c r="FV113" s="151"/>
      <c r="FW113" s="151"/>
      <c r="FX113" s="151"/>
      <c r="FY113" s="151"/>
      <c r="FZ113" s="151"/>
      <c r="GA113" s="151"/>
      <c r="GB113" s="151"/>
      <c r="GC113" s="151"/>
      <c r="GD113" s="151"/>
      <c r="GE113" s="151"/>
      <c r="GF113" s="151"/>
      <c r="GG113" s="151"/>
      <c r="GH113" s="151"/>
      <c r="GI113" s="151"/>
      <c r="GJ113" s="151"/>
      <c r="GK113" s="151"/>
      <c r="GL113" s="151"/>
      <c r="GM113" s="151"/>
      <c r="GN113" s="151"/>
      <c r="GO113" s="151"/>
      <c r="GP113" s="151"/>
      <c r="GQ113" s="151"/>
      <c r="GR113" s="151"/>
      <c r="GS113" s="151"/>
      <c r="GT113" s="151"/>
      <c r="GU113" s="151"/>
      <c r="GV113" s="151"/>
      <c r="GW113" s="151"/>
      <c r="GX113" s="151"/>
      <c r="GY113" s="151"/>
      <c r="GZ113" s="151"/>
      <c r="HA113" s="151"/>
      <c r="HB113" s="151"/>
      <c r="HC113" s="151"/>
      <c r="HD113" s="151"/>
      <c r="HE113" s="151"/>
      <c r="HF113" s="151"/>
      <c r="HG113" s="151"/>
      <c r="HH113" s="151"/>
      <c r="HI113" s="151"/>
      <c r="HJ113" s="151">
        <v>1345</v>
      </c>
      <c r="HK113" s="151"/>
      <c r="HL113" s="151"/>
      <c r="HM113" s="151"/>
      <c r="HN113" s="151"/>
      <c r="HO113" s="151"/>
      <c r="HP113" s="151"/>
      <c r="HQ113" s="151"/>
      <c r="HR113" s="151"/>
      <c r="HS113" s="151"/>
      <c r="HT113" s="151"/>
      <c r="HU113" s="151"/>
      <c r="HV113" s="151"/>
      <c r="HW113" s="151"/>
      <c r="HX113" s="151"/>
      <c r="HY113" s="151"/>
      <c r="HZ113" s="151"/>
      <c r="IA113" s="151"/>
      <c r="IB113" s="151"/>
      <c r="IC113" s="151"/>
      <c r="ID113" s="151"/>
      <c r="IE113" s="151"/>
      <c r="IF113" s="151"/>
      <c r="IG113" s="151"/>
      <c r="IH113" s="151"/>
      <c r="II113" s="151"/>
      <c r="IJ113" s="151"/>
      <c r="IK113" s="151"/>
      <c r="IL113" s="151"/>
      <c r="IM113" s="151"/>
      <c r="IN113" s="151"/>
      <c r="IO113" s="151"/>
      <c r="IP113" s="151"/>
      <c r="IQ113" s="151"/>
      <c r="IR113" s="151"/>
      <c r="IS113" s="151"/>
      <c r="IT113" s="151"/>
      <c r="IU113" s="151"/>
      <c r="IV113" s="151"/>
      <c r="IW113" s="151"/>
      <c r="IX113" s="151"/>
      <c r="IY113" s="151">
        <v>995</v>
      </c>
      <c r="IZ113" s="151"/>
      <c r="JA113" s="151"/>
      <c r="JB113" s="151"/>
      <c r="JC113" s="151"/>
      <c r="JD113" s="151"/>
      <c r="JE113" s="151"/>
      <c r="JF113" s="151"/>
      <c r="JG113" s="151"/>
      <c r="JH113" s="151"/>
      <c r="JI113" s="151"/>
      <c r="JJ113" s="151"/>
      <c r="JK113" s="151"/>
      <c r="JL113" s="151"/>
      <c r="JM113" s="151"/>
      <c r="JN113" s="151"/>
      <c r="JO113" s="151"/>
      <c r="JP113" s="151"/>
      <c r="JQ113" s="151"/>
      <c r="JR113" s="151"/>
      <c r="JS113" s="151"/>
      <c r="JT113" s="151"/>
      <c r="JU113" s="151"/>
      <c r="JV113" s="151"/>
      <c r="JW113" s="151"/>
      <c r="JX113" s="151"/>
      <c r="JY113" s="151"/>
      <c r="JZ113" s="151"/>
      <c r="KA113" s="151"/>
      <c r="KB113" s="151"/>
      <c r="KC113" s="151"/>
      <c r="KD113" s="151"/>
      <c r="KE113" s="151"/>
      <c r="KF113" s="151"/>
      <c r="KG113" s="151"/>
      <c r="KH113" s="151"/>
      <c r="KI113" s="151"/>
      <c r="KJ113" s="151"/>
      <c r="KK113" s="151"/>
      <c r="KL113" s="151"/>
      <c r="KM113" s="151"/>
      <c r="KN113" s="151"/>
      <c r="KO113" s="151"/>
      <c r="KP113" s="151"/>
      <c r="KQ113" s="151"/>
      <c r="KR113" s="151"/>
      <c r="KS113" s="151"/>
      <c r="KT113" s="151"/>
      <c r="KU113" s="151"/>
      <c r="KV113" s="151"/>
      <c r="KW113" s="151"/>
      <c r="KX113" s="151"/>
      <c r="KY113" s="151"/>
      <c r="KZ113" s="151"/>
      <c r="LA113" s="151"/>
      <c r="LB113" s="151"/>
      <c r="LC113" s="151"/>
      <c r="LD113" s="151"/>
      <c r="LE113" s="151"/>
      <c r="LF113" s="151"/>
      <c r="LG113" s="151"/>
      <c r="LH113" s="151"/>
      <c r="LI113" s="151"/>
      <c r="LJ113" s="151"/>
      <c r="LK113" s="151"/>
      <c r="LL113" s="151"/>
      <c r="LM113" s="151"/>
      <c r="LN113" s="151"/>
      <c r="LO113" s="151"/>
      <c r="LP113" s="151"/>
      <c r="LQ113" s="151"/>
      <c r="LR113" s="151"/>
      <c r="LS113" s="151"/>
      <c r="LT113" s="151"/>
      <c r="LU113" s="151"/>
      <c r="LV113" s="151"/>
      <c r="LW113" s="151"/>
      <c r="LX113" s="151"/>
      <c r="LY113" s="151"/>
      <c r="LZ113" s="151"/>
      <c r="MA113" s="151"/>
      <c r="MB113" s="151"/>
      <c r="MC113" s="151"/>
      <c r="MD113" s="151"/>
      <c r="ME113" s="151"/>
      <c r="MF113" s="151"/>
      <c r="MG113" s="151"/>
      <c r="MH113" s="151"/>
      <c r="MI113" s="151"/>
      <c r="MJ113" s="151"/>
      <c r="MK113" s="151"/>
      <c r="ML113" s="151"/>
      <c r="MM113" s="151"/>
      <c r="MN113" s="151"/>
      <c r="MO113" s="151"/>
      <c r="MP113" s="151"/>
      <c r="MQ113" s="151"/>
      <c r="MR113" s="151"/>
      <c r="MS113" s="151"/>
      <c r="MT113" s="151"/>
      <c r="MU113" s="151"/>
      <c r="MV113" s="151"/>
      <c r="MW113" s="151"/>
      <c r="MX113" s="151"/>
      <c r="MY113" s="151"/>
      <c r="MZ113" s="151"/>
      <c r="NA113" s="151"/>
      <c r="NB113" s="151"/>
      <c r="NC113" s="151"/>
      <c r="ND113" s="151"/>
      <c r="NE113" s="151"/>
      <c r="NF113" s="151"/>
      <c r="NG113" s="151"/>
      <c r="NH113" s="151"/>
      <c r="NI113" s="151"/>
      <c r="NJ113" s="151"/>
      <c r="NK113" s="151"/>
      <c r="NL113" s="151"/>
      <c r="NM113" s="151"/>
      <c r="NN113" s="151"/>
      <c r="NO113" s="151"/>
      <c r="NP113" s="151"/>
      <c r="NQ113" s="151"/>
      <c r="NR113" s="151"/>
      <c r="NS113" s="151"/>
      <c r="NT113" s="151"/>
      <c r="NU113" s="151"/>
      <c r="NV113" s="151"/>
      <c r="NW113" s="151"/>
      <c r="NX113" s="151"/>
      <c r="NY113" s="151"/>
      <c r="NZ113" s="151"/>
      <c r="OA113" s="151"/>
      <c r="OB113" s="151"/>
      <c r="OC113" s="151"/>
      <c r="OD113" s="151"/>
      <c r="OE113" s="151"/>
      <c r="OF113" s="151"/>
      <c r="OG113" s="151"/>
      <c r="OH113" s="151"/>
      <c r="OI113" s="151"/>
      <c r="OJ113" s="151"/>
      <c r="OK113" s="151"/>
      <c r="OL113" s="151"/>
      <c r="OM113" s="151"/>
      <c r="ON113" s="151"/>
      <c r="OO113" s="152"/>
      <c r="OP113" s="142">
        <v>3819</v>
      </c>
      <c r="OQ113" s="153"/>
      <c r="OR113" s="151">
        <v>5146</v>
      </c>
      <c r="OS113" s="151"/>
      <c r="OT113" s="151"/>
      <c r="OU113" s="151"/>
      <c r="OV113" s="151">
        <v>8</v>
      </c>
      <c r="OW113" s="151">
        <v>759</v>
      </c>
      <c r="OX113" s="151">
        <v>-3003</v>
      </c>
      <c r="OY113" s="151"/>
      <c r="OZ113" s="151"/>
      <c r="PA113" s="151"/>
      <c r="PB113" s="151"/>
      <c r="PC113" s="151"/>
      <c r="PD113" s="151">
        <v>2</v>
      </c>
      <c r="PE113" s="151"/>
      <c r="PF113" s="151"/>
      <c r="PG113" s="151"/>
      <c r="PH113" s="151"/>
      <c r="PI113" s="151"/>
      <c r="PJ113" s="154"/>
      <c r="PK113" s="142">
        <v>2912</v>
      </c>
      <c r="PL113" s="142">
        <v>6731</v>
      </c>
    </row>
    <row r="114" spans="1:428" ht="15" x14ac:dyDescent="0.25">
      <c r="A114" s="156">
        <v>333994</v>
      </c>
      <c r="B114" s="157" t="s">
        <v>722</v>
      </c>
      <c r="C114" s="147" t="s">
        <v>301</v>
      </c>
      <c r="D114" s="153"/>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v>46</v>
      </c>
      <c r="AD114" s="151"/>
      <c r="AE114" s="151"/>
      <c r="AF114" s="151"/>
      <c r="AG114" s="151"/>
      <c r="AH114" s="151"/>
      <c r="AI114" s="151"/>
      <c r="AJ114" s="151"/>
      <c r="AK114" s="151"/>
      <c r="AL114" s="151"/>
      <c r="AM114" s="151"/>
      <c r="AN114" s="151"/>
      <c r="AO114" s="151"/>
      <c r="AP114" s="151"/>
      <c r="AQ114" s="151"/>
      <c r="AR114" s="151"/>
      <c r="AS114" s="151"/>
      <c r="AT114" s="151"/>
      <c r="AU114" s="151"/>
      <c r="AV114" s="151"/>
      <c r="AW114" s="151"/>
      <c r="AX114" s="151"/>
      <c r="AY114" s="151"/>
      <c r="AZ114" s="151"/>
      <c r="BA114" s="151"/>
      <c r="BB114" s="151"/>
      <c r="BC114" s="151"/>
      <c r="BD114" s="151"/>
      <c r="BE114" s="151"/>
      <c r="BF114" s="151"/>
      <c r="BG114" s="151"/>
      <c r="BH114" s="151"/>
      <c r="BI114" s="151"/>
      <c r="BJ114" s="151"/>
      <c r="BK114" s="151"/>
      <c r="BL114" s="151"/>
      <c r="BM114" s="151"/>
      <c r="BN114" s="151"/>
      <c r="BO114" s="151"/>
      <c r="BP114" s="151"/>
      <c r="BQ114" s="151"/>
      <c r="BR114" s="151"/>
      <c r="BS114" s="151"/>
      <c r="BT114" s="151"/>
      <c r="BU114" s="151"/>
      <c r="BV114" s="151"/>
      <c r="BW114" s="151"/>
      <c r="BX114" s="151"/>
      <c r="BY114" s="151">
        <v>18</v>
      </c>
      <c r="BZ114" s="151"/>
      <c r="CA114" s="151">
        <v>181</v>
      </c>
      <c r="CB114" s="151"/>
      <c r="CC114" s="151"/>
      <c r="CD114" s="151"/>
      <c r="CE114" s="151"/>
      <c r="CF114" s="151"/>
      <c r="CG114" s="151">
        <v>8</v>
      </c>
      <c r="CH114" s="151"/>
      <c r="CI114" s="151"/>
      <c r="CJ114" s="151"/>
      <c r="CK114" s="151"/>
      <c r="CL114" s="151"/>
      <c r="CM114" s="151"/>
      <c r="CN114" s="151"/>
      <c r="CO114" s="151"/>
      <c r="CP114" s="151"/>
      <c r="CQ114" s="151"/>
      <c r="CR114" s="151"/>
      <c r="CS114" s="151"/>
      <c r="CT114" s="151"/>
      <c r="CU114" s="151"/>
      <c r="CV114" s="151"/>
      <c r="CW114" s="151"/>
      <c r="CX114" s="151"/>
      <c r="CY114" s="151"/>
      <c r="CZ114" s="151"/>
      <c r="DA114" s="151"/>
      <c r="DB114" s="151"/>
      <c r="DC114" s="151"/>
      <c r="DD114" s="151"/>
      <c r="DE114" s="151"/>
      <c r="DF114" s="151"/>
      <c r="DG114" s="151">
        <v>443</v>
      </c>
      <c r="DH114" s="151"/>
      <c r="DI114" s="151"/>
      <c r="DJ114" s="151"/>
      <c r="DK114" s="151"/>
      <c r="DL114" s="151"/>
      <c r="DM114" s="151"/>
      <c r="DN114" s="151"/>
      <c r="DO114" s="151"/>
      <c r="DP114" s="151"/>
      <c r="DQ114" s="151"/>
      <c r="DR114" s="151"/>
      <c r="DS114" s="151"/>
      <c r="DT114" s="151"/>
      <c r="DU114" s="151"/>
      <c r="DV114" s="151"/>
      <c r="DW114" s="151"/>
      <c r="DX114" s="151"/>
      <c r="DY114" s="151"/>
      <c r="DZ114" s="151"/>
      <c r="EA114" s="151"/>
      <c r="EB114" s="151"/>
      <c r="EC114" s="151"/>
      <c r="ED114" s="151"/>
      <c r="EE114" s="151"/>
      <c r="EF114" s="151"/>
      <c r="EG114" s="151"/>
      <c r="EH114" s="151"/>
      <c r="EI114" s="151"/>
      <c r="EJ114" s="151"/>
      <c r="EK114" s="151"/>
      <c r="EL114" s="151"/>
      <c r="EM114" s="151"/>
      <c r="EN114" s="151"/>
      <c r="EO114" s="151"/>
      <c r="EP114" s="151"/>
      <c r="EQ114" s="151"/>
      <c r="ER114" s="151"/>
      <c r="ES114" s="151"/>
      <c r="ET114" s="151"/>
      <c r="EU114" s="151"/>
      <c r="EV114" s="151"/>
      <c r="EW114" s="151"/>
      <c r="EX114" s="151"/>
      <c r="EY114" s="151"/>
      <c r="EZ114" s="151"/>
      <c r="FA114" s="151"/>
      <c r="FB114" s="151"/>
      <c r="FC114" s="151"/>
      <c r="FD114" s="151"/>
      <c r="FE114" s="151"/>
      <c r="FF114" s="151"/>
      <c r="FG114" s="151"/>
      <c r="FH114" s="151"/>
      <c r="FI114" s="151"/>
      <c r="FJ114" s="151"/>
      <c r="FK114" s="151"/>
      <c r="FL114" s="151"/>
      <c r="FM114" s="151"/>
      <c r="FN114" s="151"/>
      <c r="FO114" s="151"/>
      <c r="FP114" s="151"/>
      <c r="FQ114" s="151"/>
      <c r="FR114" s="151"/>
      <c r="FS114" s="151"/>
      <c r="FT114" s="151"/>
      <c r="FU114" s="151"/>
      <c r="FV114" s="151"/>
      <c r="FW114" s="151"/>
      <c r="FX114" s="151"/>
      <c r="FY114" s="151"/>
      <c r="FZ114" s="151"/>
      <c r="GA114" s="151"/>
      <c r="GB114" s="151"/>
      <c r="GC114" s="151"/>
      <c r="GD114" s="151"/>
      <c r="GE114" s="151"/>
      <c r="GF114" s="151"/>
      <c r="GG114" s="151"/>
      <c r="GH114" s="151"/>
      <c r="GI114" s="151"/>
      <c r="GJ114" s="151"/>
      <c r="GK114" s="151"/>
      <c r="GL114" s="151"/>
      <c r="GM114" s="151"/>
      <c r="GN114" s="151"/>
      <c r="GO114" s="151"/>
      <c r="GP114" s="151"/>
      <c r="GQ114" s="151"/>
      <c r="GR114" s="151"/>
      <c r="GS114" s="151"/>
      <c r="GT114" s="151"/>
      <c r="GU114" s="151"/>
      <c r="GV114" s="151"/>
      <c r="GW114" s="151"/>
      <c r="GX114" s="151"/>
      <c r="GY114" s="151"/>
      <c r="GZ114" s="151"/>
      <c r="HA114" s="151"/>
      <c r="HB114" s="151"/>
      <c r="HC114" s="151"/>
      <c r="HD114" s="151"/>
      <c r="HE114" s="151"/>
      <c r="HF114" s="151"/>
      <c r="HG114" s="151"/>
      <c r="HH114" s="151"/>
      <c r="HI114" s="151"/>
      <c r="HJ114" s="151"/>
      <c r="HK114" s="151"/>
      <c r="HL114" s="151"/>
      <c r="HM114" s="151"/>
      <c r="HN114" s="151"/>
      <c r="HO114" s="151"/>
      <c r="HP114" s="151"/>
      <c r="HQ114" s="151"/>
      <c r="HR114" s="151"/>
      <c r="HS114" s="151"/>
      <c r="HT114" s="151"/>
      <c r="HU114" s="151"/>
      <c r="HV114" s="151"/>
      <c r="HW114" s="151"/>
      <c r="HX114" s="151"/>
      <c r="HY114" s="151"/>
      <c r="HZ114" s="151"/>
      <c r="IA114" s="151"/>
      <c r="IB114" s="151"/>
      <c r="IC114" s="151"/>
      <c r="ID114" s="151"/>
      <c r="IE114" s="151"/>
      <c r="IF114" s="151"/>
      <c r="IG114" s="151"/>
      <c r="IH114" s="151"/>
      <c r="II114" s="151"/>
      <c r="IJ114" s="151"/>
      <c r="IK114" s="151"/>
      <c r="IL114" s="151"/>
      <c r="IM114" s="151"/>
      <c r="IN114" s="151"/>
      <c r="IO114" s="151"/>
      <c r="IP114" s="151"/>
      <c r="IQ114" s="151"/>
      <c r="IR114" s="151"/>
      <c r="IS114" s="151"/>
      <c r="IT114" s="151"/>
      <c r="IU114" s="151"/>
      <c r="IV114" s="151"/>
      <c r="IW114" s="151"/>
      <c r="IX114" s="151"/>
      <c r="IY114" s="151"/>
      <c r="IZ114" s="151"/>
      <c r="JA114" s="151"/>
      <c r="JB114" s="151"/>
      <c r="JC114" s="151"/>
      <c r="JD114" s="151"/>
      <c r="JE114" s="151"/>
      <c r="JF114" s="151"/>
      <c r="JG114" s="151"/>
      <c r="JH114" s="151"/>
      <c r="JI114" s="151"/>
      <c r="JJ114" s="151"/>
      <c r="JK114" s="151"/>
      <c r="JL114" s="151"/>
      <c r="JM114" s="151"/>
      <c r="JN114" s="151"/>
      <c r="JO114" s="151"/>
      <c r="JP114" s="151"/>
      <c r="JQ114" s="151"/>
      <c r="JR114" s="151"/>
      <c r="JS114" s="151"/>
      <c r="JT114" s="151"/>
      <c r="JU114" s="151"/>
      <c r="JV114" s="151"/>
      <c r="JW114" s="151"/>
      <c r="JX114" s="151"/>
      <c r="JY114" s="151"/>
      <c r="JZ114" s="151"/>
      <c r="KA114" s="151"/>
      <c r="KB114" s="151"/>
      <c r="KC114" s="151"/>
      <c r="KD114" s="151"/>
      <c r="KE114" s="151"/>
      <c r="KF114" s="151"/>
      <c r="KG114" s="151"/>
      <c r="KH114" s="151"/>
      <c r="KI114" s="151"/>
      <c r="KJ114" s="151"/>
      <c r="KK114" s="151"/>
      <c r="KL114" s="151"/>
      <c r="KM114" s="151"/>
      <c r="KN114" s="151"/>
      <c r="KO114" s="151"/>
      <c r="KP114" s="151"/>
      <c r="KQ114" s="151"/>
      <c r="KR114" s="151"/>
      <c r="KS114" s="151"/>
      <c r="KT114" s="151"/>
      <c r="KU114" s="151"/>
      <c r="KV114" s="151"/>
      <c r="KW114" s="151"/>
      <c r="KX114" s="151"/>
      <c r="KY114" s="151"/>
      <c r="KZ114" s="151"/>
      <c r="LA114" s="151"/>
      <c r="LB114" s="151"/>
      <c r="LC114" s="151"/>
      <c r="LD114" s="151"/>
      <c r="LE114" s="151"/>
      <c r="LF114" s="151"/>
      <c r="LG114" s="151"/>
      <c r="LH114" s="151"/>
      <c r="LI114" s="151"/>
      <c r="LJ114" s="151"/>
      <c r="LK114" s="151"/>
      <c r="LL114" s="151"/>
      <c r="LM114" s="151"/>
      <c r="LN114" s="151"/>
      <c r="LO114" s="151"/>
      <c r="LP114" s="151"/>
      <c r="LQ114" s="151"/>
      <c r="LR114" s="151"/>
      <c r="LS114" s="151"/>
      <c r="LT114" s="151"/>
      <c r="LU114" s="151"/>
      <c r="LV114" s="151"/>
      <c r="LW114" s="151"/>
      <c r="LX114" s="151"/>
      <c r="LY114" s="151"/>
      <c r="LZ114" s="151"/>
      <c r="MA114" s="151"/>
      <c r="MB114" s="151"/>
      <c r="MC114" s="151"/>
      <c r="MD114" s="151"/>
      <c r="ME114" s="151"/>
      <c r="MF114" s="151"/>
      <c r="MG114" s="151"/>
      <c r="MH114" s="151"/>
      <c r="MI114" s="151"/>
      <c r="MJ114" s="151"/>
      <c r="MK114" s="151"/>
      <c r="ML114" s="151"/>
      <c r="MM114" s="151"/>
      <c r="MN114" s="151"/>
      <c r="MO114" s="151"/>
      <c r="MP114" s="151"/>
      <c r="MQ114" s="151"/>
      <c r="MR114" s="151"/>
      <c r="MS114" s="151"/>
      <c r="MT114" s="151"/>
      <c r="MU114" s="151"/>
      <c r="MV114" s="151"/>
      <c r="MW114" s="151"/>
      <c r="MX114" s="151"/>
      <c r="MY114" s="151"/>
      <c r="MZ114" s="151"/>
      <c r="NA114" s="151"/>
      <c r="NB114" s="151"/>
      <c r="NC114" s="151"/>
      <c r="ND114" s="151"/>
      <c r="NE114" s="151"/>
      <c r="NF114" s="151"/>
      <c r="NG114" s="151"/>
      <c r="NH114" s="151"/>
      <c r="NI114" s="151"/>
      <c r="NJ114" s="151"/>
      <c r="NK114" s="151"/>
      <c r="NL114" s="151"/>
      <c r="NM114" s="151"/>
      <c r="NN114" s="151"/>
      <c r="NO114" s="151"/>
      <c r="NP114" s="151"/>
      <c r="NQ114" s="151"/>
      <c r="NR114" s="151"/>
      <c r="NS114" s="151"/>
      <c r="NT114" s="151"/>
      <c r="NU114" s="151"/>
      <c r="NV114" s="151"/>
      <c r="NW114" s="151"/>
      <c r="NX114" s="151"/>
      <c r="NY114" s="151"/>
      <c r="NZ114" s="151"/>
      <c r="OA114" s="151"/>
      <c r="OB114" s="151"/>
      <c r="OC114" s="151"/>
      <c r="OD114" s="151"/>
      <c r="OE114" s="151">
        <v>26</v>
      </c>
      <c r="OF114" s="151">
        <v>36</v>
      </c>
      <c r="OG114" s="151"/>
      <c r="OH114" s="151"/>
      <c r="OI114" s="151"/>
      <c r="OJ114" s="151"/>
      <c r="OK114" s="151"/>
      <c r="OL114" s="151"/>
      <c r="OM114" s="151"/>
      <c r="ON114" s="151"/>
      <c r="OO114" s="152"/>
      <c r="OP114" s="142">
        <v>759</v>
      </c>
      <c r="OQ114" s="153"/>
      <c r="OR114" s="151">
        <v>1380</v>
      </c>
      <c r="OS114" s="151"/>
      <c r="OT114" s="151"/>
      <c r="OU114" s="151"/>
      <c r="OV114" s="151">
        <v>12</v>
      </c>
      <c r="OW114" s="151">
        <v>1022</v>
      </c>
      <c r="OX114" s="151">
        <v>-632</v>
      </c>
      <c r="OY114" s="151"/>
      <c r="OZ114" s="151"/>
      <c r="PA114" s="151"/>
      <c r="PB114" s="151"/>
      <c r="PC114" s="151"/>
      <c r="PD114" s="151"/>
      <c r="PE114" s="151"/>
      <c r="PF114" s="151"/>
      <c r="PG114" s="151"/>
      <c r="PH114" s="151">
        <v>21</v>
      </c>
      <c r="PI114" s="151"/>
      <c r="PJ114" s="154"/>
      <c r="PK114" s="142">
        <v>1803</v>
      </c>
      <c r="PL114" s="142">
        <v>2561</v>
      </c>
    </row>
    <row r="115" spans="1:428" ht="15" x14ac:dyDescent="0.25">
      <c r="A115" s="156" t="s">
        <v>623</v>
      </c>
      <c r="B115" s="157" t="s">
        <v>722</v>
      </c>
      <c r="C115" s="147" t="s">
        <v>302</v>
      </c>
      <c r="D115" s="153">
        <v>1</v>
      </c>
      <c r="E115" s="151">
        <v>3</v>
      </c>
      <c r="F115" s="151">
        <v>1</v>
      </c>
      <c r="G115" s="151"/>
      <c r="H115" s="151">
        <v>0</v>
      </c>
      <c r="I115" s="151">
        <v>0</v>
      </c>
      <c r="J115" s="151">
        <v>3</v>
      </c>
      <c r="K115" s="151"/>
      <c r="L115" s="151">
        <v>0</v>
      </c>
      <c r="M115" s="151">
        <v>0</v>
      </c>
      <c r="N115" s="151"/>
      <c r="O115" s="151"/>
      <c r="P115" s="151"/>
      <c r="Q115" s="151">
        <v>378</v>
      </c>
      <c r="R115" s="151"/>
      <c r="S115" s="151">
        <v>13</v>
      </c>
      <c r="T115" s="151">
        <v>49</v>
      </c>
      <c r="U115" s="151"/>
      <c r="V115" s="151"/>
      <c r="W115" s="151">
        <v>55</v>
      </c>
      <c r="X115" s="151">
        <v>92</v>
      </c>
      <c r="Y115" s="151">
        <v>27</v>
      </c>
      <c r="Z115" s="151">
        <v>1</v>
      </c>
      <c r="AA115" s="151"/>
      <c r="AB115" s="151">
        <v>108</v>
      </c>
      <c r="AC115" s="151">
        <v>395</v>
      </c>
      <c r="AD115" s="151">
        <v>49</v>
      </c>
      <c r="AE115" s="151">
        <v>2</v>
      </c>
      <c r="AF115" s="151">
        <v>390</v>
      </c>
      <c r="AG115" s="151">
        <v>16</v>
      </c>
      <c r="AH115" s="151">
        <v>85</v>
      </c>
      <c r="AI115" s="151">
        <v>2890</v>
      </c>
      <c r="AJ115" s="151">
        <v>36</v>
      </c>
      <c r="AK115" s="151">
        <v>13</v>
      </c>
      <c r="AL115" s="151">
        <v>65</v>
      </c>
      <c r="AM115" s="151">
        <v>24</v>
      </c>
      <c r="AN115" s="151"/>
      <c r="AO115" s="151"/>
      <c r="AP115" s="151"/>
      <c r="AQ115" s="151"/>
      <c r="AR115" s="151"/>
      <c r="AS115" s="151"/>
      <c r="AT115" s="151"/>
      <c r="AU115" s="151"/>
      <c r="AV115" s="151"/>
      <c r="AW115" s="151"/>
      <c r="AX115" s="151"/>
      <c r="AY115" s="151">
        <v>5</v>
      </c>
      <c r="AZ115" s="151"/>
      <c r="BA115" s="151"/>
      <c r="BB115" s="151"/>
      <c r="BC115" s="151"/>
      <c r="BD115" s="151"/>
      <c r="BE115" s="151">
        <v>4</v>
      </c>
      <c r="BF115" s="151"/>
      <c r="BG115" s="151"/>
      <c r="BH115" s="151">
        <v>10</v>
      </c>
      <c r="BI115" s="151"/>
      <c r="BJ115" s="151"/>
      <c r="BK115" s="151">
        <v>2</v>
      </c>
      <c r="BL115" s="151">
        <v>7</v>
      </c>
      <c r="BM115" s="151">
        <v>2</v>
      </c>
      <c r="BN115" s="151"/>
      <c r="BO115" s="151"/>
      <c r="BP115" s="151"/>
      <c r="BQ115" s="151">
        <v>3</v>
      </c>
      <c r="BR115" s="151">
        <v>83</v>
      </c>
      <c r="BS115" s="151">
        <v>29</v>
      </c>
      <c r="BT115" s="151">
        <v>40</v>
      </c>
      <c r="BU115" s="151">
        <v>35</v>
      </c>
      <c r="BV115" s="151"/>
      <c r="BW115" s="151"/>
      <c r="BX115" s="151"/>
      <c r="BY115" s="151">
        <v>30</v>
      </c>
      <c r="BZ115" s="151">
        <v>19</v>
      </c>
      <c r="CA115" s="151">
        <v>135</v>
      </c>
      <c r="CB115" s="151"/>
      <c r="CC115" s="151">
        <v>2</v>
      </c>
      <c r="CD115" s="151">
        <v>2</v>
      </c>
      <c r="CE115" s="151"/>
      <c r="CF115" s="151"/>
      <c r="CG115" s="151">
        <v>4</v>
      </c>
      <c r="CH115" s="151">
        <v>59</v>
      </c>
      <c r="CI115" s="151">
        <v>10</v>
      </c>
      <c r="CJ115" s="151">
        <v>72</v>
      </c>
      <c r="CK115" s="151">
        <v>61</v>
      </c>
      <c r="CL115" s="151">
        <v>62</v>
      </c>
      <c r="CM115" s="151">
        <v>82</v>
      </c>
      <c r="CN115" s="151"/>
      <c r="CO115" s="151"/>
      <c r="CP115" s="151">
        <v>28</v>
      </c>
      <c r="CQ115" s="151"/>
      <c r="CR115" s="151">
        <v>12</v>
      </c>
      <c r="CS115" s="151"/>
      <c r="CT115" s="151">
        <v>6</v>
      </c>
      <c r="CU115" s="151">
        <v>22</v>
      </c>
      <c r="CV115" s="151">
        <v>16</v>
      </c>
      <c r="CW115" s="151">
        <v>6</v>
      </c>
      <c r="CX115" s="151">
        <v>172</v>
      </c>
      <c r="CY115" s="151"/>
      <c r="CZ115" s="151">
        <v>1</v>
      </c>
      <c r="DA115" s="151">
        <v>129</v>
      </c>
      <c r="DB115" s="151">
        <v>5</v>
      </c>
      <c r="DC115" s="151">
        <v>16</v>
      </c>
      <c r="DD115" s="151">
        <v>16</v>
      </c>
      <c r="DE115" s="151"/>
      <c r="DF115" s="151">
        <v>0</v>
      </c>
      <c r="DG115" s="151">
        <v>5</v>
      </c>
      <c r="DH115" s="151">
        <v>1265</v>
      </c>
      <c r="DI115" s="151">
        <v>28</v>
      </c>
      <c r="DJ115" s="151"/>
      <c r="DK115" s="151"/>
      <c r="DL115" s="151"/>
      <c r="DM115" s="151"/>
      <c r="DN115" s="151"/>
      <c r="DO115" s="151"/>
      <c r="DP115" s="151">
        <v>0</v>
      </c>
      <c r="DQ115" s="151"/>
      <c r="DR115" s="151"/>
      <c r="DS115" s="151"/>
      <c r="DT115" s="151">
        <v>0</v>
      </c>
      <c r="DU115" s="151"/>
      <c r="DV115" s="151"/>
      <c r="DW115" s="151"/>
      <c r="DX115" s="151"/>
      <c r="DY115" s="151"/>
      <c r="DZ115" s="151"/>
      <c r="EA115" s="151">
        <v>1</v>
      </c>
      <c r="EB115" s="151"/>
      <c r="EC115" s="151"/>
      <c r="ED115" s="151"/>
      <c r="EE115" s="151"/>
      <c r="EF115" s="151"/>
      <c r="EG115" s="151"/>
      <c r="EH115" s="151"/>
      <c r="EI115" s="151"/>
      <c r="EJ115" s="151"/>
      <c r="EK115" s="151"/>
      <c r="EL115" s="151"/>
      <c r="EM115" s="151"/>
      <c r="EN115" s="151"/>
      <c r="EO115" s="151">
        <v>1</v>
      </c>
      <c r="EP115" s="151"/>
      <c r="EQ115" s="151">
        <v>0</v>
      </c>
      <c r="ER115" s="151">
        <v>14</v>
      </c>
      <c r="ES115" s="151">
        <v>54</v>
      </c>
      <c r="ET115" s="151">
        <v>35</v>
      </c>
      <c r="EU115" s="151">
        <v>163</v>
      </c>
      <c r="EV115" s="151">
        <v>12</v>
      </c>
      <c r="EW115" s="151"/>
      <c r="EX115" s="151"/>
      <c r="EY115" s="151">
        <v>95</v>
      </c>
      <c r="EZ115" s="151">
        <v>30</v>
      </c>
      <c r="FA115" s="151">
        <v>125</v>
      </c>
      <c r="FB115" s="151"/>
      <c r="FC115" s="151"/>
      <c r="FD115" s="151">
        <v>89</v>
      </c>
      <c r="FE115" s="151">
        <v>35</v>
      </c>
      <c r="FF115" s="151">
        <v>253</v>
      </c>
      <c r="FG115" s="151">
        <v>3</v>
      </c>
      <c r="FH115" s="151">
        <v>2</v>
      </c>
      <c r="FI115" s="151"/>
      <c r="FJ115" s="151">
        <v>3</v>
      </c>
      <c r="FK115" s="151">
        <v>24</v>
      </c>
      <c r="FL115" s="151">
        <v>3</v>
      </c>
      <c r="FM115" s="151"/>
      <c r="FN115" s="151"/>
      <c r="FO115" s="151"/>
      <c r="FP115" s="151"/>
      <c r="FQ115" s="151"/>
      <c r="FR115" s="151"/>
      <c r="FS115" s="151"/>
      <c r="FT115" s="151"/>
      <c r="FU115" s="151"/>
      <c r="FV115" s="151"/>
      <c r="FW115" s="151"/>
      <c r="FX115" s="151"/>
      <c r="FY115" s="151">
        <v>2</v>
      </c>
      <c r="FZ115" s="151">
        <v>1</v>
      </c>
      <c r="GA115" s="151"/>
      <c r="GB115" s="151"/>
      <c r="GC115" s="151"/>
      <c r="GD115" s="151"/>
      <c r="GE115" s="151"/>
      <c r="GF115" s="151"/>
      <c r="GG115" s="151"/>
      <c r="GH115" s="151">
        <v>2</v>
      </c>
      <c r="GI115" s="151">
        <v>45</v>
      </c>
      <c r="GJ115" s="151"/>
      <c r="GK115" s="151"/>
      <c r="GL115" s="151"/>
      <c r="GM115" s="151"/>
      <c r="GN115" s="151"/>
      <c r="GO115" s="151"/>
      <c r="GP115" s="151"/>
      <c r="GQ115" s="151"/>
      <c r="GR115" s="151"/>
      <c r="GS115" s="151"/>
      <c r="GT115" s="151"/>
      <c r="GU115" s="151"/>
      <c r="GV115" s="151"/>
      <c r="GW115" s="151"/>
      <c r="GX115" s="151"/>
      <c r="GY115" s="151"/>
      <c r="GZ115" s="151"/>
      <c r="HA115" s="151"/>
      <c r="HB115" s="151"/>
      <c r="HC115" s="151"/>
      <c r="HD115" s="151"/>
      <c r="HE115" s="151"/>
      <c r="HF115" s="151"/>
      <c r="HG115" s="151"/>
      <c r="HH115" s="151"/>
      <c r="HI115" s="151"/>
      <c r="HJ115" s="151"/>
      <c r="HK115" s="151"/>
      <c r="HL115" s="151"/>
      <c r="HM115" s="151"/>
      <c r="HN115" s="151"/>
      <c r="HO115" s="151"/>
      <c r="HP115" s="151"/>
      <c r="HQ115" s="151"/>
      <c r="HR115" s="151"/>
      <c r="HS115" s="151"/>
      <c r="HT115" s="151"/>
      <c r="HU115" s="151"/>
      <c r="HV115" s="151"/>
      <c r="HW115" s="151"/>
      <c r="HX115" s="151"/>
      <c r="HY115" s="151"/>
      <c r="HZ115" s="151"/>
      <c r="IA115" s="151"/>
      <c r="IB115" s="151"/>
      <c r="IC115" s="151"/>
      <c r="ID115" s="151"/>
      <c r="IE115" s="151"/>
      <c r="IF115" s="151"/>
      <c r="IG115" s="151"/>
      <c r="IH115" s="151"/>
      <c r="II115" s="151"/>
      <c r="IJ115" s="151"/>
      <c r="IK115" s="151"/>
      <c r="IL115" s="151"/>
      <c r="IM115" s="151"/>
      <c r="IN115" s="151">
        <v>15</v>
      </c>
      <c r="IO115" s="151"/>
      <c r="IP115" s="151"/>
      <c r="IQ115" s="151"/>
      <c r="IR115" s="151"/>
      <c r="IS115" s="151"/>
      <c r="IT115" s="151"/>
      <c r="IU115" s="151"/>
      <c r="IV115" s="151">
        <v>183</v>
      </c>
      <c r="IW115" s="151"/>
      <c r="IX115" s="151"/>
      <c r="IY115" s="151"/>
      <c r="IZ115" s="151"/>
      <c r="JA115" s="151">
        <v>26</v>
      </c>
      <c r="JB115" s="151">
        <v>0</v>
      </c>
      <c r="JC115" s="151"/>
      <c r="JD115" s="151"/>
      <c r="JE115" s="151"/>
      <c r="JF115" s="151"/>
      <c r="JG115" s="151"/>
      <c r="JH115" s="151"/>
      <c r="JI115" s="151"/>
      <c r="JJ115" s="151"/>
      <c r="JK115" s="151"/>
      <c r="JL115" s="151"/>
      <c r="JM115" s="151">
        <v>0</v>
      </c>
      <c r="JN115" s="151"/>
      <c r="JO115" s="151"/>
      <c r="JP115" s="151"/>
      <c r="JQ115" s="151"/>
      <c r="JR115" s="151"/>
      <c r="JS115" s="151">
        <v>0</v>
      </c>
      <c r="JT115" s="151"/>
      <c r="JU115" s="151"/>
      <c r="JV115" s="151"/>
      <c r="JW115" s="151"/>
      <c r="JX115" s="151"/>
      <c r="JY115" s="151"/>
      <c r="JZ115" s="151"/>
      <c r="KA115" s="151"/>
      <c r="KB115" s="151"/>
      <c r="KC115" s="151">
        <v>0</v>
      </c>
      <c r="KD115" s="151"/>
      <c r="KE115" s="151">
        <v>0</v>
      </c>
      <c r="KF115" s="151"/>
      <c r="KG115" s="151">
        <v>3</v>
      </c>
      <c r="KH115" s="151"/>
      <c r="KI115" s="151">
        <v>5</v>
      </c>
      <c r="KJ115" s="151"/>
      <c r="KK115" s="151"/>
      <c r="KL115" s="151">
        <v>0</v>
      </c>
      <c r="KM115" s="151"/>
      <c r="KN115" s="151"/>
      <c r="KO115" s="151"/>
      <c r="KP115" s="151"/>
      <c r="KQ115" s="151"/>
      <c r="KR115" s="151"/>
      <c r="KS115" s="151"/>
      <c r="KT115" s="151"/>
      <c r="KU115" s="151"/>
      <c r="KV115" s="151"/>
      <c r="KW115" s="151"/>
      <c r="KX115" s="151">
        <v>1</v>
      </c>
      <c r="KY115" s="151">
        <v>9</v>
      </c>
      <c r="KZ115" s="151"/>
      <c r="LA115" s="151"/>
      <c r="LB115" s="151"/>
      <c r="LC115" s="151"/>
      <c r="LD115" s="151">
        <v>1</v>
      </c>
      <c r="LE115" s="151">
        <v>1</v>
      </c>
      <c r="LF115" s="151">
        <v>1</v>
      </c>
      <c r="LG115" s="151">
        <v>0</v>
      </c>
      <c r="LH115" s="151"/>
      <c r="LI115" s="151"/>
      <c r="LJ115" s="151"/>
      <c r="LK115" s="151"/>
      <c r="LL115" s="151"/>
      <c r="LM115" s="151"/>
      <c r="LN115" s="151">
        <v>0</v>
      </c>
      <c r="LO115" s="151"/>
      <c r="LP115" s="151">
        <v>70</v>
      </c>
      <c r="LQ115" s="151"/>
      <c r="LR115" s="151"/>
      <c r="LS115" s="151">
        <v>1</v>
      </c>
      <c r="LT115" s="151"/>
      <c r="LU115" s="151"/>
      <c r="LV115" s="151"/>
      <c r="LW115" s="151">
        <v>0</v>
      </c>
      <c r="LX115" s="151">
        <v>0</v>
      </c>
      <c r="LY115" s="151">
        <v>0</v>
      </c>
      <c r="LZ115" s="151"/>
      <c r="MA115" s="151">
        <v>1</v>
      </c>
      <c r="MB115" s="151"/>
      <c r="MC115" s="151"/>
      <c r="MD115" s="151"/>
      <c r="ME115" s="151">
        <v>2</v>
      </c>
      <c r="MF115" s="151"/>
      <c r="MG115" s="151">
        <v>34</v>
      </c>
      <c r="MH115" s="151"/>
      <c r="MI115" s="151">
        <v>6</v>
      </c>
      <c r="MJ115" s="151"/>
      <c r="MK115" s="151"/>
      <c r="ML115" s="151">
        <v>0</v>
      </c>
      <c r="MM115" s="151"/>
      <c r="MN115" s="151">
        <v>28</v>
      </c>
      <c r="MO115" s="151">
        <v>0</v>
      </c>
      <c r="MP115" s="151">
        <v>10</v>
      </c>
      <c r="MQ115" s="151"/>
      <c r="MR115" s="151">
        <v>0</v>
      </c>
      <c r="MS115" s="151"/>
      <c r="MT115" s="151">
        <v>120</v>
      </c>
      <c r="MU115" s="151">
        <v>0</v>
      </c>
      <c r="MV115" s="151">
        <v>3</v>
      </c>
      <c r="MW115" s="151">
        <v>5</v>
      </c>
      <c r="MX115" s="151"/>
      <c r="MY115" s="151"/>
      <c r="MZ115" s="151">
        <v>16</v>
      </c>
      <c r="NA115" s="151">
        <v>17</v>
      </c>
      <c r="NB115" s="151"/>
      <c r="NC115" s="151"/>
      <c r="ND115" s="151"/>
      <c r="NE115" s="151"/>
      <c r="NF115" s="151"/>
      <c r="NG115" s="151"/>
      <c r="NH115" s="151"/>
      <c r="NI115" s="151"/>
      <c r="NJ115" s="151"/>
      <c r="NK115" s="151"/>
      <c r="NL115" s="151"/>
      <c r="NM115" s="151"/>
      <c r="NN115" s="151"/>
      <c r="NO115" s="151"/>
      <c r="NP115" s="151">
        <v>0</v>
      </c>
      <c r="NQ115" s="151">
        <v>12</v>
      </c>
      <c r="NR115" s="151"/>
      <c r="NS115" s="151"/>
      <c r="NT115" s="151"/>
      <c r="NU115" s="151">
        <v>1298</v>
      </c>
      <c r="NV115" s="151">
        <v>15</v>
      </c>
      <c r="NW115" s="151"/>
      <c r="NX115" s="151"/>
      <c r="NY115" s="151"/>
      <c r="NZ115" s="151"/>
      <c r="OA115" s="151">
        <v>0</v>
      </c>
      <c r="OB115" s="151"/>
      <c r="OC115" s="151">
        <v>1</v>
      </c>
      <c r="OD115" s="151"/>
      <c r="OE115" s="151">
        <v>5</v>
      </c>
      <c r="OF115" s="151">
        <v>8</v>
      </c>
      <c r="OG115" s="151"/>
      <c r="OH115" s="151"/>
      <c r="OI115" s="151"/>
      <c r="OJ115" s="151">
        <v>1</v>
      </c>
      <c r="OK115" s="151"/>
      <c r="OL115" s="151"/>
      <c r="OM115" s="151">
        <v>22</v>
      </c>
      <c r="ON115" s="151">
        <v>3</v>
      </c>
      <c r="OO115" s="152">
        <v>117</v>
      </c>
      <c r="OP115" s="142">
        <v>10215</v>
      </c>
      <c r="OQ115" s="153">
        <v>317</v>
      </c>
      <c r="OR115" s="151">
        <v>15506</v>
      </c>
      <c r="OS115" s="151"/>
      <c r="OT115" s="151"/>
      <c r="OU115" s="151"/>
      <c r="OV115" s="151">
        <v>23</v>
      </c>
      <c r="OW115" s="151">
        <v>11350</v>
      </c>
      <c r="OX115" s="151">
        <v>-14855</v>
      </c>
      <c r="OY115" s="151"/>
      <c r="OZ115" s="151">
        <v>19</v>
      </c>
      <c r="PA115" s="151"/>
      <c r="PB115" s="151"/>
      <c r="PC115" s="151"/>
      <c r="PD115" s="151">
        <v>5</v>
      </c>
      <c r="PE115" s="151"/>
      <c r="PF115" s="151"/>
      <c r="PG115" s="151"/>
      <c r="PH115" s="151">
        <v>69</v>
      </c>
      <c r="PI115" s="151"/>
      <c r="PJ115" s="154"/>
      <c r="PK115" s="142">
        <v>12434</v>
      </c>
      <c r="PL115" s="142">
        <v>22650</v>
      </c>
    </row>
    <row r="116" spans="1:428" ht="15" x14ac:dyDescent="0.25">
      <c r="A116" s="156" t="s">
        <v>624</v>
      </c>
      <c r="B116" s="157" t="s">
        <v>722</v>
      </c>
      <c r="C116" s="147" t="s">
        <v>303</v>
      </c>
      <c r="D116" s="153"/>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c r="AA116" s="151"/>
      <c r="AB116" s="151"/>
      <c r="AC116" s="151"/>
      <c r="AD116" s="151"/>
      <c r="AE116" s="151">
        <v>4</v>
      </c>
      <c r="AF116" s="151"/>
      <c r="AG116" s="151"/>
      <c r="AH116" s="151">
        <v>26</v>
      </c>
      <c r="AI116" s="151"/>
      <c r="AJ116" s="151"/>
      <c r="AK116" s="151"/>
      <c r="AL116" s="151">
        <v>13</v>
      </c>
      <c r="AM116" s="151"/>
      <c r="AN116" s="151"/>
      <c r="AO116" s="151"/>
      <c r="AP116" s="151"/>
      <c r="AQ116" s="151"/>
      <c r="AR116" s="151"/>
      <c r="AS116" s="151"/>
      <c r="AT116" s="151"/>
      <c r="AU116" s="151"/>
      <c r="AV116" s="151"/>
      <c r="AW116" s="151"/>
      <c r="AX116" s="151"/>
      <c r="AY116" s="151"/>
      <c r="AZ116" s="151"/>
      <c r="BA116" s="151"/>
      <c r="BB116" s="151"/>
      <c r="BC116" s="151"/>
      <c r="BD116" s="151"/>
      <c r="BE116" s="151"/>
      <c r="BF116" s="151"/>
      <c r="BG116" s="151"/>
      <c r="BH116" s="151"/>
      <c r="BI116" s="151"/>
      <c r="BJ116" s="151"/>
      <c r="BK116" s="151"/>
      <c r="BL116" s="151"/>
      <c r="BM116" s="151"/>
      <c r="BN116" s="151"/>
      <c r="BO116" s="151"/>
      <c r="BP116" s="151"/>
      <c r="BQ116" s="151">
        <v>20</v>
      </c>
      <c r="BR116" s="151"/>
      <c r="BS116" s="151"/>
      <c r="BT116" s="151"/>
      <c r="BU116" s="151"/>
      <c r="BV116" s="151"/>
      <c r="BW116" s="151"/>
      <c r="BX116" s="151"/>
      <c r="BY116" s="151">
        <v>137</v>
      </c>
      <c r="BZ116" s="151"/>
      <c r="CA116" s="151"/>
      <c r="CB116" s="151"/>
      <c r="CC116" s="151"/>
      <c r="CD116" s="151">
        <v>64</v>
      </c>
      <c r="CE116" s="151"/>
      <c r="CF116" s="151"/>
      <c r="CG116" s="151">
        <v>37</v>
      </c>
      <c r="CH116" s="151">
        <v>244</v>
      </c>
      <c r="CI116" s="151">
        <v>104</v>
      </c>
      <c r="CJ116" s="151">
        <v>435</v>
      </c>
      <c r="CK116" s="151">
        <v>210</v>
      </c>
      <c r="CL116" s="151">
        <v>80</v>
      </c>
      <c r="CM116" s="151">
        <v>465</v>
      </c>
      <c r="CN116" s="151"/>
      <c r="CO116" s="151"/>
      <c r="CP116" s="151">
        <v>114</v>
      </c>
      <c r="CQ116" s="151"/>
      <c r="CR116" s="151">
        <v>7</v>
      </c>
      <c r="CS116" s="151">
        <v>5</v>
      </c>
      <c r="CT116" s="151">
        <v>23</v>
      </c>
      <c r="CU116" s="151">
        <v>92</v>
      </c>
      <c r="CV116" s="151">
        <v>99</v>
      </c>
      <c r="CW116" s="151">
        <v>60</v>
      </c>
      <c r="CX116" s="151">
        <v>5</v>
      </c>
      <c r="CY116" s="151">
        <v>5</v>
      </c>
      <c r="CZ116" s="151">
        <v>4</v>
      </c>
      <c r="DA116" s="151">
        <v>91</v>
      </c>
      <c r="DB116" s="151">
        <v>49</v>
      </c>
      <c r="DC116" s="151">
        <v>192</v>
      </c>
      <c r="DD116" s="151">
        <v>643</v>
      </c>
      <c r="DE116" s="151"/>
      <c r="DF116" s="151">
        <v>38</v>
      </c>
      <c r="DG116" s="151">
        <v>28</v>
      </c>
      <c r="DH116" s="151">
        <v>200</v>
      </c>
      <c r="DI116" s="151">
        <v>1532</v>
      </c>
      <c r="DJ116" s="151"/>
      <c r="DK116" s="151"/>
      <c r="DL116" s="151"/>
      <c r="DM116" s="151"/>
      <c r="DN116" s="151"/>
      <c r="DO116" s="151"/>
      <c r="DP116" s="151"/>
      <c r="DQ116" s="151"/>
      <c r="DR116" s="151"/>
      <c r="DS116" s="151"/>
      <c r="DT116" s="151"/>
      <c r="DU116" s="151"/>
      <c r="DV116" s="151"/>
      <c r="DW116" s="151"/>
      <c r="DX116" s="151"/>
      <c r="DY116" s="151"/>
      <c r="DZ116" s="151"/>
      <c r="EA116" s="151"/>
      <c r="EB116" s="151"/>
      <c r="EC116" s="151"/>
      <c r="ED116" s="151"/>
      <c r="EE116" s="151"/>
      <c r="EF116" s="151"/>
      <c r="EG116" s="151"/>
      <c r="EH116" s="151"/>
      <c r="EI116" s="151"/>
      <c r="EJ116" s="151"/>
      <c r="EK116" s="151"/>
      <c r="EL116" s="151"/>
      <c r="EM116" s="151"/>
      <c r="EN116" s="151"/>
      <c r="EO116" s="151"/>
      <c r="EP116" s="151"/>
      <c r="EQ116" s="151"/>
      <c r="ER116" s="151">
        <v>216</v>
      </c>
      <c r="ES116" s="151">
        <v>1598</v>
      </c>
      <c r="ET116" s="151">
        <v>124</v>
      </c>
      <c r="EU116" s="151">
        <v>127</v>
      </c>
      <c r="EV116" s="151">
        <v>71</v>
      </c>
      <c r="EW116" s="151"/>
      <c r="EX116" s="151">
        <v>40</v>
      </c>
      <c r="EY116" s="151">
        <v>315</v>
      </c>
      <c r="EZ116" s="151">
        <v>552</v>
      </c>
      <c r="FA116" s="151">
        <v>428</v>
      </c>
      <c r="FB116" s="151"/>
      <c r="FC116" s="151">
        <v>121</v>
      </c>
      <c r="FD116" s="151">
        <v>691</v>
      </c>
      <c r="FE116" s="151">
        <v>486</v>
      </c>
      <c r="FF116" s="151">
        <v>1377</v>
      </c>
      <c r="FG116" s="151">
        <v>447</v>
      </c>
      <c r="FH116" s="151">
        <v>28</v>
      </c>
      <c r="FI116" s="151">
        <v>31</v>
      </c>
      <c r="FJ116" s="151">
        <v>14</v>
      </c>
      <c r="FK116" s="151">
        <v>106</v>
      </c>
      <c r="FL116" s="151">
        <v>52</v>
      </c>
      <c r="FM116" s="151"/>
      <c r="FN116" s="151"/>
      <c r="FO116" s="151"/>
      <c r="FP116" s="151"/>
      <c r="FQ116" s="151"/>
      <c r="FR116" s="151"/>
      <c r="FS116" s="151"/>
      <c r="FT116" s="151"/>
      <c r="FU116" s="151"/>
      <c r="FV116" s="151"/>
      <c r="FW116" s="151"/>
      <c r="FX116" s="151"/>
      <c r="FY116" s="151"/>
      <c r="FZ116" s="151"/>
      <c r="GA116" s="151"/>
      <c r="GB116" s="151"/>
      <c r="GC116" s="151"/>
      <c r="GD116" s="151"/>
      <c r="GE116" s="151"/>
      <c r="GF116" s="151"/>
      <c r="GG116" s="151"/>
      <c r="GH116" s="151"/>
      <c r="GI116" s="151">
        <v>3</v>
      </c>
      <c r="GJ116" s="151"/>
      <c r="GK116" s="151"/>
      <c r="GL116" s="151"/>
      <c r="GM116" s="151"/>
      <c r="GN116" s="151"/>
      <c r="GO116" s="151"/>
      <c r="GP116" s="151"/>
      <c r="GQ116" s="151"/>
      <c r="GR116" s="151"/>
      <c r="GS116" s="151"/>
      <c r="GT116" s="151"/>
      <c r="GU116" s="151"/>
      <c r="GV116" s="151"/>
      <c r="GW116" s="151"/>
      <c r="GX116" s="151"/>
      <c r="GY116" s="151"/>
      <c r="GZ116" s="151"/>
      <c r="HA116" s="151"/>
      <c r="HB116" s="151"/>
      <c r="HC116" s="151"/>
      <c r="HD116" s="151"/>
      <c r="HE116" s="151"/>
      <c r="HF116" s="151"/>
      <c r="HG116" s="151"/>
      <c r="HH116" s="151"/>
      <c r="HI116" s="151"/>
      <c r="HJ116" s="151"/>
      <c r="HK116" s="151"/>
      <c r="HL116" s="151"/>
      <c r="HM116" s="151"/>
      <c r="HN116" s="151"/>
      <c r="HO116" s="151"/>
      <c r="HP116" s="151"/>
      <c r="HQ116" s="151"/>
      <c r="HR116" s="151"/>
      <c r="HS116" s="151"/>
      <c r="HT116" s="151"/>
      <c r="HU116" s="151"/>
      <c r="HV116" s="151"/>
      <c r="HW116" s="151"/>
      <c r="HX116" s="151"/>
      <c r="HY116" s="151"/>
      <c r="HZ116" s="151"/>
      <c r="IA116" s="151"/>
      <c r="IB116" s="151"/>
      <c r="IC116" s="151">
        <v>648</v>
      </c>
      <c r="ID116" s="151"/>
      <c r="IE116" s="151"/>
      <c r="IF116" s="151"/>
      <c r="IG116" s="151"/>
      <c r="IH116" s="151"/>
      <c r="II116" s="151"/>
      <c r="IJ116" s="151"/>
      <c r="IK116" s="151"/>
      <c r="IL116" s="151"/>
      <c r="IM116" s="151"/>
      <c r="IN116" s="151"/>
      <c r="IO116" s="151"/>
      <c r="IP116" s="151"/>
      <c r="IQ116" s="151"/>
      <c r="IR116" s="151"/>
      <c r="IS116" s="151"/>
      <c r="IT116" s="151"/>
      <c r="IU116" s="151"/>
      <c r="IV116" s="151"/>
      <c r="IW116" s="151"/>
      <c r="IX116" s="151"/>
      <c r="IY116" s="151"/>
      <c r="IZ116" s="151"/>
      <c r="JA116" s="151"/>
      <c r="JB116" s="151"/>
      <c r="JC116" s="151"/>
      <c r="JD116" s="151"/>
      <c r="JE116" s="151"/>
      <c r="JF116" s="151"/>
      <c r="JG116" s="151"/>
      <c r="JH116" s="151"/>
      <c r="JI116" s="151"/>
      <c r="JJ116" s="151"/>
      <c r="JK116" s="151"/>
      <c r="JL116" s="151"/>
      <c r="JM116" s="151"/>
      <c r="JN116" s="151"/>
      <c r="JO116" s="151"/>
      <c r="JP116" s="151"/>
      <c r="JQ116" s="151"/>
      <c r="JR116" s="151"/>
      <c r="JS116" s="151"/>
      <c r="JT116" s="151"/>
      <c r="JU116" s="151"/>
      <c r="JV116" s="151"/>
      <c r="JW116" s="151">
        <v>7</v>
      </c>
      <c r="JX116" s="151"/>
      <c r="JY116" s="151"/>
      <c r="JZ116" s="151"/>
      <c r="KA116" s="151"/>
      <c r="KB116" s="151"/>
      <c r="KC116" s="151"/>
      <c r="KD116" s="151"/>
      <c r="KE116" s="151"/>
      <c r="KF116" s="151"/>
      <c r="KG116" s="151"/>
      <c r="KH116" s="151">
        <v>59</v>
      </c>
      <c r="KI116" s="151"/>
      <c r="KJ116" s="151"/>
      <c r="KK116" s="151">
        <v>0</v>
      </c>
      <c r="KL116" s="151">
        <v>2</v>
      </c>
      <c r="KM116" s="151"/>
      <c r="KN116" s="151">
        <v>23</v>
      </c>
      <c r="KO116" s="151"/>
      <c r="KP116" s="151"/>
      <c r="KQ116" s="151"/>
      <c r="KR116" s="151"/>
      <c r="KS116" s="151"/>
      <c r="KT116" s="151"/>
      <c r="KU116" s="151"/>
      <c r="KV116" s="151"/>
      <c r="KW116" s="151"/>
      <c r="KX116" s="151"/>
      <c r="KY116" s="151"/>
      <c r="KZ116" s="151"/>
      <c r="LA116" s="151"/>
      <c r="LB116" s="151"/>
      <c r="LC116" s="151"/>
      <c r="LD116" s="151"/>
      <c r="LE116" s="151"/>
      <c r="LF116" s="151"/>
      <c r="LG116" s="151"/>
      <c r="LH116" s="151"/>
      <c r="LI116" s="151"/>
      <c r="LJ116" s="151"/>
      <c r="LK116" s="151"/>
      <c r="LL116" s="151"/>
      <c r="LM116" s="151"/>
      <c r="LN116" s="151"/>
      <c r="LO116" s="151"/>
      <c r="LP116" s="151"/>
      <c r="LQ116" s="151"/>
      <c r="LR116" s="151"/>
      <c r="LS116" s="151"/>
      <c r="LT116" s="151"/>
      <c r="LU116" s="151"/>
      <c r="LV116" s="151"/>
      <c r="LW116" s="151"/>
      <c r="LX116" s="151"/>
      <c r="LY116" s="151"/>
      <c r="LZ116" s="151"/>
      <c r="MA116" s="151">
        <v>10</v>
      </c>
      <c r="MB116" s="151"/>
      <c r="MC116" s="151"/>
      <c r="MD116" s="151"/>
      <c r="ME116" s="151"/>
      <c r="MF116" s="151"/>
      <c r="MG116" s="151"/>
      <c r="MH116" s="151"/>
      <c r="MI116" s="151"/>
      <c r="MJ116" s="151"/>
      <c r="MK116" s="151"/>
      <c r="ML116" s="151"/>
      <c r="MM116" s="151"/>
      <c r="MN116" s="151"/>
      <c r="MO116" s="151"/>
      <c r="MP116" s="151"/>
      <c r="MQ116" s="151"/>
      <c r="MR116" s="151"/>
      <c r="MS116" s="151"/>
      <c r="MT116" s="151"/>
      <c r="MU116" s="151"/>
      <c r="MV116" s="151"/>
      <c r="MW116" s="151"/>
      <c r="MX116" s="151"/>
      <c r="MY116" s="151"/>
      <c r="MZ116" s="151"/>
      <c r="NA116" s="151"/>
      <c r="NB116" s="151"/>
      <c r="NC116" s="151"/>
      <c r="ND116" s="151"/>
      <c r="NE116" s="151"/>
      <c r="NF116" s="151"/>
      <c r="NG116" s="151"/>
      <c r="NH116" s="151"/>
      <c r="NI116" s="151"/>
      <c r="NJ116" s="151"/>
      <c r="NK116" s="151"/>
      <c r="NL116" s="151"/>
      <c r="NM116" s="151"/>
      <c r="NN116" s="151">
        <v>82</v>
      </c>
      <c r="NO116" s="151"/>
      <c r="NP116" s="151"/>
      <c r="NQ116" s="151"/>
      <c r="NR116" s="151"/>
      <c r="NS116" s="151"/>
      <c r="NT116" s="151"/>
      <c r="NU116" s="151">
        <v>71</v>
      </c>
      <c r="NV116" s="151"/>
      <c r="NW116" s="151"/>
      <c r="NX116" s="151"/>
      <c r="NY116" s="151"/>
      <c r="NZ116" s="151"/>
      <c r="OA116" s="151"/>
      <c r="OB116" s="151"/>
      <c r="OC116" s="151"/>
      <c r="OD116" s="151"/>
      <c r="OE116" s="151">
        <v>423</v>
      </c>
      <c r="OF116" s="151">
        <v>19</v>
      </c>
      <c r="OG116" s="151"/>
      <c r="OH116" s="151"/>
      <c r="OI116" s="151"/>
      <c r="OJ116" s="151"/>
      <c r="OK116" s="151"/>
      <c r="OL116" s="151"/>
      <c r="OM116" s="151"/>
      <c r="ON116" s="151"/>
      <c r="OO116" s="152">
        <v>4</v>
      </c>
      <c r="OP116" s="142">
        <v>13199</v>
      </c>
      <c r="OQ116" s="153"/>
      <c r="OR116" s="151">
        <v>370</v>
      </c>
      <c r="OS116" s="151"/>
      <c r="OT116" s="151"/>
      <c r="OU116" s="151"/>
      <c r="OV116" s="151">
        <v>122</v>
      </c>
      <c r="OW116" s="151">
        <v>2596</v>
      </c>
      <c r="OX116" s="151">
        <v>-5665</v>
      </c>
      <c r="OY116" s="151"/>
      <c r="OZ116" s="151">
        <v>32</v>
      </c>
      <c r="PA116" s="151"/>
      <c r="PB116" s="151"/>
      <c r="PC116" s="151"/>
      <c r="PD116" s="151"/>
      <c r="PE116" s="151"/>
      <c r="PF116" s="151"/>
      <c r="PG116" s="151"/>
      <c r="PH116" s="151"/>
      <c r="PI116" s="151"/>
      <c r="PJ116" s="154"/>
      <c r="PK116" s="142">
        <v>-2544</v>
      </c>
      <c r="PL116" s="142">
        <v>10655</v>
      </c>
    </row>
    <row r="117" spans="1:428" ht="15" x14ac:dyDescent="0.25">
      <c r="A117" s="156">
        <v>334111</v>
      </c>
      <c r="B117" s="157" t="s">
        <v>722</v>
      </c>
      <c r="C117" s="147" t="s">
        <v>304</v>
      </c>
      <c r="D117" s="153"/>
      <c r="E117" s="151"/>
      <c r="F117" s="151"/>
      <c r="G117" s="151"/>
      <c r="H117" s="151"/>
      <c r="I117" s="151">
        <v>56</v>
      </c>
      <c r="J117" s="151"/>
      <c r="K117" s="151"/>
      <c r="L117" s="151"/>
      <c r="M117" s="151"/>
      <c r="N117" s="151"/>
      <c r="O117" s="151"/>
      <c r="P117" s="151"/>
      <c r="Q117" s="151"/>
      <c r="R117" s="151"/>
      <c r="S117" s="151"/>
      <c r="T117" s="151"/>
      <c r="U117" s="151"/>
      <c r="V117" s="151"/>
      <c r="W117" s="151"/>
      <c r="X117" s="151"/>
      <c r="Y117" s="151"/>
      <c r="Z117" s="151"/>
      <c r="AA117" s="151"/>
      <c r="AB117" s="151"/>
      <c r="AC117" s="151"/>
      <c r="AD117" s="151"/>
      <c r="AE117" s="151"/>
      <c r="AF117" s="151"/>
      <c r="AG117" s="151"/>
      <c r="AH117" s="151"/>
      <c r="AI117" s="151"/>
      <c r="AJ117" s="151"/>
      <c r="AK117" s="151"/>
      <c r="AL117" s="151"/>
      <c r="AM117" s="151"/>
      <c r="AN117" s="151"/>
      <c r="AO117" s="151"/>
      <c r="AP117" s="151"/>
      <c r="AQ117" s="151"/>
      <c r="AR117" s="151"/>
      <c r="AS117" s="151"/>
      <c r="AT117" s="151"/>
      <c r="AU117" s="151"/>
      <c r="AV117" s="151"/>
      <c r="AW117" s="151"/>
      <c r="AX117" s="151"/>
      <c r="AY117" s="151"/>
      <c r="AZ117" s="151"/>
      <c r="BA117" s="151"/>
      <c r="BB117" s="151"/>
      <c r="BC117" s="151"/>
      <c r="BD117" s="151"/>
      <c r="BE117" s="151"/>
      <c r="BF117" s="151"/>
      <c r="BG117" s="151"/>
      <c r="BH117" s="151"/>
      <c r="BI117" s="151"/>
      <c r="BJ117" s="151"/>
      <c r="BK117" s="151"/>
      <c r="BL117" s="151"/>
      <c r="BM117" s="151"/>
      <c r="BN117" s="151"/>
      <c r="BO117" s="151"/>
      <c r="BP117" s="151"/>
      <c r="BQ117" s="151"/>
      <c r="BR117" s="151"/>
      <c r="BS117" s="151"/>
      <c r="BT117" s="151"/>
      <c r="BU117" s="151"/>
      <c r="BV117" s="151"/>
      <c r="BW117" s="151"/>
      <c r="BX117" s="151"/>
      <c r="BY117" s="151"/>
      <c r="BZ117" s="151"/>
      <c r="CA117" s="151"/>
      <c r="CB117" s="151"/>
      <c r="CC117" s="151"/>
      <c r="CD117" s="151"/>
      <c r="CE117" s="151"/>
      <c r="CF117" s="151"/>
      <c r="CG117" s="151"/>
      <c r="CH117" s="151"/>
      <c r="CI117" s="151"/>
      <c r="CJ117" s="151"/>
      <c r="CK117" s="151"/>
      <c r="CL117" s="151"/>
      <c r="CM117" s="151"/>
      <c r="CN117" s="151"/>
      <c r="CO117" s="151"/>
      <c r="CP117" s="151">
        <v>18</v>
      </c>
      <c r="CQ117" s="151"/>
      <c r="CR117" s="151"/>
      <c r="CS117" s="151"/>
      <c r="CT117" s="151"/>
      <c r="CU117" s="151"/>
      <c r="CV117" s="151"/>
      <c r="CW117" s="151"/>
      <c r="CX117" s="151"/>
      <c r="CY117" s="151"/>
      <c r="CZ117" s="151"/>
      <c r="DA117" s="151"/>
      <c r="DB117" s="151"/>
      <c r="DC117" s="151"/>
      <c r="DD117" s="151"/>
      <c r="DE117" s="151"/>
      <c r="DF117" s="151"/>
      <c r="DG117" s="151"/>
      <c r="DH117" s="151"/>
      <c r="DI117" s="151"/>
      <c r="DJ117" s="151">
        <v>33</v>
      </c>
      <c r="DK117" s="151"/>
      <c r="DL117" s="151">
        <v>421</v>
      </c>
      <c r="DM117" s="151"/>
      <c r="DN117" s="151">
        <v>13</v>
      </c>
      <c r="DO117" s="151"/>
      <c r="DP117" s="151"/>
      <c r="DQ117" s="151"/>
      <c r="DR117" s="151"/>
      <c r="DS117" s="151"/>
      <c r="DT117" s="151"/>
      <c r="DU117" s="151"/>
      <c r="DV117" s="151"/>
      <c r="DW117" s="151"/>
      <c r="DX117" s="151"/>
      <c r="DY117" s="151"/>
      <c r="DZ117" s="151"/>
      <c r="EA117" s="151"/>
      <c r="EB117" s="151"/>
      <c r="EC117" s="151"/>
      <c r="ED117" s="151"/>
      <c r="EE117" s="151"/>
      <c r="EF117" s="151"/>
      <c r="EG117" s="151"/>
      <c r="EH117" s="151"/>
      <c r="EI117" s="151"/>
      <c r="EJ117" s="151"/>
      <c r="EK117" s="151"/>
      <c r="EL117" s="151"/>
      <c r="EM117" s="151"/>
      <c r="EN117" s="151"/>
      <c r="EO117" s="151"/>
      <c r="EP117" s="151"/>
      <c r="EQ117" s="151"/>
      <c r="ER117" s="151">
        <v>80</v>
      </c>
      <c r="ES117" s="151">
        <v>537</v>
      </c>
      <c r="ET117" s="151">
        <v>18</v>
      </c>
      <c r="EU117" s="151"/>
      <c r="EV117" s="151"/>
      <c r="EW117" s="151"/>
      <c r="EX117" s="151"/>
      <c r="EY117" s="151"/>
      <c r="EZ117" s="151"/>
      <c r="FA117" s="151"/>
      <c r="FB117" s="151"/>
      <c r="FC117" s="151"/>
      <c r="FD117" s="151"/>
      <c r="FE117" s="151"/>
      <c r="FF117" s="151"/>
      <c r="FG117" s="151"/>
      <c r="FH117" s="151"/>
      <c r="FI117" s="151"/>
      <c r="FJ117" s="151"/>
      <c r="FK117" s="151"/>
      <c r="FL117" s="151"/>
      <c r="FM117" s="151"/>
      <c r="FN117" s="151"/>
      <c r="FO117" s="151"/>
      <c r="FP117" s="151"/>
      <c r="FQ117" s="151"/>
      <c r="FR117" s="151"/>
      <c r="FS117" s="151"/>
      <c r="FT117" s="151"/>
      <c r="FU117" s="151"/>
      <c r="FV117" s="151"/>
      <c r="FW117" s="151"/>
      <c r="FX117" s="151"/>
      <c r="FY117" s="151"/>
      <c r="FZ117" s="151"/>
      <c r="GA117" s="151"/>
      <c r="GB117" s="151"/>
      <c r="GC117" s="151"/>
      <c r="GD117" s="151"/>
      <c r="GE117" s="151"/>
      <c r="GF117" s="151"/>
      <c r="GG117" s="151"/>
      <c r="GH117" s="151"/>
      <c r="GI117" s="151"/>
      <c r="GJ117" s="151"/>
      <c r="GK117" s="151"/>
      <c r="GL117" s="151"/>
      <c r="GM117" s="151"/>
      <c r="GN117" s="151"/>
      <c r="GO117" s="151"/>
      <c r="GP117" s="151"/>
      <c r="GQ117" s="151"/>
      <c r="GR117" s="151"/>
      <c r="GS117" s="151"/>
      <c r="GT117" s="151"/>
      <c r="GU117" s="151"/>
      <c r="GV117" s="151"/>
      <c r="GW117" s="151"/>
      <c r="GX117" s="151"/>
      <c r="GY117" s="151"/>
      <c r="GZ117" s="151"/>
      <c r="HA117" s="151"/>
      <c r="HB117" s="151"/>
      <c r="HC117" s="151"/>
      <c r="HD117" s="151"/>
      <c r="HE117" s="151"/>
      <c r="HF117" s="151"/>
      <c r="HG117" s="151"/>
      <c r="HH117" s="151"/>
      <c r="HI117" s="151"/>
      <c r="HJ117" s="151"/>
      <c r="HK117" s="151"/>
      <c r="HL117" s="151"/>
      <c r="HM117" s="151"/>
      <c r="HN117" s="151"/>
      <c r="HO117" s="151"/>
      <c r="HP117" s="151"/>
      <c r="HQ117" s="151"/>
      <c r="HR117" s="151"/>
      <c r="HS117" s="151"/>
      <c r="HT117" s="151"/>
      <c r="HU117" s="151"/>
      <c r="HV117" s="151"/>
      <c r="HW117" s="151"/>
      <c r="HX117" s="151"/>
      <c r="HY117" s="151"/>
      <c r="HZ117" s="151"/>
      <c r="IA117" s="151"/>
      <c r="IB117" s="151"/>
      <c r="IC117" s="151"/>
      <c r="ID117" s="151"/>
      <c r="IE117" s="151"/>
      <c r="IF117" s="151"/>
      <c r="IG117" s="151"/>
      <c r="IH117" s="151"/>
      <c r="II117" s="151"/>
      <c r="IJ117" s="151"/>
      <c r="IK117" s="151"/>
      <c r="IL117" s="151"/>
      <c r="IM117" s="151"/>
      <c r="IN117" s="151"/>
      <c r="IO117" s="151"/>
      <c r="IP117" s="151"/>
      <c r="IQ117" s="151"/>
      <c r="IR117" s="151"/>
      <c r="IS117" s="151"/>
      <c r="IT117" s="151"/>
      <c r="IU117" s="151"/>
      <c r="IV117" s="151"/>
      <c r="IW117" s="151"/>
      <c r="IX117" s="151"/>
      <c r="IY117" s="151"/>
      <c r="IZ117" s="151"/>
      <c r="JA117" s="151"/>
      <c r="JB117" s="151"/>
      <c r="JC117" s="151"/>
      <c r="JD117" s="151"/>
      <c r="JE117" s="151"/>
      <c r="JF117" s="151"/>
      <c r="JG117" s="151"/>
      <c r="JH117" s="151"/>
      <c r="JI117" s="151"/>
      <c r="JJ117" s="151"/>
      <c r="JK117" s="151"/>
      <c r="JL117" s="151"/>
      <c r="JM117" s="151"/>
      <c r="JN117" s="151"/>
      <c r="JO117" s="151"/>
      <c r="JP117" s="151"/>
      <c r="JQ117" s="151"/>
      <c r="JR117" s="151"/>
      <c r="JS117" s="151"/>
      <c r="JT117" s="151"/>
      <c r="JU117" s="151"/>
      <c r="JV117" s="151"/>
      <c r="JW117" s="151"/>
      <c r="JX117" s="151"/>
      <c r="JY117" s="151"/>
      <c r="JZ117" s="151"/>
      <c r="KA117" s="151"/>
      <c r="KB117" s="151"/>
      <c r="KC117" s="151"/>
      <c r="KD117" s="151"/>
      <c r="KE117" s="151"/>
      <c r="KF117" s="151"/>
      <c r="KG117" s="151"/>
      <c r="KH117" s="151"/>
      <c r="KI117" s="151"/>
      <c r="KJ117" s="151"/>
      <c r="KK117" s="151"/>
      <c r="KL117" s="151"/>
      <c r="KM117" s="151"/>
      <c r="KN117" s="151"/>
      <c r="KO117" s="151"/>
      <c r="KP117" s="151"/>
      <c r="KQ117" s="151"/>
      <c r="KR117" s="151"/>
      <c r="KS117" s="151"/>
      <c r="KT117" s="151"/>
      <c r="KU117" s="151"/>
      <c r="KV117" s="151"/>
      <c r="KW117" s="151"/>
      <c r="KX117" s="151"/>
      <c r="KY117" s="151"/>
      <c r="KZ117" s="151"/>
      <c r="LA117" s="151"/>
      <c r="LB117" s="151"/>
      <c r="LC117" s="151"/>
      <c r="LD117" s="151"/>
      <c r="LE117" s="151"/>
      <c r="LF117" s="151"/>
      <c r="LG117" s="151"/>
      <c r="LH117" s="151"/>
      <c r="LI117" s="151"/>
      <c r="LJ117" s="151"/>
      <c r="LK117" s="151"/>
      <c r="LL117" s="151"/>
      <c r="LM117" s="151"/>
      <c r="LN117" s="151"/>
      <c r="LO117" s="151"/>
      <c r="LP117" s="151"/>
      <c r="LQ117" s="151"/>
      <c r="LR117" s="151"/>
      <c r="LS117" s="151"/>
      <c r="LT117" s="151"/>
      <c r="LU117" s="151"/>
      <c r="LV117" s="151"/>
      <c r="LW117" s="151"/>
      <c r="LX117" s="151"/>
      <c r="LY117" s="151"/>
      <c r="LZ117" s="151"/>
      <c r="MA117" s="151"/>
      <c r="MB117" s="151"/>
      <c r="MC117" s="151"/>
      <c r="MD117" s="151"/>
      <c r="ME117" s="151"/>
      <c r="MF117" s="151"/>
      <c r="MG117" s="151">
        <v>101</v>
      </c>
      <c r="MH117" s="151"/>
      <c r="MI117" s="151"/>
      <c r="MJ117" s="151"/>
      <c r="MK117" s="151"/>
      <c r="ML117" s="151"/>
      <c r="MM117" s="151"/>
      <c r="MN117" s="151"/>
      <c r="MO117" s="151"/>
      <c r="MP117" s="151"/>
      <c r="MQ117" s="151"/>
      <c r="MR117" s="151"/>
      <c r="MS117" s="151">
        <v>47</v>
      </c>
      <c r="MT117" s="151"/>
      <c r="MU117" s="151"/>
      <c r="MV117" s="151"/>
      <c r="MW117" s="151"/>
      <c r="MX117" s="151"/>
      <c r="MY117" s="151"/>
      <c r="MZ117" s="151"/>
      <c r="NA117" s="151"/>
      <c r="NB117" s="151"/>
      <c r="NC117" s="151"/>
      <c r="ND117" s="151"/>
      <c r="NE117" s="151"/>
      <c r="NF117" s="151"/>
      <c r="NG117" s="151"/>
      <c r="NH117" s="151"/>
      <c r="NI117" s="151"/>
      <c r="NJ117" s="151"/>
      <c r="NK117" s="151"/>
      <c r="NL117" s="151"/>
      <c r="NM117" s="151"/>
      <c r="NN117" s="151"/>
      <c r="NO117" s="151"/>
      <c r="NP117" s="151"/>
      <c r="NQ117" s="151"/>
      <c r="NR117" s="151"/>
      <c r="NS117" s="151"/>
      <c r="NT117" s="151"/>
      <c r="NU117" s="151"/>
      <c r="NV117" s="151"/>
      <c r="NW117" s="151"/>
      <c r="NX117" s="151"/>
      <c r="NY117" s="151"/>
      <c r="NZ117" s="151"/>
      <c r="OA117" s="151"/>
      <c r="OB117" s="151"/>
      <c r="OC117" s="151"/>
      <c r="OD117" s="151"/>
      <c r="OE117" s="151"/>
      <c r="OF117" s="151"/>
      <c r="OG117" s="151"/>
      <c r="OH117" s="151"/>
      <c r="OI117" s="151"/>
      <c r="OJ117" s="151"/>
      <c r="OK117" s="151"/>
      <c r="OL117" s="151"/>
      <c r="OM117" s="151"/>
      <c r="ON117" s="151"/>
      <c r="OO117" s="152"/>
      <c r="OP117" s="142">
        <v>1324</v>
      </c>
      <c r="OQ117" s="153">
        <v>20604</v>
      </c>
      <c r="OR117" s="151">
        <v>31369</v>
      </c>
      <c r="OS117" s="151"/>
      <c r="OT117" s="151"/>
      <c r="OU117" s="151"/>
      <c r="OV117" s="151">
        <v>294</v>
      </c>
      <c r="OW117" s="151">
        <v>5423</v>
      </c>
      <c r="OX117" s="151">
        <v>-57773</v>
      </c>
      <c r="OY117" s="151"/>
      <c r="OZ117" s="151">
        <v>1501</v>
      </c>
      <c r="PA117" s="151"/>
      <c r="PB117" s="151"/>
      <c r="PC117" s="151"/>
      <c r="PD117" s="151">
        <v>1349</v>
      </c>
      <c r="PE117" s="151"/>
      <c r="PF117" s="151"/>
      <c r="PG117" s="151"/>
      <c r="PH117" s="151">
        <v>4065</v>
      </c>
      <c r="PI117" s="151"/>
      <c r="PJ117" s="154"/>
      <c r="PK117" s="142">
        <v>6832</v>
      </c>
      <c r="PL117" s="142">
        <v>8156</v>
      </c>
    </row>
    <row r="118" spans="1:428" ht="15" x14ac:dyDescent="0.25">
      <c r="A118" s="156">
        <v>334112</v>
      </c>
      <c r="B118" s="157" t="s">
        <v>723</v>
      </c>
      <c r="C118" s="147" t="s">
        <v>305</v>
      </c>
      <c r="D118" s="153"/>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c r="AE118" s="151"/>
      <c r="AF118" s="151"/>
      <c r="AG118" s="151"/>
      <c r="AH118" s="151"/>
      <c r="AI118" s="151"/>
      <c r="AJ118" s="151"/>
      <c r="AK118" s="151"/>
      <c r="AL118" s="151"/>
      <c r="AM118" s="151"/>
      <c r="AN118" s="151"/>
      <c r="AO118" s="151"/>
      <c r="AP118" s="151"/>
      <c r="AQ118" s="151"/>
      <c r="AR118" s="151"/>
      <c r="AS118" s="151"/>
      <c r="AT118" s="151"/>
      <c r="AU118" s="151"/>
      <c r="AV118" s="151"/>
      <c r="AW118" s="151"/>
      <c r="AX118" s="151"/>
      <c r="AY118" s="151"/>
      <c r="AZ118" s="151"/>
      <c r="BA118" s="151"/>
      <c r="BB118" s="151"/>
      <c r="BC118" s="151"/>
      <c r="BD118" s="151"/>
      <c r="BE118" s="151"/>
      <c r="BF118" s="151"/>
      <c r="BG118" s="151"/>
      <c r="BH118" s="151"/>
      <c r="BI118" s="151"/>
      <c r="BJ118" s="151"/>
      <c r="BK118" s="151"/>
      <c r="BL118" s="151"/>
      <c r="BM118" s="151"/>
      <c r="BN118" s="151"/>
      <c r="BO118" s="151"/>
      <c r="BP118" s="151"/>
      <c r="BQ118" s="151">
        <v>0</v>
      </c>
      <c r="BR118" s="151"/>
      <c r="BS118" s="151"/>
      <c r="BT118" s="151"/>
      <c r="BU118" s="151"/>
      <c r="BV118" s="151"/>
      <c r="BW118" s="151"/>
      <c r="BX118" s="151"/>
      <c r="BY118" s="151"/>
      <c r="BZ118" s="151"/>
      <c r="CA118" s="151"/>
      <c r="CB118" s="151"/>
      <c r="CC118" s="151"/>
      <c r="CD118" s="151"/>
      <c r="CE118" s="151"/>
      <c r="CF118" s="151"/>
      <c r="CG118" s="151"/>
      <c r="CH118" s="151"/>
      <c r="CI118" s="151"/>
      <c r="CJ118" s="151">
        <v>0</v>
      </c>
      <c r="CK118" s="151">
        <v>1</v>
      </c>
      <c r="CL118" s="151"/>
      <c r="CM118" s="151">
        <v>1</v>
      </c>
      <c r="CN118" s="151"/>
      <c r="CO118" s="151"/>
      <c r="CP118" s="151">
        <v>0</v>
      </c>
      <c r="CQ118" s="151"/>
      <c r="CR118" s="151">
        <v>1</v>
      </c>
      <c r="CS118" s="151"/>
      <c r="CT118" s="151"/>
      <c r="CU118" s="151"/>
      <c r="CV118" s="151">
        <v>0</v>
      </c>
      <c r="CW118" s="151">
        <v>0</v>
      </c>
      <c r="CX118" s="151"/>
      <c r="CY118" s="151"/>
      <c r="CZ118" s="151"/>
      <c r="DA118" s="151"/>
      <c r="DB118" s="151"/>
      <c r="DC118" s="151">
        <v>0</v>
      </c>
      <c r="DD118" s="151"/>
      <c r="DE118" s="151"/>
      <c r="DF118" s="151"/>
      <c r="DG118" s="151"/>
      <c r="DH118" s="151">
        <v>0</v>
      </c>
      <c r="DI118" s="151"/>
      <c r="DJ118" s="151">
        <v>9</v>
      </c>
      <c r="DK118" s="151">
        <v>246</v>
      </c>
      <c r="DL118" s="151">
        <v>8</v>
      </c>
      <c r="DM118" s="151">
        <v>0</v>
      </c>
      <c r="DN118" s="151">
        <v>4</v>
      </c>
      <c r="DO118" s="151">
        <v>0</v>
      </c>
      <c r="DP118" s="151"/>
      <c r="DQ118" s="151"/>
      <c r="DR118" s="151"/>
      <c r="DS118" s="151">
        <v>958</v>
      </c>
      <c r="DT118" s="151">
        <v>38</v>
      </c>
      <c r="DU118" s="151"/>
      <c r="DV118" s="151"/>
      <c r="DW118" s="151"/>
      <c r="DX118" s="151"/>
      <c r="DY118" s="151"/>
      <c r="DZ118" s="151">
        <v>2</v>
      </c>
      <c r="EA118" s="151">
        <v>10</v>
      </c>
      <c r="EB118" s="151"/>
      <c r="EC118" s="151"/>
      <c r="ED118" s="151"/>
      <c r="EE118" s="151"/>
      <c r="EF118" s="151"/>
      <c r="EG118" s="151"/>
      <c r="EH118" s="151"/>
      <c r="EI118" s="151"/>
      <c r="EJ118" s="151"/>
      <c r="EK118" s="151"/>
      <c r="EL118" s="151"/>
      <c r="EM118" s="151"/>
      <c r="EN118" s="151"/>
      <c r="EO118" s="151"/>
      <c r="EP118" s="151"/>
      <c r="EQ118" s="151"/>
      <c r="ER118" s="151">
        <v>0</v>
      </c>
      <c r="ES118" s="151">
        <v>0</v>
      </c>
      <c r="ET118" s="151">
        <v>0</v>
      </c>
      <c r="EU118" s="151"/>
      <c r="EV118" s="151"/>
      <c r="EW118" s="151"/>
      <c r="EX118" s="151"/>
      <c r="EY118" s="151">
        <v>0</v>
      </c>
      <c r="EZ118" s="151">
        <v>0</v>
      </c>
      <c r="FA118" s="151">
        <v>0</v>
      </c>
      <c r="FB118" s="151"/>
      <c r="FC118" s="151"/>
      <c r="FD118" s="151">
        <v>1</v>
      </c>
      <c r="FE118" s="151">
        <v>0</v>
      </c>
      <c r="FF118" s="151">
        <v>0</v>
      </c>
      <c r="FG118" s="151">
        <v>1</v>
      </c>
      <c r="FH118" s="151"/>
      <c r="FI118" s="151"/>
      <c r="FJ118" s="151"/>
      <c r="FK118" s="151"/>
      <c r="FL118" s="151"/>
      <c r="FM118" s="151"/>
      <c r="FN118" s="151"/>
      <c r="FO118" s="151"/>
      <c r="FP118" s="151"/>
      <c r="FQ118" s="151"/>
      <c r="FR118" s="151">
        <v>0</v>
      </c>
      <c r="FS118" s="151">
        <v>0</v>
      </c>
      <c r="FT118" s="151"/>
      <c r="FU118" s="151"/>
      <c r="FV118" s="151"/>
      <c r="FW118" s="151"/>
      <c r="FX118" s="151"/>
      <c r="FY118" s="151"/>
      <c r="FZ118" s="151"/>
      <c r="GA118" s="151"/>
      <c r="GB118" s="151"/>
      <c r="GC118" s="151"/>
      <c r="GD118" s="151"/>
      <c r="GE118" s="151"/>
      <c r="GF118" s="151"/>
      <c r="GG118" s="151"/>
      <c r="GH118" s="151"/>
      <c r="GI118" s="151">
        <v>0</v>
      </c>
      <c r="GJ118" s="151"/>
      <c r="GK118" s="151"/>
      <c r="GL118" s="151"/>
      <c r="GM118" s="151"/>
      <c r="GN118" s="151"/>
      <c r="GO118" s="151"/>
      <c r="GP118" s="151"/>
      <c r="GQ118" s="151"/>
      <c r="GR118" s="151"/>
      <c r="GS118" s="151"/>
      <c r="GT118" s="151"/>
      <c r="GU118" s="151"/>
      <c r="GV118" s="151"/>
      <c r="GW118" s="151"/>
      <c r="GX118" s="151"/>
      <c r="GY118" s="151"/>
      <c r="GZ118" s="151"/>
      <c r="HA118" s="151"/>
      <c r="HB118" s="151"/>
      <c r="HC118" s="151"/>
      <c r="HD118" s="151"/>
      <c r="HE118" s="151"/>
      <c r="HF118" s="151"/>
      <c r="HG118" s="151"/>
      <c r="HH118" s="151"/>
      <c r="HI118" s="151"/>
      <c r="HJ118" s="151"/>
      <c r="HK118" s="151"/>
      <c r="HL118" s="151"/>
      <c r="HM118" s="151"/>
      <c r="HN118" s="151"/>
      <c r="HO118" s="151"/>
      <c r="HP118" s="151"/>
      <c r="HQ118" s="151"/>
      <c r="HR118" s="151"/>
      <c r="HS118" s="151"/>
      <c r="HT118" s="151"/>
      <c r="HU118" s="151"/>
      <c r="HV118" s="151"/>
      <c r="HW118" s="151"/>
      <c r="HX118" s="151"/>
      <c r="HY118" s="151"/>
      <c r="HZ118" s="151"/>
      <c r="IA118" s="151"/>
      <c r="IB118" s="151"/>
      <c r="IC118" s="151">
        <v>0</v>
      </c>
      <c r="ID118" s="151"/>
      <c r="IE118" s="151"/>
      <c r="IF118" s="151"/>
      <c r="IG118" s="151"/>
      <c r="IH118" s="151"/>
      <c r="II118" s="151"/>
      <c r="IJ118" s="151"/>
      <c r="IK118" s="151"/>
      <c r="IL118" s="151"/>
      <c r="IM118" s="151"/>
      <c r="IN118" s="151"/>
      <c r="IO118" s="151"/>
      <c r="IP118" s="151"/>
      <c r="IQ118" s="151"/>
      <c r="IR118" s="151"/>
      <c r="IS118" s="151"/>
      <c r="IT118" s="151"/>
      <c r="IU118" s="151"/>
      <c r="IV118" s="151"/>
      <c r="IW118" s="151"/>
      <c r="IX118" s="151"/>
      <c r="IY118" s="151"/>
      <c r="IZ118" s="151"/>
      <c r="JA118" s="151"/>
      <c r="JB118" s="151"/>
      <c r="JC118" s="151"/>
      <c r="JD118" s="151"/>
      <c r="JE118" s="151"/>
      <c r="JF118" s="151"/>
      <c r="JG118" s="151"/>
      <c r="JH118" s="151"/>
      <c r="JI118" s="151"/>
      <c r="JJ118" s="151"/>
      <c r="JK118" s="151"/>
      <c r="JL118" s="151"/>
      <c r="JM118" s="151"/>
      <c r="JN118" s="151"/>
      <c r="JO118" s="151"/>
      <c r="JP118" s="151">
        <v>0</v>
      </c>
      <c r="JQ118" s="151"/>
      <c r="JR118" s="151"/>
      <c r="JS118" s="151"/>
      <c r="JT118" s="151"/>
      <c r="JU118" s="151"/>
      <c r="JV118" s="151"/>
      <c r="JW118" s="151"/>
      <c r="JX118" s="151"/>
      <c r="JY118" s="151"/>
      <c r="JZ118" s="151"/>
      <c r="KA118" s="151"/>
      <c r="KB118" s="151"/>
      <c r="KC118" s="151"/>
      <c r="KD118" s="151"/>
      <c r="KE118" s="151"/>
      <c r="KF118" s="151">
        <v>0</v>
      </c>
      <c r="KG118" s="151"/>
      <c r="KH118" s="151"/>
      <c r="KI118" s="151">
        <v>0</v>
      </c>
      <c r="KJ118" s="151"/>
      <c r="KK118" s="151"/>
      <c r="KL118" s="151">
        <v>0</v>
      </c>
      <c r="KM118" s="151"/>
      <c r="KN118" s="151"/>
      <c r="KO118" s="151">
        <v>0</v>
      </c>
      <c r="KP118" s="151">
        <v>1</v>
      </c>
      <c r="KQ118" s="151">
        <v>0</v>
      </c>
      <c r="KR118" s="151">
        <v>0</v>
      </c>
      <c r="KS118" s="151"/>
      <c r="KT118" s="151"/>
      <c r="KU118" s="151"/>
      <c r="KV118" s="151"/>
      <c r="KW118" s="151"/>
      <c r="KX118" s="151"/>
      <c r="KY118" s="151">
        <v>0</v>
      </c>
      <c r="KZ118" s="151"/>
      <c r="LA118" s="151">
        <v>9</v>
      </c>
      <c r="LB118" s="151"/>
      <c r="LC118" s="151"/>
      <c r="LD118" s="151">
        <v>6</v>
      </c>
      <c r="LE118" s="151">
        <v>5</v>
      </c>
      <c r="LF118" s="151">
        <v>5</v>
      </c>
      <c r="LG118" s="151">
        <v>1</v>
      </c>
      <c r="LH118" s="151"/>
      <c r="LI118" s="151"/>
      <c r="LJ118" s="151"/>
      <c r="LK118" s="151"/>
      <c r="LL118" s="151"/>
      <c r="LM118" s="151"/>
      <c r="LN118" s="151"/>
      <c r="LO118" s="151"/>
      <c r="LP118" s="151"/>
      <c r="LQ118" s="151"/>
      <c r="LR118" s="151"/>
      <c r="LS118" s="151">
        <v>0</v>
      </c>
      <c r="LT118" s="151">
        <v>0</v>
      </c>
      <c r="LU118" s="151">
        <v>0</v>
      </c>
      <c r="LV118" s="151">
        <v>92</v>
      </c>
      <c r="LW118" s="151"/>
      <c r="LX118" s="151">
        <v>14</v>
      </c>
      <c r="LY118" s="151">
        <v>20</v>
      </c>
      <c r="LZ118" s="151"/>
      <c r="MA118" s="151"/>
      <c r="MB118" s="151"/>
      <c r="MC118" s="151">
        <v>1</v>
      </c>
      <c r="MD118" s="151"/>
      <c r="ME118" s="151"/>
      <c r="MF118" s="151">
        <v>5</v>
      </c>
      <c r="MG118" s="151">
        <v>1</v>
      </c>
      <c r="MH118" s="151">
        <v>2</v>
      </c>
      <c r="MI118" s="151">
        <v>6</v>
      </c>
      <c r="MJ118" s="151"/>
      <c r="MK118" s="151"/>
      <c r="ML118" s="151">
        <v>7</v>
      </c>
      <c r="MM118" s="151"/>
      <c r="MN118" s="151"/>
      <c r="MO118" s="151">
        <v>1</v>
      </c>
      <c r="MP118" s="151"/>
      <c r="MQ118" s="151"/>
      <c r="MR118" s="151"/>
      <c r="MS118" s="151">
        <v>2</v>
      </c>
      <c r="MT118" s="151"/>
      <c r="MU118" s="151"/>
      <c r="MV118" s="151"/>
      <c r="MW118" s="151"/>
      <c r="MX118" s="151"/>
      <c r="MY118" s="151"/>
      <c r="MZ118" s="151"/>
      <c r="NA118" s="151">
        <v>6</v>
      </c>
      <c r="NB118" s="151"/>
      <c r="NC118" s="151"/>
      <c r="ND118" s="151"/>
      <c r="NE118" s="151"/>
      <c r="NF118" s="151"/>
      <c r="NG118" s="151"/>
      <c r="NH118" s="151"/>
      <c r="NI118" s="151"/>
      <c r="NJ118" s="151"/>
      <c r="NK118" s="151"/>
      <c r="NL118" s="151"/>
      <c r="NM118" s="151">
        <v>0</v>
      </c>
      <c r="NN118" s="151"/>
      <c r="NO118" s="151"/>
      <c r="NP118" s="151"/>
      <c r="NQ118" s="151"/>
      <c r="NR118" s="151"/>
      <c r="NS118" s="151"/>
      <c r="NT118" s="151">
        <v>1</v>
      </c>
      <c r="NU118" s="151"/>
      <c r="NV118" s="151"/>
      <c r="NW118" s="151">
        <v>0</v>
      </c>
      <c r="NX118" s="151"/>
      <c r="NY118" s="151"/>
      <c r="NZ118" s="151"/>
      <c r="OA118" s="151"/>
      <c r="OB118" s="151"/>
      <c r="OC118" s="151"/>
      <c r="OD118" s="151"/>
      <c r="OE118" s="151">
        <v>32</v>
      </c>
      <c r="OF118" s="151">
        <v>8</v>
      </c>
      <c r="OG118" s="151"/>
      <c r="OH118" s="151"/>
      <c r="OI118" s="151"/>
      <c r="OJ118" s="151">
        <v>55</v>
      </c>
      <c r="OK118" s="151">
        <v>6</v>
      </c>
      <c r="OL118" s="151">
        <v>7</v>
      </c>
      <c r="OM118" s="151"/>
      <c r="ON118" s="151"/>
      <c r="OO118" s="152"/>
      <c r="OP118" s="142">
        <v>1578</v>
      </c>
      <c r="OQ118" s="153">
        <v>2867</v>
      </c>
      <c r="OR118" s="151">
        <v>3230</v>
      </c>
      <c r="OS118" s="151"/>
      <c r="OT118" s="151"/>
      <c r="OU118" s="151"/>
      <c r="OV118" s="151">
        <v>-606</v>
      </c>
      <c r="OW118" s="151">
        <v>1688</v>
      </c>
      <c r="OX118" s="151">
        <v>-5171</v>
      </c>
      <c r="OY118" s="151"/>
      <c r="OZ118" s="151">
        <v>207</v>
      </c>
      <c r="PA118" s="151"/>
      <c r="PB118" s="151"/>
      <c r="PC118" s="151"/>
      <c r="PD118" s="151">
        <v>16</v>
      </c>
      <c r="PE118" s="151"/>
      <c r="PF118" s="151"/>
      <c r="PG118" s="151"/>
      <c r="PH118" s="151">
        <v>307</v>
      </c>
      <c r="PI118" s="151"/>
      <c r="PJ118" s="154"/>
      <c r="PK118" s="142">
        <v>2540</v>
      </c>
      <c r="PL118" s="142">
        <v>4119</v>
      </c>
    </row>
    <row r="119" spans="1:428" ht="15" x14ac:dyDescent="0.25">
      <c r="A119" s="156">
        <v>334118</v>
      </c>
      <c r="B119" s="157" t="s">
        <v>723</v>
      </c>
      <c r="C119" s="147" t="s">
        <v>306</v>
      </c>
      <c r="D119" s="153"/>
      <c r="E119" s="151">
        <v>1</v>
      </c>
      <c r="F119" s="151">
        <v>1</v>
      </c>
      <c r="G119" s="151">
        <v>1</v>
      </c>
      <c r="H119" s="151"/>
      <c r="I119" s="151"/>
      <c r="J119" s="151"/>
      <c r="K119" s="151"/>
      <c r="L119" s="151"/>
      <c r="M119" s="151"/>
      <c r="N119" s="151"/>
      <c r="O119" s="151"/>
      <c r="P119" s="151"/>
      <c r="Q119" s="151"/>
      <c r="R119" s="151">
        <v>9</v>
      </c>
      <c r="S119" s="151"/>
      <c r="T119" s="151"/>
      <c r="U119" s="151">
        <v>2</v>
      </c>
      <c r="V119" s="151">
        <v>1</v>
      </c>
      <c r="W119" s="151">
        <v>9</v>
      </c>
      <c r="X119" s="151">
        <v>37</v>
      </c>
      <c r="Y119" s="151">
        <v>10</v>
      </c>
      <c r="Z119" s="151"/>
      <c r="AA119" s="151"/>
      <c r="AB119" s="151">
        <v>98</v>
      </c>
      <c r="AC119" s="151">
        <v>117</v>
      </c>
      <c r="AD119" s="151">
        <v>33</v>
      </c>
      <c r="AE119" s="151">
        <v>5</v>
      </c>
      <c r="AF119" s="151">
        <v>3</v>
      </c>
      <c r="AG119" s="151">
        <v>5</v>
      </c>
      <c r="AH119" s="151">
        <v>50</v>
      </c>
      <c r="AI119" s="151">
        <v>12</v>
      </c>
      <c r="AJ119" s="151">
        <v>7</v>
      </c>
      <c r="AK119" s="151">
        <v>8</v>
      </c>
      <c r="AL119" s="151">
        <v>46</v>
      </c>
      <c r="AM119" s="151">
        <v>26</v>
      </c>
      <c r="AN119" s="151">
        <v>12</v>
      </c>
      <c r="AO119" s="151">
        <v>4</v>
      </c>
      <c r="AP119" s="151">
        <v>4</v>
      </c>
      <c r="AQ119" s="151">
        <v>4</v>
      </c>
      <c r="AR119" s="151">
        <v>1</v>
      </c>
      <c r="AS119" s="151">
        <v>10</v>
      </c>
      <c r="AT119" s="151"/>
      <c r="AU119" s="151">
        <v>13</v>
      </c>
      <c r="AV119" s="151">
        <v>0</v>
      </c>
      <c r="AW119" s="151">
        <v>5</v>
      </c>
      <c r="AX119" s="151"/>
      <c r="AY119" s="151"/>
      <c r="AZ119" s="151">
        <v>2</v>
      </c>
      <c r="BA119" s="151">
        <v>0</v>
      </c>
      <c r="BB119" s="151">
        <v>2</v>
      </c>
      <c r="BC119" s="151">
        <v>2</v>
      </c>
      <c r="BD119" s="151"/>
      <c r="BE119" s="151">
        <v>2</v>
      </c>
      <c r="BF119" s="151"/>
      <c r="BG119" s="151"/>
      <c r="BH119" s="151"/>
      <c r="BI119" s="151">
        <v>9</v>
      </c>
      <c r="BJ119" s="151">
        <v>2</v>
      </c>
      <c r="BK119" s="151">
        <v>1</v>
      </c>
      <c r="BL119" s="151">
        <v>3</v>
      </c>
      <c r="BM119" s="151">
        <v>8</v>
      </c>
      <c r="BN119" s="151">
        <v>3</v>
      </c>
      <c r="BO119" s="151">
        <v>0</v>
      </c>
      <c r="BP119" s="151">
        <v>1</v>
      </c>
      <c r="BQ119" s="151">
        <v>4</v>
      </c>
      <c r="BR119" s="151">
        <v>13</v>
      </c>
      <c r="BS119" s="151">
        <v>10</v>
      </c>
      <c r="BT119" s="151">
        <v>1</v>
      </c>
      <c r="BU119" s="151">
        <v>2</v>
      </c>
      <c r="BV119" s="151">
        <v>2</v>
      </c>
      <c r="BW119" s="151">
        <v>4</v>
      </c>
      <c r="BX119" s="151">
        <v>0</v>
      </c>
      <c r="BY119" s="151">
        <v>5</v>
      </c>
      <c r="BZ119" s="151">
        <v>5</v>
      </c>
      <c r="CA119" s="151">
        <v>7</v>
      </c>
      <c r="CB119" s="151"/>
      <c r="CC119" s="151">
        <v>2</v>
      </c>
      <c r="CD119" s="151"/>
      <c r="CE119" s="151">
        <v>1</v>
      </c>
      <c r="CF119" s="151"/>
      <c r="CG119" s="151"/>
      <c r="CH119" s="151"/>
      <c r="CI119" s="151"/>
      <c r="CJ119" s="151">
        <v>1</v>
      </c>
      <c r="CK119" s="151">
        <v>2</v>
      </c>
      <c r="CL119" s="151">
        <v>1</v>
      </c>
      <c r="CM119" s="151">
        <v>4</v>
      </c>
      <c r="CN119" s="151">
        <v>4</v>
      </c>
      <c r="CO119" s="151"/>
      <c r="CP119" s="151">
        <v>32</v>
      </c>
      <c r="CQ119" s="151">
        <v>1</v>
      </c>
      <c r="CR119" s="151">
        <v>1</v>
      </c>
      <c r="CS119" s="151"/>
      <c r="CT119" s="151"/>
      <c r="CU119" s="151"/>
      <c r="CV119" s="151">
        <v>1</v>
      </c>
      <c r="CW119" s="151">
        <v>1</v>
      </c>
      <c r="CX119" s="151"/>
      <c r="CY119" s="151"/>
      <c r="CZ119" s="151">
        <v>0</v>
      </c>
      <c r="DA119" s="151"/>
      <c r="DB119" s="151">
        <v>1</v>
      </c>
      <c r="DC119" s="151">
        <v>1</v>
      </c>
      <c r="DD119" s="151"/>
      <c r="DE119" s="151"/>
      <c r="DF119" s="151">
        <v>1</v>
      </c>
      <c r="DG119" s="151"/>
      <c r="DH119" s="151">
        <v>6</v>
      </c>
      <c r="DI119" s="151"/>
      <c r="DJ119" s="151">
        <v>272</v>
      </c>
      <c r="DK119" s="151">
        <v>42</v>
      </c>
      <c r="DL119" s="151">
        <v>649</v>
      </c>
      <c r="DM119" s="151">
        <v>40</v>
      </c>
      <c r="DN119" s="151">
        <v>91</v>
      </c>
      <c r="DO119" s="151">
        <v>14</v>
      </c>
      <c r="DP119" s="151">
        <v>210</v>
      </c>
      <c r="DQ119" s="151">
        <v>72</v>
      </c>
      <c r="DR119" s="151">
        <v>14</v>
      </c>
      <c r="DS119" s="151"/>
      <c r="DT119" s="151">
        <v>612</v>
      </c>
      <c r="DU119" s="151">
        <v>53</v>
      </c>
      <c r="DV119" s="151">
        <v>42</v>
      </c>
      <c r="DW119" s="151">
        <v>48</v>
      </c>
      <c r="DX119" s="151">
        <v>114</v>
      </c>
      <c r="DY119" s="151">
        <v>52</v>
      </c>
      <c r="DZ119" s="151">
        <v>107</v>
      </c>
      <c r="EA119" s="151">
        <v>112</v>
      </c>
      <c r="EB119" s="151"/>
      <c r="EC119" s="151"/>
      <c r="ED119" s="151"/>
      <c r="EE119" s="151"/>
      <c r="EF119" s="151"/>
      <c r="EG119" s="151"/>
      <c r="EH119" s="151"/>
      <c r="EI119" s="151"/>
      <c r="EJ119" s="151"/>
      <c r="EK119" s="151"/>
      <c r="EL119" s="151"/>
      <c r="EM119" s="151"/>
      <c r="EN119" s="151"/>
      <c r="EO119" s="151"/>
      <c r="EP119" s="151"/>
      <c r="EQ119" s="151"/>
      <c r="ER119" s="151">
        <v>14</v>
      </c>
      <c r="ES119" s="151">
        <v>114</v>
      </c>
      <c r="ET119" s="151">
        <v>23</v>
      </c>
      <c r="EU119" s="151"/>
      <c r="EV119" s="151"/>
      <c r="EW119" s="151"/>
      <c r="EX119" s="151"/>
      <c r="EY119" s="151"/>
      <c r="EZ119" s="151">
        <v>1</v>
      </c>
      <c r="FA119" s="151"/>
      <c r="FB119" s="151"/>
      <c r="FC119" s="151"/>
      <c r="FD119" s="151">
        <v>5</v>
      </c>
      <c r="FE119" s="151">
        <v>3</v>
      </c>
      <c r="FF119" s="151"/>
      <c r="FG119" s="151">
        <v>3</v>
      </c>
      <c r="FH119" s="151"/>
      <c r="FI119" s="151"/>
      <c r="FJ119" s="151"/>
      <c r="FK119" s="151"/>
      <c r="FL119" s="151">
        <v>4</v>
      </c>
      <c r="FM119" s="151">
        <v>1</v>
      </c>
      <c r="FN119" s="151">
        <v>1</v>
      </c>
      <c r="FO119" s="151"/>
      <c r="FP119" s="151"/>
      <c r="FQ119" s="151">
        <v>5</v>
      </c>
      <c r="FR119" s="151"/>
      <c r="FS119" s="151">
        <v>1</v>
      </c>
      <c r="FT119" s="151"/>
      <c r="FU119" s="151">
        <v>1</v>
      </c>
      <c r="FV119" s="151">
        <v>1</v>
      </c>
      <c r="FW119" s="151">
        <v>8</v>
      </c>
      <c r="FX119" s="151">
        <v>1</v>
      </c>
      <c r="FY119" s="151">
        <v>4</v>
      </c>
      <c r="FZ119" s="151">
        <v>3</v>
      </c>
      <c r="GA119" s="151">
        <v>1</v>
      </c>
      <c r="GB119" s="151"/>
      <c r="GC119" s="151">
        <v>1</v>
      </c>
      <c r="GD119" s="151">
        <v>2</v>
      </c>
      <c r="GE119" s="151">
        <v>2</v>
      </c>
      <c r="GF119" s="151"/>
      <c r="GG119" s="151"/>
      <c r="GH119" s="151">
        <v>2</v>
      </c>
      <c r="GI119" s="151">
        <v>1</v>
      </c>
      <c r="GJ119" s="151"/>
      <c r="GK119" s="151"/>
      <c r="GL119" s="151"/>
      <c r="GM119" s="151">
        <v>1</v>
      </c>
      <c r="GN119" s="151"/>
      <c r="GO119" s="151"/>
      <c r="GP119" s="151"/>
      <c r="GQ119" s="151">
        <v>1</v>
      </c>
      <c r="GR119" s="151"/>
      <c r="GS119" s="151">
        <v>4</v>
      </c>
      <c r="GT119" s="151"/>
      <c r="GU119" s="151"/>
      <c r="GV119" s="151">
        <v>9</v>
      </c>
      <c r="GW119" s="151"/>
      <c r="GX119" s="151">
        <v>10</v>
      </c>
      <c r="GY119" s="151">
        <v>8</v>
      </c>
      <c r="GZ119" s="151">
        <v>3</v>
      </c>
      <c r="HA119" s="151">
        <v>4</v>
      </c>
      <c r="HB119" s="151">
        <v>3</v>
      </c>
      <c r="HC119" s="151"/>
      <c r="HD119" s="151">
        <v>1</v>
      </c>
      <c r="HE119" s="151"/>
      <c r="HF119" s="151">
        <v>5</v>
      </c>
      <c r="HG119" s="151">
        <v>5</v>
      </c>
      <c r="HH119" s="151">
        <v>1</v>
      </c>
      <c r="HI119" s="151"/>
      <c r="HJ119" s="151"/>
      <c r="HK119" s="151"/>
      <c r="HL119" s="151"/>
      <c r="HM119" s="151"/>
      <c r="HN119" s="151">
        <v>1</v>
      </c>
      <c r="HO119" s="151"/>
      <c r="HP119" s="151"/>
      <c r="HQ119" s="151"/>
      <c r="HR119" s="151">
        <v>2</v>
      </c>
      <c r="HS119" s="151"/>
      <c r="HT119" s="151"/>
      <c r="HU119" s="151">
        <v>2</v>
      </c>
      <c r="HV119" s="151"/>
      <c r="HW119" s="151">
        <v>3</v>
      </c>
      <c r="HX119" s="151">
        <v>17</v>
      </c>
      <c r="HY119" s="151">
        <v>1</v>
      </c>
      <c r="HZ119" s="151">
        <v>1</v>
      </c>
      <c r="IA119" s="151"/>
      <c r="IB119" s="151">
        <v>0</v>
      </c>
      <c r="IC119" s="151">
        <v>261</v>
      </c>
      <c r="ID119" s="151"/>
      <c r="IE119" s="151">
        <v>41</v>
      </c>
      <c r="IF119" s="151"/>
      <c r="IG119" s="151"/>
      <c r="IH119" s="151"/>
      <c r="II119" s="151"/>
      <c r="IJ119" s="151"/>
      <c r="IK119" s="151"/>
      <c r="IL119" s="151"/>
      <c r="IM119" s="151"/>
      <c r="IN119" s="151"/>
      <c r="IO119" s="151"/>
      <c r="IP119" s="151"/>
      <c r="IQ119" s="151"/>
      <c r="IR119" s="151">
        <v>2</v>
      </c>
      <c r="IS119" s="151"/>
      <c r="IT119" s="151"/>
      <c r="IU119" s="151"/>
      <c r="IV119" s="151"/>
      <c r="IW119" s="151"/>
      <c r="IX119" s="151"/>
      <c r="IY119" s="151"/>
      <c r="IZ119" s="151"/>
      <c r="JA119" s="151"/>
      <c r="JB119" s="151">
        <v>6</v>
      </c>
      <c r="JC119" s="151"/>
      <c r="JD119" s="151"/>
      <c r="JE119" s="151">
        <v>1</v>
      </c>
      <c r="JF119" s="151">
        <v>71</v>
      </c>
      <c r="JG119" s="151">
        <v>1</v>
      </c>
      <c r="JH119" s="151">
        <v>31</v>
      </c>
      <c r="JI119" s="151">
        <v>4</v>
      </c>
      <c r="JJ119" s="151"/>
      <c r="JK119" s="151">
        <v>4</v>
      </c>
      <c r="JL119" s="151"/>
      <c r="JM119" s="151"/>
      <c r="JN119" s="151"/>
      <c r="JO119" s="151"/>
      <c r="JP119" s="151"/>
      <c r="JQ119" s="151">
        <v>12</v>
      </c>
      <c r="JR119" s="151"/>
      <c r="JS119" s="151"/>
      <c r="JT119" s="151"/>
      <c r="JU119" s="151"/>
      <c r="JV119" s="151"/>
      <c r="JW119" s="151">
        <v>249</v>
      </c>
      <c r="JX119" s="151">
        <v>207</v>
      </c>
      <c r="JY119" s="151">
        <v>367</v>
      </c>
      <c r="JZ119" s="151">
        <v>76</v>
      </c>
      <c r="KA119" s="151">
        <v>74</v>
      </c>
      <c r="KB119" s="151">
        <v>151</v>
      </c>
      <c r="KC119" s="151">
        <v>73</v>
      </c>
      <c r="KD119" s="151">
        <v>161</v>
      </c>
      <c r="KE119" s="151">
        <v>105</v>
      </c>
      <c r="KF119" s="151"/>
      <c r="KG119" s="151"/>
      <c r="KH119" s="151"/>
      <c r="KI119" s="151">
        <v>122</v>
      </c>
      <c r="KJ119" s="151">
        <v>1</v>
      </c>
      <c r="KK119" s="151">
        <v>4</v>
      </c>
      <c r="KL119" s="151">
        <v>90</v>
      </c>
      <c r="KM119" s="151"/>
      <c r="KN119" s="151">
        <v>74</v>
      </c>
      <c r="KO119" s="151">
        <v>34</v>
      </c>
      <c r="KP119" s="151">
        <v>40</v>
      </c>
      <c r="KQ119" s="151">
        <v>86</v>
      </c>
      <c r="KR119" s="151">
        <v>13</v>
      </c>
      <c r="KS119" s="151"/>
      <c r="KT119" s="151"/>
      <c r="KU119" s="151">
        <v>11</v>
      </c>
      <c r="KV119" s="151">
        <v>1</v>
      </c>
      <c r="KW119" s="151">
        <v>11</v>
      </c>
      <c r="KX119" s="151">
        <v>271</v>
      </c>
      <c r="KY119" s="151">
        <v>440</v>
      </c>
      <c r="KZ119" s="151">
        <v>58</v>
      </c>
      <c r="LA119" s="151">
        <v>248</v>
      </c>
      <c r="LB119" s="151">
        <v>224</v>
      </c>
      <c r="LC119" s="151">
        <v>0</v>
      </c>
      <c r="LD119" s="151">
        <v>182</v>
      </c>
      <c r="LE119" s="151">
        <v>164</v>
      </c>
      <c r="LF119" s="151">
        <v>629</v>
      </c>
      <c r="LG119" s="151">
        <v>20</v>
      </c>
      <c r="LH119" s="151"/>
      <c r="LI119" s="151"/>
      <c r="LJ119" s="151">
        <v>3</v>
      </c>
      <c r="LK119" s="151">
        <v>664</v>
      </c>
      <c r="LL119" s="151"/>
      <c r="LM119" s="151">
        <v>0</v>
      </c>
      <c r="LN119" s="151">
        <v>716</v>
      </c>
      <c r="LO119" s="151"/>
      <c r="LP119" s="151">
        <v>8</v>
      </c>
      <c r="LQ119" s="151">
        <v>14</v>
      </c>
      <c r="LR119" s="151"/>
      <c r="LS119" s="151">
        <v>683</v>
      </c>
      <c r="LT119" s="151">
        <v>83</v>
      </c>
      <c r="LU119" s="151">
        <v>107</v>
      </c>
      <c r="LV119" s="151">
        <v>243</v>
      </c>
      <c r="LW119" s="151">
        <v>312</v>
      </c>
      <c r="LX119" s="151">
        <v>431</v>
      </c>
      <c r="LY119" s="151">
        <v>748</v>
      </c>
      <c r="LZ119" s="151">
        <v>113</v>
      </c>
      <c r="MA119" s="151">
        <v>172</v>
      </c>
      <c r="MB119" s="151">
        <v>351</v>
      </c>
      <c r="MC119" s="151">
        <v>94</v>
      </c>
      <c r="MD119" s="151">
        <v>88</v>
      </c>
      <c r="ME119" s="151">
        <v>24</v>
      </c>
      <c r="MF119" s="151">
        <v>549</v>
      </c>
      <c r="MG119" s="151">
        <v>1301</v>
      </c>
      <c r="MH119" s="151">
        <v>365</v>
      </c>
      <c r="MI119" s="151">
        <v>772</v>
      </c>
      <c r="MJ119" s="151">
        <v>123</v>
      </c>
      <c r="MK119" s="151">
        <v>79</v>
      </c>
      <c r="ML119" s="151">
        <v>217</v>
      </c>
      <c r="MM119" s="151">
        <v>16</v>
      </c>
      <c r="MN119" s="151">
        <v>84</v>
      </c>
      <c r="MO119" s="151">
        <v>119</v>
      </c>
      <c r="MP119" s="151">
        <v>178</v>
      </c>
      <c r="MQ119" s="151">
        <v>46</v>
      </c>
      <c r="MR119" s="151">
        <v>33</v>
      </c>
      <c r="MS119" s="151">
        <v>84</v>
      </c>
      <c r="MT119" s="151">
        <v>151</v>
      </c>
      <c r="MU119" s="151"/>
      <c r="MV119" s="151">
        <v>80</v>
      </c>
      <c r="MW119" s="151"/>
      <c r="MX119" s="151">
        <v>43</v>
      </c>
      <c r="MY119" s="151">
        <v>103</v>
      </c>
      <c r="MZ119" s="151">
        <v>59</v>
      </c>
      <c r="NA119" s="151"/>
      <c r="NB119" s="151">
        <v>41</v>
      </c>
      <c r="NC119" s="151"/>
      <c r="ND119" s="151">
        <v>202</v>
      </c>
      <c r="NE119" s="151">
        <v>2</v>
      </c>
      <c r="NF119" s="151">
        <v>148</v>
      </c>
      <c r="NG119" s="151"/>
      <c r="NH119" s="151">
        <v>6</v>
      </c>
      <c r="NI119" s="151"/>
      <c r="NJ119" s="151">
        <v>13</v>
      </c>
      <c r="NK119" s="151"/>
      <c r="NL119" s="151">
        <v>6</v>
      </c>
      <c r="NM119" s="151">
        <v>61</v>
      </c>
      <c r="NN119" s="151">
        <v>31</v>
      </c>
      <c r="NO119" s="151">
        <v>119</v>
      </c>
      <c r="NP119" s="151"/>
      <c r="NQ119" s="151"/>
      <c r="NR119" s="151">
        <v>78</v>
      </c>
      <c r="NS119" s="151">
        <v>6</v>
      </c>
      <c r="NT119" s="151">
        <v>10</v>
      </c>
      <c r="NU119" s="151">
        <v>1</v>
      </c>
      <c r="NV119" s="151"/>
      <c r="NW119" s="151">
        <v>40</v>
      </c>
      <c r="NX119" s="151">
        <v>0</v>
      </c>
      <c r="NY119" s="151"/>
      <c r="NZ119" s="151">
        <v>3</v>
      </c>
      <c r="OA119" s="151">
        <v>64</v>
      </c>
      <c r="OB119" s="151">
        <v>152</v>
      </c>
      <c r="OC119" s="151">
        <v>17</v>
      </c>
      <c r="OD119" s="151"/>
      <c r="OE119" s="151">
        <v>288</v>
      </c>
      <c r="OF119" s="151">
        <v>254</v>
      </c>
      <c r="OG119" s="151"/>
      <c r="OH119" s="151"/>
      <c r="OI119" s="151"/>
      <c r="OJ119" s="151">
        <v>728</v>
      </c>
      <c r="OK119" s="151">
        <v>230</v>
      </c>
      <c r="OL119" s="151">
        <v>213</v>
      </c>
      <c r="OM119" s="151"/>
      <c r="ON119" s="151"/>
      <c r="OO119" s="152">
        <v>67</v>
      </c>
      <c r="OP119" s="142">
        <v>20160</v>
      </c>
      <c r="OQ119" s="153">
        <v>8828</v>
      </c>
      <c r="OR119" s="151">
        <v>10257</v>
      </c>
      <c r="OS119" s="151"/>
      <c r="OT119" s="151"/>
      <c r="OU119" s="151"/>
      <c r="OV119" s="151">
        <v>131</v>
      </c>
      <c r="OW119" s="151">
        <v>4606</v>
      </c>
      <c r="OX119" s="151">
        <v>-37618</v>
      </c>
      <c r="OY119" s="151"/>
      <c r="OZ119" s="151">
        <v>137</v>
      </c>
      <c r="PA119" s="151"/>
      <c r="PB119" s="151"/>
      <c r="PC119" s="151"/>
      <c r="PD119" s="151">
        <v>119</v>
      </c>
      <c r="PE119" s="151"/>
      <c r="PF119" s="151"/>
      <c r="PG119" s="151"/>
      <c r="PH119" s="151">
        <v>1454</v>
      </c>
      <c r="PI119" s="151"/>
      <c r="PJ119" s="154"/>
      <c r="PK119" s="142">
        <v>-12086</v>
      </c>
      <c r="PL119" s="142">
        <v>8074</v>
      </c>
    </row>
    <row r="120" spans="1:428" ht="15" x14ac:dyDescent="0.25">
      <c r="A120" s="156">
        <v>334210</v>
      </c>
      <c r="B120" s="157" t="s">
        <v>723</v>
      </c>
      <c r="C120" s="147" t="s">
        <v>307</v>
      </c>
      <c r="D120" s="153"/>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v>5</v>
      </c>
      <c r="AE120" s="151">
        <v>0</v>
      </c>
      <c r="AF120" s="151">
        <v>5</v>
      </c>
      <c r="AG120" s="151"/>
      <c r="AH120" s="151">
        <v>2</v>
      </c>
      <c r="AI120" s="151"/>
      <c r="AJ120" s="151">
        <v>9</v>
      </c>
      <c r="AK120" s="151"/>
      <c r="AL120" s="151"/>
      <c r="AM120" s="151">
        <v>1</v>
      </c>
      <c r="AN120" s="151"/>
      <c r="AO120" s="151"/>
      <c r="AP120" s="151"/>
      <c r="AQ120" s="151"/>
      <c r="AR120" s="151"/>
      <c r="AS120" s="151"/>
      <c r="AT120" s="151"/>
      <c r="AU120" s="151"/>
      <c r="AV120" s="151"/>
      <c r="AW120" s="151"/>
      <c r="AX120" s="151"/>
      <c r="AY120" s="151"/>
      <c r="AZ120" s="151"/>
      <c r="BA120" s="151"/>
      <c r="BB120" s="151"/>
      <c r="BC120" s="151"/>
      <c r="BD120" s="151"/>
      <c r="BE120" s="151"/>
      <c r="BF120" s="151"/>
      <c r="BG120" s="151"/>
      <c r="BH120" s="151"/>
      <c r="BI120" s="151"/>
      <c r="BJ120" s="151"/>
      <c r="BK120" s="151"/>
      <c r="BL120" s="151"/>
      <c r="BM120" s="151"/>
      <c r="BN120" s="151"/>
      <c r="BO120" s="151"/>
      <c r="BP120" s="151"/>
      <c r="BQ120" s="151"/>
      <c r="BR120" s="151"/>
      <c r="BS120" s="151"/>
      <c r="BT120" s="151"/>
      <c r="BU120" s="151"/>
      <c r="BV120" s="151"/>
      <c r="BW120" s="151"/>
      <c r="BX120" s="151"/>
      <c r="BY120" s="151"/>
      <c r="BZ120" s="151"/>
      <c r="CA120" s="151"/>
      <c r="CB120" s="151"/>
      <c r="CC120" s="151"/>
      <c r="CD120" s="151"/>
      <c r="CE120" s="151"/>
      <c r="CF120" s="151"/>
      <c r="CG120" s="151"/>
      <c r="CH120" s="151"/>
      <c r="CI120" s="151"/>
      <c r="CJ120" s="151"/>
      <c r="CK120" s="151"/>
      <c r="CL120" s="151"/>
      <c r="CM120" s="151"/>
      <c r="CN120" s="151"/>
      <c r="CO120" s="151"/>
      <c r="CP120" s="151"/>
      <c r="CQ120" s="151"/>
      <c r="CR120" s="151"/>
      <c r="CS120" s="151"/>
      <c r="CT120" s="151"/>
      <c r="CU120" s="151"/>
      <c r="CV120" s="151"/>
      <c r="CW120" s="151"/>
      <c r="CX120" s="151"/>
      <c r="CY120" s="151"/>
      <c r="CZ120" s="151"/>
      <c r="DA120" s="151"/>
      <c r="DB120" s="151"/>
      <c r="DC120" s="151"/>
      <c r="DD120" s="151"/>
      <c r="DE120" s="151"/>
      <c r="DF120" s="151"/>
      <c r="DG120" s="151"/>
      <c r="DH120" s="151"/>
      <c r="DI120" s="151"/>
      <c r="DJ120" s="151"/>
      <c r="DK120" s="151"/>
      <c r="DL120" s="151"/>
      <c r="DM120" s="151">
        <v>117</v>
      </c>
      <c r="DN120" s="151">
        <v>7</v>
      </c>
      <c r="DO120" s="151">
        <v>0</v>
      </c>
      <c r="DP120" s="151"/>
      <c r="DQ120" s="151"/>
      <c r="DR120" s="151"/>
      <c r="DS120" s="151"/>
      <c r="DT120" s="151">
        <v>2</v>
      </c>
      <c r="DU120" s="151"/>
      <c r="DV120" s="151"/>
      <c r="DW120" s="151"/>
      <c r="DX120" s="151"/>
      <c r="DY120" s="151"/>
      <c r="DZ120" s="151"/>
      <c r="EA120" s="151"/>
      <c r="EB120" s="151"/>
      <c r="EC120" s="151"/>
      <c r="ED120" s="151"/>
      <c r="EE120" s="151"/>
      <c r="EF120" s="151"/>
      <c r="EG120" s="151"/>
      <c r="EH120" s="151"/>
      <c r="EI120" s="151"/>
      <c r="EJ120" s="151"/>
      <c r="EK120" s="151"/>
      <c r="EL120" s="151"/>
      <c r="EM120" s="151"/>
      <c r="EN120" s="151"/>
      <c r="EO120" s="151"/>
      <c r="EP120" s="151"/>
      <c r="EQ120" s="151"/>
      <c r="ER120" s="151"/>
      <c r="ES120" s="151"/>
      <c r="ET120" s="151"/>
      <c r="EU120" s="151"/>
      <c r="EV120" s="151"/>
      <c r="EW120" s="151"/>
      <c r="EX120" s="151"/>
      <c r="EY120" s="151"/>
      <c r="EZ120" s="151"/>
      <c r="FA120" s="151"/>
      <c r="FB120" s="151"/>
      <c r="FC120" s="151"/>
      <c r="FD120" s="151"/>
      <c r="FE120" s="151"/>
      <c r="FF120" s="151"/>
      <c r="FG120" s="151"/>
      <c r="FH120" s="151"/>
      <c r="FI120" s="151"/>
      <c r="FJ120" s="151"/>
      <c r="FK120" s="151"/>
      <c r="FL120" s="151"/>
      <c r="FM120" s="151"/>
      <c r="FN120" s="151"/>
      <c r="FO120" s="151"/>
      <c r="FP120" s="151"/>
      <c r="FQ120" s="151"/>
      <c r="FR120" s="151"/>
      <c r="FS120" s="151"/>
      <c r="FT120" s="151"/>
      <c r="FU120" s="151"/>
      <c r="FV120" s="151"/>
      <c r="FW120" s="151"/>
      <c r="FX120" s="151"/>
      <c r="FY120" s="151"/>
      <c r="FZ120" s="151"/>
      <c r="GA120" s="151"/>
      <c r="GB120" s="151"/>
      <c r="GC120" s="151"/>
      <c r="GD120" s="151"/>
      <c r="GE120" s="151"/>
      <c r="GF120" s="151"/>
      <c r="GG120" s="151"/>
      <c r="GH120" s="151"/>
      <c r="GI120" s="151"/>
      <c r="GJ120" s="151"/>
      <c r="GK120" s="151"/>
      <c r="GL120" s="151"/>
      <c r="GM120" s="151"/>
      <c r="GN120" s="151"/>
      <c r="GO120" s="151"/>
      <c r="GP120" s="151"/>
      <c r="GQ120" s="151"/>
      <c r="GR120" s="151"/>
      <c r="GS120" s="151"/>
      <c r="GT120" s="151"/>
      <c r="GU120" s="151"/>
      <c r="GV120" s="151"/>
      <c r="GW120" s="151"/>
      <c r="GX120" s="151"/>
      <c r="GY120" s="151"/>
      <c r="GZ120" s="151"/>
      <c r="HA120" s="151"/>
      <c r="HB120" s="151"/>
      <c r="HC120" s="151"/>
      <c r="HD120" s="151"/>
      <c r="HE120" s="151"/>
      <c r="HF120" s="151"/>
      <c r="HG120" s="151"/>
      <c r="HH120" s="151"/>
      <c r="HI120" s="151"/>
      <c r="HJ120" s="151"/>
      <c r="HK120" s="151"/>
      <c r="HL120" s="151"/>
      <c r="HM120" s="151"/>
      <c r="HN120" s="151"/>
      <c r="HO120" s="151"/>
      <c r="HP120" s="151"/>
      <c r="HQ120" s="151"/>
      <c r="HR120" s="151"/>
      <c r="HS120" s="151"/>
      <c r="HT120" s="151"/>
      <c r="HU120" s="151"/>
      <c r="HV120" s="151"/>
      <c r="HW120" s="151"/>
      <c r="HX120" s="151"/>
      <c r="HY120" s="151"/>
      <c r="HZ120" s="151"/>
      <c r="IA120" s="151"/>
      <c r="IB120" s="151"/>
      <c r="IC120" s="151"/>
      <c r="ID120" s="151"/>
      <c r="IE120" s="151"/>
      <c r="IF120" s="151"/>
      <c r="IG120" s="151"/>
      <c r="IH120" s="151"/>
      <c r="II120" s="151"/>
      <c r="IJ120" s="151"/>
      <c r="IK120" s="151"/>
      <c r="IL120" s="151"/>
      <c r="IM120" s="151"/>
      <c r="IN120" s="151"/>
      <c r="IO120" s="151"/>
      <c r="IP120" s="151"/>
      <c r="IQ120" s="151"/>
      <c r="IR120" s="151"/>
      <c r="IS120" s="151"/>
      <c r="IT120" s="151"/>
      <c r="IU120" s="151"/>
      <c r="IV120" s="151"/>
      <c r="IW120" s="151"/>
      <c r="IX120" s="151"/>
      <c r="IY120" s="151"/>
      <c r="IZ120" s="151"/>
      <c r="JA120" s="151"/>
      <c r="JB120" s="151"/>
      <c r="JC120" s="151"/>
      <c r="JD120" s="151"/>
      <c r="JE120" s="151"/>
      <c r="JF120" s="151"/>
      <c r="JG120" s="151"/>
      <c r="JH120" s="151"/>
      <c r="JI120" s="151"/>
      <c r="JJ120" s="151"/>
      <c r="JK120" s="151"/>
      <c r="JL120" s="151"/>
      <c r="JM120" s="151"/>
      <c r="JN120" s="151"/>
      <c r="JO120" s="151"/>
      <c r="JP120" s="151"/>
      <c r="JQ120" s="151"/>
      <c r="JR120" s="151"/>
      <c r="JS120" s="151"/>
      <c r="JT120" s="151"/>
      <c r="JU120" s="151"/>
      <c r="JV120" s="151"/>
      <c r="JW120" s="151"/>
      <c r="JX120" s="151"/>
      <c r="JY120" s="151"/>
      <c r="JZ120" s="151"/>
      <c r="KA120" s="151"/>
      <c r="KB120" s="151"/>
      <c r="KC120" s="151"/>
      <c r="KD120" s="151"/>
      <c r="KE120" s="151"/>
      <c r="KF120" s="151"/>
      <c r="KG120" s="151"/>
      <c r="KH120" s="151"/>
      <c r="KI120" s="151"/>
      <c r="KJ120" s="151"/>
      <c r="KK120" s="151"/>
      <c r="KL120" s="151"/>
      <c r="KM120" s="151"/>
      <c r="KN120" s="151"/>
      <c r="KO120" s="151"/>
      <c r="KP120" s="151">
        <v>0</v>
      </c>
      <c r="KQ120" s="151"/>
      <c r="KR120" s="151"/>
      <c r="KS120" s="151"/>
      <c r="KT120" s="151"/>
      <c r="KU120" s="151"/>
      <c r="KV120" s="151"/>
      <c r="KW120" s="151">
        <v>190</v>
      </c>
      <c r="KX120" s="151">
        <v>2515</v>
      </c>
      <c r="KY120" s="151">
        <v>1370</v>
      </c>
      <c r="KZ120" s="151">
        <v>411</v>
      </c>
      <c r="LA120" s="151">
        <v>1</v>
      </c>
      <c r="LB120" s="151">
        <v>8</v>
      </c>
      <c r="LC120" s="151"/>
      <c r="LD120" s="151">
        <v>70</v>
      </c>
      <c r="LE120" s="151">
        <v>71</v>
      </c>
      <c r="LF120" s="151">
        <v>64</v>
      </c>
      <c r="LG120" s="151">
        <v>14</v>
      </c>
      <c r="LH120" s="151"/>
      <c r="LI120" s="151"/>
      <c r="LJ120" s="151"/>
      <c r="LK120" s="151"/>
      <c r="LL120" s="151"/>
      <c r="LM120" s="151"/>
      <c r="LN120" s="151"/>
      <c r="LO120" s="151"/>
      <c r="LP120" s="151"/>
      <c r="LQ120" s="151"/>
      <c r="LR120" s="151"/>
      <c r="LS120" s="151">
        <v>158</v>
      </c>
      <c r="LT120" s="151"/>
      <c r="LU120" s="151"/>
      <c r="LV120" s="151"/>
      <c r="LW120" s="151">
        <v>82</v>
      </c>
      <c r="LX120" s="151"/>
      <c r="LY120" s="151"/>
      <c r="LZ120" s="151"/>
      <c r="MA120" s="151"/>
      <c r="MB120" s="151"/>
      <c r="MC120" s="151"/>
      <c r="MD120" s="151"/>
      <c r="ME120" s="151">
        <v>29</v>
      </c>
      <c r="MF120" s="151"/>
      <c r="MG120" s="151">
        <v>2339</v>
      </c>
      <c r="MH120" s="151"/>
      <c r="MI120" s="151"/>
      <c r="MJ120" s="151"/>
      <c r="MK120" s="151"/>
      <c r="ML120" s="151"/>
      <c r="MM120" s="151"/>
      <c r="MN120" s="151"/>
      <c r="MO120" s="151"/>
      <c r="MP120" s="151"/>
      <c r="MQ120" s="151">
        <v>8</v>
      </c>
      <c r="MR120" s="151"/>
      <c r="MS120" s="151"/>
      <c r="MT120" s="151">
        <v>43</v>
      </c>
      <c r="MU120" s="151"/>
      <c r="MV120" s="151"/>
      <c r="MW120" s="151"/>
      <c r="MX120" s="151"/>
      <c r="MY120" s="151"/>
      <c r="MZ120" s="151"/>
      <c r="NA120" s="151">
        <v>39</v>
      </c>
      <c r="NB120" s="151"/>
      <c r="NC120" s="151"/>
      <c r="ND120" s="151"/>
      <c r="NE120" s="151"/>
      <c r="NF120" s="151"/>
      <c r="NG120" s="151"/>
      <c r="NH120" s="151"/>
      <c r="NI120" s="151"/>
      <c r="NJ120" s="151"/>
      <c r="NK120" s="151"/>
      <c r="NL120" s="151"/>
      <c r="NM120" s="151"/>
      <c r="NN120" s="151"/>
      <c r="NO120" s="151"/>
      <c r="NP120" s="151"/>
      <c r="NQ120" s="151"/>
      <c r="NR120" s="151"/>
      <c r="NS120" s="151"/>
      <c r="NT120" s="151"/>
      <c r="NU120" s="151"/>
      <c r="NV120" s="151"/>
      <c r="NW120" s="151"/>
      <c r="NX120" s="151"/>
      <c r="NY120" s="151"/>
      <c r="NZ120" s="151"/>
      <c r="OA120" s="151"/>
      <c r="OB120" s="151"/>
      <c r="OC120" s="151"/>
      <c r="OD120" s="151"/>
      <c r="OE120" s="151"/>
      <c r="OF120" s="151">
        <v>70</v>
      </c>
      <c r="OG120" s="151"/>
      <c r="OH120" s="151"/>
      <c r="OI120" s="151"/>
      <c r="OJ120" s="151"/>
      <c r="OK120" s="151"/>
      <c r="OL120" s="151">
        <v>0</v>
      </c>
      <c r="OM120" s="151"/>
      <c r="ON120" s="151"/>
      <c r="OO120" s="152">
        <v>1</v>
      </c>
      <c r="OP120" s="142">
        <v>7630</v>
      </c>
      <c r="OQ120" s="153">
        <v>442</v>
      </c>
      <c r="OR120" s="151">
        <v>5347</v>
      </c>
      <c r="OS120" s="151"/>
      <c r="OT120" s="151"/>
      <c r="OU120" s="151"/>
      <c r="OV120" s="151">
        <v>281</v>
      </c>
      <c r="OW120" s="151">
        <v>1479</v>
      </c>
      <c r="OX120" s="151">
        <v>-11116</v>
      </c>
      <c r="OY120" s="151"/>
      <c r="OZ120" s="151">
        <v>605</v>
      </c>
      <c r="PA120" s="151"/>
      <c r="PB120" s="151"/>
      <c r="PC120" s="151"/>
      <c r="PD120" s="151">
        <v>299</v>
      </c>
      <c r="PE120" s="151"/>
      <c r="PF120" s="151"/>
      <c r="PG120" s="151"/>
      <c r="PH120" s="151">
        <v>298</v>
      </c>
      <c r="PI120" s="151"/>
      <c r="PJ120" s="154"/>
      <c r="PK120" s="142">
        <v>-2365</v>
      </c>
      <c r="PL120" s="142">
        <v>5265</v>
      </c>
    </row>
    <row r="121" spans="1:428" ht="15" x14ac:dyDescent="0.25">
      <c r="A121" s="156">
        <v>334220</v>
      </c>
      <c r="B121" s="157" t="s">
        <v>723</v>
      </c>
      <c r="C121" s="147" t="s">
        <v>308</v>
      </c>
      <c r="D121" s="153"/>
      <c r="E121" s="151"/>
      <c r="F121" s="151">
        <v>0</v>
      </c>
      <c r="G121" s="151">
        <v>0</v>
      </c>
      <c r="H121" s="151"/>
      <c r="I121" s="151">
        <v>0</v>
      </c>
      <c r="J121" s="151"/>
      <c r="K121" s="151"/>
      <c r="L121" s="151"/>
      <c r="M121" s="151"/>
      <c r="N121" s="151"/>
      <c r="O121" s="151"/>
      <c r="P121" s="151"/>
      <c r="Q121" s="151"/>
      <c r="R121" s="151"/>
      <c r="S121" s="151"/>
      <c r="T121" s="151"/>
      <c r="U121" s="151"/>
      <c r="V121" s="151"/>
      <c r="W121" s="151"/>
      <c r="X121" s="151">
        <v>18</v>
      </c>
      <c r="Y121" s="151">
        <v>2</v>
      </c>
      <c r="Z121" s="151"/>
      <c r="AA121" s="151"/>
      <c r="AB121" s="151">
        <v>76</v>
      </c>
      <c r="AC121" s="151">
        <v>792</v>
      </c>
      <c r="AD121" s="151">
        <v>8</v>
      </c>
      <c r="AE121" s="151">
        <v>25</v>
      </c>
      <c r="AF121" s="151">
        <v>9</v>
      </c>
      <c r="AG121" s="151">
        <v>43</v>
      </c>
      <c r="AH121" s="151">
        <v>6</v>
      </c>
      <c r="AI121" s="151">
        <v>39</v>
      </c>
      <c r="AJ121" s="151">
        <v>8</v>
      </c>
      <c r="AK121" s="151">
        <v>2</v>
      </c>
      <c r="AL121" s="151">
        <v>5</v>
      </c>
      <c r="AM121" s="151">
        <v>2</v>
      </c>
      <c r="AN121" s="151"/>
      <c r="AO121" s="151"/>
      <c r="AP121" s="151"/>
      <c r="AQ121" s="151"/>
      <c r="AR121" s="151"/>
      <c r="AS121" s="151"/>
      <c r="AT121" s="151"/>
      <c r="AU121" s="151"/>
      <c r="AV121" s="151"/>
      <c r="AW121" s="151"/>
      <c r="AX121" s="151"/>
      <c r="AY121" s="151"/>
      <c r="AZ121" s="151"/>
      <c r="BA121" s="151"/>
      <c r="BB121" s="151"/>
      <c r="BC121" s="151"/>
      <c r="BD121" s="151"/>
      <c r="BE121" s="151"/>
      <c r="BF121" s="151"/>
      <c r="BG121" s="151"/>
      <c r="BH121" s="151"/>
      <c r="BI121" s="151"/>
      <c r="BJ121" s="151"/>
      <c r="BK121" s="151"/>
      <c r="BL121" s="151"/>
      <c r="BM121" s="151"/>
      <c r="BN121" s="151"/>
      <c r="BO121" s="151"/>
      <c r="BP121" s="151"/>
      <c r="BQ121" s="151"/>
      <c r="BR121" s="151"/>
      <c r="BS121" s="151"/>
      <c r="BT121" s="151"/>
      <c r="BU121" s="151"/>
      <c r="BV121" s="151"/>
      <c r="BW121" s="151"/>
      <c r="BX121" s="151"/>
      <c r="BY121" s="151"/>
      <c r="BZ121" s="151"/>
      <c r="CA121" s="151"/>
      <c r="CB121" s="151"/>
      <c r="CC121" s="151"/>
      <c r="CD121" s="151"/>
      <c r="CE121" s="151"/>
      <c r="CF121" s="151"/>
      <c r="CG121" s="151"/>
      <c r="CH121" s="151"/>
      <c r="CI121" s="151"/>
      <c r="CJ121" s="151"/>
      <c r="CK121" s="151"/>
      <c r="CL121" s="151"/>
      <c r="CM121" s="151"/>
      <c r="CN121" s="151">
        <v>6</v>
      </c>
      <c r="CO121" s="151"/>
      <c r="CP121" s="151">
        <v>13</v>
      </c>
      <c r="CQ121" s="151"/>
      <c r="CR121" s="151"/>
      <c r="CS121" s="151"/>
      <c r="CT121" s="151"/>
      <c r="CU121" s="151"/>
      <c r="CV121" s="151"/>
      <c r="CW121" s="151">
        <v>149</v>
      </c>
      <c r="CX121" s="151"/>
      <c r="CY121" s="151"/>
      <c r="CZ121" s="151"/>
      <c r="DA121" s="151">
        <v>6</v>
      </c>
      <c r="DB121" s="151"/>
      <c r="DC121" s="151"/>
      <c r="DD121" s="151"/>
      <c r="DE121" s="151"/>
      <c r="DF121" s="151"/>
      <c r="DG121" s="151"/>
      <c r="DH121" s="151"/>
      <c r="DI121" s="151"/>
      <c r="DJ121" s="151"/>
      <c r="DK121" s="151"/>
      <c r="DL121" s="151">
        <v>11</v>
      </c>
      <c r="DM121" s="151">
        <v>830</v>
      </c>
      <c r="DN121" s="151">
        <v>1423</v>
      </c>
      <c r="DO121" s="151">
        <v>52</v>
      </c>
      <c r="DP121" s="151">
        <v>57</v>
      </c>
      <c r="DQ121" s="151">
        <v>69</v>
      </c>
      <c r="DR121" s="151">
        <v>77</v>
      </c>
      <c r="DS121" s="151"/>
      <c r="DT121" s="151">
        <v>1599</v>
      </c>
      <c r="DU121" s="151">
        <v>17</v>
      </c>
      <c r="DV121" s="151">
        <v>158</v>
      </c>
      <c r="DW121" s="151">
        <v>98</v>
      </c>
      <c r="DX121" s="151">
        <v>250</v>
      </c>
      <c r="DY121" s="151">
        <v>395</v>
      </c>
      <c r="DZ121" s="151"/>
      <c r="EA121" s="151">
        <v>449</v>
      </c>
      <c r="EB121" s="151"/>
      <c r="EC121" s="151"/>
      <c r="ED121" s="151"/>
      <c r="EE121" s="151"/>
      <c r="EF121" s="151"/>
      <c r="EG121" s="151"/>
      <c r="EH121" s="151"/>
      <c r="EI121" s="151"/>
      <c r="EJ121" s="151"/>
      <c r="EK121" s="151"/>
      <c r="EL121" s="151"/>
      <c r="EM121" s="151"/>
      <c r="EN121" s="151"/>
      <c r="EO121" s="151"/>
      <c r="EP121" s="151"/>
      <c r="EQ121" s="151">
        <v>8</v>
      </c>
      <c r="ER121" s="151"/>
      <c r="ES121" s="151"/>
      <c r="ET121" s="151"/>
      <c r="EU121" s="151"/>
      <c r="EV121" s="151"/>
      <c r="EW121" s="151"/>
      <c r="EX121" s="151"/>
      <c r="EY121" s="151"/>
      <c r="EZ121" s="151">
        <v>41</v>
      </c>
      <c r="FA121" s="151"/>
      <c r="FB121" s="151"/>
      <c r="FC121" s="151"/>
      <c r="FD121" s="151"/>
      <c r="FE121" s="151"/>
      <c r="FF121" s="151">
        <v>6570</v>
      </c>
      <c r="FG121" s="151">
        <v>0</v>
      </c>
      <c r="FH121" s="151">
        <v>243</v>
      </c>
      <c r="FI121" s="151">
        <v>791</v>
      </c>
      <c r="FJ121" s="151">
        <v>50</v>
      </c>
      <c r="FK121" s="151"/>
      <c r="FL121" s="151"/>
      <c r="FM121" s="151"/>
      <c r="FN121" s="151"/>
      <c r="FO121" s="151"/>
      <c r="FP121" s="151"/>
      <c r="FQ121" s="151"/>
      <c r="FR121" s="151"/>
      <c r="FS121" s="151"/>
      <c r="FT121" s="151"/>
      <c r="FU121" s="151"/>
      <c r="FV121" s="151"/>
      <c r="FW121" s="151"/>
      <c r="FX121" s="151"/>
      <c r="FY121" s="151"/>
      <c r="FZ121" s="151"/>
      <c r="GA121" s="151"/>
      <c r="GB121" s="151"/>
      <c r="GC121" s="151"/>
      <c r="GD121" s="151"/>
      <c r="GE121" s="151"/>
      <c r="GF121" s="151"/>
      <c r="GG121" s="151"/>
      <c r="GH121" s="151"/>
      <c r="GI121" s="151"/>
      <c r="GJ121" s="151"/>
      <c r="GK121" s="151"/>
      <c r="GL121" s="151"/>
      <c r="GM121" s="151"/>
      <c r="GN121" s="151"/>
      <c r="GO121" s="151"/>
      <c r="GP121" s="151"/>
      <c r="GQ121" s="151"/>
      <c r="GR121" s="151"/>
      <c r="GS121" s="151"/>
      <c r="GT121" s="151"/>
      <c r="GU121" s="151"/>
      <c r="GV121" s="151"/>
      <c r="GW121" s="151"/>
      <c r="GX121" s="151"/>
      <c r="GY121" s="151"/>
      <c r="GZ121" s="151"/>
      <c r="HA121" s="151"/>
      <c r="HB121" s="151"/>
      <c r="HC121" s="151"/>
      <c r="HD121" s="151"/>
      <c r="HE121" s="151"/>
      <c r="HF121" s="151"/>
      <c r="HG121" s="151"/>
      <c r="HH121" s="151"/>
      <c r="HI121" s="151"/>
      <c r="HJ121" s="151"/>
      <c r="HK121" s="151"/>
      <c r="HL121" s="151"/>
      <c r="HM121" s="151"/>
      <c r="HN121" s="151"/>
      <c r="HO121" s="151"/>
      <c r="HP121" s="151"/>
      <c r="HQ121" s="151"/>
      <c r="HR121" s="151"/>
      <c r="HS121" s="151"/>
      <c r="HT121" s="151"/>
      <c r="HU121" s="151"/>
      <c r="HV121" s="151"/>
      <c r="HW121" s="151"/>
      <c r="HX121" s="151"/>
      <c r="HY121" s="151"/>
      <c r="HZ121" s="151"/>
      <c r="IA121" s="151"/>
      <c r="IB121" s="151"/>
      <c r="IC121" s="151">
        <v>8</v>
      </c>
      <c r="ID121" s="151"/>
      <c r="IE121" s="151">
        <v>12</v>
      </c>
      <c r="IF121" s="151"/>
      <c r="IG121" s="151"/>
      <c r="IH121" s="151"/>
      <c r="II121" s="151"/>
      <c r="IJ121" s="151"/>
      <c r="IK121" s="151"/>
      <c r="IL121" s="151"/>
      <c r="IM121" s="151"/>
      <c r="IN121" s="151"/>
      <c r="IO121" s="151"/>
      <c r="IP121" s="151"/>
      <c r="IQ121" s="151"/>
      <c r="IR121" s="151"/>
      <c r="IS121" s="151"/>
      <c r="IT121" s="151"/>
      <c r="IU121" s="151"/>
      <c r="IV121" s="151"/>
      <c r="IW121" s="151"/>
      <c r="IX121" s="151"/>
      <c r="IY121" s="151"/>
      <c r="IZ121" s="151"/>
      <c r="JA121" s="151"/>
      <c r="JB121" s="151"/>
      <c r="JC121" s="151"/>
      <c r="JD121" s="151"/>
      <c r="JE121" s="151"/>
      <c r="JF121" s="151"/>
      <c r="JG121" s="151"/>
      <c r="JH121" s="151">
        <v>10</v>
      </c>
      <c r="JI121" s="151"/>
      <c r="JJ121" s="151"/>
      <c r="JK121" s="151"/>
      <c r="JL121" s="151">
        <v>3</v>
      </c>
      <c r="JM121" s="151">
        <v>180</v>
      </c>
      <c r="JN121" s="151">
        <v>241</v>
      </c>
      <c r="JO121" s="151"/>
      <c r="JP121" s="151">
        <v>195</v>
      </c>
      <c r="JQ121" s="151">
        <v>314</v>
      </c>
      <c r="JR121" s="151"/>
      <c r="JS121" s="151">
        <v>121</v>
      </c>
      <c r="JT121" s="151">
        <v>129</v>
      </c>
      <c r="JU121" s="151"/>
      <c r="JV121" s="151"/>
      <c r="JW121" s="151">
        <v>24</v>
      </c>
      <c r="JX121" s="151">
        <v>40</v>
      </c>
      <c r="JY121" s="151">
        <v>72</v>
      </c>
      <c r="JZ121" s="151">
        <v>4</v>
      </c>
      <c r="KA121" s="151">
        <v>4</v>
      </c>
      <c r="KB121" s="151">
        <v>7</v>
      </c>
      <c r="KC121" s="151">
        <v>4</v>
      </c>
      <c r="KD121" s="151">
        <v>19</v>
      </c>
      <c r="KE121" s="151">
        <v>5</v>
      </c>
      <c r="KF121" s="151"/>
      <c r="KG121" s="151"/>
      <c r="KH121" s="151"/>
      <c r="KI121" s="151">
        <v>60</v>
      </c>
      <c r="KJ121" s="151">
        <v>1</v>
      </c>
      <c r="KK121" s="151">
        <v>1</v>
      </c>
      <c r="KL121" s="151">
        <v>0</v>
      </c>
      <c r="KM121" s="151"/>
      <c r="KN121" s="151">
        <v>43</v>
      </c>
      <c r="KO121" s="151"/>
      <c r="KP121" s="151">
        <v>147</v>
      </c>
      <c r="KQ121" s="151">
        <v>288</v>
      </c>
      <c r="KR121" s="151">
        <v>52</v>
      </c>
      <c r="KS121" s="151"/>
      <c r="KT121" s="151"/>
      <c r="KU121" s="151">
        <v>18</v>
      </c>
      <c r="KV121" s="151">
        <v>2</v>
      </c>
      <c r="KW121" s="151">
        <v>31</v>
      </c>
      <c r="KX121" s="151">
        <v>262</v>
      </c>
      <c r="KY121" s="151">
        <v>1583</v>
      </c>
      <c r="KZ121" s="151">
        <v>162</v>
      </c>
      <c r="LA121" s="151">
        <v>2037</v>
      </c>
      <c r="LB121" s="151">
        <v>486</v>
      </c>
      <c r="LC121" s="151">
        <v>0</v>
      </c>
      <c r="LD121" s="151"/>
      <c r="LE121" s="151"/>
      <c r="LF121" s="151"/>
      <c r="LG121" s="151"/>
      <c r="LH121" s="151"/>
      <c r="LI121" s="151">
        <v>30</v>
      </c>
      <c r="LJ121" s="151"/>
      <c r="LK121" s="151">
        <v>584</v>
      </c>
      <c r="LL121" s="151"/>
      <c r="LM121" s="151">
        <v>1</v>
      </c>
      <c r="LN121" s="151">
        <v>24</v>
      </c>
      <c r="LO121" s="151"/>
      <c r="LP121" s="151">
        <v>0</v>
      </c>
      <c r="LQ121" s="151"/>
      <c r="LR121" s="151">
        <v>42</v>
      </c>
      <c r="LS121" s="151">
        <v>150</v>
      </c>
      <c r="LT121" s="151">
        <v>4</v>
      </c>
      <c r="LU121" s="151">
        <v>100</v>
      </c>
      <c r="LV121" s="151">
        <v>11</v>
      </c>
      <c r="LW121" s="151">
        <v>56</v>
      </c>
      <c r="LX121" s="151">
        <v>54</v>
      </c>
      <c r="LY121" s="151">
        <v>80</v>
      </c>
      <c r="LZ121" s="151">
        <v>7</v>
      </c>
      <c r="MA121" s="151">
        <v>43</v>
      </c>
      <c r="MB121" s="151">
        <v>44</v>
      </c>
      <c r="MC121" s="151">
        <v>3</v>
      </c>
      <c r="MD121" s="151">
        <v>6</v>
      </c>
      <c r="ME121" s="151">
        <v>2</v>
      </c>
      <c r="MF121" s="151">
        <v>29</v>
      </c>
      <c r="MG121" s="151">
        <v>804</v>
      </c>
      <c r="MH121" s="151">
        <v>1292</v>
      </c>
      <c r="MI121" s="151">
        <v>325</v>
      </c>
      <c r="MJ121" s="151">
        <v>48</v>
      </c>
      <c r="MK121" s="151">
        <v>27</v>
      </c>
      <c r="ML121" s="151">
        <v>33</v>
      </c>
      <c r="MM121" s="151">
        <v>2</v>
      </c>
      <c r="MN121" s="151">
        <v>12</v>
      </c>
      <c r="MO121" s="151">
        <v>31</v>
      </c>
      <c r="MP121" s="151">
        <v>80</v>
      </c>
      <c r="MQ121" s="151"/>
      <c r="MR121" s="151">
        <v>8</v>
      </c>
      <c r="MS121" s="151">
        <v>4</v>
      </c>
      <c r="MT121" s="151">
        <v>367</v>
      </c>
      <c r="MU121" s="151"/>
      <c r="MV121" s="151">
        <v>26</v>
      </c>
      <c r="MW121" s="151"/>
      <c r="MX121" s="151"/>
      <c r="MY121" s="151"/>
      <c r="MZ121" s="151">
        <v>7</v>
      </c>
      <c r="NA121" s="151"/>
      <c r="NB121" s="151"/>
      <c r="NC121" s="151"/>
      <c r="ND121" s="151">
        <v>45</v>
      </c>
      <c r="NE121" s="151">
        <v>0</v>
      </c>
      <c r="NF121" s="151">
        <v>48</v>
      </c>
      <c r="NG121" s="151"/>
      <c r="NH121" s="151">
        <v>1</v>
      </c>
      <c r="NI121" s="151"/>
      <c r="NJ121" s="151">
        <v>2</v>
      </c>
      <c r="NK121" s="151"/>
      <c r="NL121" s="151"/>
      <c r="NM121" s="151">
        <v>6</v>
      </c>
      <c r="NN121" s="151">
        <v>4</v>
      </c>
      <c r="NO121" s="151">
        <v>1</v>
      </c>
      <c r="NP121" s="151"/>
      <c r="NQ121" s="151"/>
      <c r="NR121" s="151">
        <v>1</v>
      </c>
      <c r="NS121" s="151">
        <v>55</v>
      </c>
      <c r="NT121" s="151">
        <v>530</v>
      </c>
      <c r="NU121" s="151"/>
      <c r="NV121" s="151"/>
      <c r="NW121" s="151"/>
      <c r="NX121" s="151">
        <v>0</v>
      </c>
      <c r="NY121" s="151"/>
      <c r="NZ121" s="151">
        <v>0</v>
      </c>
      <c r="OA121" s="151">
        <v>30</v>
      </c>
      <c r="OB121" s="151">
        <v>78</v>
      </c>
      <c r="OC121" s="151">
        <v>41</v>
      </c>
      <c r="OD121" s="151"/>
      <c r="OE121" s="151">
        <v>4188</v>
      </c>
      <c r="OF121" s="151">
        <v>234</v>
      </c>
      <c r="OG121" s="151"/>
      <c r="OH121" s="151"/>
      <c r="OI121" s="151"/>
      <c r="OJ121" s="151">
        <v>186</v>
      </c>
      <c r="OK121" s="151"/>
      <c r="OL121" s="151"/>
      <c r="OM121" s="151"/>
      <c r="ON121" s="151"/>
      <c r="OO121" s="152"/>
      <c r="OP121" s="142">
        <v>30744</v>
      </c>
      <c r="OQ121" s="153">
        <v>10883</v>
      </c>
      <c r="OR121" s="151">
        <v>55798</v>
      </c>
      <c r="OS121" s="151"/>
      <c r="OT121" s="151"/>
      <c r="OU121" s="151"/>
      <c r="OV121" s="151">
        <v>899</v>
      </c>
      <c r="OW121" s="151">
        <v>10937</v>
      </c>
      <c r="OX121" s="151">
        <v>-96409</v>
      </c>
      <c r="OY121" s="151"/>
      <c r="OZ121" s="151">
        <v>5457</v>
      </c>
      <c r="PA121" s="151"/>
      <c r="PB121" s="151"/>
      <c r="PC121" s="151"/>
      <c r="PD121" s="151">
        <v>4499</v>
      </c>
      <c r="PE121" s="151"/>
      <c r="PF121" s="151"/>
      <c r="PG121" s="151"/>
      <c r="PH121" s="151">
        <v>3111</v>
      </c>
      <c r="PI121" s="151"/>
      <c r="PJ121" s="154"/>
      <c r="PK121" s="142">
        <v>-4826</v>
      </c>
      <c r="PL121" s="142">
        <v>25918</v>
      </c>
    </row>
    <row r="122" spans="1:428" ht="15" x14ac:dyDescent="0.25">
      <c r="A122" s="156">
        <v>334290</v>
      </c>
      <c r="B122" s="157" t="s">
        <v>723</v>
      </c>
      <c r="C122" s="147" t="s">
        <v>309</v>
      </c>
      <c r="D122" s="153"/>
      <c r="E122" s="151"/>
      <c r="F122" s="151"/>
      <c r="G122" s="151"/>
      <c r="H122" s="151"/>
      <c r="I122" s="151"/>
      <c r="J122" s="151"/>
      <c r="K122" s="151"/>
      <c r="L122" s="151"/>
      <c r="M122" s="151"/>
      <c r="N122" s="151"/>
      <c r="O122" s="151"/>
      <c r="P122" s="151"/>
      <c r="Q122" s="151"/>
      <c r="R122" s="151">
        <v>1</v>
      </c>
      <c r="S122" s="151"/>
      <c r="T122" s="151"/>
      <c r="U122" s="151"/>
      <c r="V122" s="151"/>
      <c r="W122" s="151">
        <v>1</v>
      </c>
      <c r="X122" s="151">
        <v>3</v>
      </c>
      <c r="Y122" s="151">
        <v>1</v>
      </c>
      <c r="Z122" s="151"/>
      <c r="AA122" s="151"/>
      <c r="AB122" s="151">
        <v>135</v>
      </c>
      <c r="AC122" s="151">
        <v>41</v>
      </c>
      <c r="AD122" s="151">
        <v>196</v>
      </c>
      <c r="AE122" s="151">
        <v>11</v>
      </c>
      <c r="AF122" s="151">
        <v>49</v>
      </c>
      <c r="AG122" s="151">
        <v>116</v>
      </c>
      <c r="AH122" s="151">
        <v>350</v>
      </c>
      <c r="AI122" s="151">
        <v>9</v>
      </c>
      <c r="AJ122" s="151">
        <v>61</v>
      </c>
      <c r="AK122" s="151">
        <v>12</v>
      </c>
      <c r="AL122" s="151">
        <v>37</v>
      </c>
      <c r="AM122" s="151">
        <v>1030</v>
      </c>
      <c r="AN122" s="151"/>
      <c r="AO122" s="151"/>
      <c r="AP122" s="151"/>
      <c r="AQ122" s="151"/>
      <c r="AR122" s="151"/>
      <c r="AS122" s="151"/>
      <c r="AT122" s="151"/>
      <c r="AU122" s="151"/>
      <c r="AV122" s="151"/>
      <c r="AW122" s="151"/>
      <c r="AX122" s="151"/>
      <c r="AY122" s="151"/>
      <c r="AZ122" s="151"/>
      <c r="BA122" s="151"/>
      <c r="BB122" s="151"/>
      <c r="BC122" s="151"/>
      <c r="BD122" s="151"/>
      <c r="BE122" s="151"/>
      <c r="BF122" s="151"/>
      <c r="BG122" s="151"/>
      <c r="BH122" s="151"/>
      <c r="BI122" s="151"/>
      <c r="BJ122" s="151"/>
      <c r="BK122" s="151"/>
      <c r="BL122" s="151"/>
      <c r="BM122" s="151"/>
      <c r="BN122" s="151"/>
      <c r="BO122" s="151"/>
      <c r="BP122" s="151"/>
      <c r="BQ122" s="151"/>
      <c r="BR122" s="151"/>
      <c r="BS122" s="151"/>
      <c r="BT122" s="151"/>
      <c r="BU122" s="151"/>
      <c r="BV122" s="151"/>
      <c r="BW122" s="151"/>
      <c r="BX122" s="151"/>
      <c r="BY122" s="151">
        <v>0</v>
      </c>
      <c r="BZ122" s="151"/>
      <c r="CA122" s="151"/>
      <c r="CB122" s="151"/>
      <c r="CC122" s="151"/>
      <c r="CD122" s="151"/>
      <c r="CE122" s="151"/>
      <c r="CF122" s="151"/>
      <c r="CG122" s="151"/>
      <c r="CH122" s="151"/>
      <c r="CI122" s="151"/>
      <c r="CJ122" s="151"/>
      <c r="CK122" s="151"/>
      <c r="CL122" s="151"/>
      <c r="CM122" s="151"/>
      <c r="CN122" s="151"/>
      <c r="CO122" s="151"/>
      <c r="CP122" s="151"/>
      <c r="CQ122" s="151"/>
      <c r="CR122" s="151"/>
      <c r="CS122" s="151"/>
      <c r="CT122" s="151"/>
      <c r="CU122" s="151"/>
      <c r="CV122" s="151"/>
      <c r="CW122" s="151"/>
      <c r="CX122" s="151"/>
      <c r="CY122" s="151"/>
      <c r="CZ122" s="151"/>
      <c r="DA122" s="151"/>
      <c r="DB122" s="151"/>
      <c r="DC122" s="151"/>
      <c r="DD122" s="151"/>
      <c r="DE122" s="151"/>
      <c r="DF122" s="151"/>
      <c r="DG122" s="151"/>
      <c r="DH122" s="151"/>
      <c r="DI122" s="151"/>
      <c r="DJ122" s="151"/>
      <c r="DK122" s="151"/>
      <c r="DL122" s="151"/>
      <c r="DM122" s="151"/>
      <c r="DN122" s="151"/>
      <c r="DO122" s="151">
        <v>345</v>
      </c>
      <c r="DP122" s="151"/>
      <c r="DQ122" s="151"/>
      <c r="DR122" s="151"/>
      <c r="DS122" s="151"/>
      <c r="DT122" s="151"/>
      <c r="DU122" s="151"/>
      <c r="DV122" s="151"/>
      <c r="DW122" s="151"/>
      <c r="DX122" s="151"/>
      <c r="DY122" s="151"/>
      <c r="DZ122" s="151"/>
      <c r="EA122" s="151"/>
      <c r="EB122" s="151"/>
      <c r="EC122" s="151"/>
      <c r="ED122" s="151"/>
      <c r="EE122" s="151"/>
      <c r="EF122" s="151"/>
      <c r="EG122" s="151"/>
      <c r="EH122" s="151"/>
      <c r="EI122" s="151"/>
      <c r="EJ122" s="151"/>
      <c r="EK122" s="151"/>
      <c r="EL122" s="151"/>
      <c r="EM122" s="151"/>
      <c r="EN122" s="151"/>
      <c r="EO122" s="151"/>
      <c r="EP122" s="151"/>
      <c r="EQ122" s="151"/>
      <c r="ER122" s="151"/>
      <c r="ES122" s="151"/>
      <c r="ET122" s="151"/>
      <c r="EU122" s="151"/>
      <c r="EV122" s="151"/>
      <c r="EW122" s="151"/>
      <c r="EX122" s="151"/>
      <c r="EY122" s="151"/>
      <c r="EZ122" s="151"/>
      <c r="FA122" s="151"/>
      <c r="FB122" s="151"/>
      <c r="FC122" s="151"/>
      <c r="FD122" s="151"/>
      <c r="FE122" s="151"/>
      <c r="FF122" s="151"/>
      <c r="FG122" s="151"/>
      <c r="FH122" s="151"/>
      <c r="FI122" s="151"/>
      <c r="FJ122" s="151"/>
      <c r="FK122" s="151"/>
      <c r="FL122" s="151">
        <v>0</v>
      </c>
      <c r="FM122" s="151"/>
      <c r="FN122" s="151"/>
      <c r="FO122" s="151"/>
      <c r="FP122" s="151"/>
      <c r="FQ122" s="151"/>
      <c r="FR122" s="151"/>
      <c r="FS122" s="151"/>
      <c r="FT122" s="151"/>
      <c r="FU122" s="151"/>
      <c r="FV122" s="151"/>
      <c r="FW122" s="151"/>
      <c r="FX122" s="151"/>
      <c r="FY122" s="151"/>
      <c r="FZ122" s="151"/>
      <c r="GA122" s="151"/>
      <c r="GB122" s="151"/>
      <c r="GC122" s="151"/>
      <c r="GD122" s="151"/>
      <c r="GE122" s="151"/>
      <c r="GF122" s="151"/>
      <c r="GG122" s="151"/>
      <c r="GH122" s="151"/>
      <c r="GI122" s="151"/>
      <c r="GJ122" s="151"/>
      <c r="GK122" s="151"/>
      <c r="GL122" s="151"/>
      <c r="GM122" s="151"/>
      <c r="GN122" s="151"/>
      <c r="GO122" s="151"/>
      <c r="GP122" s="151"/>
      <c r="GQ122" s="151"/>
      <c r="GR122" s="151"/>
      <c r="GS122" s="151"/>
      <c r="GT122" s="151"/>
      <c r="GU122" s="151"/>
      <c r="GV122" s="151"/>
      <c r="GW122" s="151"/>
      <c r="GX122" s="151">
        <v>1</v>
      </c>
      <c r="GY122" s="151"/>
      <c r="GZ122" s="151"/>
      <c r="HA122" s="151"/>
      <c r="HB122" s="151"/>
      <c r="HC122" s="151"/>
      <c r="HD122" s="151"/>
      <c r="HE122" s="151"/>
      <c r="HF122" s="151"/>
      <c r="HG122" s="151"/>
      <c r="HH122" s="151"/>
      <c r="HI122" s="151"/>
      <c r="HJ122" s="151"/>
      <c r="HK122" s="151"/>
      <c r="HL122" s="151"/>
      <c r="HM122" s="151"/>
      <c r="HN122" s="151"/>
      <c r="HO122" s="151"/>
      <c r="HP122" s="151"/>
      <c r="HQ122" s="151"/>
      <c r="HR122" s="151"/>
      <c r="HS122" s="151"/>
      <c r="HT122" s="151"/>
      <c r="HU122" s="151"/>
      <c r="HV122" s="151"/>
      <c r="HW122" s="151"/>
      <c r="HX122" s="151">
        <v>1</v>
      </c>
      <c r="HY122" s="151"/>
      <c r="HZ122" s="151"/>
      <c r="IA122" s="151"/>
      <c r="IB122" s="151"/>
      <c r="IC122" s="151">
        <v>1</v>
      </c>
      <c r="ID122" s="151"/>
      <c r="IE122" s="151">
        <v>2</v>
      </c>
      <c r="IF122" s="151"/>
      <c r="IG122" s="151"/>
      <c r="IH122" s="151"/>
      <c r="II122" s="151"/>
      <c r="IJ122" s="151"/>
      <c r="IK122" s="151"/>
      <c r="IL122" s="151"/>
      <c r="IM122" s="151"/>
      <c r="IN122" s="151"/>
      <c r="IO122" s="151"/>
      <c r="IP122" s="151"/>
      <c r="IQ122" s="151"/>
      <c r="IR122" s="151"/>
      <c r="IS122" s="151"/>
      <c r="IT122" s="151"/>
      <c r="IU122" s="151"/>
      <c r="IV122" s="151"/>
      <c r="IW122" s="151"/>
      <c r="IX122" s="151"/>
      <c r="IY122" s="151"/>
      <c r="IZ122" s="151"/>
      <c r="JA122" s="151"/>
      <c r="JB122" s="151"/>
      <c r="JC122" s="151"/>
      <c r="JD122" s="151"/>
      <c r="JE122" s="151"/>
      <c r="JF122" s="151"/>
      <c r="JG122" s="151"/>
      <c r="JH122" s="151">
        <v>2</v>
      </c>
      <c r="JI122" s="151"/>
      <c r="JJ122" s="151"/>
      <c r="JK122" s="151"/>
      <c r="JL122" s="151"/>
      <c r="JM122" s="151"/>
      <c r="JN122" s="151"/>
      <c r="JO122" s="151"/>
      <c r="JP122" s="151"/>
      <c r="JQ122" s="151"/>
      <c r="JR122" s="151"/>
      <c r="JS122" s="151"/>
      <c r="JT122" s="151"/>
      <c r="JU122" s="151"/>
      <c r="JV122" s="151"/>
      <c r="JW122" s="151">
        <v>5</v>
      </c>
      <c r="JX122" s="151">
        <v>6</v>
      </c>
      <c r="JY122" s="151">
        <v>11</v>
      </c>
      <c r="JZ122" s="151"/>
      <c r="KA122" s="151">
        <v>2</v>
      </c>
      <c r="KB122" s="151">
        <v>4</v>
      </c>
      <c r="KC122" s="151">
        <v>1</v>
      </c>
      <c r="KD122" s="151">
        <v>4</v>
      </c>
      <c r="KE122" s="151"/>
      <c r="KF122" s="151"/>
      <c r="KG122" s="151">
        <v>57</v>
      </c>
      <c r="KH122" s="151"/>
      <c r="KI122" s="151">
        <v>19</v>
      </c>
      <c r="KJ122" s="151">
        <v>0</v>
      </c>
      <c r="KK122" s="151"/>
      <c r="KL122" s="151">
        <v>1</v>
      </c>
      <c r="KM122" s="151"/>
      <c r="KN122" s="151">
        <v>5</v>
      </c>
      <c r="KO122" s="151"/>
      <c r="KP122" s="151">
        <v>24</v>
      </c>
      <c r="KQ122" s="151">
        <v>51</v>
      </c>
      <c r="KR122" s="151">
        <v>8</v>
      </c>
      <c r="KS122" s="151"/>
      <c r="KT122" s="151"/>
      <c r="KU122" s="151">
        <v>6</v>
      </c>
      <c r="KV122" s="151"/>
      <c r="KW122" s="151">
        <v>6</v>
      </c>
      <c r="KX122" s="151">
        <v>44</v>
      </c>
      <c r="KY122" s="151">
        <v>264</v>
      </c>
      <c r="KZ122" s="151">
        <v>32</v>
      </c>
      <c r="LA122" s="151">
        <v>273</v>
      </c>
      <c r="LB122" s="151">
        <v>111</v>
      </c>
      <c r="LC122" s="151">
        <v>0</v>
      </c>
      <c r="LD122" s="151"/>
      <c r="LE122" s="151"/>
      <c r="LF122" s="151"/>
      <c r="LG122" s="151"/>
      <c r="LH122" s="151"/>
      <c r="LI122" s="151"/>
      <c r="LJ122" s="151"/>
      <c r="LK122" s="151">
        <v>123</v>
      </c>
      <c r="LL122" s="151"/>
      <c r="LM122" s="151">
        <v>0</v>
      </c>
      <c r="LN122" s="151">
        <v>30</v>
      </c>
      <c r="LO122" s="151">
        <v>28</v>
      </c>
      <c r="LP122" s="151"/>
      <c r="LQ122" s="151"/>
      <c r="LR122" s="151"/>
      <c r="LS122" s="151">
        <v>23</v>
      </c>
      <c r="LT122" s="151"/>
      <c r="LU122" s="151">
        <v>16</v>
      </c>
      <c r="LV122" s="151">
        <v>6</v>
      </c>
      <c r="LW122" s="151">
        <v>8</v>
      </c>
      <c r="LX122" s="151">
        <v>9</v>
      </c>
      <c r="LY122" s="151">
        <v>15</v>
      </c>
      <c r="LZ122" s="151">
        <v>4</v>
      </c>
      <c r="MA122" s="151">
        <v>12</v>
      </c>
      <c r="MB122" s="151">
        <v>0</v>
      </c>
      <c r="MC122" s="151">
        <v>2</v>
      </c>
      <c r="MD122" s="151">
        <v>2</v>
      </c>
      <c r="ME122" s="151">
        <v>1</v>
      </c>
      <c r="MF122" s="151">
        <v>16</v>
      </c>
      <c r="MG122" s="151">
        <v>319</v>
      </c>
      <c r="MH122" s="151">
        <v>183</v>
      </c>
      <c r="MI122" s="151">
        <v>51</v>
      </c>
      <c r="MJ122" s="151">
        <v>7</v>
      </c>
      <c r="MK122" s="151">
        <v>4</v>
      </c>
      <c r="ML122" s="151">
        <v>11</v>
      </c>
      <c r="MM122" s="151">
        <v>1</v>
      </c>
      <c r="MN122" s="151">
        <v>509</v>
      </c>
      <c r="MO122" s="151">
        <v>7</v>
      </c>
      <c r="MP122" s="151">
        <v>12</v>
      </c>
      <c r="MQ122" s="151">
        <v>36</v>
      </c>
      <c r="MR122" s="151"/>
      <c r="MS122" s="151">
        <v>0</v>
      </c>
      <c r="MT122" s="151">
        <v>63</v>
      </c>
      <c r="MU122" s="151"/>
      <c r="MV122" s="151">
        <v>4</v>
      </c>
      <c r="MW122" s="151"/>
      <c r="MX122" s="151"/>
      <c r="MY122" s="151"/>
      <c r="MZ122" s="151">
        <v>3</v>
      </c>
      <c r="NA122" s="151"/>
      <c r="NB122" s="151"/>
      <c r="NC122" s="151"/>
      <c r="ND122" s="151">
        <v>11</v>
      </c>
      <c r="NE122" s="151">
        <v>2</v>
      </c>
      <c r="NF122" s="151">
        <v>8</v>
      </c>
      <c r="NG122" s="151"/>
      <c r="NH122" s="151"/>
      <c r="NI122" s="151"/>
      <c r="NJ122" s="151">
        <v>1</v>
      </c>
      <c r="NK122" s="151"/>
      <c r="NL122" s="151"/>
      <c r="NM122" s="151">
        <v>3</v>
      </c>
      <c r="NN122" s="151">
        <v>5</v>
      </c>
      <c r="NO122" s="151"/>
      <c r="NP122" s="151"/>
      <c r="NQ122" s="151"/>
      <c r="NR122" s="151"/>
      <c r="NS122" s="151"/>
      <c r="NT122" s="151"/>
      <c r="NU122" s="151"/>
      <c r="NV122" s="151"/>
      <c r="NW122" s="151"/>
      <c r="NX122" s="151"/>
      <c r="NY122" s="151"/>
      <c r="NZ122" s="151"/>
      <c r="OA122" s="151">
        <v>4</v>
      </c>
      <c r="OB122" s="151">
        <v>11</v>
      </c>
      <c r="OC122" s="151">
        <v>6</v>
      </c>
      <c r="OD122" s="151"/>
      <c r="OE122" s="151"/>
      <c r="OF122" s="151"/>
      <c r="OG122" s="151"/>
      <c r="OH122" s="151"/>
      <c r="OI122" s="151"/>
      <c r="OJ122" s="151"/>
      <c r="OK122" s="151"/>
      <c r="OL122" s="151"/>
      <c r="OM122" s="151"/>
      <c r="ON122" s="151"/>
      <c r="OO122" s="152"/>
      <c r="OP122" s="142">
        <v>4894</v>
      </c>
      <c r="OQ122" s="153">
        <v>7</v>
      </c>
      <c r="OR122" s="151">
        <v>597</v>
      </c>
      <c r="OS122" s="151"/>
      <c r="OT122" s="151"/>
      <c r="OU122" s="151"/>
      <c r="OV122" s="151">
        <v>78</v>
      </c>
      <c r="OW122" s="151">
        <v>302</v>
      </c>
      <c r="OX122" s="151">
        <v>-1443</v>
      </c>
      <c r="OY122" s="151"/>
      <c r="OZ122" s="151">
        <v>32</v>
      </c>
      <c r="PA122" s="151"/>
      <c r="PB122" s="151"/>
      <c r="PC122" s="151"/>
      <c r="PD122" s="151">
        <v>3</v>
      </c>
      <c r="PE122" s="151"/>
      <c r="PF122" s="151"/>
      <c r="PG122" s="151"/>
      <c r="PH122" s="151">
        <v>147</v>
      </c>
      <c r="PI122" s="151"/>
      <c r="PJ122" s="154"/>
      <c r="PK122" s="142">
        <v>-278</v>
      </c>
      <c r="PL122" s="142">
        <v>4617</v>
      </c>
    </row>
    <row r="123" spans="1:428" ht="15" x14ac:dyDescent="0.25">
      <c r="A123" s="156">
        <v>334413</v>
      </c>
      <c r="B123" s="157" t="s">
        <v>723</v>
      </c>
      <c r="C123" s="147" t="s">
        <v>310</v>
      </c>
      <c r="D123" s="153"/>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151"/>
      <c r="AH123" s="151"/>
      <c r="AI123" s="151"/>
      <c r="AJ123" s="151"/>
      <c r="AK123" s="151"/>
      <c r="AL123" s="151"/>
      <c r="AM123" s="151"/>
      <c r="AN123" s="151">
        <v>155</v>
      </c>
      <c r="AO123" s="151">
        <v>176</v>
      </c>
      <c r="AP123" s="151">
        <v>103</v>
      </c>
      <c r="AQ123" s="151">
        <v>140</v>
      </c>
      <c r="AR123" s="151">
        <v>9</v>
      </c>
      <c r="AS123" s="151">
        <v>35</v>
      </c>
      <c r="AT123" s="151">
        <v>5</v>
      </c>
      <c r="AU123" s="151">
        <v>127</v>
      </c>
      <c r="AV123" s="151">
        <v>4</v>
      </c>
      <c r="AW123" s="151">
        <v>8</v>
      </c>
      <c r="AX123" s="151">
        <v>7</v>
      </c>
      <c r="AY123" s="151">
        <v>6</v>
      </c>
      <c r="AZ123" s="151"/>
      <c r="BA123" s="151">
        <v>48</v>
      </c>
      <c r="BB123" s="151">
        <v>25</v>
      </c>
      <c r="BC123" s="151">
        <v>4</v>
      </c>
      <c r="BD123" s="151">
        <v>93</v>
      </c>
      <c r="BE123" s="151">
        <v>63</v>
      </c>
      <c r="BF123" s="151">
        <v>30</v>
      </c>
      <c r="BG123" s="151">
        <v>3</v>
      </c>
      <c r="BH123" s="151">
        <v>165</v>
      </c>
      <c r="BI123" s="151">
        <v>112</v>
      </c>
      <c r="BJ123" s="151">
        <v>46</v>
      </c>
      <c r="BK123" s="151">
        <v>14</v>
      </c>
      <c r="BL123" s="151">
        <v>17</v>
      </c>
      <c r="BM123" s="151">
        <v>22</v>
      </c>
      <c r="BN123" s="151">
        <v>53</v>
      </c>
      <c r="BO123" s="151">
        <v>53</v>
      </c>
      <c r="BP123" s="151">
        <v>47</v>
      </c>
      <c r="BQ123" s="151">
        <v>54</v>
      </c>
      <c r="BR123" s="151">
        <v>38</v>
      </c>
      <c r="BS123" s="151">
        <v>539</v>
      </c>
      <c r="BT123" s="151">
        <v>78</v>
      </c>
      <c r="BU123" s="151">
        <v>45</v>
      </c>
      <c r="BV123" s="151">
        <v>83</v>
      </c>
      <c r="BW123" s="151">
        <v>115</v>
      </c>
      <c r="BX123" s="151">
        <v>18</v>
      </c>
      <c r="BY123" s="151">
        <v>167</v>
      </c>
      <c r="BZ123" s="151">
        <v>179</v>
      </c>
      <c r="CA123" s="151">
        <v>310</v>
      </c>
      <c r="CB123" s="151">
        <v>19</v>
      </c>
      <c r="CC123" s="151">
        <v>263</v>
      </c>
      <c r="CD123" s="151">
        <v>41</v>
      </c>
      <c r="CE123" s="151">
        <v>27</v>
      </c>
      <c r="CF123" s="151">
        <v>72</v>
      </c>
      <c r="CG123" s="151">
        <v>55</v>
      </c>
      <c r="CH123" s="151">
        <v>69</v>
      </c>
      <c r="CI123" s="151">
        <v>54</v>
      </c>
      <c r="CJ123" s="151">
        <v>94</v>
      </c>
      <c r="CK123" s="151">
        <v>234</v>
      </c>
      <c r="CL123" s="151">
        <v>40</v>
      </c>
      <c r="CM123" s="151">
        <v>35</v>
      </c>
      <c r="CN123" s="151">
        <v>90</v>
      </c>
      <c r="CO123" s="151">
        <v>73</v>
      </c>
      <c r="CP123" s="151">
        <v>186</v>
      </c>
      <c r="CQ123" s="151">
        <v>19</v>
      </c>
      <c r="CR123" s="151">
        <v>83</v>
      </c>
      <c r="CS123" s="151">
        <v>19</v>
      </c>
      <c r="CT123" s="151">
        <v>41</v>
      </c>
      <c r="CU123" s="151">
        <v>119</v>
      </c>
      <c r="CV123" s="151">
        <v>5</v>
      </c>
      <c r="CW123" s="151">
        <v>40</v>
      </c>
      <c r="CX123" s="151">
        <v>24</v>
      </c>
      <c r="CY123" s="151">
        <v>13</v>
      </c>
      <c r="CZ123" s="151">
        <v>28</v>
      </c>
      <c r="DA123" s="151">
        <v>160</v>
      </c>
      <c r="DB123" s="151">
        <v>50</v>
      </c>
      <c r="DC123" s="151">
        <v>155</v>
      </c>
      <c r="DD123" s="151">
        <v>241</v>
      </c>
      <c r="DE123" s="151">
        <v>9</v>
      </c>
      <c r="DF123" s="151">
        <v>13</v>
      </c>
      <c r="DG123" s="151">
        <v>5</v>
      </c>
      <c r="DH123" s="151">
        <v>12</v>
      </c>
      <c r="DI123" s="151">
        <v>164</v>
      </c>
      <c r="DJ123" s="151">
        <v>23</v>
      </c>
      <c r="DK123" s="151">
        <v>81</v>
      </c>
      <c r="DL123" s="151">
        <v>114</v>
      </c>
      <c r="DM123" s="151">
        <v>2</v>
      </c>
      <c r="DN123" s="151">
        <v>295</v>
      </c>
      <c r="DO123" s="151">
        <v>17</v>
      </c>
      <c r="DP123" s="151">
        <v>4176</v>
      </c>
      <c r="DQ123" s="151">
        <v>736</v>
      </c>
      <c r="DR123" s="151">
        <v>125</v>
      </c>
      <c r="DS123" s="151">
        <v>460</v>
      </c>
      <c r="DT123" s="151">
        <v>342</v>
      </c>
      <c r="DU123" s="151">
        <v>10</v>
      </c>
      <c r="DV123" s="151">
        <v>35</v>
      </c>
      <c r="DW123" s="151">
        <v>5</v>
      </c>
      <c r="DX123" s="151">
        <v>31</v>
      </c>
      <c r="DY123" s="151">
        <v>42</v>
      </c>
      <c r="DZ123" s="151">
        <v>4</v>
      </c>
      <c r="EA123" s="151">
        <v>116</v>
      </c>
      <c r="EB123" s="151">
        <v>9</v>
      </c>
      <c r="EC123" s="151">
        <v>1</v>
      </c>
      <c r="ED123" s="151">
        <v>2</v>
      </c>
      <c r="EE123" s="151">
        <v>43</v>
      </c>
      <c r="EF123" s="151">
        <v>18</v>
      </c>
      <c r="EG123" s="151">
        <v>58</v>
      </c>
      <c r="EH123" s="151">
        <v>19</v>
      </c>
      <c r="EI123" s="151">
        <v>88</v>
      </c>
      <c r="EJ123" s="151">
        <v>20</v>
      </c>
      <c r="EK123" s="151">
        <v>26</v>
      </c>
      <c r="EL123" s="151">
        <v>31</v>
      </c>
      <c r="EM123" s="151">
        <v>2</v>
      </c>
      <c r="EN123" s="151">
        <v>17</v>
      </c>
      <c r="EO123" s="151">
        <v>160</v>
      </c>
      <c r="EP123" s="151">
        <v>13</v>
      </c>
      <c r="EQ123" s="151">
        <v>280</v>
      </c>
      <c r="ER123" s="151">
        <v>84</v>
      </c>
      <c r="ES123" s="151">
        <v>985</v>
      </c>
      <c r="ET123" s="151">
        <v>57</v>
      </c>
      <c r="EU123" s="151">
        <v>75</v>
      </c>
      <c r="EV123" s="151">
        <v>16</v>
      </c>
      <c r="EW123" s="151">
        <v>3</v>
      </c>
      <c r="EX123" s="151">
        <v>95</v>
      </c>
      <c r="EY123" s="151">
        <v>264</v>
      </c>
      <c r="EZ123" s="151">
        <v>1373</v>
      </c>
      <c r="FA123" s="151">
        <v>175</v>
      </c>
      <c r="FB123" s="151">
        <v>107</v>
      </c>
      <c r="FC123" s="151">
        <v>125</v>
      </c>
      <c r="FD123" s="151">
        <v>95</v>
      </c>
      <c r="FE123" s="151">
        <v>302</v>
      </c>
      <c r="FF123" s="151">
        <v>465</v>
      </c>
      <c r="FG123" s="151">
        <v>182</v>
      </c>
      <c r="FH123" s="151">
        <v>45</v>
      </c>
      <c r="FI123" s="151">
        <v>112</v>
      </c>
      <c r="FJ123" s="151">
        <v>9</v>
      </c>
      <c r="FK123" s="151">
        <v>15</v>
      </c>
      <c r="FL123" s="151">
        <v>101</v>
      </c>
      <c r="FM123" s="151">
        <v>82</v>
      </c>
      <c r="FN123" s="151">
        <v>16</v>
      </c>
      <c r="FO123" s="151">
        <v>1</v>
      </c>
      <c r="FP123" s="151">
        <v>27</v>
      </c>
      <c r="FQ123" s="151">
        <v>109</v>
      </c>
      <c r="FR123" s="151">
        <v>52</v>
      </c>
      <c r="FS123" s="151">
        <v>12</v>
      </c>
      <c r="FT123" s="151">
        <v>57</v>
      </c>
      <c r="FU123" s="151">
        <v>64</v>
      </c>
      <c r="FV123" s="151">
        <v>66</v>
      </c>
      <c r="FW123" s="151">
        <v>120</v>
      </c>
      <c r="FX123" s="151">
        <v>39</v>
      </c>
      <c r="FY123" s="151">
        <v>94</v>
      </c>
      <c r="FZ123" s="151">
        <v>29</v>
      </c>
      <c r="GA123" s="151">
        <v>93</v>
      </c>
      <c r="GB123" s="151">
        <v>7</v>
      </c>
      <c r="GC123" s="151">
        <v>8</v>
      </c>
      <c r="GD123" s="151">
        <v>4</v>
      </c>
      <c r="GE123" s="151">
        <v>44</v>
      </c>
      <c r="GF123" s="151">
        <v>12</v>
      </c>
      <c r="GG123" s="151">
        <v>21</v>
      </c>
      <c r="GH123" s="151">
        <v>267</v>
      </c>
      <c r="GI123" s="151">
        <v>150</v>
      </c>
      <c r="GJ123" s="151"/>
      <c r="GK123" s="151"/>
      <c r="GL123" s="151"/>
      <c r="GM123" s="151"/>
      <c r="GN123" s="151"/>
      <c r="GO123" s="151"/>
      <c r="GP123" s="151"/>
      <c r="GQ123" s="151"/>
      <c r="GR123" s="151"/>
      <c r="GS123" s="151"/>
      <c r="GT123" s="151"/>
      <c r="GU123" s="151"/>
      <c r="GV123" s="151"/>
      <c r="GW123" s="151"/>
      <c r="GX123" s="151"/>
      <c r="GY123" s="151"/>
      <c r="GZ123" s="151"/>
      <c r="HA123" s="151"/>
      <c r="HB123" s="151"/>
      <c r="HC123" s="151"/>
      <c r="HD123" s="151"/>
      <c r="HE123" s="151"/>
      <c r="HF123" s="151"/>
      <c r="HG123" s="151"/>
      <c r="HH123" s="151">
        <v>1423</v>
      </c>
      <c r="HI123" s="151">
        <v>93</v>
      </c>
      <c r="HJ123" s="151">
        <v>17</v>
      </c>
      <c r="HK123" s="151"/>
      <c r="HL123" s="151"/>
      <c r="HM123" s="151">
        <v>8</v>
      </c>
      <c r="HN123" s="151">
        <v>20</v>
      </c>
      <c r="HO123" s="151">
        <v>29</v>
      </c>
      <c r="HP123" s="151">
        <v>28</v>
      </c>
      <c r="HQ123" s="151">
        <v>21</v>
      </c>
      <c r="HR123" s="151">
        <v>46</v>
      </c>
      <c r="HS123" s="151">
        <v>2</v>
      </c>
      <c r="HT123" s="151">
        <v>4</v>
      </c>
      <c r="HU123" s="151"/>
      <c r="HV123" s="151"/>
      <c r="HW123" s="151"/>
      <c r="HX123" s="151">
        <v>1</v>
      </c>
      <c r="HY123" s="151">
        <v>1</v>
      </c>
      <c r="HZ123" s="151"/>
      <c r="IA123" s="151"/>
      <c r="IB123" s="151"/>
      <c r="IC123" s="151">
        <v>315</v>
      </c>
      <c r="ID123" s="151">
        <v>26</v>
      </c>
      <c r="IE123" s="151">
        <v>31</v>
      </c>
      <c r="IF123" s="151">
        <v>3</v>
      </c>
      <c r="IG123" s="151">
        <v>82</v>
      </c>
      <c r="IH123" s="151">
        <v>21</v>
      </c>
      <c r="II123" s="151">
        <v>23</v>
      </c>
      <c r="IJ123" s="151">
        <v>18</v>
      </c>
      <c r="IK123" s="151">
        <v>50</v>
      </c>
      <c r="IL123" s="151">
        <v>19</v>
      </c>
      <c r="IM123" s="151">
        <v>163</v>
      </c>
      <c r="IN123" s="151">
        <v>164</v>
      </c>
      <c r="IO123" s="151">
        <v>33</v>
      </c>
      <c r="IP123" s="151">
        <v>2</v>
      </c>
      <c r="IQ123" s="151">
        <v>1</v>
      </c>
      <c r="IR123" s="151">
        <v>1</v>
      </c>
      <c r="IS123" s="151">
        <v>4</v>
      </c>
      <c r="IT123" s="151">
        <v>23</v>
      </c>
      <c r="IU123" s="151">
        <v>17</v>
      </c>
      <c r="IV123" s="151">
        <v>122</v>
      </c>
      <c r="IW123" s="151">
        <v>164</v>
      </c>
      <c r="IX123" s="151">
        <v>242</v>
      </c>
      <c r="IY123" s="151">
        <v>151</v>
      </c>
      <c r="IZ123" s="151">
        <v>39</v>
      </c>
      <c r="JA123" s="151">
        <v>235</v>
      </c>
      <c r="JB123" s="151">
        <v>254</v>
      </c>
      <c r="JC123" s="151">
        <v>78</v>
      </c>
      <c r="JD123" s="151">
        <v>23</v>
      </c>
      <c r="JE123" s="151">
        <v>65</v>
      </c>
      <c r="JF123" s="151">
        <v>27</v>
      </c>
      <c r="JG123" s="151"/>
      <c r="JH123" s="151">
        <v>23</v>
      </c>
      <c r="JI123" s="151">
        <v>74</v>
      </c>
      <c r="JJ123" s="151">
        <v>25</v>
      </c>
      <c r="JK123" s="151">
        <v>113</v>
      </c>
      <c r="JL123" s="151">
        <v>449</v>
      </c>
      <c r="JM123" s="151"/>
      <c r="JN123" s="151">
        <v>238</v>
      </c>
      <c r="JO123" s="151">
        <v>252</v>
      </c>
      <c r="JP123" s="151">
        <v>581</v>
      </c>
      <c r="JQ123" s="151">
        <v>22086</v>
      </c>
      <c r="JR123" s="151"/>
      <c r="JS123" s="151">
        <v>6</v>
      </c>
      <c r="JT123" s="151">
        <v>509</v>
      </c>
      <c r="JU123" s="151">
        <v>89</v>
      </c>
      <c r="JV123" s="151"/>
      <c r="JW123" s="151">
        <v>120</v>
      </c>
      <c r="JX123" s="151"/>
      <c r="JY123" s="151">
        <v>4</v>
      </c>
      <c r="JZ123" s="151">
        <v>8</v>
      </c>
      <c r="KA123" s="151">
        <v>126</v>
      </c>
      <c r="KB123" s="151"/>
      <c r="KC123" s="151">
        <v>1</v>
      </c>
      <c r="KD123" s="151">
        <v>1</v>
      </c>
      <c r="KE123" s="151">
        <v>2</v>
      </c>
      <c r="KF123" s="151"/>
      <c r="KG123" s="151"/>
      <c r="KH123" s="151"/>
      <c r="KI123" s="151"/>
      <c r="KJ123" s="151"/>
      <c r="KK123" s="151"/>
      <c r="KL123" s="151">
        <v>3</v>
      </c>
      <c r="KM123" s="151"/>
      <c r="KN123" s="151"/>
      <c r="KO123" s="151"/>
      <c r="KP123" s="151"/>
      <c r="KQ123" s="151"/>
      <c r="KR123" s="151"/>
      <c r="KS123" s="151">
        <v>203</v>
      </c>
      <c r="KT123" s="151"/>
      <c r="KU123" s="151"/>
      <c r="KV123" s="151"/>
      <c r="KW123" s="151"/>
      <c r="KX123" s="151">
        <v>3341</v>
      </c>
      <c r="KY123" s="151">
        <v>745</v>
      </c>
      <c r="KZ123" s="151">
        <v>331</v>
      </c>
      <c r="LA123" s="151">
        <v>113</v>
      </c>
      <c r="LB123" s="151"/>
      <c r="LC123" s="151"/>
      <c r="LD123" s="151"/>
      <c r="LE123" s="151"/>
      <c r="LF123" s="151"/>
      <c r="LG123" s="151"/>
      <c r="LH123" s="151"/>
      <c r="LI123" s="151"/>
      <c r="LJ123" s="151"/>
      <c r="LK123" s="151"/>
      <c r="LL123" s="151"/>
      <c r="LM123" s="151"/>
      <c r="LN123" s="151"/>
      <c r="LO123" s="151"/>
      <c r="LP123" s="151">
        <v>9</v>
      </c>
      <c r="LQ123" s="151"/>
      <c r="LR123" s="151"/>
      <c r="LS123" s="151"/>
      <c r="LT123" s="151">
        <v>304</v>
      </c>
      <c r="LU123" s="151">
        <v>644</v>
      </c>
      <c r="LV123" s="151">
        <v>66</v>
      </c>
      <c r="LW123" s="151"/>
      <c r="LX123" s="151">
        <v>65</v>
      </c>
      <c r="LY123" s="151"/>
      <c r="LZ123" s="151"/>
      <c r="MA123" s="151">
        <v>9</v>
      </c>
      <c r="MB123" s="151"/>
      <c r="MC123" s="151"/>
      <c r="MD123" s="151"/>
      <c r="ME123" s="151"/>
      <c r="MF123" s="151">
        <v>71</v>
      </c>
      <c r="MG123" s="151"/>
      <c r="MH123" s="151"/>
      <c r="MI123" s="151"/>
      <c r="MJ123" s="151"/>
      <c r="MK123" s="151"/>
      <c r="ML123" s="151"/>
      <c r="MM123" s="151"/>
      <c r="MN123" s="151">
        <v>77</v>
      </c>
      <c r="MO123" s="151"/>
      <c r="MP123" s="151"/>
      <c r="MQ123" s="151"/>
      <c r="MR123" s="151">
        <v>0</v>
      </c>
      <c r="MS123" s="151">
        <v>57</v>
      </c>
      <c r="MT123" s="151"/>
      <c r="MU123" s="151"/>
      <c r="MV123" s="151"/>
      <c r="MW123" s="151"/>
      <c r="MX123" s="151"/>
      <c r="MY123" s="151"/>
      <c r="MZ123" s="151"/>
      <c r="NA123" s="151">
        <v>30</v>
      </c>
      <c r="NB123" s="151">
        <v>14</v>
      </c>
      <c r="NC123" s="151">
        <v>1</v>
      </c>
      <c r="ND123" s="151"/>
      <c r="NE123" s="151"/>
      <c r="NF123" s="151"/>
      <c r="NG123" s="151"/>
      <c r="NH123" s="151"/>
      <c r="NI123" s="151"/>
      <c r="NJ123" s="151"/>
      <c r="NK123" s="151"/>
      <c r="NL123" s="151"/>
      <c r="NM123" s="151"/>
      <c r="NN123" s="151"/>
      <c r="NO123" s="151"/>
      <c r="NP123" s="151"/>
      <c r="NQ123" s="151"/>
      <c r="NR123" s="151"/>
      <c r="NS123" s="151">
        <v>163</v>
      </c>
      <c r="NT123" s="151">
        <v>2857</v>
      </c>
      <c r="NU123" s="151">
        <v>5</v>
      </c>
      <c r="NV123" s="151"/>
      <c r="NW123" s="151"/>
      <c r="NX123" s="151"/>
      <c r="NY123" s="151"/>
      <c r="NZ123" s="151"/>
      <c r="OA123" s="151"/>
      <c r="OB123" s="151"/>
      <c r="OC123" s="151"/>
      <c r="OD123" s="151"/>
      <c r="OE123" s="151"/>
      <c r="OF123" s="151"/>
      <c r="OG123" s="151"/>
      <c r="OH123" s="151"/>
      <c r="OI123" s="151"/>
      <c r="OJ123" s="151"/>
      <c r="OK123" s="151"/>
      <c r="OL123" s="151"/>
      <c r="OM123" s="151"/>
      <c r="ON123" s="151"/>
      <c r="OO123" s="152"/>
      <c r="OP123" s="142">
        <v>57111</v>
      </c>
      <c r="OQ123" s="153"/>
      <c r="OR123" s="151"/>
      <c r="OS123" s="151"/>
      <c r="OT123" s="151"/>
      <c r="OU123" s="151"/>
      <c r="OV123" s="151">
        <v>610</v>
      </c>
      <c r="OW123" s="151">
        <v>23058</v>
      </c>
      <c r="OX123" s="151">
        <v>-30324</v>
      </c>
      <c r="OY123" s="151"/>
      <c r="OZ123" s="151"/>
      <c r="PA123" s="151"/>
      <c r="PB123" s="151"/>
      <c r="PC123" s="151"/>
      <c r="PD123" s="151"/>
      <c r="PE123" s="151"/>
      <c r="PF123" s="151"/>
      <c r="PG123" s="151"/>
      <c r="PH123" s="151"/>
      <c r="PI123" s="151"/>
      <c r="PJ123" s="154"/>
      <c r="PK123" s="142">
        <v>-6656</v>
      </c>
      <c r="PL123" s="142">
        <v>50455</v>
      </c>
    </row>
    <row r="124" spans="1:428" ht="15" x14ac:dyDescent="0.25">
      <c r="A124" s="156">
        <v>334418</v>
      </c>
      <c r="B124" s="157" t="s">
        <v>723</v>
      </c>
      <c r="C124" s="147" t="s">
        <v>311</v>
      </c>
      <c r="D124" s="153"/>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151"/>
      <c r="AH124" s="151"/>
      <c r="AI124" s="151"/>
      <c r="AJ124" s="151"/>
      <c r="AK124" s="151"/>
      <c r="AL124" s="151"/>
      <c r="AM124" s="151"/>
      <c r="AN124" s="151">
        <v>72</v>
      </c>
      <c r="AO124" s="151">
        <v>24</v>
      </c>
      <c r="AP124" s="151">
        <v>51</v>
      </c>
      <c r="AQ124" s="151">
        <v>63</v>
      </c>
      <c r="AR124" s="151">
        <v>4</v>
      </c>
      <c r="AS124" s="151">
        <v>18</v>
      </c>
      <c r="AT124" s="151">
        <v>11</v>
      </c>
      <c r="AU124" s="151">
        <v>63</v>
      </c>
      <c r="AV124" s="151">
        <v>10</v>
      </c>
      <c r="AW124" s="151">
        <v>19</v>
      </c>
      <c r="AX124" s="151">
        <v>6</v>
      </c>
      <c r="AY124" s="151">
        <v>3</v>
      </c>
      <c r="AZ124" s="151"/>
      <c r="BA124" s="151">
        <v>17</v>
      </c>
      <c r="BB124" s="151">
        <v>13</v>
      </c>
      <c r="BC124" s="151">
        <v>2</v>
      </c>
      <c r="BD124" s="151">
        <v>171</v>
      </c>
      <c r="BE124" s="151">
        <v>27</v>
      </c>
      <c r="BF124" s="151">
        <v>15</v>
      </c>
      <c r="BG124" s="151">
        <v>2</v>
      </c>
      <c r="BH124" s="151">
        <v>32</v>
      </c>
      <c r="BI124" s="151">
        <v>68</v>
      </c>
      <c r="BJ124" s="151">
        <v>18</v>
      </c>
      <c r="BK124" s="151">
        <v>17</v>
      </c>
      <c r="BL124" s="151">
        <v>15</v>
      </c>
      <c r="BM124" s="151">
        <v>27</v>
      </c>
      <c r="BN124" s="151">
        <v>27</v>
      </c>
      <c r="BO124" s="151">
        <v>28</v>
      </c>
      <c r="BP124" s="151">
        <v>25</v>
      </c>
      <c r="BQ124" s="151">
        <v>26</v>
      </c>
      <c r="BR124" s="151">
        <v>141</v>
      </c>
      <c r="BS124" s="151">
        <v>40</v>
      </c>
      <c r="BT124" s="151">
        <v>37</v>
      </c>
      <c r="BU124" s="151">
        <v>21</v>
      </c>
      <c r="BV124" s="151">
        <v>44</v>
      </c>
      <c r="BW124" s="151">
        <v>60</v>
      </c>
      <c r="BX124" s="151">
        <v>9</v>
      </c>
      <c r="BY124" s="151">
        <v>81</v>
      </c>
      <c r="BZ124" s="151">
        <v>85</v>
      </c>
      <c r="CA124" s="151">
        <v>161</v>
      </c>
      <c r="CB124" s="151">
        <v>9</v>
      </c>
      <c r="CC124" s="151">
        <v>125</v>
      </c>
      <c r="CD124" s="151">
        <v>22</v>
      </c>
      <c r="CE124" s="151">
        <v>12</v>
      </c>
      <c r="CF124" s="151">
        <v>42</v>
      </c>
      <c r="CG124" s="151">
        <v>31</v>
      </c>
      <c r="CH124" s="151">
        <v>34</v>
      </c>
      <c r="CI124" s="151">
        <v>24</v>
      </c>
      <c r="CJ124" s="151">
        <v>45</v>
      </c>
      <c r="CK124" s="151">
        <v>116</v>
      </c>
      <c r="CL124" s="151">
        <v>37</v>
      </c>
      <c r="CM124" s="151">
        <v>241</v>
      </c>
      <c r="CN124" s="151">
        <v>9</v>
      </c>
      <c r="CO124" s="151">
        <v>9</v>
      </c>
      <c r="CP124" s="151">
        <v>404</v>
      </c>
      <c r="CQ124" s="151">
        <v>9</v>
      </c>
      <c r="CR124" s="151">
        <v>36</v>
      </c>
      <c r="CS124" s="151">
        <v>9</v>
      </c>
      <c r="CT124" s="151">
        <v>18</v>
      </c>
      <c r="CU124" s="151">
        <v>56</v>
      </c>
      <c r="CV124" s="151">
        <v>24</v>
      </c>
      <c r="CW124" s="151">
        <v>27</v>
      </c>
      <c r="CX124" s="151">
        <v>126</v>
      </c>
      <c r="CY124" s="151">
        <v>7</v>
      </c>
      <c r="CZ124" s="151">
        <v>15</v>
      </c>
      <c r="DA124" s="151">
        <v>45</v>
      </c>
      <c r="DB124" s="151">
        <v>27</v>
      </c>
      <c r="DC124" s="151">
        <v>72</v>
      </c>
      <c r="DD124" s="151">
        <v>127</v>
      </c>
      <c r="DE124" s="151">
        <v>5</v>
      </c>
      <c r="DF124" s="151">
        <v>6</v>
      </c>
      <c r="DG124" s="151">
        <v>2</v>
      </c>
      <c r="DH124" s="151">
        <v>15</v>
      </c>
      <c r="DI124" s="151">
        <v>83</v>
      </c>
      <c r="DJ124" s="151">
        <v>123</v>
      </c>
      <c r="DK124" s="151">
        <v>174</v>
      </c>
      <c r="DL124" s="151">
        <v>88</v>
      </c>
      <c r="DM124" s="151">
        <v>16</v>
      </c>
      <c r="DN124" s="151">
        <v>820</v>
      </c>
      <c r="DO124" s="151">
        <v>95</v>
      </c>
      <c r="DP124" s="151">
        <v>56</v>
      </c>
      <c r="DQ124" s="151">
        <v>1613</v>
      </c>
      <c r="DR124" s="151">
        <v>550</v>
      </c>
      <c r="DS124" s="151">
        <v>285</v>
      </c>
      <c r="DT124" s="151">
        <v>295</v>
      </c>
      <c r="DU124" s="151">
        <v>89</v>
      </c>
      <c r="DV124" s="151">
        <v>94</v>
      </c>
      <c r="DW124" s="151">
        <v>207</v>
      </c>
      <c r="DX124" s="151">
        <v>203</v>
      </c>
      <c r="DY124" s="151">
        <v>370</v>
      </c>
      <c r="DZ124" s="151">
        <v>16</v>
      </c>
      <c r="EA124" s="151">
        <v>158</v>
      </c>
      <c r="EB124" s="151">
        <v>22</v>
      </c>
      <c r="EC124" s="151">
        <v>1</v>
      </c>
      <c r="ED124" s="151">
        <v>1</v>
      </c>
      <c r="EE124" s="151">
        <v>23</v>
      </c>
      <c r="EF124" s="151">
        <v>6</v>
      </c>
      <c r="EG124" s="151">
        <v>4</v>
      </c>
      <c r="EH124" s="151">
        <v>9</v>
      </c>
      <c r="EI124" s="151">
        <v>12</v>
      </c>
      <c r="EJ124" s="151">
        <v>38</v>
      </c>
      <c r="EK124" s="151">
        <v>117</v>
      </c>
      <c r="EL124" s="151">
        <v>16</v>
      </c>
      <c r="EM124" s="151">
        <v>1</v>
      </c>
      <c r="EN124" s="151">
        <v>10</v>
      </c>
      <c r="EO124" s="151">
        <v>159</v>
      </c>
      <c r="EP124" s="151">
        <v>7</v>
      </c>
      <c r="EQ124" s="151">
        <v>527</v>
      </c>
      <c r="ER124" s="151">
        <v>2</v>
      </c>
      <c r="ES124" s="151">
        <v>12</v>
      </c>
      <c r="ET124" s="151">
        <v>22</v>
      </c>
      <c r="EU124" s="151">
        <v>38</v>
      </c>
      <c r="EV124" s="151">
        <v>7</v>
      </c>
      <c r="EW124" s="151">
        <v>2</v>
      </c>
      <c r="EX124" s="151">
        <v>43</v>
      </c>
      <c r="EY124" s="151">
        <v>68</v>
      </c>
      <c r="EZ124" s="151">
        <v>62</v>
      </c>
      <c r="FA124" s="151">
        <v>113</v>
      </c>
      <c r="FB124" s="151">
        <v>50</v>
      </c>
      <c r="FC124" s="151">
        <v>91</v>
      </c>
      <c r="FD124" s="151">
        <v>229</v>
      </c>
      <c r="FE124" s="151">
        <v>123</v>
      </c>
      <c r="FF124" s="151">
        <v>30</v>
      </c>
      <c r="FG124" s="151">
        <v>41</v>
      </c>
      <c r="FH124" s="151">
        <v>11</v>
      </c>
      <c r="FI124" s="151"/>
      <c r="FJ124" s="151">
        <v>3</v>
      </c>
      <c r="FK124" s="151">
        <v>8</v>
      </c>
      <c r="FL124" s="151">
        <v>71</v>
      </c>
      <c r="FM124" s="151">
        <v>39</v>
      </c>
      <c r="FN124" s="151">
        <v>7</v>
      </c>
      <c r="FO124" s="151">
        <v>0</v>
      </c>
      <c r="FP124" s="151">
        <v>13</v>
      </c>
      <c r="FQ124" s="151">
        <v>55</v>
      </c>
      <c r="FR124" s="151">
        <v>23</v>
      </c>
      <c r="FS124" s="151">
        <v>6</v>
      </c>
      <c r="FT124" s="151">
        <v>32</v>
      </c>
      <c r="FU124" s="151">
        <v>35</v>
      </c>
      <c r="FV124" s="151">
        <v>32</v>
      </c>
      <c r="FW124" s="151">
        <v>53</v>
      </c>
      <c r="FX124" s="151">
        <v>17</v>
      </c>
      <c r="FY124" s="151">
        <v>113</v>
      </c>
      <c r="FZ124" s="151">
        <v>55</v>
      </c>
      <c r="GA124" s="151">
        <v>77</v>
      </c>
      <c r="GB124" s="151">
        <v>3</v>
      </c>
      <c r="GC124" s="151"/>
      <c r="GD124" s="151">
        <v>2</v>
      </c>
      <c r="GE124" s="151">
        <v>55</v>
      </c>
      <c r="GF124" s="151">
        <v>10</v>
      </c>
      <c r="GG124" s="151">
        <v>10</v>
      </c>
      <c r="GH124" s="151">
        <v>147</v>
      </c>
      <c r="GI124" s="151">
        <v>76</v>
      </c>
      <c r="GJ124" s="151"/>
      <c r="GK124" s="151"/>
      <c r="GL124" s="151"/>
      <c r="GM124" s="151"/>
      <c r="GN124" s="151"/>
      <c r="GO124" s="151"/>
      <c r="GP124" s="151"/>
      <c r="GQ124" s="151"/>
      <c r="GR124" s="151"/>
      <c r="GS124" s="151"/>
      <c r="GT124" s="151"/>
      <c r="GU124" s="151"/>
      <c r="GV124" s="151"/>
      <c r="GW124" s="151"/>
      <c r="GX124" s="151"/>
      <c r="GY124" s="151"/>
      <c r="GZ124" s="151"/>
      <c r="HA124" s="151"/>
      <c r="HB124" s="151"/>
      <c r="HC124" s="151"/>
      <c r="HD124" s="151"/>
      <c r="HE124" s="151"/>
      <c r="HF124" s="151"/>
      <c r="HG124" s="151"/>
      <c r="HH124" s="151">
        <v>368</v>
      </c>
      <c r="HI124" s="151">
        <v>49</v>
      </c>
      <c r="HJ124" s="151">
        <v>9</v>
      </c>
      <c r="HK124" s="151"/>
      <c r="HL124" s="151">
        <v>38</v>
      </c>
      <c r="HM124" s="151">
        <v>4</v>
      </c>
      <c r="HN124" s="151">
        <v>8</v>
      </c>
      <c r="HO124" s="151">
        <v>15</v>
      </c>
      <c r="HP124" s="151">
        <v>15</v>
      </c>
      <c r="HQ124" s="151">
        <v>12</v>
      </c>
      <c r="HR124" s="151">
        <v>27</v>
      </c>
      <c r="HS124" s="151">
        <v>1</v>
      </c>
      <c r="HT124" s="151">
        <v>10</v>
      </c>
      <c r="HU124" s="151">
        <v>7</v>
      </c>
      <c r="HV124" s="151">
        <v>130</v>
      </c>
      <c r="HW124" s="151">
        <v>148</v>
      </c>
      <c r="HX124" s="151">
        <v>212</v>
      </c>
      <c r="HY124" s="151">
        <v>131</v>
      </c>
      <c r="HZ124" s="151">
        <v>20</v>
      </c>
      <c r="IA124" s="151">
        <v>60</v>
      </c>
      <c r="IB124" s="151">
        <v>20</v>
      </c>
      <c r="IC124" s="151">
        <v>143</v>
      </c>
      <c r="ID124" s="151">
        <v>12</v>
      </c>
      <c r="IE124" s="151">
        <v>15</v>
      </c>
      <c r="IF124" s="151">
        <v>1</v>
      </c>
      <c r="IG124" s="151">
        <v>22</v>
      </c>
      <c r="IH124" s="151">
        <v>9</v>
      </c>
      <c r="II124" s="151">
        <v>13</v>
      </c>
      <c r="IJ124" s="151">
        <v>5</v>
      </c>
      <c r="IK124" s="151">
        <v>22</v>
      </c>
      <c r="IL124" s="151">
        <v>8</v>
      </c>
      <c r="IM124" s="151">
        <v>86</v>
      </c>
      <c r="IN124" s="151">
        <v>78</v>
      </c>
      <c r="IO124" s="151">
        <v>25</v>
      </c>
      <c r="IP124" s="151">
        <v>1</v>
      </c>
      <c r="IQ124" s="151">
        <v>0</v>
      </c>
      <c r="IR124" s="151">
        <v>0</v>
      </c>
      <c r="IS124" s="151"/>
      <c r="IT124" s="151">
        <v>11</v>
      </c>
      <c r="IU124" s="151">
        <v>9</v>
      </c>
      <c r="IV124" s="151">
        <v>60</v>
      </c>
      <c r="IW124" s="151">
        <v>76</v>
      </c>
      <c r="IX124" s="151">
        <v>112</v>
      </c>
      <c r="IY124" s="151">
        <v>88</v>
      </c>
      <c r="IZ124" s="151">
        <v>20</v>
      </c>
      <c r="JA124" s="151">
        <v>169</v>
      </c>
      <c r="JB124" s="151">
        <v>147</v>
      </c>
      <c r="JC124" s="151">
        <v>42</v>
      </c>
      <c r="JD124" s="151">
        <v>13</v>
      </c>
      <c r="JE124" s="151">
        <v>38</v>
      </c>
      <c r="JF124" s="151">
        <v>14</v>
      </c>
      <c r="JG124" s="151"/>
      <c r="JH124" s="151">
        <v>221</v>
      </c>
      <c r="JI124" s="151">
        <v>42</v>
      </c>
      <c r="JJ124" s="151">
        <v>14</v>
      </c>
      <c r="JK124" s="151">
        <v>67</v>
      </c>
      <c r="JL124" s="151">
        <v>91</v>
      </c>
      <c r="JM124" s="151">
        <v>81</v>
      </c>
      <c r="JN124" s="151">
        <v>90</v>
      </c>
      <c r="JO124" s="151">
        <v>97</v>
      </c>
      <c r="JP124" s="151">
        <v>181</v>
      </c>
      <c r="JQ124" s="151"/>
      <c r="JR124" s="151"/>
      <c r="JS124" s="151"/>
      <c r="JT124" s="151"/>
      <c r="JU124" s="151">
        <v>77</v>
      </c>
      <c r="JV124" s="151"/>
      <c r="JW124" s="151">
        <v>47</v>
      </c>
      <c r="JX124" s="151"/>
      <c r="JY124" s="151"/>
      <c r="JZ124" s="151"/>
      <c r="KA124" s="151"/>
      <c r="KB124" s="151"/>
      <c r="KC124" s="151"/>
      <c r="KD124" s="151"/>
      <c r="KE124" s="151">
        <v>8</v>
      </c>
      <c r="KF124" s="151"/>
      <c r="KG124" s="151"/>
      <c r="KH124" s="151"/>
      <c r="KI124" s="151"/>
      <c r="KJ124" s="151"/>
      <c r="KK124" s="151"/>
      <c r="KL124" s="151"/>
      <c r="KM124" s="151"/>
      <c r="KN124" s="151"/>
      <c r="KO124" s="151"/>
      <c r="KP124" s="151"/>
      <c r="KQ124" s="151"/>
      <c r="KR124" s="151"/>
      <c r="KS124" s="151"/>
      <c r="KT124" s="151">
        <v>2</v>
      </c>
      <c r="KU124" s="151"/>
      <c r="KV124" s="151"/>
      <c r="KW124" s="151">
        <v>0</v>
      </c>
      <c r="KX124" s="151">
        <v>7</v>
      </c>
      <c r="KY124" s="151">
        <v>7</v>
      </c>
      <c r="KZ124" s="151">
        <v>0</v>
      </c>
      <c r="LA124" s="151">
        <v>3</v>
      </c>
      <c r="LB124" s="151"/>
      <c r="LC124" s="151"/>
      <c r="LD124" s="151"/>
      <c r="LE124" s="151">
        <v>1</v>
      </c>
      <c r="LF124" s="151"/>
      <c r="LG124" s="151"/>
      <c r="LH124" s="151"/>
      <c r="LI124" s="151"/>
      <c r="LJ124" s="151"/>
      <c r="LK124" s="151"/>
      <c r="LL124" s="151"/>
      <c r="LM124" s="151"/>
      <c r="LN124" s="151"/>
      <c r="LO124" s="151"/>
      <c r="LP124" s="151">
        <v>0</v>
      </c>
      <c r="LQ124" s="151"/>
      <c r="LR124" s="151"/>
      <c r="LS124" s="151">
        <v>1</v>
      </c>
      <c r="LT124" s="151">
        <v>36</v>
      </c>
      <c r="LU124" s="151">
        <v>566</v>
      </c>
      <c r="LV124" s="151">
        <v>10</v>
      </c>
      <c r="LW124" s="151">
        <v>8</v>
      </c>
      <c r="LX124" s="151">
        <v>32</v>
      </c>
      <c r="LY124" s="151">
        <v>0</v>
      </c>
      <c r="LZ124" s="151"/>
      <c r="MA124" s="151">
        <v>13</v>
      </c>
      <c r="MB124" s="151"/>
      <c r="MC124" s="151"/>
      <c r="MD124" s="151"/>
      <c r="ME124" s="151">
        <v>0</v>
      </c>
      <c r="MF124" s="151">
        <v>3</v>
      </c>
      <c r="MG124" s="151"/>
      <c r="MH124" s="151">
        <v>0</v>
      </c>
      <c r="MI124" s="151"/>
      <c r="MJ124" s="151">
        <v>0</v>
      </c>
      <c r="MK124" s="151"/>
      <c r="ML124" s="151">
        <v>0</v>
      </c>
      <c r="MM124" s="151"/>
      <c r="MN124" s="151">
        <v>0</v>
      </c>
      <c r="MO124" s="151"/>
      <c r="MP124" s="151"/>
      <c r="MQ124" s="151">
        <v>0</v>
      </c>
      <c r="MR124" s="151">
        <v>1</v>
      </c>
      <c r="MS124" s="151">
        <v>4</v>
      </c>
      <c r="MT124" s="151">
        <v>0</v>
      </c>
      <c r="MU124" s="151"/>
      <c r="MV124" s="151"/>
      <c r="MW124" s="151"/>
      <c r="MX124" s="151"/>
      <c r="MY124" s="151"/>
      <c r="MZ124" s="151"/>
      <c r="NA124" s="151">
        <v>0</v>
      </c>
      <c r="NB124" s="151">
        <v>2</v>
      </c>
      <c r="NC124" s="151"/>
      <c r="ND124" s="151"/>
      <c r="NE124" s="151"/>
      <c r="NF124" s="151"/>
      <c r="NG124" s="151"/>
      <c r="NH124" s="151"/>
      <c r="NI124" s="151"/>
      <c r="NJ124" s="151"/>
      <c r="NK124" s="151"/>
      <c r="NL124" s="151"/>
      <c r="NM124" s="151"/>
      <c r="NN124" s="151"/>
      <c r="NO124" s="151"/>
      <c r="NP124" s="151"/>
      <c r="NQ124" s="151"/>
      <c r="NR124" s="151"/>
      <c r="NS124" s="151">
        <v>68</v>
      </c>
      <c r="NT124" s="151">
        <v>5</v>
      </c>
      <c r="NU124" s="151"/>
      <c r="NV124" s="151"/>
      <c r="NW124" s="151"/>
      <c r="NX124" s="151"/>
      <c r="NY124" s="151"/>
      <c r="NZ124" s="151"/>
      <c r="OA124" s="151"/>
      <c r="OB124" s="151"/>
      <c r="OC124" s="151"/>
      <c r="OD124" s="151"/>
      <c r="OE124" s="151">
        <v>0</v>
      </c>
      <c r="OF124" s="151"/>
      <c r="OG124" s="151"/>
      <c r="OH124" s="151"/>
      <c r="OI124" s="151"/>
      <c r="OJ124" s="151">
        <v>3</v>
      </c>
      <c r="OK124" s="151">
        <v>1</v>
      </c>
      <c r="OL124" s="151">
        <v>9</v>
      </c>
      <c r="OM124" s="151"/>
      <c r="ON124" s="151"/>
      <c r="OO124" s="152"/>
      <c r="OP124" s="142">
        <v>15835</v>
      </c>
      <c r="OQ124" s="153">
        <v>59</v>
      </c>
      <c r="OR124" s="151"/>
      <c r="OS124" s="151"/>
      <c r="OT124" s="151"/>
      <c r="OU124" s="151"/>
      <c r="OV124" s="151">
        <v>977</v>
      </c>
      <c r="OW124" s="151">
        <v>2416</v>
      </c>
      <c r="OX124" s="151">
        <v>-777</v>
      </c>
      <c r="OY124" s="151"/>
      <c r="OZ124" s="151"/>
      <c r="PA124" s="151"/>
      <c r="PB124" s="151"/>
      <c r="PC124" s="151"/>
      <c r="PD124" s="151">
        <v>1</v>
      </c>
      <c r="PE124" s="151"/>
      <c r="PF124" s="151"/>
      <c r="PG124" s="151"/>
      <c r="PH124" s="151"/>
      <c r="PI124" s="151"/>
      <c r="PJ124" s="154"/>
      <c r="PK124" s="142">
        <v>2675</v>
      </c>
      <c r="PL124" s="142">
        <v>18510</v>
      </c>
    </row>
    <row r="125" spans="1:428" ht="15" x14ac:dyDescent="0.25">
      <c r="A125" s="156" t="s">
        <v>625</v>
      </c>
      <c r="B125" s="157" t="s">
        <v>723</v>
      </c>
      <c r="C125" s="147" t="s">
        <v>312</v>
      </c>
      <c r="D125" s="153"/>
      <c r="E125" s="151"/>
      <c r="F125" s="151"/>
      <c r="G125" s="151"/>
      <c r="H125" s="151"/>
      <c r="I125" s="151"/>
      <c r="J125" s="151"/>
      <c r="K125" s="151"/>
      <c r="L125" s="151"/>
      <c r="M125" s="151"/>
      <c r="N125" s="151"/>
      <c r="O125" s="151"/>
      <c r="P125" s="151"/>
      <c r="Q125" s="151"/>
      <c r="R125" s="151"/>
      <c r="S125" s="151"/>
      <c r="T125" s="151"/>
      <c r="U125" s="151"/>
      <c r="V125" s="151"/>
      <c r="W125" s="151">
        <v>0</v>
      </c>
      <c r="X125" s="151">
        <v>3</v>
      </c>
      <c r="Y125" s="151">
        <v>0</v>
      </c>
      <c r="Z125" s="151"/>
      <c r="AA125" s="151"/>
      <c r="AB125" s="151"/>
      <c r="AC125" s="151">
        <v>7</v>
      </c>
      <c r="AD125" s="151">
        <v>6</v>
      </c>
      <c r="AE125" s="151">
        <v>1</v>
      </c>
      <c r="AF125" s="151">
        <v>1</v>
      </c>
      <c r="AG125" s="151">
        <v>17</v>
      </c>
      <c r="AH125" s="151">
        <v>7</v>
      </c>
      <c r="AI125" s="151">
        <v>1</v>
      </c>
      <c r="AJ125" s="151">
        <v>1</v>
      </c>
      <c r="AK125" s="151">
        <v>0</v>
      </c>
      <c r="AL125" s="151">
        <v>41</v>
      </c>
      <c r="AM125" s="151">
        <v>45</v>
      </c>
      <c r="AN125" s="151">
        <v>24</v>
      </c>
      <c r="AO125" s="151">
        <v>3</v>
      </c>
      <c r="AP125" s="151">
        <v>9</v>
      </c>
      <c r="AQ125" s="151">
        <v>7</v>
      </c>
      <c r="AR125" s="151">
        <v>0</v>
      </c>
      <c r="AS125" s="151">
        <v>3</v>
      </c>
      <c r="AT125" s="151">
        <v>2</v>
      </c>
      <c r="AU125" s="151">
        <v>12</v>
      </c>
      <c r="AV125" s="151">
        <v>1</v>
      </c>
      <c r="AW125" s="151">
        <v>3</v>
      </c>
      <c r="AX125" s="151">
        <v>0</v>
      </c>
      <c r="AY125" s="151"/>
      <c r="AZ125" s="151">
        <v>0</v>
      </c>
      <c r="BA125" s="151">
        <v>3</v>
      </c>
      <c r="BB125" s="151">
        <v>2</v>
      </c>
      <c r="BC125" s="151">
        <v>0</v>
      </c>
      <c r="BD125" s="151">
        <v>30</v>
      </c>
      <c r="BE125" s="151">
        <v>6</v>
      </c>
      <c r="BF125" s="151">
        <v>2</v>
      </c>
      <c r="BG125" s="151">
        <v>0</v>
      </c>
      <c r="BH125" s="151">
        <v>6</v>
      </c>
      <c r="BI125" s="151">
        <v>5</v>
      </c>
      <c r="BJ125" s="151">
        <v>4</v>
      </c>
      <c r="BK125" s="151">
        <v>2</v>
      </c>
      <c r="BL125" s="151">
        <v>5</v>
      </c>
      <c r="BM125" s="151">
        <v>4</v>
      </c>
      <c r="BN125" s="151">
        <v>5</v>
      </c>
      <c r="BO125" s="151">
        <v>3</v>
      </c>
      <c r="BP125" s="151">
        <v>4</v>
      </c>
      <c r="BQ125" s="151">
        <v>11</v>
      </c>
      <c r="BR125" s="151">
        <v>24</v>
      </c>
      <c r="BS125" s="151">
        <v>17</v>
      </c>
      <c r="BT125" s="151">
        <v>7</v>
      </c>
      <c r="BU125" s="151">
        <v>4</v>
      </c>
      <c r="BV125" s="151">
        <v>5</v>
      </c>
      <c r="BW125" s="151">
        <v>9</v>
      </c>
      <c r="BX125" s="151">
        <v>1</v>
      </c>
      <c r="BY125" s="151">
        <v>11</v>
      </c>
      <c r="BZ125" s="151">
        <v>13</v>
      </c>
      <c r="CA125" s="151">
        <v>24</v>
      </c>
      <c r="CB125" s="151">
        <v>2</v>
      </c>
      <c r="CC125" s="151">
        <v>21</v>
      </c>
      <c r="CD125" s="151">
        <v>3</v>
      </c>
      <c r="CE125" s="151">
        <v>2</v>
      </c>
      <c r="CF125" s="151">
        <v>1</v>
      </c>
      <c r="CG125" s="151">
        <v>4</v>
      </c>
      <c r="CH125" s="151">
        <v>163</v>
      </c>
      <c r="CI125" s="151">
        <v>5</v>
      </c>
      <c r="CJ125" s="151">
        <v>110</v>
      </c>
      <c r="CK125" s="151">
        <v>36</v>
      </c>
      <c r="CL125" s="151">
        <v>170</v>
      </c>
      <c r="CM125" s="151">
        <v>155</v>
      </c>
      <c r="CN125" s="151">
        <v>22</v>
      </c>
      <c r="CO125" s="151">
        <v>13</v>
      </c>
      <c r="CP125" s="151">
        <v>189</v>
      </c>
      <c r="CQ125" s="151">
        <v>2</v>
      </c>
      <c r="CR125" s="151">
        <v>80</v>
      </c>
      <c r="CS125" s="151">
        <v>32</v>
      </c>
      <c r="CT125" s="151">
        <v>3</v>
      </c>
      <c r="CU125" s="151">
        <v>18</v>
      </c>
      <c r="CV125" s="151">
        <v>32</v>
      </c>
      <c r="CW125" s="151">
        <v>39</v>
      </c>
      <c r="CX125" s="151">
        <v>20</v>
      </c>
      <c r="CY125" s="151">
        <v>1</v>
      </c>
      <c r="CZ125" s="151">
        <v>2</v>
      </c>
      <c r="DA125" s="151">
        <v>98</v>
      </c>
      <c r="DB125" s="151">
        <v>26</v>
      </c>
      <c r="DC125" s="151">
        <v>77</v>
      </c>
      <c r="DD125" s="151">
        <v>202</v>
      </c>
      <c r="DE125" s="151">
        <v>1</v>
      </c>
      <c r="DF125" s="151">
        <v>1</v>
      </c>
      <c r="DG125" s="151">
        <v>17</v>
      </c>
      <c r="DH125" s="151">
        <v>80</v>
      </c>
      <c r="DI125" s="151">
        <v>14</v>
      </c>
      <c r="DJ125" s="151">
        <v>24</v>
      </c>
      <c r="DK125" s="151">
        <v>113</v>
      </c>
      <c r="DL125" s="151">
        <v>66</v>
      </c>
      <c r="DM125" s="151">
        <v>88</v>
      </c>
      <c r="DN125" s="151">
        <v>478</v>
      </c>
      <c r="DO125" s="151">
        <v>64</v>
      </c>
      <c r="DP125" s="151">
        <v>192</v>
      </c>
      <c r="DQ125" s="151">
        <v>702</v>
      </c>
      <c r="DR125" s="151">
        <v>1496</v>
      </c>
      <c r="DS125" s="151">
        <v>620</v>
      </c>
      <c r="DT125" s="151">
        <v>1311</v>
      </c>
      <c r="DU125" s="151">
        <v>99</v>
      </c>
      <c r="DV125" s="151">
        <v>94</v>
      </c>
      <c r="DW125" s="151">
        <v>63</v>
      </c>
      <c r="DX125" s="151">
        <v>79</v>
      </c>
      <c r="DY125" s="151">
        <v>129</v>
      </c>
      <c r="DZ125" s="151">
        <v>408</v>
      </c>
      <c r="EA125" s="151">
        <v>91</v>
      </c>
      <c r="EB125" s="151">
        <v>44</v>
      </c>
      <c r="EC125" s="151">
        <v>0</v>
      </c>
      <c r="ED125" s="151">
        <v>0</v>
      </c>
      <c r="EE125" s="151">
        <v>4</v>
      </c>
      <c r="EF125" s="151">
        <v>4</v>
      </c>
      <c r="EG125" s="151">
        <v>14</v>
      </c>
      <c r="EH125" s="151">
        <v>10</v>
      </c>
      <c r="EI125" s="151">
        <v>14</v>
      </c>
      <c r="EJ125" s="151">
        <v>42</v>
      </c>
      <c r="EK125" s="151">
        <v>77</v>
      </c>
      <c r="EL125" s="151">
        <v>3</v>
      </c>
      <c r="EM125" s="151">
        <v>0</v>
      </c>
      <c r="EN125" s="151">
        <v>1</v>
      </c>
      <c r="EO125" s="151">
        <v>31</v>
      </c>
      <c r="EP125" s="151">
        <v>1</v>
      </c>
      <c r="EQ125" s="151">
        <v>769</v>
      </c>
      <c r="ER125" s="151">
        <v>1</v>
      </c>
      <c r="ES125" s="151">
        <v>10</v>
      </c>
      <c r="ET125" s="151">
        <v>6</v>
      </c>
      <c r="EU125" s="151">
        <v>6</v>
      </c>
      <c r="EV125" s="151">
        <v>1</v>
      </c>
      <c r="EW125" s="151">
        <v>0</v>
      </c>
      <c r="EX125" s="151">
        <v>5</v>
      </c>
      <c r="EY125" s="151">
        <v>80</v>
      </c>
      <c r="EZ125" s="151">
        <v>1639</v>
      </c>
      <c r="FA125" s="151">
        <v>1297</v>
      </c>
      <c r="FB125" s="151">
        <v>12</v>
      </c>
      <c r="FC125" s="151">
        <v>22</v>
      </c>
      <c r="FD125" s="151">
        <v>561</v>
      </c>
      <c r="FE125" s="151">
        <v>207</v>
      </c>
      <c r="FF125" s="151">
        <v>27</v>
      </c>
      <c r="FG125" s="151">
        <v>26</v>
      </c>
      <c r="FH125" s="151">
        <v>101</v>
      </c>
      <c r="FI125" s="151">
        <v>0</v>
      </c>
      <c r="FJ125" s="151">
        <v>1</v>
      </c>
      <c r="FK125" s="151">
        <v>2</v>
      </c>
      <c r="FL125" s="151">
        <v>9</v>
      </c>
      <c r="FM125" s="151">
        <v>7</v>
      </c>
      <c r="FN125" s="151">
        <v>1</v>
      </c>
      <c r="FO125" s="151">
        <v>0</v>
      </c>
      <c r="FP125" s="151">
        <v>3</v>
      </c>
      <c r="FQ125" s="151">
        <v>9</v>
      </c>
      <c r="FR125" s="151">
        <v>6</v>
      </c>
      <c r="FS125" s="151">
        <v>0</v>
      </c>
      <c r="FT125" s="151">
        <v>5</v>
      </c>
      <c r="FU125" s="151">
        <v>4</v>
      </c>
      <c r="FV125" s="151">
        <v>5</v>
      </c>
      <c r="FW125" s="151">
        <v>6</v>
      </c>
      <c r="FX125" s="151">
        <v>4</v>
      </c>
      <c r="FY125" s="151">
        <v>103</v>
      </c>
      <c r="FZ125" s="151">
        <v>48</v>
      </c>
      <c r="GA125" s="151"/>
      <c r="GB125" s="151">
        <v>0</v>
      </c>
      <c r="GC125" s="151"/>
      <c r="GD125" s="151">
        <v>0</v>
      </c>
      <c r="GE125" s="151">
        <v>8</v>
      </c>
      <c r="GF125" s="151">
        <v>2</v>
      </c>
      <c r="GG125" s="151">
        <v>1</v>
      </c>
      <c r="GH125" s="151">
        <v>20</v>
      </c>
      <c r="GI125" s="151">
        <v>15</v>
      </c>
      <c r="GJ125" s="151">
        <v>4</v>
      </c>
      <c r="GK125" s="151">
        <v>7</v>
      </c>
      <c r="GL125" s="151"/>
      <c r="GM125" s="151">
        <v>2</v>
      </c>
      <c r="GN125" s="151">
        <v>0</v>
      </c>
      <c r="GO125" s="151">
        <v>15</v>
      </c>
      <c r="GP125" s="151">
        <v>1</v>
      </c>
      <c r="GQ125" s="151">
        <v>12</v>
      </c>
      <c r="GR125" s="151">
        <v>7</v>
      </c>
      <c r="GS125" s="151">
        <v>8</v>
      </c>
      <c r="GT125" s="151">
        <v>16</v>
      </c>
      <c r="GU125" s="151">
        <v>18</v>
      </c>
      <c r="GV125" s="151">
        <v>21</v>
      </c>
      <c r="GW125" s="151">
        <v>3</v>
      </c>
      <c r="GX125" s="151">
        <v>6</v>
      </c>
      <c r="GY125" s="151">
        <v>14</v>
      </c>
      <c r="GZ125" s="151">
        <v>0</v>
      </c>
      <c r="HA125" s="151">
        <v>7</v>
      </c>
      <c r="HB125" s="151">
        <v>10</v>
      </c>
      <c r="HC125" s="151">
        <v>22</v>
      </c>
      <c r="HD125" s="151">
        <v>26</v>
      </c>
      <c r="HE125" s="151">
        <v>16</v>
      </c>
      <c r="HF125" s="151">
        <v>17</v>
      </c>
      <c r="HG125" s="151">
        <v>9</v>
      </c>
      <c r="HH125" s="151">
        <v>127</v>
      </c>
      <c r="HI125" s="151">
        <v>3</v>
      </c>
      <c r="HJ125" s="151">
        <v>1</v>
      </c>
      <c r="HK125" s="151">
        <v>2</v>
      </c>
      <c r="HL125" s="151">
        <v>49</v>
      </c>
      <c r="HM125" s="151">
        <v>0</v>
      </c>
      <c r="HN125" s="151">
        <v>1</v>
      </c>
      <c r="HO125" s="151">
        <v>2</v>
      </c>
      <c r="HP125" s="151">
        <v>3</v>
      </c>
      <c r="HQ125" s="151">
        <v>2</v>
      </c>
      <c r="HR125" s="151">
        <v>3</v>
      </c>
      <c r="HS125" s="151"/>
      <c r="HT125" s="151">
        <v>0</v>
      </c>
      <c r="HU125" s="151">
        <v>2</v>
      </c>
      <c r="HV125" s="151">
        <v>9</v>
      </c>
      <c r="HW125" s="151">
        <v>11</v>
      </c>
      <c r="HX125" s="151">
        <v>21</v>
      </c>
      <c r="HY125" s="151">
        <v>21</v>
      </c>
      <c r="HZ125" s="151">
        <v>2</v>
      </c>
      <c r="IA125" s="151">
        <v>9</v>
      </c>
      <c r="IB125" s="151">
        <v>3</v>
      </c>
      <c r="IC125" s="151">
        <v>14</v>
      </c>
      <c r="ID125" s="151">
        <v>2</v>
      </c>
      <c r="IE125" s="151">
        <v>23</v>
      </c>
      <c r="IF125" s="151"/>
      <c r="IG125" s="151">
        <v>11</v>
      </c>
      <c r="IH125" s="151">
        <v>2</v>
      </c>
      <c r="II125" s="151">
        <v>4</v>
      </c>
      <c r="IJ125" s="151">
        <v>7</v>
      </c>
      <c r="IK125" s="151">
        <v>4</v>
      </c>
      <c r="IL125" s="151">
        <v>3</v>
      </c>
      <c r="IM125" s="151">
        <v>80</v>
      </c>
      <c r="IN125" s="151">
        <v>36</v>
      </c>
      <c r="IO125" s="151">
        <v>4</v>
      </c>
      <c r="IP125" s="151">
        <v>1</v>
      </c>
      <c r="IQ125" s="151">
        <v>0</v>
      </c>
      <c r="IR125" s="151">
        <v>0</v>
      </c>
      <c r="IS125" s="151">
        <v>2</v>
      </c>
      <c r="IT125" s="151">
        <v>2</v>
      </c>
      <c r="IU125" s="151">
        <v>1</v>
      </c>
      <c r="IV125" s="151">
        <v>11</v>
      </c>
      <c r="IW125" s="151">
        <v>15</v>
      </c>
      <c r="IX125" s="151">
        <v>32</v>
      </c>
      <c r="IY125" s="151">
        <v>11</v>
      </c>
      <c r="IZ125" s="151">
        <v>4</v>
      </c>
      <c r="JA125" s="151">
        <v>28</v>
      </c>
      <c r="JB125" s="151">
        <v>21</v>
      </c>
      <c r="JC125" s="151">
        <v>6</v>
      </c>
      <c r="JD125" s="151">
        <v>2</v>
      </c>
      <c r="JE125" s="151">
        <v>5</v>
      </c>
      <c r="JF125" s="151">
        <v>2</v>
      </c>
      <c r="JG125" s="151">
        <v>1</v>
      </c>
      <c r="JH125" s="151">
        <v>105</v>
      </c>
      <c r="JI125" s="151">
        <v>5</v>
      </c>
      <c r="JJ125" s="151">
        <v>2</v>
      </c>
      <c r="JK125" s="151">
        <v>9</v>
      </c>
      <c r="JL125" s="151"/>
      <c r="JM125" s="151"/>
      <c r="JN125" s="151">
        <v>508</v>
      </c>
      <c r="JO125" s="151">
        <v>69</v>
      </c>
      <c r="JP125" s="151">
        <v>3</v>
      </c>
      <c r="JQ125" s="151">
        <v>4855</v>
      </c>
      <c r="JR125" s="151"/>
      <c r="JS125" s="151"/>
      <c r="JT125" s="151"/>
      <c r="JU125" s="151">
        <v>16</v>
      </c>
      <c r="JV125" s="151"/>
      <c r="JW125" s="151">
        <v>26</v>
      </c>
      <c r="JX125" s="151"/>
      <c r="JY125" s="151"/>
      <c r="JZ125" s="151"/>
      <c r="KA125" s="151"/>
      <c r="KB125" s="151"/>
      <c r="KC125" s="151"/>
      <c r="KD125" s="151"/>
      <c r="KE125" s="151">
        <v>1</v>
      </c>
      <c r="KF125" s="151">
        <v>3</v>
      </c>
      <c r="KG125" s="151">
        <v>0</v>
      </c>
      <c r="KH125" s="151">
        <v>1</v>
      </c>
      <c r="KI125" s="151">
        <v>3</v>
      </c>
      <c r="KJ125" s="151"/>
      <c r="KK125" s="151">
        <v>1</v>
      </c>
      <c r="KL125" s="151"/>
      <c r="KM125" s="151"/>
      <c r="KN125" s="151"/>
      <c r="KO125" s="151">
        <v>1</v>
      </c>
      <c r="KP125" s="151">
        <v>4</v>
      </c>
      <c r="KQ125" s="151"/>
      <c r="KR125" s="151">
        <v>2</v>
      </c>
      <c r="KS125" s="151">
        <v>1560</v>
      </c>
      <c r="KT125" s="151"/>
      <c r="KU125" s="151"/>
      <c r="KV125" s="151"/>
      <c r="KW125" s="151">
        <v>1</v>
      </c>
      <c r="KX125" s="151">
        <v>429</v>
      </c>
      <c r="KY125" s="151">
        <v>749</v>
      </c>
      <c r="KZ125" s="151">
        <v>27</v>
      </c>
      <c r="LA125" s="151">
        <v>1502</v>
      </c>
      <c r="LB125" s="151">
        <v>1</v>
      </c>
      <c r="LC125" s="151"/>
      <c r="LD125" s="151">
        <v>55</v>
      </c>
      <c r="LE125" s="151">
        <v>70</v>
      </c>
      <c r="LF125" s="151">
        <v>60</v>
      </c>
      <c r="LG125" s="151">
        <v>13</v>
      </c>
      <c r="LH125" s="151"/>
      <c r="LI125" s="151"/>
      <c r="LJ125" s="151"/>
      <c r="LK125" s="151"/>
      <c r="LL125" s="151"/>
      <c r="LM125" s="151"/>
      <c r="LN125" s="151"/>
      <c r="LO125" s="151"/>
      <c r="LP125" s="151">
        <v>0</v>
      </c>
      <c r="LQ125" s="151"/>
      <c r="LR125" s="151"/>
      <c r="LS125" s="151"/>
      <c r="LT125" s="151">
        <v>407</v>
      </c>
      <c r="LU125" s="151">
        <v>769</v>
      </c>
      <c r="LV125" s="151">
        <v>1020</v>
      </c>
      <c r="LW125" s="151">
        <v>40</v>
      </c>
      <c r="LX125" s="151">
        <v>56</v>
      </c>
      <c r="LY125" s="151"/>
      <c r="LZ125" s="151">
        <v>2</v>
      </c>
      <c r="MA125" s="151">
        <v>904</v>
      </c>
      <c r="MB125" s="151"/>
      <c r="MC125" s="151"/>
      <c r="MD125" s="151">
        <v>1</v>
      </c>
      <c r="ME125" s="151">
        <v>1</v>
      </c>
      <c r="MF125" s="151"/>
      <c r="MG125" s="151"/>
      <c r="MH125" s="151"/>
      <c r="MI125" s="151"/>
      <c r="MJ125" s="151">
        <v>1</v>
      </c>
      <c r="MK125" s="151">
        <v>1</v>
      </c>
      <c r="ML125" s="151"/>
      <c r="MM125" s="151"/>
      <c r="MN125" s="151">
        <v>202</v>
      </c>
      <c r="MO125" s="151"/>
      <c r="MP125" s="151">
        <v>2</v>
      </c>
      <c r="MQ125" s="151">
        <v>22</v>
      </c>
      <c r="MR125" s="151">
        <v>483</v>
      </c>
      <c r="MS125" s="151">
        <v>67</v>
      </c>
      <c r="MT125" s="151"/>
      <c r="MU125" s="151"/>
      <c r="MV125" s="151"/>
      <c r="MW125" s="151"/>
      <c r="MX125" s="151"/>
      <c r="MY125" s="151">
        <v>0</v>
      </c>
      <c r="MZ125" s="151">
        <v>0</v>
      </c>
      <c r="NA125" s="151">
        <v>42</v>
      </c>
      <c r="NB125" s="151">
        <v>27</v>
      </c>
      <c r="NC125" s="151"/>
      <c r="ND125" s="151"/>
      <c r="NE125" s="151"/>
      <c r="NF125" s="151"/>
      <c r="NG125" s="151"/>
      <c r="NH125" s="151"/>
      <c r="NI125" s="151"/>
      <c r="NJ125" s="151"/>
      <c r="NK125" s="151"/>
      <c r="NL125" s="151"/>
      <c r="NM125" s="151"/>
      <c r="NN125" s="151"/>
      <c r="NO125" s="151"/>
      <c r="NP125" s="151"/>
      <c r="NQ125" s="151"/>
      <c r="NR125" s="151"/>
      <c r="NS125" s="151">
        <v>241</v>
      </c>
      <c r="NT125" s="151">
        <v>838</v>
      </c>
      <c r="NU125" s="151">
        <v>31</v>
      </c>
      <c r="NV125" s="151">
        <v>1</v>
      </c>
      <c r="NW125" s="151"/>
      <c r="NX125" s="151"/>
      <c r="NY125" s="151"/>
      <c r="NZ125" s="151"/>
      <c r="OA125" s="151"/>
      <c r="OB125" s="151"/>
      <c r="OC125" s="151"/>
      <c r="OD125" s="151"/>
      <c r="OE125" s="151">
        <v>946</v>
      </c>
      <c r="OF125" s="151">
        <v>489</v>
      </c>
      <c r="OG125" s="151">
        <v>0</v>
      </c>
      <c r="OH125" s="151"/>
      <c r="OI125" s="151"/>
      <c r="OJ125" s="151">
        <v>96</v>
      </c>
      <c r="OK125" s="151">
        <v>3</v>
      </c>
      <c r="OL125" s="151">
        <v>279</v>
      </c>
      <c r="OM125" s="151"/>
      <c r="ON125" s="151"/>
      <c r="OO125" s="152">
        <v>9</v>
      </c>
      <c r="OP125" s="142">
        <v>31344</v>
      </c>
      <c r="OQ125" s="153">
        <v>108</v>
      </c>
      <c r="OR125" s="151"/>
      <c r="OS125" s="151"/>
      <c r="OT125" s="151"/>
      <c r="OU125" s="151"/>
      <c r="OV125" s="151">
        <v>497</v>
      </c>
      <c r="OW125" s="151">
        <v>8822</v>
      </c>
      <c r="OX125" s="151">
        <v>-15469</v>
      </c>
      <c r="OY125" s="151"/>
      <c r="OZ125" s="151"/>
      <c r="PA125" s="151"/>
      <c r="PB125" s="151"/>
      <c r="PC125" s="151"/>
      <c r="PD125" s="151">
        <v>3</v>
      </c>
      <c r="PE125" s="151"/>
      <c r="PF125" s="151"/>
      <c r="PG125" s="151"/>
      <c r="PH125" s="151">
        <v>17</v>
      </c>
      <c r="PI125" s="151"/>
      <c r="PJ125" s="154"/>
      <c r="PK125" s="142">
        <v>-6023</v>
      </c>
      <c r="PL125" s="142">
        <v>25321</v>
      </c>
    </row>
    <row r="126" spans="1:428" ht="15" x14ac:dyDescent="0.25">
      <c r="A126" s="156">
        <v>334510</v>
      </c>
      <c r="B126" s="157" t="s">
        <v>723</v>
      </c>
      <c r="C126" s="147" t="s">
        <v>313</v>
      </c>
      <c r="D126" s="153"/>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v>3</v>
      </c>
      <c r="AC126" s="151"/>
      <c r="AD126" s="151"/>
      <c r="AE126" s="151">
        <v>0</v>
      </c>
      <c r="AF126" s="151"/>
      <c r="AG126" s="151"/>
      <c r="AH126" s="151"/>
      <c r="AI126" s="151"/>
      <c r="AJ126" s="151"/>
      <c r="AK126" s="151"/>
      <c r="AL126" s="151"/>
      <c r="AM126" s="151"/>
      <c r="AN126" s="151"/>
      <c r="AO126" s="151"/>
      <c r="AP126" s="151"/>
      <c r="AQ126" s="151"/>
      <c r="AR126" s="151"/>
      <c r="AS126" s="151"/>
      <c r="AT126" s="151"/>
      <c r="AU126" s="151"/>
      <c r="AV126" s="151"/>
      <c r="AW126" s="151"/>
      <c r="AX126" s="151"/>
      <c r="AY126" s="151"/>
      <c r="AZ126" s="151"/>
      <c r="BA126" s="151"/>
      <c r="BB126" s="151"/>
      <c r="BC126" s="151"/>
      <c r="BD126" s="151"/>
      <c r="BE126" s="151"/>
      <c r="BF126" s="151"/>
      <c r="BG126" s="151"/>
      <c r="BH126" s="151"/>
      <c r="BI126" s="151"/>
      <c r="BJ126" s="151"/>
      <c r="BK126" s="151"/>
      <c r="BL126" s="151"/>
      <c r="BM126" s="151"/>
      <c r="BN126" s="151"/>
      <c r="BO126" s="151"/>
      <c r="BP126" s="151"/>
      <c r="BQ126" s="151">
        <v>0</v>
      </c>
      <c r="BR126" s="151"/>
      <c r="BS126" s="151"/>
      <c r="BT126" s="151"/>
      <c r="BU126" s="151"/>
      <c r="BV126" s="151"/>
      <c r="BW126" s="151"/>
      <c r="BX126" s="151"/>
      <c r="BY126" s="151"/>
      <c r="BZ126" s="151"/>
      <c r="CA126" s="151"/>
      <c r="CB126" s="151"/>
      <c r="CC126" s="151"/>
      <c r="CD126" s="151"/>
      <c r="CE126" s="151"/>
      <c r="CF126" s="151"/>
      <c r="CG126" s="151"/>
      <c r="CH126" s="151"/>
      <c r="CI126" s="151"/>
      <c r="CJ126" s="151">
        <v>0</v>
      </c>
      <c r="CK126" s="151">
        <v>0</v>
      </c>
      <c r="CL126" s="151"/>
      <c r="CM126" s="151"/>
      <c r="CN126" s="151"/>
      <c r="CO126" s="151"/>
      <c r="CP126" s="151"/>
      <c r="CQ126" s="151"/>
      <c r="CR126" s="151">
        <v>0</v>
      </c>
      <c r="CS126" s="151"/>
      <c r="CT126" s="151"/>
      <c r="CU126" s="151"/>
      <c r="CV126" s="151">
        <v>0</v>
      </c>
      <c r="CW126" s="151">
        <v>0</v>
      </c>
      <c r="CX126" s="151"/>
      <c r="CY126" s="151"/>
      <c r="CZ126" s="151"/>
      <c r="DA126" s="151"/>
      <c r="DB126" s="151"/>
      <c r="DC126" s="151">
        <v>0</v>
      </c>
      <c r="DD126" s="151"/>
      <c r="DE126" s="151"/>
      <c r="DF126" s="151"/>
      <c r="DG126" s="151"/>
      <c r="DH126" s="151"/>
      <c r="DI126" s="151"/>
      <c r="DJ126" s="151"/>
      <c r="DK126" s="151"/>
      <c r="DL126" s="151"/>
      <c r="DM126" s="151"/>
      <c r="DN126" s="151"/>
      <c r="DO126" s="151"/>
      <c r="DP126" s="151"/>
      <c r="DQ126" s="151"/>
      <c r="DR126" s="151"/>
      <c r="DS126" s="151">
        <v>393</v>
      </c>
      <c r="DT126" s="151">
        <v>19</v>
      </c>
      <c r="DU126" s="151"/>
      <c r="DV126" s="151"/>
      <c r="DW126" s="151"/>
      <c r="DX126" s="151"/>
      <c r="DY126" s="151"/>
      <c r="DZ126" s="151"/>
      <c r="EA126" s="151"/>
      <c r="EB126" s="151"/>
      <c r="EC126" s="151"/>
      <c r="ED126" s="151"/>
      <c r="EE126" s="151"/>
      <c r="EF126" s="151"/>
      <c r="EG126" s="151"/>
      <c r="EH126" s="151"/>
      <c r="EI126" s="151"/>
      <c r="EJ126" s="151"/>
      <c r="EK126" s="151"/>
      <c r="EL126" s="151"/>
      <c r="EM126" s="151"/>
      <c r="EN126" s="151"/>
      <c r="EO126" s="151"/>
      <c r="EP126" s="151"/>
      <c r="EQ126" s="151"/>
      <c r="ER126" s="151"/>
      <c r="ES126" s="151"/>
      <c r="ET126" s="151"/>
      <c r="EU126" s="151"/>
      <c r="EV126" s="151"/>
      <c r="EW126" s="151"/>
      <c r="EX126" s="151"/>
      <c r="EY126" s="151"/>
      <c r="EZ126" s="151"/>
      <c r="FA126" s="151"/>
      <c r="FB126" s="151"/>
      <c r="FC126" s="151"/>
      <c r="FD126" s="151"/>
      <c r="FE126" s="151"/>
      <c r="FF126" s="151"/>
      <c r="FG126" s="151">
        <v>0</v>
      </c>
      <c r="FH126" s="151"/>
      <c r="FI126" s="151"/>
      <c r="FJ126" s="151"/>
      <c r="FK126" s="151"/>
      <c r="FL126" s="151"/>
      <c r="FM126" s="151"/>
      <c r="FN126" s="151"/>
      <c r="FO126" s="151"/>
      <c r="FP126" s="151"/>
      <c r="FQ126" s="151"/>
      <c r="FR126" s="151"/>
      <c r="FS126" s="151"/>
      <c r="FT126" s="151"/>
      <c r="FU126" s="151"/>
      <c r="FV126" s="151"/>
      <c r="FW126" s="151"/>
      <c r="FX126" s="151"/>
      <c r="FY126" s="151">
        <v>223</v>
      </c>
      <c r="FZ126" s="151">
        <v>1</v>
      </c>
      <c r="GA126" s="151"/>
      <c r="GB126" s="151"/>
      <c r="GC126" s="151"/>
      <c r="GD126" s="151"/>
      <c r="GE126" s="151"/>
      <c r="GF126" s="151"/>
      <c r="GG126" s="151"/>
      <c r="GH126" s="151"/>
      <c r="GI126" s="151">
        <v>0</v>
      </c>
      <c r="GJ126" s="151"/>
      <c r="GK126" s="151"/>
      <c r="GL126" s="151"/>
      <c r="GM126" s="151"/>
      <c r="GN126" s="151"/>
      <c r="GO126" s="151"/>
      <c r="GP126" s="151"/>
      <c r="GQ126" s="151"/>
      <c r="GR126" s="151"/>
      <c r="GS126" s="151"/>
      <c r="GT126" s="151"/>
      <c r="GU126" s="151"/>
      <c r="GV126" s="151"/>
      <c r="GW126" s="151"/>
      <c r="GX126" s="151"/>
      <c r="GY126" s="151"/>
      <c r="GZ126" s="151"/>
      <c r="HA126" s="151"/>
      <c r="HB126" s="151"/>
      <c r="HC126" s="151"/>
      <c r="HD126" s="151"/>
      <c r="HE126" s="151"/>
      <c r="HF126" s="151"/>
      <c r="HG126" s="151"/>
      <c r="HH126" s="151"/>
      <c r="HI126" s="151"/>
      <c r="HJ126" s="151"/>
      <c r="HK126" s="151"/>
      <c r="HL126" s="151"/>
      <c r="HM126" s="151"/>
      <c r="HN126" s="151"/>
      <c r="HO126" s="151"/>
      <c r="HP126" s="151"/>
      <c r="HQ126" s="151"/>
      <c r="HR126" s="151"/>
      <c r="HS126" s="151"/>
      <c r="HT126" s="151"/>
      <c r="HU126" s="151"/>
      <c r="HV126" s="151"/>
      <c r="HW126" s="151"/>
      <c r="HX126" s="151"/>
      <c r="HY126" s="151"/>
      <c r="HZ126" s="151"/>
      <c r="IA126" s="151"/>
      <c r="IB126" s="151"/>
      <c r="IC126" s="151"/>
      <c r="ID126" s="151"/>
      <c r="IE126" s="151"/>
      <c r="IF126" s="151"/>
      <c r="IG126" s="151"/>
      <c r="IH126" s="151"/>
      <c r="II126" s="151"/>
      <c r="IJ126" s="151"/>
      <c r="IK126" s="151"/>
      <c r="IL126" s="151"/>
      <c r="IM126" s="151"/>
      <c r="IN126" s="151"/>
      <c r="IO126" s="151"/>
      <c r="IP126" s="151"/>
      <c r="IQ126" s="151"/>
      <c r="IR126" s="151"/>
      <c r="IS126" s="151"/>
      <c r="IT126" s="151"/>
      <c r="IU126" s="151"/>
      <c r="IV126" s="151"/>
      <c r="IW126" s="151"/>
      <c r="IX126" s="151"/>
      <c r="IY126" s="151"/>
      <c r="IZ126" s="151"/>
      <c r="JA126" s="151"/>
      <c r="JB126" s="151"/>
      <c r="JC126" s="151"/>
      <c r="JD126" s="151"/>
      <c r="JE126" s="151"/>
      <c r="JF126" s="151"/>
      <c r="JG126" s="151"/>
      <c r="JH126" s="151"/>
      <c r="JI126" s="151"/>
      <c r="JJ126" s="151"/>
      <c r="JK126" s="151"/>
      <c r="JL126" s="151"/>
      <c r="JM126" s="151"/>
      <c r="JN126" s="151"/>
      <c r="JO126" s="151"/>
      <c r="JP126" s="151"/>
      <c r="JQ126" s="151"/>
      <c r="JR126" s="151"/>
      <c r="JS126" s="151"/>
      <c r="JT126" s="151"/>
      <c r="JU126" s="151"/>
      <c r="JV126" s="151"/>
      <c r="JW126" s="151"/>
      <c r="JX126" s="151"/>
      <c r="JY126" s="151"/>
      <c r="JZ126" s="151"/>
      <c r="KA126" s="151"/>
      <c r="KB126" s="151"/>
      <c r="KC126" s="151"/>
      <c r="KD126" s="151"/>
      <c r="KE126" s="151"/>
      <c r="KF126" s="151"/>
      <c r="KG126" s="151"/>
      <c r="KH126" s="151"/>
      <c r="KI126" s="151"/>
      <c r="KJ126" s="151"/>
      <c r="KK126" s="151"/>
      <c r="KL126" s="151"/>
      <c r="KM126" s="151"/>
      <c r="KN126" s="151"/>
      <c r="KO126" s="151"/>
      <c r="KP126" s="151"/>
      <c r="KQ126" s="151"/>
      <c r="KR126" s="151"/>
      <c r="KS126" s="151"/>
      <c r="KT126" s="151"/>
      <c r="KU126" s="151"/>
      <c r="KV126" s="151"/>
      <c r="KW126" s="151"/>
      <c r="KX126" s="151"/>
      <c r="KY126" s="151"/>
      <c r="KZ126" s="151"/>
      <c r="LA126" s="151"/>
      <c r="LB126" s="151"/>
      <c r="LC126" s="151"/>
      <c r="LD126" s="151"/>
      <c r="LE126" s="151"/>
      <c r="LF126" s="151"/>
      <c r="LG126" s="151"/>
      <c r="LH126" s="151"/>
      <c r="LI126" s="151"/>
      <c r="LJ126" s="151"/>
      <c r="LK126" s="151"/>
      <c r="LL126" s="151"/>
      <c r="LM126" s="151"/>
      <c r="LN126" s="151"/>
      <c r="LO126" s="151"/>
      <c r="LP126" s="151"/>
      <c r="LQ126" s="151"/>
      <c r="LR126" s="151"/>
      <c r="LS126" s="151"/>
      <c r="LT126" s="151"/>
      <c r="LU126" s="151"/>
      <c r="LV126" s="151"/>
      <c r="LW126" s="151"/>
      <c r="LX126" s="151"/>
      <c r="LY126" s="151"/>
      <c r="LZ126" s="151"/>
      <c r="MA126" s="151">
        <v>0</v>
      </c>
      <c r="MB126" s="151"/>
      <c r="MC126" s="151"/>
      <c r="MD126" s="151"/>
      <c r="ME126" s="151"/>
      <c r="MF126" s="151"/>
      <c r="MG126" s="151"/>
      <c r="MH126" s="151"/>
      <c r="MI126" s="151"/>
      <c r="MJ126" s="151"/>
      <c r="MK126" s="151"/>
      <c r="ML126" s="151"/>
      <c r="MM126" s="151"/>
      <c r="MN126" s="151"/>
      <c r="MO126" s="151"/>
      <c r="MP126" s="151"/>
      <c r="MQ126" s="151"/>
      <c r="MR126" s="151"/>
      <c r="MS126" s="151"/>
      <c r="MT126" s="151">
        <v>3951</v>
      </c>
      <c r="MU126" s="151">
        <v>164</v>
      </c>
      <c r="MV126" s="151">
        <v>0</v>
      </c>
      <c r="MW126" s="151">
        <v>630</v>
      </c>
      <c r="MX126" s="151">
        <v>111</v>
      </c>
      <c r="MY126" s="151"/>
      <c r="MZ126" s="151"/>
      <c r="NA126" s="151"/>
      <c r="NB126" s="151"/>
      <c r="NC126" s="151">
        <v>20</v>
      </c>
      <c r="ND126" s="151"/>
      <c r="NE126" s="151"/>
      <c r="NF126" s="151"/>
      <c r="NG126" s="151"/>
      <c r="NH126" s="151"/>
      <c r="NI126" s="151"/>
      <c r="NJ126" s="151"/>
      <c r="NK126" s="151"/>
      <c r="NL126" s="151"/>
      <c r="NM126" s="151"/>
      <c r="NN126" s="151"/>
      <c r="NO126" s="151"/>
      <c r="NP126" s="151"/>
      <c r="NQ126" s="151"/>
      <c r="NR126" s="151"/>
      <c r="NS126" s="151"/>
      <c r="NT126" s="151"/>
      <c r="NU126" s="151"/>
      <c r="NV126" s="151"/>
      <c r="NW126" s="151"/>
      <c r="NX126" s="151"/>
      <c r="NY126" s="151"/>
      <c r="NZ126" s="151"/>
      <c r="OA126" s="151"/>
      <c r="OB126" s="151"/>
      <c r="OC126" s="151">
        <v>14</v>
      </c>
      <c r="OD126" s="151"/>
      <c r="OE126" s="151"/>
      <c r="OF126" s="151">
        <v>419</v>
      </c>
      <c r="OG126" s="151"/>
      <c r="OH126" s="151"/>
      <c r="OI126" s="151"/>
      <c r="OJ126" s="151"/>
      <c r="OK126" s="151"/>
      <c r="OL126" s="151"/>
      <c r="OM126" s="151"/>
      <c r="ON126" s="151"/>
      <c r="OO126" s="152"/>
      <c r="OP126" s="142">
        <v>5950</v>
      </c>
      <c r="OQ126" s="153">
        <v>4151</v>
      </c>
      <c r="OR126" s="151">
        <v>23822</v>
      </c>
      <c r="OS126" s="151"/>
      <c r="OT126" s="151"/>
      <c r="OU126" s="151"/>
      <c r="OV126" s="151">
        <v>204</v>
      </c>
      <c r="OW126" s="151">
        <v>5765</v>
      </c>
      <c r="OX126" s="151">
        <v>-9414</v>
      </c>
      <c r="OY126" s="151"/>
      <c r="OZ126" s="151">
        <v>532</v>
      </c>
      <c r="PA126" s="151"/>
      <c r="PB126" s="151"/>
      <c r="PC126" s="151"/>
      <c r="PD126" s="151">
        <v>241</v>
      </c>
      <c r="PE126" s="151"/>
      <c r="PF126" s="151"/>
      <c r="PG126" s="151"/>
      <c r="PH126" s="151">
        <v>60</v>
      </c>
      <c r="PI126" s="151"/>
      <c r="PJ126" s="154"/>
      <c r="PK126" s="142">
        <v>25361</v>
      </c>
      <c r="PL126" s="142">
        <v>31310</v>
      </c>
    </row>
    <row r="127" spans="1:428" ht="15" x14ac:dyDescent="0.25">
      <c r="A127" s="156">
        <v>334511</v>
      </c>
      <c r="B127" s="157" t="s">
        <v>723</v>
      </c>
      <c r="C127" s="147" t="s">
        <v>314</v>
      </c>
      <c r="D127" s="153"/>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c r="AE127" s="151">
        <v>0</v>
      </c>
      <c r="AF127" s="151"/>
      <c r="AG127" s="151"/>
      <c r="AH127" s="151"/>
      <c r="AI127" s="151"/>
      <c r="AJ127" s="151"/>
      <c r="AK127" s="151"/>
      <c r="AL127" s="151"/>
      <c r="AM127" s="151">
        <v>1</v>
      </c>
      <c r="AN127" s="151"/>
      <c r="AO127" s="151"/>
      <c r="AP127" s="151"/>
      <c r="AQ127" s="151"/>
      <c r="AR127" s="151"/>
      <c r="AS127" s="151"/>
      <c r="AT127" s="151"/>
      <c r="AU127" s="151"/>
      <c r="AV127" s="151"/>
      <c r="AW127" s="151"/>
      <c r="AX127" s="151"/>
      <c r="AY127" s="151"/>
      <c r="AZ127" s="151"/>
      <c r="BA127" s="151"/>
      <c r="BB127" s="151"/>
      <c r="BC127" s="151"/>
      <c r="BD127" s="151"/>
      <c r="BE127" s="151"/>
      <c r="BF127" s="151"/>
      <c r="BG127" s="151"/>
      <c r="BH127" s="151"/>
      <c r="BI127" s="151"/>
      <c r="BJ127" s="151"/>
      <c r="BK127" s="151"/>
      <c r="BL127" s="151"/>
      <c r="BM127" s="151"/>
      <c r="BN127" s="151"/>
      <c r="BO127" s="151"/>
      <c r="BP127" s="151"/>
      <c r="BQ127" s="151"/>
      <c r="BR127" s="151"/>
      <c r="BS127" s="151"/>
      <c r="BT127" s="151"/>
      <c r="BU127" s="151"/>
      <c r="BV127" s="151"/>
      <c r="BW127" s="151"/>
      <c r="BX127" s="151"/>
      <c r="BY127" s="151"/>
      <c r="BZ127" s="151"/>
      <c r="CA127" s="151"/>
      <c r="CB127" s="151"/>
      <c r="CC127" s="151"/>
      <c r="CD127" s="151"/>
      <c r="CE127" s="151"/>
      <c r="CF127" s="151"/>
      <c r="CG127" s="151"/>
      <c r="CH127" s="151"/>
      <c r="CI127" s="151"/>
      <c r="CJ127" s="151"/>
      <c r="CK127" s="151"/>
      <c r="CL127" s="151"/>
      <c r="CM127" s="151"/>
      <c r="CN127" s="151"/>
      <c r="CO127" s="151"/>
      <c r="CP127" s="151">
        <v>0</v>
      </c>
      <c r="CQ127" s="151">
        <v>0</v>
      </c>
      <c r="CR127" s="151">
        <v>0</v>
      </c>
      <c r="CS127" s="151"/>
      <c r="CT127" s="151"/>
      <c r="CU127" s="151"/>
      <c r="CV127" s="151"/>
      <c r="CW127" s="151"/>
      <c r="CX127" s="151"/>
      <c r="CY127" s="151"/>
      <c r="CZ127" s="151"/>
      <c r="DA127" s="151"/>
      <c r="DB127" s="151"/>
      <c r="DC127" s="151"/>
      <c r="DD127" s="151"/>
      <c r="DE127" s="151"/>
      <c r="DF127" s="151"/>
      <c r="DG127" s="151"/>
      <c r="DH127" s="151"/>
      <c r="DI127" s="151"/>
      <c r="DJ127" s="151"/>
      <c r="DK127" s="151"/>
      <c r="DL127" s="151"/>
      <c r="DM127" s="151"/>
      <c r="DN127" s="151"/>
      <c r="DO127" s="151"/>
      <c r="DP127" s="151"/>
      <c r="DQ127" s="151"/>
      <c r="DR127" s="151"/>
      <c r="DS127" s="151"/>
      <c r="DT127" s="151">
        <v>18</v>
      </c>
      <c r="DU127" s="151"/>
      <c r="DV127" s="151"/>
      <c r="DW127" s="151"/>
      <c r="DX127" s="151"/>
      <c r="DY127" s="151"/>
      <c r="DZ127" s="151"/>
      <c r="EA127" s="151"/>
      <c r="EB127" s="151"/>
      <c r="EC127" s="151"/>
      <c r="ED127" s="151"/>
      <c r="EE127" s="151"/>
      <c r="EF127" s="151"/>
      <c r="EG127" s="151"/>
      <c r="EH127" s="151"/>
      <c r="EI127" s="151"/>
      <c r="EJ127" s="151"/>
      <c r="EK127" s="151"/>
      <c r="EL127" s="151"/>
      <c r="EM127" s="151"/>
      <c r="EN127" s="151"/>
      <c r="EO127" s="151"/>
      <c r="EP127" s="151"/>
      <c r="EQ127" s="151"/>
      <c r="ER127" s="151"/>
      <c r="ES127" s="151"/>
      <c r="ET127" s="151"/>
      <c r="EU127" s="151"/>
      <c r="EV127" s="151"/>
      <c r="EW127" s="151"/>
      <c r="EX127" s="151"/>
      <c r="EY127" s="151"/>
      <c r="EZ127" s="151"/>
      <c r="FA127" s="151"/>
      <c r="FB127" s="151"/>
      <c r="FC127" s="151"/>
      <c r="FD127" s="151"/>
      <c r="FE127" s="151"/>
      <c r="FF127" s="151">
        <v>4919</v>
      </c>
      <c r="FG127" s="151">
        <v>150</v>
      </c>
      <c r="FH127" s="151">
        <v>35</v>
      </c>
      <c r="FI127" s="151">
        <v>314</v>
      </c>
      <c r="FJ127" s="151">
        <v>28</v>
      </c>
      <c r="FK127" s="151"/>
      <c r="FL127" s="151">
        <v>1779</v>
      </c>
      <c r="FM127" s="151">
        <v>542</v>
      </c>
      <c r="FN127" s="151"/>
      <c r="FO127" s="151"/>
      <c r="FP127" s="151"/>
      <c r="FQ127" s="151"/>
      <c r="FR127" s="151"/>
      <c r="FS127" s="151"/>
      <c r="FT127" s="151"/>
      <c r="FU127" s="151"/>
      <c r="FV127" s="151"/>
      <c r="FW127" s="151"/>
      <c r="FX127" s="151"/>
      <c r="FY127" s="151"/>
      <c r="FZ127" s="151"/>
      <c r="GA127" s="151"/>
      <c r="GB127" s="151"/>
      <c r="GC127" s="151"/>
      <c r="GD127" s="151"/>
      <c r="GE127" s="151"/>
      <c r="GF127" s="151"/>
      <c r="GG127" s="151"/>
      <c r="GH127" s="151"/>
      <c r="GI127" s="151"/>
      <c r="GJ127" s="151"/>
      <c r="GK127" s="151"/>
      <c r="GL127" s="151"/>
      <c r="GM127" s="151"/>
      <c r="GN127" s="151"/>
      <c r="GO127" s="151"/>
      <c r="GP127" s="151"/>
      <c r="GQ127" s="151"/>
      <c r="GR127" s="151"/>
      <c r="GS127" s="151"/>
      <c r="GT127" s="151"/>
      <c r="GU127" s="151"/>
      <c r="GV127" s="151"/>
      <c r="GW127" s="151"/>
      <c r="GX127" s="151"/>
      <c r="GY127" s="151"/>
      <c r="GZ127" s="151"/>
      <c r="HA127" s="151"/>
      <c r="HB127" s="151"/>
      <c r="HC127" s="151"/>
      <c r="HD127" s="151"/>
      <c r="HE127" s="151"/>
      <c r="HF127" s="151"/>
      <c r="HG127" s="151"/>
      <c r="HH127" s="151"/>
      <c r="HI127" s="151"/>
      <c r="HJ127" s="151"/>
      <c r="HK127" s="151"/>
      <c r="HL127" s="151"/>
      <c r="HM127" s="151"/>
      <c r="HN127" s="151"/>
      <c r="HO127" s="151"/>
      <c r="HP127" s="151"/>
      <c r="HQ127" s="151"/>
      <c r="HR127" s="151"/>
      <c r="HS127" s="151"/>
      <c r="HT127" s="151"/>
      <c r="HU127" s="151"/>
      <c r="HV127" s="151"/>
      <c r="HW127" s="151"/>
      <c r="HX127" s="151"/>
      <c r="HY127" s="151"/>
      <c r="HZ127" s="151"/>
      <c r="IA127" s="151"/>
      <c r="IB127" s="151"/>
      <c r="IC127" s="151"/>
      <c r="ID127" s="151"/>
      <c r="IE127" s="151"/>
      <c r="IF127" s="151"/>
      <c r="IG127" s="151"/>
      <c r="IH127" s="151"/>
      <c r="II127" s="151"/>
      <c r="IJ127" s="151"/>
      <c r="IK127" s="151"/>
      <c r="IL127" s="151"/>
      <c r="IM127" s="151"/>
      <c r="IN127" s="151"/>
      <c r="IO127" s="151"/>
      <c r="IP127" s="151"/>
      <c r="IQ127" s="151"/>
      <c r="IR127" s="151"/>
      <c r="IS127" s="151"/>
      <c r="IT127" s="151"/>
      <c r="IU127" s="151"/>
      <c r="IV127" s="151"/>
      <c r="IW127" s="151"/>
      <c r="IX127" s="151"/>
      <c r="IY127" s="151"/>
      <c r="IZ127" s="151"/>
      <c r="JA127" s="151"/>
      <c r="JB127" s="151"/>
      <c r="JC127" s="151"/>
      <c r="JD127" s="151"/>
      <c r="JE127" s="151"/>
      <c r="JF127" s="151"/>
      <c r="JG127" s="151"/>
      <c r="JH127" s="151"/>
      <c r="JI127" s="151"/>
      <c r="JJ127" s="151"/>
      <c r="JK127" s="151"/>
      <c r="JL127" s="151"/>
      <c r="JM127" s="151"/>
      <c r="JN127" s="151"/>
      <c r="JO127" s="151"/>
      <c r="JP127" s="151"/>
      <c r="JQ127" s="151"/>
      <c r="JR127" s="151"/>
      <c r="JS127" s="151"/>
      <c r="JT127" s="151"/>
      <c r="JU127" s="151"/>
      <c r="JV127" s="151"/>
      <c r="JW127" s="151">
        <v>39</v>
      </c>
      <c r="JX127" s="151"/>
      <c r="JY127" s="151"/>
      <c r="JZ127" s="151"/>
      <c r="KA127" s="151"/>
      <c r="KB127" s="151"/>
      <c r="KC127" s="151"/>
      <c r="KD127" s="151"/>
      <c r="KE127" s="151"/>
      <c r="KF127" s="151"/>
      <c r="KG127" s="151"/>
      <c r="KH127" s="151"/>
      <c r="KI127" s="151"/>
      <c r="KJ127" s="151"/>
      <c r="KK127" s="151"/>
      <c r="KL127" s="151"/>
      <c r="KM127" s="151"/>
      <c r="KN127" s="151"/>
      <c r="KO127" s="151"/>
      <c r="KP127" s="151"/>
      <c r="KQ127" s="151"/>
      <c r="KR127" s="151"/>
      <c r="KS127" s="151"/>
      <c r="KT127" s="151"/>
      <c r="KU127" s="151"/>
      <c r="KV127" s="151"/>
      <c r="KW127" s="151"/>
      <c r="KX127" s="151"/>
      <c r="KY127" s="151"/>
      <c r="KZ127" s="151"/>
      <c r="LA127" s="151"/>
      <c r="LB127" s="151"/>
      <c r="LC127" s="151"/>
      <c r="LD127" s="151"/>
      <c r="LE127" s="151"/>
      <c r="LF127" s="151"/>
      <c r="LG127" s="151"/>
      <c r="LH127" s="151"/>
      <c r="LI127" s="151"/>
      <c r="LJ127" s="151"/>
      <c r="LK127" s="151"/>
      <c r="LL127" s="151"/>
      <c r="LM127" s="151"/>
      <c r="LN127" s="151"/>
      <c r="LO127" s="151"/>
      <c r="LP127" s="151"/>
      <c r="LQ127" s="151"/>
      <c r="LR127" s="151"/>
      <c r="LS127" s="151"/>
      <c r="LT127" s="151"/>
      <c r="LU127" s="151"/>
      <c r="LV127" s="151"/>
      <c r="LW127" s="151"/>
      <c r="LX127" s="151"/>
      <c r="LY127" s="151"/>
      <c r="LZ127" s="151"/>
      <c r="MA127" s="151"/>
      <c r="MB127" s="151"/>
      <c r="MC127" s="151"/>
      <c r="MD127" s="151"/>
      <c r="ME127" s="151"/>
      <c r="MF127" s="151"/>
      <c r="MG127" s="151"/>
      <c r="MH127" s="151"/>
      <c r="MI127" s="151"/>
      <c r="MJ127" s="151"/>
      <c r="MK127" s="151"/>
      <c r="ML127" s="151"/>
      <c r="MM127" s="151"/>
      <c r="MN127" s="151"/>
      <c r="MO127" s="151"/>
      <c r="MP127" s="151"/>
      <c r="MQ127" s="151"/>
      <c r="MR127" s="151"/>
      <c r="MS127" s="151"/>
      <c r="MT127" s="151"/>
      <c r="MU127" s="151"/>
      <c r="MV127" s="151"/>
      <c r="MW127" s="151"/>
      <c r="MX127" s="151"/>
      <c r="MY127" s="151"/>
      <c r="MZ127" s="151"/>
      <c r="NA127" s="151"/>
      <c r="NB127" s="151"/>
      <c r="NC127" s="151"/>
      <c r="ND127" s="151"/>
      <c r="NE127" s="151"/>
      <c r="NF127" s="151"/>
      <c r="NG127" s="151"/>
      <c r="NH127" s="151"/>
      <c r="NI127" s="151"/>
      <c r="NJ127" s="151"/>
      <c r="NK127" s="151"/>
      <c r="NL127" s="151"/>
      <c r="NM127" s="151"/>
      <c r="NN127" s="151"/>
      <c r="NO127" s="151"/>
      <c r="NP127" s="151"/>
      <c r="NQ127" s="151"/>
      <c r="NR127" s="151"/>
      <c r="NS127" s="151"/>
      <c r="NT127" s="151"/>
      <c r="NU127" s="151"/>
      <c r="NV127" s="151"/>
      <c r="NW127" s="151"/>
      <c r="NX127" s="151"/>
      <c r="NY127" s="151"/>
      <c r="NZ127" s="151"/>
      <c r="OA127" s="151"/>
      <c r="OB127" s="151"/>
      <c r="OC127" s="151"/>
      <c r="OD127" s="151"/>
      <c r="OE127" s="151">
        <v>10199</v>
      </c>
      <c r="OF127" s="151"/>
      <c r="OG127" s="151"/>
      <c r="OH127" s="151"/>
      <c r="OI127" s="151"/>
      <c r="OJ127" s="151"/>
      <c r="OK127" s="151"/>
      <c r="OL127" s="151"/>
      <c r="OM127" s="151"/>
      <c r="ON127" s="151"/>
      <c r="OO127" s="152"/>
      <c r="OP127" s="142">
        <v>18025</v>
      </c>
      <c r="OQ127" s="153">
        <v>21</v>
      </c>
      <c r="OR127" s="151">
        <v>16881</v>
      </c>
      <c r="OS127" s="151"/>
      <c r="OT127" s="151"/>
      <c r="OU127" s="151"/>
      <c r="OV127" s="151">
        <v>-396</v>
      </c>
      <c r="OW127" s="151">
        <v>5462</v>
      </c>
      <c r="OX127" s="151">
        <v>-5707</v>
      </c>
      <c r="OY127" s="151"/>
      <c r="OZ127" s="151">
        <v>12796</v>
      </c>
      <c r="PA127" s="151"/>
      <c r="PB127" s="151"/>
      <c r="PC127" s="151"/>
      <c r="PD127" s="151">
        <v>2522</v>
      </c>
      <c r="PE127" s="151"/>
      <c r="PF127" s="151"/>
      <c r="PG127" s="151"/>
      <c r="PH127" s="151">
        <v>315</v>
      </c>
      <c r="PI127" s="151"/>
      <c r="PJ127" s="154"/>
      <c r="PK127" s="142">
        <v>31893</v>
      </c>
      <c r="PL127" s="142">
        <v>49918</v>
      </c>
    </row>
    <row r="128" spans="1:428" ht="15" x14ac:dyDescent="0.25">
      <c r="A128" s="156">
        <v>334512</v>
      </c>
      <c r="B128" s="157" t="s">
        <v>723</v>
      </c>
      <c r="C128" s="147" t="s">
        <v>315</v>
      </c>
      <c r="D128" s="153"/>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v>45</v>
      </c>
      <c r="AC128" s="151">
        <v>776</v>
      </c>
      <c r="AD128" s="151">
        <v>206</v>
      </c>
      <c r="AE128" s="151">
        <v>118</v>
      </c>
      <c r="AF128" s="151">
        <v>340</v>
      </c>
      <c r="AG128" s="151">
        <v>35</v>
      </c>
      <c r="AH128" s="151">
        <v>867</v>
      </c>
      <c r="AI128" s="151">
        <v>9</v>
      </c>
      <c r="AJ128" s="151">
        <v>61</v>
      </c>
      <c r="AK128" s="151"/>
      <c r="AL128" s="151">
        <v>126</v>
      </c>
      <c r="AM128" s="151">
        <v>12</v>
      </c>
      <c r="AN128" s="151"/>
      <c r="AO128" s="151"/>
      <c r="AP128" s="151"/>
      <c r="AQ128" s="151"/>
      <c r="AR128" s="151"/>
      <c r="AS128" s="151"/>
      <c r="AT128" s="151"/>
      <c r="AU128" s="151"/>
      <c r="AV128" s="151"/>
      <c r="AW128" s="151"/>
      <c r="AX128" s="151"/>
      <c r="AY128" s="151"/>
      <c r="AZ128" s="151"/>
      <c r="BA128" s="151"/>
      <c r="BB128" s="151"/>
      <c r="BC128" s="151"/>
      <c r="BD128" s="151"/>
      <c r="BE128" s="151"/>
      <c r="BF128" s="151"/>
      <c r="BG128" s="151"/>
      <c r="BH128" s="151"/>
      <c r="BI128" s="151"/>
      <c r="BJ128" s="151"/>
      <c r="BK128" s="151"/>
      <c r="BL128" s="151"/>
      <c r="BM128" s="151"/>
      <c r="BN128" s="151"/>
      <c r="BO128" s="151"/>
      <c r="BP128" s="151"/>
      <c r="BQ128" s="151"/>
      <c r="BR128" s="151"/>
      <c r="BS128" s="151"/>
      <c r="BT128" s="151"/>
      <c r="BU128" s="151"/>
      <c r="BV128" s="151"/>
      <c r="BW128" s="151"/>
      <c r="BX128" s="151"/>
      <c r="BY128" s="151"/>
      <c r="BZ128" s="151"/>
      <c r="CA128" s="151"/>
      <c r="CB128" s="151"/>
      <c r="CC128" s="151"/>
      <c r="CD128" s="151"/>
      <c r="CE128" s="151"/>
      <c r="CF128" s="151"/>
      <c r="CG128" s="151"/>
      <c r="CH128" s="151"/>
      <c r="CI128" s="151"/>
      <c r="CJ128" s="151"/>
      <c r="CK128" s="151"/>
      <c r="CL128" s="151"/>
      <c r="CM128" s="151"/>
      <c r="CN128" s="151"/>
      <c r="CO128" s="151"/>
      <c r="CP128" s="151"/>
      <c r="CQ128" s="151">
        <v>84</v>
      </c>
      <c r="CR128" s="151">
        <v>175</v>
      </c>
      <c r="CS128" s="151"/>
      <c r="CT128" s="151"/>
      <c r="CU128" s="151"/>
      <c r="CV128" s="151"/>
      <c r="CW128" s="151"/>
      <c r="CX128" s="151"/>
      <c r="CY128" s="151"/>
      <c r="CZ128" s="151"/>
      <c r="DA128" s="151"/>
      <c r="DB128" s="151"/>
      <c r="DC128" s="151"/>
      <c r="DD128" s="151"/>
      <c r="DE128" s="151"/>
      <c r="DF128" s="151"/>
      <c r="DG128" s="151"/>
      <c r="DH128" s="151"/>
      <c r="DI128" s="151"/>
      <c r="DJ128" s="151"/>
      <c r="DK128" s="151"/>
      <c r="DL128" s="151"/>
      <c r="DM128" s="151"/>
      <c r="DN128" s="151"/>
      <c r="DO128" s="151"/>
      <c r="DP128" s="151"/>
      <c r="DQ128" s="151"/>
      <c r="DR128" s="151"/>
      <c r="DS128" s="151"/>
      <c r="DT128" s="151"/>
      <c r="DU128" s="151">
        <v>11</v>
      </c>
      <c r="DV128" s="151"/>
      <c r="DW128" s="151"/>
      <c r="DX128" s="151"/>
      <c r="DY128" s="151"/>
      <c r="DZ128" s="151"/>
      <c r="EA128" s="151"/>
      <c r="EB128" s="151"/>
      <c r="EC128" s="151"/>
      <c r="ED128" s="151"/>
      <c r="EE128" s="151"/>
      <c r="EF128" s="151">
        <v>34</v>
      </c>
      <c r="EG128" s="151">
        <v>186</v>
      </c>
      <c r="EH128" s="151"/>
      <c r="EI128" s="151"/>
      <c r="EJ128" s="151"/>
      <c r="EK128" s="151"/>
      <c r="EL128" s="151"/>
      <c r="EM128" s="151"/>
      <c r="EN128" s="151"/>
      <c r="EO128" s="151"/>
      <c r="EP128" s="151"/>
      <c r="EQ128" s="151"/>
      <c r="ER128" s="151"/>
      <c r="ES128" s="151"/>
      <c r="ET128" s="151"/>
      <c r="EU128" s="151"/>
      <c r="EV128" s="151"/>
      <c r="EW128" s="151"/>
      <c r="EX128" s="151"/>
      <c r="EY128" s="151"/>
      <c r="EZ128" s="151"/>
      <c r="FA128" s="151"/>
      <c r="FB128" s="151"/>
      <c r="FC128" s="151"/>
      <c r="FD128" s="151">
        <v>10</v>
      </c>
      <c r="FE128" s="151"/>
      <c r="FF128" s="151"/>
      <c r="FG128" s="151"/>
      <c r="FH128" s="151"/>
      <c r="FI128" s="151"/>
      <c r="FJ128" s="151"/>
      <c r="FK128" s="151"/>
      <c r="FL128" s="151"/>
      <c r="FM128" s="151"/>
      <c r="FN128" s="151"/>
      <c r="FO128" s="151"/>
      <c r="FP128" s="151"/>
      <c r="FQ128" s="151"/>
      <c r="FR128" s="151"/>
      <c r="FS128" s="151"/>
      <c r="FT128" s="151"/>
      <c r="FU128" s="151"/>
      <c r="FV128" s="151"/>
      <c r="FW128" s="151"/>
      <c r="FX128" s="151"/>
      <c r="FY128" s="151"/>
      <c r="FZ128" s="151"/>
      <c r="GA128" s="151"/>
      <c r="GB128" s="151"/>
      <c r="GC128" s="151"/>
      <c r="GD128" s="151"/>
      <c r="GE128" s="151"/>
      <c r="GF128" s="151"/>
      <c r="GG128" s="151"/>
      <c r="GH128" s="151"/>
      <c r="GI128" s="151"/>
      <c r="GJ128" s="151"/>
      <c r="GK128" s="151"/>
      <c r="GL128" s="151"/>
      <c r="GM128" s="151"/>
      <c r="GN128" s="151"/>
      <c r="GO128" s="151"/>
      <c r="GP128" s="151"/>
      <c r="GQ128" s="151"/>
      <c r="GR128" s="151"/>
      <c r="GS128" s="151"/>
      <c r="GT128" s="151"/>
      <c r="GU128" s="151"/>
      <c r="GV128" s="151"/>
      <c r="GW128" s="151"/>
      <c r="GX128" s="151"/>
      <c r="GY128" s="151"/>
      <c r="GZ128" s="151"/>
      <c r="HA128" s="151"/>
      <c r="HB128" s="151"/>
      <c r="HC128" s="151"/>
      <c r="HD128" s="151"/>
      <c r="HE128" s="151"/>
      <c r="HF128" s="151"/>
      <c r="HG128" s="151"/>
      <c r="HH128" s="151"/>
      <c r="HI128" s="151"/>
      <c r="HJ128" s="151"/>
      <c r="HK128" s="151"/>
      <c r="HL128" s="151"/>
      <c r="HM128" s="151"/>
      <c r="HN128" s="151"/>
      <c r="HO128" s="151"/>
      <c r="HP128" s="151"/>
      <c r="HQ128" s="151"/>
      <c r="HR128" s="151"/>
      <c r="HS128" s="151"/>
      <c r="HT128" s="151"/>
      <c r="HU128" s="151"/>
      <c r="HV128" s="151"/>
      <c r="HW128" s="151"/>
      <c r="HX128" s="151"/>
      <c r="HY128" s="151"/>
      <c r="HZ128" s="151"/>
      <c r="IA128" s="151"/>
      <c r="IB128" s="151"/>
      <c r="IC128" s="151"/>
      <c r="ID128" s="151"/>
      <c r="IE128" s="151"/>
      <c r="IF128" s="151"/>
      <c r="IG128" s="151"/>
      <c r="IH128" s="151"/>
      <c r="II128" s="151"/>
      <c r="IJ128" s="151"/>
      <c r="IK128" s="151"/>
      <c r="IL128" s="151"/>
      <c r="IM128" s="151"/>
      <c r="IN128" s="151"/>
      <c r="IO128" s="151"/>
      <c r="IP128" s="151"/>
      <c r="IQ128" s="151"/>
      <c r="IR128" s="151"/>
      <c r="IS128" s="151"/>
      <c r="IT128" s="151"/>
      <c r="IU128" s="151"/>
      <c r="IV128" s="151"/>
      <c r="IW128" s="151"/>
      <c r="IX128" s="151"/>
      <c r="IY128" s="151"/>
      <c r="IZ128" s="151"/>
      <c r="JA128" s="151"/>
      <c r="JB128" s="151"/>
      <c r="JC128" s="151"/>
      <c r="JD128" s="151"/>
      <c r="JE128" s="151"/>
      <c r="JF128" s="151"/>
      <c r="JG128" s="151"/>
      <c r="JH128" s="151"/>
      <c r="JI128" s="151"/>
      <c r="JJ128" s="151"/>
      <c r="JK128" s="151"/>
      <c r="JL128" s="151"/>
      <c r="JM128" s="151"/>
      <c r="JN128" s="151"/>
      <c r="JO128" s="151"/>
      <c r="JP128" s="151"/>
      <c r="JQ128" s="151"/>
      <c r="JR128" s="151"/>
      <c r="JS128" s="151"/>
      <c r="JT128" s="151"/>
      <c r="JU128" s="151"/>
      <c r="JV128" s="151"/>
      <c r="JW128" s="151"/>
      <c r="JX128" s="151"/>
      <c r="JY128" s="151"/>
      <c r="JZ128" s="151"/>
      <c r="KA128" s="151"/>
      <c r="KB128" s="151"/>
      <c r="KC128" s="151"/>
      <c r="KD128" s="151"/>
      <c r="KE128" s="151"/>
      <c r="KF128" s="151"/>
      <c r="KG128" s="151"/>
      <c r="KH128" s="151"/>
      <c r="KI128" s="151"/>
      <c r="KJ128" s="151"/>
      <c r="KK128" s="151"/>
      <c r="KL128" s="151"/>
      <c r="KM128" s="151"/>
      <c r="KN128" s="151"/>
      <c r="KO128" s="151"/>
      <c r="KP128" s="151"/>
      <c r="KQ128" s="151"/>
      <c r="KR128" s="151"/>
      <c r="KS128" s="151"/>
      <c r="KT128" s="151"/>
      <c r="KU128" s="151"/>
      <c r="KV128" s="151"/>
      <c r="KW128" s="151"/>
      <c r="KX128" s="151"/>
      <c r="KY128" s="151">
        <v>2</v>
      </c>
      <c r="KZ128" s="151"/>
      <c r="LA128" s="151"/>
      <c r="LB128" s="151"/>
      <c r="LC128" s="151">
        <v>0</v>
      </c>
      <c r="LD128" s="151"/>
      <c r="LE128" s="151"/>
      <c r="LF128" s="151"/>
      <c r="LG128" s="151"/>
      <c r="LH128" s="151"/>
      <c r="LI128" s="151"/>
      <c r="LJ128" s="151"/>
      <c r="LK128" s="151"/>
      <c r="LL128" s="151">
        <v>1</v>
      </c>
      <c r="LM128" s="151"/>
      <c r="LN128" s="151"/>
      <c r="LO128" s="151"/>
      <c r="LP128" s="151"/>
      <c r="LQ128" s="151"/>
      <c r="LR128" s="151"/>
      <c r="LS128" s="151">
        <v>90</v>
      </c>
      <c r="LT128" s="151"/>
      <c r="LU128" s="151">
        <v>74</v>
      </c>
      <c r="LV128" s="151"/>
      <c r="LW128" s="151">
        <v>29</v>
      </c>
      <c r="LX128" s="151">
        <v>87</v>
      </c>
      <c r="LY128" s="151">
        <v>8</v>
      </c>
      <c r="LZ128" s="151"/>
      <c r="MA128" s="151">
        <v>4</v>
      </c>
      <c r="MB128" s="151"/>
      <c r="MC128" s="151">
        <v>2</v>
      </c>
      <c r="MD128" s="151"/>
      <c r="ME128" s="151"/>
      <c r="MF128" s="151">
        <v>215</v>
      </c>
      <c r="MG128" s="151"/>
      <c r="MH128" s="151">
        <v>6</v>
      </c>
      <c r="MI128" s="151"/>
      <c r="MJ128" s="151">
        <v>25</v>
      </c>
      <c r="MK128" s="151"/>
      <c r="ML128" s="151">
        <v>17</v>
      </c>
      <c r="MM128" s="151"/>
      <c r="MN128" s="151"/>
      <c r="MO128" s="151"/>
      <c r="MP128" s="151">
        <v>30</v>
      </c>
      <c r="MQ128" s="151"/>
      <c r="MR128" s="151"/>
      <c r="MS128" s="151"/>
      <c r="MT128" s="151"/>
      <c r="MU128" s="151"/>
      <c r="MV128" s="151"/>
      <c r="MW128" s="151">
        <v>4</v>
      </c>
      <c r="MX128" s="151"/>
      <c r="MY128" s="151">
        <v>2</v>
      </c>
      <c r="MZ128" s="151">
        <v>13</v>
      </c>
      <c r="NA128" s="151"/>
      <c r="NB128" s="151"/>
      <c r="NC128" s="151"/>
      <c r="ND128" s="151"/>
      <c r="NE128" s="151"/>
      <c r="NF128" s="151"/>
      <c r="NG128" s="151"/>
      <c r="NH128" s="151"/>
      <c r="NI128" s="151"/>
      <c r="NJ128" s="151"/>
      <c r="NK128" s="151"/>
      <c r="NL128" s="151"/>
      <c r="NM128" s="151"/>
      <c r="NN128" s="151"/>
      <c r="NO128" s="151">
        <v>1</v>
      </c>
      <c r="NP128" s="151"/>
      <c r="NQ128" s="151"/>
      <c r="NR128" s="151"/>
      <c r="NS128" s="151"/>
      <c r="NT128" s="151">
        <v>31</v>
      </c>
      <c r="NU128" s="151">
        <v>93</v>
      </c>
      <c r="NV128" s="151"/>
      <c r="NW128" s="151"/>
      <c r="NX128" s="151"/>
      <c r="NY128" s="151"/>
      <c r="NZ128" s="151"/>
      <c r="OA128" s="151"/>
      <c r="OB128" s="151"/>
      <c r="OC128" s="151"/>
      <c r="OD128" s="151"/>
      <c r="OE128" s="151">
        <v>5</v>
      </c>
      <c r="OF128" s="151"/>
      <c r="OG128" s="151"/>
      <c r="OH128" s="151"/>
      <c r="OI128" s="151"/>
      <c r="OJ128" s="151"/>
      <c r="OK128" s="151"/>
      <c r="OL128" s="151"/>
      <c r="OM128" s="151"/>
      <c r="ON128" s="151"/>
      <c r="OO128" s="152">
        <v>115</v>
      </c>
      <c r="OP128" s="142">
        <v>3953</v>
      </c>
      <c r="OQ128" s="153"/>
      <c r="OR128" s="151"/>
      <c r="OS128" s="151"/>
      <c r="OT128" s="151"/>
      <c r="OU128" s="151"/>
      <c r="OV128" s="151">
        <v>48</v>
      </c>
      <c r="OW128" s="151">
        <v>165</v>
      </c>
      <c r="OX128" s="151">
        <v>-1309</v>
      </c>
      <c r="OY128" s="151"/>
      <c r="OZ128" s="151"/>
      <c r="PA128" s="151"/>
      <c r="PB128" s="151"/>
      <c r="PC128" s="151"/>
      <c r="PD128" s="151"/>
      <c r="PE128" s="151"/>
      <c r="PF128" s="151"/>
      <c r="PG128" s="151"/>
      <c r="PH128" s="151"/>
      <c r="PI128" s="151"/>
      <c r="PJ128" s="154"/>
      <c r="PK128" s="142">
        <v>-1095</v>
      </c>
      <c r="PL128" s="142">
        <v>2857</v>
      </c>
    </row>
    <row r="129" spans="1:428" ht="15" x14ac:dyDescent="0.25">
      <c r="A129" s="156">
        <v>334513</v>
      </c>
      <c r="B129" s="157" t="s">
        <v>723</v>
      </c>
      <c r="C129" s="147" t="s">
        <v>316</v>
      </c>
      <c r="D129" s="153"/>
      <c r="E129" s="151"/>
      <c r="F129" s="151"/>
      <c r="G129" s="151"/>
      <c r="H129" s="151"/>
      <c r="I129" s="151"/>
      <c r="J129" s="151"/>
      <c r="K129" s="151"/>
      <c r="L129" s="151"/>
      <c r="M129" s="151"/>
      <c r="N129" s="151"/>
      <c r="O129" s="151"/>
      <c r="P129" s="151"/>
      <c r="Q129" s="151"/>
      <c r="R129" s="151"/>
      <c r="S129" s="151"/>
      <c r="T129" s="151"/>
      <c r="U129" s="151"/>
      <c r="V129" s="151"/>
      <c r="W129" s="151"/>
      <c r="X129" s="151"/>
      <c r="Y129" s="151">
        <v>2</v>
      </c>
      <c r="Z129" s="151">
        <v>15</v>
      </c>
      <c r="AA129" s="151"/>
      <c r="AB129" s="151">
        <v>24</v>
      </c>
      <c r="AC129" s="151"/>
      <c r="AD129" s="151"/>
      <c r="AE129" s="151"/>
      <c r="AF129" s="151">
        <v>59</v>
      </c>
      <c r="AG129" s="151"/>
      <c r="AH129" s="151"/>
      <c r="AI129" s="151"/>
      <c r="AJ129" s="151"/>
      <c r="AK129" s="151"/>
      <c r="AL129" s="151"/>
      <c r="AM129" s="151"/>
      <c r="AN129" s="151"/>
      <c r="AO129" s="151"/>
      <c r="AP129" s="151"/>
      <c r="AQ129" s="151"/>
      <c r="AR129" s="151">
        <v>4</v>
      </c>
      <c r="AS129" s="151"/>
      <c r="AT129" s="151">
        <v>1</v>
      </c>
      <c r="AU129" s="151"/>
      <c r="AV129" s="151"/>
      <c r="AW129" s="151"/>
      <c r="AX129" s="151">
        <v>4</v>
      </c>
      <c r="AY129" s="151"/>
      <c r="AZ129" s="151"/>
      <c r="BA129" s="151"/>
      <c r="BB129" s="151"/>
      <c r="BC129" s="151"/>
      <c r="BD129" s="151"/>
      <c r="BE129" s="151"/>
      <c r="BF129" s="151"/>
      <c r="BG129" s="151"/>
      <c r="BH129" s="151"/>
      <c r="BI129" s="151"/>
      <c r="BJ129" s="151"/>
      <c r="BK129" s="151"/>
      <c r="BL129" s="151"/>
      <c r="BM129" s="151"/>
      <c r="BN129" s="151"/>
      <c r="BO129" s="151"/>
      <c r="BP129" s="151"/>
      <c r="BQ129" s="151">
        <v>2</v>
      </c>
      <c r="BR129" s="151"/>
      <c r="BS129" s="151"/>
      <c r="BT129" s="151"/>
      <c r="BU129" s="151"/>
      <c r="BV129" s="151"/>
      <c r="BW129" s="151"/>
      <c r="BX129" s="151"/>
      <c r="BY129" s="151">
        <v>69</v>
      </c>
      <c r="BZ129" s="151"/>
      <c r="CA129" s="151">
        <v>1008</v>
      </c>
      <c r="CB129" s="151"/>
      <c r="CC129" s="151"/>
      <c r="CD129" s="151"/>
      <c r="CE129" s="151"/>
      <c r="CF129" s="151"/>
      <c r="CG129" s="151">
        <v>52</v>
      </c>
      <c r="CH129" s="151"/>
      <c r="CI129" s="151"/>
      <c r="CJ129" s="151">
        <v>3</v>
      </c>
      <c r="CK129" s="151">
        <v>5</v>
      </c>
      <c r="CL129" s="151"/>
      <c r="CM129" s="151"/>
      <c r="CN129" s="151"/>
      <c r="CO129" s="151">
        <v>1</v>
      </c>
      <c r="CP129" s="151">
        <v>1</v>
      </c>
      <c r="CQ129" s="151"/>
      <c r="CR129" s="151">
        <v>4</v>
      </c>
      <c r="CS129" s="151"/>
      <c r="CT129" s="151"/>
      <c r="CU129" s="151"/>
      <c r="CV129" s="151">
        <v>2</v>
      </c>
      <c r="CW129" s="151">
        <v>2</v>
      </c>
      <c r="CX129" s="151"/>
      <c r="CY129" s="151"/>
      <c r="CZ129" s="151"/>
      <c r="DA129" s="151">
        <v>1</v>
      </c>
      <c r="DB129" s="151"/>
      <c r="DC129" s="151">
        <v>3</v>
      </c>
      <c r="DD129" s="151"/>
      <c r="DE129" s="151"/>
      <c r="DF129" s="151"/>
      <c r="DG129" s="151"/>
      <c r="DH129" s="151">
        <v>26</v>
      </c>
      <c r="DI129" s="151"/>
      <c r="DJ129" s="151">
        <v>0</v>
      </c>
      <c r="DK129" s="151"/>
      <c r="DL129" s="151">
        <v>0</v>
      </c>
      <c r="DM129" s="151"/>
      <c r="DN129" s="151"/>
      <c r="DO129" s="151"/>
      <c r="DP129" s="151">
        <v>28</v>
      </c>
      <c r="DQ129" s="151"/>
      <c r="DR129" s="151"/>
      <c r="DS129" s="151"/>
      <c r="DT129" s="151">
        <v>308</v>
      </c>
      <c r="DU129" s="151"/>
      <c r="DV129" s="151">
        <v>312</v>
      </c>
      <c r="DW129" s="151">
        <v>426</v>
      </c>
      <c r="DX129" s="151"/>
      <c r="DY129" s="151"/>
      <c r="DZ129" s="151"/>
      <c r="EA129" s="151"/>
      <c r="EB129" s="151"/>
      <c r="EC129" s="151"/>
      <c r="ED129" s="151"/>
      <c r="EE129" s="151"/>
      <c r="EF129" s="151"/>
      <c r="EG129" s="151"/>
      <c r="EH129" s="151"/>
      <c r="EI129" s="151"/>
      <c r="EJ129" s="151"/>
      <c r="EK129" s="151">
        <v>47</v>
      </c>
      <c r="EL129" s="151"/>
      <c r="EM129" s="151"/>
      <c r="EN129" s="151"/>
      <c r="EO129" s="151"/>
      <c r="EP129" s="151"/>
      <c r="EQ129" s="151">
        <v>3</v>
      </c>
      <c r="ER129" s="151">
        <v>1</v>
      </c>
      <c r="ES129" s="151">
        <v>1</v>
      </c>
      <c r="ET129" s="151">
        <v>1</v>
      </c>
      <c r="EU129" s="151"/>
      <c r="EV129" s="151"/>
      <c r="EW129" s="151"/>
      <c r="EX129" s="151"/>
      <c r="EY129" s="151">
        <v>2</v>
      </c>
      <c r="EZ129" s="151">
        <v>2</v>
      </c>
      <c r="FA129" s="151">
        <v>3</v>
      </c>
      <c r="FB129" s="151"/>
      <c r="FC129" s="151"/>
      <c r="FD129" s="151">
        <v>4</v>
      </c>
      <c r="FE129" s="151">
        <v>2</v>
      </c>
      <c r="FF129" s="151">
        <v>1</v>
      </c>
      <c r="FG129" s="151">
        <v>8</v>
      </c>
      <c r="FH129" s="151"/>
      <c r="FI129" s="151"/>
      <c r="FJ129" s="151"/>
      <c r="FK129" s="151"/>
      <c r="FL129" s="151"/>
      <c r="FM129" s="151"/>
      <c r="FN129" s="151"/>
      <c r="FO129" s="151"/>
      <c r="FP129" s="151"/>
      <c r="FQ129" s="151"/>
      <c r="FR129" s="151"/>
      <c r="FS129" s="151">
        <v>0</v>
      </c>
      <c r="FT129" s="151"/>
      <c r="FU129" s="151"/>
      <c r="FV129" s="151"/>
      <c r="FW129" s="151"/>
      <c r="FX129" s="151"/>
      <c r="FY129" s="151"/>
      <c r="FZ129" s="151"/>
      <c r="GA129" s="151"/>
      <c r="GB129" s="151"/>
      <c r="GC129" s="151"/>
      <c r="GD129" s="151"/>
      <c r="GE129" s="151"/>
      <c r="GF129" s="151"/>
      <c r="GG129" s="151"/>
      <c r="GH129" s="151"/>
      <c r="GI129" s="151">
        <v>1</v>
      </c>
      <c r="GJ129" s="151"/>
      <c r="GK129" s="151"/>
      <c r="GL129" s="151"/>
      <c r="GM129" s="151"/>
      <c r="GN129" s="151"/>
      <c r="GO129" s="151"/>
      <c r="GP129" s="151"/>
      <c r="GQ129" s="151"/>
      <c r="GR129" s="151"/>
      <c r="GS129" s="151"/>
      <c r="GT129" s="151"/>
      <c r="GU129" s="151"/>
      <c r="GV129" s="151"/>
      <c r="GW129" s="151"/>
      <c r="GX129" s="151"/>
      <c r="GY129" s="151"/>
      <c r="GZ129" s="151"/>
      <c r="HA129" s="151"/>
      <c r="HB129" s="151"/>
      <c r="HC129" s="151"/>
      <c r="HD129" s="151"/>
      <c r="HE129" s="151"/>
      <c r="HF129" s="151"/>
      <c r="HG129" s="151"/>
      <c r="HH129" s="151"/>
      <c r="HI129" s="151"/>
      <c r="HJ129" s="151"/>
      <c r="HK129" s="151"/>
      <c r="HL129" s="151"/>
      <c r="HM129" s="151"/>
      <c r="HN129" s="151"/>
      <c r="HO129" s="151"/>
      <c r="HP129" s="151"/>
      <c r="HQ129" s="151"/>
      <c r="HR129" s="151"/>
      <c r="HS129" s="151"/>
      <c r="HT129" s="151"/>
      <c r="HU129" s="151"/>
      <c r="HV129" s="151">
        <v>7</v>
      </c>
      <c r="HW129" s="151">
        <v>7</v>
      </c>
      <c r="HX129" s="151">
        <v>5</v>
      </c>
      <c r="HY129" s="151"/>
      <c r="HZ129" s="151"/>
      <c r="IA129" s="151"/>
      <c r="IB129" s="151"/>
      <c r="IC129" s="151">
        <v>74</v>
      </c>
      <c r="ID129" s="151">
        <v>8</v>
      </c>
      <c r="IE129" s="151">
        <v>4</v>
      </c>
      <c r="IF129" s="151"/>
      <c r="IG129" s="151"/>
      <c r="IH129" s="151"/>
      <c r="II129" s="151">
        <v>3</v>
      </c>
      <c r="IJ129" s="151">
        <v>15</v>
      </c>
      <c r="IK129" s="151"/>
      <c r="IL129" s="151">
        <v>480</v>
      </c>
      <c r="IM129" s="151">
        <v>23</v>
      </c>
      <c r="IN129" s="151">
        <v>64</v>
      </c>
      <c r="IO129" s="151"/>
      <c r="IP129" s="151"/>
      <c r="IQ129" s="151">
        <v>1</v>
      </c>
      <c r="IR129" s="151"/>
      <c r="IS129" s="151"/>
      <c r="IT129" s="151"/>
      <c r="IU129" s="151"/>
      <c r="IV129" s="151"/>
      <c r="IW129" s="151"/>
      <c r="IX129" s="151"/>
      <c r="IY129" s="151"/>
      <c r="IZ129" s="151"/>
      <c r="JA129" s="151">
        <v>2</v>
      </c>
      <c r="JB129" s="151"/>
      <c r="JC129" s="151"/>
      <c r="JD129" s="151"/>
      <c r="JE129" s="151"/>
      <c r="JF129" s="151"/>
      <c r="JG129" s="151"/>
      <c r="JH129" s="151">
        <v>335</v>
      </c>
      <c r="JI129" s="151"/>
      <c r="JJ129" s="151"/>
      <c r="JK129" s="151"/>
      <c r="JL129" s="151"/>
      <c r="JM129" s="151"/>
      <c r="JN129" s="151"/>
      <c r="JO129" s="151">
        <v>16</v>
      </c>
      <c r="JP129" s="151"/>
      <c r="JQ129" s="151"/>
      <c r="JR129" s="151"/>
      <c r="JS129" s="151"/>
      <c r="JT129" s="151"/>
      <c r="JU129" s="151"/>
      <c r="JV129" s="151"/>
      <c r="JW129" s="151">
        <v>159</v>
      </c>
      <c r="JX129" s="151">
        <v>27</v>
      </c>
      <c r="JY129" s="151">
        <v>13</v>
      </c>
      <c r="JZ129" s="151"/>
      <c r="KA129" s="151">
        <v>5</v>
      </c>
      <c r="KB129" s="151">
        <v>30</v>
      </c>
      <c r="KC129" s="151"/>
      <c r="KD129" s="151"/>
      <c r="KE129" s="151"/>
      <c r="KF129" s="151"/>
      <c r="KG129" s="151"/>
      <c r="KH129" s="151"/>
      <c r="KI129" s="151"/>
      <c r="KJ129" s="151"/>
      <c r="KK129" s="151"/>
      <c r="KL129" s="151"/>
      <c r="KM129" s="151"/>
      <c r="KN129" s="151"/>
      <c r="KO129" s="151">
        <v>4</v>
      </c>
      <c r="KP129" s="151">
        <v>13</v>
      </c>
      <c r="KQ129" s="151">
        <v>8</v>
      </c>
      <c r="KR129" s="151">
        <v>13</v>
      </c>
      <c r="KS129" s="151">
        <v>24</v>
      </c>
      <c r="KT129" s="151">
        <v>8</v>
      </c>
      <c r="KU129" s="151"/>
      <c r="KV129" s="151"/>
      <c r="KW129" s="151"/>
      <c r="KX129" s="151">
        <v>27</v>
      </c>
      <c r="KY129" s="151">
        <v>1</v>
      </c>
      <c r="KZ129" s="151">
        <v>6</v>
      </c>
      <c r="LA129" s="151">
        <v>30</v>
      </c>
      <c r="LB129" s="151">
        <v>71</v>
      </c>
      <c r="LC129" s="151"/>
      <c r="LD129" s="151"/>
      <c r="LE129" s="151"/>
      <c r="LF129" s="151"/>
      <c r="LG129" s="151"/>
      <c r="LH129" s="151"/>
      <c r="LI129" s="151"/>
      <c r="LJ129" s="151"/>
      <c r="LK129" s="151"/>
      <c r="LL129" s="151"/>
      <c r="LM129" s="151"/>
      <c r="LN129" s="151"/>
      <c r="LO129" s="151"/>
      <c r="LP129" s="151">
        <v>8</v>
      </c>
      <c r="LQ129" s="151">
        <v>9</v>
      </c>
      <c r="LR129" s="151"/>
      <c r="LS129" s="151"/>
      <c r="LT129" s="151">
        <v>34</v>
      </c>
      <c r="LU129" s="151">
        <v>58</v>
      </c>
      <c r="LV129" s="151">
        <v>19</v>
      </c>
      <c r="LW129" s="151"/>
      <c r="LX129" s="151">
        <v>25</v>
      </c>
      <c r="LY129" s="151"/>
      <c r="LZ129" s="151"/>
      <c r="MA129" s="151">
        <v>34</v>
      </c>
      <c r="MB129" s="151">
        <v>12</v>
      </c>
      <c r="MC129" s="151">
        <v>4</v>
      </c>
      <c r="MD129" s="151"/>
      <c r="ME129" s="151"/>
      <c r="MF129" s="151">
        <v>3</v>
      </c>
      <c r="MG129" s="151"/>
      <c r="MH129" s="151"/>
      <c r="MI129" s="151">
        <v>29</v>
      </c>
      <c r="MJ129" s="151">
        <v>9</v>
      </c>
      <c r="MK129" s="151">
        <v>1</v>
      </c>
      <c r="ML129" s="151">
        <v>117</v>
      </c>
      <c r="MM129" s="151"/>
      <c r="MN129" s="151">
        <v>3</v>
      </c>
      <c r="MO129" s="151">
        <v>48</v>
      </c>
      <c r="MP129" s="151">
        <v>206</v>
      </c>
      <c r="MQ129" s="151"/>
      <c r="MR129" s="151"/>
      <c r="MS129" s="151"/>
      <c r="MT129" s="151"/>
      <c r="MU129" s="151"/>
      <c r="MV129" s="151"/>
      <c r="MW129" s="151"/>
      <c r="MX129" s="151"/>
      <c r="MY129" s="151"/>
      <c r="MZ129" s="151"/>
      <c r="NA129" s="151">
        <v>128</v>
      </c>
      <c r="NB129" s="151"/>
      <c r="NC129" s="151"/>
      <c r="ND129" s="151"/>
      <c r="NE129" s="151"/>
      <c r="NF129" s="151"/>
      <c r="NG129" s="151"/>
      <c r="NH129" s="151"/>
      <c r="NI129" s="151"/>
      <c r="NJ129" s="151"/>
      <c r="NK129" s="151"/>
      <c r="NL129" s="151"/>
      <c r="NM129" s="151"/>
      <c r="NN129" s="151"/>
      <c r="NO129" s="151"/>
      <c r="NP129" s="151"/>
      <c r="NQ129" s="151"/>
      <c r="NR129" s="151"/>
      <c r="NS129" s="151">
        <v>14</v>
      </c>
      <c r="NT129" s="151">
        <v>5</v>
      </c>
      <c r="NU129" s="151"/>
      <c r="NV129" s="151"/>
      <c r="NW129" s="151">
        <v>8</v>
      </c>
      <c r="NX129" s="151"/>
      <c r="NY129" s="151"/>
      <c r="NZ129" s="151">
        <v>84</v>
      </c>
      <c r="OA129" s="151"/>
      <c r="OB129" s="151"/>
      <c r="OC129" s="151"/>
      <c r="OD129" s="151"/>
      <c r="OE129" s="151">
        <v>5</v>
      </c>
      <c r="OF129" s="151">
        <v>33</v>
      </c>
      <c r="OG129" s="151"/>
      <c r="OH129" s="151"/>
      <c r="OI129" s="151"/>
      <c r="OJ129" s="151">
        <v>16</v>
      </c>
      <c r="OK129" s="151">
        <v>16</v>
      </c>
      <c r="OL129" s="151">
        <v>4</v>
      </c>
      <c r="OM129" s="151"/>
      <c r="ON129" s="151">
        <v>15</v>
      </c>
      <c r="OO129" s="152">
        <v>71</v>
      </c>
      <c r="OP129" s="142">
        <v>4939</v>
      </c>
      <c r="OQ129" s="153"/>
      <c r="OR129" s="151">
        <v>5617</v>
      </c>
      <c r="OS129" s="151"/>
      <c r="OT129" s="151"/>
      <c r="OU129" s="151"/>
      <c r="OV129" s="151">
        <v>19</v>
      </c>
      <c r="OW129" s="151">
        <v>4952</v>
      </c>
      <c r="OX129" s="151">
        <v>-5412</v>
      </c>
      <c r="OY129" s="151"/>
      <c r="OZ129" s="151">
        <v>5</v>
      </c>
      <c r="PA129" s="151"/>
      <c r="PB129" s="151"/>
      <c r="PC129" s="151"/>
      <c r="PD129" s="151">
        <v>7</v>
      </c>
      <c r="PE129" s="151"/>
      <c r="PF129" s="151"/>
      <c r="PG129" s="151"/>
      <c r="PH129" s="151">
        <v>216</v>
      </c>
      <c r="PI129" s="151"/>
      <c r="PJ129" s="154"/>
      <c r="PK129" s="142">
        <v>5403</v>
      </c>
      <c r="PL129" s="142">
        <v>10342</v>
      </c>
    </row>
    <row r="130" spans="1:428" ht="15" x14ac:dyDescent="0.25">
      <c r="A130" s="156">
        <v>334514</v>
      </c>
      <c r="B130" s="157" t="s">
        <v>723</v>
      </c>
      <c r="C130" s="147" t="s">
        <v>317</v>
      </c>
      <c r="D130" s="153"/>
      <c r="E130" s="151"/>
      <c r="F130" s="151"/>
      <c r="G130" s="151"/>
      <c r="H130" s="151"/>
      <c r="I130" s="151"/>
      <c r="J130" s="151"/>
      <c r="K130" s="151"/>
      <c r="L130" s="151"/>
      <c r="M130" s="151"/>
      <c r="N130" s="151"/>
      <c r="O130" s="151"/>
      <c r="P130" s="151">
        <v>1</v>
      </c>
      <c r="Q130" s="151">
        <v>34</v>
      </c>
      <c r="R130" s="151">
        <v>16</v>
      </c>
      <c r="S130" s="151"/>
      <c r="T130" s="151"/>
      <c r="U130" s="151"/>
      <c r="V130" s="151"/>
      <c r="W130" s="151"/>
      <c r="X130" s="151"/>
      <c r="Y130" s="151">
        <v>82</v>
      </c>
      <c r="Z130" s="151"/>
      <c r="AA130" s="151">
        <v>7</v>
      </c>
      <c r="AB130" s="151"/>
      <c r="AC130" s="151">
        <v>6</v>
      </c>
      <c r="AD130" s="151">
        <v>6</v>
      </c>
      <c r="AE130" s="151">
        <v>1</v>
      </c>
      <c r="AF130" s="151"/>
      <c r="AG130" s="151"/>
      <c r="AH130" s="151">
        <v>21</v>
      </c>
      <c r="AI130" s="151"/>
      <c r="AJ130" s="151">
        <v>1</v>
      </c>
      <c r="AK130" s="151">
        <v>1</v>
      </c>
      <c r="AL130" s="151">
        <v>9</v>
      </c>
      <c r="AM130" s="151">
        <v>8</v>
      </c>
      <c r="AN130" s="151"/>
      <c r="AO130" s="151"/>
      <c r="AP130" s="151"/>
      <c r="AQ130" s="151"/>
      <c r="AR130" s="151"/>
      <c r="AS130" s="151"/>
      <c r="AT130" s="151"/>
      <c r="AU130" s="151"/>
      <c r="AV130" s="151"/>
      <c r="AW130" s="151"/>
      <c r="AX130" s="151"/>
      <c r="AY130" s="151"/>
      <c r="AZ130" s="151"/>
      <c r="BA130" s="151"/>
      <c r="BB130" s="151"/>
      <c r="BC130" s="151"/>
      <c r="BD130" s="151"/>
      <c r="BE130" s="151"/>
      <c r="BF130" s="151"/>
      <c r="BG130" s="151"/>
      <c r="BH130" s="151"/>
      <c r="BI130" s="151"/>
      <c r="BJ130" s="151"/>
      <c r="BK130" s="151"/>
      <c r="BL130" s="151"/>
      <c r="BM130" s="151"/>
      <c r="BN130" s="151"/>
      <c r="BO130" s="151"/>
      <c r="BP130" s="151"/>
      <c r="BQ130" s="151"/>
      <c r="BR130" s="151"/>
      <c r="BS130" s="151"/>
      <c r="BT130" s="151"/>
      <c r="BU130" s="151"/>
      <c r="BV130" s="151"/>
      <c r="BW130" s="151"/>
      <c r="BX130" s="151"/>
      <c r="BY130" s="151"/>
      <c r="BZ130" s="151"/>
      <c r="CA130" s="151"/>
      <c r="CB130" s="151"/>
      <c r="CC130" s="151"/>
      <c r="CD130" s="151"/>
      <c r="CE130" s="151"/>
      <c r="CF130" s="151"/>
      <c r="CG130" s="151"/>
      <c r="CH130" s="151"/>
      <c r="CI130" s="151"/>
      <c r="CJ130" s="151"/>
      <c r="CK130" s="151"/>
      <c r="CL130" s="151"/>
      <c r="CM130" s="151"/>
      <c r="CN130" s="151"/>
      <c r="CO130" s="151"/>
      <c r="CP130" s="151"/>
      <c r="CQ130" s="151"/>
      <c r="CR130" s="151"/>
      <c r="CS130" s="151"/>
      <c r="CT130" s="151"/>
      <c r="CU130" s="151"/>
      <c r="CV130" s="151"/>
      <c r="CW130" s="151"/>
      <c r="CX130" s="151"/>
      <c r="CY130" s="151"/>
      <c r="CZ130" s="151"/>
      <c r="DA130" s="151"/>
      <c r="DB130" s="151"/>
      <c r="DC130" s="151"/>
      <c r="DD130" s="151"/>
      <c r="DE130" s="151"/>
      <c r="DF130" s="151"/>
      <c r="DG130" s="151"/>
      <c r="DH130" s="151"/>
      <c r="DI130" s="151"/>
      <c r="DJ130" s="151"/>
      <c r="DK130" s="151"/>
      <c r="DL130" s="151"/>
      <c r="DM130" s="151"/>
      <c r="DN130" s="151"/>
      <c r="DO130" s="151"/>
      <c r="DP130" s="151"/>
      <c r="DQ130" s="151"/>
      <c r="DR130" s="151"/>
      <c r="DS130" s="151"/>
      <c r="DT130" s="151">
        <v>244</v>
      </c>
      <c r="DU130" s="151"/>
      <c r="DV130" s="151"/>
      <c r="DW130" s="151">
        <v>148</v>
      </c>
      <c r="DX130" s="151">
        <v>30</v>
      </c>
      <c r="DY130" s="151"/>
      <c r="DZ130" s="151"/>
      <c r="EA130" s="151"/>
      <c r="EB130" s="151"/>
      <c r="EC130" s="151"/>
      <c r="ED130" s="151"/>
      <c r="EE130" s="151"/>
      <c r="EF130" s="151"/>
      <c r="EG130" s="151"/>
      <c r="EH130" s="151"/>
      <c r="EI130" s="151"/>
      <c r="EJ130" s="151"/>
      <c r="EK130" s="151">
        <v>4</v>
      </c>
      <c r="EL130" s="151"/>
      <c r="EM130" s="151"/>
      <c r="EN130" s="151"/>
      <c r="EO130" s="151"/>
      <c r="EP130" s="151"/>
      <c r="EQ130" s="151"/>
      <c r="ER130" s="151">
        <v>226</v>
      </c>
      <c r="ES130" s="151">
        <v>687</v>
      </c>
      <c r="ET130" s="151">
        <v>163</v>
      </c>
      <c r="EU130" s="151"/>
      <c r="EV130" s="151"/>
      <c r="EW130" s="151"/>
      <c r="EX130" s="151"/>
      <c r="EY130" s="151"/>
      <c r="EZ130" s="151"/>
      <c r="FA130" s="151"/>
      <c r="FB130" s="151"/>
      <c r="FC130" s="151"/>
      <c r="FD130" s="151"/>
      <c r="FE130" s="151"/>
      <c r="FF130" s="151"/>
      <c r="FG130" s="151"/>
      <c r="FH130" s="151"/>
      <c r="FI130" s="151"/>
      <c r="FJ130" s="151"/>
      <c r="FK130" s="151"/>
      <c r="FL130" s="151"/>
      <c r="FM130" s="151"/>
      <c r="FN130" s="151"/>
      <c r="FO130" s="151"/>
      <c r="FP130" s="151"/>
      <c r="FQ130" s="151"/>
      <c r="FR130" s="151"/>
      <c r="FS130" s="151"/>
      <c r="FT130" s="151"/>
      <c r="FU130" s="151"/>
      <c r="FV130" s="151"/>
      <c r="FW130" s="151"/>
      <c r="FX130" s="151"/>
      <c r="FY130" s="151"/>
      <c r="FZ130" s="151"/>
      <c r="GA130" s="151"/>
      <c r="GB130" s="151"/>
      <c r="GC130" s="151"/>
      <c r="GD130" s="151"/>
      <c r="GE130" s="151"/>
      <c r="GF130" s="151"/>
      <c r="GG130" s="151"/>
      <c r="GH130" s="151"/>
      <c r="GI130" s="151"/>
      <c r="GJ130" s="151"/>
      <c r="GK130" s="151"/>
      <c r="GL130" s="151"/>
      <c r="GM130" s="151"/>
      <c r="GN130" s="151"/>
      <c r="GO130" s="151"/>
      <c r="GP130" s="151"/>
      <c r="GQ130" s="151"/>
      <c r="GR130" s="151"/>
      <c r="GS130" s="151"/>
      <c r="GT130" s="151"/>
      <c r="GU130" s="151"/>
      <c r="GV130" s="151"/>
      <c r="GW130" s="151"/>
      <c r="GX130" s="151"/>
      <c r="GY130" s="151"/>
      <c r="GZ130" s="151"/>
      <c r="HA130" s="151">
        <v>2</v>
      </c>
      <c r="HB130" s="151"/>
      <c r="HC130" s="151"/>
      <c r="HD130" s="151"/>
      <c r="HE130" s="151"/>
      <c r="HF130" s="151"/>
      <c r="HG130" s="151"/>
      <c r="HH130" s="151"/>
      <c r="HI130" s="151"/>
      <c r="HJ130" s="151"/>
      <c r="HK130" s="151"/>
      <c r="HL130" s="151"/>
      <c r="HM130" s="151"/>
      <c r="HN130" s="151"/>
      <c r="HO130" s="151"/>
      <c r="HP130" s="151"/>
      <c r="HQ130" s="151"/>
      <c r="HR130" s="151"/>
      <c r="HS130" s="151"/>
      <c r="HT130" s="151"/>
      <c r="HU130" s="151"/>
      <c r="HV130" s="151"/>
      <c r="HW130" s="151"/>
      <c r="HX130" s="151"/>
      <c r="HY130" s="151"/>
      <c r="HZ130" s="151"/>
      <c r="IA130" s="151"/>
      <c r="IB130" s="151"/>
      <c r="IC130" s="151"/>
      <c r="ID130" s="151"/>
      <c r="IE130" s="151"/>
      <c r="IF130" s="151"/>
      <c r="IG130" s="151"/>
      <c r="IH130" s="151"/>
      <c r="II130" s="151"/>
      <c r="IJ130" s="151">
        <v>95</v>
      </c>
      <c r="IK130" s="151"/>
      <c r="IL130" s="151"/>
      <c r="IM130" s="151">
        <v>416</v>
      </c>
      <c r="IN130" s="151">
        <v>322</v>
      </c>
      <c r="IO130" s="151"/>
      <c r="IP130" s="151"/>
      <c r="IQ130" s="151"/>
      <c r="IR130" s="151"/>
      <c r="IS130" s="151"/>
      <c r="IT130" s="151"/>
      <c r="IU130" s="151"/>
      <c r="IV130" s="151"/>
      <c r="IW130" s="151"/>
      <c r="IX130" s="151"/>
      <c r="IY130" s="151"/>
      <c r="IZ130" s="151"/>
      <c r="JA130" s="151"/>
      <c r="JB130" s="151"/>
      <c r="JC130" s="151"/>
      <c r="JD130" s="151"/>
      <c r="JE130" s="151"/>
      <c r="JF130" s="151"/>
      <c r="JG130" s="151"/>
      <c r="JH130" s="151"/>
      <c r="JI130" s="151"/>
      <c r="JJ130" s="151"/>
      <c r="JK130" s="151"/>
      <c r="JL130" s="151"/>
      <c r="JM130" s="151"/>
      <c r="JN130" s="151"/>
      <c r="JO130" s="151">
        <v>3</v>
      </c>
      <c r="JP130" s="151">
        <v>25</v>
      </c>
      <c r="JQ130" s="151"/>
      <c r="JR130" s="151">
        <v>21</v>
      </c>
      <c r="JS130" s="151">
        <v>3</v>
      </c>
      <c r="JT130" s="151">
        <v>5</v>
      </c>
      <c r="JU130" s="151"/>
      <c r="JV130" s="151"/>
      <c r="JW130" s="151">
        <v>61</v>
      </c>
      <c r="JX130" s="151">
        <v>22</v>
      </c>
      <c r="JY130" s="151"/>
      <c r="JZ130" s="151">
        <v>13</v>
      </c>
      <c r="KA130" s="151"/>
      <c r="KB130" s="151">
        <v>22</v>
      </c>
      <c r="KC130" s="151"/>
      <c r="KD130" s="151">
        <v>24</v>
      </c>
      <c r="KE130" s="151"/>
      <c r="KF130" s="151">
        <v>1</v>
      </c>
      <c r="KG130" s="151"/>
      <c r="KH130" s="151"/>
      <c r="KI130" s="151">
        <v>8</v>
      </c>
      <c r="KJ130" s="151"/>
      <c r="KK130" s="151"/>
      <c r="KL130" s="151">
        <v>0</v>
      </c>
      <c r="KM130" s="151">
        <v>0</v>
      </c>
      <c r="KN130" s="151"/>
      <c r="KO130" s="151"/>
      <c r="KP130" s="151"/>
      <c r="KQ130" s="151"/>
      <c r="KR130" s="151"/>
      <c r="KS130" s="151"/>
      <c r="KT130" s="151"/>
      <c r="KU130" s="151"/>
      <c r="KV130" s="151"/>
      <c r="KW130" s="151"/>
      <c r="KX130" s="151">
        <v>11</v>
      </c>
      <c r="KY130" s="151">
        <v>66</v>
      </c>
      <c r="KZ130" s="151"/>
      <c r="LA130" s="151"/>
      <c r="LB130" s="151"/>
      <c r="LC130" s="151"/>
      <c r="LD130" s="151"/>
      <c r="LE130" s="151"/>
      <c r="LF130" s="151"/>
      <c r="LG130" s="151"/>
      <c r="LH130" s="151"/>
      <c r="LI130" s="151"/>
      <c r="LJ130" s="151"/>
      <c r="LK130" s="151"/>
      <c r="LL130" s="151"/>
      <c r="LM130" s="151"/>
      <c r="LN130" s="151"/>
      <c r="LO130" s="151">
        <v>1</v>
      </c>
      <c r="LP130" s="151"/>
      <c r="LQ130" s="151"/>
      <c r="LR130" s="151"/>
      <c r="LS130" s="151"/>
      <c r="LT130" s="151"/>
      <c r="LU130" s="151"/>
      <c r="LV130" s="151"/>
      <c r="LW130" s="151"/>
      <c r="LX130" s="151">
        <v>48</v>
      </c>
      <c r="LY130" s="151"/>
      <c r="LZ130" s="151"/>
      <c r="MA130" s="151">
        <v>136</v>
      </c>
      <c r="MB130" s="151">
        <v>1</v>
      </c>
      <c r="MC130" s="151"/>
      <c r="MD130" s="151"/>
      <c r="ME130" s="151"/>
      <c r="MF130" s="151">
        <v>1</v>
      </c>
      <c r="MG130" s="151">
        <v>9</v>
      </c>
      <c r="MH130" s="151"/>
      <c r="MI130" s="151">
        <v>20</v>
      </c>
      <c r="MJ130" s="151"/>
      <c r="MK130" s="151"/>
      <c r="ML130" s="151">
        <v>2</v>
      </c>
      <c r="MM130" s="151"/>
      <c r="MN130" s="151"/>
      <c r="MO130" s="151">
        <v>1</v>
      </c>
      <c r="MP130" s="151">
        <v>241</v>
      </c>
      <c r="MQ130" s="151"/>
      <c r="MR130" s="151">
        <v>6</v>
      </c>
      <c r="MS130" s="151"/>
      <c r="MT130" s="151"/>
      <c r="MU130" s="151"/>
      <c r="MV130" s="151"/>
      <c r="MW130" s="151"/>
      <c r="MX130" s="151"/>
      <c r="MY130" s="151"/>
      <c r="MZ130" s="151">
        <v>1</v>
      </c>
      <c r="NA130" s="151">
        <v>128</v>
      </c>
      <c r="NB130" s="151"/>
      <c r="NC130" s="151">
        <v>16</v>
      </c>
      <c r="ND130" s="151">
        <v>24</v>
      </c>
      <c r="NE130" s="151"/>
      <c r="NF130" s="151">
        <v>93</v>
      </c>
      <c r="NG130" s="151"/>
      <c r="NH130" s="151"/>
      <c r="NI130" s="151"/>
      <c r="NJ130" s="151"/>
      <c r="NK130" s="151"/>
      <c r="NL130" s="151"/>
      <c r="NM130" s="151"/>
      <c r="NN130" s="151"/>
      <c r="NO130" s="151"/>
      <c r="NP130" s="151">
        <v>49</v>
      </c>
      <c r="NQ130" s="151">
        <v>5</v>
      </c>
      <c r="NR130" s="151"/>
      <c r="NS130" s="151">
        <v>13</v>
      </c>
      <c r="NT130" s="151"/>
      <c r="NU130" s="151"/>
      <c r="NV130" s="151"/>
      <c r="NW130" s="151"/>
      <c r="NX130" s="151"/>
      <c r="NY130" s="151">
        <v>1</v>
      </c>
      <c r="NZ130" s="151"/>
      <c r="OA130" s="151"/>
      <c r="OB130" s="151">
        <v>4</v>
      </c>
      <c r="OC130" s="151">
        <v>1</v>
      </c>
      <c r="OD130" s="151"/>
      <c r="OE130" s="151">
        <v>5</v>
      </c>
      <c r="OF130" s="151">
        <v>55</v>
      </c>
      <c r="OG130" s="151"/>
      <c r="OH130" s="151"/>
      <c r="OI130" s="151"/>
      <c r="OJ130" s="151"/>
      <c r="OK130" s="151"/>
      <c r="OL130" s="151"/>
      <c r="OM130" s="151">
        <v>144</v>
      </c>
      <c r="ON130" s="151"/>
      <c r="OO130" s="152">
        <v>1045</v>
      </c>
      <c r="OP130" s="142">
        <v>4864</v>
      </c>
      <c r="OQ130" s="153"/>
      <c r="OR130" s="151">
        <v>1916</v>
      </c>
      <c r="OS130" s="151"/>
      <c r="OT130" s="151"/>
      <c r="OU130" s="151"/>
      <c r="OV130" s="151">
        <v>-35</v>
      </c>
      <c r="OW130" s="151">
        <v>248</v>
      </c>
      <c r="OX130" s="151">
        <v>-2162</v>
      </c>
      <c r="OY130" s="151"/>
      <c r="OZ130" s="151"/>
      <c r="PA130" s="151"/>
      <c r="PB130" s="151"/>
      <c r="PC130" s="151"/>
      <c r="PD130" s="151"/>
      <c r="PE130" s="151"/>
      <c r="PF130" s="151"/>
      <c r="PG130" s="151"/>
      <c r="PH130" s="151">
        <v>306</v>
      </c>
      <c r="PI130" s="151"/>
      <c r="PJ130" s="154"/>
      <c r="PK130" s="142">
        <v>272</v>
      </c>
      <c r="PL130" s="142">
        <v>5136</v>
      </c>
    </row>
    <row r="131" spans="1:428" ht="15" x14ac:dyDescent="0.25">
      <c r="A131" s="156">
        <v>334515</v>
      </c>
      <c r="B131" s="157" t="s">
        <v>723</v>
      </c>
      <c r="C131" s="147" t="s">
        <v>318</v>
      </c>
      <c r="D131" s="153"/>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151"/>
      <c r="AH131" s="151"/>
      <c r="AI131" s="151"/>
      <c r="AJ131" s="151"/>
      <c r="AK131" s="151"/>
      <c r="AL131" s="151"/>
      <c r="AM131" s="151"/>
      <c r="AN131" s="151"/>
      <c r="AO131" s="151"/>
      <c r="AP131" s="151"/>
      <c r="AQ131" s="151"/>
      <c r="AR131" s="151"/>
      <c r="AS131" s="151"/>
      <c r="AT131" s="151"/>
      <c r="AU131" s="151"/>
      <c r="AV131" s="151"/>
      <c r="AW131" s="151"/>
      <c r="AX131" s="151"/>
      <c r="AY131" s="151"/>
      <c r="AZ131" s="151"/>
      <c r="BA131" s="151"/>
      <c r="BB131" s="151"/>
      <c r="BC131" s="151"/>
      <c r="BD131" s="151"/>
      <c r="BE131" s="151"/>
      <c r="BF131" s="151"/>
      <c r="BG131" s="151"/>
      <c r="BH131" s="151"/>
      <c r="BI131" s="151"/>
      <c r="BJ131" s="151"/>
      <c r="BK131" s="151"/>
      <c r="BL131" s="151"/>
      <c r="BM131" s="151"/>
      <c r="BN131" s="151"/>
      <c r="BO131" s="151"/>
      <c r="BP131" s="151"/>
      <c r="BQ131" s="151"/>
      <c r="BR131" s="151"/>
      <c r="BS131" s="151"/>
      <c r="BT131" s="151"/>
      <c r="BU131" s="151"/>
      <c r="BV131" s="151"/>
      <c r="BW131" s="151"/>
      <c r="BX131" s="151"/>
      <c r="BY131" s="151"/>
      <c r="BZ131" s="151"/>
      <c r="CA131" s="151"/>
      <c r="CB131" s="151"/>
      <c r="CC131" s="151"/>
      <c r="CD131" s="151"/>
      <c r="CE131" s="151"/>
      <c r="CF131" s="151"/>
      <c r="CG131" s="151"/>
      <c r="CH131" s="151"/>
      <c r="CI131" s="151"/>
      <c r="CJ131" s="151"/>
      <c r="CK131" s="151"/>
      <c r="CL131" s="151"/>
      <c r="CM131" s="151"/>
      <c r="CN131" s="151">
        <v>198</v>
      </c>
      <c r="CO131" s="151"/>
      <c r="CP131" s="151"/>
      <c r="CQ131" s="151"/>
      <c r="CR131" s="151"/>
      <c r="CS131" s="151"/>
      <c r="CT131" s="151"/>
      <c r="CU131" s="151"/>
      <c r="CV131" s="151">
        <v>172</v>
      </c>
      <c r="CW131" s="151">
        <v>49</v>
      </c>
      <c r="CX131" s="151"/>
      <c r="CY131" s="151"/>
      <c r="CZ131" s="151"/>
      <c r="DA131" s="151"/>
      <c r="DB131" s="151"/>
      <c r="DC131" s="151"/>
      <c r="DD131" s="151"/>
      <c r="DE131" s="151"/>
      <c r="DF131" s="151"/>
      <c r="DG131" s="151"/>
      <c r="DH131" s="151"/>
      <c r="DI131" s="151"/>
      <c r="DJ131" s="151"/>
      <c r="DK131" s="151"/>
      <c r="DL131" s="151">
        <v>5</v>
      </c>
      <c r="DM131" s="151">
        <v>21</v>
      </c>
      <c r="DN131" s="151">
        <v>266</v>
      </c>
      <c r="DO131" s="151">
        <v>54</v>
      </c>
      <c r="DP131" s="151">
        <v>120</v>
      </c>
      <c r="DQ131" s="151">
        <v>22</v>
      </c>
      <c r="DR131" s="151">
        <v>223</v>
      </c>
      <c r="DS131" s="151"/>
      <c r="DT131" s="151">
        <v>1240</v>
      </c>
      <c r="DU131" s="151">
        <v>15</v>
      </c>
      <c r="DV131" s="151">
        <v>245</v>
      </c>
      <c r="DW131" s="151">
        <v>234</v>
      </c>
      <c r="DX131" s="151">
        <v>720</v>
      </c>
      <c r="DY131" s="151">
        <v>325</v>
      </c>
      <c r="DZ131" s="151"/>
      <c r="EA131" s="151">
        <v>26</v>
      </c>
      <c r="EB131" s="151"/>
      <c r="EC131" s="151"/>
      <c r="ED131" s="151"/>
      <c r="EE131" s="151"/>
      <c r="EF131" s="151"/>
      <c r="EG131" s="151"/>
      <c r="EH131" s="151"/>
      <c r="EI131" s="151"/>
      <c r="EJ131" s="151"/>
      <c r="EK131" s="151"/>
      <c r="EL131" s="151"/>
      <c r="EM131" s="151"/>
      <c r="EN131" s="151"/>
      <c r="EO131" s="151"/>
      <c r="EP131" s="151"/>
      <c r="EQ131" s="151">
        <v>103</v>
      </c>
      <c r="ER131" s="151"/>
      <c r="ES131" s="151"/>
      <c r="ET131" s="151"/>
      <c r="EU131" s="151"/>
      <c r="EV131" s="151"/>
      <c r="EW131" s="151"/>
      <c r="EX131" s="151"/>
      <c r="EY131" s="151"/>
      <c r="EZ131" s="151"/>
      <c r="FA131" s="151"/>
      <c r="FB131" s="151"/>
      <c r="FC131" s="151"/>
      <c r="FD131" s="151"/>
      <c r="FE131" s="151"/>
      <c r="FF131" s="151"/>
      <c r="FG131" s="151"/>
      <c r="FH131" s="151"/>
      <c r="FI131" s="151"/>
      <c r="FJ131" s="151"/>
      <c r="FK131" s="151"/>
      <c r="FL131" s="151"/>
      <c r="FM131" s="151"/>
      <c r="FN131" s="151"/>
      <c r="FO131" s="151"/>
      <c r="FP131" s="151"/>
      <c r="FQ131" s="151"/>
      <c r="FR131" s="151"/>
      <c r="FS131" s="151"/>
      <c r="FT131" s="151"/>
      <c r="FU131" s="151"/>
      <c r="FV131" s="151"/>
      <c r="FW131" s="151"/>
      <c r="FX131" s="151"/>
      <c r="FY131" s="151"/>
      <c r="FZ131" s="151"/>
      <c r="GA131" s="151"/>
      <c r="GB131" s="151"/>
      <c r="GC131" s="151"/>
      <c r="GD131" s="151"/>
      <c r="GE131" s="151"/>
      <c r="GF131" s="151"/>
      <c r="GG131" s="151"/>
      <c r="GH131" s="151"/>
      <c r="GI131" s="151"/>
      <c r="GJ131" s="151"/>
      <c r="GK131" s="151"/>
      <c r="GL131" s="151"/>
      <c r="GM131" s="151"/>
      <c r="GN131" s="151"/>
      <c r="GO131" s="151"/>
      <c r="GP131" s="151"/>
      <c r="GQ131" s="151"/>
      <c r="GR131" s="151"/>
      <c r="GS131" s="151"/>
      <c r="GT131" s="151"/>
      <c r="GU131" s="151"/>
      <c r="GV131" s="151"/>
      <c r="GW131" s="151"/>
      <c r="GX131" s="151"/>
      <c r="GY131" s="151"/>
      <c r="GZ131" s="151"/>
      <c r="HA131" s="151"/>
      <c r="HB131" s="151"/>
      <c r="HC131" s="151"/>
      <c r="HD131" s="151"/>
      <c r="HE131" s="151"/>
      <c r="HF131" s="151"/>
      <c r="HG131" s="151"/>
      <c r="HH131" s="151"/>
      <c r="HI131" s="151"/>
      <c r="HJ131" s="151"/>
      <c r="HK131" s="151"/>
      <c r="HL131" s="151"/>
      <c r="HM131" s="151"/>
      <c r="HN131" s="151"/>
      <c r="HO131" s="151"/>
      <c r="HP131" s="151"/>
      <c r="HQ131" s="151"/>
      <c r="HR131" s="151"/>
      <c r="HS131" s="151"/>
      <c r="HT131" s="151"/>
      <c r="HU131" s="151"/>
      <c r="HV131" s="151"/>
      <c r="HW131" s="151"/>
      <c r="HX131" s="151"/>
      <c r="HY131" s="151"/>
      <c r="HZ131" s="151"/>
      <c r="IA131" s="151"/>
      <c r="IB131" s="151"/>
      <c r="IC131" s="151"/>
      <c r="ID131" s="151"/>
      <c r="IE131" s="151"/>
      <c r="IF131" s="151"/>
      <c r="IG131" s="151"/>
      <c r="IH131" s="151"/>
      <c r="II131" s="151"/>
      <c r="IJ131" s="151"/>
      <c r="IK131" s="151"/>
      <c r="IL131" s="151"/>
      <c r="IM131" s="151"/>
      <c r="IN131" s="151"/>
      <c r="IO131" s="151"/>
      <c r="IP131" s="151"/>
      <c r="IQ131" s="151"/>
      <c r="IR131" s="151"/>
      <c r="IS131" s="151"/>
      <c r="IT131" s="151"/>
      <c r="IU131" s="151"/>
      <c r="IV131" s="151"/>
      <c r="IW131" s="151"/>
      <c r="IX131" s="151"/>
      <c r="IY131" s="151"/>
      <c r="IZ131" s="151"/>
      <c r="JA131" s="151"/>
      <c r="JB131" s="151"/>
      <c r="JC131" s="151"/>
      <c r="JD131" s="151"/>
      <c r="JE131" s="151"/>
      <c r="JF131" s="151"/>
      <c r="JG131" s="151"/>
      <c r="JH131" s="151"/>
      <c r="JI131" s="151"/>
      <c r="JJ131" s="151"/>
      <c r="JK131" s="151"/>
      <c r="JL131" s="151"/>
      <c r="JM131" s="151"/>
      <c r="JN131" s="151"/>
      <c r="JO131" s="151"/>
      <c r="JP131" s="151"/>
      <c r="JQ131" s="151"/>
      <c r="JR131" s="151"/>
      <c r="JS131" s="151"/>
      <c r="JT131" s="151"/>
      <c r="JU131" s="151"/>
      <c r="JV131" s="151"/>
      <c r="JW131" s="151"/>
      <c r="JX131" s="151"/>
      <c r="JY131" s="151"/>
      <c r="JZ131" s="151"/>
      <c r="KA131" s="151"/>
      <c r="KB131" s="151"/>
      <c r="KC131" s="151"/>
      <c r="KD131" s="151"/>
      <c r="KE131" s="151"/>
      <c r="KF131" s="151"/>
      <c r="KG131" s="151"/>
      <c r="KH131" s="151"/>
      <c r="KI131" s="151"/>
      <c r="KJ131" s="151"/>
      <c r="KK131" s="151"/>
      <c r="KL131" s="151"/>
      <c r="KM131" s="151"/>
      <c r="KN131" s="151"/>
      <c r="KO131" s="151"/>
      <c r="KP131" s="151"/>
      <c r="KQ131" s="151"/>
      <c r="KR131" s="151"/>
      <c r="KS131" s="151"/>
      <c r="KT131" s="151"/>
      <c r="KU131" s="151"/>
      <c r="KV131" s="151"/>
      <c r="KW131" s="151"/>
      <c r="KX131" s="151"/>
      <c r="KY131" s="151"/>
      <c r="KZ131" s="151"/>
      <c r="LA131" s="151"/>
      <c r="LB131" s="151"/>
      <c r="LC131" s="151"/>
      <c r="LD131" s="151"/>
      <c r="LE131" s="151"/>
      <c r="LF131" s="151"/>
      <c r="LG131" s="151"/>
      <c r="LH131" s="151"/>
      <c r="LI131" s="151"/>
      <c r="LJ131" s="151"/>
      <c r="LK131" s="151"/>
      <c r="LL131" s="151"/>
      <c r="LM131" s="151"/>
      <c r="LN131" s="151"/>
      <c r="LO131" s="151"/>
      <c r="LP131" s="151"/>
      <c r="LQ131" s="151"/>
      <c r="LR131" s="151"/>
      <c r="LS131" s="151"/>
      <c r="LT131" s="151"/>
      <c r="LU131" s="151"/>
      <c r="LV131" s="151"/>
      <c r="LW131" s="151"/>
      <c r="LX131" s="151"/>
      <c r="LY131" s="151"/>
      <c r="LZ131" s="151"/>
      <c r="MA131" s="151"/>
      <c r="MB131" s="151"/>
      <c r="MC131" s="151"/>
      <c r="MD131" s="151"/>
      <c r="ME131" s="151"/>
      <c r="MF131" s="151"/>
      <c r="MG131" s="151"/>
      <c r="MH131" s="151"/>
      <c r="MI131" s="151"/>
      <c r="MJ131" s="151"/>
      <c r="MK131" s="151"/>
      <c r="ML131" s="151"/>
      <c r="MM131" s="151"/>
      <c r="MN131" s="151"/>
      <c r="MO131" s="151"/>
      <c r="MP131" s="151"/>
      <c r="MQ131" s="151"/>
      <c r="MR131" s="151"/>
      <c r="MS131" s="151"/>
      <c r="MT131" s="151"/>
      <c r="MU131" s="151"/>
      <c r="MV131" s="151"/>
      <c r="MW131" s="151"/>
      <c r="MX131" s="151"/>
      <c r="MY131" s="151"/>
      <c r="MZ131" s="151"/>
      <c r="NA131" s="151"/>
      <c r="NB131" s="151"/>
      <c r="NC131" s="151"/>
      <c r="ND131" s="151"/>
      <c r="NE131" s="151"/>
      <c r="NF131" s="151"/>
      <c r="NG131" s="151"/>
      <c r="NH131" s="151"/>
      <c r="NI131" s="151"/>
      <c r="NJ131" s="151"/>
      <c r="NK131" s="151"/>
      <c r="NL131" s="151"/>
      <c r="NM131" s="151"/>
      <c r="NN131" s="151"/>
      <c r="NO131" s="151"/>
      <c r="NP131" s="151"/>
      <c r="NQ131" s="151"/>
      <c r="NR131" s="151"/>
      <c r="NS131" s="151"/>
      <c r="NT131" s="151"/>
      <c r="NU131" s="151"/>
      <c r="NV131" s="151"/>
      <c r="NW131" s="151"/>
      <c r="NX131" s="151"/>
      <c r="NY131" s="151"/>
      <c r="NZ131" s="151"/>
      <c r="OA131" s="151"/>
      <c r="OB131" s="151"/>
      <c r="OC131" s="151"/>
      <c r="OD131" s="151"/>
      <c r="OE131" s="151"/>
      <c r="OF131" s="151"/>
      <c r="OG131" s="151"/>
      <c r="OH131" s="151"/>
      <c r="OI131" s="151"/>
      <c r="OJ131" s="151"/>
      <c r="OK131" s="151"/>
      <c r="OL131" s="151"/>
      <c r="OM131" s="151"/>
      <c r="ON131" s="151"/>
      <c r="OO131" s="152"/>
      <c r="OP131" s="142">
        <v>4040</v>
      </c>
      <c r="OQ131" s="153"/>
      <c r="OR131" s="151">
        <v>5531</v>
      </c>
      <c r="OS131" s="151"/>
      <c r="OT131" s="151"/>
      <c r="OU131" s="151"/>
      <c r="OV131" s="151">
        <v>172</v>
      </c>
      <c r="OW131" s="151">
        <v>5151</v>
      </c>
      <c r="OX131" s="151">
        <v>-5731</v>
      </c>
      <c r="OY131" s="151"/>
      <c r="OZ131" s="151">
        <v>1964</v>
      </c>
      <c r="PA131" s="151"/>
      <c r="PB131" s="151"/>
      <c r="PC131" s="151"/>
      <c r="PD131" s="151">
        <v>76</v>
      </c>
      <c r="PE131" s="151"/>
      <c r="PF131" s="151"/>
      <c r="PG131" s="151"/>
      <c r="PH131" s="151">
        <v>25</v>
      </c>
      <c r="PI131" s="151"/>
      <c r="PJ131" s="154"/>
      <c r="PK131" s="142">
        <v>7189</v>
      </c>
      <c r="PL131" s="142">
        <v>11229</v>
      </c>
    </row>
    <row r="132" spans="1:428" ht="15" x14ac:dyDescent="0.25">
      <c r="A132" s="156">
        <v>334516</v>
      </c>
      <c r="B132" s="157" t="s">
        <v>723</v>
      </c>
      <c r="C132" s="147" t="s">
        <v>319</v>
      </c>
      <c r="D132" s="153"/>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151"/>
      <c r="AH132" s="151"/>
      <c r="AI132" s="151"/>
      <c r="AJ132" s="151"/>
      <c r="AK132" s="151"/>
      <c r="AL132" s="151"/>
      <c r="AM132" s="151"/>
      <c r="AN132" s="151"/>
      <c r="AO132" s="151"/>
      <c r="AP132" s="151"/>
      <c r="AQ132" s="151"/>
      <c r="AR132" s="151"/>
      <c r="AS132" s="151"/>
      <c r="AT132" s="151"/>
      <c r="AU132" s="151"/>
      <c r="AV132" s="151"/>
      <c r="AW132" s="151"/>
      <c r="AX132" s="151"/>
      <c r="AY132" s="151"/>
      <c r="AZ132" s="151"/>
      <c r="BA132" s="151"/>
      <c r="BB132" s="151"/>
      <c r="BC132" s="151"/>
      <c r="BD132" s="151"/>
      <c r="BE132" s="151"/>
      <c r="BF132" s="151"/>
      <c r="BG132" s="151"/>
      <c r="BH132" s="151"/>
      <c r="BI132" s="151"/>
      <c r="BJ132" s="151"/>
      <c r="BK132" s="151"/>
      <c r="BL132" s="151"/>
      <c r="BM132" s="151"/>
      <c r="BN132" s="151"/>
      <c r="BO132" s="151"/>
      <c r="BP132" s="151"/>
      <c r="BQ132" s="151"/>
      <c r="BR132" s="151"/>
      <c r="BS132" s="151"/>
      <c r="BT132" s="151"/>
      <c r="BU132" s="151"/>
      <c r="BV132" s="151"/>
      <c r="BW132" s="151"/>
      <c r="BX132" s="151"/>
      <c r="BY132" s="151"/>
      <c r="BZ132" s="151"/>
      <c r="CA132" s="151"/>
      <c r="CB132" s="151"/>
      <c r="CC132" s="151"/>
      <c r="CD132" s="151"/>
      <c r="CE132" s="151"/>
      <c r="CF132" s="151"/>
      <c r="CG132" s="151"/>
      <c r="CH132" s="151"/>
      <c r="CI132" s="151"/>
      <c r="CJ132" s="151"/>
      <c r="CK132" s="151"/>
      <c r="CL132" s="151"/>
      <c r="CM132" s="151"/>
      <c r="CN132" s="151"/>
      <c r="CO132" s="151"/>
      <c r="CP132" s="151"/>
      <c r="CQ132" s="151"/>
      <c r="CR132" s="151"/>
      <c r="CS132" s="151"/>
      <c r="CT132" s="151"/>
      <c r="CU132" s="151"/>
      <c r="CV132" s="151"/>
      <c r="CW132" s="151"/>
      <c r="CX132" s="151"/>
      <c r="CY132" s="151"/>
      <c r="CZ132" s="151"/>
      <c r="DA132" s="151"/>
      <c r="DB132" s="151"/>
      <c r="DC132" s="151"/>
      <c r="DD132" s="151"/>
      <c r="DE132" s="151"/>
      <c r="DF132" s="151"/>
      <c r="DG132" s="151"/>
      <c r="DH132" s="151"/>
      <c r="DI132" s="151"/>
      <c r="DJ132" s="151"/>
      <c r="DK132" s="151"/>
      <c r="DL132" s="151"/>
      <c r="DM132" s="151"/>
      <c r="DN132" s="151"/>
      <c r="DO132" s="151"/>
      <c r="DP132" s="151"/>
      <c r="DQ132" s="151"/>
      <c r="DR132" s="151"/>
      <c r="DS132" s="151"/>
      <c r="DT132" s="151">
        <v>78</v>
      </c>
      <c r="DU132" s="151"/>
      <c r="DV132" s="151"/>
      <c r="DW132" s="151"/>
      <c r="DX132" s="151"/>
      <c r="DY132" s="151">
        <v>11</v>
      </c>
      <c r="DZ132" s="151"/>
      <c r="EA132" s="151"/>
      <c r="EB132" s="151"/>
      <c r="EC132" s="151"/>
      <c r="ED132" s="151"/>
      <c r="EE132" s="151"/>
      <c r="EF132" s="151"/>
      <c r="EG132" s="151"/>
      <c r="EH132" s="151"/>
      <c r="EI132" s="151"/>
      <c r="EJ132" s="151"/>
      <c r="EK132" s="151"/>
      <c r="EL132" s="151"/>
      <c r="EM132" s="151"/>
      <c r="EN132" s="151"/>
      <c r="EO132" s="151"/>
      <c r="EP132" s="151"/>
      <c r="EQ132" s="151"/>
      <c r="ER132" s="151"/>
      <c r="ES132" s="151"/>
      <c r="ET132" s="151"/>
      <c r="EU132" s="151"/>
      <c r="EV132" s="151"/>
      <c r="EW132" s="151"/>
      <c r="EX132" s="151"/>
      <c r="EY132" s="151"/>
      <c r="EZ132" s="151"/>
      <c r="FA132" s="151"/>
      <c r="FB132" s="151"/>
      <c r="FC132" s="151"/>
      <c r="FD132" s="151"/>
      <c r="FE132" s="151"/>
      <c r="FF132" s="151"/>
      <c r="FG132" s="151"/>
      <c r="FH132" s="151"/>
      <c r="FI132" s="151"/>
      <c r="FJ132" s="151"/>
      <c r="FK132" s="151"/>
      <c r="FL132" s="151"/>
      <c r="FM132" s="151"/>
      <c r="FN132" s="151"/>
      <c r="FO132" s="151"/>
      <c r="FP132" s="151"/>
      <c r="FQ132" s="151"/>
      <c r="FR132" s="151"/>
      <c r="FS132" s="151"/>
      <c r="FT132" s="151"/>
      <c r="FU132" s="151"/>
      <c r="FV132" s="151"/>
      <c r="FW132" s="151"/>
      <c r="FX132" s="151"/>
      <c r="FY132" s="151"/>
      <c r="FZ132" s="151">
        <v>157</v>
      </c>
      <c r="GA132" s="151"/>
      <c r="GB132" s="151"/>
      <c r="GC132" s="151"/>
      <c r="GD132" s="151"/>
      <c r="GE132" s="151"/>
      <c r="GF132" s="151"/>
      <c r="GG132" s="151"/>
      <c r="GH132" s="151"/>
      <c r="GI132" s="151"/>
      <c r="GJ132" s="151"/>
      <c r="GK132" s="151"/>
      <c r="GL132" s="151"/>
      <c r="GM132" s="151"/>
      <c r="GN132" s="151"/>
      <c r="GO132" s="151"/>
      <c r="GP132" s="151"/>
      <c r="GQ132" s="151"/>
      <c r="GR132" s="151"/>
      <c r="GS132" s="151"/>
      <c r="GT132" s="151"/>
      <c r="GU132" s="151"/>
      <c r="GV132" s="151"/>
      <c r="GW132" s="151"/>
      <c r="GX132" s="151"/>
      <c r="GY132" s="151"/>
      <c r="GZ132" s="151"/>
      <c r="HA132" s="151"/>
      <c r="HB132" s="151"/>
      <c r="HC132" s="151"/>
      <c r="HD132" s="151"/>
      <c r="HE132" s="151"/>
      <c r="HF132" s="151"/>
      <c r="HG132" s="151"/>
      <c r="HH132" s="151"/>
      <c r="HI132" s="151"/>
      <c r="HJ132" s="151"/>
      <c r="HK132" s="151"/>
      <c r="HL132" s="151"/>
      <c r="HM132" s="151"/>
      <c r="HN132" s="151"/>
      <c r="HO132" s="151"/>
      <c r="HP132" s="151"/>
      <c r="HQ132" s="151"/>
      <c r="HR132" s="151"/>
      <c r="HS132" s="151"/>
      <c r="HT132" s="151"/>
      <c r="HU132" s="151"/>
      <c r="HV132" s="151"/>
      <c r="HW132" s="151"/>
      <c r="HX132" s="151"/>
      <c r="HY132" s="151"/>
      <c r="HZ132" s="151"/>
      <c r="IA132" s="151"/>
      <c r="IB132" s="151"/>
      <c r="IC132" s="151"/>
      <c r="ID132" s="151"/>
      <c r="IE132" s="151"/>
      <c r="IF132" s="151"/>
      <c r="IG132" s="151"/>
      <c r="IH132" s="151"/>
      <c r="II132" s="151"/>
      <c r="IJ132" s="151"/>
      <c r="IK132" s="151"/>
      <c r="IL132" s="151"/>
      <c r="IM132" s="151"/>
      <c r="IN132" s="151"/>
      <c r="IO132" s="151"/>
      <c r="IP132" s="151"/>
      <c r="IQ132" s="151"/>
      <c r="IR132" s="151"/>
      <c r="IS132" s="151"/>
      <c r="IT132" s="151"/>
      <c r="IU132" s="151"/>
      <c r="IV132" s="151"/>
      <c r="IW132" s="151"/>
      <c r="IX132" s="151"/>
      <c r="IY132" s="151">
        <v>5</v>
      </c>
      <c r="IZ132" s="151"/>
      <c r="JA132" s="151"/>
      <c r="JB132" s="151"/>
      <c r="JC132" s="151"/>
      <c r="JD132" s="151"/>
      <c r="JE132" s="151"/>
      <c r="JF132" s="151"/>
      <c r="JG132" s="151"/>
      <c r="JH132" s="151"/>
      <c r="JI132" s="151"/>
      <c r="JJ132" s="151"/>
      <c r="JK132" s="151"/>
      <c r="JL132" s="151"/>
      <c r="JM132" s="151"/>
      <c r="JN132" s="151"/>
      <c r="JO132" s="151"/>
      <c r="JP132" s="151"/>
      <c r="JQ132" s="151"/>
      <c r="JR132" s="151"/>
      <c r="JS132" s="151"/>
      <c r="JT132" s="151"/>
      <c r="JU132" s="151"/>
      <c r="JV132" s="151"/>
      <c r="JW132" s="151"/>
      <c r="JX132" s="151"/>
      <c r="JY132" s="151"/>
      <c r="JZ132" s="151"/>
      <c r="KA132" s="151"/>
      <c r="KB132" s="151"/>
      <c r="KC132" s="151"/>
      <c r="KD132" s="151"/>
      <c r="KE132" s="151"/>
      <c r="KF132" s="151"/>
      <c r="KG132" s="151"/>
      <c r="KH132" s="151"/>
      <c r="KI132" s="151"/>
      <c r="KJ132" s="151"/>
      <c r="KK132" s="151"/>
      <c r="KL132" s="151"/>
      <c r="KM132" s="151"/>
      <c r="KN132" s="151"/>
      <c r="KO132" s="151"/>
      <c r="KP132" s="151"/>
      <c r="KQ132" s="151"/>
      <c r="KR132" s="151"/>
      <c r="KS132" s="151"/>
      <c r="KT132" s="151"/>
      <c r="KU132" s="151"/>
      <c r="KV132" s="151"/>
      <c r="KW132" s="151"/>
      <c r="KX132" s="151"/>
      <c r="KY132" s="151"/>
      <c r="KZ132" s="151"/>
      <c r="LA132" s="151"/>
      <c r="LB132" s="151"/>
      <c r="LC132" s="151"/>
      <c r="LD132" s="151"/>
      <c r="LE132" s="151"/>
      <c r="LF132" s="151"/>
      <c r="LG132" s="151"/>
      <c r="LH132" s="151"/>
      <c r="LI132" s="151"/>
      <c r="LJ132" s="151"/>
      <c r="LK132" s="151"/>
      <c r="LL132" s="151"/>
      <c r="LM132" s="151"/>
      <c r="LN132" s="151"/>
      <c r="LO132" s="151"/>
      <c r="LP132" s="151"/>
      <c r="LQ132" s="151"/>
      <c r="LR132" s="151"/>
      <c r="LS132" s="151"/>
      <c r="LT132" s="151"/>
      <c r="LU132" s="151">
        <v>222</v>
      </c>
      <c r="LV132" s="151"/>
      <c r="LW132" s="151">
        <v>37</v>
      </c>
      <c r="LX132" s="151">
        <v>1530</v>
      </c>
      <c r="LY132" s="151">
        <v>10</v>
      </c>
      <c r="LZ132" s="151"/>
      <c r="MA132" s="151">
        <v>20</v>
      </c>
      <c r="MB132" s="151"/>
      <c r="MC132" s="151"/>
      <c r="MD132" s="151"/>
      <c r="ME132" s="151"/>
      <c r="MF132" s="151">
        <v>244</v>
      </c>
      <c r="MG132" s="151"/>
      <c r="MH132" s="151">
        <v>7</v>
      </c>
      <c r="MI132" s="151"/>
      <c r="MJ132" s="151">
        <v>28</v>
      </c>
      <c r="MK132" s="151"/>
      <c r="ML132" s="151">
        <v>19</v>
      </c>
      <c r="MM132" s="151"/>
      <c r="MN132" s="151"/>
      <c r="MO132" s="151"/>
      <c r="MP132" s="151">
        <v>34</v>
      </c>
      <c r="MQ132" s="151">
        <v>75</v>
      </c>
      <c r="MR132" s="151"/>
      <c r="MS132" s="151"/>
      <c r="MT132" s="151"/>
      <c r="MU132" s="151"/>
      <c r="MV132" s="151">
        <v>55</v>
      </c>
      <c r="MW132" s="151">
        <v>20</v>
      </c>
      <c r="MX132" s="151"/>
      <c r="MY132" s="151">
        <v>493</v>
      </c>
      <c r="MZ132" s="151">
        <v>244</v>
      </c>
      <c r="NA132" s="151">
        <v>113</v>
      </c>
      <c r="NB132" s="151"/>
      <c r="NC132" s="151"/>
      <c r="ND132" s="151"/>
      <c r="NE132" s="151"/>
      <c r="NF132" s="151"/>
      <c r="NG132" s="151"/>
      <c r="NH132" s="151"/>
      <c r="NI132" s="151"/>
      <c r="NJ132" s="151"/>
      <c r="NK132" s="151"/>
      <c r="NL132" s="151"/>
      <c r="NM132" s="151"/>
      <c r="NN132" s="151"/>
      <c r="NO132" s="151"/>
      <c r="NP132" s="151"/>
      <c r="NQ132" s="151"/>
      <c r="NR132" s="151"/>
      <c r="NS132" s="151"/>
      <c r="NT132" s="151"/>
      <c r="NU132" s="151"/>
      <c r="NV132" s="151"/>
      <c r="NW132" s="151"/>
      <c r="NX132" s="151"/>
      <c r="NY132" s="151"/>
      <c r="NZ132" s="151"/>
      <c r="OA132" s="151"/>
      <c r="OB132" s="151"/>
      <c r="OC132" s="151"/>
      <c r="OD132" s="151"/>
      <c r="OE132" s="151"/>
      <c r="OF132" s="151"/>
      <c r="OG132" s="151"/>
      <c r="OH132" s="151"/>
      <c r="OI132" s="151"/>
      <c r="OJ132" s="151"/>
      <c r="OK132" s="151"/>
      <c r="OL132" s="151"/>
      <c r="OM132" s="151"/>
      <c r="ON132" s="151"/>
      <c r="OO132" s="152">
        <v>115</v>
      </c>
      <c r="OP132" s="142">
        <v>3516</v>
      </c>
      <c r="OQ132" s="153"/>
      <c r="OR132" s="151">
        <v>10715</v>
      </c>
      <c r="OS132" s="151"/>
      <c r="OT132" s="151"/>
      <c r="OU132" s="151"/>
      <c r="OV132" s="151">
        <v>14</v>
      </c>
      <c r="OW132" s="151">
        <v>6334</v>
      </c>
      <c r="OX132" s="151">
        <v>-5268</v>
      </c>
      <c r="OY132" s="151"/>
      <c r="OZ132" s="151"/>
      <c r="PA132" s="151"/>
      <c r="PB132" s="151"/>
      <c r="PC132" s="151"/>
      <c r="PD132" s="151">
        <v>1</v>
      </c>
      <c r="PE132" s="151"/>
      <c r="PF132" s="151"/>
      <c r="PG132" s="151"/>
      <c r="PH132" s="151">
        <v>222</v>
      </c>
      <c r="PI132" s="151"/>
      <c r="PJ132" s="154"/>
      <c r="PK132" s="142">
        <v>12018</v>
      </c>
      <c r="PL132" s="142">
        <v>15534</v>
      </c>
    </row>
    <row r="133" spans="1:428" ht="15" x14ac:dyDescent="0.25">
      <c r="A133" s="156">
        <v>334517</v>
      </c>
      <c r="B133" s="157" t="s">
        <v>723</v>
      </c>
      <c r="C133" s="147" t="s">
        <v>320</v>
      </c>
      <c r="D133" s="153"/>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151"/>
      <c r="AH133" s="151"/>
      <c r="AI133" s="151"/>
      <c r="AJ133" s="151"/>
      <c r="AK133" s="151"/>
      <c r="AL133" s="151"/>
      <c r="AM133" s="151">
        <v>58</v>
      </c>
      <c r="AN133" s="151"/>
      <c r="AO133" s="151"/>
      <c r="AP133" s="151"/>
      <c r="AQ133" s="151"/>
      <c r="AR133" s="151"/>
      <c r="AS133" s="151"/>
      <c r="AT133" s="151"/>
      <c r="AU133" s="151"/>
      <c r="AV133" s="151"/>
      <c r="AW133" s="151"/>
      <c r="AX133" s="151"/>
      <c r="AY133" s="151"/>
      <c r="AZ133" s="151"/>
      <c r="BA133" s="151"/>
      <c r="BB133" s="151"/>
      <c r="BC133" s="151"/>
      <c r="BD133" s="151"/>
      <c r="BE133" s="151"/>
      <c r="BF133" s="151"/>
      <c r="BG133" s="151"/>
      <c r="BH133" s="151"/>
      <c r="BI133" s="151"/>
      <c r="BJ133" s="151"/>
      <c r="BK133" s="151"/>
      <c r="BL133" s="151"/>
      <c r="BM133" s="151"/>
      <c r="BN133" s="151"/>
      <c r="BO133" s="151"/>
      <c r="BP133" s="151"/>
      <c r="BQ133" s="151"/>
      <c r="BR133" s="151"/>
      <c r="BS133" s="151"/>
      <c r="BT133" s="151"/>
      <c r="BU133" s="151"/>
      <c r="BV133" s="151"/>
      <c r="BW133" s="151"/>
      <c r="BX133" s="151"/>
      <c r="BY133" s="151"/>
      <c r="BZ133" s="151"/>
      <c r="CA133" s="151"/>
      <c r="CB133" s="151"/>
      <c r="CC133" s="151"/>
      <c r="CD133" s="151"/>
      <c r="CE133" s="151"/>
      <c r="CF133" s="151"/>
      <c r="CG133" s="151"/>
      <c r="CH133" s="151"/>
      <c r="CI133" s="151"/>
      <c r="CJ133" s="151"/>
      <c r="CK133" s="151"/>
      <c r="CL133" s="151"/>
      <c r="CM133" s="151"/>
      <c r="CN133" s="151"/>
      <c r="CO133" s="151"/>
      <c r="CP133" s="151"/>
      <c r="CQ133" s="151"/>
      <c r="CR133" s="151"/>
      <c r="CS133" s="151"/>
      <c r="CT133" s="151"/>
      <c r="CU133" s="151"/>
      <c r="CV133" s="151"/>
      <c r="CW133" s="151"/>
      <c r="CX133" s="151"/>
      <c r="CY133" s="151"/>
      <c r="CZ133" s="151"/>
      <c r="DA133" s="151"/>
      <c r="DB133" s="151"/>
      <c r="DC133" s="151"/>
      <c r="DD133" s="151"/>
      <c r="DE133" s="151"/>
      <c r="DF133" s="151"/>
      <c r="DG133" s="151"/>
      <c r="DH133" s="151"/>
      <c r="DI133" s="151"/>
      <c r="DJ133" s="151"/>
      <c r="DK133" s="151"/>
      <c r="DL133" s="151"/>
      <c r="DM133" s="151"/>
      <c r="DN133" s="151"/>
      <c r="DO133" s="151"/>
      <c r="DP133" s="151"/>
      <c r="DQ133" s="151"/>
      <c r="DR133" s="151"/>
      <c r="DS133" s="151"/>
      <c r="DT133" s="151">
        <v>66</v>
      </c>
      <c r="DU133" s="151"/>
      <c r="DV133" s="151"/>
      <c r="DW133" s="151"/>
      <c r="DX133" s="151"/>
      <c r="DY133" s="151"/>
      <c r="DZ133" s="151">
        <v>68</v>
      </c>
      <c r="EA133" s="151"/>
      <c r="EB133" s="151"/>
      <c r="EC133" s="151"/>
      <c r="ED133" s="151"/>
      <c r="EE133" s="151"/>
      <c r="EF133" s="151"/>
      <c r="EG133" s="151"/>
      <c r="EH133" s="151"/>
      <c r="EI133" s="151"/>
      <c r="EJ133" s="151"/>
      <c r="EK133" s="151"/>
      <c r="EL133" s="151"/>
      <c r="EM133" s="151"/>
      <c r="EN133" s="151"/>
      <c r="EO133" s="151"/>
      <c r="EP133" s="151"/>
      <c r="EQ133" s="151"/>
      <c r="ER133" s="151"/>
      <c r="ES133" s="151"/>
      <c r="ET133" s="151"/>
      <c r="EU133" s="151"/>
      <c r="EV133" s="151"/>
      <c r="EW133" s="151"/>
      <c r="EX133" s="151"/>
      <c r="EY133" s="151"/>
      <c r="EZ133" s="151"/>
      <c r="FA133" s="151"/>
      <c r="FB133" s="151"/>
      <c r="FC133" s="151"/>
      <c r="FD133" s="151"/>
      <c r="FE133" s="151"/>
      <c r="FF133" s="151"/>
      <c r="FG133" s="151"/>
      <c r="FH133" s="151"/>
      <c r="FI133" s="151"/>
      <c r="FJ133" s="151"/>
      <c r="FK133" s="151"/>
      <c r="FL133" s="151"/>
      <c r="FM133" s="151"/>
      <c r="FN133" s="151"/>
      <c r="FO133" s="151"/>
      <c r="FP133" s="151">
        <v>19</v>
      </c>
      <c r="FQ133" s="151"/>
      <c r="FR133" s="151"/>
      <c r="FS133" s="151"/>
      <c r="FT133" s="151"/>
      <c r="FU133" s="151"/>
      <c r="FV133" s="151"/>
      <c r="FW133" s="151"/>
      <c r="FX133" s="151"/>
      <c r="FY133" s="151"/>
      <c r="FZ133" s="151"/>
      <c r="GA133" s="151"/>
      <c r="GB133" s="151"/>
      <c r="GC133" s="151"/>
      <c r="GD133" s="151"/>
      <c r="GE133" s="151"/>
      <c r="GF133" s="151"/>
      <c r="GG133" s="151"/>
      <c r="GH133" s="151"/>
      <c r="GI133" s="151"/>
      <c r="GJ133" s="151"/>
      <c r="GK133" s="151"/>
      <c r="GL133" s="151"/>
      <c r="GM133" s="151"/>
      <c r="GN133" s="151"/>
      <c r="GO133" s="151"/>
      <c r="GP133" s="151"/>
      <c r="GQ133" s="151"/>
      <c r="GR133" s="151"/>
      <c r="GS133" s="151"/>
      <c r="GT133" s="151"/>
      <c r="GU133" s="151"/>
      <c r="GV133" s="151"/>
      <c r="GW133" s="151"/>
      <c r="GX133" s="151"/>
      <c r="GY133" s="151"/>
      <c r="GZ133" s="151"/>
      <c r="HA133" s="151"/>
      <c r="HB133" s="151"/>
      <c r="HC133" s="151"/>
      <c r="HD133" s="151"/>
      <c r="HE133" s="151"/>
      <c r="HF133" s="151"/>
      <c r="HG133" s="151"/>
      <c r="HH133" s="151"/>
      <c r="HI133" s="151"/>
      <c r="HJ133" s="151"/>
      <c r="HK133" s="151"/>
      <c r="HL133" s="151"/>
      <c r="HM133" s="151"/>
      <c r="HN133" s="151"/>
      <c r="HO133" s="151"/>
      <c r="HP133" s="151"/>
      <c r="HQ133" s="151"/>
      <c r="HR133" s="151"/>
      <c r="HS133" s="151"/>
      <c r="HT133" s="151"/>
      <c r="HU133" s="151"/>
      <c r="HV133" s="151"/>
      <c r="HW133" s="151"/>
      <c r="HX133" s="151"/>
      <c r="HY133" s="151"/>
      <c r="HZ133" s="151"/>
      <c r="IA133" s="151"/>
      <c r="IB133" s="151"/>
      <c r="IC133" s="151"/>
      <c r="ID133" s="151"/>
      <c r="IE133" s="151"/>
      <c r="IF133" s="151"/>
      <c r="IG133" s="151"/>
      <c r="IH133" s="151"/>
      <c r="II133" s="151"/>
      <c r="IJ133" s="151"/>
      <c r="IK133" s="151"/>
      <c r="IL133" s="151"/>
      <c r="IM133" s="151"/>
      <c r="IN133" s="151"/>
      <c r="IO133" s="151"/>
      <c r="IP133" s="151"/>
      <c r="IQ133" s="151"/>
      <c r="IR133" s="151"/>
      <c r="IS133" s="151"/>
      <c r="IT133" s="151"/>
      <c r="IU133" s="151"/>
      <c r="IV133" s="151"/>
      <c r="IW133" s="151"/>
      <c r="IX133" s="151"/>
      <c r="IY133" s="151"/>
      <c r="IZ133" s="151"/>
      <c r="JA133" s="151"/>
      <c r="JB133" s="151"/>
      <c r="JC133" s="151"/>
      <c r="JD133" s="151"/>
      <c r="JE133" s="151"/>
      <c r="JF133" s="151"/>
      <c r="JG133" s="151"/>
      <c r="JH133" s="151"/>
      <c r="JI133" s="151"/>
      <c r="JJ133" s="151"/>
      <c r="JK133" s="151"/>
      <c r="JL133" s="151"/>
      <c r="JM133" s="151"/>
      <c r="JN133" s="151"/>
      <c r="JO133" s="151"/>
      <c r="JP133" s="151"/>
      <c r="JQ133" s="151"/>
      <c r="JR133" s="151"/>
      <c r="JS133" s="151"/>
      <c r="JT133" s="151"/>
      <c r="JU133" s="151"/>
      <c r="JV133" s="151"/>
      <c r="JW133" s="151"/>
      <c r="JX133" s="151"/>
      <c r="JY133" s="151"/>
      <c r="JZ133" s="151"/>
      <c r="KA133" s="151"/>
      <c r="KB133" s="151"/>
      <c r="KC133" s="151"/>
      <c r="KD133" s="151"/>
      <c r="KE133" s="151"/>
      <c r="KF133" s="151"/>
      <c r="KG133" s="151"/>
      <c r="KH133" s="151"/>
      <c r="KI133" s="151"/>
      <c r="KJ133" s="151"/>
      <c r="KK133" s="151"/>
      <c r="KL133" s="151"/>
      <c r="KM133" s="151"/>
      <c r="KN133" s="151"/>
      <c r="KO133" s="151"/>
      <c r="KP133" s="151"/>
      <c r="KQ133" s="151"/>
      <c r="KR133" s="151"/>
      <c r="KS133" s="151"/>
      <c r="KT133" s="151"/>
      <c r="KU133" s="151"/>
      <c r="KV133" s="151"/>
      <c r="KW133" s="151"/>
      <c r="KX133" s="151"/>
      <c r="KY133" s="151"/>
      <c r="KZ133" s="151"/>
      <c r="LA133" s="151"/>
      <c r="LB133" s="151"/>
      <c r="LC133" s="151"/>
      <c r="LD133" s="151"/>
      <c r="LE133" s="151"/>
      <c r="LF133" s="151"/>
      <c r="LG133" s="151"/>
      <c r="LH133" s="151"/>
      <c r="LI133" s="151"/>
      <c r="LJ133" s="151"/>
      <c r="LK133" s="151"/>
      <c r="LL133" s="151"/>
      <c r="LM133" s="151"/>
      <c r="LN133" s="151"/>
      <c r="LO133" s="151"/>
      <c r="LP133" s="151"/>
      <c r="LQ133" s="151"/>
      <c r="LR133" s="151"/>
      <c r="LS133" s="151"/>
      <c r="LT133" s="151"/>
      <c r="LU133" s="151"/>
      <c r="LV133" s="151"/>
      <c r="LW133" s="151"/>
      <c r="LX133" s="151"/>
      <c r="LY133" s="151"/>
      <c r="LZ133" s="151"/>
      <c r="MA133" s="151">
        <v>3</v>
      </c>
      <c r="MB133" s="151"/>
      <c r="MC133" s="151"/>
      <c r="MD133" s="151"/>
      <c r="ME133" s="151"/>
      <c r="MF133" s="151"/>
      <c r="MG133" s="151"/>
      <c r="MH133" s="151"/>
      <c r="MI133" s="151"/>
      <c r="MJ133" s="151"/>
      <c r="MK133" s="151"/>
      <c r="ML133" s="151"/>
      <c r="MM133" s="151"/>
      <c r="MN133" s="151"/>
      <c r="MO133" s="151"/>
      <c r="MP133" s="151"/>
      <c r="MQ133" s="151"/>
      <c r="MR133" s="151"/>
      <c r="MS133" s="151"/>
      <c r="MT133" s="151">
        <v>66</v>
      </c>
      <c r="MU133" s="151">
        <v>187</v>
      </c>
      <c r="MV133" s="151"/>
      <c r="MW133" s="151"/>
      <c r="MX133" s="151">
        <v>153</v>
      </c>
      <c r="MY133" s="151"/>
      <c r="MZ133" s="151"/>
      <c r="NA133" s="151"/>
      <c r="NB133" s="151"/>
      <c r="NC133" s="151"/>
      <c r="ND133" s="151"/>
      <c r="NE133" s="151"/>
      <c r="NF133" s="151"/>
      <c r="NG133" s="151"/>
      <c r="NH133" s="151"/>
      <c r="NI133" s="151"/>
      <c r="NJ133" s="151"/>
      <c r="NK133" s="151"/>
      <c r="NL133" s="151"/>
      <c r="NM133" s="151"/>
      <c r="NN133" s="151"/>
      <c r="NO133" s="151"/>
      <c r="NP133" s="151"/>
      <c r="NQ133" s="151"/>
      <c r="NR133" s="151"/>
      <c r="NS133" s="151"/>
      <c r="NT133" s="151"/>
      <c r="NU133" s="151"/>
      <c r="NV133" s="151"/>
      <c r="NW133" s="151"/>
      <c r="NX133" s="151"/>
      <c r="NY133" s="151"/>
      <c r="NZ133" s="151"/>
      <c r="OA133" s="151"/>
      <c r="OB133" s="151"/>
      <c r="OC133" s="151"/>
      <c r="OD133" s="151"/>
      <c r="OE133" s="151"/>
      <c r="OF133" s="151"/>
      <c r="OG133" s="151"/>
      <c r="OH133" s="151"/>
      <c r="OI133" s="151"/>
      <c r="OJ133" s="151"/>
      <c r="OK133" s="151"/>
      <c r="OL133" s="151"/>
      <c r="OM133" s="151"/>
      <c r="ON133" s="151"/>
      <c r="OO133" s="152"/>
      <c r="OP133" s="142">
        <v>621</v>
      </c>
      <c r="OQ133" s="153"/>
      <c r="OR133" s="151">
        <v>8276</v>
      </c>
      <c r="OS133" s="151"/>
      <c r="OT133" s="151"/>
      <c r="OU133" s="151"/>
      <c r="OV133" s="151">
        <v>69</v>
      </c>
      <c r="OW133" s="151">
        <v>3112</v>
      </c>
      <c r="OX133" s="151">
        <v>-3484</v>
      </c>
      <c r="OY133" s="151"/>
      <c r="OZ133" s="151">
        <v>202</v>
      </c>
      <c r="PA133" s="151"/>
      <c r="PB133" s="151"/>
      <c r="PC133" s="151"/>
      <c r="PD133" s="151">
        <v>51</v>
      </c>
      <c r="PE133" s="151"/>
      <c r="PF133" s="151"/>
      <c r="PG133" s="151"/>
      <c r="PH133" s="151">
        <v>116</v>
      </c>
      <c r="PI133" s="151"/>
      <c r="PJ133" s="154"/>
      <c r="PK133" s="142">
        <v>8341</v>
      </c>
      <c r="PL133" s="142">
        <v>8962</v>
      </c>
    </row>
    <row r="134" spans="1:428" ht="15" x14ac:dyDescent="0.25">
      <c r="A134" s="156" t="s">
        <v>626</v>
      </c>
      <c r="B134" s="157" t="s">
        <v>723</v>
      </c>
      <c r="C134" s="147" t="s">
        <v>321</v>
      </c>
      <c r="D134" s="153"/>
      <c r="E134" s="151"/>
      <c r="F134" s="151"/>
      <c r="G134" s="151"/>
      <c r="H134" s="151"/>
      <c r="I134" s="151"/>
      <c r="J134" s="151">
        <v>3</v>
      </c>
      <c r="K134" s="151"/>
      <c r="L134" s="151"/>
      <c r="M134" s="151"/>
      <c r="N134" s="151"/>
      <c r="O134" s="151"/>
      <c r="P134" s="151"/>
      <c r="Q134" s="151"/>
      <c r="R134" s="151"/>
      <c r="S134" s="151"/>
      <c r="T134" s="151"/>
      <c r="U134" s="151"/>
      <c r="V134" s="151"/>
      <c r="W134" s="151">
        <v>28</v>
      </c>
      <c r="X134" s="151">
        <v>90</v>
      </c>
      <c r="Y134" s="151"/>
      <c r="Z134" s="151"/>
      <c r="AA134" s="151"/>
      <c r="AB134" s="151">
        <v>6</v>
      </c>
      <c r="AC134" s="151">
        <v>21</v>
      </c>
      <c r="AD134" s="151"/>
      <c r="AE134" s="151"/>
      <c r="AF134" s="151">
        <v>107</v>
      </c>
      <c r="AG134" s="151"/>
      <c r="AH134" s="151"/>
      <c r="AI134" s="151">
        <v>5</v>
      </c>
      <c r="AJ134" s="151"/>
      <c r="AK134" s="151"/>
      <c r="AL134" s="151">
        <v>8</v>
      </c>
      <c r="AM134" s="151"/>
      <c r="AN134" s="151"/>
      <c r="AO134" s="151"/>
      <c r="AP134" s="151"/>
      <c r="AQ134" s="151">
        <v>30</v>
      </c>
      <c r="AR134" s="151"/>
      <c r="AS134" s="151"/>
      <c r="AT134" s="151"/>
      <c r="AU134" s="151"/>
      <c r="AV134" s="151"/>
      <c r="AW134" s="151"/>
      <c r="AX134" s="151"/>
      <c r="AY134" s="151"/>
      <c r="AZ134" s="151"/>
      <c r="BA134" s="151"/>
      <c r="BB134" s="151"/>
      <c r="BC134" s="151"/>
      <c r="BD134" s="151"/>
      <c r="BE134" s="151"/>
      <c r="BF134" s="151"/>
      <c r="BG134" s="151"/>
      <c r="BH134" s="151"/>
      <c r="BI134" s="151"/>
      <c r="BJ134" s="151"/>
      <c r="BK134" s="151"/>
      <c r="BL134" s="151"/>
      <c r="BM134" s="151"/>
      <c r="BN134" s="151"/>
      <c r="BO134" s="151"/>
      <c r="BP134" s="151"/>
      <c r="BQ134" s="151">
        <v>0</v>
      </c>
      <c r="BR134" s="151"/>
      <c r="BS134" s="151"/>
      <c r="BT134" s="151"/>
      <c r="BU134" s="151"/>
      <c r="BV134" s="151"/>
      <c r="BW134" s="151"/>
      <c r="BX134" s="151"/>
      <c r="BY134" s="151"/>
      <c r="BZ134" s="151"/>
      <c r="CA134" s="151"/>
      <c r="CB134" s="151"/>
      <c r="CC134" s="151"/>
      <c r="CD134" s="151"/>
      <c r="CE134" s="151"/>
      <c r="CF134" s="151"/>
      <c r="CG134" s="151"/>
      <c r="CH134" s="151"/>
      <c r="CI134" s="151"/>
      <c r="CJ134" s="151">
        <v>0</v>
      </c>
      <c r="CK134" s="151">
        <v>0</v>
      </c>
      <c r="CL134" s="151"/>
      <c r="CM134" s="151"/>
      <c r="CN134" s="151"/>
      <c r="CO134" s="151"/>
      <c r="CP134" s="151"/>
      <c r="CQ134" s="151"/>
      <c r="CR134" s="151">
        <v>0</v>
      </c>
      <c r="CS134" s="151"/>
      <c r="CT134" s="151"/>
      <c r="CU134" s="151"/>
      <c r="CV134" s="151">
        <v>0</v>
      </c>
      <c r="CW134" s="151">
        <v>0</v>
      </c>
      <c r="CX134" s="151"/>
      <c r="CY134" s="151"/>
      <c r="CZ134" s="151"/>
      <c r="DA134" s="151"/>
      <c r="DB134" s="151"/>
      <c r="DC134" s="151">
        <v>0</v>
      </c>
      <c r="DD134" s="151"/>
      <c r="DE134" s="151"/>
      <c r="DF134" s="151"/>
      <c r="DG134" s="151"/>
      <c r="DH134" s="151">
        <v>0</v>
      </c>
      <c r="DI134" s="151"/>
      <c r="DJ134" s="151"/>
      <c r="DK134" s="151"/>
      <c r="DL134" s="151"/>
      <c r="DM134" s="151"/>
      <c r="DN134" s="151"/>
      <c r="DO134" s="151"/>
      <c r="DP134" s="151"/>
      <c r="DQ134" s="151"/>
      <c r="DR134" s="151"/>
      <c r="DS134" s="151"/>
      <c r="DT134" s="151">
        <v>289</v>
      </c>
      <c r="DU134" s="151"/>
      <c r="DV134" s="151"/>
      <c r="DW134" s="151"/>
      <c r="DX134" s="151"/>
      <c r="DY134" s="151"/>
      <c r="DZ134" s="151"/>
      <c r="EA134" s="151">
        <v>437</v>
      </c>
      <c r="EB134" s="151"/>
      <c r="EC134" s="151"/>
      <c r="ED134" s="151"/>
      <c r="EE134" s="151"/>
      <c r="EF134" s="151">
        <v>26</v>
      </c>
      <c r="EG134" s="151">
        <v>122</v>
      </c>
      <c r="EH134" s="151"/>
      <c r="EI134" s="151"/>
      <c r="EJ134" s="151"/>
      <c r="EK134" s="151">
        <v>7</v>
      </c>
      <c r="EL134" s="151"/>
      <c r="EM134" s="151"/>
      <c r="EN134" s="151"/>
      <c r="EO134" s="151"/>
      <c r="EP134" s="151"/>
      <c r="EQ134" s="151"/>
      <c r="ER134" s="151"/>
      <c r="ES134" s="151"/>
      <c r="ET134" s="151">
        <v>0</v>
      </c>
      <c r="EU134" s="151"/>
      <c r="EV134" s="151"/>
      <c r="EW134" s="151"/>
      <c r="EX134" s="151"/>
      <c r="EY134" s="151"/>
      <c r="EZ134" s="151">
        <v>0</v>
      </c>
      <c r="FA134" s="151"/>
      <c r="FB134" s="151"/>
      <c r="FC134" s="151"/>
      <c r="FD134" s="151"/>
      <c r="FE134" s="151">
        <v>0</v>
      </c>
      <c r="FF134" s="151">
        <v>1135</v>
      </c>
      <c r="FG134" s="151">
        <v>44</v>
      </c>
      <c r="FH134" s="151">
        <v>1</v>
      </c>
      <c r="FI134" s="151">
        <v>1</v>
      </c>
      <c r="FJ134" s="151"/>
      <c r="FK134" s="151"/>
      <c r="FL134" s="151"/>
      <c r="FM134" s="151"/>
      <c r="FN134" s="151"/>
      <c r="FO134" s="151"/>
      <c r="FP134" s="151"/>
      <c r="FQ134" s="151"/>
      <c r="FR134" s="151"/>
      <c r="FS134" s="151"/>
      <c r="FT134" s="151"/>
      <c r="FU134" s="151"/>
      <c r="FV134" s="151"/>
      <c r="FW134" s="151"/>
      <c r="FX134" s="151"/>
      <c r="FY134" s="151"/>
      <c r="FZ134" s="151"/>
      <c r="GA134" s="151"/>
      <c r="GB134" s="151"/>
      <c r="GC134" s="151"/>
      <c r="GD134" s="151"/>
      <c r="GE134" s="151"/>
      <c r="GF134" s="151"/>
      <c r="GG134" s="151"/>
      <c r="GH134" s="151"/>
      <c r="GI134" s="151">
        <v>0</v>
      </c>
      <c r="GJ134" s="151"/>
      <c r="GK134" s="151"/>
      <c r="GL134" s="151"/>
      <c r="GM134" s="151"/>
      <c r="GN134" s="151"/>
      <c r="GO134" s="151"/>
      <c r="GP134" s="151"/>
      <c r="GQ134" s="151"/>
      <c r="GR134" s="151"/>
      <c r="GS134" s="151"/>
      <c r="GT134" s="151"/>
      <c r="GU134" s="151"/>
      <c r="GV134" s="151"/>
      <c r="GW134" s="151"/>
      <c r="GX134" s="151"/>
      <c r="GY134" s="151"/>
      <c r="GZ134" s="151"/>
      <c r="HA134" s="151"/>
      <c r="HB134" s="151"/>
      <c r="HC134" s="151"/>
      <c r="HD134" s="151"/>
      <c r="HE134" s="151"/>
      <c r="HF134" s="151"/>
      <c r="HG134" s="151"/>
      <c r="HH134" s="151"/>
      <c r="HI134" s="151"/>
      <c r="HJ134" s="151"/>
      <c r="HK134" s="151"/>
      <c r="HL134" s="151"/>
      <c r="HM134" s="151"/>
      <c r="HN134" s="151"/>
      <c r="HO134" s="151"/>
      <c r="HP134" s="151"/>
      <c r="HQ134" s="151"/>
      <c r="HR134" s="151"/>
      <c r="HS134" s="151"/>
      <c r="HT134" s="151"/>
      <c r="HU134" s="151"/>
      <c r="HV134" s="151"/>
      <c r="HW134" s="151"/>
      <c r="HX134" s="151"/>
      <c r="HY134" s="151"/>
      <c r="HZ134" s="151"/>
      <c r="IA134" s="151"/>
      <c r="IB134" s="151"/>
      <c r="IC134" s="151"/>
      <c r="ID134" s="151"/>
      <c r="IE134" s="151"/>
      <c r="IF134" s="151">
        <v>12</v>
      </c>
      <c r="IG134" s="151"/>
      <c r="IH134" s="151"/>
      <c r="II134" s="151"/>
      <c r="IJ134" s="151"/>
      <c r="IK134" s="151"/>
      <c r="IL134" s="151"/>
      <c r="IM134" s="151"/>
      <c r="IN134" s="151"/>
      <c r="IO134" s="151"/>
      <c r="IP134" s="151"/>
      <c r="IQ134" s="151"/>
      <c r="IR134" s="151"/>
      <c r="IS134" s="151"/>
      <c r="IT134" s="151"/>
      <c r="IU134" s="151"/>
      <c r="IV134" s="151"/>
      <c r="IW134" s="151"/>
      <c r="IX134" s="151"/>
      <c r="IY134" s="151"/>
      <c r="IZ134" s="151"/>
      <c r="JA134" s="151"/>
      <c r="JB134" s="151"/>
      <c r="JC134" s="151"/>
      <c r="JD134" s="151"/>
      <c r="JE134" s="151"/>
      <c r="JF134" s="151"/>
      <c r="JG134" s="151"/>
      <c r="JH134" s="151"/>
      <c r="JI134" s="151"/>
      <c r="JJ134" s="151"/>
      <c r="JK134" s="151"/>
      <c r="JL134" s="151"/>
      <c r="JM134" s="151"/>
      <c r="JN134" s="151"/>
      <c r="JO134" s="151"/>
      <c r="JP134" s="151"/>
      <c r="JQ134" s="151"/>
      <c r="JR134" s="151">
        <v>0</v>
      </c>
      <c r="JS134" s="151">
        <v>0</v>
      </c>
      <c r="JT134" s="151"/>
      <c r="JU134" s="151">
        <v>102</v>
      </c>
      <c r="JV134" s="151"/>
      <c r="JW134" s="151">
        <v>5</v>
      </c>
      <c r="JX134" s="151"/>
      <c r="JY134" s="151"/>
      <c r="JZ134" s="151"/>
      <c r="KA134" s="151"/>
      <c r="KB134" s="151"/>
      <c r="KC134" s="151"/>
      <c r="KD134" s="151"/>
      <c r="KE134" s="151"/>
      <c r="KF134" s="151"/>
      <c r="KG134" s="151"/>
      <c r="KH134" s="151"/>
      <c r="KI134" s="151"/>
      <c r="KJ134" s="151"/>
      <c r="KK134" s="151"/>
      <c r="KL134" s="151">
        <v>1</v>
      </c>
      <c r="KM134" s="151"/>
      <c r="KN134" s="151"/>
      <c r="KO134" s="151"/>
      <c r="KP134" s="151"/>
      <c r="KQ134" s="151"/>
      <c r="KR134" s="151"/>
      <c r="KS134" s="151"/>
      <c r="KT134" s="151"/>
      <c r="KU134" s="151"/>
      <c r="KV134" s="151"/>
      <c r="KW134" s="151"/>
      <c r="KX134" s="151"/>
      <c r="KY134" s="151">
        <v>6</v>
      </c>
      <c r="KZ134" s="151"/>
      <c r="LA134" s="151">
        <v>4</v>
      </c>
      <c r="LB134" s="151"/>
      <c r="LC134" s="151"/>
      <c r="LD134" s="151"/>
      <c r="LE134" s="151"/>
      <c r="LF134" s="151"/>
      <c r="LG134" s="151"/>
      <c r="LH134" s="151"/>
      <c r="LI134" s="151"/>
      <c r="LJ134" s="151"/>
      <c r="LK134" s="151"/>
      <c r="LL134" s="151"/>
      <c r="LM134" s="151"/>
      <c r="LN134" s="151"/>
      <c r="LO134" s="151"/>
      <c r="LP134" s="151">
        <v>0</v>
      </c>
      <c r="LQ134" s="151"/>
      <c r="LR134" s="151"/>
      <c r="LS134" s="151"/>
      <c r="LT134" s="151"/>
      <c r="LU134" s="151">
        <v>273</v>
      </c>
      <c r="LV134" s="151"/>
      <c r="LW134" s="151"/>
      <c r="LX134" s="151">
        <v>180</v>
      </c>
      <c r="LY134" s="151"/>
      <c r="LZ134" s="151"/>
      <c r="MA134" s="151">
        <v>42</v>
      </c>
      <c r="MB134" s="151"/>
      <c r="MC134" s="151"/>
      <c r="MD134" s="151"/>
      <c r="ME134" s="151"/>
      <c r="MF134" s="151"/>
      <c r="MG134" s="151">
        <v>4</v>
      </c>
      <c r="MH134" s="151"/>
      <c r="MI134" s="151"/>
      <c r="MJ134" s="151"/>
      <c r="MK134" s="151"/>
      <c r="ML134" s="151">
        <v>0</v>
      </c>
      <c r="MM134" s="151"/>
      <c r="MN134" s="151"/>
      <c r="MO134" s="151"/>
      <c r="MP134" s="151"/>
      <c r="MQ134" s="151"/>
      <c r="MR134" s="151"/>
      <c r="MS134" s="151"/>
      <c r="MT134" s="151"/>
      <c r="MU134" s="151"/>
      <c r="MV134" s="151"/>
      <c r="MW134" s="151"/>
      <c r="MX134" s="151"/>
      <c r="MY134" s="151"/>
      <c r="MZ134" s="151">
        <v>0</v>
      </c>
      <c r="NA134" s="151">
        <v>51</v>
      </c>
      <c r="NB134" s="151"/>
      <c r="NC134" s="151"/>
      <c r="ND134" s="151"/>
      <c r="NE134" s="151"/>
      <c r="NF134" s="151">
        <v>2</v>
      </c>
      <c r="NG134" s="151"/>
      <c r="NH134" s="151"/>
      <c r="NI134" s="151"/>
      <c r="NJ134" s="151"/>
      <c r="NK134" s="151"/>
      <c r="NL134" s="151"/>
      <c r="NM134" s="151"/>
      <c r="NN134" s="151"/>
      <c r="NO134" s="151"/>
      <c r="NP134" s="151"/>
      <c r="NQ134" s="151"/>
      <c r="NR134" s="151"/>
      <c r="NS134" s="151"/>
      <c r="NT134" s="151">
        <v>50</v>
      </c>
      <c r="NU134" s="151"/>
      <c r="NV134" s="151">
        <v>6</v>
      </c>
      <c r="NW134" s="151"/>
      <c r="NX134" s="151"/>
      <c r="NY134" s="151"/>
      <c r="NZ134" s="151">
        <v>0</v>
      </c>
      <c r="OA134" s="151">
        <v>0</v>
      </c>
      <c r="OB134" s="151">
        <v>11</v>
      </c>
      <c r="OC134" s="151">
        <v>18</v>
      </c>
      <c r="OD134" s="151"/>
      <c r="OE134" s="151">
        <v>310</v>
      </c>
      <c r="OF134" s="151">
        <v>621</v>
      </c>
      <c r="OG134" s="151"/>
      <c r="OH134" s="151"/>
      <c r="OI134" s="151"/>
      <c r="OJ134" s="151">
        <v>7</v>
      </c>
      <c r="OK134" s="151">
        <v>42</v>
      </c>
      <c r="OL134" s="151">
        <v>74</v>
      </c>
      <c r="OM134" s="151"/>
      <c r="ON134" s="151"/>
      <c r="OO134" s="152">
        <v>127</v>
      </c>
      <c r="OP134" s="142">
        <v>4311</v>
      </c>
      <c r="OQ134" s="153">
        <v>4456</v>
      </c>
      <c r="OR134" s="151">
        <v>6812</v>
      </c>
      <c r="OS134" s="151"/>
      <c r="OT134" s="151"/>
      <c r="OU134" s="151"/>
      <c r="OV134" s="151">
        <v>-153</v>
      </c>
      <c r="OW134" s="151">
        <v>2713</v>
      </c>
      <c r="OX134" s="151">
        <v>-6307</v>
      </c>
      <c r="OY134" s="151"/>
      <c r="OZ134" s="151"/>
      <c r="PA134" s="151"/>
      <c r="PB134" s="151"/>
      <c r="PC134" s="151"/>
      <c r="PD134" s="151"/>
      <c r="PE134" s="151"/>
      <c r="PF134" s="151"/>
      <c r="PG134" s="151"/>
      <c r="PH134" s="151">
        <v>170</v>
      </c>
      <c r="PI134" s="151"/>
      <c r="PJ134" s="154"/>
      <c r="PK134" s="142">
        <v>7691</v>
      </c>
      <c r="PL134" s="142">
        <v>12002</v>
      </c>
    </row>
    <row r="135" spans="1:428" ht="15" x14ac:dyDescent="0.25">
      <c r="A135" s="156">
        <v>334300</v>
      </c>
      <c r="B135" s="157" t="s">
        <v>723</v>
      </c>
      <c r="C135" s="147" t="s">
        <v>322</v>
      </c>
      <c r="D135" s="153"/>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v>23</v>
      </c>
      <c r="AD135" s="151"/>
      <c r="AE135" s="151"/>
      <c r="AF135" s="151"/>
      <c r="AG135" s="151"/>
      <c r="AH135" s="151"/>
      <c r="AI135" s="151"/>
      <c r="AJ135" s="151"/>
      <c r="AK135" s="151"/>
      <c r="AL135" s="151"/>
      <c r="AM135" s="151"/>
      <c r="AN135" s="151"/>
      <c r="AO135" s="151"/>
      <c r="AP135" s="151"/>
      <c r="AQ135" s="151"/>
      <c r="AR135" s="151"/>
      <c r="AS135" s="151"/>
      <c r="AT135" s="151"/>
      <c r="AU135" s="151"/>
      <c r="AV135" s="151"/>
      <c r="AW135" s="151"/>
      <c r="AX135" s="151"/>
      <c r="AY135" s="151"/>
      <c r="AZ135" s="151"/>
      <c r="BA135" s="151"/>
      <c r="BB135" s="151"/>
      <c r="BC135" s="151"/>
      <c r="BD135" s="151"/>
      <c r="BE135" s="151"/>
      <c r="BF135" s="151"/>
      <c r="BG135" s="151"/>
      <c r="BH135" s="151"/>
      <c r="BI135" s="151"/>
      <c r="BJ135" s="151"/>
      <c r="BK135" s="151"/>
      <c r="BL135" s="151"/>
      <c r="BM135" s="151"/>
      <c r="BN135" s="151"/>
      <c r="BO135" s="151"/>
      <c r="BP135" s="151"/>
      <c r="BQ135" s="151"/>
      <c r="BR135" s="151"/>
      <c r="BS135" s="151"/>
      <c r="BT135" s="151"/>
      <c r="BU135" s="151"/>
      <c r="BV135" s="151"/>
      <c r="BW135" s="151"/>
      <c r="BX135" s="151"/>
      <c r="BY135" s="151"/>
      <c r="BZ135" s="151"/>
      <c r="CA135" s="151"/>
      <c r="CB135" s="151"/>
      <c r="CC135" s="151"/>
      <c r="CD135" s="151"/>
      <c r="CE135" s="151"/>
      <c r="CF135" s="151"/>
      <c r="CG135" s="151"/>
      <c r="CH135" s="151"/>
      <c r="CI135" s="151"/>
      <c r="CJ135" s="151"/>
      <c r="CK135" s="151"/>
      <c r="CL135" s="151"/>
      <c r="CM135" s="151"/>
      <c r="CN135" s="151"/>
      <c r="CO135" s="151"/>
      <c r="CP135" s="151"/>
      <c r="CQ135" s="151"/>
      <c r="CR135" s="151"/>
      <c r="CS135" s="151"/>
      <c r="CT135" s="151"/>
      <c r="CU135" s="151"/>
      <c r="CV135" s="151"/>
      <c r="CW135" s="151"/>
      <c r="CX135" s="151"/>
      <c r="CY135" s="151"/>
      <c r="CZ135" s="151"/>
      <c r="DA135" s="151"/>
      <c r="DB135" s="151"/>
      <c r="DC135" s="151"/>
      <c r="DD135" s="151"/>
      <c r="DE135" s="151"/>
      <c r="DF135" s="151"/>
      <c r="DG135" s="151"/>
      <c r="DH135" s="151"/>
      <c r="DI135" s="151"/>
      <c r="DJ135" s="151"/>
      <c r="DK135" s="151"/>
      <c r="DL135" s="151"/>
      <c r="DM135" s="151">
        <v>0</v>
      </c>
      <c r="DN135" s="151">
        <v>6</v>
      </c>
      <c r="DO135" s="151">
        <v>7</v>
      </c>
      <c r="DP135" s="151">
        <v>5</v>
      </c>
      <c r="DQ135" s="151"/>
      <c r="DR135" s="151">
        <v>17</v>
      </c>
      <c r="DS135" s="151"/>
      <c r="DT135" s="151">
        <v>3</v>
      </c>
      <c r="DU135" s="151"/>
      <c r="DV135" s="151"/>
      <c r="DW135" s="151"/>
      <c r="DX135" s="151"/>
      <c r="DY135" s="151"/>
      <c r="DZ135" s="151"/>
      <c r="EA135" s="151"/>
      <c r="EB135" s="151">
        <v>159</v>
      </c>
      <c r="EC135" s="151"/>
      <c r="ED135" s="151"/>
      <c r="EE135" s="151"/>
      <c r="EF135" s="151"/>
      <c r="EG135" s="151"/>
      <c r="EH135" s="151"/>
      <c r="EI135" s="151"/>
      <c r="EJ135" s="151"/>
      <c r="EK135" s="151"/>
      <c r="EL135" s="151"/>
      <c r="EM135" s="151"/>
      <c r="EN135" s="151"/>
      <c r="EO135" s="151"/>
      <c r="EP135" s="151"/>
      <c r="EQ135" s="151">
        <v>0</v>
      </c>
      <c r="ER135" s="151">
        <v>197</v>
      </c>
      <c r="ES135" s="151">
        <v>1571</v>
      </c>
      <c r="ET135" s="151">
        <v>37</v>
      </c>
      <c r="EU135" s="151"/>
      <c r="EV135" s="151"/>
      <c r="EW135" s="151"/>
      <c r="EX135" s="151"/>
      <c r="EY135" s="151"/>
      <c r="EZ135" s="151"/>
      <c r="FA135" s="151"/>
      <c r="FB135" s="151"/>
      <c r="FC135" s="151"/>
      <c r="FD135" s="151"/>
      <c r="FE135" s="151"/>
      <c r="FF135" s="151"/>
      <c r="FG135" s="151"/>
      <c r="FH135" s="151"/>
      <c r="FI135" s="151"/>
      <c r="FJ135" s="151"/>
      <c r="FK135" s="151"/>
      <c r="FL135" s="151"/>
      <c r="FM135" s="151"/>
      <c r="FN135" s="151"/>
      <c r="FO135" s="151"/>
      <c r="FP135" s="151"/>
      <c r="FQ135" s="151"/>
      <c r="FR135" s="151"/>
      <c r="FS135" s="151"/>
      <c r="FT135" s="151"/>
      <c r="FU135" s="151"/>
      <c r="FV135" s="151"/>
      <c r="FW135" s="151"/>
      <c r="FX135" s="151"/>
      <c r="FY135" s="151"/>
      <c r="FZ135" s="151"/>
      <c r="GA135" s="151"/>
      <c r="GB135" s="151"/>
      <c r="GC135" s="151"/>
      <c r="GD135" s="151"/>
      <c r="GE135" s="151"/>
      <c r="GF135" s="151"/>
      <c r="GG135" s="151"/>
      <c r="GH135" s="151"/>
      <c r="GI135" s="151"/>
      <c r="GJ135" s="151"/>
      <c r="GK135" s="151"/>
      <c r="GL135" s="151"/>
      <c r="GM135" s="151"/>
      <c r="GN135" s="151"/>
      <c r="GO135" s="151"/>
      <c r="GP135" s="151"/>
      <c r="GQ135" s="151"/>
      <c r="GR135" s="151"/>
      <c r="GS135" s="151"/>
      <c r="GT135" s="151"/>
      <c r="GU135" s="151"/>
      <c r="GV135" s="151"/>
      <c r="GW135" s="151"/>
      <c r="GX135" s="151"/>
      <c r="GY135" s="151"/>
      <c r="GZ135" s="151"/>
      <c r="HA135" s="151"/>
      <c r="HB135" s="151"/>
      <c r="HC135" s="151"/>
      <c r="HD135" s="151"/>
      <c r="HE135" s="151"/>
      <c r="HF135" s="151"/>
      <c r="HG135" s="151"/>
      <c r="HH135" s="151"/>
      <c r="HI135" s="151"/>
      <c r="HJ135" s="151"/>
      <c r="HK135" s="151"/>
      <c r="HL135" s="151"/>
      <c r="HM135" s="151"/>
      <c r="HN135" s="151"/>
      <c r="HO135" s="151"/>
      <c r="HP135" s="151"/>
      <c r="HQ135" s="151"/>
      <c r="HR135" s="151"/>
      <c r="HS135" s="151"/>
      <c r="HT135" s="151"/>
      <c r="HU135" s="151"/>
      <c r="HV135" s="151"/>
      <c r="HW135" s="151"/>
      <c r="HX135" s="151"/>
      <c r="HY135" s="151"/>
      <c r="HZ135" s="151"/>
      <c r="IA135" s="151"/>
      <c r="IB135" s="151"/>
      <c r="IC135" s="151">
        <v>7</v>
      </c>
      <c r="ID135" s="151"/>
      <c r="IE135" s="151"/>
      <c r="IF135" s="151"/>
      <c r="IG135" s="151"/>
      <c r="IH135" s="151"/>
      <c r="II135" s="151"/>
      <c r="IJ135" s="151"/>
      <c r="IK135" s="151"/>
      <c r="IL135" s="151"/>
      <c r="IM135" s="151"/>
      <c r="IN135" s="151"/>
      <c r="IO135" s="151"/>
      <c r="IP135" s="151"/>
      <c r="IQ135" s="151"/>
      <c r="IR135" s="151"/>
      <c r="IS135" s="151"/>
      <c r="IT135" s="151"/>
      <c r="IU135" s="151"/>
      <c r="IV135" s="151"/>
      <c r="IW135" s="151"/>
      <c r="IX135" s="151"/>
      <c r="IY135" s="151"/>
      <c r="IZ135" s="151"/>
      <c r="JA135" s="151"/>
      <c r="JB135" s="151"/>
      <c r="JC135" s="151"/>
      <c r="JD135" s="151"/>
      <c r="JE135" s="151"/>
      <c r="JF135" s="151"/>
      <c r="JG135" s="151"/>
      <c r="JH135" s="151"/>
      <c r="JI135" s="151"/>
      <c r="JJ135" s="151"/>
      <c r="JK135" s="151"/>
      <c r="JL135" s="151">
        <v>1</v>
      </c>
      <c r="JM135" s="151"/>
      <c r="JN135" s="151"/>
      <c r="JO135" s="151"/>
      <c r="JP135" s="151">
        <v>1</v>
      </c>
      <c r="JQ135" s="151"/>
      <c r="JR135" s="151">
        <v>2</v>
      </c>
      <c r="JS135" s="151">
        <v>0</v>
      </c>
      <c r="JT135" s="151"/>
      <c r="JU135" s="151"/>
      <c r="JV135" s="151"/>
      <c r="JW135" s="151">
        <v>104</v>
      </c>
      <c r="JX135" s="151">
        <v>45</v>
      </c>
      <c r="JY135" s="151">
        <v>1</v>
      </c>
      <c r="JZ135" s="151">
        <v>19</v>
      </c>
      <c r="KA135" s="151">
        <v>30</v>
      </c>
      <c r="KB135" s="151">
        <v>49</v>
      </c>
      <c r="KC135" s="151">
        <v>0</v>
      </c>
      <c r="KD135" s="151">
        <v>25</v>
      </c>
      <c r="KE135" s="151"/>
      <c r="KF135" s="151"/>
      <c r="KG135" s="151"/>
      <c r="KH135" s="151"/>
      <c r="KI135" s="151"/>
      <c r="KJ135" s="151"/>
      <c r="KK135" s="151"/>
      <c r="KL135" s="151">
        <v>16</v>
      </c>
      <c r="KM135" s="151"/>
      <c r="KN135" s="151">
        <v>0</v>
      </c>
      <c r="KO135" s="151"/>
      <c r="KP135" s="151"/>
      <c r="KQ135" s="151"/>
      <c r="KR135" s="151">
        <v>1</v>
      </c>
      <c r="KS135" s="151">
        <v>11</v>
      </c>
      <c r="KT135" s="151"/>
      <c r="KU135" s="151"/>
      <c r="KV135" s="151"/>
      <c r="KW135" s="151"/>
      <c r="KX135" s="151"/>
      <c r="KY135" s="151"/>
      <c r="KZ135" s="151"/>
      <c r="LA135" s="151">
        <v>2</v>
      </c>
      <c r="LB135" s="151"/>
      <c r="LC135" s="151"/>
      <c r="LD135" s="151"/>
      <c r="LE135" s="151">
        <v>6</v>
      </c>
      <c r="LF135" s="151"/>
      <c r="LG135" s="151"/>
      <c r="LH135" s="151"/>
      <c r="LI135" s="151"/>
      <c r="LJ135" s="151"/>
      <c r="LK135" s="151"/>
      <c r="LL135" s="151"/>
      <c r="LM135" s="151"/>
      <c r="LN135" s="151">
        <v>1</v>
      </c>
      <c r="LO135" s="151"/>
      <c r="LP135" s="151">
        <v>0</v>
      </c>
      <c r="LQ135" s="151"/>
      <c r="LR135" s="151"/>
      <c r="LS135" s="151">
        <v>1</v>
      </c>
      <c r="LT135" s="151">
        <v>1</v>
      </c>
      <c r="LU135" s="151"/>
      <c r="LV135" s="151">
        <v>2</v>
      </c>
      <c r="LW135" s="151"/>
      <c r="LX135" s="151">
        <v>1</v>
      </c>
      <c r="LY135" s="151">
        <v>36</v>
      </c>
      <c r="LZ135" s="151"/>
      <c r="MA135" s="151">
        <v>2</v>
      </c>
      <c r="MB135" s="151">
        <v>3</v>
      </c>
      <c r="MC135" s="151"/>
      <c r="MD135" s="151"/>
      <c r="ME135" s="151"/>
      <c r="MF135" s="151">
        <v>2</v>
      </c>
      <c r="MG135" s="151">
        <v>9</v>
      </c>
      <c r="MH135" s="151"/>
      <c r="MI135" s="151">
        <v>32</v>
      </c>
      <c r="MJ135" s="151">
        <v>4</v>
      </c>
      <c r="MK135" s="151">
        <v>1</v>
      </c>
      <c r="ML135" s="151">
        <v>4</v>
      </c>
      <c r="MM135" s="151">
        <v>0</v>
      </c>
      <c r="MN135" s="151"/>
      <c r="MO135" s="151">
        <v>1</v>
      </c>
      <c r="MP135" s="151"/>
      <c r="MQ135" s="151">
        <v>2</v>
      </c>
      <c r="MR135" s="151"/>
      <c r="MS135" s="151">
        <v>58</v>
      </c>
      <c r="MT135" s="151">
        <v>1</v>
      </c>
      <c r="MU135" s="151"/>
      <c r="MV135" s="151"/>
      <c r="MW135" s="151"/>
      <c r="MX135" s="151"/>
      <c r="MY135" s="151"/>
      <c r="MZ135" s="151"/>
      <c r="NA135" s="151"/>
      <c r="NB135" s="151">
        <v>1</v>
      </c>
      <c r="NC135" s="151"/>
      <c r="ND135" s="151"/>
      <c r="NE135" s="151"/>
      <c r="NF135" s="151"/>
      <c r="NG135" s="151"/>
      <c r="NH135" s="151"/>
      <c r="NI135" s="151"/>
      <c r="NJ135" s="151"/>
      <c r="NK135" s="151"/>
      <c r="NL135" s="151"/>
      <c r="NM135" s="151"/>
      <c r="NN135" s="151"/>
      <c r="NO135" s="151">
        <v>1</v>
      </c>
      <c r="NP135" s="151">
        <v>1</v>
      </c>
      <c r="NQ135" s="151">
        <v>3</v>
      </c>
      <c r="NR135" s="151"/>
      <c r="NS135" s="151">
        <v>0</v>
      </c>
      <c r="NT135" s="151">
        <v>7</v>
      </c>
      <c r="NU135" s="151"/>
      <c r="NV135" s="151"/>
      <c r="NW135" s="151"/>
      <c r="NX135" s="151"/>
      <c r="NY135" s="151"/>
      <c r="NZ135" s="151"/>
      <c r="OA135" s="151"/>
      <c r="OB135" s="151"/>
      <c r="OC135" s="151">
        <v>2</v>
      </c>
      <c r="OD135" s="151"/>
      <c r="OE135" s="151"/>
      <c r="OF135" s="151">
        <v>239</v>
      </c>
      <c r="OG135" s="151"/>
      <c r="OH135" s="151"/>
      <c r="OI135" s="151"/>
      <c r="OJ135" s="151">
        <v>19</v>
      </c>
      <c r="OK135" s="151">
        <v>0</v>
      </c>
      <c r="OL135" s="151">
        <v>9</v>
      </c>
      <c r="OM135" s="151"/>
      <c r="ON135" s="151"/>
      <c r="OO135" s="152"/>
      <c r="OP135" s="142">
        <v>2790</v>
      </c>
      <c r="OQ135" s="153">
        <v>20568</v>
      </c>
      <c r="OR135" s="151">
        <v>3940</v>
      </c>
      <c r="OS135" s="151"/>
      <c r="OT135" s="151">
        <v>197</v>
      </c>
      <c r="OU135" s="151"/>
      <c r="OV135" s="151">
        <v>-127</v>
      </c>
      <c r="OW135" s="151">
        <v>2399</v>
      </c>
      <c r="OX135" s="151">
        <v>-29196</v>
      </c>
      <c r="OY135" s="151"/>
      <c r="OZ135" s="151"/>
      <c r="PA135" s="151"/>
      <c r="PB135" s="151"/>
      <c r="PC135" s="151"/>
      <c r="PD135" s="151"/>
      <c r="PE135" s="151"/>
      <c r="PF135" s="151"/>
      <c r="PG135" s="151"/>
      <c r="PH135" s="151">
        <v>2527</v>
      </c>
      <c r="PI135" s="151"/>
      <c r="PJ135" s="154"/>
      <c r="PK135" s="142">
        <v>307</v>
      </c>
      <c r="PL135" s="142">
        <v>3097</v>
      </c>
    </row>
    <row r="136" spans="1:428" ht="15" x14ac:dyDescent="0.25">
      <c r="A136" s="156">
        <v>334610</v>
      </c>
      <c r="B136" s="157" t="s">
        <v>723</v>
      </c>
      <c r="C136" s="147" t="s">
        <v>323</v>
      </c>
      <c r="D136" s="153"/>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v>0</v>
      </c>
      <c r="AE136" s="151"/>
      <c r="AF136" s="151">
        <v>1</v>
      </c>
      <c r="AG136" s="151"/>
      <c r="AH136" s="151"/>
      <c r="AI136" s="151"/>
      <c r="AJ136" s="151"/>
      <c r="AK136" s="151"/>
      <c r="AL136" s="151"/>
      <c r="AM136" s="151"/>
      <c r="AN136" s="151"/>
      <c r="AO136" s="151"/>
      <c r="AP136" s="151"/>
      <c r="AQ136" s="151">
        <v>1</v>
      </c>
      <c r="AR136" s="151"/>
      <c r="AS136" s="151"/>
      <c r="AT136" s="151"/>
      <c r="AU136" s="151"/>
      <c r="AV136" s="151"/>
      <c r="AW136" s="151"/>
      <c r="AX136" s="151"/>
      <c r="AY136" s="151"/>
      <c r="AZ136" s="151"/>
      <c r="BA136" s="151"/>
      <c r="BB136" s="151"/>
      <c r="BC136" s="151"/>
      <c r="BD136" s="151"/>
      <c r="BE136" s="151"/>
      <c r="BF136" s="151"/>
      <c r="BG136" s="151"/>
      <c r="BH136" s="151"/>
      <c r="BI136" s="151"/>
      <c r="BJ136" s="151"/>
      <c r="BK136" s="151"/>
      <c r="BL136" s="151"/>
      <c r="BM136" s="151"/>
      <c r="BN136" s="151"/>
      <c r="BO136" s="151"/>
      <c r="BP136" s="151"/>
      <c r="BQ136" s="151"/>
      <c r="BR136" s="151"/>
      <c r="BS136" s="151"/>
      <c r="BT136" s="151"/>
      <c r="BU136" s="151"/>
      <c r="BV136" s="151"/>
      <c r="BW136" s="151"/>
      <c r="BX136" s="151"/>
      <c r="BY136" s="151"/>
      <c r="BZ136" s="151"/>
      <c r="CA136" s="151"/>
      <c r="CB136" s="151"/>
      <c r="CC136" s="151"/>
      <c r="CD136" s="151"/>
      <c r="CE136" s="151"/>
      <c r="CF136" s="151"/>
      <c r="CG136" s="151"/>
      <c r="CH136" s="151"/>
      <c r="CI136" s="151"/>
      <c r="CJ136" s="151"/>
      <c r="CK136" s="151"/>
      <c r="CL136" s="151"/>
      <c r="CM136" s="151"/>
      <c r="CN136" s="151"/>
      <c r="CO136" s="151"/>
      <c r="CP136" s="151">
        <v>3</v>
      </c>
      <c r="CQ136" s="151"/>
      <c r="CR136" s="151"/>
      <c r="CS136" s="151"/>
      <c r="CT136" s="151"/>
      <c r="CU136" s="151"/>
      <c r="CV136" s="151"/>
      <c r="CW136" s="151"/>
      <c r="CX136" s="151"/>
      <c r="CY136" s="151"/>
      <c r="CZ136" s="151"/>
      <c r="DA136" s="151"/>
      <c r="DB136" s="151"/>
      <c r="DC136" s="151"/>
      <c r="DD136" s="151"/>
      <c r="DE136" s="151"/>
      <c r="DF136" s="151"/>
      <c r="DG136" s="151"/>
      <c r="DH136" s="151"/>
      <c r="DI136" s="151"/>
      <c r="DJ136" s="151">
        <v>10</v>
      </c>
      <c r="DK136" s="151">
        <v>3</v>
      </c>
      <c r="DL136" s="151">
        <v>1</v>
      </c>
      <c r="DM136" s="151"/>
      <c r="DN136" s="151"/>
      <c r="DO136" s="151"/>
      <c r="DP136" s="151"/>
      <c r="DQ136" s="151"/>
      <c r="DR136" s="151"/>
      <c r="DS136" s="151"/>
      <c r="DT136" s="151">
        <v>26</v>
      </c>
      <c r="DU136" s="151"/>
      <c r="DV136" s="151"/>
      <c r="DW136" s="151"/>
      <c r="DX136" s="151"/>
      <c r="DY136" s="151"/>
      <c r="DZ136" s="151"/>
      <c r="EA136" s="151"/>
      <c r="EB136" s="151"/>
      <c r="EC136" s="151">
        <v>109</v>
      </c>
      <c r="ED136" s="151"/>
      <c r="EE136" s="151"/>
      <c r="EF136" s="151"/>
      <c r="EG136" s="151"/>
      <c r="EH136" s="151"/>
      <c r="EI136" s="151"/>
      <c r="EJ136" s="151"/>
      <c r="EK136" s="151"/>
      <c r="EL136" s="151"/>
      <c r="EM136" s="151"/>
      <c r="EN136" s="151"/>
      <c r="EO136" s="151"/>
      <c r="EP136" s="151"/>
      <c r="EQ136" s="151"/>
      <c r="ER136" s="151"/>
      <c r="ES136" s="151"/>
      <c r="ET136" s="151"/>
      <c r="EU136" s="151"/>
      <c r="EV136" s="151"/>
      <c r="EW136" s="151"/>
      <c r="EX136" s="151"/>
      <c r="EY136" s="151"/>
      <c r="EZ136" s="151"/>
      <c r="FA136" s="151"/>
      <c r="FB136" s="151"/>
      <c r="FC136" s="151"/>
      <c r="FD136" s="151">
        <v>8</v>
      </c>
      <c r="FE136" s="151"/>
      <c r="FF136" s="151"/>
      <c r="FG136" s="151"/>
      <c r="FH136" s="151"/>
      <c r="FI136" s="151"/>
      <c r="FJ136" s="151"/>
      <c r="FK136" s="151"/>
      <c r="FL136" s="151"/>
      <c r="FM136" s="151"/>
      <c r="FN136" s="151"/>
      <c r="FO136" s="151"/>
      <c r="FP136" s="151"/>
      <c r="FQ136" s="151"/>
      <c r="FR136" s="151"/>
      <c r="FS136" s="151"/>
      <c r="FT136" s="151"/>
      <c r="FU136" s="151"/>
      <c r="FV136" s="151"/>
      <c r="FW136" s="151"/>
      <c r="FX136" s="151"/>
      <c r="FY136" s="151"/>
      <c r="FZ136" s="151"/>
      <c r="GA136" s="151"/>
      <c r="GB136" s="151"/>
      <c r="GC136" s="151"/>
      <c r="GD136" s="151"/>
      <c r="GE136" s="151"/>
      <c r="GF136" s="151"/>
      <c r="GG136" s="151"/>
      <c r="GH136" s="151"/>
      <c r="GI136" s="151">
        <v>2</v>
      </c>
      <c r="GJ136" s="151"/>
      <c r="GK136" s="151"/>
      <c r="GL136" s="151"/>
      <c r="GM136" s="151"/>
      <c r="GN136" s="151"/>
      <c r="GO136" s="151"/>
      <c r="GP136" s="151"/>
      <c r="GQ136" s="151"/>
      <c r="GR136" s="151"/>
      <c r="GS136" s="151"/>
      <c r="GT136" s="151"/>
      <c r="GU136" s="151"/>
      <c r="GV136" s="151"/>
      <c r="GW136" s="151"/>
      <c r="GX136" s="151"/>
      <c r="GY136" s="151"/>
      <c r="GZ136" s="151"/>
      <c r="HA136" s="151"/>
      <c r="HB136" s="151"/>
      <c r="HC136" s="151"/>
      <c r="HD136" s="151"/>
      <c r="HE136" s="151"/>
      <c r="HF136" s="151"/>
      <c r="HG136" s="151"/>
      <c r="HH136" s="151"/>
      <c r="HI136" s="151"/>
      <c r="HJ136" s="151"/>
      <c r="HK136" s="151"/>
      <c r="HL136" s="151"/>
      <c r="HM136" s="151"/>
      <c r="HN136" s="151"/>
      <c r="HO136" s="151"/>
      <c r="HP136" s="151"/>
      <c r="HQ136" s="151"/>
      <c r="HR136" s="151"/>
      <c r="HS136" s="151"/>
      <c r="HT136" s="151"/>
      <c r="HU136" s="151"/>
      <c r="HV136" s="151"/>
      <c r="HW136" s="151"/>
      <c r="HX136" s="151"/>
      <c r="HY136" s="151"/>
      <c r="HZ136" s="151"/>
      <c r="IA136" s="151"/>
      <c r="IB136" s="151"/>
      <c r="IC136" s="151"/>
      <c r="ID136" s="151"/>
      <c r="IE136" s="151"/>
      <c r="IF136" s="151">
        <v>0</v>
      </c>
      <c r="IG136" s="151"/>
      <c r="IH136" s="151"/>
      <c r="II136" s="151"/>
      <c r="IJ136" s="151"/>
      <c r="IK136" s="151"/>
      <c r="IL136" s="151"/>
      <c r="IM136" s="151"/>
      <c r="IN136" s="151"/>
      <c r="IO136" s="151"/>
      <c r="IP136" s="151"/>
      <c r="IQ136" s="151"/>
      <c r="IR136" s="151"/>
      <c r="IS136" s="151"/>
      <c r="IT136" s="151"/>
      <c r="IU136" s="151"/>
      <c r="IV136" s="151"/>
      <c r="IW136" s="151"/>
      <c r="IX136" s="151"/>
      <c r="IY136" s="151"/>
      <c r="IZ136" s="151"/>
      <c r="JA136" s="151"/>
      <c r="JB136" s="151"/>
      <c r="JC136" s="151"/>
      <c r="JD136" s="151"/>
      <c r="JE136" s="151"/>
      <c r="JF136" s="151"/>
      <c r="JG136" s="151"/>
      <c r="JH136" s="151"/>
      <c r="JI136" s="151"/>
      <c r="JJ136" s="151"/>
      <c r="JK136" s="151"/>
      <c r="JL136" s="151">
        <v>1</v>
      </c>
      <c r="JM136" s="151">
        <v>2</v>
      </c>
      <c r="JN136" s="151">
        <v>1</v>
      </c>
      <c r="JO136" s="151">
        <v>1</v>
      </c>
      <c r="JP136" s="151">
        <v>3</v>
      </c>
      <c r="JQ136" s="151">
        <v>2</v>
      </c>
      <c r="JR136" s="151">
        <v>1</v>
      </c>
      <c r="JS136" s="151">
        <v>4</v>
      </c>
      <c r="JT136" s="151">
        <v>3</v>
      </c>
      <c r="JU136" s="151"/>
      <c r="JV136" s="151"/>
      <c r="JW136" s="151">
        <v>1</v>
      </c>
      <c r="JX136" s="151">
        <v>1</v>
      </c>
      <c r="JY136" s="151">
        <v>0</v>
      </c>
      <c r="JZ136" s="151">
        <v>1</v>
      </c>
      <c r="KA136" s="151">
        <v>1</v>
      </c>
      <c r="KB136" s="151">
        <v>1</v>
      </c>
      <c r="KC136" s="151">
        <v>1</v>
      </c>
      <c r="KD136" s="151">
        <v>2</v>
      </c>
      <c r="KE136" s="151">
        <v>2</v>
      </c>
      <c r="KF136" s="151"/>
      <c r="KG136" s="151"/>
      <c r="KH136" s="151"/>
      <c r="KI136" s="151"/>
      <c r="KJ136" s="151"/>
      <c r="KK136" s="151">
        <v>0</v>
      </c>
      <c r="KL136" s="151">
        <v>0</v>
      </c>
      <c r="KM136" s="151"/>
      <c r="KN136" s="151">
        <v>9</v>
      </c>
      <c r="KO136" s="151"/>
      <c r="KP136" s="151"/>
      <c r="KQ136" s="151"/>
      <c r="KR136" s="151"/>
      <c r="KS136" s="151">
        <v>28</v>
      </c>
      <c r="KT136" s="151">
        <v>228</v>
      </c>
      <c r="KU136" s="151">
        <v>232</v>
      </c>
      <c r="KV136" s="151"/>
      <c r="KW136" s="151">
        <v>10</v>
      </c>
      <c r="KX136" s="151">
        <v>17</v>
      </c>
      <c r="KY136" s="151">
        <v>12</v>
      </c>
      <c r="KZ136" s="151">
        <v>2</v>
      </c>
      <c r="LA136" s="151">
        <v>1</v>
      </c>
      <c r="LB136" s="151"/>
      <c r="LC136" s="151">
        <v>0</v>
      </c>
      <c r="LD136" s="151">
        <v>16</v>
      </c>
      <c r="LE136" s="151">
        <v>20</v>
      </c>
      <c r="LF136" s="151">
        <v>16</v>
      </c>
      <c r="LG136" s="151">
        <v>3</v>
      </c>
      <c r="LH136" s="151"/>
      <c r="LI136" s="151"/>
      <c r="LJ136" s="151"/>
      <c r="LK136" s="151"/>
      <c r="LL136" s="151"/>
      <c r="LM136" s="151"/>
      <c r="LN136" s="151"/>
      <c r="LO136" s="151"/>
      <c r="LP136" s="151"/>
      <c r="LQ136" s="151"/>
      <c r="LR136" s="151"/>
      <c r="LS136" s="151">
        <v>95</v>
      </c>
      <c r="LT136" s="151">
        <v>0</v>
      </c>
      <c r="LU136" s="151">
        <v>17</v>
      </c>
      <c r="LV136" s="151">
        <v>0</v>
      </c>
      <c r="LW136" s="151">
        <v>63</v>
      </c>
      <c r="LX136" s="151">
        <v>21</v>
      </c>
      <c r="LY136" s="151">
        <v>10</v>
      </c>
      <c r="LZ136" s="151">
        <v>11</v>
      </c>
      <c r="MA136" s="151">
        <v>8</v>
      </c>
      <c r="MB136" s="151">
        <v>56</v>
      </c>
      <c r="MC136" s="151"/>
      <c r="MD136" s="151">
        <v>52</v>
      </c>
      <c r="ME136" s="151">
        <v>0</v>
      </c>
      <c r="MF136" s="151">
        <v>234</v>
      </c>
      <c r="MG136" s="151">
        <v>0</v>
      </c>
      <c r="MH136" s="151">
        <v>6</v>
      </c>
      <c r="MI136" s="151">
        <v>5</v>
      </c>
      <c r="MJ136" s="151">
        <v>25</v>
      </c>
      <c r="MK136" s="151">
        <v>0</v>
      </c>
      <c r="ML136" s="151">
        <v>28</v>
      </c>
      <c r="MM136" s="151">
        <v>9</v>
      </c>
      <c r="MN136" s="151">
        <v>59</v>
      </c>
      <c r="MO136" s="151">
        <v>97</v>
      </c>
      <c r="MP136" s="151">
        <v>1</v>
      </c>
      <c r="MQ136" s="151"/>
      <c r="MR136" s="151"/>
      <c r="MS136" s="151">
        <v>13</v>
      </c>
      <c r="MT136" s="151">
        <v>27</v>
      </c>
      <c r="MU136" s="151">
        <v>8</v>
      </c>
      <c r="MV136" s="151">
        <v>1</v>
      </c>
      <c r="MW136" s="151">
        <v>0</v>
      </c>
      <c r="MX136" s="151"/>
      <c r="MY136" s="151">
        <v>0</v>
      </c>
      <c r="MZ136" s="151">
        <v>2</v>
      </c>
      <c r="NA136" s="151">
        <v>5</v>
      </c>
      <c r="NB136" s="151">
        <v>1</v>
      </c>
      <c r="NC136" s="151">
        <v>0</v>
      </c>
      <c r="ND136" s="151">
        <v>0</v>
      </c>
      <c r="NE136" s="151"/>
      <c r="NF136" s="151">
        <v>0</v>
      </c>
      <c r="NG136" s="151"/>
      <c r="NH136" s="151"/>
      <c r="NI136" s="151"/>
      <c r="NJ136" s="151"/>
      <c r="NK136" s="151"/>
      <c r="NL136" s="151">
        <v>0</v>
      </c>
      <c r="NM136" s="151"/>
      <c r="NN136" s="151">
        <v>1</v>
      </c>
      <c r="NO136" s="151">
        <v>191</v>
      </c>
      <c r="NP136" s="151">
        <v>4</v>
      </c>
      <c r="NQ136" s="151">
        <v>6</v>
      </c>
      <c r="NR136" s="151"/>
      <c r="NS136" s="151">
        <v>0</v>
      </c>
      <c r="NT136" s="151">
        <v>1</v>
      </c>
      <c r="NU136" s="151">
        <v>0</v>
      </c>
      <c r="NV136" s="151"/>
      <c r="NW136" s="151">
        <v>1</v>
      </c>
      <c r="NX136" s="151"/>
      <c r="NY136" s="151"/>
      <c r="NZ136" s="151"/>
      <c r="OA136" s="151">
        <v>7</v>
      </c>
      <c r="OB136" s="151">
        <v>2</v>
      </c>
      <c r="OC136" s="151">
        <v>13</v>
      </c>
      <c r="OD136" s="151"/>
      <c r="OE136" s="151">
        <v>8</v>
      </c>
      <c r="OF136" s="151">
        <v>21</v>
      </c>
      <c r="OG136" s="151"/>
      <c r="OH136" s="151"/>
      <c r="OI136" s="151"/>
      <c r="OJ136" s="151">
        <v>17</v>
      </c>
      <c r="OK136" s="151"/>
      <c r="OL136" s="151"/>
      <c r="OM136" s="151"/>
      <c r="ON136" s="151"/>
      <c r="OO136" s="152">
        <v>26</v>
      </c>
      <c r="OP136" s="142">
        <v>1945</v>
      </c>
      <c r="OQ136" s="153">
        <v>176</v>
      </c>
      <c r="OR136" s="151">
        <v>74</v>
      </c>
      <c r="OS136" s="151"/>
      <c r="OT136" s="151"/>
      <c r="OU136" s="151"/>
      <c r="OV136" s="151">
        <v>-14</v>
      </c>
      <c r="OW136" s="151">
        <v>254</v>
      </c>
      <c r="OX136" s="151">
        <v>-507</v>
      </c>
      <c r="OY136" s="151"/>
      <c r="OZ136" s="151"/>
      <c r="PA136" s="151"/>
      <c r="PB136" s="151"/>
      <c r="PC136" s="151"/>
      <c r="PD136" s="151"/>
      <c r="PE136" s="151"/>
      <c r="PF136" s="151"/>
      <c r="PG136" s="151"/>
      <c r="PH136" s="151"/>
      <c r="PI136" s="151"/>
      <c r="PJ136" s="154"/>
      <c r="PK136" s="142">
        <v>-18</v>
      </c>
      <c r="PL136" s="142">
        <v>1927</v>
      </c>
    </row>
    <row r="137" spans="1:428" ht="15" x14ac:dyDescent="0.25">
      <c r="A137" s="156">
        <v>335110</v>
      </c>
      <c r="B137" s="157" t="s">
        <v>723</v>
      </c>
      <c r="C137" s="147" t="s">
        <v>324</v>
      </c>
      <c r="D137" s="153"/>
      <c r="E137" s="151"/>
      <c r="F137" s="151"/>
      <c r="G137" s="151"/>
      <c r="H137" s="151"/>
      <c r="I137" s="151"/>
      <c r="J137" s="151">
        <v>1</v>
      </c>
      <c r="K137" s="151">
        <v>0</v>
      </c>
      <c r="L137" s="151"/>
      <c r="M137" s="151"/>
      <c r="N137" s="151"/>
      <c r="O137" s="151">
        <v>1</v>
      </c>
      <c r="P137" s="151"/>
      <c r="Q137" s="151"/>
      <c r="R137" s="151"/>
      <c r="S137" s="151"/>
      <c r="T137" s="151"/>
      <c r="U137" s="151"/>
      <c r="V137" s="151"/>
      <c r="W137" s="151"/>
      <c r="X137" s="151"/>
      <c r="Y137" s="151">
        <v>0</v>
      </c>
      <c r="Z137" s="151"/>
      <c r="AA137" s="151"/>
      <c r="AB137" s="151">
        <v>1</v>
      </c>
      <c r="AC137" s="151">
        <v>4</v>
      </c>
      <c r="AD137" s="151">
        <v>2</v>
      </c>
      <c r="AE137" s="151">
        <v>0</v>
      </c>
      <c r="AF137" s="151">
        <v>2</v>
      </c>
      <c r="AG137" s="151"/>
      <c r="AH137" s="151">
        <v>2</v>
      </c>
      <c r="AI137" s="151"/>
      <c r="AJ137" s="151">
        <v>0</v>
      </c>
      <c r="AK137" s="151">
        <v>0</v>
      </c>
      <c r="AL137" s="151">
        <v>1</v>
      </c>
      <c r="AM137" s="151">
        <v>1</v>
      </c>
      <c r="AN137" s="151"/>
      <c r="AO137" s="151"/>
      <c r="AP137" s="151"/>
      <c r="AQ137" s="151"/>
      <c r="AR137" s="151"/>
      <c r="AS137" s="151">
        <v>0</v>
      </c>
      <c r="AT137" s="151"/>
      <c r="AU137" s="151"/>
      <c r="AV137" s="151"/>
      <c r="AW137" s="151"/>
      <c r="AX137" s="151"/>
      <c r="AY137" s="151"/>
      <c r="AZ137" s="151"/>
      <c r="BA137" s="151"/>
      <c r="BB137" s="151"/>
      <c r="BC137" s="151"/>
      <c r="BD137" s="151"/>
      <c r="BE137" s="151"/>
      <c r="BF137" s="151"/>
      <c r="BG137" s="151"/>
      <c r="BH137" s="151"/>
      <c r="BI137" s="151"/>
      <c r="BJ137" s="151"/>
      <c r="BK137" s="151"/>
      <c r="BL137" s="151"/>
      <c r="BM137" s="151"/>
      <c r="BN137" s="151"/>
      <c r="BO137" s="151"/>
      <c r="BP137" s="151"/>
      <c r="BQ137" s="151">
        <v>1</v>
      </c>
      <c r="BR137" s="151"/>
      <c r="BS137" s="151"/>
      <c r="BT137" s="151"/>
      <c r="BU137" s="151"/>
      <c r="BV137" s="151"/>
      <c r="BW137" s="151"/>
      <c r="BX137" s="151"/>
      <c r="BY137" s="151"/>
      <c r="BZ137" s="151"/>
      <c r="CA137" s="151"/>
      <c r="CB137" s="151"/>
      <c r="CC137" s="151"/>
      <c r="CD137" s="151"/>
      <c r="CE137" s="151"/>
      <c r="CF137" s="151"/>
      <c r="CG137" s="151"/>
      <c r="CH137" s="151"/>
      <c r="CI137" s="151"/>
      <c r="CJ137" s="151">
        <v>1</v>
      </c>
      <c r="CK137" s="151">
        <v>2</v>
      </c>
      <c r="CL137" s="151"/>
      <c r="CM137" s="151"/>
      <c r="CN137" s="151"/>
      <c r="CO137" s="151">
        <v>1</v>
      </c>
      <c r="CP137" s="151"/>
      <c r="CQ137" s="151"/>
      <c r="CR137" s="151">
        <v>1</v>
      </c>
      <c r="CS137" s="151"/>
      <c r="CT137" s="151"/>
      <c r="CU137" s="151"/>
      <c r="CV137" s="151">
        <v>1</v>
      </c>
      <c r="CW137" s="151">
        <v>1</v>
      </c>
      <c r="CX137" s="151"/>
      <c r="CY137" s="151"/>
      <c r="CZ137" s="151"/>
      <c r="DA137" s="151"/>
      <c r="DB137" s="151"/>
      <c r="DC137" s="151">
        <v>1</v>
      </c>
      <c r="DD137" s="151"/>
      <c r="DE137" s="151"/>
      <c r="DF137" s="151"/>
      <c r="DG137" s="151"/>
      <c r="DH137" s="151">
        <v>1</v>
      </c>
      <c r="DI137" s="151"/>
      <c r="DJ137" s="151"/>
      <c r="DK137" s="151"/>
      <c r="DL137" s="151"/>
      <c r="DM137" s="151"/>
      <c r="DN137" s="151"/>
      <c r="DO137" s="151"/>
      <c r="DP137" s="151"/>
      <c r="DQ137" s="151"/>
      <c r="DR137" s="151"/>
      <c r="DS137" s="151"/>
      <c r="DT137" s="151"/>
      <c r="DU137" s="151"/>
      <c r="DV137" s="151"/>
      <c r="DW137" s="151"/>
      <c r="DX137" s="151"/>
      <c r="DY137" s="151"/>
      <c r="DZ137" s="151"/>
      <c r="EA137" s="151"/>
      <c r="EB137" s="151"/>
      <c r="EC137" s="151"/>
      <c r="ED137" s="151">
        <v>211</v>
      </c>
      <c r="EE137" s="151">
        <v>442</v>
      </c>
      <c r="EF137" s="151"/>
      <c r="EG137" s="151">
        <v>1</v>
      </c>
      <c r="EH137" s="151"/>
      <c r="EI137" s="151">
        <v>0</v>
      </c>
      <c r="EJ137" s="151"/>
      <c r="EK137" s="151"/>
      <c r="EL137" s="151"/>
      <c r="EM137" s="151"/>
      <c r="EN137" s="151"/>
      <c r="EO137" s="151"/>
      <c r="EP137" s="151"/>
      <c r="EQ137" s="151"/>
      <c r="ER137" s="151">
        <v>17</v>
      </c>
      <c r="ES137" s="151">
        <v>79</v>
      </c>
      <c r="ET137" s="151">
        <v>6</v>
      </c>
      <c r="EU137" s="151">
        <v>1</v>
      </c>
      <c r="EV137" s="151">
        <v>1</v>
      </c>
      <c r="EW137" s="151"/>
      <c r="EX137" s="151"/>
      <c r="EY137" s="151"/>
      <c r="EZ137" s="151">
        <v>101</v>
      </c>
      <c r="FA137" s="151"/>
      <c r="FB137" s="151"/>
      <c r="FC137" s="151"/>
      <c r="FD137" s="151">
        <v>1</v>
      </c>
      <c r="FE137" s="151">
        <v>1</v>
      </c>
      <c r="FF137" s="151"/>
      <c r="FG137" s="151">
        <v>3</v>
      </c>
      <c r="FH137" s="151"/>
      <c r="FI137" s="151"/>
      <c r="FJ137" s="151"/>
      <c r="FK137" s="151"/>
      <c r="FL137" s="151"/>
      <c r="FM137" s="151"/>
      <c r="FN137" s="151"/>
      <c r="FO137" s="151"/>
      <c r="FP137" s="151"/>
      <c r="FQ137" s="151"/>
      <c r="FR137" s="151"/>
      <c r="FS137" s="151">
        <v>0</v>
      </c>
      <c r="FT137" s="151"/>
      <c r="FU137" s="151"/>
      <c r="FV137" s="151"/>
      <c r="FW137" s="151"/>
      <c r="FX137" s="151"/>
      <c r="FY137" s="151">
        <v>2</v>
      </c>
      <c r="FZ137" s="151">
        <v>0</v>
      </c>
      <c r="GA137" s="151"/>
      <c r="GB137" s="151"/>
      <c r="GC137" s="151"/>
      <c r="GD137" s="151"/>
      <c r="GE137" s="151"/>
      <c r="GF137" s="151"/>
      <c r="GG137" s="151"/>
      <c r="GH137" s="151">
        <v>1</v>
      </c>
      <c r="GI137" s="151">
        <v>1</v>
      </c>
      <c r="GJ137" s="151"/>
      <c r="GK137" s="151"/>
      <c r="GL137" s="151"/>
      <c r="GM137" s="151"/>
      <c r="GN137" s="151"/>
      <c r="GO137" s="151"/>
      <c r="GP137" s="151">
        <v>0</v>
      </c>
      <c r="GQ137" s="151">
        <v>1</v>
      </c>
      <c r="GR137" s="151">
        <v>0</v>
      </c>
      <c r="GS137" s="151">
        <v>0</v>
      </c>
      <c r="GT137" s="151">
        <v>1</v>
      </c>
      <c r="GU137" s="151">
        <v>1</v>
      </c>
      <c r="GV137" s="151">
        <v>0</v>
      </c>
      <c r="GW137" s="151">
        <v>1</v>
      </c>
      <c r="GX137" s="151"/>
      <c r="GY137" s="151"/>
      <c r="GZ137" s="151"/>
      <c r="HA137" s="151">
        <v>0</v>
      </c>
      <c r="HB137" s="151">
        <v>1</v>
      </c>
      <c r="HC137" s="151">
        <v>5</v>
      </c>
      <c r="HD137" s="151"/>
      <c r="HE137" s="151"/>
      <c r="HF137" s="151"/>
      <c r="HG137" s="151">
        <v>1</v>
      </c>
      <c r="HH137" s="151">
        <v>3</v>
      </c>
      <c r="HI137" s="151">
        <v>0</v>
      </c>
      <c r="HJ137" s="151"/>
      <c r="HK137" s="151"/>
      <c r="HL137" s="151"/>
      <c r="HM137" s="151"/>
      <c r="HN137" s="151"/>
      <c r="HO137" s="151"/>
      <c r="HP137" s="151"/>
      <c r="HQ137" s="151"/>
      <c r="HR137" s="151"/>
      <c r="HS137" s="151"/>
      <c r="HT137" s="151"/>
      <c r="HU137" s="151"/>
      <c r="HV137" s="151"/>
      <c r="HW137" s="151"/>
      <c r="HX137" s="151"/>
      <c r="HY137" s="151"/>
      <c r="HZ137" s="151"/>
      <c r="IA137" s="151"/>
      <c r="IB137" s="151"/>
      <c r="IC137" s="151"/>
      <c r="ID137" s="151"/>
      <c r="IE137" s="151"/>
      <c r="IF137" s="151"/>
      <c r="IG137" s="151"/>
      <c r="IH137" s="151"/>
      <c r="II137" s="151"/>
      <c r="IJ137" s="151"/>
      <c r="IK137" s="151"/>
      <c r="IL137" s="151"/>
      <c r="IM137" s="151"/>
      <c r="IN137" s="151"/>
      <c r="IO137" s="151"/>
      <c r="IP137" s="151"/>
      <c r="IQ137" s="151"/>
      <c r="IR137" s="151"/>
      <c r="IS137" s="151"/>
      <c r="IT137" s="151"/>
      <c r="IU137" s="151"/>
      <c r="IV137" s="151"/>
      <c r="IW137" s="151">
        <v>1</v>
      </c>
      <c r="IX137" s="151">
        <v>3</v>
      </c>
      <c r="IY137" s="151">
        <v>1</v>
      </c>
      <c r="IZ137" s="151"/>
      <c r="JA137" s="151"/>
      <c r="JB137" s="151"/>
      <c r="JC137" s="151"/>
      <c r="JD137" s="151"/>
      <c r="JE137" s="151"/>
      <c r="JF137" s="151"/>
      <c r="JG137" s="151">
        <v>0</v>
      </c>
      <c r="JH137" s="151">
        <v>0</v>
      </c>
      <c r="JI137" s="151"/>
      <c r="JJ137" s="151"/>
      <c r="JK137" s="151">
        <v>0</v>
      </c>
      <c r="JL137" s="151">
        <v>1</v>
      </c>
      <c r="JM137" s="151">
        <v>0</v>
      </c>
      <c r="JN137" s="151"/>
      <c r="JO137" s="151">
        <v>2</v>
      </c>
      <c r="JP137" s="151">
        <v>31</v>
      </c>
      <c r="JQ137" s="151"/>
      <c r="JR137" s="151">
        <v>4</v>
      </c>
      <c r="JS137" s="151"/>
      <c r="JT137" s="151">
        <v>0</v>
      </c>
      <c r="JU137" s="151"/>
      <c r="JV137" s="151"/>
      <c r="JW137" s="151">
        <v>1</v>
      </c>
      <c r="JX137" s="151">
        <v>0</v>
      </c>
      <c r="JY137" s="151"/>
      <c r="JZ137" s="151"/>
      <c r="KA137" s="151"/>
      <c r="KB137" s="151"/>
      <c r="KC137" s="151">
        <v>0</v>
      </c>
      <c r="KD137" s="151">
        <v>1</v>
      </c>
      <c r="KE137" s="151"/>
      <c r="KF137" s="151"/>
      <c r="KG137" s="151"/>
      <c r="KH137" s="151"/>
      <c r="KI137" s="151"/>
      <c r="KJ137" s="151"/>
      <c r="KK137" s="151"/>
      <c r="KL137" s="151"/>
      <c r="KM137" s="151">
        <v>0</v>
      </c>
      <c r="KN137" s="151">
        <v>19</v>
      </c>
      <c r="KO137" s="151"/>
      <c r="KP137" s="151"/>
      <c r="KQ137" s="151"/>
      <c r="KR137" s="151"/>
      <c r="KS137" s="151"/>
      <c r="KT137" s="151"/>
      <c r="KU137" s="151"/>
      <c r="KV137" s="151"/>
      <c r="KW137" s="151"/>
      <c r="KX137" s="151"/>
      <c r="KY137" s="151">
        <v>0</v>
      </c>
      <c r="KZ137" s="151"/>
      <c r="LA137" s="151"/>
      <c r="LB137" s="151"/>
      <c r="LC137" s="151"/>
      <c r="LD137" s="151"/>
      <c r="LE137" s="151">
        <v>1</v>
      </c>
      <c r="LF137" s="151"/>
      <c r="LG137" s="151"/>
      <c r="LH137" s="151"/>
      <c r="LI137" s="151"/>
      <c r="LJ137" s="151">
        <v>1</v>
      </c>
      <c r="LK137" s="151"/>
      <c r="LL137" s="151"/>
      <c r="LM137" s="151"/>
      <c r="LN137" s="151">
        <v>5</v>
      </c>
      <c r="LO137" s="151"/>
      <c r="LP137" s="151"/>
      <c r="LQ137" s="151"/>
      <c r="LR137" s="151"/>
      <c r="LS137" s="151">
        <v>0</v>
      </c>
      <c r="LT137" s="151"/>
      <c r="LU137" s="151"/>
      <c r="LV137" s="151"/>
      <c r="LW137" s="151">
        <v>0</v>
      </c>
      <c r="LX137" s="151">
        <v>2</v>
      </c>
      <c r="LY137" s="151">
        <v>8</v>
      </c>
      <c r="LZ137" s="151"/>
      <c r="MA137" s="151">
        <v>2</v>
      </c>
      <c r="MB137" s="151">
        <v>1</v>
      </c>
      <c r="MC137" s="151"/>
      <c r="MD137" s="151"/>
      <c r="ME137" s="151"/>
      <c r="MF137" s="151">
        <v>1</v>
      </c>
      <c r="MG137" s="151">
        <v>7</v>
      </c>
      <c r="MH137" s="151"/>
      <c r="MI137" s="151">
        <v>102</v>
      </c>
      <c r="MJ137" s="151">
        <v>1</v>
      </c>
      <c r="MK137" s="151">
        <v>0</v>
      </c>
      <c r="ML137" s="151">
        <v>1</v>
      </c>
      <c r="MM137" s="151"/>
      <c r="MN137" s="151"/>
      <c r="MO137" s="151"/>
      <c r="MP137" s="151"/>
      <c r="MQ137" s="151">
        <v>15</v>
      </c>
      <c r="MR137" s="151">
        <v>2</v>
      </c>
      <c r="MS137" s="151"/>
      <c r="MT137" s="151">
        <v>3</v>
      </c>
      <c r="MU137" s="151"/>
      <c r="MV137" s="151"/>
      <c r="MW137" s="151"/>
      <c r="MX137" s="151"/>
      <c r="MY137" s="151"/>
      <c r="MZ137" s="151">
        <v>0</v>
      </c>
      <c r="NA137" s="151">
        <v>12</v>
      </c>
      <c r="NB137" s="151">
        <v>1</v>
      </c>
      <c r="NC137" s="151"/>
      <c r="ND137" s="151"/>
      <c r="NE137" s="151">
        <v>0</v>
      </c>
      <c r="NF137" s="151">
        <v>1</v>
      </c>
      <c r="NG137" s="151"/>
      <c r="NH137" s="151">
        <v>0</v>
      </c>
      <c r="NI137" s="151"/>
      <c r="NJ137" s="151"/>
      <c r="NK137" s="151"/>
      <c r="NL137" s="151"/>
      <c r="NM137" s="151"/>
      <c r="NN137" s="151">
        <v>1</v>
      </c>
      <c r="NO137" s="151">
        <v>1</v>
      </c>
      <c r="NP137" s="151"/>
      <c r="NQ137" s="151">
        <v>2</v>
      </c>
      <c r="NR137" s="151"/>
      <c r="NS137" s="151">
        <v>3</v>
      </c>
      <c r="NT137" s="151"/>
      <c r="NU137" s="151"/>
      <c r="NV137" s="151"/>
      <c r="NW137" s="151"/>
      <c r="NX137" s="151"/>
      <c r="NY137" s="151"/>
      <c r="NZ137" s="151"/>
      <c r="OA137" s="151">
        <v>0</v>
      </c>
      <c r="OB137" s="151"/>
      <c r="OC137" s="151">
        <v>2</v>
      </c>
      <c r="OD137" s="151"/>
      <c r="OE137" s="151"/>
      <c r="OF137" s="151">
        <v>250</v>
      </c>
      <c r="OG137" s="151"/>
      <c r="OH137" s="151"/>
      <c r="OI137" s="151"/>
      <c r="OJ137" s="151">
        <v>112</v>
      </c>
      <c r="OK137" s="151">
        <v>73</v>
      </c>
      <c r="OL137" s="151">
        <v>144</v>
      </c>
      <c r="OM137" s="151"/>
      <c r="ON137" s="151"/>
      <c r="OO137" s="152"/>
      <c r="OP137" s="142">
        <v>1728</v>
      </c>
      <c r="OQ137" s="153">
        <v>633</v>
      </c>
      <c r="OR137" s="151"/>
      <c r="OS137" s="151"/>
      <c r="OT137" s="151"/>
      <c r="OU137" s="151"/>
      <c r="OV137" s="151">
        <v>15</v>
      </c>
      <c r="OW137" s="151">
        <v>288</v>
      </c>
      <c r="OX137" s="151">
        <v>-1283</v>
      </c>
      <c r="OY137" s="151"/>
      <c r="OZ137" s="151"/>
      <c r="PA137" s="151"/>
      <c r="PB137" s="151"/>
      <c r="PC137" s="151"/>
      <c r="PD137" s="151"/>
      <c r="PE137" s="151"/>
      <c r="PF137" s="151"/>
      <c r="PG137" s="151"/>
      <c r="PH137" s="151"/>
      <c r="PI137" s="151"/>
      <c r="PJ137" s="154"/>
      <c r="PK137" s="142">
        <v>-347</v>
      </c>
      <c r="PL137" s="142">
        <v>1381</v>
      </c>
    </row>
    <row r="138" spans="1:428" ht="15" x14ac:dyDescent="0.25">
      <c r="A138" s="156">
        <v>335120</v>
      </c>
      <c r="B138" s="157" t="s">
        <v>724</v>
      </c>
      <c r="C138" s="147" t="s">
        <v>325</v>
      </c>
      <c r="D138" s="153"/>
      <c r="E138" s="151"/>
      <c r="F138" s="151"/>
      <c r="G138" s="151"/>
      <c r="H138" s="151"/>
      <c r="I138" s="151"/>
      <c r="J138" s="151"/>
      <c r="K138" s="151"/>
      <c r="L138" s="151"/>
      <c r="M138" s="151"/>
      <c r="N138" s="151"/>
      <c r="O138" s="151">
        <v>54</v>
      </c>
      <c r="P138" s="151"/>
      <c r="Q138" s="151">
        <v>39</v>
      </c>
      <c r="R138" s="151">
        <v>18</v>
      </c>
      <c r="S138" s="151">
        <v>2</v>
      </c>
      <c r="T138" s="151"/>
      <c r="U138" s="151">
        <v>12</v>
      </c>
      <c r="V138" s="151"/>
      <c r="W138" s="151">
        <v>8</v>
      </c>
      <c r="X138" s="151">
        <v>47</v>
      </c>
      <c r="Y138" s="151">
        <v>4</v>
      </c>
      <c r="Z138" s="151"/>
      <c r="AA138" s="151">
        <v>1</v>
      </c>
      <c r="AB138" s="151">
        <v>516</v>
      </c>
      <c r="AC138" s="151">
        <v>13</v>
      </c>
      <c r="AD138" s="151">
        <v>2356</v>
      </c>
      <c r="AE138" s="151">
        <v>179</v>
      </c>
      <c r="AF138" s="151">
        <v>1126</v>
      </c>
      <c r="AG138" s="151">
        <v>133</v>
      </c>
      <c r="AH138" s="151">
        <v>1427</v>
      </c>
      <c r="AI138" s="151">
        <v>1627</v>
      </c>
      <c r="AJ138" s="151">
        <v>2550</v>
      </c>
      <c r="AK138" s="151">
        <v>258</v>
      </c>
      <c r="AL138" s="151">
        <v>968</v>
      </c>
      <c r="AM138" s="151">
        <v>837</v>
      </c>
      <c r="AN138" s="151"/>
      <c r="AO138" s="151"/>
      <c r="AP138" s="151"/>
      <c r="AQ138" s="151">
        <v>126</v>
      </c>
      <c r="AR138" s="151"/>
      <c r="AS138" s="151"/>
      <c r="AT138" s="151"/>
      <c r="AU138" s="151"/>
      <c r="AV138" s="151"/>
      <c r="AW138" s="151"/>
      <c r="AX138" s="151"/>
      <c r="AY138" s="151"/>
      <c r="AZ138" s="151"/>
      <c r="BA138" s="151"/>
      <c r="BB138" s="151"/>
      <c r="BC138" s="151"/>
      <c r="BD138" s="151">
        <v>9</v>
      </c>
      <c r="BE138" s="151">
        <v>23</v>
      </c>
      <c r="BF138" s="151"/>
      <c r="BG138" s="151"/>
      <c r="BH138" s="151"/>
      <c r="BI138" s="151"/>
      <c r="BJ138" s="151"/>
      <c r="BK138" s="151"/>
      <c r="BL138" s="151"/>
      <c r="BM138" s="151"/>
      <c r="BN138" s="151"/>
      <c r="BO138" s="151"/>
      <c r="BP138" s="151"/>
      <c r="BQ138" s="151">
        <v>1</v>
      </c>
      <c r="BR138" s="151"/>
      <c r="BS138" s="151"/>
      <c r="BT138" s="151"/>
      <c r="BU138" s="151"/>
      <c r="BV138" s="151"/>
      <c r="BW138" s="151"/>
      <c r="BX138" s="151"/>
      <c r="BY138" s="151"/>
      <c r="BZ138" s="151"/>
      <c r="CA138" s="151"/>
      <c r="CB138" s="151"/>
      <c r="CC138" s="151"/>
      <c r="CD138" s="151"/>
      <c r="CE138" s="151"/>
      <c r="CF138" s="151"/>
      <c r="CG138" s="151"/>
      <c r="CH138" s="151"/>
      <c r="CI138" s="151"/>
      <c r="CJ138" s="151">
        <v>1</v>
      </c>
      <c r="CK138" s="151">
        <v>1</v>
      </c>
      <c r="CL138" s="151"/>
      <c r="CM138" s="151"/>
      <c r="CN138" s="151"/>
      <c r="CO138" s="151">
        <v>7</v>
      </c>
      <c r="CP138" s="151"/>
      <c r="CQ138" s="151"/>
      <c r="CR138" s="151">
        <v>1</v>
      </c>
      <c r="CS138" s="151"/>
      <c r="CT138" s="151"/>
      <c r="CU138" s="151"/>
      <c r="CV138" s="151">
        <v>1</v>
      </c>
      <c r="CW138" s="151">
        <v>1</v>
      </c>
      <c r="CX138" s="151"/>
      <c r="CY138" s="151"/>
      <c r="CZ138" s="151"/>
      <c r="DA138" s="151">
        <v>50</v>
      </c>
      <c r="DB138" s="151"/>
      <c r="DC138" s="151">
        <v>1</v>
      </c>
      <c r="DD138" s="151"/>
      <c r="DE138" s="151"/>
      <c r="DF138" s="151"/>
      <c r="DG138" s="151"/>
      <c r="DH138" s="151">
        <v>1</v>
      </c>
      <c r="DI138" s="151"/>
      <c r="DJ138" s="151"/>
      <c r="DK138" s="151"/>
      <c r="DL138" s="151">
        <v>1</v>
      </c>
      <c r="DM138" s="151"/>
      <c r="DN138" s="151"/>
      <c r="DO138" s="151"/>
      <c r="DP138" s="151">
        <v>5</v>
      </c>
      <c r="DQ138" s="151"/>
      <c r="DR138" s="151"/>
      <c r="DS138" s="151"/>
      <c r="DT138" s="151"/>
      <c r="DU138" s="151"/>
      <c r="DV138" s="151"/>
      <c r="DW138" s="151"/>
      <c r="DX138" s="151"/>
      <c r="DY138" s="151"/>
      <c r="DZ138" s="151"/>
      <c r="EA138" s="151"/>
      <c r="EB138" s="151"/>
      <c r="EC138" s="151"/>
      <c r="ED138" s="151"/>
      <c r="EE138" s="151">
        <v>187</v>
      </c>
      <c r="EF138" s="151"/>
      <c r="EG138" s="151"/>
      <c r="EH138" s="151"/>
      <c r="EI138" s="151"/>
      <c r="EJ138" s="151"/>
      <c r="EK138" s="151"/>
      <c r="EL138" s="151"/>
      <c r="EM138" s="151"/>
      <c r="EN138" s="151"/>
      <c r="EO138" s="151"/>
      <c r="EP138" s="151"/>
      <c r="EQ138" s="151"/>
      <c r="ER138" s="151"/>
      <c r="ES138" s="151"/>
      <c r="ET138" s="151"/>
      <c r="EU138" s="151">
        <v>109</v>
      </c>
      <c r="EV138" s="151"/>
      <c r="EW138" s="151">
        <v>2</v>
      </c>
      <c r="EX138" s="151"/>
      <c r="EY138" s="151"/>
      <c r="EZ138" s="151">
        <v>1</v>
      </c>
      <c r="FA138" s="151"/>
      <c r="FB138" s="151"/>
      <c r="FC138" s="151"/>
      <c r="FD138" s="151">
        <v>54</v>
      </c>
      <c r="FE138" s="151">
        <v>0</v>
      </c>
      <c r="FF138" s="151"/>
      <c r="FG138" s="151">
        <v>2</v>
      </c>
      <c r="FH138" s="151"/>
      <c r="FI138" s="151"/>
      <c r="FJ138" s="151"/>
      <c r="FK138" s="151">
        <v>135</v>
      </c>
      <c r="FL138" s="151"/>
      <c r="FM138" s="151">
        <v>25</v>
      </c>
      <c r="FN138" s="151">
        <v>12</v>
      </c>
      <c r="FO138" s="151"/>
      <c r="FP138" s="151"/>
      <c r="FQ138" s="151"/>
      <c r="FR138" s="151"/>
      <c r="FS138" s="151"/>
      <c r="FT138" s="151"/>
      <c r="FU138" s="151"/>
      <c r="FV138" s="151"/>
      <c r="FW138" s="151">
        <v>26</v>
      </c>
      <c r="FX138" s="151"/>
      <c r="FY138" s="151"/>
      <c r="FZ138" s="151">
        <v>4</v>
      </c>
      <c r="GA138" s="151"/>
      <c r="GB138" s="151"/>
      <c r="GC138" s="151"/>
      <c r="GD138" s="151"/>
      <c r="GE138" s="151"/>
      <c r="GF138" s="151"/>
      <c r="GG138" s="151"/>
      <c r="GH138" s="151"/>
      <c r="GI138" s="151">
        <v>0</v>
      </c>
      <c r="GJ138" s="151"/>
      <c r="GK138" s="151"/>
      <c r="GL138" s="151"/>
      <c r="GM138" s="151"/>
      <c r="GN138" s="151"/>
      <c r="GO138" s="151"/>
      <c r="GP138" s="151"/>
      <c r="GQ138" s="151"/>
      <c r="GR138" s="151"/>
      <c r="GS138" s="151"/>
      <c r="GT138" s="151"/>
      <c r="GU138" s="151"/>
      <c r="GV138" s="151"/>
      <c r="GW138" s="151"/>
      <c r="GX138" s="151"/>
      <c r="GY138" s="151"/>
      <c r="GZ138" s="151"/>
      <c r="HA138" s="151"/>
      <c r="HB138" s="151"/>
      <c r="HC138" s="151"/>
      <c r="HD138" s="151"/>
      <c r="HE138" s="151"/>
      <c r="HF138" s="151"/>
      <c r="HG138" s="151"/>
      <c r="HH138" s="151"/>
      <c r="HI138" s="151"/>
      <c r="HJ138" s="151"/>
      <c r="HK138" s="151"/>
      <c r="HL138" s="151"/>
      <c r="HM138" s="151"/>
      <c r="HN138" s="151"/>
      <c r="HO138" s="151"/>
      <c r="HP138" s="151"/>
      <c r="HQ138" s="151"/>
      <c r="HR138" s="151"/>
      <c r="HS138" s="151"/>
      <c r="HT138" s="151"/>
      <c r="HU138" s="151"/>
      <c r="HV138" s="151"/>
      <c r="HW138" s="151"/>
      <c r="HX138" s="151"/>
      <c r="HY138" s="151"/>
      <c r="HZ138" s="151"/>
      <c r="IA138" s="151"/>
      <c r="IB138" s="151"/>
      <c r="IC138" s="151"/>
      <c r="ID138" s="151"/>
      <c r="IE138" s="151"/>
      <c r="IF138" s="151">
        <v>16</v>
      </c>
      <c r="IG138" s="151"/>
      <c r="IH138" s="151"/>
      <c r="II138" s="151"/>
      <c r="IJ138" s="151"/>
      <c r="IK138" s="151"/>
      <c r="IL138" s="151"/>
      <c r="IM138" s="151"/>
      <c r="IN138" s="151"/>
      <c r="IO138" s="151"/>
      <c r="IP138" s="151"/>
      <c r="IQ138" s="151"/>
      <c r="IR138" s="151"/>
      <c r="IS138" s="151"/>
      <c r="IT138" s="151"/>
      <c r="IU138" s="151"/>
      <c r="IV138" s="151"/>
      <c r="IW138" s="151"/>
      <c r="IX138" s="151"/>
      <c r="IY138" s="151"/>
      <c r="IZ138" s="151"/>
      <c r="JA138" s="151"/>
      <c r="JB138" s="151"/>
      <c r="JC138" s="151">
        <v>11</v>
      </c>
      <c r="JD138" s="151">
        <v>31</v>
      </c>
      <c r="JE138" s="151"/>
      <c r="JF138" s="151"/>
      <c r="JG138" s="151"/>
      <c r="JH138" s="151">
        <v>48</v>
      </c>
      <c r="JI138" s="151"/>
      <c r="JJ138" s="151"/>
      <c r="JK138" s="151"/>
      <c r="JL138" s="151">
        <v>1</v>
      </c>
      <c r="JM138" s="151">
        <v>3</v>
      </c>
      <c r="JN138" s="151">
        <v>2</v>
      </c>
      <c r="JO138" s="151">
        <v>3</v>
      </c>
      <c r="JP138" s="151">
        <v>2</v>
      </c>
      <c r="JQ138" s="151"/>
      <c r="JR138" s="151">
        <v>8</v>
      </c>
      <c r="JS138" s="151">
        <v>8</v>
      </c>
      <c r="JT138" s="151">
        <v>7</v>
      </c>
      <c r="JU138" s="151"/>
      <c r="JV138" s="151"/>
      <c r="JW138" s="151">
        <v>6</v>
      </c>
      <c r="JX138" s="151">
        <v>8</v>
      </c>
      <c r="JY138" s="151">
        <v>7</v>
      </c>
      <c r="JZ138" s="151">
        <v>20</v>
      </c>
      <c r="KA138" s="151">
        <v>1</v>
      </c>
      <c r="KB138" s="151">
        <v>5</v>
      </c>
      <c r="KC138" s="151">
        <v>14</v>
      </c>
      <c r="KD138" s="151">
        <v>13</v>
      </c>
      <c r="KE138" s="151">
        <v>13</v>
      </c>
      <c r="KF138" s="151"/>
      <c r="KG138" s="151">
        <v>8</v>
      </c>
      <c r="KH138" s="151"/>
      <c r="KI138" s="151"/>
      <c r="KJ138" s="151"/>
      <c r="KK138" s="151"/>
      <c r="KL138" s="151"/>
      <c r="KM138" s="151"/>
      <c r="KN138" s="151"/>
      <c r="KO138" s="151"/>
      <c r="KP138" s="151"/>
      <c r="KQ138" s="151"/>
      <c r="KR138" s="151"/>
      <c r="KS138" s="151"/>
      <c r="KT138" s="151"/>
      <c r="KU138" s="151"/>
      <c r="KV138" s="151"/>
      <c r="KW138" s="151"/>
      <c r="KX138" s="151">
        <v>155</v>
      </c>
      <c r="KY138" s="151">
        <v>48</v>
      </c>
      <c r="KZ138" s="151">
        <v>15</v>
      </c>
      <c r="LA138" s="151">
        <v>15</v>
      </c>
      <c r="LB138" s="151"/>
      <c r="LC138" s="151"/>
      <c r="LD138" s="151">
        <v>59</v>
      </c>
      <c r="LE138" s="151">
        <v>58</v>
      </c>
      <c r="LF138" s="151">
        <v>12</v>
      </c>
      <c r="LG138" s="151">
        <v>7</v>
      </c>
      <c r="LH138" s="151"/>
      <c r="LI138" s="151"/>
      <c r="LJ138" s="151"/>
      <c r="LK138" s="151"/>
      <c r="LL138" s="151">
        <v>1</v>
      </c>
      <c r="LM138" s="151">
        <v>0</v>
      </c>
      <c r="LN138" s="151">
        <v>1450</v>
      </c>
      <c r="LO138" s="151"/>
      <c r="LP138" s="151">
        <v>10</v>
      </c>
      <c r="LQ138" s="151"/>
      <c r="LR138" s="151"/>
      <c r="LS138" s="151"/>
      <c r="LT138" s="151"/>
      <c r="LU138" s="151">
        <v>161</v>
      </c>
      <c r="LV138" s="151"/>
      <c r="LW138" s="151">
        <v>43</v>
      </c>
      <c r="LX138" s="151">
        <v>240</v>
      </c>
      <c r="LY138" s="151">
        <v>12</v>
      </c>
      <c r="LZ138" s="151"/>
      <c r="MA138" s="151">
        <v>188</v>
      </c>
      <c r="MB138" s="151"/>
      <c r="MC138" s="151">
        <v>105</v>
      </c>
      <c r="MD138" s="151"/>
      <c r="ME138" s="151"/>
      <c r="MF138" s="151">
        <v>320</v>
      </c>
      <c r="MG138" s="151">
        <v>40</v>
      </c>
      <c r="MH138" s="151">
        <v>8</v>
      </c>
      <c r="MI138" s="151">
        <v>302</v>
      </c>
      <c r="MJ138" s="151">
        <v>34</v>
      </c>
      <c r="MK138" s="151">
        <v>76</v>
      </c>
      <c r="ML138" s="151">
        <v>43</v>
      </c>
      <c r="MM138" s="151"/>
      <c r="MN138" s="151">
        <v>22</v>
      </c>
      <c r="MO138" s="151">
        <v>44</v>
      </c>
      <c r="MP138" s="151">
        <v>480</v>
      </c>
      <c r="MQ138" s="151">
        <v>87</v>
      </c>
      <c r="MR138" s="151">
        <v>60</v>
      </c>
      <c r="MS138" s="151"/>
      <c r="MT138" s="151">
        <v>2</v>
      </c>
      <c r="MU138" s="151">
        <v>2</v>
      </c>
      <c r="MV138" s="151"/>
      <c r="MW138" s="151"/>
      <c r="MX138" s="151"/>
      <c r="MY138" s="151"/>
      <c r="MZ138" s="151"/>
      <c r="NA138" s="151">
        <v>548</v>
      </c>
      <c r="NB138" s="151">
        <v>698</v>
      </c>
      <c r="NC138" s="151">
        <v>2</v>
      </c>
      <c r="ND138" s="151">
        <v>2</v>
      </c>
      <c r="NE138" s="151">
        <v>12</v>
      </c>
      <c r="NF138" s="151">
        <v>2</v>
      </c>
      <c r="NG138" s="151">
        <v>39</v>
      </c>
      <c r="NH138" s="151"/>
      <c r="NI138" s="151"/>
      <c r="NJ138" s="151"/>
      <c r="NK138" s="151"/>
      <c r="NL138" s="151">
        <v>6</v>
      </c>
      <c r="NM138" s="151">
        <v>172</v>
      </c>
      <c r="NN138" s="151">
        <v>40</v>
      </c>
      <c r="NO138" s="151">
        <v>693</v>
      </c>
      <c r="NP138" s="151">
        <v>7</v>
      </c>
      <c r="NQ138" s="151">
        <v>27</v>
      </c>
      <c r="NR138" s="151">
        <v>1</v>
      </c>
      <c r="NS138" s="151"/>
      <c r="NT138" s="151"/>
      <c r="NU138" s="151"/>
      <c r="NV138" s="151"/>
      <c r="NW138" s="151"/>
      <c r="NX138" s="151"/>
      <c r="NY138" s="151"/>
      <c r="NZ138" s="151"/>
      <c r="OA138" s="151"/>
      <c r="OB138" s="151"/>
      <c r="OC138" s="151">
        <v>11</v>
      </c>
      <c r="OD138" s="151"/>
      <c r="OE138" s="151"/>
      <c r="OF138" s="151"/>
      <c r="OG138" s="151"/>
      <c r="OH138" s="151"/>
      <c r="OI138" s="151"/>
      <c r="OJ138" s="151">
        <v>76</v>
      </c>
      <c r="OK138" s="151">
        <v>128</v>
      </c>
      <c r="OL138" s="151">
        <v>384</v>
      </c>
      <c r="OM138" s="151">
        <v>8</v>
      </c>
      <c r="ON138" s="151">
        <v>37</v>
      </c>
      <c r="OO138" s="152">
        <v>1021</v>
      </c>
      <c r="OP138" s="142">
        <v>21209</v>
      </c>
      <c r="OQ138" s="153">
        <v>2029</v>
      </c>
      <c r="OR138" s="151">
        <v>1693</v>
      </c>
      <c r="OS138" s="151"/>
      <c r="OT138" s="151"/>
      <c r="OU138" s="151"/>
      <c r="OV138" s="151">
        <v>164</v>
      </c>
      <c r="OW138" s="151">
        <v>1022</v>
      </c>
      <c r="OX138" s="151">
        <v>-14644</v>
      </c>
      <c r="OY138" s="151"/>
      <c r="OZ138" s="151"/>
      <c r="PA138" s="151"/>
      <c r="PB138" s="151"/>
      <c r="PC138" s="151"/>
      <c r="PD138" s="151"/>
      <c r="PE138" s="151"/>
      <c r="PF138" s="151"/>
      <c r="PG138" s="151"/>
      <c r="PH138" s="151">
        <v>46</v>
      </c>
      <c r="PI138" s="151"/>
      <c r="PJ138" s="154"/>
      <c r="PK138" s="142">
        <v>-9689</v>
      </c>
      <c r="PL138" s="142">
        <v>11520</v>
      </c>
    </row>
    <row r="139" spans="1:428" ht="15" x14ac:dyDescent="0.25">
      <c r="A139" s="156">
        <v>335210</v>
      </c>
      <c r="B139" s="157" t="s">
        <v>724</v>
      </c>
      <c r="C139" s="147" t="s">
        <v>326</v>
      </c>
      <c r="D139" s="153"/>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v>223</v>
      </c>
      <c r="AC139" s="151">
        <v>886</v>
      </c>
      <c r="AD139" s="151">
        <v>102</v>
      </c>
      <c r="AE139" s="151">
        <v>12</v>
      </c>
      <c r="AF139" s="151">
        <v>118</v>
      </c>
      <c r="AG139" s="151">
        <v>8</v>
      </c>
      <c r="AH139" s="151">
        <v>54</v>
      </c>
      <c r="AI139" s="151">
        <v>18</v>
      </c>
      <c r="AJ139" s="151">
        <v>51</v>
      </c>
      <c r="AK139" s="151">
        <v>35</v>
      </c>
      <c r="AL139" s="151">
        <v>1041</v>
      </c>
      <c r="AM139" s="151">
        <v>118</v>
      </c>
      <c r="AN139" s="151"/>
      <c r="AO139" s="151"/>
      <c r="AP139" s="151"/>
      <c r="AQ139" s="151"/>
      <c r="AR139" s="151"/>
      <c r="AS139" s="151"/>
      <c r="AT139" s="151"/>
      <c r="AU139" s="151"/>
      <c r="AV139" s="151"/>
      <c r="AW139" s="151"/>
      <c r="AX139" s="151"/>
      <c r="AY139" s="151"/>
      <c r="AZ139" s="151"/>
      <c r="BA139" s="151"/>
      <c r="BB139" s="151"/>
      <c r="BC139" s="151"/>
      <c r="BD139" s="151"/>
      <c r="BE139" s="151"/>
      <c r="BF139" s="151"/>
      <c r="BG139" s="151"/>
      <c r="BH139" s="151"/>
      <c r="BI139" s="151"/>
      <c r="BJ139" s="151"/>
      <c r="BK139" s="151"/>
      <c r="BL139" s="151"/>
      <c r="BM139" s="151"/>
      <c r="BN139" s="151"/>
      <c r="BO139" s="151"/>
      <c r="BP139" s="151"/>
      <c r="BQ139" s="151"/>
      <c r="BR139" s="151"/>
      <c r="BS139" s="151"/>
      <c r="BT139" s="151"/>
      <c r="BU139" s="151"/>
      <c r="BV139" s="151"/>
      <c r="BW139" s="151"/>
      <c r="BX139" s="151"/>
      <c r="BY139" s="151"/>
      <c r="BZ139" s="151"/>
      <c r="CA139" s="151"/>
      <c r="CB139" s="151"/>
      <c r="CC139" s="151"/>
      <c r="CD139" s="151"/>
      <c r="CE139" s="151"/>
      <c r="CF139" s="151"/>
      <c r="CG139" s="151"/>
      <c r="CH139" s="151"/>
      <c r="CI139" s="151"/>
      <c r="CJ139" s="151"/>
      <c r="CK139" s="151"/>
      <c r="CL139" s="151"/>
      <c r="CM139" s="151"/>
      <c r="CN139" s="151"/>
      <c r="CO139" s="151"/>
      <c r="CP139" s="151"/>
      <c r="CQ139" s="151"/>
      <c r="CR139" s="151"/>
      <c r="CS139" s="151"/>
      <c r="CT139" s="151"/>
      <c r="CU139" s="151"/>
      <c r="CV139" s="151"/>
      <c r="CW139" s="151"/>
      <c r="CX139" s="151"/>
      <c r="CY139" s="151"/>
      <c r="CZ139" s="151"/>
      <c r="DA139" s="151"/>
      <c r="DB139" s="151"/>
      <c r="DC139" s="151"/>
      <c r="DD139" s="151"/>
      <c r="DE139" s="151"/>
      <c r="DF139" s="151"/>
      <c r="DG139" s="151"/>
      <c r="DH139" s="151"/>
      <c r="DI139" s="151"/>
      <c r="DJ139" s="151"/>
      <c r="DK139" s="151"/>
      <c r="DL139" s="151"/>
      <c r="DM139" s="151"/>
      <c r="DN139" s="151"/>
      <c r="DO139" s="151"/>
      <c r="DP139" s="151"/>
      <c r="DQ139" s="151"/>
      <c r="DR139" s="151"/>
      <c r="DS139" s="151"/>
      <c r="DT139" s="151"/>
      <c r="DU139" s="151"/>
      <c r="DV139" s="151"/>
      <c r="DW139" s="151"/>
      <c r="DX139" s="151"/>
      <c r="DY139" s="151"/>
      <c r="DZ139" s="151"/>
      <c r="EA139" s="151"/>
      <c r="EB139" s="151"/>
      <c r="EC139" s="151"/>
      <c r="ED139" s="151"/>
      <c r="EE139" s="151"/>
      <c r="EF139" s="151">
        <v>3</v>
      </c>
      <c r="EG139" s="151"/>
      <c r="EH139" s="151"/>
      <c r="EI139" s="151"/>
      <c r="EJ139" s="151"/>
      <c r="EK139" s="151"/>
      <c r="EL139" s="151"/>
      <c r="EM139" s="151"/>
      <c r="EN139" s="151"/>
      <c r="EO139" s="151"/>
      <c r="EP139" s="151"/>
      <c r="EQ139" s="151"/>
      <c r="ER139" s="151"/>
      <c r="ES139" s="151"/>
      <c r="ET139" s="151"/>
      <c r="EU139" s="151"/>
      <c r="EV139" s="151"/>
      <c r="EW139" s="151"/>
      <c r="EX139" s="151"/>
      <c r="EY139" s="151"/>
      <c r="EZ139" s="151"/>
      <c r="FA139" s="151"/>
      <c r="FB139" s="151"/>
      <c r="FC139" s="151"/>
      <c r="FD139" s="151"/>
      <c r="FE139" s="151"/>
      <c r="FF139" s="151"/>
      <c r="FG139" s="151"/>
      <c r="FH139" s="151"/>
      <c r="FI139" s="151"/>
      <c r="FJ139" s="151"/>
      <c r="FK139" s="151"/>
      <c r="FL139" s="151"/>
      <c r="FM139" s="151"/>
      <c r="FN139" s="151"/>
      <c r="FO139" s="151"/>
      <c r="FP139" s="151"/>
      <c r="FQ139" s="151"/>
      <c r="FR139" s="151"/>
      <c r="FS139" s="151"/>
      <c r="FT139" s="151"/>
      <c r="FU139" s="151"/>
      <c r="FV139" s="151"/>
      <c r="FW139" s="151"/>
      <c r="FX139" s="151"/>
      <c r="FY139" s="151"/>
      <c r="FZ139" s="151"/>
      <c r="GA139" s="151"/>
      <c r="GB139" s="151"/>
      <c r="GC139" s="151"/>
      <c r="GD139" s="151"/>
      <c r="GE139" s="151"/>
      <c r="GF139" s="151"/>
      <c r="GG139" s="151"/>
      <c r="GH139" s="151"/>
      <c r="GI139" s="151"/>
      <c r="GJ139" s="151"/>
      <c r="GK139" s="151"/>
      <c r="GL139" s="151"/>
      <c r="GM139" s="151"/>
      <c r="GN139" s="151"/>
      <c r="GO139" s="151"/>
      <c r="GP139" s="151"/>
      <c r="GQ139" s="151"/>
      <c r="GR139" s="151"/>
      <c r="GS139" s="151"/>
      <c r="GT139" s="151"/>
      <c r="GU139" s="151"/>
      <c r="GV139" s="151"/>
      <c r="GW139" s="151"/>
      <c r="GX139" s="151"/>
      <c r="GY139" s="151"/>
      <c r="GZ139" s="151"/>
      <c r="HA139" s="151"/>
      <c r="HB139" s="151"/>
      <c r="HC139" s="151"/>
      <c r="HD139" s="151"/>
      <c r="HE139" s="151"/>
      <c r="HF139" s="151"/>
      <c r="HG139" s="151"/>
      <c r="HH139" s="151"/>
      <c r="HI139" s="151"/>
      <c r="HJ139" s="151"/>
      <c r="HK139" s="151"/>
      <c r="HL139" s="151"/>
      <c r="HM139" s="151"/>
      <c r="HN139" s="151"/>
      <c r="HO139" s="151"/>
      <c r="HP139" s="151"/>
      <c r="HQ139" s="151"/>
      <c r="HR139" s="151"/>
      <c r="HS139" s="151"/>
      <c r="HT139" s="151"/>
      <c r="HU139" s="151"/>
      <c r="HV139" s="151"/>
      <c r="HW139" s="151"/>
      <c r="HX139" s="151"/>
      <c r="HY139" s="151"/>
      <c r="HZ139" s="151"/>
      <c r="IA139" s="151"/>
      <c r="IB139" s="151"/>
      <c r="IC139" s="151"/>
      <c r="ID139" s="151"/>
      <c r="IE139" s="151"/>
      <c r="IF139" s="151"/>
      <c r="IG139" s="151"/>
      <c r="IH139" s="151"/>
      <c r="II139" s="151"/>
      <c r="IJ139" s="151"/>
      <c r="IK139" s="151"/>
      <c r="IL139" s="151"/>
      <c r="IM139" s="151"/>
      <c r="IN139" s="151"/>
      <c r="IO139" s="151"/>
      <c r="IP139" s="151"/>
      <c r="IQ139" s="151"/>
      <c r="IR139" s="151"/>
      <c r="IS139" s="151"/>
      <c r="IT139" s="151"/>
      <c r="IU139" s="151"/>
      <c r="IV139" s="151"/>
      <c r="IW139" s="151"/>
      <c r="IX139" s="151"/>
      <c r="IY139" s="151"/>
      <c r="IZ139" s="151"/>
      <c r="JA139" s="151"/>
      <c r="JB139" s="151"/>
      <c r="JC139" s="151"/>
      <c r="JD139" s="151"/>
      <c r="JE139" s="151"/>
      <c r="JF139" s="151"/>
      <c r="JG139" s="151"/>
      <c r="JH139" s="151">
        <v>216</v>
      </c>
      <c r="JI139" s="151"/>
      <c r="JJ139" s="151"/>
      <c r="JK139" s="151"/>
      <c r="JL139" s="151"/>
      <c r="JM139" s="151"/>
      <c r="JN139" s="151"/>
      <c r="JO139" s="151"/>
      <c r="JP139" s="151"/>
      <c r="JQ139" s="151"/>
      <c r="JR139" s="151"/>
      <c r="JS139" s="151"/>
      <c r="JT139" s="151"/>
      <c r="JU139" s="151"/>
      <c r="JV139" s="151"/>
      <c r="JW139" s="151"/>
      <c r="JX139" s="151"/>
      <c r="JY139" s="151">
        <v>265</v>
      </c>
      <c r="JZ139" s="151"/>
      <c r="KA139" s="151"/>
      <c r="KB139" s="151"/>
      <c r="KC139" s="151">
        <v>0</v>
      </c>
      <c r="KD139" s="151"/>
      <c r="KE139" s="151"/>
      <c r="KF139" s="151"/>
      <c r="KG139" s="151"/>
      <c r="KH139" s="151"/>
      <c r="KI139" s="151"/>
      <c r="KJ139" s="151"/>
      <c r="KK139" s="151"/>
      <c r="KL139" s="151"/>
      <c r="KM139" s="151"/>
      <c r="KN139" s="151"/>
      <c r="KO139" s="151"/>
      <c r="KP139" s="151"/>
      <c r="KQ139" s="151"/>
      <c r="KR139" s="151"/>
      <c r="KS139" s="151"/>
      <c r="KT139" s="151"/>
      <c r="KU139" s="151"/>
      <c r="KV139" s="151"/>
      <c r="KW139" s="151"/>
      <c r="KX139" s="151">
        <v>11</v>
      </c>
      <c r="KY139" s="151">
        <v>72</v>
      </c>
      <c r="KZ139" s="151">
        <v>3</v>
      </c>
      <c r="LA139" s="151">
        <v>17</v>
      </c>
      <c r="LB139" s="151"/>
      <c r="LC139" s="151"/>
      <c r="LD139" s="151"/>
      <c r="LE139" s="151"/>
      <c r="LF139" s="151"/>
      <c r="LG139" s="151"/>
      <c r="LH139" s="151"/>
      <c r="LI139" s="151"/>
      <c r="LJ139" s="151"/>
      <c r="LK139" s="151"/>
      <c r="LL139" s="151"/>
      <c r="LM139" s="151"/>
      <c r="LN139" s="151">
        <v>8</v>
      </c>
      <c r="LO139" s="151"/>
      <c r="LP139" s="151"/>
      <c r="LQ139" s="151"/>
      <c r="LR139" s="151"/>
      <c r="LS139" s="151"/>
      <c r="LT139" s="151"/>
      <c r="LU139" s="151"/>
      <c r="LV139" s="151"/>
      <c r="LW139" s="151"/>
      <c r="LX139" s="151"/>
      <c r="LY139" s="151"/>
      <c r="LZ139" s="151"/>
      <c r="MA139" s="151"/>
      <c r="MB139" s="151"/>
      <c r="MC139" s="151"/>
      <c r="MD139" s="151"/>
      <c r="ME139" s="151"/>
      <c r="MF139" s="151"/>
      <c r="MG139" s="151"/>
      <c r="MH139" s="151"/>
      <c r="MI139" s="151"/>
      <c r="MJ139" s="151"/>
      <c r="MK139" s="151"/>
      <c r="ML139" s="151"/>
      <c r="MM139" s="151"/>
      <c r="MN139" s="151"/>
      <c r="MO139" s="151"/>
      <c r="MP139" s="151"/>
      <c r="MQ139" s="151">
        <v>57</v>
      </c>
      <c r="MR139" s="151">
        <v>1</v>
      </c>
      <c r="MS139" s="151">
        <v>94</v>
      </c>
      <c r="MT139" s="151"/>
      <c r="MU139" s="151"/>
      <c r="MV139" s="151"/>
      <c r="MW139" s="151"/>
      <c r="MX139" s="151"/>
      <c r="MY139" s="151"/>
      <c r="MZ139" s="151"/>
      <c r="NA139" s="151">
        <v>4</v>
      </c>
      <c r="NB139" s="151"/>
      <c r="NC139" s="151"/>
      <c r="ND139" s="151">
        <v>1</v>
      </c>
      <c r="NE139" s="151">
        <v>4</v>
      </c>
      <c r="NF139" s="151"/>
      <c r="NG139" s="151"/>
      <c r="NH139" s="151"/>
      <c r="NI139" s="151"/>
      <c r="NJ139" s="151"/>
      <c r="NK139" s="151"/>
      <c r="NL139" s="151"/>
      <c r="NM139" s="151"/>
      <c r="NN139" s="151">
        <v>3</v>
      </c>
      <c r="NO139" s="151">
        <v>3</v>
      </c>
      <c r="NP139" s="151">
        <v>4</v>
      </c>
      <c r="NQ139" s="151"/>
      <c r="NR139" s="151"/>
      <c r="NS139" s="151"/>
      <c r="NT139" s="151"/>
      <c r="NU139" s="151"/>
      <c r="NV139" s="151">
        <v>10</v>
      </c>
      <c r="NW139" s="151">
        <v>2</v>
      </c>
      <c r="NX139" s="151"/>
      <c r="NY139" s="151"/>
      <c r="NZ139" s="151"/>
      <c r="OA139" s="151"/>
      <c r="OB139" s="151"/>
      <c r="OC139" s="151">
        <v>9</v>
      </c>
      <c r="OD139" s="151"/>
      <c r="OE139" s="151"/>
      <c r="OF139" s="151"/>
      <c r="OG139" s="151"/>
      <c r="OH139" s="151"/>
      <c r="OI139" s="151"/>
      <c r="OJ139" s="151"/>
      <c r="OK139" s="151"/>
      <c r="OL139" s="151"/>
      <c r="OM139" s="151"/>
      <c r="ON139" s="151"/>
      <c r="OO139" s="152"/>
      <c r="OP139" s="142">
        <v>3455</v>
      </c>
      <c r="OQ139" s="153">
        <v>10580</v>
      </c>
      <c r="OR139" s="151">
        <v>292</v>
      </c>
      <c r="OS139" s="151"/>
      <c r="OT139" s="151">
        <v>29</v>
      </c>
      <c r="OU139" s="151"/>
      <c r="OV139" s="151">
        <v>77</v>
      </c>
      <c r="OW139" s="151">
        <v>753</v>
      </c>
      <c r="OX139" s="151">
        <v>-12085</v>
      </c>
      <c r="OY139" s="151"/>
      <c r="OZ139" s="151">
        <v>2</v>
      </c>
      <c r="PA139" s="151"/>
      <c r="PB139" s="151"/>
      <c r="PC139" s="151"/>
      <c r="PD139" s="151">
        <v>11</v>
      </c>
      <c r="PE139" s="151"/>
      <c r="PF139" s="151"/>
      <c r="PG139" s="151"/>
      <c r="PH139" s="151">
        <v>198</v>
      </c>
      <c r="PI139" s="151"/>
      <c r="PJ139" s="154"/>
      <c r="PK139" s="142">
        <v>-143</v>
      </c>
      <c r="PL139" s="142">
        <v>3311</v>
      </c>
    </row>
    <row r="140" spans="1:428" ht="15" x14ac:dyDescent="0.25">
      <c r="A140" s="156">
        <v>335220</v>
      </c>
      <c r="B140" s="157" t="s">
        <v>724</v>
      </c>
      <c r="C140" s="147" t="s">
        <v>1866</v>
      </c>
      <c r="D140" s="153"/>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v>312</v>
      </c>
      <c r="AC140" s="151">
        <v>76</v>
      </c>
      <c r="AD140" s="151">
        <v>20</v>
      </c>
      <c r="AE140" s="151">
        <v>464</v>
      </c>
      <c r="AF140" s="151">
        <v>106</v>
      </c>
      <c r="AG140" s="151">
        <v>255</v>
      </c>
      <c r="AH140" s="151">
        <v>1178</v>
      </c>
      <c r="AI140" s="151"/>
      <c r="AJ140" s="151">
        <v>99</v>
      </c>
      <c r="AK140" s="151"/>
      <c r="AL140" s="151">
        <v>1244</v>
      </c>
      <c r="AM140" s="151"/>
      <c r="AN140" s="151"/>
      <c r="AO140" s="151"/>
      <c r="AP140" s="151"/>
      <c r="AQ140" s="151">
        <v>70</v>
      </c>
      <c r="AR140" s="151"/>
      <c r="AS140" s="151"/>
      <c r="AT140" s="151"/>
      <c r="AU140" s="151"/>
      <c r="AV140" s="151"/>
      <c r="AW140" s="151"/>
      <c r="AX140" s="151"/>
      <c r="AY140" s="151"/>
      <c r="AZ140" s="151"/>
      <c r="BA140" s="151"/>
      <c r="BB140" s="151"/>
      <c r="BC140" s="151"/>
      <c r="BD140" s="151"/>
      <c r="BE140" s="151"/>
      <c r="BF140" s="151"/>
      <c r="BG140" s="151"/>
      <c r="BH140" s="151"/>
      <c r="BI140" s="151"/>
      <c r="BJ140" s="151"/>
      <c r="BK140" s="151"/>
      <c r="BL140" s="151"/>
      <c r="BM140" s="151"/>
      <c r="BN140" s="151"/>
      <c r="BO140" s="151"/>
      <c r="BP140" s="151"/>
      <c r="BQ140" s="151"/>
      <c r="BR140" s="151"/>
      <c r="BS140" s="151"/>
      <c r="BT140" s="151"/>
      <c r="BU140" s="151"/>
      <c r="BV140" s="151"/>
      <c r="BW140" s="151"/>
      <c r="BX140" s="151"/>
      <c r="BY140" s="151"/>
      <c r="BZ140" s="151"/>
      <c r="CA140" s="151"/>
      <c r="CB140" s="151"/>
      <c r="CC140" s="151"/>
      <c r="CD140" s="151"/>
      <c r="CE140" s="151"/>
      <c r="CF140" s="151"/>
      <c r="CG140" s="151"/>
      <c r="CH140" s="151"/>
      <c r="CI140" s="151"/>
      <c r="CJ140" s="151"/>
      <c r="CK140" s="151"/>
      <c r="CL140" s="151"/>
      <c r="CM140" s="151"/>
      <c r="CN140" s="151"/>
      <c r="CO140" s="151"/>
      <c r="CP140" s="151"/>
      <c r="CQ140" s="151"/>
      <c r="CR140" s="151"/>
      <c r="CS140" s="151"/>
      <c r="CT140" s="151"/>
      <c r="CU140" s="151"/>
      <c r="CV140" s="151"/>
      <c r="CW140" s="151"/>
      <c r="CX140" s="151"/>
      <c r="CY140" s="151"/>
      <c r="CZ140" s="151"/>
      <c r="DA140" s="151"/>
      <c r="DB140" s="151"/>
      <c r="DC140" s="151"/>
      <c r="DD140" s="151"/>
      <c r="DE140" s="151"/>
      <c r="DF140" s="151"/>
      <c r="DG140" s="151"/>
      <c r="DH140" s="151"/>
      <c r="DI140" s="151"/>
      <c r="DJ140" s="151"/>
      <c r="DK140" s="151"/>
      <c r="DL140" s="151"/>
      <c r="DM140" s="151"/>
      <c r="DN140" s="151"/>
      <c r="DO140" s="151"/>
      <c r="DP140" s="151"/>
      <c r="DQ140" s="151"/>
      <c r="DR140" s="151"/>
      <c r="DS140" s="151"/>
      <c r="DT140" s="151"/>
      <c r="DU140" s="151"/>
      <c r="DV140" s="151"/>
      <c r="DW140" s="151"/>
      <c r="DX140" s="151"/>
      <c r="DY140" s="151"/>
      <c r="DZ140" s="151"/>
      <c r="EA140" s="151"/>
      <c r="EB140" s="151"/>
      <c r="EC140" s="151"/>
      <c r="ED140" s="151"/>
      <c r="EE140" s="151"/>
      <c r="EF140" s="151"/>
      <c r="EG140" s="151">
        <v>10</v>
      </c>
      <c r="EH140" s="151"/>
      <c r="EI140" s="151"/>
      <c r="EJ140" s="151"/>
      <c r="EK140" s="151"/>
      <c r="EL140" s="151"/>
      <c r="EM140" s="151"/>
      <c r="EN140" s="151"/>
      <c r="EO140" s="151"/>
      <c r="EP140" s="151"/>
      <c r="EQ140" s="151"/>
      <c r="ER140" s="151"/>
      <c r="ES140" s="151"/>
      <c r="ET140" s="151"/>
      <c r="EU140" s="151"/>
      <c r="EV140" s="151"/>
      <c r="EW140" s="151">
        <v>4</v>
      </c>
      <c r="EX140" s="151">
        <v>98</v>
      </c>
      <c r="EY140" s="151"/>
      <c r="EZ140" s="151"/>
      <c r="FA140" s="151"/>
      <c r="FB140" s="151"/>
      <c r="FC140" s="151"/>
      <c r="FD140" s="151"/>
      <c r="FE140" s="151"/>
      <c r="FF140" s="151"/>
      <c r="FG140" s="151"/>
      <c r="FH140" s="151"/>
      <c r="FI140" s="151"/>
      <c r="FJ140" s="151"/>
      <c r="FK140" s="151"/>
      <c r="FL140" s="151"/>
      <c r="FM140" s="151"/>
      <c r="FN140" s="151"/>
      <c r="FO140" s="151"/>
      <c r="FP140" s="151"/>
      <c r="FQ140" s="151"/>
      <c r="FR140" s="151"/>
      <c r="FS140" s="151"/>
      <c r="FT140" s="151"/>
      <c r="FU140" s="151"/>
      <c r="FV140" s="151"/>
      <c r="FW140" s="151"/>
      <c r="FX140" s="151"/>
      <c r="FY140" s="151"/>
      <c r="FZ140" s="151"/>
      <c r="GA140" s="151"/>
      <c r="GB140" s="151"/>
      <c r="GC140" s="151"/>
      <c r="GD140" s="151"/>
      <c r="GE140" s="151"/>
      <c r="GF140" s="151"/>
      <c r="GG140" s="151"/>
      <c r="GH140" s="151"/>
      <c r="GI140" s="151"/>
      <c r="GJ140" s="151"/>
      <c r="GK140" s="151"/>
      <c r="GL140" s="151"/>
      <c r="GM140" s="151"/>
      <c r="GN140" s="151"/>
      <c r="GO140" s="151"/>
      <c r="GP140" s="151"/>
      <c r="GQ140" s="151"/>
      <c r="GR140" s="151"/>
      <c r="GS140" s="151"/>
      <c r="GT140" s="151"/>
      <c r="GU140" s="151"/>
      <c r="GV140" s="151"/>
      <c r="GW140" s="151"/>
      <c r="GX140" s="151"/>
      <c r="GY140" s="151"/>
      <c r="GZ140" s="151"/>
      <c r="HA140" s="151"/>
      <c r="HB140" s="151"/>
      <c r="HC140" s="151"/>
      <c r="HD140" s="151"/>
      <c r="HE140" s="151"/>
      <c r="HF140" s="151"/>
      <c r="HG140" s="151"/>
      <c r="HH140" s="151"/>
      <c r="HI140" s="151"/>
      <c r="HJ140" s="151"/>
      <c r="HK140" s="151"/>
      <c r="HL140" s="151"/>
      <c r="HM140" s="151"/>
      <c r="HN140" s="151"/>
      <c r="HO140" s="151"/>
      <c r="HP140" s="151"/>
      <c r="HQ140" s="151"/>
      <c r="HR140" s="151"/>
      <c r="HS140" s="151"/>
      <c r="HT140" s="151"/>
      <c r="HU140" s="151"/>
      <c r="HV140" s="151"/>
      <c r="HW140" s="151"/>
      <c r="HX140" s="151"/>
      <c r="HY140" s="151"/>
      <c r="HZ140" s="151"/>
      <c r="IA140" s="151"/>
      <c r="IB140" s="151"/>
      <c r="IC140" s="151"/>
      <c r="ID140" s="151"/>
      <c r="IE140" s="151"/>
      <c r="IF140" s="151"/>
      <c r="IG140" s="151"/>
      <c r="IH140" s="151"/>
      <c r="II140" s="151"/>
      <c r="IJ140" s="151"/>
      <c r="IK140" s="151"/>
      <c r="IL140" s="151"/>
      <c r="IM140" s="151"/>
      <c r="IN140" s="151"/>
      <c r="IO140" s="151"/>
      <c r="IP140" s="151"/>
      <c r="IQ140" s="151"/>
      <c r="IR140" s="151"/>
      <c r="IS140" s="151"/>
      <c r="IT140" s="151"/>
      <c r="IU140" s="151"/>
      <c r="IV140" s="151"/>
      <c r="IW140" s="151"/>
      <c r="IX140" s="151"/>
      <c r="IY140" s="151"/>
      <c r="IZ140" s="151"/>
      <c r="JA140" s="151"/>
      <c r="JB140" s="151"/>
      <c r="JC140" s="151"/>
      <c r="JD140" s="151"/>
      <c r="JE140" s="151"/>
      <c r="JF140" s="151"/>
      <c r="JG140" s="151"/>
      <c r="JH140" s="151"/>
      <c r="JI140" s="151"/>
      <c r="JJ140" s="151"/>
      <c r="JK140" s="151"/>
      <c r="JL140" s="151"/>
      <c r="JM140" s="151"/>
      <c r="JN140" s="151"/>
      <c r="JO140" s="151"/>
      <c r="JP140" s="151"/>
      <c r="JQ140" s="151"/>
      <c r="JR140" s="151"/>
      <c r="JS140" s="151"/>
      <c r="JT140" s="151"/>
      <c r="JU140" s="151"/>
      <c r="JV140" s="151"/>
      <c r="JW140" s="151">
        <v>34</v>
      </c>
      <c r="JX140" s="151"/>
      <c r="JY140" s="151">
        <v>350</v>
      </c>
      <c r="JZ140" s="151"/>
      <c r="KA140" s="151"/>
      <c r="KB140" s="151"/>
      <c r="KC140" s="151"/>
      <c r="KD140" s="151"/>
      <c r="KE140" s="151">
        <v>20</v>
      </c>
      <c r="KF140" s="151"/>
      <c r="KG140" s="151"/>
      <c r="KH140" s="151"/>
      <c r="KI140" s="151"/>
      <c r="KJ140" s="151"/>
      <c r="KK140" s="151"/>
      <c r="KL140" s="151"/>
      <c r="KM140" s="151"/>
      <c r="KN140" s="151"/>
      <c r="KO140" s="151"/>
      <c r="KP140" s="151"/>
      <c r="KQ140" s="151"/>
      <c r="KR140" s="151"/>
      <c r="KS140" s="151"/>
      <c r="KT140" s="151"/>
      <c r="KU140" s="151"/>
      <c r="KV140" s="151"/>
      <c r="KW140" s="151"/>
      <c r="KX140" s="151"/>
      <c r="KY140" s="151"/>
      <c r="KZ140" s="151"/>
      <c r="LA140" s="151"/>
      <c r="LB140" s="151"/>
      <c r="LC140" s="151"/>
      <c r="LD140" s="151"/>
      <c r="LE140" s="151"/>
      <c r="LF140" s="151"/>
      <c r="LG140" s="151"/>
      <c r="LH140" s="151"/>
      <c r="LI140" s="151"/>
      <c r="LJ140" s="151"/>
      <c r="LK140" s="151"/>
      <c r="LL140" s="151"/>
      <c r="LM140" s="151">
        <v>1</v>
      </c>
      <c r="LN140" s="151"/>
      <c r="LO140" s="151"/>
      <c r="LP140" s="151"/>
      <c r="LQ140" s="151"/>
      <c r="LR140" s="151"/>
      <c r="LS140" s="151"/>
      <c r="LT140" s="151"/>
      <c r="LU140" s="151"/>
      <c r="LV140" s="151"/>
      <c r="LW140" s="151"/>
      <c r="LX140" s="151"/>
      <c r="LY140" s="151"/>
      <c r="LZ140" s="151"/>
      <c r="MA140" s="151"/>
      <c r="MB140" s="151"/>
      <c r="MC140" s="151"/>
      <c r="MD140" s="151"/>
      <c r="ME140" s="151"/>
      <c r="MF140" s="151"/>
      <c r="MG140" s="151"/>
      <c r="MH140" s="151"/>
      <c r="MI140" s="151"/>
      <c r="MJ140" s="151"/>
      <c r="MK140" s="151"/>
      <c r="ML140" s="151"/>
      <c r="MM140" s="151"/>
      <c r="MN140" s="151"/>
      <c r="MO140" s="151"/>
      <c r="MP140" s="151"/>
      <c r="MQ140" s="151"/>
      <c r="MR140" s="151">
        <v>0</v>
      </c>
      <c r="MS140" s="151"/>
      <c r="MT140" s="151"/>
      <c r="MU140" s="151"/>
      <c r="MV140" s="151"/>
      <c r="MW140" s="151"/>
      <c r="MX140" s="151"/>
      <c r="MY140" s="151"/>
      <c r="MZ140" s="151"/>
      <c r="NA140" s="151"/>
      <c r="NB140" s="151"/>
      <c r="NC140" s="151"/>
      <c r="ND140" s="151"/>
      <c r="NE140" s="151"/>
      <c r="NF140" s="151"/>
      <c r="NG140" s="151"/>
      <c r="NH140" s="151"/>
      <c r="NI140" s="151"/>
      <c r="NJ140" s="151"/>
      <c r="NK140" s="151"/>
      <c r="NL140" s="151"/>
      <c r="NM140" s="151"/>
      <c r="NN140" s="151"/>
      <c r="NO140" s="151">
        <v>3</v>
      </c>
      <c r="NP140" s="151"/>
      <c r="NQ140" s="151"/>
      <c r="NR140" s="151"/>
      <c r="NS140" s="151"/>
      <c r="NT140" s="151"/>
      <c r="NU140" s="151"/>
      <c r="NV140" s="151">
        <v>1009</v>
      </c>
      <c r="NW140" s="151"/>
      <c r="NX140" s="151"/>
      <c r="NY140" s="151">
        <v>1612</v>
      </c>
      <c r="NZ140" s="151"/>
      <c r="OA140" s="151"/>
      <c r="OB140" s="151"/>
      <c r="OC140" s="151"/>
      <c r="OD140" s="151"/>
      <c r="OE140" s="151">
        <v>15</v>
      </c>
      <c r="OF140" s="151"/>
      <c r="OG140" s="151"/>
      <c r="OH140" s="151"/>
      <c r="OI140" s="151"/>
      <c r="OJ140" s="151"/>
      <c r="OK140" s="151"/>
      <c r="OL140" s="151"/>
      <c r="OM140" s="151"/>
      <c r="ON140" s="151"/>
      <c r="OO140" s="152">
        <v>180</v>
      </c>
      <c r="OP140" s="142">
        <v>7158</v>
      </c>
      <c r="OQ140" s="153">
        <v>20303</v>
      </c>
      <c r="OR140" s="151">
        <v>384</v>
      </c>
      <c r="OS140" s="151"/>
      <c r="OT140" s="151">
        <v>6634</v>
      </c>
      <c r="OU140" s="151"/>
      <c r="OV140" s="151">
        <v>392</v>
      </c>
      <c r="OW140" s="151">
        <v>2001</v>
      </c>
      <c r="OX140" s="151">
        <v>-16879</v>
      </c>
      <c r="OY140" s="151"/>
      <c r="OZ140" s="151">
        <v>2</v>
      </c>
      <c r="PA140" s="151"/>
      <c r="PB140" s="151"/>
      <c r="PC140" s="151"/>
      <c r="PD140" s="151"/>
      <c r="PE140" s="151"/>
      <c r="PF140" s="151"/>
      <c r="PG140" s="151"/>
      <c r="PH140" s="151">
        <v>484</v>
      </c>
      <c r="PI140" s="151"/>
      <c r="PJ140" s="154"/>
      <c r="PK140" s="142">
        <v>13320</v>
      </c>
      <c r="PL140" s="142">
        <v>20478</v>
      </c>
    </row>
    <row r="141" spans="1:428" ht="15" x14ac:dyDescent="0.25">
      <c r="A141" s="156">
        <v>335311</v>
      </c>
      <c r="B141" s="157" t="s">
        <v>724</v>
      </c>
      <c r="C141" s="147" t="s">
        <v>327</v>
      </c>
      <c r="D141" s="153"/>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v>0</v>
      </c>
      <c r="AC141" s="151">
        <v>0</v>
      </c>
      <c r="AD141" s="151">
        <v>0</v>
      </c>
      <c r="AE141" s="151"/>
      <c r="AF141" s="151">
        <v>4</v>
      </c>
      <c r="AG141" s="151"/>
      <c r="AH141" s="151"/>
      <c r="AI141" s="151">
        <v>0</v>
      </c>
      <c r="AJ141" s="151"/>
      <c r="AK141" s="151"/>
      <c r="AL141" s="151"/>
      <c r="AM141" s="151"/>
      <c r="AN141" s="151"/>
      <c r="AO141" s="151"/>
      <c r="AP141" s="151">
        <v>16</v>
      </c>
      <c r="AQ141" s="151"/>
      <c r="AR141" s="151"/>
      <c r="AS141" s="151">
        <v>0</v>
      </c>
      <c r="AT141" s="151"/>
      <c r="AU141" s="151"/>
      <c r="AV141" s="151"/>
      <c r="AW141" s="151"/>
      <c r="AX141" s="151"/>
      <c r="AY141" s="151"/>
      <c r="AZ141" s="151"/>
      <c r="BA141" s="151"/>
      <c r="BB141" s="151"/>
      <c r="BC141" s="151"/>
      <c r="BD141" s="151"/>
      <c r="BE141" s="151"/>
      <c r="BF141" s="151"/>
      <c r="BG141" s="151"/>
      <c r="BH141" s="151"/>
      <c r="BI141" s="151"/>
      <c r="BJ141" s="151"/>
      <c r="BK141" s="151"/>
      <c r="BL141" s="151"/>
      <c r="BM141" s="151"/>
      <c r="BN141" s="151"/>
      <c r="BO141" s="151"/>
      <c r="BP141" s="151"/>
      <c r="BQ141" s="151">
        <v>2</v>
      </c>
      <c r="BR141" s="151"/>
      <c r="BS141" s="151"/>
      <c r="BT141" s="151"/>
      <c r="BU141" s="151"/>
      <c r="BV141" s="151"/>
      <c r="BW141" s="151"/>
      <c r="BX141" s="151"/>
      <c r="BY141" s="151"/>
      <c r="BZ141" s="151"/>
      <c r="CA141" s="151"/>
      <c r="CB141" s="151"/>
      <c r="CC141" s="151"/>
      <c r="CD141" s="151"/>
      <c r="CE141" s="151"/>
      <c r="CF141" s="151">
        <v>194</v>
      </c>
      <c r="CG141" s="151"/>
      <c r="CH141" s="151"/>
      <c r="CI141" s="151"/>
      <c r="CJ141" s="151">
        <v>5</v>
      </c>
      <c r="CK141" s="151">
        <v>3</v>
      </c>
      <c r="CL141" s="151">
        <v>1</v>
      </c>
      <c r="CM141" s="151">
        <v>16</v>
      </c>
      <c r="CN141" s="151"/>
      <c r="CO141" s="151"/>
      <c r="CP141" s="151">
        <v>1</v>
      </c>
      <c r="CQ141" s="151"/>
      <c r="CR141" s="151">
        <v>10</v>
      </c>
      <c r="CS141" s="151"/>
      <c r="CT141" s="151">
        <v>27</v>
      </c>
      <c r="CU141" s="151">
        <v>2</v>
      </c>
      <c r="CV141" s="151">
        <v>3</v>
      </c>
      <c r="CW141" s="151">
        <v>4</v>
      </c>
      <c r="CX141" s="151"/>
      <c r="CY141" s="151"/>
      <c r="CZ141" s="151"/>
      <c r="DA141" s="151"/>
      <c r="DB141" s="151">
        <v>3</v>
      </c>
      <c r="DC141" s="151">
        <v>3</v>
      </c>
      <c r="DD141" s="151">
        <v>26</v>
      </c>
      <c r="DE141" s="151"/>
      <c r="DF141" s="151">
        <v>17</v>
      </c>
      <c r="DG141" s="151">
        <v>3</v>
      </c>
      <c r="DH141" s="151">
        <v>6</v>
      </c>
      <c r="DI141" s="151"/>
      <c r="DJ141" s="151"/>
      <c r="DK141" s="151"/>
      <c r="DL141" s="151"/>
      <c r="DM141" s="151"/>
      <c r="DN141" s="151">
        <v>2</v>
      </c>
      <c r="DO141" s="151"/>
      <c r="DP141" s="151"/>
      <c r="DQ141" s="151">
        <v>1</v>
      </c>
      <c r="DR141" s="151">
        <v>1</v>
      </c>
      <c r="DS141" s="151">
        <v>8</v>
      </c>
      <c r="DT141" s="151"/>
      <c r="DU141" s="151"/>
      <c r="DV141" s="151">
        <v>1</v>
      </c>
      <c r="DW141" s="151">
        <v>1</v>
      </c>
      <c r="DX141" s="151">
        <v>6</v>
      </c>
      <c r="DY141" s="151">
        <v>1</v>
      </c>
      <c r="DZ141" s="151">
        <v>91</v>
      </c>
      <c r="EA141" s="151">
        <v>1</v>
      </c>
      <c r="EB141" s="151"/>
      <c r="EC141" s="151"/>
      <c r="ED141" s="151"/>
      <c r="EE141" s="151">
        <v>254</v>
      </c>
      <c r="EF141" s="151">
        <v>1</v>
      </c>
      <c r="EG141" s="151">
        <v>3</v>
      </c>
      <c r="EH141" s="151">
        <v>6</v>
      </c>
      <c r="EI141" s="151">
        <v>5</v>
      </c>
      <c r="EJ141" s="151"/>
      <c r="EK141" s="151"/>
      <c r="EL141" s="151"/>
      <c r="EM141" s="151"/>
      <c r="EN141" s="151"/>
      <c r="EO141" s="151"/>
      <c r="EP141" s="151"/>
      <c r="EQ141" s="151"/>
      <c r="ER141" s="151"/>
      <c r="ES141" s="151"/>
      <c r="ET141" s="151"/>
      <c r="EU141" s="151"/>
      <c r="EV141" s="151"/>
      <c r="EW141" s="151"/>
      <c r="EX141" s="151"/>
      <c r="EY141" s="151"/>
      <c r="EZ141" s="151">
        <v>3</v>
      </c>
      <c r="FA141" s="151"/>
      <c r="FB141" s="151"/>
      <c r="FC141" s="151"/>
      <c r="FD141" s="151">
        <v>2</v>
      </c>
      <c r="FE141" s="151">
        <v>1</v>
      </c>
      <c r="FF141" s="151"/>
      <c r="FG141" s="151">
        <v>7</v>
      </c>
      <c r="FH141" s="151"/>
      <c r="FI141" s="151"/>
      <c r="FJ141" s="151"/>
      <c r="FK141" s="151"/>
      <c r="FL141" s="151"/>
      <c r="FM141" s="151"/>
      <c r="FN141" s="151"/>
      <c r="FO141" s="151">
        <v>4</v>
      </c>
      <c r="FP141" s="151"/>
      <c r="FQ141" s="151"/>
      <c r="FR141" s="151"/>
      <c r="FS141" s="151"/>
      <c r="FT141" s="151"/>
      <c r="FU141" s="151"/>
      <c r="FV141" s="151"/>
      <c r="FW141" s="151"/>
      <c r="FX141" s="151"/>
      <c r="FY141" s="151">
        <v>1</v>
      </c>
      <c r="FZ141" s="151">
        <v>1</v>
      </c>
      <c r="GA141" s="151"/>
      <c r="GB141" s="151"/>
      <c r="GC141" s="151"/>
      <c r="GD141" s="151"/>
      <c r="GE141" s="151"/>
      <c r="GF141" s="151"/>
      <c r="GG141" s="151"/>
      <c r="GH141" s="151">
        <v>80</v>
      </c>
      <c r="GI141" s="151">
        <v>2</v>
      </c>
      <c r="GJ141" s="151"/>
      <c r="GK141" s="151"/>
      <c r="GL141" s="151"/>
      <c r="GM141" s="151"/>
      <c r="GN141" s="151"/>
      <c r="GO141" s="151"/>
      <c r="GP141" s="151">
        <v>1</v>
      </c>
      <c r="GQ141" s="151">
        <v>1</v>
      </c>
      <c r="GR141" s="151">
        <v>0</v>
      </c>
      <c r="GS141" s="151">
        <v>0</v>
      </c>
      <c r="GT141" s="151">
        <v>0</v>
      </c>
      <c r="GU141" s="151">
        <v>0</v>
      </c>
      <c r="GV141" s="151">
        <v>0</v>
      </c>
      <c r="GW141" s="151">
        <v>0</v>
      </c>
      <c r="GX141" s="151"/>
      <c r="GY141" s="151"/>
      <c r="GZ141" s="151"/>
      <c r="HA141" s="151">
        <v>0</v>
      </c>
      <c r="HB141" s="151">
        <v>0</v>
      </c>
      <c r="HC141" s="151">
        <v>2</v>
      </c>
      <c r="HD141" s="151"/>
      <c r="HE141" s="151"/>
      <c r="HF141" s="151"/>
      <c r="HG141" s="151"/>
      <c r="HH141" s="151">
        <v>1</v>
      </c>
      <c r="HI141" s="151">
        <v>0</v>
      </c>
      <c r="HJ141" s="151">
        <v>0</v>
      </c>
      <c r="HK141" s="151"/>
      <c r="HL141" s="151"/>
      <c r="HM141" s="151"/>
      <c r="HN141" s="151"/>
      <c r="HO141" s="151"/>
      <c r="HP141" s="151"/>
      <c r="HQ141" s="151"/>
      <c r="HR141" s="151"/>
      <c r="HS141" s="151"/>
      <c r="HT141" s="151"/>
      <c r="HU141" s="151"/>
      <c r="HV141" s="151"/>
      <c r="HW141" s="151"/>
      <c r="HX141" s="151"/>
      <c r="HY141" s="151"/>
      <c r="HZ141" s="151"/>
      <c r="IA141" s="151"/>
      <c r="IB141" s="151"/>
      <c r="IC141" s="151"/>
      <c r="ID141" s="151"/>
      <c r="IE141" s="151"/>
      <c r="IF141" s="151"/>
      <c r="IG141" s="151"/>
      <c r="IH141" s="151"/>
      <c r="II141" s="151"/>
      <c r="IJ141" s="151"/>
      <c r="IK141" s="151"/>
      <c r="IL141" s="151">
        <v>0</v>
      </c>
      <c r="IM141" s="151">
        <v>0</v>
      </c>
      <c r="IN141" s="151"/>
      <c r="IO141" s="151">
        <v>0</v>
      </c>
      <c r="IP141" s="151"/>
      <c r="IQ141" s="151"/>
      <c r="IR141" s="151"/>
      <c r="IS141" s="151"/>
      <c r="IT141" s="151"/>
      <c r="IU141" s="151"/>
      <c r="IV141" s="151">
        <v>24</v>
      </c>
      <c r="IW141" s="151">
        <v>0</v>
      </c>
      <c r="IX141" s="151">
        <v>2</v>
      </c>
      <c r="IY141" s="151">
        <v>0</v>
      </c>
      <c r="IZ141" s="151"/>
      <c r="JA141" s="151">
        <v>0</v>
      </c>
      <c r="JB141" s="151">
        <v>0</v>
      </c>
      <c r="JC141" s="151"/>
      <c r="JD141" s="151"/>
      <c r="JE141" s="151"/>
      <c r="JF141" s="151"/>
      <c r="JG141" s="151">
        <v>0</v>
      </c>
      <c r="JH141" s="151"/>
      <c r="JI141" s="151"/>
      <c r="JJ141" s="151"/>
      <c r="JK141" s="151"/>
      <c r="JL141" s="151">
        <v>0</v>
      </c>
      <c r="JM141" s="151">
        <v>4</v>
      </c>
      <c r="JN141" s="151">
        <v>2</v>
      </c>
      <c r="JO141" s="151">
        <v>0</v>
      </c>
      <c r="JP141" s="151">
        <v>1</v>
      </c>
      <c r="JQ141" s="151"/>
      <c r="JR141" s="151">
        <v>8</v>
      </c>
      <c r="JS141" s="151"/>
      <c r="JT141" s="151">
        <v>6</v>
      </c>
      <c r="JU141" s="151">
        <v>1</v>
      </c>
      <c r="JV141" s="151"/>
      <c r="JW141" s="151"/>
      <c r="JX141" s="151"/>
      <c r="JY141" s="151"/>
      <c r="JZ141" s="151"/>
      <c r="KA141" s="151"/>
      <c r="KB141" s="151"/>
      <c r="KC141" s="151">
        <v>0</v>
      </c>
      <c r="KD141" s="151"/>
      <c r="KE141" s="151">
        <v>0</v>
      </c>
      <c r="KF141" s="151"/>
      <c r="KG141" s="151">
        <v>2</v>
      </c>
      <c r="KH141" s="151"/>
      <c r="KI141" s="151"/>
      <c r="KJ141" s="151"/>
      <c r="KK141" s="151"/>
      <c r="KL141" s="151"/>
      <c r="KM141" s="151"/>
      <c r="KN141" s="151"/>
      <c r="KO141" s="151"/>
      <c r="KP141" s="151"/>
      <c r="KQ141" s="151"/>
      <c r="KR141" s="151"/>
      <c r="KS141" s="151"/>
      <c r="KT141" s="151"/>
      <c r="KU141" s="151"/>
      <c r="KV141" s="151"/>
      <c r="KW141" s="151"/>
      <c r="KX141" s="151"/>
      <c r="KY141" s="151"/>
      <c r="KZ141" s="151"/>
      <c r="LA141" s="151">
        <v>1</v>
      </c>
      <c r="LB141" s="151"/>
      <c r="LC141" s="151"/>
      <c r="LD141" s="151"/>
      <c r="LE141" s="151"/>
      <c r="LF141" s="151"/>
      <c r="LG141" s="151"/>
      <c r="LH141" s="151"/>
      <c r="LI141" s="151"/>
      <c r="LJ141" s="151"/>
      <c r="LK141" s="151"/>
      <c r="LL141" s="151"/>
      <c r="LM141" s="151"/>
      <c r="LN141" s="151"/>
      <c r="LO141" s="151"/>
      <c r="LP141" s="151"/>
      <c r="LQ141" s="151"/>
      <c r="LR141" s="151"/>
      <c r="LS141" s="151"/>
      <c r="LT141" s="151"/>
      <c r="LU141" s="151"/>
      <c r="LV141" s="151"/>
      <c r="LW141" s="151">
        <v>0</v>
      </c>
      <c r="LX141" s="151"/>
      <c r="LY141" s="151">
        <v>2</v>
      </c>
      <c r="LZ141" s="151"/>
      <c r="MA141" s="151">
        <v>0</v>
      </c>
      <c r="MB141" s="151">
        <v>0</v>
      </c>
      <c r="MC141" s="151"/>
      <c r="MD141" s="151"/>
      <c r="ME141" s="151"/>
      <c r="MF141" s="151">
        <v>3</v>
      </c>
      <c r="MG141" s="151">
        <v>1</v>
      </c>
      <c r="MH141" s="151">
        <v>0</v>
      </c>
      <c r="MI141" s="151">
        <v>27</v>
      </c>
      <c r="MJ141" s="151">
        <v>0</v>
      </c>
      <c r="MK141" s="151">
        <v>2</v>
      </c>
      <c r="ML141" s="151">
        <v>0</v>
      </c>
      <c r="MM141" s="151"/>
      <c r="MN141" s="151"/>
      <c r="MO141" s="151"/>
      <c r="MP141" s="151"/>
      <c r="MQ141" s="151"/>
      <c r="MR141" s="151">
        <v>0</v>
      </c>
      <c r="MS141" s="151">
        <v>38</v>
      </c>
      <c r="MT141" s="151">
        <v>0</v>
      </c>
      <c r="MU141" s="151"/>
      <c r="MV141" s="151"/>
      <c r="MW141" s="151"/>
      <c r="MX141" s="151"/>
      <c r="MY141" s="151"/>
      <c r="MZ141" s="151"/>
      <c r="NA141" s="151"/>
      <c r="NB141" s="151">
        <v>0</v>
      </c>
      <c r="NC141" s="151"/>
      <c r="ND141" s="151"/>
      <c r="NE141" s="151">
        <v>1</v>
      </c>
      <c r="NF141" s="151"/>
      <c r="NG141" s="151"/>
      <c r="NH141" s="151"/>
      <c r="NI141" s="151"/>
      <c r="NJ141" s="151"/>
      <c r="NK141" s="151"/>
      <c r="NL141" s="151"/>
      <c r="NM141" s="151"/>
      <c r="NN141" s="151">
        <v>1</v>
      </c>
      <c r="NO141" s="151">
        <v>0</v>
      </c>
      <c r="NP141" s="151"/>
      <c r="NQ141" s="151"/>
      <c r="NR141" s="151"/>
      <c r="NS141" s="151">
        <v>0</v>
      </c>
      <c r="NT141" s="151"/>
      <c r="NU141" s="151"/>
      <c r="NV141" s="151"/>
      <c r="NW141" s="151"/>
      <c r="NX141" s="151"/>
      <c r="NY141" s="151"/>
      <c r="NZ141" s="151"/>
      <c r="OA141" s="151"/>
      <c r="OB141" s="151"/>
      <c r="OC141" s="151">
        <v>2</v>
      </c>
      <c r="OD141" s="151"/>
      <c r="OE141" s="151"/>
      <c r="OF141" s="151">
        <v>100</v>
      </c>
      <c r="OG141" s="151"/>
      <c r="OH141" s="151"/>
      <c r="OI141" s="151"/>
      <c r="OJ141" s="151"/>
      <c r="OK141" s="151"/>
      <c r="OL141" s="151"/>
      <c r="OM141" s="151"/>
      <c r="ON141" s="151"/>
      <c r="OO141" s="152">
        <v>0</v>
      </c>
      <c r="OP141" s="142">
        <v>1071</v>
      </c>
      <c r="OQ141" s="153">
        <v>6</v>
      </c>
      <c r="OR141" s="151">
        <v>5735</v>
      </c>
      <c r="OS141" s="151"/>
      <c r="OT141" s="151"/>
      <c r="OU141" s="151"/>
      <c r="OV141" s="151">
        <v>33</v>
      </c>
      <c r="OW141" s="151">
        <v>419</v>
      </c>
      <c r="OX141" s="151">
        <v>-2304</v>
      </c>
      <c r="OY141" s="151"/>
      <c r="OZ141" s="151">
        <v>0</v>
      </c>
      <c r="PA141" s="151"/>
      <c r="PB141" s="151"/>
      <c r="PC141" s="151"/>
      <c r="PD141" s="151">
        <v>180</v>
      </c>
      <c r="PE141" s="151"/>
      <c r="PF141" s="151"/>
      <c r="PG141" s="151"/>
      <c r="PH141" s="151">
        <v>66</v>
      </c>
      <c r="PI141" s="151"/>
      <c r="PJ141" s="154"/>
      <c r="PK141" s="142">
        <v>4134</v>
      </c>
      <c r="PL141" s="142">
        <v>5205</v>
      </c>
    </row>
    <row r="142" spans="1:428" ht="15" x14ac:dyDescent="0.25">
      <c r="A142" s="156">
        <v>335312</v>
      </c>
      <c r="B142" s="157" t="s">
        <v>724</v>
      </c>
      <c r="C142" s="147" t="s">
        <v>328</v>
      </c>
      <c r="D142" s="153">
        <v>3</v>
      </c>
      <c r="E142" s="151">
        <v>8</v>
      </c>
      <c r="F142" s="151">
        <v>1</v>
      </c>
      <c r="G142" s="151">
        <v>1</v>
      </c>
      <c r="H142" s="151">
        <v>0</v>
      </c>
      <c r="I142" s="151">
        <v>0</v>
      </c>
      <c r="J142" s="151">
        <v>8</v>
      </c>
      <c r="K142" s="151"/>
      <c r="L142" s="151"/>
      <c r="M142" s="151">
        <v>0</v>
      </c>
      <c r="N142" s="151"/>
      <c r="O142" s="151">
        <v>15</v>
      </c>
      <c r="P142" s="151"/>
      <c r="Q142" s="151">
        <v>37</v>
      </c>
      <c r="R142" s="151"/>
      <c r="S142" s="151">
        <v>1</v>
      </c>
      <c r="T142" s="151"/>
      <c r="U142" s="151"/>
      <c r="V142" s="151"/>
      <c r="W142" s="151">
        <v>19</v>
      </c>
      <c r="X142" s="151"/>
      <c r="Y142" s="151">
        <v>1</v>
      </c>
      <c r="Z142" s="151">
        <v>2</v>
      </c>
      <c r="AA142" s="151"/>
      <c r="AB142" s="151">
        <v>143</v>
      </c>
      <c r="AC142" s="151">
        <v>332</v>
      </c>
      <c r="AD142" s="151">
        <v>174</v>
      </c>
      <c r="AE142" s="151">
        <v>58</v>
      </c>
      <c r="AF142" s="151">
        <v>89</v>
      </c>
      <c r="AG142" s="151">
        <v>8</v>
      </c>
      <c r="AH142" s="151">
        <v>66</v>
      </c>
      <c r="AI142" s="151">
        <v>3</v>
      </c>
      <c r="AJ142" s="151">
        <v>62</v>
      </c>
      <c r="AK142" s="151">
        <v>18</v>
      </c>
      <c r="AL142" s="151">
        <v>95</v>
      </c>
      <c r="AM142" s="151">
        <v>16</v>
      </c>
      <c r="AN142" s="151"/>
      <c r="AO142" s="151"/>
      <c r="AP142" s="151"/>
      <c r="AQ142" s="151"/>
      <c r="AR142" s="151"/>
      <c r="AS142" s="151"/>
      <c r="AT142" s="151"/>
      <c r="AU142" s="151"/>
      <c r="AV142" s="151"/>
      <c r="AW142" s="151"/>
      <c r="AX142" s="151"/>
      <c r="AY142" s="151"/>
      <c r="AZ142" s="151"/>
      <c r="BA142" s="151"/>
      <c r="BB142" s="151"/>
      <c r="BC142" s="151"/>
      <c r="BD142" s="151"/>
      <c r="BE142" s="151"/>
      <c r="BF142" s="151"/>
      <c r="BG142" s="151"/>
      <c r="BH142" s="151"/>
      <c r="BI142" s="151"/>
      <c r="BJ142" s="151"/>
      <c r="BK142" s="151"/>
      <c r="BL142" s="151"/>
      <c r="BM142" s="151"/>
      <c r="BN142" s="151"/>
      <c r="BO142" s="151"/>
      <c r="BP142" s="151"/>
      <c r="BQ142" s="151">
        <v>3</v>
      </c>
      <c r="BR142" s="151"/>
      <c r="BS142" s="151"/>
      <c r="BT142" s="151"/>
      <c r="BU142" s="151"/>
      <c r="BV142" s="151"/>
      <c r="BW142" s="151">
        <v>23</v>
      </c>
      <c r="BX142" s="151"/>
      <c r="BY142" s="151">
        <v>353</v>
      </c>
      <c r="BZ142" s="151"/>
      <c r="CA142" s="151"/>
      <c r="CB142" s="151"/>
      <c r="CC142" s="151">
        <v>226</v>
      </c>
      <c r="CD142" s="151">
        <v>11</v>
      </c>
      <c r="CE142" s="151"/>
      <c r="CF142" s="151"/>
      <c r="CG142" s="151">
        <v>164</v>
      </c>
      <c r="CH142" s="151">
        <v>131</v>
      </c>
      <c r="CI142" s="151">
        <v>12</v>
      </c>
      <c r="CJ142" s="151">
        <v>121</v>
      </c>
      <c r="CK142" s="151">
        <v>50</v>
      </c>
      <c r="CL142" s="151">
        <v>30</v>
      </c>
      <c r="CM142" s="151">
        <v>427</v>
      </c>
      <c r="CN142" s="151">
        <v>3</v>
      </c>
      <c r="CO142" s="151">
        <v>15</v>
      </c>
      <c r="CP142" s="151">
        <v>205</v>
      </c>
      <c r="CQ142" s="151">
        <v>52</v>
      </c>
      <c r="CR142" s="151">
        <v>978</v>
      </c>
      <c r="CS142" s="151">
        <v>251</v>
      </c>
      <c r="CT142" s="151"/>
      <c r="CU142" s="151"/>
      <c r="CV142" s="151">
        <v>121</v>
      </c>
      <c r="CW142" s="151">
        <v>114</v>
      </c>
      <c r="CX142" s="151">
        <v>253</v>
      </c>
      <c r="CY142" s="151">
        <v>12</v>
      </c>
      <c r="CZ142" s="151">
        <v>20</v>
      </c>
      <c r="DA142" s="151">
        <v>70</v>
      </c>
      <c r="DB142" s="151">
        <v>434</v>
      </c>
      <c r="DC142" s="151">
        <v>1005</v>
      </c>
      <c r="DD142" s="151">
        <v>233</v>
      </c>
      <c r="DE142" s="151">
        <v>96</v>
      </c>
      <c r="DF142" s="151">
        <v>37</v>
      </c>
      <c r="DG142" s="151"/>
      <c r="DH142" s="151">
        <v>71</v>
      </c>
      <c r="DI142" s="151">
        <v>202</v>
      </c>
      <c r="DJ142" s="151"/>
      <c r="DK142" s="151">
        <v>2</v>
      </c>
      <c r="DL142" s="151">
        <v>7</v>
      </c>
      <c r="DM142" s="151">
        <v>14</v>
      </c>
      <c r="DN142" s="151">
        <v>20</v>
      </c>
      <c r="DO142" s="151">
        <v>10</v>
      </c>
      <c r="DP142" s="151">
        <v>30</v>
      </c>
      <c r="DQ142" s="151">
        <v>1</v>
      </c>
      <c r="DR142" s="151">
        <v>23</v>
      </c>
      <c r="DS142" s="151">
        <v>10</v>
      </c>
      <c r="DT142" s="151">
        <v>150</v>
      </c>
      <c r="DU142" s="151">
        <v>0</v>
      </c>
      <c r="DV142" s="151">
        <v>9</v>
      </c>
      <c r="DW142" s="151">
        <v>6</v>
      </c>
      <c r="DX142" s="151">
        <v>9</v>
      </c>
      <c r="DY142" s="151">
        <v>51</v>
      </c>
      <c r="DZ142" s="151">
        <v>1</v>
      </c>
      <c r="EA142" s="151">
        <v>103</v>
      </c>
      <c r="EB142" s="151"/>
      <c r="EC142" s="151"/>
      <c r="ED142" s="151"/>
      <c r="EE142" s="151"/>
      <c r="EF142" s="151">
        <v>246</v>
      </c>
      <c r="EG142" s="151">
        <v>492</v>
      </c>
      <c r="EH142" s="151"/>
      <c r="EI142" s="151">
        <v>1755</v>
      </c>
      <c r="EJ142" s="151"/>
      <c r="EK142" s="151"/>
      <c r="EL142" s="151"/>
      <c r="EM142" s="151"/>
      <c r="EN142" s="151"/>
      <c r="EO142" s="151"/>
      <c r="EP142" s="151"/>
      <c r="EQ142" s="151">
        <v>24</v>
      </c>
      <c r="ER142" s="151"/>
      <c r="ES142" s="151"/>
      <c r="ET142" s="151">
        <v>0</v>
      </c>
      <c r="EU142" s="151"/>
      <c r="EV142" s="151"/>
      <c r="EW142" s="151"/>
      <c r="EX142" s="151"/>
      <c r="EY142" s="151">
        <v>4</v>
      </c>
      <c r="EZ142" s="151">
        <v>4</v>
      </c>
      <c r="FA142" s="151">
        <v>9</v>
      </c>
      <c r="FB142" s="151"/>
      <c r="FC142" s="151"/>
      <c r="FD142" s="151">
        <v>98</v>
      </c>
      <c r="FE142" s="151">
        <v>3</v>
      </c>
      <c r="FF142" s="151">
        <v>195</v>
      </c>
      <c r="FG142" s="151">
        <v>11</v>
      </c>
      <c r="FH142" s="151"/>
      <c r="FI142" s="151">
        <v>16</v>
      </c>
      <c r="FJ142" s="151"/>
      <c r="FK142" s="151">
        <v>12</v>
      </c>
      <c r="FL142" s="151">
        <v>207</v>
      </c>
      <c r="FM142" s="151">
        <v>61</v>
      </c>
      <c r="FN142" s="151"/>
      <c r="FO142" s="151"/>
      <c r="FP142" s="151"/>
      <c r="FQ142" s="151"/>
      <c r="FR142" s="151"/>
      <c r="FS142" s="151"/>
      <c r="FT142" s="151"/>
      <c r="FU142" s="151"/>
      <c r="FV142" s="151"/>
      <c r="FW142" s="151"/>
      <c r="FX142" s="151"/>
      <c r="FY142" s="151">
        <v>162</v>
      </c>
      <c r="FZ142" s="151">
        <v>142</v>
      </c>
      <c r="GA142" s="151"/>
      <c r="GB142" s="151"/>
      <c r="GC142" s="151"/>
      <c r="GD142" s="151"/>
      <c r="GE142" s="151"/>
      <c r="GF142" s="151"/>
      <c r="GG142" s="151"/>
      <c r="GH142" s="151"/>
      <c r="GI142" s="151">
        <v>2</v>
      </c>
      <c r="GJ142" s="151"/>
      <c r="GK142" s="151"/>
      <c r="GL142" s="151"/>
      <c r="GM142" s="151"/>
      <c r="GN142" s="151"/>
      <c r="GO142" s="151"/>
      <c r="GP142" s="151"/>
      <c r="GQ142" s="151"/>
      <c r="GR142" s="151"/>
      <c r="GS142" s="151"/>
      <c r="GT142" s="151"/>
      <c r="GU142" s="151"/>
      <c r="GV142" s="151"/>
      <c r="GW142" s="151"/>
      <c r="GX142" s="151"/>
      <c r="GY142" s="151"/>
      <c r="GZ142" s="151"/>
      <c r="HA142" s="151"/>
      <c r="HB142" s="151"/>
      <c r="HC142" s="151"/>
      <c r="HD142" s="151"/>
      <c r="HE142" s="151"/>
      <c r="HF142" s="151"/>
      <c r="HG142" s="151"/>
      <c r="HH142" s="151"/>
      <c r="HI142" s="151"/>
      <c r="HJ142" s="151"/>
      <c r="HK142" s="151"/>
      <c r="HL142" s="151"/>
      <c r="HM142" s="151"/>
      <c r="HN142" s="151"/>
      <c r="HO142" s="151"/>
      <c r="HP142" s="151"/>
      <c r="HQ142" s="151"/>
      <c r="HR142" s="151"/>
      <c r="HS142" s="151"/>
      <c r="HT142" s="151"/>
      <c r="HU142" s="151"/>
      <c r="HV142" s="151"/>
      <c r="HW142" s="151"/>
      <c r="HX142" s="151"/>
      <c r="HY142" s="151"/>
      <c r="HZ142" s="151"/>
      <c r="IA142" s="151"/>
      <c r="IB142" s="151"/>
      <c r="IC142" s="151"/>
      <c r="ID142" s="151"/>
      <c r="IE142" s="151"/>
      <c r="IF142" s="151"/>
      <c r="IG142" s="151"/>
      <c r="IH142" s="151"/>
      <c r="II142" s="151"/>
      <c r="IJ142" s="151"/>
      <c r="IK142" s="151"/>
      <c r="IL142" s="151"/>
      <c r="IM142" s="151"/>
      <c r="IN142" s="151"/>
      <c r="IO142" s="151"/>
      <c r="IP142" s="151"/>
      <c r="IQ142" s="151"/>
      <c r="IR142" s="151"/>
      <c r="IS142" s="151"/>
      <c r="IT142" s="151"/>
      <c r="IU142" s="151"/>
      <c r="IV142" s="151"/>
      <c r="IW142" s="151"/>
      <c r="IX142" s="151"/>
      <c r="IY142" s="151"/>
      <c r="IZ142" s="151"/>
      <c r="JA142" s="151"/>
      <c r="JB142" s="151"/>
      <c r="JC142" s="151"/>
      <c r="JD142" s="151"/>
      <c r="JE142" s="151"/>
      <c r="JF142" s="151"/>
      <c r="JG142" s="151"/>
      <c r="JH142" s="151"/>
      <c r="JI142" s="151"/>
      <c r="JJ142" s="151"/>
      <c r="JK142" s="151"/>
      <c r="JL142" s="151"/>
      <c r="JM142" s="151"/>
      <c r="JN142" s="151"/>
      <c r="JO142" s="151"/>
      <c r="JP142" s="151"/>
      <c r="JQ142" s="151"/>
      <c r="JR142" s="151"/>
      <c r="JS142" s="151"/>
      <c r="JT142" s="151"/>
      <c r="JU142" s="151"/>
      <c r="JV142" s="151"/>
      <c r="JW142" s="151">
        <v>95</v>
      </c>
      <c r="JX142" s="151"/>
      <c r="JY142" s="151"/>
      <c r="JZ142" s="151"/>
      <c r="KA142" s="151"/>
      <c r="KB142" s="151"/>
      <c r="KC142" s="151">
        <v>1</v>
      </c>
      <c r="KD142" s="151"/>
      <c r="KE142" s="151"/>
      <c r="KF142" s="151"/>
      <c r="KG142" s="151">
        <v>2</v>
      </c>
      <c r="KH142" s="151"/>
      <c r="KI142" s="151">
        <v>86</v>
      </c>
      <c r="KJ142" s="151">
        <v>22</v>
      </c>
      <c r="KK142" s="151">
        <v>2</v>
      </c>
      <c r="KL142" s="151">
        <v>9</v>
      </c>
      <c r="KM142" s="151">
        <v>0</v>
      </c>
      <c r="KN142" s="151">
        <v>106</v>
      </c>
      <c r="KO142" s="151"/>
      <c r="KP142" s="151"/>
      <c r="KQ142" s="151"/>
      <c r="KR142" s="151"/>
      <c r="KS142" s="151"/>
      <c r="KT142" s="151"/>
      <c r="KU142" s="151"/>
      <c r="KV142" s="151"/>
      <c r="KW142" s="151"/>
      <c r="KX142" s="151">
        <v>18</v>
      </c>
      <c r="KY142" s="151">
        <v>49</v>
      </c>
      <c r="KZ142" s="151">
        <v>2</v>
      </c>
      <c r="LA142" s="151"/>
      <c r="LB142" s="151"/>
      <c r="LC142" s="151"/>
      <c r="LD142" s="151"/>
      <c r="LE142" s="151"/>
      <c r="LF142" s="151"/>
      <c r="LG142" s="151"/>
      <c r="LH142" s="151"/>
      <c r="LI142" s="151"/>
      <c r="LJ142" s="151"/>
      <c r="LK142" s="151"/>
      <c r="LL142" s="151"/>
      <c r="LM142" s="151"/>
      <c r="LN142" s="151"/>
      <c r="LO142" s="151"/>
      <c r="LP142" s="151"/>
      <c r="LQ142" s="151"/>
      <c r="LR142" s="151"/>
      <c r="LS142" s="151"/>
      <c r="LT142" s="151"/>
      <c r="LU142" s="151"/>
      <c r="LV142" s="151"/>
      <c r="LW142" s="151"/>
      <c r="LX142" s="151">
        <v>227</v>
      </c>
      <c r="LY142" s="151"/>
      <c r="LZ142" s="151"/>
      <c r="MA142" s="151">
        <v>75</v>
      </c>
      <c r="MB142" s="151"/>
      <c r="MC142" s="151"/>
      <c r="MD142" s="151"/>
      <c r="ME142" s="151"/>
      <c r="MF142" s="151"/>
      <c r="MG142" s="151">
        <v>3</v>
      </c>
      <c r="MH142" s="151"/>
      <c r="MI142" s="151">
        <v>27</v>
      </c>
      <c r="MJ142" s="151"/>
      <c r="MK142" s="151"/>
      <c r="ML142" s="151"/>
      <c r="MM142" s="151"/>
      <c r="MN142" s="151">
        <v>3</v>
      </c>
      <c r="MO142" s="151"/>
      <c r="MP142" s="151">
        <v>42</v>
      </c>
      <c r="MQ142" s="151"/>
      <c r="MR142" s="151">
        <v>0</v>
      </c>
      <c r="MS142" s="151"/>
      <c r="MT142" s="151"/>
      <c r="MU142" s="151"/>
      <c r="MV142" s="151"/>
      <c r="MW142" s="151"/>
      <c r="MX142" s="151"/>
      <c r="MY142" s="151"/>
      <c r="MZ142" s="151"/>
      <c r="NA142" s="151"/>
      <c r="NB142" s="151"/>
      <c r="NC142" s="151"/>
      <c r="ND142" s="151"/>
      <c r="NE142" s="151"/>
      <c r="NF142" s="151"/>
      <c r="NG142" s="151"/>
      <c r="NH142" s="151"/>
      <c r="NI142" s="151"/>
      <c r="NJ142" s="151"/>
      <c r="NK142" s="151"/>
      <c r="NL142" s="151"/>
      <c r="NM142" s="151"/>
      <c r="NN142" s="151">
        <v>8</v>
      </c>
      <c r="NO142" s="151">
        <v>2</v>
      </c>
      <c r="NP142" s="151"/>
      <c r="NQ142" s="151"/>
      <c r="NR142" s="151"/>
      <c r="NS142" s="151">
        <v>284</v>
      </c>
      <c r="NT142" s="151">
        <v>69</v>
      </c>
      <c r="NU142" s="151">
        <v>252</v>
      </c>
      <c r="NV142" s="151"/>
      <c r="NW142" s="151"/>
      <c r="NX142" s="151"/>
      <c r="NY142" s="151"/>
      <c r="NZ142" s="151"/>
      <c r="OA142" s="151"/>
      <c r="OB142" s="151"/>
      <c r="OC142" s="151"/>
      <c r="OD142" s="151"/>
      <c r="OE142" s="151">
        <v>144</v>
      </c>
      <c r="OF142" s="151">
        <v>103</v>
      </c>
      <c r="OG142" s="151"/>
      <c r="OH142" s="151"/>
      <c r="OI142" s="151"/>
      <c r="OJ142" s="151">
        <v>181</v>
      </c>
      <c r="OK142" s="151"/>
      <c r="OL142" s="151"/>
      <c r="OM142" s="151">
        <v>891</v>
      </c>
      <c r="ON142" s="151">
        <v>10</v>
      </c>
      <c r="OO142" s="152">
        <v>295</v>
      </c>
      <c r="OP142" s="142">
        <v>13783</v>
      </c>
      <c r="OQ142" s="153">
        <v>91</v>
      </c>
      <c r="OR142" s="151">
        <v>2705</v>
      </c>
      <c r="OS142" s="151"/>
      <c r="OT142" s="151"/>
      <c r="OU142" s="151"/>
      <c r="OV142" s="151">
        <v>177</v>
      </c>
      <c r="OW142" s="151">
        <v>3676</v>
      </c>
      <c r="OX142" s="151">
        <v>-11678</v>
      </c>
      <c r="OY142" s="151"/>
      <c r="OZ142" s="151">
        <v>8</v>
      </c>
      <c r="PA142" s="151"/>
      <c r="PB142" s="151"/>
      <c r="PC142" s="151"/>
      <c r="PD142" s="151">
        <v>70</v>
      </c>
      <c r="PE142" s="151"/>
      <c r="PF142" s="151"/>
      <c r="PG142" s="151"/>
      <c r="PH142" s="151">
        <v>133</v>
      </c>
      <c r="PI142" s="151"/>
      <c r="PJ142" s="154"/>
      <c r="PK142" s="142">
        <v>-4818</v>
      </c>
      <c r="PL142" s="142">
        <v>8965</v>
      </c>
    </row>
    <row r="143" spans="1:428" ht="15" x14ac:dyDescent="0.25">
      <c r="A143" s="156">
        <v>335313</v>
      </c>
      <c r="B143" s="157" t="s">
        <v>724</v>
      </c>
      <c r="C143" s="147" t="s">
        <v>329</v>
      </c>
      <c r="D143" s="153"/>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v>88</v>
      </c>
      <c r="AC143" s="151">
        <v>197</v>
      </c>
      <c r="AD143" s="151">
        <v>434</v>
      </c>
      <c r="AE143" s="151">
        <v>39</v>
      </c>
      <c r="AF143" s="151">
        <v>246</v>
      </c>
      <c r="AG143" s="151">
        <v>40</v>
      </c>
      <c r="AH143" s="151">
        <v>723</v>
      </c>
      <c r="AI143" s="151">
        <v>47</v>
      </c>
      <c r="AJ143" s="151">
        <v>205</v>
      </c>
      <c r="AK143" s="151">
        <v>335</v>
      </c>
      <c r="AL143" s="151">
        <v>262</v>
      </c>
      <c r="AM143" s="151">
        <v>87</v>
      </c>
      <c r="AN143" s="151"/>
      <c r="AO143" s="151"/>
      <c r="AP143" s="151"/>
      <c r="AQ143" s="151"/>
      <c r="AR143" s="151"/>
      <c r="AS143" s="151"/>
      <c r="AT143" s="151"/>
      <c r="AU143" s="151"/>
      <c r="AV143" s="151"/>
      <c r="AW143" s="151"/>
      <c r="AX143" s="151"/>
      <c r="AY143" s="151"/>
      <c r="AZ143" s="151"/>
      <c r="BA143" s="151"/>
      <c r="BB143" s="151"/>
      <c r="BC143" s="151"/>
      <c r="BD143" s="151"/>
      <c r="BE143" s="151"/>
      <c r="BF143" s="151"/>
      <c r="BG143" s="151"/>
      <c r="BH143" s="151"/>
      <c r="BI143" s="151"/>
      <c r="BJ143" s="151"/>
      <c r="BK143" s="151"/>
      <c r="BL143" s="151"/>
      <c r="BM143" s="151"/>
      <c r="BN143" s="151"/>
      <c r="BO143" s="151"/>
      <c r="BP143" s="151"/>
      <c r="BQ143" s="151">
        <v>1</v>
      </c>
      <c r="BR143" s="151"/>
      <c r="BS143" s="151"/>
      <c r="BT143" s="151"/>
      <c r="BU143" s="151"/>
      <c r="BV143" s="151"/>
      <c r="BW143" s="151"/>
      <c r="BX143" s="151"/>
      <c r="BY143" s="151"/>
      <c r="BZ143" s="151"/>
      <c r="CA143" s="151"/>
      <c r="CB143" s="151"/>
      <c r="CC143" s="151"/>
      <c r="CD143" s="151"/>
      <c r="CE143" s="151"/>
      <c r="CF143" s="151"/>
      <c r="CG143" s="151"/>
      <c r="CH143" s="151">
        <v>0</v>
      </c>
      <c r="CI143" s="151"/>
      <c r="CJ143" s="151">
        <v>1</v>
      </c>
      <c r="CK143" s="151">
        <v>2</v>
      </c>
      <c r="CL143" s="151">
        <v>4</v>
      </c>
      <c r="CM143" s="151"/>
      <c r="CN143" s="151"/>
      <c r="CO143" s="151"/>
      <c r="CP143" s="151">
        <v>0</v>
      </c>
      <c r="CQ143" s="151"/>
      <c r="CR143" s="151">
        <v>1</v>
      </c>
      <c r="CS143" s="151">
        <v>0</v>
      </c>
      <c r="CT143" s="151"/>
      <c r="CU143" s="151"/>
      <c r="CV143" s="151">
        <v>1</v>
      </c>
      <c r="CW143" s="151">
        <v>1</v>
      </c>
      <c r="CX143" s="151"/>
      <c r="CY143" s="151"/>
      <c r="CZ143" s="151"/>
      <c r="DA143" s="151">
        <v>88</v>
      </c>
      <c r="DB143" s="151"/>
      <c r="DC143" s="151">
        <v>1</v>
      </c>
      <c r="DD143" s="151">
        <v>4</v>
      </c>
      <c r="DE143" s="151"/>
      <c r="DF143" s="151"/>
      <c r="DG143" s="151"/>
      <c r="DH143" s="151">
        <v>3</v>
      </c>
      <c r="DI143" s="151"/>
      <c r="DJ143" s="151"/>
      <c r="DK143" s="151"/>
      <c r="DL143" s="151">
        <v>2</v>
      </c>
      <c r="DM143" s="151"/>
      <c r="DN143" s="151"/>
      <c r="DO143" s="151"/>
      <c r="DP143" s="151">
        <v>8</v>
      </c>
      <c r="DQ143" s="151"/>
      <c r="DR143" s="151"/>
      <c r="DS143" s="151"/>
      <c r="DT143" s="151">
        <v>2</v>
      </c>
      <c r="DU143" s="151"/>
      <c r="DV143" s="151"/>
      <c r="DW143" s="151"/>
      <c r="DX143" s="151"/>
      <c r="DY143" s="151"/>
      <c r="DZ143" s="151"/>
      <c r="EA143" s="151"/>
      <c r="EB143" s="151"/>
      <c r="EC143" s="151"/>
      <c r="ED143" s="151"/>
      <c r="EE143" s="151"/>
      <c r="EF143" s="151"/>
      <c r="EG143" s="151"/>
      <c r="EH143" s="151"/>
      <c r="EI143" s="151"/>
      <c r="EJ143" s="151">
        <v>233</v>
      </c>
      <c r="EK143" s="151">
        <v>140</v>
      </c>
      <c r="EL143" s="151"/>
      <c r="EM143" s="151"/>
      <c r="EN143" s="151"/>
      <c r="EO143" s="151"/>
      <c r="EP143" s="151"/>
      <c r="EQ143" s="151"/>
      <c r="ER143" s="151"/>
      <c r="ES143" s="151"/>
      <c r="ET143" s="151"/>
      <c r="EU143" s="151"/>
      <c r="EV143" s="151"/>
      <c r="EW143" s="151"/>
      <c r="EX143" s="151"/>
      <c r="EY143" s="151"/>
      <c r="EZ143" s="151">
        <v>1</v>
      </c>
      <c r="FA143" s="151"/>
      <c r="FB143" s="151"/>
      <c r="FC143" s="151"/>
      <c r="FD143" s="151">
        <v>45</v>
      </c>
      <c r="FE143" s="151">
        <v>1</v>
      </c>
      <c r="FF143" s="151"/>
      <c r="FG143" s="151">
        <v>3</v>
      </c>
      <c r="FH143" s="151"/>
      <c r="FI143" s="151"/>
      <c r="FJ143" s="151"/>
      <c r="FK143" s="151">
        <v>127</v>
      </c>
      <c r="FL143" s="151"/>
      <c r="FM143" s="151"/>
      <c r="FN143" s="151"/>
      <c r="FO143" s="151"/>
      <c r="FP143" s="151"/>
      <c r="FQ143" s="151"/>
      <c r="FR143" s="151"/>
      <c r="FS143" s="151"/>
      <c r="FT143" s="151"/>
      <c r="FU143" s="151"/>
      <c r="FV143" s="151"/>
      <c r="FW143" s="151"/>
      <c r="FX143" s="151"/>
      <c r="FY143" s="151"/>
      <c r="FZ143" s="151">
        <v>0</v>
      </c>
      <c r="GA143" s="151"/>
      <c r="GB143" s="151"/>
      <c r="GC143" s="151"/>
      <c r="GD143" s="151"/>
      <c r="GE143" s="151"/>
      <c r="GF143" s="151"/>
      <c r="GG143" s="151"/>
      <c r="GH143" s="151"/>
      <c r="GI143" s="151">
        <v>0</v>
      </c>
      <c r="GJ143" s="151"/>
      <c r="GK143" s="151"/>
      <c r="GL143" s="151"/>
      <c r="GM143" s="151"/>
      <c r="GN143" s="151"/>
      <c r="GO143" s="151"/>
      <c r="GP143" s="151"/>
      <c r="GQ143" s="151"/>
      <c r="GR143" s="151"/>
      <c r="GS143" s="151"/>
      <c r="GT143" s="151"/>
      <c r="GU143" s="151"/>
      <c r="GV143" s="151"/>
      <c r="GW143" s="151"/>
      <c r="GX143" s="151"/>
      <c r="GY143" s="151"/>
      <c r="GZ143" s="151"/>
      <c r="HA143" s="151"/>
      <c r="HB143" s="151"/>
      <c r="HC143" s="151"/>
      <c r="HD143" s="151"/>
      <c r="HE143" s="151"/>
      <c r="HF143" s="151"/>
      <c r="HG143" s="151"/>
      <c r="HH143" s="151"/>
      <c r="HI143" s="151"/>
      <c r="HJ143" s="151"/>
      <c r="HK143" s="151"/>
      <c r="HL143" s="151"/>
      <c r="HM143" s="151"/>
      <c r="HN143" s="151"/>
      <c r="HO143" s="151"/>
      <c r="HP143" s="151"/>
      <c r="HQ143" s="151"/>
      <c r="HR143" s="151"/>
      <c r="HS143" s="151"/>
      <c r="HT143" s="151"/>
      <c r="HU143" s="151"/>
      <c r="HV143" s="151"/>
      <c r="HW143" s="151"/>
      <c r="HX143" s="151"/>
      <c r="HY143" s="151"/>
      <c r="HZ143" s="151"/>
      <c r="IA143" s="151"/>
      <c r="IB143" s="151"/>
      <c r="IC143" s="151"/>
      <c r="ID143" s="151"/>
      <c r="IE143" s="151"/>
      <c r="IF143" s="151"/>
      <c r="IG143" s="151"/>
      <c r="IH143" s="151"/>
      <c r="II143" s="151"/>
      <c r="IJ143" s="151"/>
      <c r="IK143" s="151"/>
      <c r="IL143" s="151"/>
      <c r="IM143" s="151"/>
      <c r="IN143" s="151"/>
      <c r="IO143" s="151"/>
      <c r="IP143" s="151"/>
      <c r="IQ143" s="151"/>
      <c r="IR143" s="151"/>
      <c r="IS143" s="151"/>
      <c r="IT143" s="151"/>
      <c r="IU143" s="151"/>
      <c r="IV143" s="151"/>
      <c r="IW143" s="151"/>
      <c r="IX143" s="151"/>
      <c r="IY143" s="151"/>
      <c r="IZ143" s="151"/>
      <c r="JA143" s="151"/>
      <c r="JB143" s="151"/>
      <c r="JC143" s="151"/>
      <c r="JD143" s="151"/>
      <c r="JE143" s="151"/>
      <c r="JF143" s="151"/>
      <c r="JG143" s="151"/>
      <c r="JH143" s="151">
        <v>154</v>
      </c>
      <c r="JI143" s="151"/>
      <c r="JJ143" s="151"/>
      <c r="JK143" s="151"/>
      <c r="JL143" s="151"/>
      <c r="JM143" s="151"/>
      <c r="JN143" s="151"/>
      <c r="JO143" s="151"/>
      <c r="JP143" s="151"/>
      <c r="JQ143" s="151"/>
      <c r="JR143" s="151"/>
      <c r="JS143" s="151"/>
      <c r="JT143" s="151"/>
      <c r="JU143" s="151"/>
      <c r="JV143" s="151"/>
      <c r="JW143" s="151"/>
      <c r="JX143" s="151"/>
      <c r="JY143" s="151"/>
      <c r="JZ143" s="151">
        <v>3</v>
      </c>
      <c r="KA143" s="151"/>
      <c r="KB143" s="151"/>
      <c r="KC143" s="151">
        <v>2</v>
      </c>
      <c r="KD143" s="151">
        <v>1</v>
      </c>
      <c r="KE143" s="151">
        <v>5</v>
      </c>
      <c r="KF143" s="151">
        <v>0</v>
      </c>
      <c r="KG143" s="151">
        <v>149</v>
      </c>
      <c r="KH143" s="151"/>
      <c r="KI143" s="151"/>
      <c r="KJ143" s="151"/>
      <c r="KK143" s="151"/>
      <c r="KL143" s="151"/>
      <c r="KM143" s="151"/>
      <c r="KN143" s="151"/>
      <c r="KO143" s="151"/>
      <c r="KP143" s="151"/>
      <c r="KQ143" s="151"/>
      <c r="KR143" s="151"/>
      <c r="KS143" s="151"/>
      <c r="KT143" s="151"/>
      <c r="KU143" s="151"/>
      <c r="KV143" s="151"/>
      <c r="KW143" s="151">
        <v>4</v>
      </c>
      <c r="KX143" s="151">
        <v>172</v>
      </c>
      <c r="KY143" s="151">
        <v>337</v>
      </c>
      <c r="KZ143" s="151">
        <v>36</v>
      </c>
      <c r="LA143" s="151">
        <v>48</v>
      </c>
      <c r="LB143" s="151"/>
      <c r="LC143" s="151"/>
      <c r="LD143" s="151"/>
      <c r="LE143" s="151"/>
      <c r="LF143" s="151"/>
      <c r="LG143" s="151"/>
      <c r="LH143" s="151"/>
      <c r="LI143" s="151"/>
      <c r="LJ143" s="151"/>
      <c r="LK143" s="151"/>
      <c r="LL143" s="151">
        <v>0</v>
      </c>
      <c r="LM143" s="151">
        <v>0</v>
      </c>
      <c r="LN143" s="151"/>
      <c r="LO143" s="151"/>
      <c r="LP143" s="151">
        <v>32</v>
      </c>
      <c r="LQ143" s="151"/>
      <c r="LR143" s="151"/>
      <c r="LS143" s="151"/>
      <c r="LT143" s="151"/>
      <c r="LU143" s="151"/>
      <c r="LV143" s="151"/>
      <c r="LW143" s="151">
        <v>78</v>
      </c>
      <c r="LX143" s="151">
        <v>193</v>
      </c>
      <c r="LY143" s="151">
        <v>26</v>
      </c>
      <c r="LZ143" s="151"/>
      <c r="MA143" s="151">
        <v>30</v>
      </c>
      <c r="MB143" s="151"/>
      <c r="MC143" s="151"/>
      <c r="MD143" s="151"/>
      <c r="ME143" s="151"/>
      <c r="MF143" s="151">
        <v>583</v>
      </c>
      <c r="MG143" s="151">
        <v>1</v>
      </c>
      <c r="MH143" s="151">
        <v>15</v>
      </c>
      <c r="MI143" s="151">
        <v>1</v>
      </c>
      <c r="MJ143" s="151">
        <v>64</v>
      </c>
      <c r="MK143" s="151">
        <v>320</v>
      </c>
      <c r="ML143" s="151">
        <v>46</v>
      </c>
      <c r="MM143" s="151"/>
      <c r="MN143" s="151">
        <v>0</v>
      </c>
      <c r="MO143" s="151"/>
      <c r="MP143" s="151">
        <v>2</v>
      </c>
      <c r="MQ143" s="151"/>
      <c r="MR143" s="151">
        <v>2</v>
      </c>
      <c r="MS143" s="151"/>
      <c r="MT143" s="151"/>
      <c r="MU143" s="151"/>
      <c r="MV143" s="151"/>
      <c r="MW143" s="151"/>
      <c r="MX143" s="151"/>
      <c r="MY143" s="151"/>
      <c r="MZ143" s="151"/>
      <c r="NA143" s="151">
        <v>20</v>
      </c>
      <c r="NB143" s="151"/>
      <c r="NC143" s="151"/>
      <c r="ND143" s="151">
        <v>6</v>
      </c>
      <c r="NE143" s="151">
        <v>19</v>
      </c>
      <c r="NF143" s="151">
        <v>7</v>
      </c>
      <c r="NG143" s="151"/>
      <c r="NH143" s="151"/>
      <c r="NI143" s="151"/>
      <c r="NJ143" s="151"/>
      <c r="NK143" s="151"/>
      <c r="NL143" s="151"/>
      <c r="NM143" s="151"/>
      <c r="NN143" s="151">
        <v>7</v>
      </c>
      <c r="NO143" s="151">
        <v>1</v>
      </c>
      <c r="NP143" s="151">
        <v>59</v>
      </c>
      <c r="NQ143" s="151">
        <v>20</v>
      </c>
      <c r="NR143" s="151">
        <v>4</v>
      </c>
      <c r="NS143" s="151"/>
      <c r="NT143" s="151">
        <v>9</v>
      </c>
      <c r="NU143" s="151">
        <v>89</v>
      </c>
      <c r="NV143" s="151"/>
      <c r="NW143" s="151"/>
      <c r="NX143" s="151"/>
      <c r="NY143" s="151"/>
      <c r="NZ143" s="151"/>
      <c r="OA143" s="151"/>
      <c r="OB143" s="151"/>
      <c r="OC143" s="151">
        <v>31</v>
      </c>
      <c r="OD143" s="151"/>
      <c r="OE143" s="151">
        <v>1389</v>
      </c>
      <c r="OF143" s="151">
        <v>290</v>
      </c>
      <c r="OG143" s="151"/>
      <c r="OH143" s="151"/>
      <c r="OI143" s="151"/>
      <c r="OJ143" s="151"/>
      <c r="OK143" s="151"/>
      <c r="OL143" s="151"/>
      <c r="OM143" s="151"/>
      <c r="ON143" s="151">
        <v>1</v>
      </c>
      <c r="OO143" s="152">
        <v>62</v>
      </c>
      <c r="OP143" s="142">
        <v>7689</v>
      </c>
      <c r="OQ143" s="153">
        <v>64</v>
      </c>
      <c r="OR143" s="151">
        <v>5870</v>
      </c>
      <c r="OS143" s="151"/>
      <c r="OT143" s="151"/>
      <c r="OU143" s="151"/>
      <c r="OV143" s="151">
        <v>95</v>
      </c>
      <c r="OW143" s="151">
        <v>1488</v>
      </c>
      <c r="OX143" s="151">
        <v>-4054</v>
      </c>
      <c r="OY143" s="151"/>
      <c r="OZ143" s="151"/>
      <c r="PA143" s="151"/>
      <c r="PB143" s="151"/>
      <c r="PC143" s="151"/>
      <c r="PD143" s="151">
        <v>10</v>
      </c>
      <c r="PE143" s="151"/>
      <c r="PF143" s="151"/>
      <c r="PG143" s="151"/>
      <c r="PH143" s="151">
        <v>2</v>
      </c>
      <c r="PI143" s="151"/>
      <c r="PJ143" s="154"/>
      <c r="PK143" s="142">
        <v>3475</v>
      </c>
      <c r="PL143" s="142">
        <v>11163</v>
      </c>
    </row>
    <row r="144" spans="1:428" ht="15" x14ac:dyDescent="0.25">
      <c r="A144" s="156">
        <v>335314</v>
      </c>
      <c r="B144" s="157" t="s">
        <v>724</v>
      </c>
      <c r="C144" s="147" t="s">
        <v>330</v>
      </c>
      <c r="D144" s="153"/>
      <c r="E144" s="151"/>
      <c r="F144" s="151"/>
      <c r="G144" s="151"/>
      <c r="H144" s="151"/>
      <c r="I144" s="151"/>
      <c r="J144" s="151"/>
      <c r="K144" s="151"/>
      <c r="L144" s="151"/>
      <c r="M144" s="151"/>
      <c r="N144" s="151"/>
      <c r="O144" s="151"/>
      <c r="P144" s="151"/>
      <c r="Q144" s="151"/>
      <c r="R144" s="151"/>
      <c r="S144" s="151"/>
      <c r="T144" s="151"/>
      <c r="U144" s="151"/>
      <c r="V144" s="151"/>
      <c r="W144" s="151"/>
      <c r="X144" s="151"/>
      <c r="Y144" s="151">
        <v>6</v>
      </c>
      <c r="Z144" s="151"/>
      <c r="AA144" s="151"/>
      <c r="AB144" s="151">
        <v>0</v>
      </c>
      <c r="AC144" s="151">
        <v>0</v>
      </c>
      <c r="AD144" s="151"/>
      <c r="AE144" s="151"/>
      <c r="AF144" s="151">
        <v>0</v>
      </c>
      <c r="AG144" s="151"/>
      <c r="AH144" s="151"/>
      <c r="AI144" s="151">
        <v>0</v>
      </c>
      <c r="AJ144" s="151"/>
      <c r="AK144" s="151"/>
      <c r="AL144" s="151"/>
      <c r="AM144" s="151"/>
      <c r="AN144" s="151">
        <v>16</v>
      </c>
      <c r="AO144" s="151">
        <v>10</v>
      </c>
      <c r="AP144" s="151">
        <v>29</v>
      </c>
      <c r="AQ144" s="151">
        <v>6</v>
      </c>
      <c r="AR144" s="151">
        <v>0</v>
      </c>
      <c r="AS144" s="151">
        <v>5</v>
      </c>
      <c r="AT144" s="151">
        <v>2</v>
      </c>
      <c r="AU144" s="151">
        <v>35</v>
      </c>
      <c r="AV144" s="151">
        <v>3</v>
      </c>
      <c r="AW144" s="151">
        <v>7</v>
      </c>
      <c r="AX144" s="151">
        <v>1</v>
      </c>
      <c r="AY144" s="151">
        <v>1</v>
      </c>
      <c r="AZ144" s="151"/>
      <c r="BA144" s="151">
        <v>8</v>
      </c>
      <c r="BB144" s="151">
        <v>4</v>
      </c>
      <c r="BC144" s="151">
        <v>1</v>
      </c>
      <c r="BD144" s="151">
        <v>85</v>
      </c>
      <c r="BE144" s="151">
        <v>45</v>
      </c>
      <c r="BF144" s="151"/>
      <c r="BG144" s="151">
        <v>1</v>
      </c>
      <c r="BH144" s="151">
        <v>21</v>
      </c>
      <c r="BI144" s="151">
        <v>13</v>
      </c>
      <c r="BJ144" s="151">
        <v>9</v>
      </c>
      <c r="BK144" s="151">
        <v>9</v>
      </c>
      <c r="BL144" s="151">
        <v>4</v>
      </c>
      <c r="BM144" s="151"/>
      <c r="BN144" s="151">
        <v>16</v>
      </c>
      <c r="BO144" s="151">
        <v>8</v>
      </c>
      <c r="BP144" s="151">
        <v>9</v>
      </c>
      <c r="BQ144" s="151">
        <v>34</v>
      </c>
      <c r="BR144" s="151">
        <v>68</v>
      </c>
      <c r="BS144" s="151">
        <v>59</v>
      </c>
      <c r="BT144" s="151">
        <v>17</v>
      </c>
      <c r="BU144" s="151">
        <v>10</v>
      </c>
      <c r="BV144" s="151"/>
      <c r="BW144" s="151">
        <v>24</v>
      </c>
      <c r="BX144" s="151">
        <v>4</v>
      </c>
      <c r="BY144" s="151">
        <v>21</v>
      </c>
      <c r="BZ144" s="151">
        <v>25</v>
      </c>
      <c r="CA144" s="151">
        <v>63</v>
      </c>
      <c r="CB144" s="151">
        <v>5</v>
      </c>
      <c r="CC144" s="151">
        <v>50</v>
      </c>
      <c r="CD144" s="151">
        <v>8</v>
      </c>
      <c r="CE144" s="151">
        <v>6</v>
      </c>
      <c r="CF144" s="151">
        <v>6</v>
      </c>
      <c r="CG144" s="151">
        <v>11</v>
      </c>
      <c r="CH144" s="151">
        <v>18</v>
      </c>
      <c r="CI144" s="151">
        <v>18</v>
      </c>
      <c r="CJ144" s="151">
        <v>137</v>
      </c>
      <c r="CK144" s="151">
        <v>34</v>
      </c>
      <c r="CL144" s="151">
        <v>45</v>
      </c>
      <c r="CM144" s="151">
        <v>584</v>
      </c>
      <c r="CN144" s="151">
        <v>11</v>
      </c>
      <c r="CO144" s="151"/>
      <c r="CP144" s="151">
        <v>12</v>
      </c>
      <c r="CQ144" s="151">
        <v>4</v>
      </c>
      <c r="CR144" s="151">
        <v>271</v>
      </c>
      <c r="CS144" s="151">
        <v>8</v>
      </c>
      <c r="CT144" s="151">
        <v>3</v>
      </c>
      <c r="CU144" s="151">
        <v>56</v>
      </c>
      <c r="CV144" s="151">
        <v>201</v>
      </c>
      <c r="CW144" s="151">
        <v>182</v>
      </c>
      <c r="CX144" s="151">
        <v>67</v>
      </c>
      <c r="CY144" s="151">
        <v>2</v>
      </c>
      <c r="CZ144" s="151">
        <v>5</v>
      </c>
      <c r="DA144" s="151">
        <v>3</v>
      </c>
      <c r="DB144" s="151">
        <v>86</v>
      </c>
      <c r="DC144" s="151">
        <v>358</v>
      </c>
      <c r="DD144" s="151">
        <v>950</v>
      </c>
      <c r="DE144" s="151">
        <v>2</v>
      </c>
      <c r="DF144" s="151">
        <v>201</v>
      </c>
      <c r="DG144" s="151">
        <v>98</v>
      </c>
      <c r="DH144" s="151">
        <v>226</v>
      </c>
      <c r="DI144" s="151">
        <v>31</v>
      </c>
      <c r="DJ144" s="151"/>
      <c r="DK144" s="151">
        <v>0</v>
      </c>
      <c r="DL144" s="151">
        <v>1</v>
      </c>
      <c r="DM144" s="151">
        <v>0</v>
      </c>
      <c r="DN144" s="151">
        <v>4</v>
      </c>
      <c r="DO144" s="151">
        <v>53</v>
      </c>
      <c r="DP144" s="151">
        <v>3</v>
      </c>
      <c r="DQ144" s="151">
        <v>48</v>
      </c>
      <c r="DR144" s="151">
        <v>50</v>
      </c>
      <c r="DS144" s="151">
        <v>16</v>
      </c>
      <c r="DT144" s="151">
        <v>6</v>
      </c>
      <c r="DU144" s="151">
        <v>1</v>
      </c>
      <c r="DV144" s="151">
        <v>49</v>
      </c>
      <c r="DW144" s="151">
        <v>24</v>
      </c>
      <c r="DX144" s="151">
        <v>210</v>
      </c>
      <c r="DY144" s="151">
        <v>70</v>
      </c>
      <c r="DZ144" s="151">
        <v>1</v>
      </c>
      <c r="EA144" s="151">
        <v>54</v>
      </c>
      <c r="EB144" s="151">
        <v>1</v>
      </c>
      <c r="EC144" s="151">
        <v>0</v>
      </c>
      <c r="ED144" s="151">
        <v>0</v>
      </c>
      <c r="EE144" s="151">
        <v>9</v>
      </c>
      <c r="EF144" s="151">
        <v>10</v>
      </c>
      <c r="EG144" s="151">
        <v>86</v>
      </c>
      <c r="EH144" s="151">
        <v>4</v>
      </c>
      <c r="EI144" s="151">
        <v>83</v>
      </c>
      <c r="EJ144" s="151">
        <v>429</v>
      </c>
      <c r="EK144" s="151">
        <v>1365</v>
      </c>
      <c r="EL144" s="151">
        <v>24</v>
      </c>
      <c r="EM144" s="151">
        <v>0</v>
      </c>
      <c r="EN144" s="151">
        <v>5</v>
      </c>
      <c r="EO144" s="151">
        <v>54</v>
      </c>
      <c r="EP144" s="151">
        <v>2</v>
      </c>
      <c r="EQ144" s="151">
        <v>7</v>
      </c>
      <c r="ER144" s="151"/>
      <c r="ES144" s="151"/>
      <c r="ET144" s="151">
        <v>21</v>
      </c>
      <c r="EU144" s="151"/>
      <c r="EV144" s="151">
        <v>5</v>
      </c>
      <c r="EW144" s="151">
        <v>1</v>
      </c>
      <c r="EX144" s="151">
        <v>27</v>
      </c>
      <c r="EY144" s="151">
        <v>50</v>
      </c>
      <c r="EZ144" s="151">
        <v>8</v>
      </c>
      <c r="FA144" s="151">
        <v>79</v>
      </c>
      <c r="FB144" s="151">
        <v>30</v>
      </c>
      <c r="FC144" s="151">
        <v>34</v>
      </c>
      <c r="FD144" s="151">
        <v>223</v>
      </c>
      <c r="FE144" s="151">
        <v>31</v>
      </c>
      <c r="FF144" s="151"/>
      <c r="FG144" s="151">
        <v>42</v>
      </c>
      <c r="FH144" s="151"/>
      <c r="FI144" s="151"/>
      <c r="FJ144" s="151">
        <v>4</v>
      </c>
      <c r="FK144" s="151">
        <v>10</v>
      </c>
      <c r="FL144" s="151">
        <v>59</v>
      </c>
      <c r="FM144" s="151">
        <v>23</v>
      </c>
      <c r="FN144" s="151"/>
      <c r="FO144" s="151"/>
      <c r="FP144" s="151">
        <v>9</v>
      </c>
      <c r="FQ144" s="151">
        <v>17</v>
      </c>
      <c r="FR144" s="151">
        <v>4</v>
      </c>
      <c r="FS144" s="151">
        <v>2</v>
      </c>
      <c r="FT144" s="151">
        <v>8</v>
      </c>
      <c r="FU144" s="151">
        <v>4</v>
      </c>
      <c r="FV144" s="151">
        <v>11</v>
      </c>
      <c r="FW144" s="151">
        <v>9</v>
      </c>
      <c r="FX144" s="151">
        <v>8</v>
      </c>
      <c r="FY144" s="151">
        <v>10</v>
      </c>
      <c r="FZ144" s="151">
        <v>7</v>
      </c>
      <c r="GA144" s="151">
        <v>11</v>
      </c>
      <c r="GB144" s="151">
        <v>0</v>
      </c>
      <c r="GC144" s="151"/>
      <c r="GD144" s="151">
        <v>1</v>
      </c>
      <c r="GE144" s="151"/>
      <c r="GF144" s="151">
        <v>2</v>
      </c>
      <c r="GG144" s="151">
        <v>3</v>
      </c>
      <c r="GH144" s="151">
        <v>38</v>
      </c>
      <c r="GI144" s="151">
        <v>25</v>
      </c>
      <c r="GJ144" s="151">
        <v>6</v>
      </c>
      <c r="GK144" s="151">
        <v>35</v>
      </c>
      <c r="GL144" s="151"/>
      <c r="GM144" s="151">
        <v>12</v>
      </c>
      <c r="GN144" s="151">
        <v>2</v>
      </c>
      <c r="GO144" s="151">
        <v>46</v>
      </c>
      <c r="GP144" s="151">
        <v>8</v>
      </c>
      <c r="GQ144" s="151">
        <v>37</v>
      </c>
      <c r="GR144" s="151">
        <v>19</v>
      </c>
      <c r="GS144" s="151"/>
      <c r="GT144" s="151">
        <v>50</v>
      </c>
      <c r="GU144" s="151">
        <v>87</v>
      </c>
      <c r="GV144" s="151">
        <v>58</v>
      </c>
      <c r="GW144" s="151"/>
      <c r="GX144" s="151">
        <v>35</v>
      </c>
      <c r="GY144" s="151">
        <v>92</v>
      </c>
      <c r="GZ144" s="151"/>
      <c r="HA144" s="151">
        <v>43</v>
      </c>
      <c r="HB144" s="151">
        <v>55</v>
      </c>
      <c r="HC144" s="151">
        <v>46</v>
      </c>
      <c r="HD144" s="151"/>
      <c r="HE144" s="151"/>
      <c r="HF144" s="151">
        <v>46</v>
      </c>
      <c r="HG144" s="151"/>
      <c r="HH144" s="151">
        <v>341</v>
      </c>
      <c r="HI144" s="151">
        <v>15</v>
      </c>
      <c r="HJ144" s="151">
        <v>4</v>
      </c>
      <c r="HK144" s="151"/>
      <c r="HL144" s="151"/>
      <c r="HM144" s="151">
        <v>1</v>
      </c>
      <c r="HN144" s="151">
        <v>3</v>
      </c>
      <c r="HO144" s="151">
        <v>6</v>
      </c>
      <c r="HP144" s="151">
        <v>7</v>
      </c>
      <c r="HQ144" s="151">
        <v>4</v>
      </c>
      <c r="HR144" s="151">
        <v>7</v>
      </c>
      <c r="HS144" s="151">
        <v>0</v>
      </c>
      <c r="HT144" s="151">
        <v>0</v>
      </c>
      <c r="HU144" s="151"/>
      <c r="HV144" s="151">
        <v>72</v>
      </c>
      <c r="HW144" s="151">
        <v>70</v>
      </c>
      <c r="HX144" s="151">
        <v>118</v>
      </c>
      <c r="HY144" s="151">
        <v>58</v>
      </c>
      <c r="HZ144" s="151"/>
      <c r="IA144" s="151">
        <v>37</v>
      </c>
      <c r="IB144" s="151">
        <v>8</v>
      </c>
      <c r="IC144" s="151">
        <v>61</v>
      </c>
      <c r="ID144" s="151">
        <v>1</v>
      </c>
      <c r="IE144" s="151">
        <v>53</v>
      </c>
      <c r="IF144" s="151"/>
      <c r="IG144" s="151">
        <v>10</v>
      </c>
      <c r="IH144" s="151">
        <v>4</v>
      </c>
      <c r="II144" s="151"/>
      <c r="IJ144" s="151">
        <v>4</v>
      </c>
      <c r="IK144" s="151">
        <v>9</v>
      </c>
      <c r="IL144" s="151">
        <v>268</v>
      </c>
      <c r="IM144" s="151">
        <v>34</v>
      </c>
      <c r="IN144" s="151">
        <v>199</v>
      </c>
      <c r="IO144" s="151">
        <v>10</v>
      </c>
      <c r="IP144" s="151">
        <v>4</v>
      </c>
      <c r="IQ144" s="151">
        <v>2</v>
      </c>
      <c r="IR144" s="151">
        <v>1</v>
      </c>
      <c r="IS144" s="151">
        <v>7</v>
      </c>
      <c r="IT144" s="151">
        <v>5</v>
      </c>
      <c r="IU144" s="151">
        <v>1</v>
      </c>
      <c r="IV144" s="151"/>
      <c r="IW144" s="151">
        <v>34</v>
      </c>
      <c r="IX144" s="151">
        <v>36</v>
      </c>
      <c r="IY144" s="151"/>
      <c r="IZ144" s="151">
        <v>9</v>
      </c>
      <c r="JA144" s="151">
        <v>110</v>
      </c>
      <c r="JB144" s="151">
        <v>11</v>
      </c>
      <c r="JC144" s="151">
        <v>7</v>
      </c>
      <c r="JD144" s="151">
        <v>2</v>
      </c>
      <c r="JE144" s="151">
        <v>11</v>
      </c>
      <c r="JF144" s="151">
        <v>71</v>
      </c>
      <c r="JG144" s="151"/>
      <c r="JH144" s="151">
        <v>4</v>
      </c>
      <c r="JI144" s="151"/>
      <c r="JJ144" s="151">
        <v>2</v>
      </c>
      <c r="JK144" s="151">
        <v>18</v>
      </c>
      <c r="JL144" s="151"/>
      <c r="JM144" s="151"/>
      <c r="JN144" s="151"/>
      <c r="JO144" s="151"/>
      <c r="JP144" s="151">
        <v>3</v>
      </c>
      <c r="JQ144" s="151"/>
      <c r="JR144" s="151"/>
      <c r="JS144" s="151"/>
      <c r="JT144" s="151"/>
      <c r="JU144" s="151"/>
      <c r="JV144" s="151"/>
      <c r="JW144" s="151"/>
      <c r="JX144" s="151">
        <v>1</v>
      </c>
      <c r="JY144" s="151">
        <v>1</v>
      </c>
      <c r="JZ144" s="151"/>
      <c r="KA144" s="151"/>
      <c r="KB144" s="151"/>
      <c r="KC144" s="151">
        <v>0</v>
      </c>
      <c r="KD144" s="151"/>
      <c r="KE144" s="151"/>
      <c r="KF144" s="151"/>
      <c r="KG144" s="151"/>
      <c r="KH144" s="151"/>
      <c r="KI144" s="151">
        <v>12</v>
      </c>
      <c r="KJ144" s="151">
        <v>12</v>
      </c>
      <c r="KK144" s="151">
        <v>0</v>
      </c>
      <c r="KL144" s="151">
        <v>1</v>
      </c>
      <c r="KM144" s="151">
        <v>0</v>
      </c>
      <c r="KN144" s="151">
        <v>52</v>
      </c>
      <c r="KO144" s="151"/>
      <c r="KP144" s="151"/>
      <c r="KQ144" s="151"/>
      <c r="KR144" s="151"/>
      <c r="KS144" s="151">
        <v>4</v>
      </c>
      <c r="KT144" s="151"/>
      <c r="KU144" s="151"/>
      <c r="KV144" s="151"/>
      <c r="KW144" s="151"/>
      <c r="KX144" s="151">
        <v>5</v>
      </c>
      <c r="KY144" s="151">
        <v>24</v>
      </c>
      <c r="KZ144" s="151"/>
      <c r="LA144" s="151">
        <v>5</v>
      </c>
      <c r="LB144" s="151"/>
      <c r="LC144" s="151"/>
      <c r="LD144" s="151"/>
      <c r="LE144" s="151"/>
      <c r="LF144" s="151"/>
      <c r="LG144" s="151"/>
      <c r="LH144" s="151"/>
      <c r="LI144" s="151"/>
      <c r="LJ144" s="151"/>
      <c r="LK144" s="151"/>
      <c r="LL144" s="151"/>
      <c r="LM144" s="151"/>
      <c r="LN144" s="151"/>
      <c r="LO144" s="151"/>
      <c r="LP144" s="151"/>
      <c r="LQ144" s="151"/>
      <c r="LR144" s="151"/>
      <c r="LS144" s="151"/>
      <c r="LT144" s="151"/>
      <c r="LU144" s="151">
        <v>6</v>
      </c>
      <c r="LV144" s="151">
        <v>2</v>
      </c>
      <c r="LW144" s="151"/>
      <c r="LX144" s="151">
        <v>66</v>
      </c>
      <c r="LY144" s="151"/>
      <c r="LZ144" s="151"/>
      <c r="MA144" s="151">
        <v>3</v>
      </c>
      <c r="MB144" s="151"/>
      <c r="MC144" s="151"/>
      <c r="MD144" s="151"/>
      <c r="ME144" s="151"/>
      <c r="MF144" s="151"/>
      <c r="MG144" s="151">
        <v>0</v>
      </c>
      <c r="MH144" s="151"/>
      <c r="MI144" s="151">
        <v>0</v>
      </c>
      <c r="MJ144" s="151"/>
      <c r="MK144" s="151"/>
      <c r="ML144" s="151"/>
      <c r="MM144" s="151"/>
      <c r="MN144" s="151">
        <v>0</v>
      </c>
      <c r="MO144" s="151"/>
      <c r="MP144" s="151">
        <v>2</v>
      </c>
      <c r="MQ144" s="151">
        <v>0</v>
      </c>
      <c r="MR144" s="151"/>
      <c r="MS144" s="151">
        <v>2</v>
      </c>
      <c r="MT144" s="151"/>
      <c r="MU144" s="151"/>
      <c r="MV144" s="151"/>
      <c r="MW144" s="151"/>
      <c r="MX144" s="151"/>
      <c r="MY144" s="151"/>
      <c r="MZ144" s="151"/>
      <c r="NA144" s="151">
        <v>40</v>
      </c>
      <c r="NB144" s="151"/>
      <c r="NC144" s="151"/>
      <c r="ND144" s="151"/>
      <c r="NE144" s="151"/>
      <c r="NF144" s="151"/>
      <c r="NG144" s="151"/>
      <c r="NH144" s="151"/>
      <c r="NI144" s="151"/>
      <c r="NJ144" s="151"/>
      <c r="NK144" s="151"/>
      <c r="NL144" s="151"/>
      <c r="NM144" s="151"/>
      <c r="NN144" s="151"/>
      <c r="NO144" s="151"/>
      <c r="NP144" s="151"/>
      <c r="NQ144" s="151"/>
      <c r="NR144" s="151"/>
      <c r="NS144" s="151"/>
      <c r="NT144" s="151">
        <v>7</v>
      </c>
      <c r="NU144" s="151">
        <v>34</v>
      </c>
      <c r="NV144" s="151"/>
      <c r="NW144" s="151"/>
      <c r="NX144" s="151"/>
      <c r="NY144" s="151"/>
      <c r="NZ144" s="151"/>
      <c r="OA144" s="151"/>
      <c r="OB144" s="151"/>
      <c r="OC144" s="151"/>
      <c r="OD144" s="151"/>
      <c r="OE144" s="151">
        <v>180</v>
      </c>
      <c r="OF144" s="151">
        <v>516</v>
      </c>
      <c r="OG144" s="151"/>
      <c r="OH144" s="151"/>
      <c r="OI144" s="151"/>
      <c r="OJ144" s="151">
        <v>4</v>
      </c>
      <c r="OK144" s="151">
        <v>81</v>
      </c>
      <c r="OL144" s="151">
        <v>13</v>
      </c>
      <c r="OM144" s="151">
        <v>1</v>
      </c>
      <c r="ON144" s="151">
        <v>0</v>
      </c>
      <c r="OO144" s="152">
        <v>15</v>
      </c>
      <c r="OP144" s="142">
        <v>11375</v>
      </c>
      <c r="OQ144" s="153"/>
      <c r="OR144" s="151">
        <v>2260</v>
      </c>
      <c r="OS144" s="151"/>
      <c r="OT144" s="151"/>
      <c r="OU144" s="151"/>
      <c r="OV144" s="151">
        <v>145</v>
      </c>
      <c r="OW144" s="151">
        <v>5214</v>
      </c>
      <c r="OX144" s="151">
        <v>-9056</v>
      </c>
      <c r="OY144" s="151"/>
      <c r="OZ144" s="151">
        <v>645</v>
      </c>
      <c r="PA144" s="151"/>
      <c r="PB144" s="151"/>
      <c r="PC144" s="151"/>
      <c r="PD144" s="151">
        <v>49</v>
      </c>
      <c r="PE144" s="151"/>
      <c r="PF144" s="151"/>
      <c r="PG144" s="151"/>
      <c r="PH144" s="151">
        <v>31</v>
      </c>
      <c r="PI144" s="151"/>
      <c r="PJ144" s="154"/>
      <c r="PK144" s="142">
        <v>-712</v>
      </c>
      <c r="PL144" s="142">
        <v>10662</v>
      </c>
    </row>
    <row r="145" spans="1:428" ht="15" x14ac:dyDescent="0.25">
      <c r="A145" s="156">
        <v>335911</v>
      </c>
      <c r="B145" s="157" t="s">
        <v>724</v>
      </c>
      <c r="C145" s="147" t="s">
        <v>331</v>
      </c>
      <c r="D145" s="153">
        <v>126</v>
      </c>
      <c r="E145" s="151">
        <v>480</v>
      </c>
      <c r="F145" s="151">
        <v>71</v>
      </c>
      <c r="G145" s="151">
        <v>72</v>
      </c>
      <c r="H145" s="151">
        <v>72</v>
      </c>
      <c r="I145" s="151">
        <v>182</v>
      </c>
      <c r="J145" s="151">
        <v>434</v>
      </c>
      <c r="K145" s="151"/>
      <c r="L145" s="151">
        <v>15</v>
      </c>
      <c r="M145" s="151">
        <v>82</v>
      </c>
      <c r="N145" s="151"/>
      <c r="O145" s="151">
        <v>11</v>
      </c>
      <c r="P145" s="151">
        <v>1</v>
      </c>
      <c r="Q145" s="151"/>
      <c r="R145" s="151"/>
      <c r="S145" s="151">
        <v>9</v>
      </c>
      <c r="T145" s="151"/>
      <c r="U145" s="151"/>
      <c r="V145" s="151"/>
      <c r="W145" s="151">
        <v>125</v>
      </c>
      <c r="X145" s="151">
        <v>209</v>
      </c>
      <c r="Y145" s="151"/>
      <c r="Z145" s="151"/>
      <c r="AA145" s="151"/>
      <c r="AB145" s="151">
        <v>0</v>
      </c>
      <c r="AC145" s="151">
        <v>14</v>
      </c>
      <c r="AD145" s="151">
        <v>22</v>
      </c>
      <c r="AE145" s="151">
        <v>16</v>
      </c>
      <c r="AF145" s="151">
        <v>6</v>
      </c>
      <c r="AG145" s="151"/>
      <c r="AH145" s="151">
        <v>28</v>
      </c>
      <c r="AI145" s="151"/>
      <c r="AJ145" s="151">
        <v>1</v>
      </c>
      <c r="AK145" s="151">
        <v>5</v>
      </c>
      <c r="AL145" s="151">
        <v>8</v>
      </c>
      <c r="AM145" s="151">
        <v>12</v>
      </c>
      <c r="AN145" s="151"/>
      <c r="AO145" s="151"/>
      <c r="AP145" s="151"/>
      <c r="AQ145" s="151">
        <v>16</v>
      </c>
      <c r="AR145" s="151"/>
      <c r="AS145" s="151"/>
      <c r="AT145" s="151"/>
      <c r="AU145" s="151"/>
      <c r="AV145" s="151"/>
      <c r="AW145" s="151"/>
      <c r="AX145" s="151"/>
      <c r="AY145" s="151"/>
      <c r="AZ145" s="151"/>
      <c r="BA145" s="151"/>
      <c r="BB145" s="151"/>
      <c r="BC145" s="151"/>
      <c r="BD145" s="151"/>
      <c r="BE145" s="151"/>
      <c r="BF145" s="151"/>
      <c r="BG145" s="151"/>
      <c r="BH145" s="151"/>
      <c r="BI145" s="151"/>
      <c r="BJ145" s="151"/>
      <c r="BK145" s="151"/>
      <c r="BL145" s="151"/>
      <c r="BM145" s="151"/>
      <c r="BN145" s="151"/>
      <c r="BO145" s="151"/>
      <c r="BP145" s="151"/>
      <c r="BQ145" s="151"/>
      <c r="BR145" s="151"/>
      <c r="BS145" s="151"/>
      <c r="BT145" s="151"/>
      <c r="BU145" s="151"/>
      <c r="BV145" s="151"/>
      <c r="BW145" s="151"/>
      <c r="BX145" s="151"/>
      <c r="BY145" s="151"/>
      <c r="BZ145" s="151"/>
      <c r="CA145" s="151"/>
      <c r="CB145" s="151"/>
      <c r="CC145" s="151"/>
      <c r="CD145" s="151"/>
      <c r="CE145" s="151"/>
      <c r="CF145" s="151"/>
      <c r="CG145" s="151"/>
      <c r="CH145" s="151">
        <v>103</v>
      </c>
      <c r="CI145" s="151"/>
      <c r="CJ145" s="151">
        <v>167</v>
      </c>
      <c r="CK145" s="151"/>
      <c r="CL145" s="151"/>
      <c r="CM145" s="151"/>
      <c r="CN145" s="151"/>
      <c r="CO145" s="151"/>
      <c r="CP145" s="151"/>
      <c r="CQ145" s="151"/>
      <c r="CR145" s="151"/>
      <c r="CS145" s="151"/>
      <c r="CT145" s="151"/>
      <c r="CU145" s="151"/>
      <c r="CV145" s="151"/>
      <c r="CW145" s="151"/>
      <c r="CX145" s="151"/>
      <c r="CY145" s="151"/>
      <c r="CZ145" s="151"/>
      <c r="DA145" s="151"/>
      <c r="DB145" s="151"/>
      <c r="DC145" s="151"/>
      <c r="DD145" s="151">
        <v>293</v>
      </c>
      <c r="DE145" s="151">
        <v>118</v>
      </c>
      <c r="DF145" s="151"/>
      <c r="DG145" s="151"/>
      <c r="DH145" s="151"/>
      <c r="DI145" s="151"/>
      <c r="DJ145" s="151">
        <v>14</v>
      </c>
      <c r="DK145" s="151">
        <v>6</v>
      </c>
      <c r="DL145" s="151">
        <v>8</v>
      </c>
      <c r="DM145" s="151"/>
      <c r="DN145" s="151"/>
      <c r="DO145" s="151"/>
      <c r="DP145" s="151"/>
      <c r="DQ145" s="151"/>
      <c r="DR145" s="151"/>
      <c r="DS145" s="151"/>
      <c r="DT145" s="151"/>
      <c r="DU145" s="151"/>
      <c r="DV145" s="151"/>
      <c r="DW145" s="151"/>
      <c r="DX145" s="151"/>
      <c r="DY145" s="151"/>
      <c r="DZ145" s="151"/>
      <c r="EA145" s="151"/>
      <c r="EB145" s="151"/>
      <c r="EC145" s="151"/>
      <c r="ED145" s="151"/>
      <c r="EE145" s="151"/>
      <c r="EF145" s="151"/>
      <c r="EG145" s="151"/>
      <c r="EH145" s="151"/>
      <c r="EI145" s="151"/>
      <c r="EJ145" s="151"/>
      <c r="EK145" s="151"/>
      <c r="EL145" s="151">
        <v>58</v>
      </c>
      <c r="EM145" s="151"/>
      <c r="EN145" s="151"/>
      <c r="EO145" s="151"/>
      <c r="EP145" s="151"/>
      <c r="EQ145" s="151"/>
      <c r="ER145" s="151">
        <v>87</v>
      </c>
      <c r="ES145" s="151">
        <v>1487</v>
      </c>
      <c r="ET145" s="151">
        <v>75</v>
      </c>
      <c r="EU145" s="151"/>
      <c r="EV145" s="151"/>
      <c r="EW145" s="151"/>
      <c r="EX145" s="151"/>
      <c r="EY145" s="151"/>
      <c r="EZ145" s="151"/>
      <c r="FA145" s="151"/>
      <c r="FB145" s="151"/>
      <c r="FC145" s="151"/>
      <c r="FD145" s="151"/>
      <c r="FE145" s="151"/>
      <c r="FF145" s="151"/>
      <c r="FG145" s="151"/>
      <c r="FH145" s="151"/>
      <c r="FI145" s="151"/>
      <c r="FJ145" s="151"/>
      <c r="FK145" s="151"/>
      <c r="FL145" s="151"/>
      <c r="FM145" s="151"/>
      <c r="FN145" s="151"/>
      <c r="FO145" s="151"/>
      <c r="FP145" s="151"/>
      <c r="FQ145" s="151"/>
      <c r="FR145" s="151">
        <v>2</v>
      </c>
      <c r="FS145" s="151"/>
      <c r="FT145" s="151"/>
      <c r="FU145" s="151"/>
      <c r="FV145" s="151"/>
      <c r="FW145" s="151"/>
      <c r="FX145" s="151"/>
      <c r="FY145" s="151"/>
      <c r="FZ145" s="151"/>
      <c r="GA145" s="151"/>
      <c r="GB145" s="151"/>
      <c r="GC145" s="151"/>
      <c r="GD145" s="151"/>
      <c r="GE145" s="151"/>
      <c r="GF145" s="151"/>
      <c r="GG145" s="151"/>
      <c r="GH145" s="151"/>
      <c r="GI145" s="151"/>
      <c r="GJ145" s="151"/>
      <c r="GK145" s="151"/>
      <c r="GL145" s="151"/>
      <c r="GM145" s="151"/>
      <c r="GN145" s="151"/>
      <c r="GO145" s="151"/>
      <c r="GP145" s="151"/>
      <c r="GQ145" s="151"/>
      <c r="GR145" s="151"/>
      <c r="GS145" s="151"/>
      <c r="GT145" s="151"/>
      <c r="GU145" s="151"/>
      <c r="GV145" s="151"/>
      <c r="GW145" s="151"/>
      <c r="GX145" s="151"/>
      <c r="GY145" s="151"/>
      <c r="GZ145" s="151"/>
      <c r="HA145" s="151"/>
      <c r="HB145" s="151"/>
      <c r="HC145" s="151"/>
      <c r="HD145" s="151"/>
      <c r="HE145" s="151"/>
      <c r="HF145" s="151"/>
      <c r="HG145" s="151"/>
      <c r="HH145" s="151"/>
      <c r="HI145" s="151"/>
      <c r="HJ145" s="151"/>
      <c r="HK145" s="151"/>
      <c r="HL145" s="151"/>
      <c r="HM145" s="151"/>
      <c r="HN145" s="151"/>
      <c r="HO145" s="151"/>
      <c r="HP145" s="151"/>
      <c r="HQ145" s="151"/>
      <c r="HR145" s="151"/>
      <c r="HS145" s="151"/>
      <c r="HT145" s="151"/>
      <c r="HU145" s="151"/>
      <c r="HV145" s="151"/>
      <c r="HW145" s="151"/>
      <c r="HX145" s="151"/>
      <c r="HY145" s="151"/>
      <c r="HZ145" s="151"/>
      <c r="IA145" s="151"/>
      <c r="IB145" s="151"/>
      <c r="IC145" s="151"/>
      <c r="ID145" s="151"/>
      <c r="IE145" s="151"/>
      <c r="IF145" s="151">
        <v>13</v>
      </c>
      <c r="IG145" s="151"/>
      <c r="IH145" s="151"/>
      <c r="II145" s="151"/>
      <c r="IJ145" s="151"/>
      <c r="IK145" s="151"/>
      <c r="IL145" s="151"/>
      <c r="IM145" s="151"/>
      <c r="IN145" s="151"/>
      <c r="IO145" s="151"/>
      <c r="IP145" s="151"/>
      <c r="IQ145" s="151"/>
      <c r="IR145" s="151"/>
      <c r="IS145" s="151"/>
      <c r="IT145" s="151"/>
      <c r="IU145" s="151"/>
      <c r="IV145" s="151"/>
      <c r="IW145" s="151"/>
      <c r="IX145" s="151"/>
      <c r="IY145" s="151"/>
      <c r="IZ145" s="151"/>
      <c r="JA145" s="151"/>
      <c r="JB145" s="151"/>
      <c r="JC145" s="151"/>
      <c r="JD145" s="151"/>
      <c r="JE145" s="151"/>
      <c r="JF145" s="151"/>
      <c r="JG145" s="151"/>
      <c r="JH145" s="151"/>
      <c r="JI145" s="151"/>
      <c r="JJ145" s="151"/>
      <c r="JK145" s="151"/>
      <c r="JL145" s="151">
        <v>246</v>
      </c>
      <c r="JM145" s="151"/>
      <c r="JN145" s="151"/>
      <c r="JO145" s="151"/>
      <c r="JP145" s="151"/>
      <c r="JQ145" s="151"/>
      <c r="JR145" s="151">
        <v>10</v>
      </c>
      <c r="JS145" s="151"/>
      <c r="JT145" s="151">
        <v>5</v>
      </c>
      <c r="JU145" s="151">
        <v>2</v>
      </c>
      <c r="JV145" s="151"/>
      <c r="JW145" s="151">
        <v>61</v>
      </c>
      <c r="JX145" s="151">
        <v>34</v>
      </c>
      <c r="JY145" s="151">
        <v>11</v>
      </c>
      <c r="JZ145" s="151">
        <v>32</v>
      </c>
      <c r="KA145" s="151"/>
      <c r="KB145" s="151">
        <v>33</v>
      </c>
      <c r="KC145" s="151"/>
      <c r="KD145" s="151">
        <v>60</v>
      </c>
      <c r="KE145" s="151">
        <v>13</v>
      </c>
      <c r="KF145" s="151"/>
      <c r="KG145" s="151"/>
      <c r="KH145" s="151"/>
      <c r="KI145" s="151">
        <v>13</v>
      </c>
      <c r="KJ145" s="151"/>
      <c r="KK145" s="151">
        <v>1</v>
      </c>
      <c r="KL145" s="151"/>
      <c r="KM145" s="151">
        <v>1</v>
      </c>
      <c r="KN145" s="151"/>
      <c r="KO145" s="151"/>
      <c r="KP145" s="151"/>
      <c r="KQ145" s="151"/>
      <c r="KR145" s="151"/>
      <c r="KS145" s="151"/>
      <c r="KT145" s="151"/>
      <c r="KU145" s="151"/>
      <c r="KV145" s="151"/>
      <c r="KW145" s="151"/>
      <c r="KX145" s="151"/>
      <c r="KY145" s="151"/>
      <c r="KZ145" s="151"/>
      <c r="LA145" s="151">
        <v>12</v>
      </c>
      <c r="LB145" s="151"/>
      <c r="LC145" s="151"/>
      <c r="LD145" s="151">
        <v>34</v>
      </c>
      <c r="LE145" s="151">
        <v>43</v>
      </c>
      <c r="LF145" s="151">
        <v>37</v>
      </c>
      <c r="LG145" s="151">
        <v>9</v>
      </c>
      <c r="LH145" s="151"/>
      <c r="LI145" s="151"/>
      <c r="LJ145" s="151">
        <v>21</v>
      </c>
      <c r="LK145" s="151"/>
      <c r="LL145" s="151"/>
      <c r="LM145" s="151"/>
      <c r="LN145" s="151">
        <v>222</v>
      </c>
      <c r="LO145" s="151">
        <v>17</v>
      </c>
      <c r="LP145" s="151"/>
      <c r="LQ145" s="151"/>
      <c r="LR145" s="151"/>
      <c r="LS145" s="151"/>
      <c r="LT145" s="151"/>
      <c r="LU145" s="151">
        <v>273</v>
      </c>
      <c r="LV145" s="151"/>
      <c r="LW145" s="151"/>
      <c r="LX145" s="151">
        <v>195</v>
      </c>
      <c r="LY145" s="151"/>
      <c r="LZ145" s="151"/>
      <c r="MA145" s="151">
        <v>58</v>
      </c>
      <c r="MB145" s="151">
        <v>7</v>
      </c>
      <c r="MC145" s="151"/>
      <c r="MD145" s="151"/>
      <c r="ME145" s="151">
        <v>1</v>
      </c>
      <c r="MF145" s="151">
        <v>9</v>
      </c>
      <c r="MG145" s="151">
        <v>32</v>
      </c>
      <c r="MH145" s="151"/>
      <c r="MI145" s="151">
        <v>32</v>
      </c>
      <c r="MJ145" s="151">
        <v>6</v>
      </c>
      <c r="MK145" s="151">
        <v>2</v>
      </c>
      <c r="ML145" s="151">
        <v>11</v>
      </c>
      <c r="MM145" s="151"/>
      <c r="MN145" s="151">
        <v>1</v>
      </c>
      <c r="MO145" s="151">
        <v>6</v>
      </c>
      <c r="MP145" s="151">
        <v>434</v>
      </c>
      <c r="MQ145" s="151"/>
      <c r="MR145" s="151">
        <v>1</v>
      </c>
      <c r="MS145" s="151"/>
      <c r="MT145" s="151">
        <v>4</v>
      </c>
      <c r="MU145" s="151"/>
      <c r="MV145" s="151"/>
      <c r="MW145" s="151"/>
      <c r="MX145" s="151"/>
      <c r="MY145" s="151"/>
      <c r="MZ145" s="151"/>
      <c r="NA145" s="151">
        <v>30</v>
      </c>
      <c r="NB145" s="151"/>
      <c r="NC145" s="151"/>
      <c r="ND145" s="151">
        <v>73</v>
      </c>
      <c r="NE145" s="151">
        <v>273</v>
      </c>
      <c r="NF145" s="151">
        <v>11</v>
      </c>
      <c r="NG145" s="151"/>
      <c r="NH145" s="151"/>
      <c r="NI145" s="151"/>
      <c r="NJ145" s="151"/>
      <c r="NK145" s="151"/>
      <c r="NL145" s="151"/>
      <c r="NM145" s="151"/>
      <c r="NN145" s="151">
        <v>35</v>
      </c>
      <c r="NO145" s="151">
        <v>6</v>
      </c>
      <c r="NP145" s="151">
        <v>4</v>
      </c>
      <c r="NQ145" s="151">
        <v>12</v>
      </c>
      <c r="NR145" s="151">
        <v>3</v>
      </c>
      <c r="NS145" s="151">
        <v>116</v>
      </c>
      <c r="NT145" s="151">
        <v>0</v>
      </c>
      <c r="NU145" s="151"/>
      <c r="NV145" s="151"/>
      <c r="NW145" s="151"/>
      <c r="NX145" s="151"/>
      <c r="NY145" s="151">
        <v>7</v>
      </c>
      <c r="NZ145" s="151">
        <v>3</v>
      </c>
      <c r="OA145" s="151">
        <v>0</v>
      </c>
      <c r="OB145" s="151"/>
      <c r="OC145" s="151">
        <v>1</v>
      </c>
      <c r="OD145" s="151"/>
      <c r="OE145" s="151"/>
      <c r="OF145" s="151"/>
      <c r="OG145" s="151"/>
      <c r="OH145" s="151"/>
      <c r="OI145" s="151"/>
      <c r="OJ145" s="151">
        <v>26</v>
      </c>
      <c r="OK145" s="151">
        <v>21</v>
      </c>
      <c r="OL145" s="151">
        <v>45</v>
      </c>
      <c r="OM145" s="151"/>
      <c r="ON145" s="151"/>
      <c r="OO145" s="152">
        <v>277</v>
      </c>
      <c r="OP145" s="142">
        <v>7379</v>
      </c>
      <c r="OQ145" s="153">
        <v>4205</v>
      </c>
      <c r="OR145" s="151">
        <v>96</v>
      </c>
      <c r="OS145" s="151"/>
      <c r="OT145" s="151"/>
      <c r="OU145" s="151"/>
      <c r="OV145" s="151">
        <v>82</v>
      </c>
      <c r="OW145" s="151">
        <v>2282</v>
      </c>
      <c r="OX145" s="151">
        <v>-6609</v>
      </c>
      <c r="OY145" s="151"/>
      <c r="OZ145" s="151"/>
      <c r="PA145" s="151"/>
      <c r="PB145" s="151"/>
      <c r="PC145" s="151"/>
      <c r="PD145" s="151"/>
      <c r="PE145" s="151"/>
      <c r="PF145" s="151"/>
      <c r="PG145" s="151"/>
      <c r="PH145" s="151"/>
      <c r="PI145" s="151"/>
      <c r="PJ145" s="154"/>
      <c r="PK145" s="142">
        <v>55</v>
      </c>
      <c r="PL145" s="142">
        <v>7434</v>
      </c>
    </row>
    <row r="146" spans="1:428" ht="15" x14ac:dyDescent="0.25">
      <c r="A146" s="156">
        <v>335912</v>
      </c>
      <c r="B146" s="157" t="s">
        <v>724</v>
      </c>
      <c r="C146" s="147" t="s">
        <v>332</v>
      </c>
      <c r="D146" s="153"/>
      <c r="E146" s="151"/>
      <c r="F146" s="151"/>
      <c r="G146" s="151"/>
      <c r="H146" s="151"/>
      <c r="I146" s="151"/>
      <c r="J146" s="151"/>
      <c r="K146" s="151"/>
      <c r="L146" s="151"/>
      <c r="M146" s="151"/>
      <c r="N146" s="151"/>
      <c r="O146" s="151">
        <v>0</v>
      </c>
      <c r="P146" s="151"/>
      <c r="Q146" s="151"/>
      <c r="R146" s="151"/>
      <c r="S146" s="151"/>
      <c r="T146" s="151"/>
      <c r="U146" s="151"/>
      <c r="V146" s="151"/>
      <c r="W146" s="151"/>
      <c r="X146" s="151"/>
      <c r="Y146" s="151"/>
      <c r="Z146" s="151"/>
      <c r="AA146" s="151"/>
      <c r="AB146" s="151"/>
      <c r="AC146" s="151"/>
      <c r="AD146" s="151"/>
      <c r="AE146" s="151"/>
      <c r="AF146" s="151"/>
      <c r="AG146" s="151"/>
      <c r="AH146" s="151"/>
      <c r="AI146" s="151"/>
      <c r="AJ146" s="151">
        <v>0</v>
      </c>
      <c r="AK146" s="151"/>
      <c r="AL146" s="151"/>
      <c r="AM146" s="151"/>
      <c r="AN146" s="151"/>
      <c r="AO146" s="151"/>
      <c r="AP146" s="151"/>
      <c r="AQ146" s="151"/>
      <c r="AR146" s="151"/>
      <c r="AS146" s="151"/>
      <c r="AT146" s="151"/>
      <c r="AU146" s="151"/>
      <c r="AV146" s="151"/>
      <c r="AW146" s="151"/>
      <c r="AX146" s="151"/>
      <c r="AY146" s="151"/>
      <c r="AZ146" s="151"/>
      <c r="BA146" s="151"/>
      <c r="BB146" s="151"/>
      <c r="BC146" s="151"/>
      <c r="BD146" s="151"/>
      <c r="BE146" s="151"/>
      <c r="BF146" s="151"/>
      <c r="BG146" s="151"/>
      <c r="BH146" s="151"/>
      <c r="BI146" s="151"/>
      <c r="BJ146" s="151"/>
      <c r="BK146" s="151"/>
      <c r="BL146" s="151"/>
      <c r="BM146" s="151"/>
      <c r="BN146" s="151"/>
      <c r="BO146" s="151"/>
      <c r="BP146" s="151"/>
      <c r="BQ146" s="151"/>
      <c r="BR146" s="151"/>
      <c r="BS146" s="151"/>
      <c r="BT146" s="151"/>
      <c r="BU146" s="151"/>
      <c r="BV146" s="151"/>
      <c r="BW146" s="151"/>
      <c r="BX146" s="151"/>
      <c r="BY146" s="151"/>
      <c r="BZ146" s="151"/>
      <c r="CA146" s="151"/>
      <c r="CB146" s="151">
        <v>0</v>
      </c>
      <c r="CC146" s="151"/>
      <c r="CD146" s="151"/>
      <c r="CE146" s="151"/>
      <c r="CF146" s="151"/>
      <c r="CG146" s="151"/>
      <c r="CH146" s="151"/>
      <c r="CI146" s="151"/>
      <c r="CJ146" s="151"/>
      <c r="CK146" s="151"/>
      <c r="CL146" s="151"/>
      <c r="CM146" s="151"/>
      <c r="CN146" s="151"/>
      <c r="CO146" s="151"/>
      <c r="CP146" s="151"/>
      <c r="CQ146" s="151"/>
      <c r="CR146" s="151"/>
      <c r="CS146" s="151"/>
      <c r="CT146" s="151"/>
      <c r="CU146" s="151"/>
      <c r="CV146" s="151"/>
      <c r="CW146" s="151"/>
      <c r="CX146" s="151"/>
      <c r="CY146" s="151"/>
      <c r="CZ146" s="151"/>
      <c r="DA146" s="151"/>
      <c r="DB146" s="151"/>
      <c r="DC146" s="151"/>
      <c r="DD146" s="151"/>
      <c r="DE146" s="151"/>
      <c r="DF146" s="151"/>
      <c r="DG146" s="151"/>
      <c r="DH146" s="151"/>
      <c r="DI146" s="151"/>
      <c r="DJ146" s="151">
        <v>9</v>
      </c>
      <c r="DK146" s="151">
        <v>7</v>
      </c>
      <c r="DL146" s="151">
        <v>1</v>
      </c>
      <c r="DM146" s="151"/>
      <c r="DN146" s="151">
        <v>0</v>
      </c>
      <c r="DO146" s="151"/>
      <c r="DP146" s="151"/>
      <c r="DQ146" s="151"/>
      <c r="DR146" s="151"/>
      <c r="DS146" s="151"/>
      <c r="DT146" s="151">
        <v>0</v>
      </c>
      <c r="DU146" s="151"/>
      <c r="DV146" s="151"/>
      <c r="DW146" s="151"/>
      <c r="DX146" s="151">
        <v>1</v>
      </c>
      <c r="DY146" s="151"/>
      <c r="DZ146" s="151"/>
      <c r="EA146" s="151"/>
      <c r="EB146" s="151"/>
      <c r="EC146" s="151"/>
      <c r="ED146" s="151"/>
      <c r="EE146" s="151">
        <v>0</v>
      </c>
      <c r="EF146" s="151"/>
      <c r="EG146" s="151"/>
      <c r="EH146" s="151"/>
      <c r="EI146" s="151"/>
      <c r="EJ146" s="151"/>
      <c r="EK146" s="151"/>
      <c r="EL146" s="151"/>
      <c r="EM146" s="151">
        <v>12</v>
      </c>
      <c r="EN146" s="151"/>
      <c r="EO146" s="151"/>
      <c r="EP146" s="151"/>
      <c r="EQ146" s="151"/>
      <c r="ER146" s="151"/>
      <c r="ES146" s="151"/>
      <c r="ET146" s="151"/>
      <c r="EU146" s="151"/>
      <c r="EV146" s="151"/>
      <c r="EW146" s="151"/>
      <c r="EX146" s="151"/>
      <c r="EY146" s="151"/>
      <c r="EZ146" s="151">
        <v>0</v>
      </c>
      <c r="FA146" s="151"/>
      <c r="FB146" s="151"/>
      <c r="FC146" s="151"/>
      <c r="FD146" s="151"/>
      <c r="FE146" s="151"/>
      <c r="FF146" s="151"/>
      <c r="FG146" s="151"/>
      <c r="FH146" s="151"/>
      <c r="FI146" s="151"/>
      <c r="FJ146" s="151"/>
      <c r="FK146" s="151"/>
      <c r="FL146" s="151"/>
      <c r="FM146" s="151"/>
      <c r="FN146" s="151"/>
      <c r="FO146" s="151"/>
      <c r="FP146" s="151"/>
      <c r="FQ146" s="151"/>
      <c r="FR146" s="151"/>
      <c r="FS146" s="151"/>
      <c r="FT146" s="151"/>
      <c r="FU146" s="151"/>
      <c r="FV146" s="151"/>
      <c r="FW146" s="151"/>
      <c r="FX146" s="151"/>
      <c r="FY146" s="151"/>
      <c r="FZ146" s="151"/>
      <c r="GA146" s="151"/>
      <c r="GB146" s="151"/>
      <c r="GC146" s="151"/>
      <c r="GD146" s="151"/>
      <c r="GE146" s="151"/>
      <c r="GF146" s="151"/>
      <c r="GG146" s="151"/>
      <c r="GH146" s="151"/>
      <c r="GI146" s="151"/>
      <c r="GJ146" s="151"/>
      <c r="GK146" s="151"/>
      <c r="GL146" s="151"/>
      <c r="GM146" s="151"/>
      <c r="GN146" s="151"/>
      <c r="GO146" s="151"/>
      <c r="GP146" s="151"/>
      <c r="GQ146" s="151"/>
      <c r="GR146" s="151"/>
      <c r="GS146" s="151"/>
      <c r="GT146" s="151"/>
      <c r="GU146" s="151"/>
      <c r="GV146" s="151"/>
      <c r="GW146" s="151"/>
      <c r="GX146" s="151"/>
      <c r="GY146" s="151"/>
      <c r="GZ146" s="151"/>
      <c r="HA146" s="151"/>
      <c r="HB146" s="151"/>
      <c r="HC146" s="151">
        <v>0</v>
      </c>
      <c r="HD146" s="151"/>
      <c r="HE146" s="151"/>
      <c r="HF146" s="151"/>
      <c r="HG146" s="151"/>
      <c r="HH146" s="151"/>
      <c r="HI146" s="151"/>
      <c r="HJ146" s="151">
        <v>0</v>
      </c>
      <c r="HK146" s="151"/>
      <c r="HL146" s="151"/>
      <c r="HM146" s="151"/>
      <c r="HN146" s="151"/>
      <c r="HO146" s="151"/>
      <c r="HP146" s="151"/>
      <c r="HQ146" s="151"/>
      <c r="HR146" s="151"/>
      <c r="HS146" s="151"/>
      <c r="HT146" s="151"/>
      <c r="HU146" s="151"/>
      <c r="HV146" s="151"/>
      <c r="HW146" s="151"/>
      <c r="HX146" s="151"/>
      <c r="HY146" s="151"/>
      <c r="HZ146" s="151"/>
      <c r="IA146" s="151"/>
      <c r="IB146" s="151"/>
      <c r="IC146" s="151"/>
      <c r="ID146" s="151"/>
      <c r="IE146" s="151"/>
      <c r="IF146" s="151"/>
      <c r="IG146" s="151"/>
      <c r="IH146" s="151"/>
      <c r="II146" s="151"/>
      <c r="IJ146" s="151"/>
      <c r="IK146" s="151"/>
      <c r="IL146" s="151"/>
      <c r="IM146" s="151"/>
      <c r="IN146" s="151"/>
      <c r="IO146" s="151"/>
      <c r="IP146" s="151"/>
      <c r="IQ146" s="151"/>
      <c r="IR146" s="151"/>
      <c r="IS146" s="151"/>
      <c r="IT146" s="151"/>
      <c r="IU146" s="151"/>
      <c r="IV146" s="151"/>
      <c r="IW146" s="151"/>
      <c r="IX146" s="151"/>
      <c r="IY146" s="151"/>
      <c r="IZ146" s="151"/>
      <c r="JA146" s="151"/>
      <c r="JB146" s="151"/>
      <c r="JC146" s="151"/>
      <c r="JD146" s="151"/>
      <c r="JE146" s="151"/>
      <c r="JF146" s="151"/>
      <c r="JG146" s="151"/>
      <c r="JH146" s="151"/>
      <c r="JI146" s="151"/>
      <c r="JJ146" s="151"/>
      <c r="JK146" s="151"/>
      <c r="JL146" s="151"/>
      <c r="JM146" s="151">
        <v>1</v>
      </c>
      <c r="JN146" s="151">
        <v>1</v>
      </c>
      <c r="JO146" s="151"/>
      <c r="JP146" s="151">
        <v>1</v>
      </c>
      <c r="JQ146" s="151">
        <v>1</v>
      </c>
      <c r="JR146" s="151"/>
      <c r="JS146" s="151">
        <v>0</v>
      </c>
      <c r="JT146" s="151"/>
      <c r="JU146" s="151"/>
      <c r="JV146" s="151"/>
      <c r="JW146" s="151"/>
      <c r="JX146" s="151"/>
      <c r="JY146" s="151"/>
      <c r="JZ146" s="151"/>
      <c r="KA146" s="151"/>
      <c r="KB146" s="151"/>
      <c r="KC146" s="151"/>
      <c r="KD146" s="151"/>
      <c r="KE146" s="151">
        <v>0</v>
      </c>
      <c r="KF146" s="151">
        <v>0</v>
      </c>
      <c r="KG146" s="151"/>
      <c r="KH146" s="151"/>
      <c r="KI146" s="151"/>
      <c r="KJ146" s="151"/>
      <c r="KK146" s="151"/>
      <c r="KL146" s="151"/>
      <c r="KM146" s="151"/>
      <c r="KN146" s="151"/>
      <c r="KO146" s="151"/>
      <c r="KP146" s="151"/>
      <c r="KQ146" s="151"/>
      <c r="KR146" s="151"/>
      <c r="KS146" s="151"/>
      <c r="KT146" s="151"/>
      <c r="KU146" s="151"/>
      <c r="KV146" s="151"/>
      <c r="KW146" s="151"/>
      <c r="KX146" s="151">
        <v>1</v>
      </c>
      <c r="KY146" s="151">
        <v>2</v>
      </c>
      <c r="KZ146" s="151"/>
      <c r="LA146" s="151"/>
      <c r="LB146" s="151"/>
      <c r="LC146" s="151"/>
      <c r="LD146" s="151"/>
      <c r="LE146" s="151"/>
      <c r="LF146" s="151"/>
      <c r="LG146" s="151"/>
      <c r="LH146" s="151"/>
      <c r="LI146" s="151"/>
      <c r="LJ146" s="151"/>
      <c r="LK146" s="151"/>
      <c r="LL146" s="151"/>
      <c r="LM146" s="151"/>
      <c r="LN146" s="151"/>
      <c r="LO146" s="151"/>
      <c r="LP146" s="151"/>
      <c r="LQ146" s="151"/>
      <c r="LR146" s="151"/>
      <c r="LS146" s="151"/>
      <c r="LT146" s="151"/>
      <c r="LU146" s="151"/>
      <c r="LV146" s="151"/>
      <c r="LW146" s="151"/>
      <c r="LX146" s="151"/>
      <c r="LY146" s="151"/>
      <c r="LZ146" s="151"/>
      <c r="MA146" s="151"/>
      <c r="MB146" s="151"/>
      <c r="MC146" s="151"/>
      <c r="MD146" s="151"/>
      <c r="ME146" s="151"/>
      <c r="MF146" s="151"/>
      <c r="MG146" s="151"/>
      <c r="MH146" s="151"/>
      <c r="MI146" s="151"/>
      <c r="MJ146" s="151"/>
      <c r="MK146" s="151"/>
      <c r="ML146" s="151"/>
      <c r="MM146" s="151"/>
      <c r="MN146" s="151"/>
      <c r="MO146" s="151"/>
      <c r="MP146" s="151"/>
      <c r="MQ146" s="151"/>
      <c r="MR146" s="151"/>
      <c r="MS146" s="151"/>
      <c r="MT146" s="151"/>
      <c r="MU146" s="151"/>
      <c r="MV146" s="151"/>
      <c r="MW146" s="151"/>
      <c r="MX146" s="151"/>
      <c r="MY146" s="151"/>
      <c r="MZ146" s="151"/>
      <c r="NA146" s="151">
        <v>3</v>
      </c>
      <c r="NB146" s="151"/>
      <c r="NC146" s="151"/>
      <c r="ND146" s="151"/>
      <c r="NE146" s="151"/>
      <c r="NF146" s="151"/>
      <c r="NG146" s="151"/>
      <c r="NH146" s="151"/>
      <c r="NI146" s="151"/>
      <c r="NJ146" s="151"/>
      <c r="NK146" s="151"/>
      <c r="NL146" s="151"/>
      <c r="NM146" s="151"/>
      <c r="NN146" s="151"/>
      <c r="NO146" s="151"/>
      <c r="NP146" s="151"/>
      <c r="NQ146" s="151"/>
      <c r="NR146" s="151"/>
      <c r="NS146" s="151"/>
      <c r="NT146" s="151"/>
      <c r="NU146" s="151">
        <v>0</v>
      </c>
      <c r="NV146" s="151"/>
      <c r="NW146" s="151">
        <v>0</v>
      </c>
      <c r="NX146" s="151"/>
      <c r="NY146" s="151"/>
      <c r="NZ146" s="151"/>
      <c r="OA146" s="151"/>
      <c r="OB146" s="151"/>
      <c r="OC146" s="151"/>
      <c r="OD146" s="151"/>
      <c r="OE146" s="151">
        <v>1</v>
      </c>
      <c r="OF146" s="151">
        <v>0</v>
      </c>
      <c r="OG146" s="151"/>
      <c r="OH146" s="151"/>
      <c r="OI146" s="151"/>
      <c r="OJ146" s="151"/>
      <c r="OK146" s="151"/>
      <c r="OL146" s="151">
        <v>3</v>
      </c>
      <c r="OM146" s="151">
        <v>1</v>
      </c>
      <c r="ON146" s="151"/>
      <c r="OO146" s="152"/>
      <c r="OP146" s="142">
        <v>47</v>
      </c>
      <c r="OQ146" s="153">
        <v>2160</v>
      </c>
      <c r="OR146" s="151"/>
      <c r="OS146" s="151"/>
      <c r="OT146" s="151"/>
      <c r="OU146" s="151"/>
      <c r="OV146" s="151">
        <v>4</v>
      </c>
      <c r="OW146" s="151">
        <v>606</v>
      </c>
      <c r="OX146" s="151">
        <v>-836</v>
      </c>
      <c r="OY146" s="151"/>
      <c r="OZ146" s="151"/>
      <c r="PA146" s="151"/>
      <c r="PB146" s="151"/>
      <c r="PC146" s="151"/>
      <c r="PD146" s="151"/>
      <c r="PE146" s="151"/>
      <c r="PF146" s="151"/>
      <c r="PG146" s="151"/>
      <c r="PH146" s="151"/>
      <c r="PI146" s="151"/>
      <c r="PJ146" s="154"/>
      <c r="PK146" s="142">
        <v>1935</v>
      </c>
      <c r="PL146" s="142">
        <v>1982</v>
      </c>
    </row>
    <row r="147" spans="1:428" ht="15" x14ac:dyDescent="0.25">
      <c r="A147" s="156">
        <v>335920</v>
      </c>
      <c r="B147" s="157" t="s">
        <v>724</v>
      </c>
      <c r="C147" s="147" t="s">
        <v>333</v>
      </c>
      <c r="D147" s="153"/>
      <c r="E147" s="151"/>
      <c r="F147" s="151"/>
      <c r="G147" s="151"/>
      <c r="H147" s="151"/>
      <c r="I147" s="151"/>
      <c r="J147" s="151"/>
      <c r="K147" s="151"/>
      <c r="L147" s="151"/>
      <c r="M147" s="151"/>
      <c r="N147" s="151"/>
      <c r="O147" s="151"/>
      <c r="P147" s="151">
        <v>0</v>
      </c>
      <c r="Q147" s="151"/>
      <c r="R147" s="151"/>
      <c r="S147" s="151"/>
      <c r="T147" s="151"/>
      <c r="U147" s="151"/>
      <c r="V147" s="151"/>
      <c r="W147" s="151"/>
      <c r="X147" s="151"/>
      <c r="Y147" s="151">
        <v>2</v>
      </c>
      <c r="Z147" s="151"/>
      <c r="AA147" s="151"/>
      <c r="AB147" s="151">
        <v>119</v>
      </c>
      <c r="AC147" s="151">
        <v>167</v>
      </c>
      <c r="AD147" s="151">
        <v>819</v>
      </c>
      <c r="AE147" s="151">
        <v>184</v>
      </c>
      <c r="AF147" s="151">
        <v>596</v>
      </c>
      <c r="AG147" s="151">
        <v>144</v>
      </c>
      <c r="AH147" s="151">
        <v>927</v>
      </c>
      <c r="AI147" s="151">
        <v>66</v>
      </c>
      <c r="AJ147" s="151">
        <v>204</v>
      </c>
      <c r="AK147" s="151">
        <v>342</v>
      </c>
      <c r="AL147" s="151">
        <v>491</v>
      </c>
      <c r="AM147" s="151">
        <v>166</v>
      </c>
      <c r="AN147" s="151"/>
      <c r="AO147" s="151"/>
      <c r="AP147" s="151"/>
      <c r="AQ147" s="151"/>
      <c r="AR147" s="151"/>
      <c r="AS147" s="151"/>
      <c r="AT147" s="151"/>
      <c r="AU147" s="151"/>
      <c r="AV147" s="151"/>
      <c r="AW147" s="151"/>
      <c r="AX147" s="151"/>
      <c r="AY147" s="151"/>
      <c r="AZ147" s="151"/>
      <c r="BA147" s="151"/>
      <c r="BB147" s="151"/>
      <c r="BC147" s="151"/>
      <c r="BD147" s="151">
        <v>26</v>
      </c>
      <c r="BE147" s="151"/>
      <c r="BF147" s="151">
        <v>24</v>
      </c>
      <c r="BG147" s="151"/>
      <c r="BH147" s="151">
        <v>2</v>
      </c>
      <c r="BI147" s="151"/>
      <c r="BJ147" s="151">
        <v>108</v>
      </c>
      <c r="BK147" s="151">
        <v>47</v>
      </c>
      <c r="BL147" s="151"/>
      <c r="BM147" s="151"/>
      <c r="BN147" s="151"/>
      <c r="BO147" s="151"/>
      <c r="BP147" s="151"/>
      <c r="BQ147" s="151">
        <v>4</v>
      </c>
      <c r="BR147" s="151"/>
      <c r="BS147" s="151">
        <v>6</v>
      </c>
      <c r="BT147" s="151"/>
      <c r="BU147" s="151"/>
      <c r="BV147" s="151"/>
      <c r="BW147" s="151">
        <v>45</v>
      </c>
      <c r="BX147" s="151">
        <v>78</v>
      </c>
      <c r="BY147" s="151">
        <v>38</v>
      </c>
      <c r="BZ147" s="151"/>
      <c r="CA147" s="151"/>
      <c r="CB147" s="151">
        <v>110</v>
      </c>
      <c r="CC147" s="151">
        <v>348</v>
      </c>
      <c r="CD147" s="151"/>
      <c r="CE147" s="151"/>
      <c r="CF147" s="151">
        <v>3</v>
      </c>
      <c r="CG147" s="151">
        <v>45</v>
      </c>
      <c r="CH147" s="151">
        <v>3</v>
      </c>
      <c r="CI147" s="151"/>
      <c r="CJ147" s="151">
        <v>5</v>
      </c>
      <c r="CK147" s="151">
        <v>9</v>
      </c>
      <c r="CL147" s="151">
        <v>3</v>
      </c>
      <c r="CM147" s="151">
        <v>2</v>
      </c>
      <c r="CN147" s="151"/>
      <c r="CO147" s="151"/>
      <c r="CP147" s="151">
        <v>178</v>
      </c>
      <c r="CQ147" s="151"/>
      <c r="CR147" s="151">
        <v>46</v>
      </c>
      <c r="CS147" s="151">
        <v>8</v>
      </c>
      <c r="CT147" s="151"/>
      <c r="CU147" s="151"/>
      <c r="CV147" s="151">
        <v>4</v>
      </c>
      <c r="CW147" s="151">
        <v>3</v>
      </c>
      <c r="CX147" s="151"/>
      <c r="CY147" s="151"/>
      <c r="CZ147" s="151"/>
      <c r="DA147" s="151">
        <v>226</v>
      </c>
      <c r="DB147" s="151"/>
      <c r="DC147" s="151">
        <v>6</v>
      </c>
      <c r="DD147" s="151"/>
      <c r="DE147" s="151">
        <v>3</v>
      </c>
      <c r="DF147" s="151"/>
      <c r="DG147" s="151"/>
      <c r="DH147" s="151">
        <v>4</v>
      </c>
      <c r="DI147" s="151"/>
      <c r="DJ147" s="151"/>
      <c r="DK147" s="151"/>
      <c r="DL147" s="151">
        <v>5</v>
      </c>
      <c r="DM147" s="151">
        <v>4</v>
      </c>
      <c r="DN147" s="151">
        <v>62</v>
      </c>
      <c r="DO147" s="151">
        <v>9</v>
      </c>
      <c r="DP147" s="151">
        <v>6</v>
      </c>
      <c r="DQ147" s="151">
        <v>12</v>
      </c>
      <c r="DR147" s="151">
        <v>74</v>
      </c>
      <c r="DS147" s="151">
        <v>77</v>
      </c>
      <c r="DT147" s="151">
        <v>122</v>
      </c>
      <c r="DU147" s="151">
        <v>1</v>
      </c>
      <c r="DV147" s="151">
        <v>12</v>
      </c>
      <c r="DW147" s="151">
        <v>8</v>
      </c>
      <c r="DX147" s="151">
        <v>14</v>
      </c>
      <c r="DY147" s="151">
        <v>14</v>
      </c>
      <c r="DZ147" s="151">
        <v>31</v>
      </c>
      <c r="EA147" s="151">
        <v>89</v>
      </c>
      <c r="EB147" s="151">
        <v>2</v>
      </c>
      <c r="EC147" s="151"/>
      <c r="ED147" s="151"/>
      <c r="EE147" s="151">
        <v>13</v>
      </c>
      <c r="EF147" s="151"/>
      <c r="EG147" s="151">
        <v>2</v>
      </c>
      <c r="EH147" s="151">
        <v>33</v>
      </c>
      <c r="EI147" s="151">
        <v>29</v>
      </c>
      <c r="EJ147" s="151"/>
      <c r="EK147" s="151"/>
      <c r="EL147" s="151"/>
      <c r="EM147" s="151"/>
      <c r="EN147" s="151">
        <v>285</v>
      </c>
      <c r="EO147" s="151">
        <v>125</v>
      </c>
      <c r="EP147" s="151"/>
      <c r="EQ147" s="151">
        <v>32</v>
      </c>
      <c r="ER147" s="151"/>
      <c r="ES147" s="151"/>
      <c r="ET147" s="151">
        <v>0</v>
      </c>
      <c r="EU147" s="151">
        <v>263</v>
      </c>
      <c r="EV147" s="151"/>
      <c r="EW147" s="151"/>
      <c r="EX147" s="151"/>
      <c r="EY147" s="151">
        <v>28</v>
      </c>
      <c r="EZ147" s="151">
        <v>115</v>
      </c>
      <c r="FA147" s="151">
        <v>124</v>
      </c>
      <c r="FB147" s="151">
        <v>16</v>
      </c>
      <c r="FC147" s="151">
        <v>347</v>
      </c>
      <c r="FD147" s="151">
        <v>145</v>
      </c>
      <c r="FE147" s="151">
        <v>60</v>
      </c>
      <c r="FF147" s="151">
        <v>130</v>
      </c>
      <c r="FG147" s="151">
        <v>15</v>
      </c>
      <c r="FH147" s="151">
        <v>62</v>
      </c>
      <c r="FI147" s="151"/>
      <c r="FJ147" s="151"/>
      <c r="FK147" s="151"/>
      <c r="FL147" s="151"/>
      <c r="FM147" s="151"/>
      <c r="FN147" s="151"/>
      <c r="FO147" s="151"/>
      <c r="FP147" s="151"/>
      <c r="FQ147" s="151"/>
      <c r="FR147" s="151"/>
      <c r="FS147" s="151"/>
      <c r="FT147" s="151"/>
      <c r="FU147" s="151"/>
      <c r="FV147" s="151"/>
      <c r="FW147" s="151"/>
      <c r="FX147" s="151"/>
      <c r="FY147" s="151"/>
      <c r="FZ147" s="151">
        <v>7</v>
      </c>
      <c r="GA147" s="151"/>
      <c r="GB147" s="151"/>
      <c r="GC147" s="151"/>
      <c r="GD147" s="151"/>
      <c r="GE147" s="151"/>
      <c r="GF147" s="151"/>
      <c r="GG147" s="151"/>
      <c r="GH147" s="151"/>
      <c r="GI147" s="151">
        <v>5</v>
      </c>
      <c r="GJ147" s="151"/>
      <c r="GK147" s="151"/>
      <c r="GL147" s="151"/>
      <c r="GM147" s="151"/>
      <c r="GN147" s="151"/>
      <c r="GO147" s="151"/>
      <c r="GP147" s="151"/>
      <c r="GQ147" s="151"/>
      <c r="GR147" s="151"/>
      <c r="GS147" s="151"/>
      <c r="GT147" s="151"/>
      <c r="GU147" s="151"/>
      <c r="GV147" s="151"/>
      <c r="GW147" s="151"/>
      <c r="GX147" s="151"/>
      <c r="GY147" s="151"/>
      <c r="GZ147" s="151"/>
      <c r="HA147" s="151"/>
      <c r="HB147" s="151"/>
      <c r="HC147" s="151"/>
      <c r="HD147" s="151"/>
      <c r="HE147" s="151"/>
      <c r="HF147" s="151"/>
      <c r="HG147" s="151"/>
      <c r="HH147" s="151"/>
      <c r="HI147" s="151"/>
      <c r="HJ147" s="151"/>
      <c r="HK147" s="151"/>
      <c r="HL147" s="151"/>
      <c r="HM147" s="151"/>
      <c r="HN147" s="151"/>
      <c r="HO147" s="151"/>
      <c r="HP147" s="151"/>
      <c r="HQ147" s="151"/>
      <c r="HR147" s="151"/>
      <c r="HS147" s="151"/>
      <c r="HT147" s="151"/>
      <c r="HU147" s="151"/>
      <c r="HV147" s="151"/>
      <c r="HW147" s="151"/>
      <c r="HX147" s="151"/>
      <c r="HY147" s="151"/>
      <c r="HZ147" s="151"/>
      <c r="IA147" s="151"/>
      <c r="IB147" s="151"/>
      <c r="IC147" s="151"/>
      <c r="ID147" s="151"/>
      <c r="IE147" s="151"/>
      <c r="IF147" s="151"/>
      <c r="IG147" s="151"/>
      <c r="IH147" s="151"/>
      <c r="II147" s="151"/>
      <c r="IJ147" s="151"/>
      <c r="IK147" s="151"/>
      <c r="IL147" s="151"/>
      <c r="IM147" s="151"/>
      <c r="IN147" s="151"/>
      <c r="IO147" s="151"/>
      <c r="IP147" s="151"/>
      <c r="IQ147" s="151"/>
      <c r="IR147" s="151"/>
      <c r="IS147" s="151"/>
      <c r="IT147" s="151"/>
      <c r="IU147" s="151"/>
      <c r="IV147" s="151"/>
      <c r="IW147" s="151"/>
      <c r="IX147" s="151"/>
      <c r="IY147" s="151"/>
      <c r="IZ147" s="151"/>
      <c r="JA147" s="151"/>
      <c r="JB147" s="151"/>
      <c r="JC147" s="151"/>
      <c r="JD147" s="151"/>
      <c r="JE147" s="151"/>
      <c r="JF147" s="151"/>
      <c r="JG147" s="151"/>
      <c r="JH147" s="151">
        <v>80</v>
      </c>
      <c r="JI147" s="151"/>
      <c r="JJ147" s="151"/>
      <c r="JK147" s="151"/>
      <c r="JL147" s="151">
        <v>1</v>
      </c>
      <c r="JM147" s="151">
        <v>2</v>
      </c>
      <c r="JN147" s="151"/>
      <c r="JO147" s="151"/>
      <c r="JP147" s="151">
        <v>1</v>
      </c>
      <c r="JQ147" s="151"/>
      <c r="JR147" s="151">
        <v>11</v>
      </c>
      <c r="JS147" s="151"/>
      <c r="JT147" s="151"/>
      <c r="JU147" s="151"/>
      <c r="JV147" s="151"/>
      <c r="JW147" s="151">
        <v>1</v>
      </c>
      <c r="JX147" s="151">
        <v>1</v>
      </c>
      <c r="JY147" s="151">
        <v>3</v>
      </c>
      <c r="JZ147" s="151">
        <v>1</v>
      </c>
      <c r="KA147" s="151"/>
      <c r="KB147" s="151"/>
      <c r="KC147" s="151">
        <v>3</v>
      </c>
      <c r="KD147" s="151">
        <v>12</v>
      </c>
      <c r="KE147" s="151">
        <v>4</v>
      </c>
      <c r="KF147" s="151"/>
      <c r="KG147" s="151"/>
      <c r="KH147" s="151">
        <v>21</v>
      </c>
      <c r="KI147" s="151">
        <v>10</v>
      </c>
      <c r="KJ147" s="151"/>
      <c r="KK147" s="151"/>
      <c r="KL147" s="151"/>
      <c r="KM147" s="151">
        <v>0</v>
      </c>
      <c r="KN147" s="151"/>
      <c r="KO147" s="151"/>
      <c r="KP147" s="151"/>
      <c r="KQ147" s="151"/>
      <c r="KR147" s="151"/>
      <c r="KS147" s="151"/>
      <c r="KT147" s="151"/>
      <c r="KU147" s="151"/>
      <c r="KV147" s="151"/>
      <c r="KW147" s="151"/>
      <c r="KX147" s="151">
        <v>324</v>
      </c>
      <c r="KY147" s="151">
        <v>2029</v>
      </c>
      <c r="KZ147" s="151">
        <v>78</v>
      </c>
      <c r="LA147" s="151">
        <v>20</v>
      </c>
      <c r="LB147" s="151"/>
      <c r="LC147" s="151"/>
      <c r="LD147" s="151"/>
      <c r="LE147" s="151"/>
      <c r="LF147" s="151"/>
      <c r="LG147" s="151"/>
      <c r="LH147" s="151"/>
      <c r="LI147" s="151"/>
      <c r="LJ147" s="151"/>
      <c r="LK147" s="151"/>
      <c r="LL147" s="151">
        <v>0</v>
      </c>
      <c r="LM147" s="151">
        <v>0</v>
      </c>
      <c r="LN147" s="151"/>
      <c r="LO147" s="151">
        <v>6</v>
      </c>
      <c r="LP147" s="151">
        <v>68</v>
      </c>
      <c r="LQ147" s="151"/>
      <c r="LR147" s="151"/>
      <c r="LS147" s="151"/>
      <c r="LT147" s="151"/>
      <c r="LU147" s="151">
        <v>2204</v>
      </c>
      <c r="LV147" s="151"/>
      <c r="LW147" s="151">
        <v>17</v>
      </c>
      <c r="LX147" s="151">
        <v>725</v>
      </c>
      <c r="LY147" s="151">
        <v>5</v>
      </c>
      <c r="LZ147" s="151"/>
      <c r="MA147" s="151">
        <v>23</v>
      </c>
      <c r="MB147" s="151"/>
      <c r="MC147" s="151"/>
      <c r="MD147" s="151"/>
      <c r="ME147" s="151">
        <v>0</v>
      </c>
      <c r="MF147" s="151">
        <v>120</v>
      </c>
      <c r="MG147" s="151">
        <v>1</v>
      </c>
      <c r="MH147" s="151">
        <v>3</v>
      </c>
      <c r="MI147" s="151">
        <v>5</v>
      </c>
      <c r="MJ147" s="151">
        <v>13</v>
      </c>
      <c r="MK147" s="151">
        <v>44</v>
      </c>
      <c r="ML147" s="151">
        <v>11</v>
      </c>
      <c r="MM147" s="151"/>
      <c r="MN147" s="151">
        <v>1</v>
      </c>
      <c r="MO147" s="151">
        <v>2</v>
      </c>
      <c r="MP147" s="151">
        <v>1</v>
      </c>
      <c r="MQ147" s="151"/>
      <c r="MR147" s="151">
        <v>0</v>
      </c>
      <c r="MS147" s="151"/>
      <c r="MT147" s="151"/>
      <c r="MU147" s="151"/>
      <c r="MV147" s="151"/>
      <c r="MW147" s="151"/>
      <c r="MX147" s="151"/>
      <c r="MY147" s="151"/>
      <c r="MZ147" s="151">
        <v>1</v>
      </c>
      <c r="NA147" s="151">
        <v>26</v>
      </c>
      <c r="NB147" s="151"/>
      <c r="NC147" s="151"/>
      <c r="ND147" s="151">
        <v>13</v>
      </c>
      <c r="NE147" s="151">
        <v>20</v>
      </c>
      <c r="NF147" s="151">
        <v>13</v>
      </c>
      <c r="NG147" s="151"/>
      <c r="NH147" s="151"/>
      <c r="NI147" s="151"/>
      <c r="NJ147" s="151"/>
      <c r="NK147" s="151"/>
      <c r="NL147" s="151"/>
      <c r="NM147" s="151"/>
      <c r="NN147" s="151">
        <v>17</v>
      </c>
      <c r="NO147" s="151">
        <v>1</v>
      </c>
      <c r="NP147" s="151">
        <v>62</v>
      </c>
      <c r="NQ147" s="151">
        <v>124</v>
      </c>
      <c r="NR147" s="151">
        <v>33</v>
      </c>
      <c r="NS147" s="151">
        <v>6</v>
      </c>
      <c r="NT147" s="151">
        <v>19</v>
      </c>
      <c r="NU147" s="151">
        <v>2</v>
      </c>
      <c r="NV147" s="151"/>
      <c r="NW147" s="151"/>
      <c r="NX147" s="151"/>
      <c r="NY147" s="151">
        <v>1</v>
      </c>
      <c r="NZ147" s="151"/>
      <c r="OA147" s="151"/>
      <c r="OB147" s="151"/>
      <c r="OC147" s="151">
        <v>25</v>
      </c>
      <c r="OD147" s="151"/>
      <c r="OE147" s="151">
        <v>42</v>
      </c>
      <c r="OF147" s="151">
        <v>1</v>
      </c>
      <c r="OG147" s="151"/>
      <c r="OH147" s="151">
        <v>37</v>
      </c>
      <c r="OI147" s="151"/>
      <c r="OJ147" s="151"/>
      <c r="OK147" s="151"/>
      <c r="OL147" s="151"/>
      <c r="OM147" s="151"/>
      <c r="ON147" s="151"/>
      <c r="OO147" s="152">
        <v>26</v>
      </c>
      <c r="OP147" s="142">
        <v>14305</v>
      </c>
      <c r="OQ147" s="153"/>
      <c r="OR147" s="151">
        <v>429</v>
      </c>
      <c r="OS147" s="151"/>
      <c r="OT147" s="151"/>
      <c r="OU147" s="151"/>
      <c r="OV147" s="151">
        <v>137</v>
      </c>
      <c r="OW147" s="151">
        <v>4163</v>
      </c>
      <c r="OX147" s="151">
        <v>-7943</v>
      </c>
      <c r="OY147" s="151"/>
      <c r="OZ147" s="151">
        <v>9</v>
      </c>
      <c r="PA147" s="151"/>
      <c r="PB147" s="151"/>
      <c r="PC147" s="151"/>
      <c r="PD147" s="151">
        <v>161</v>
      </c>
      <c r="PE147" s="151"/>
      <c r="PF147" s="151"/>
      <c r="PG147" s="151"/>
      <c r="PH147" s="151"/>
      <c r="PI147" s="151"/>
      <c r="PJ147" s="154"/>
      <c r="PK147" s="142">
        <v>-3044</v>
      </c>
      <c r="PL147" s="142">
        <v>11261</v>
      </c>
    </row>
    <row r="148" spans="1:428" ht="15" x14ac:dyDescent="0.25">
      <c r="A148" s="156">
        <v>335930</v>
      </c>
      <c r="B148" s="157" t="s">
        <v>724</v>
      </c>
      <c r="C148" s="147" t="s">
        <v>334</v>
      </c>
      <c r="D148" s="153"/>
      <c r="E148" s="151"/>
      <c r="F148" s="151"/>
      <c r="G148" s="151"/>
      <c r="H148" s="151"/>
      <c r="I148" s="151"/>
      <c r="J148" s="151"/>
      <c r="K148" s="151"/>
      <c r="L148" s="151"/>
      <c r="M148" s="151"/>
      <c r="N148" s="151"/>
      <c r="O148" s="151"/>
      <c r="P148" s="151"/>
      <c r="Q148" s="151">
        <v>8</v>
      </c>
      <c r="R148" s="151"/>
      <c r="S148" s="151"/>
      <c r="T148" s="151"/>
      <c r="U148" s="151"/>
      <c r="V148" s="151"/>
      <c r="W148" s="151"/>
      <c r="X148" s="151"/>
      <c r="Y148" s="151"/>
      <c r="Z148" s="151"/>
      <c r="AA148" s="151"/>
      <c r="AB148" s="151">
        <v>91</v>
      </c>
      <c r="AC148" s="151">
        <v>213</v>
      </c>
      <c r="AD148" s="151">
        <v>495</v>
      </c>
      <c r="AE148" s="151">
        <v>226</v>
      </c>
      <c r="AF148" s="151">
        <v>1315</v>
      </c>
      <c r="AG148" s="151">
        <v>105</v>
      </c>
      <c r="AH148" s="151">
        <v>1228</v>
      </c>
      <c r="AI148" s="151">
        <v>458</v>
      </c>
      <c r="AJ148" s="151">
        <v>205</v>
      </c>
      <c r="AK148" s="151">
        <v>212</v>
      </c>
      <c r="AL148" s="151">
        <v>930</v>
      </c>
      <c r="AM148" s="151">
        <v>953</v>
      </c>
      <c r="AN148" s="151"/>
      <c r="AO148" s="151"/>
      <c r="AP148" s="151"/>
      <c r="AQ148" s="151">
        <v>10</v>
      </c>
      <c r="AR148" s="151"/>
      <c r="AS148" s="151">
        <v>6</v>
      </c>
      <c r="AT148" s="151"/>
      <c r="AU148" s="151"/>
      <c r="AV148" s="151"/>
      <c r="AW148" s="151"/>
      <c r="AX148" s="151"/>
      <c r="AY148" s="151"/>
      <c r="AZ148" s="151"/>
      <c r="BA148" s="151"/>
      <c r="BB148" s="151"/>
      <c r="BC148" s="151"/>
      <c r="BD148" s="151"/>
      <c r="BE148" s="151"/>
      <c r="BF148" s="151"/>
      <c r="BG148" s="151"/>
      <c r="BH148" s="151"/>
      <c r="BI148" s="151"/>
      <c r="BJ148" s="151"/>
      <c r="BK148" s="151"/>
      <c r="BL148" s="151"/>
      <c r="BM148" s="151"/>
      <c r="BN148" s="151"/>
      <c r="BO148" s="151"/>
      <c r="BP148" s="151"/>
      <c r="BQ148" s="151">
        <v>3</v>
      </c>
      <c r="BR148" s="151"/>
      <c r="BS148" s="151"/>
      <c r="BT148" s="151"/>
      <c r="BU148" s="151"/>
      <c r="BV148" s="151"/>
      <c r="BW148" s="151"/>
      <c r="BX148" s="151"/>
      <c r="BY148" s="151"/>
      <c r="BZ148" s="151"/>
      <c r="CA148" s="151"/>
      <c r="CB148" s="151"/>
      <c r="CC148" s="151"/>
      <c r="CD148" s="151"/>
      <c r="CE148" s="151"/>
      <c r="CF148" s="151"/>
      <c r="CG148" s="151"/>
      <c r="CH148" s="151"/>
      <c r="CI148" s="151"/>
      <c r="CJ148" s="151">
        <v>3</v>
      </c>
      <c r="CK148" s="151">
        <v>6</v>
      </c>
      <c r="CL148" s="151"/>
      <c r="CM148" s="151"/>
      <c r="CN148" s="151"/>
      <c r="CO148" s="151"/>
      <c r="CP148" s="151">
        <v>154</v>
      </c>
      <c r="CQ148" s="151"/>
      <c r="CR148" s="151">
        <v>107</v>
      </c>
      <c r="CS148" s="151">
        <v>29</v>
      </c>
      <c r="CT148" s="151"/>
      <c r="CU148" s="151"/>
      <c r="CV148" s="151">
        <v>3</v>
      </c>
      <c r="CW148" s="151">
        <v>2</v>
      </c>
      <c r="CX148" s="151"/>
      <c r="CY148" s="151"/>
      <c r="CZ148" s="151"/>
      <c r="DA148" s="151">
        <v>157</v>
      </c>
      <c r="DB148" s="151"/>
      <c r="DC148" s="151">
        <v>4</v>
      </c>
      <c r="DD148" s="151"/>
      <c r="DE148" s="151"/>
      <c r="DF148" s="151"/>
      <c r="DG148" s="151"/>
      <c r="DH148" s="151">
        <v>7</v>
      </c>
      <c r="DI148" s="151"/>
      <c r="DJ148" s="151">
        <v>2</v>
      </c>
      <c r="DK148" s="151">
        <v>3</v>
      </c>
      <c r="DL148" s="151">
        <v>7</v>
      </c>
      <c r="DM148" s="151">
        <v>0</v>
      </c>
      <c r="DN148" s="151">
        <v>25</v>
      </c>
      <c r="DO148" s="151">
        <v>9</v>
      </c>
      <c r="DP148" s="151">
        <v>29</v>
      </c>
      <c r="DQ148" s="151">
        <v>15</v>
      </c>
      <c r="DR148" s="151">
        <v>105</v>
      </c>
      <c r="DS148" s="151"/>
      <c r="DT148" s="151">
        <v>16</v>
      </c>
      <c r="DU148" s="151">
        <v>7</v>
      </c>
      <c r="DV148" s="151">
        <v>36</v>
      </c>
      <c r="DW148" s="151">
        <v>4</v>
      </c>
      <c r="DX148" s="151">
        <v>59</v>
      </c>
      <c r="DY148" s="151">
        <v>70</v>
      </c>
      <c r="DZ148" s="151"/>
      <c r="EA148" s="151">
        <v>57</v>
      </c>
      <c r="EB148" s="151">
        <v>5</v>
      </c>
      <c r="EC148" s="151"/>
      <c r="ED148" s="151"/>
      <c r="EE148" s="151">
        <v>242</v>
      </c>
      <c r="EF148" s="151">
        <v>51</v>
      </c>
      <c r="EG148" s="151">
        <v>555</v>
      </c>
      <c r="EH148" s="151">
        <v>22</v>
      </c>
      <c r="EI148" s="151"/>
      <c r="EJ148" s="151"/>
      <c r="EK148" s="151"/>
      <c r="EL148" s="151"/>
      <c r="EM148" s="151"/>
      <c r="EN148" s="151">
        <v>10</v>
      </c>
      <c r="EO148" s="151">
        <v>527</v>
      </c>
      <c r="EP148" s="151"/>
      <c r="EQ148" s="151">
        <v>226</v>
      </c>
      <c r="ER148" s="151"/>
      <c r="ES148" s="151"/>
      <c r="ET148" s="151"/>
      <c r="EU148" s="151"/>
      <c r="EV148" s="151"/>
      <c r="EW148" s="151">
        <v>1</v>
      </c>
      <c r="EX148" s="151">
        <v>59</v>
      </c>
      <c r="EY148" s="151">
        <v>84</v>
      </c>
      <c r="EZ148" s="151">
        <v>306</v>
      </c>
      <c r="FA148" s="151">
        <v>516</v>
      </c>
      <c r="FB148" s="151"/>
      <c r="FC148" s="151"/>
      <c r="FD148" s="151">
        <v>598</v>
      </c>
      <c r="FE148" s="151">
        <v>132</v>
      </c>
      <c r="FF148" s="151">
        <v>487</v>
      </c>
      <c r="FG148" s="151">
        <v>10</v>
      </c>
      <c r="FH148" s="151"/>
      <c r="FI148" s="151"/>
      <c r="FJ148" s="151"/>
      <c r="FK148" s="151"/>
      <c r="FL148" s="151"/>
      <c r="FM148" s="151"/>
      <c r="FN148" s="151"/>
      <c r="FO148" s="151"/>
      <c r="FP148" s="151"/>
      <c r="FQ148" s="151"/>
      <c r="FR148" s="151"/>
      <c r="FS148" s="151"/>
      <c r="FT148" s="151"/>
      <c r="FU148" s="151"/>
      <c r="FV148" s="151"/>
      <c r="FW148" s="151"/>
      <c r="FX148" s="151"/>
      <c r="FY148" s="151">
        <v>150</v>
      </c>
      <c r="FZ148" s="151">
        <v>77</v>
      </c>
      <c r="GA148" s="151"/>
      <c r="GB148" s="151">
        <v>1</v>
      </c>
      <c r="GC148" s="151"/>
      <c r="GD148" s="151"/>
      <c r="GE148" s="151"/>
      <c r="GF148" s="151"/>
      <c r="GG148" s="151"/>
      <c r="GH148" s="151"/>
      <c r="GI148" s="151">
        <v>11</v>
      </c>
      <c r="GJ148" s="151"/>
      <c r="GK148" s="151"/>
      <c r="GL148" s="151"/>
      <c r="GM148" s="151"/>
      <c r="GN148" s="151"/>
      <c r="GO148" s="151"/>
      <c r="GP148" s="151"/>
      <c r="GQ148" s="151"/>
      <c r="GR148" s="151"/>
      <c r="GS148" s="151"/>
      <c r="GT148" s="151"/>
      <c r="GU148" s="151"/>
      <c r="GV148" s="151"/>
      <c r="GW148" s="151"/>
      <c r="GX148" s="151"/>
      <c r="GY148" s="151"/>
      <c r="GZ148" s="151"/>
      <c r="HA148" s="151"/>
      <c r="HB148" s="151"/>
      <c r="HC148" s="151"/>
      <c r="HD148" s="151"/>
      <c r="HE148" s="151"/>
      <c r="HF148" s="151"/>
      <c r="HG148" s="151"/>
      <c r="HH148" s="151"/>
      <c r="HI148" s="151"/>
      <c r="HJ148" s="151"/>
      <c r="HK148" s="151"/>
      <c r="HL148" s="151"/>
      <c r="HM148" s="151"/>
      <c r="HN148" s="151"/>
      <c r="HO148" s="151"/>
      <c r="HP148" s="151"/>
      <c r="HQ148" s="151"/>
      <c r="HR148" s="151"/>
      <c r="HS148" s="151"/>
      <c r="HT148" s="151"/>
      <c r="HU148" s="151"/>
      <c r="HV148" s="151"/>
      <c r="HW148" s="151"/>
      <c r="HX148" s="151"/>
      <c r="HY148" s="151"/>
      <c r="HZ148" s="151"/>
      <c r="IA148" s="151"/>
      <c r="IB148" s="151"/>
      <c r="IC148" s="151"/>
      <c r="ID148" s="151"/>
      <c r="IE148" s="151"/>
      <c r="IF148" s="151"/>
      <c r="IG148" s="151"/>
      <c r="IH148" s="151"/>
      <c r="II148" s="151"/>
      <c r="IJ148" s="151"/>
      <c r="IK148" s="151"/>
      <c r="IL148" s="151"/>
      <c r="IM148" s="151"/>
      <c r="IN148" s="151"/>
      <c r="IO148" s="151"/>
      <c r="IP148" s="151"/>
      <c r="IQ148" s="151"/>
      <c r="IR148" s="151"/>
      <c r="IS148" s="151"/>
      <c r="IT148" s="151"/>
      <c r="IU148" s="151"/>
      <c r="IV148" s="151"/>
      <c r="IW148" s="151"/>
      <c r="IX148" s="151"/>
      <c r="IY148" s="151"/>
      <c r="IZ148" s="151"/>
      <c r="JA148" s="151"/>
      <c r="JB148" s="151"/>
      <c r="JC148" s="151"/>
      <c r="JD148" s="151"/>
      <c r="JE148" s="151"/>
      <c r="JF148" s="151"/>
      <c r="JG148" s="151"/>
      <c r="JH148" s="151">
        <v>2</v>
      </c>
      <c r="JI148" s="151"/>
      <c r="JJ148" s="151"/>
      <c r="JK148" s="151"/>
      <c r="JL148" s="151">
        <v>1</v>
      </c>
      <c r="JM148" s="151"/>
      <c r="JN148" s="151"/>
      <c r="JO148" s="151"/>
      <c r="JP148" s="151">
        <v>20</v>
      </c>
      <c r="JQ148" s="151"/>
      <c r="JR148" s="151"/>
      <c r="JS148" s="151"/>
      <c r="JT148" s="151"/>
      <c r="JU148" s="151"/>
      <c r="JV148" s="151"/>
      <c r="JW148" s="151">
        <v>136</v>
      </c>
      <c r="JX148" s="151">
        <v>58</v>
      </c>
      <c r="JY148" s="151"/>
      <c r="JZ148" s="151"/>
      <c r="KA148" s="151"/>
      <c r="KB148" s="151">
        <v>62</v>
      </c>
      <c r="KC148" s="151">
        <v>2</v>
      </c>
      <c r="KD148" s="151"/>
      <c r="KE148" s="151">
        <v>1</v>
      </c>
      <c r="KF148" s="151"/>
      <c r="KG148" s="151">
        <v>3</v>
      </c>
      <c r="KH148" s="151"/>
      <c r="KI148" s="151"/>
      <c r="KJ148" s="151"/>
      <c r="KK148" s="151"/>
      <c r="KL148" s="151"/>
      <c r="KM148" s="151"/>
      <c r="KN148" s="151"/>
      <c r="KO148" s="151"/>
      <c r="KP148" s="151"/>
      <c r="KQ148" s="151"/>
      <c r="KR148" s="151"/>
      <c r="KS148" s="151"/>
      <c r="KT148" s="151"/>
      <c r="KU148" s="151"/>
      <c r="KV148" s="151"/>
      <c r="KW148" s="151"/>
      <c r="KX148" s="151">
        <v>23</v>
      </c>
      <c r="KY148" s="151">
        <v>143</v>
      </c>
      <c r="KZ148" s="151"/>
      <c r="LA148" s="151">
        <v>97</v>
      </c>
      <c r="LB148" s="151"/>
      <c r="LC148" s="151"/>
      <c r="LD148" s="151"/>
      <c r="LE148" s="151"/>
      <c r="LF148" s="151"/>
      <c r="LG148" s="151"/>
      <c r="LH148" s="151"/>
      <c r="LI148" s="151"/>
      <c r="LJ148" s="151"/>
      <c r="LK148" s="151"/>
      <c r="LL148" s="151">
        <v>4</v>
      </c>
      <c r="LM148" s="151">
        <v>1</v>
      </c>
      <c r="LN148" s="151"/>
      <c r="LO148" s="151"/>
      <c r="LP148" s="151">
        <v>82</v>
      </c>
      <c r="LQ148" s="151"/>
      <c r="LR148" s="151"/>
      <c r="LS148" s="151"/>
      <c r="LT148" s="151"/>
      <c r="LU148" s="151"/>
      <c r="LV148" s="151"/>
      <c r="LW148" s="151"/>
      <c r="LX148" s="151"/>
      <c r="LY148" s="151"/>
      <c r="LZ148" s="151"/>
      <c r="MA148" s="151">
        <v>36</v>
      </c>
      <c r="MB148" s="151"/>
      <c r="MC148" s="151"/>
      <c r="MD148" s="151"/>
      <c r="ME148" s="151"/>
      <c r="MF148" s="151"/>
      <c r="MG148" s="151"/>
      <c r="MH148" s="151"/>
      <c r="MI148" s="151">
        <v>57</v>
      </c>
      <c r="MJ148" s="151"/>
      <c r="MK148" s="151"/>
      <c r="ML148" s="151"/>
      <c r="MM148" s="151"/>
      <c r="MN148" s="151"/>
      <c r="MO148" s="151"/>
      <c r="MP148" s="151"/>
      <c r="MQ148" s="151"/>
      <c r="MR148" s="151">
        <v>48</v>
      </c>
      <c r="MS148" s="151"/>
      <c r="MT148" s="151"/>
      <c r="MU148" s="151"/>
      <c r="MV148" s="151"/>
      <c r="MW148" s="151"/>
      <c r="MX148" s="151"/>
      <c r="MY148" s="151"/>
      <c r="MZ148" s="151">
        <v>2</v>
      </c>
      <c r="NA148" s="151">
        <v>18</v>
      </c>
      <c r="NB148" s="151"/>
      <c r="NC148" s="151"/>
      <c r="ND148" s="151">
        <v>8</v>
      </c>
      <c r="NE148" s="151">
        <v>9</v>
      </c>
      <c r="NF148" s="151">
        <v>15</v>
      </c>
      <c r="NG148" s="151">
        <v>2</v>
      </c>
      <c r="NH148" s="151"/>
      <c r="NI148" s="151"/>
      <c r="NJ148" s="151"/>
      <c r="NK148" s="151"/>
      <c r="NL148" s="151"/>
      <c r="NM148" s="151"/>
      <c r="NN148" s="151">
        <v>16</v>
      </c>
      <c r="NO148" s="151">
        <v>3</v>
      </c>
      <c r="NP148" s="151">
        <v>4</v>
      </c>
      <c r="NQ148" s="151">
        <v>1</v>
      </c>
      <c r="NR148" s="151">
        <v>0</v>
      </c>
      <c r="NS148" s="151"/>
      <c r="NT148" s="151">
        <v>47</v>
      </c>
      <c r="NU148" s="151">
        <v>41</v>
      </c>
      <c r="NV148" s="151"/>
      <c r="NW148" s="151"/>
      <c r="NX148" s="151"/>
      <c r="NY148" s="151"/>
      <c r="NZ148" s="151"/>
      <c r="OA148" s="151"/>
      <c r="OB148" s="151"/>
      <c r="OC148" s="151">
        <v>1</v>
      </c>
      <c r="OD148" s="151"/>
      <c r="OE148" s="151">
        <v>3</v>
      </c>
      <c r="OF148" s="151">
        <v>475</v>
      </c>
      <c r="OG148" s="151"/>
      <c r="OH148" s="151"/>
      <c r="OI148" s="151"/>
      <c r="OJ148" s="151"/>
      <c r="OK148" s="151"/>
      <c r="OL148" s="151"/>
      <c r="OM148" s="151"/>
      <c r="ON148" s="151"/>
      <c r="OO148" s="152">
        <v>92</v>
      </c>
      <c r="OP148" s="142">
        <v>12955</v>
      </c>
      <c r="OQ148" s="153"/>
      <c r="OR148" s="151">
        <v>220</v>
      </c>
      <c r="OS148" s="151"/>
      <c r="OT148" s="151"/>
      <c r="OU148" s="151"/>
      <c r="OV148" s="151">
        <v>87</v>
      </c>
      <c r="OW148" s="151">
        <v>2724</v>
      </c>
      <c r="OX148" s="151">
        <v>-3007</v>
      </c>
      <c r="OY148" s="151"/>
      <c r="OZ148" s="151"/>
      <c r="PA148" s="151"/>
      <c r="PB148" s="151"/>
      <c r="PC148" s="151"/>
      <c r="PD148" s="151"/>
      <c r="PE148" s="151"/>
      <c r="PF148" s="151"/>
      <c r="PG148" s="151"/>
      <c r="PH148" s="151"/>
      <c r="PI148" s="151"/>
      <c r="PJ148" s="154"/>
      <c r="PK148" s="142">
        <v>23</v>
      </c>
      <c r="PL148" s="142">
        <v>12979</v>
      </c>
    </row>
    <row r="149" spans="1:428" ht="15" x14ac:dyDescent="0.25">
      <c r="A149" s="156">
        <v>335991</v>
      </c>
      <c r="B149" s="157" t="s">
        <v>724</v>
      </c>
      <c r="C149" s="147" t="s">
        <v>335</v>
      </c>
      <c r="D149" s="153"/>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c r="AE149" s="151"/>
      <c r="AF149" s="151"/>
      <c r="AG149" s="151"/>
      <c r="AH149" s="151"/>
      <c r="AI149" s="151"/>
      <c r="AJ149" s="151"/>
      <c r="AK149" s="151"/>
      <c r="AL149" s="151"/>
      <c r="AM149" s="151"/>
      <c r="AN149" s="151"/>
      <c r="AO149" s="151"/>
      <c r="AP149" s="151"/>
      <c r="AQ149" s="151">
        <v>15</v>
      </c>
      <c r="AR149" s="151"/>
      <c r="AS149" s="151"/>
      <c r="AT149" s="151"/>
      <c r="AU149" s="151"/>
      <c r="AV149" s="151"/>
      <c r="AW149" s="151"/>
      <c r="AX149" s="151"/>
      <c r="AY149" s="151"/>
      <c r="AZ149" s="151"/>
      <c r="BA149" s="151"/>
      <c r="BB149" s="151"/>
      <c r="BC149" s="151"/>
      <c r="BD149" s="151">
        <v>375</v>
      </c>
      <c r="BE149" s="151">
        <v>53</v>
      </c>
      <c r="BF149" s="151"/>
      <c r="BG149" s="151">
        <v>24</v>
      </c>
      <c r="BH149" s="151"/>
      <c r="BI149" s="151"/>
      <c r="BJ149" s="151"/>
      <c r="BK149" s="151"/>
      <c r="BL149" s="151">
        <v>43</v>
      </c>
      <c r="BM149" s="151"/>
      <c r="BN149" s="151"/>
      <c r="BO149" s="151"/>
      <c r="BP149" s="151"/>
      <c r="BQ149" s="151"/>
      <c r="BR149" s="151"/>
      <c r="BS149" s="151"/>
      <c r="BT149" s="151"/>
      <c r="BU149" s="151"/>
      <c r="BV149" s="151"/>
      <c r="BW149" s="151"/>
      <c r="BX149" s="151"/>
      <c r="BY149" s="151"/>
      <c r="BZ149" s="151"/>
      <c r="CA149" s="151"/>
      <c r="CB149" s="151"/>
      <c r="CC149" s="151"/>
      <c r="CD149" s="151"/>
      <c r="CE149" s="151"/>
      <c r="CF149" s="151"/>
      <c r="CG149" s="151"/>
      <c r="CH149" s="151"/>
      <c r="CI149" s="151"/>
      <c r="CJ149" s="151"/>
      <c r="CK149" s="151"/>
      <c r="CL149" s="151"/>
      <c r="CM149" s="151"/>
      <c r="CN149" s="151"/>
      <c r="CO149" s="151"/>
      <c r="CP149" s="151"/>
      <c r="CQ149" s="151"/>
      <c r="CR149" s="151"/>
      <c r="CS149" s="151"/>
      <c r="CT149" s="151"/>
      <c r="CU149" s="151"/>
      <c r="CV149" s="151"/>
      <c r="CW149" s="151"/>
      <c r="CX149" s="151"/>
      <c r="CY149" s="151"/>
      <c r="CZ149" s="151"/>
      <c r="DA149" s="151"/>
      <c r="DB149" s="151"/>
      <c r="DC149" s="151"/>
      <c r="DD149" s="151"/>
      <c r="DE149" s="151"/>
      <c r="DF149" s="151"/>
      <c r="DG149" s="151"/>
      <c r="DH149" s="151"/>
      <c r="DI149" s="151"/>
      <c r="DJ149" s="151"/>
      <c r="DK149" s="151"/>
      <c r="DL149" s="151"/>
      <c r="DM149" s="151"/>
      <c r="DN149" s="151"/>
      <c r="DO149" s="151"/>
      <c r="DP149" s="151"/>
      <c r="DQ149" s="151"/>
      <c r="DR149" s="151"/>
      <c r="DS149" s="151"/>
      <c r="DT149" s="151"/>
      <c r="DU149" s="151"/>
      <c r="DV149" s="151"/>
      <c r="DW149" s="151"/>
      <c r="DX149" s="151"/>
      <c r="DY149" s="151"/>
      <c r="DZ149" s="151"/>
      <c r="EA149" s="151"/>
      <c r="EB149" s="151"/>
      <c r="EC149" s="151"/>
      <c r="ED149" s="151"/>
      <c r="EE149" s="151"/>
      <c r="EF149" s="151"/>
      <c r="EG149" s="151"/>
      <c r="EH149" s="151"/>
      <c r="EI149" s="151">
        <v>17</v>
      </c>
      <c r="EJ149" s="151"/>
      <c r="EK149" s="151"/>
      <c r="EL149" s="151"/>
      <c r="EM149" s="151">
        <v>63</v>
      </c>
      <c r="EN149" s="151"/>
      <c r="EO149" s="151"/>
      <c r="EP149" s="151">
        <v>12</v>
      </c>
      <c r="EQ149" s="151"/>
      <c r="ER149" s="151"/>
      <c r="ES149" s="151"/>
      <c r="ET149" s="151"/>
      <c r="EU149" s="151"/>
      <c r="EV149" s="151"/>
      <c r="EW149" s="151"/>
      <c r="EX149" s="151"/>
      <c r="EY149" s="151"/>
      <c r="EZ149" s="151"/>
      <c r="FA149" s="151"/>
      <c r="FB149" s="151"/>
      <c r="FC149" s="151"/>
      <c r="FD149" s="151"/>
      <c r="FE149" s="151"/>
      <c r="FF149" s="151">
        <v>240</v>
      </c>
      <c r="FG149" s="151">
        <v>1</v>
      </c>
      <c r="FH149" s="151">
        <v>112</v>
      </c>
      <c r="FI149" s="151"/>
      <c r="FJ149" s="151"/>
      <c r="FK149" s="151"/>
      <c r="FL149" s="151"/>
      <c r="FM149" s="151"/>
      <c r="FN149" s="151"/>
      <c r="FO149" s="151"/>
      <c r="FP149" s="151"/>
      <c r="FQ149" s="151"/>
      <c r="FR149" s="151"/>
      <c r="FS149" s="151"/>
      <c r="FT149" s="151"/>
      <c r="FU149" s="151"/>
      <c r="FV149" s="151"/>
      <c r="FW149" s="151"/>
      <c r="FX149" s="151"/>
      <c r="FY149" s="151"/>
      <c r="FZ149" s="151"/>
      <c r="GA149" s="151"/>
      <c r="GB149" s="151"/>
      <c r="GC149" s="151"/>
      <c r="GD149" s="151"/>
      <c r="GE149" s="151"/>
      <c r="GF149" s="151"/>
      <c r="GG149" s="151"/>
      <c r="GH149" s="151"/>
      <c r="GI149" s="151"/>
      <c r="GJ149" s="151"/>
      <c r="GK149" s="151"/>
      <c r="GL149" s="151"/>
      <c r="GM149" s="151"/>
      <c r="GN149" s="151"/>
      <c r="GO149" s="151"/>
      <c r="GP149" s="151"/>
      <c r="GQ149" s="151"/>
      <c r="GR149" s="151"/>
      <c r="GS149" s="151"/>
      <c r="GT149" s="151"/>
      <c r="GU149" s="151"/>
      <c r="GV149" s="151"/>
      <c r="GW149" s="151"/>
      <c r="GX149" s="151"/>
      <c r="GY149" s="151"/>
      <c r="GZ149" s="151"/>
      <c r="HA149" s="151"/>
      <c r="HB149" s="151"/>
      <c r="HC149" s="151"/>
      <c r="HD149" s="151"/>
      <c r="HE149" s="151"/>
      <c r="HF149" s="151"/>
      <c r="HG149" s="151"/>
      <c r="HH149" s="151"/>
      <c r="HI149" s="151"/>
      <c r="HJ149" s="151"/>
      <c r="HK149" s="151"/>
      <c r="HL149" s="151"/>
      <c r="HM149" s="151"/>
      <c r="HN149" s="151"/>
      <c r="HO149" s="151"/>
      <c r="HP149" s="151"/>
      <c r="HQ149" s="151"/>
      <c r="HR149" s="151"/>
      <c r="HS149" s="151"/>
      <c r="HT149" s="151"/>
      <c r="HU149" s="151"/>
      <c r="HV149" s="151"/>
      <c r="HW149" s="151"/>
      <c r="HX149" s="151"/>
      <c r="HY149" s="151"/>
      <c r="HZ149" s="151"/>
      <c r="IA149" s="151"/>
      <c r="IB149" s="151"/>
      <c r="IC149" s="151"/>
      <c r="ID149" s="151"/>
      <c r="IE149" s="151"/>
      <c r="IF149" s="151">
        <v>7</v>
      </c>
      <c r="IG149" s="151"/>
      <c r="IH149" s="151"/>
      <c r="II149" s="151"/>
      <c r="IJ149" s="151">
        <v>7</v>
      </c>
      <c r="IK149" s="151"/>
      <c r="IL149" s="151"/>
      <c r="IM149" s="151">
        <v>72</v>
      </c>
      <c r="IN149" s="151"/>
      <c r="IO149" s="151"/>
      <c r="IP149" s="151"/>
      <c r="IQ149" s="151"/>
      <c r="IR149" s="151"/>
      <c r="IS149" s="151"/>
      <c r="IT149" s="151"/>
      <c r="IU149" s="151"/>
      <c r="IV149" s="151"/>
      <c r="IW149" s="151"/>
      <c r="IX149" s="151"/>
      <c r="IY149" s="151"/>
      <c r="IZ149" s="151"/>
      <c r="JA149" s="151"/>
      <c r="JB149" s="151"/>
      <c r="JC149" s="151"/>
      <c r="JD149" s="151"/>
      <c r="JE149" s="151"/>
      <c r="JF149" s="151">
        <v>65</v>
      </c>
      <c r="JG149" s="151"/>
      <c r="JH149" s="151"/>
      <c r="JI149" s="151"/>
      <c r="JJ149" s="151"/>
      <c r="JK149" s="151"/>
      <c r="JL149" s="151"/>
      <c r="JM149" s="151"/>
      <c r="JN149" s="151"/>
      <c r="JO149" s="151"/>
      <c r="JP149" s="151"/>
      <c r="JQ149" s="151"/>
      <c r="JR149" s="151"/>
      <c r="JS149" s="151"/>
      <c r="JT149" s="151"/>
      <c r="JU149" s="151"/>
      <c r="JV149" s="151"/>
      <c r="JW149" s="151"/>
      <c r="JX149" s="151"/>
      <c r="JY149" s="151"/>
      <c r="JZ149" s="151"/>
      <c r="KA149" s="151"/>
      <c r="KB149" s="151"/>
      <c r="KC149" s="151">
        <v>1</v>
      </c>
      <c r="KD149" s="151"/>
      <c r="KE149" s="151"/>
      <c r="KF149" s="151">
        <v>0</v>
      </c>
      <c r="KG149" s="151"/>
      <c r="KH149" s="151"/>
      <c r="KI149" s="151"/>
      <c r="KJ149" s="151">
        <v>111</v>
      </c>
      <c r="KK149" s="151"/>
      <c r="KL149" s="151">
        <v>4</v>
      </c>
      <c r="KM149" s="151"/>
      <c r="KN149" s="151"/>
      <c r="KO149" s="151"/>
      <c r="KP149" s="151"/>
      <c r="KQ149" s="151"/>
      <c r="KR149" s="151"/>
      <c r="KS149" s="151"/>
      <c r="KT149" s="151"/>
      <c r="KU149" s="151"/>
      <c r="KV149" s="151"/>
      <c r="KW149" s="151"/>
      <c r="KX149" s="151"/>
      <c r="KY149" s="151"/>
      <c r="KZ149" s="151"/>
      <c r="LA149" s="151"/>
      <c r="LB149" s="151"/>
      <c r="LC149" s="151"/>
      <c r="LD149" s="151"/>
      <c r="LE149" s="151"/>
      <c r="LF149" s="151"/>
      <c r="LG149" s="151"/>
      <c r="LH149" s="151"/>
      <c r="LI149" s="151"/>
      <c r="LJ149" s="151"/>
      <c r="LK149" s="151"/>
      <c r="LL149" s="151"/>
      <c r="LM149" s="151"/>
      <c r="LN149" s="151"/>
      <c r="LO149" s="151">
        <v>1</v>
      </c>
      <c r="LP149" s="151"/>
      <c r="LQ149" s="151"/>
      <c r="LR149" s="151"/>
      <c r="LS149" s="151"/>
      <c r="LT149" s="151"/>
      <c r="LU149" s="151">
        <v>78</v>
      </c>
      <c r="LV149" s="151"/>
      <c r="LW149" s="151">
        <v>134</v>
      </c>
      <c r="LX149" s="151">
        <v>91</v>
      </c>
      <c r="LY149" s="151">
        <v>44</v>
      </c>
      <c r="LZ149" s="151"/>
      <c r="MA149" s="151">
        <v>33</v>
      </c>
      <c r="MB149" s="151"/>
      <c r="MC149" s="151"/>
      <c r="MD149" s="151"/>
      <c r="ME149" s="151"/>
      <c r="MF149" s="151">
        <v>1025</v>
      </c>
      <c r="MG149" s="151">
        <v>1</v>
      </c>
      <c r="MH149" s="151">
        <v>27</v>
      </c>
      <c r="MI149" s="151">
        <v>30</v>
      </c>
      <c r="MJ149" s="151">
        <v>111</v>
      </c>
      <c r="MK149" s="151"/>
      <c r="ML149" s="151">
        <v>80</v>
      </c>
      <c r="MM149" s="151"/>
      <c r="MN149" s="151"/>
      <c r="MO149" s="151"/>
      <c r="MP149" s="151">
        <v>49</v>
      </c>
      <c r="MQ149" s="151"/>
      <c r="MR149" s="151"/>
      <c r="MS149" s="151"/>
      <c r="MT149" s="151"/>
      <c r="MU149" s="151"/>
      <c r="MV149" s="151"/>
      <c r="MW149" s="151"/>
      <c r="MX149" s="151"/>
      <c r="MY149" s="151"/>
      <c r="MZ149" s="151"/>
      <c r="NA149" s="151"/>
      <c r="NB149" s="151"/>
      <c r="NC149" s="151"/>
      <c r="ND149" s="151"/>
      <c r="NE149" s="151"/>
      <c r="NF149" s="151"/>
      <c r="NG149" s="151"/>
      <c r="NH149" s="151"/>
      <c r="NI149" s="151"/>
      <c r="NJ149" s="151"/>
      <c r="NK149" s="151"/>
      <c r="NL149" s="151"/>
      <c r="NM149" s="151"/>
      <c r="NN149" s="151"/>
      <c r="NO149" s="151"/>
      <c r="NP149" s="151"/>
      <c r="NQ149" s="151"/>
      <c r="NR149" s="151"/>
      <c r="NS149" s="151"/>
      <c r="NT149" s="151"/>
      <c r="NU149" s="151"/>
      <c r="NV149" s="151"/>
      <c r="NW149" s="151"/>
      <c r="NX149" s="151"/>
      <c r="NY149" s="151"/>
      <c r="NZ149" s="151"/>
      <c r="OA149" s="151"/>
      <c r="OB149" s="151"/>
      <c r="OC149" s="151"/>
      <c r="OD149" s="151"/>
      <c r="OE149" s="151">
        <v>2</v>
      </c>
      <c r="OF149" s="151"/>
      <c r="OG149" s="151"/>
      <c r="OH149" s="151"/>
      <c r="OI149" s="151"/>
      <c r="OJ149" s="151"/>
      <c r="OK149" s="151"/>
      <c r="OL149" s="151"/>
      <c r="OM149" s="151"/>
      <c r="ON149" s="151">
        <v>13</v>
      </c>
      <c r="OO149" s="152">
        <v>122</v>
      </c>
      <c r="OP149" s="142">
        <v>3063</v>
      </c>
      <c r="OQ149" s="153"/>
      <c r="OR149" s="151"/>
      <c r="OS149" s="151"/>
      <c r="OT149" s="151"/>
      <c r="OU149" s="151"/>
      <c r="OV149" s="151">
        <v>0</v>
      </c>
      <c r="OW149" s="151">
        <v>1151</v>
      </c>
      <c r="OX149" s="151">
        <v>-914</v>
      </c>
      <c r="OY149" s="151"/>
      <c r="OZ149" s="151"/>
      <c r="PA149" s="151"/>
      <c r="PB149" s="151"/>
      <c r="PC149" s="151"/>
      <c r="PD149" s="151"/>
      <c r="PE149" s="151"/>
      <c r="PF149" s="151"/>
      <c r="PG149" s="151"/>
      <c r="PH149" s="151"/>
      <c r="PI149" s="151"/>
      <c r="PJ149" s="154"/>
      <c r="PK149" s="142">
        <v>237</v>
      </c>
      <c r="PL149" s="142">
        <v>3299</v>
      </c>
    </row>
    <row r="150" spans="1:428" ht="15" x14ac:dyDescent="0.25">
      <c r="A150" s="156">
        <v>335999</v>
      </c>
      <c r="B150" s="157" t="s">
        <v>724</v>
      </c>
      <c r="C150" s="147" t="s">
        <v>336</v>
      </c>
      <c r="D150" s="153"/>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v>0</v>
      </c>
      <c r="AC150" s="151">
        <v>0</v>
      </c>
      <c r="AD150" s="151">
        <v>1126</v>
      </c>
      <c r="AE150" s="151">
        <v>22</v>
      </c>
      <c r="AF150" s="151">
        <v>532</v>
      </c>
      <c r="AG150" s="151">
        <v>11</v>
      </c>
      <c r="AH150" s="151">
        <v>82</v>
      </c>
      <c r="AI150" s="151">
        <v>11</v>
      </c>
      <c r="AJ150" s="151">
        <v>6</v>
      </c>
      <c r="AK150" s="151">
        <v>1</v>
      </c>
      <c r="AL150" s="151">
        <v>8</v>
      </c>
      <c r="AM150" s="151">
        <v>5</v>
      </c>
      <c r="AN150" s="151"/>
      <c r="AO150" s="151"/>
      <c r="AP150" s="151"/>
      <c r="AQ150" s="151"/>
      <c r="AR150" s="151"/>
      <c r="AS150" s="151"/>
      <c r="AT150" s="151"/>
      <c r="AU150" s="151"/>
      <c r="AV150" s="151"/>
      <c r="AW150" s="151"/>
      <c r="AX150" s="151"/>
      <c r="AY150" s="151"/>
      <c r="AZ150" s="151"/>
      <c r="BA150" s="151"/>
      <c r="BB150" s="151"/>
      <c r="BC150" s="151"/>
      <c r="BD150" s="151"/>
      <c r="BE150" s="151"/>
      <c r="BF150" s="151"/>
      <c r="BG150" s="151"/>
      <c r="BH150" s="151"/>
      <c r="BI150" s="151"/>
      <c r="BJ150" s="151"/>
      <c r="BK150" s="151"/>
      <c r="BL150" s="151"/>
      <c r="BM150" s="151"/>
      <c r="BN150" s="151"/>
      <c r="BO150" s="151"/>
      <c r="BP150" s="151"/>
      <c r="BQ150" s="151">
        <v>1</v>
      </c>
      <c r="BR150" s="151"/>
      <c r="BS150" s="151"/>
      <c r="BT150" s="151"/>
      <c r="BU150" s="151"/>
      <c r="BV150" s="151"/>
      <c r="BW150" s="151"/>
      <c r="BX150" s="151"/>
      <c r="BY150" s="151"/>
      <c r="BZ150" s="151"/>
      <c r="CA150" s="151"/>
      <c r="CB150" s="151"/>
      <c r="CC150" s="151"/>
      <c r="CD150" s="151"/>
      <c r="CE150" s="151"/>
      <c r="CF150" s="151"/>
      <c r="CG150" s="151"/>
      <c r="CH150" s="151"/>
      <c r="CI150" s="151"/>
      <c r="CJ150" s="151">
        <v>1</v>
      </c>
      <c r="CK150" s="151">
        <v>1</v>
      </c>
      <c r="CL150" s="151"/>
      <c r="CM150" s="151"/>
      <c r="CN150" s="151"/>
      <c r="CO150" s="151"/>
      <c r="CP150" s="151">
        <v>497</v>
      </c>
      <c r="CQ150" s="151"/>
      <c r="CR150" s="151">
        <v>3</v>
      </c>
      <c r="CS150" s="151">
        <v>3</v>
      </c>
      <c r="CT150" s="151"/>
      <c r="CU150" s="151"/>
      <c r="CV150" s="151">
        <v>44</v>
      </c>
      <c r="CW150" s="151">
        <v>30</v>
      </c>
      <c r="CX150" s="151"/>
      <c r="CY150" s="151"/>
      <c r="CZ150" s="151"/>
      <c r="DA150" s="151">
        <v>130</v>
      </c>
      <c r="DB150" s="151">
        <v>1</v>
      </c>
      <c r="DC150" s="151">
        <v>1</v>
      </c>
      <c r="DD150" s="151"/>
      <c r="DE150" s="151"/>
      <c r="DF150" s="151"/>
      <c r="DG150" s="151">
        <v>1</v>
      </c>
      <c r="DH150" s="151">
        <v>507</v>
      </c>
      <c r="DI150" s="151"/>
      <c r="DJ150" s="151">
        <v>106</v>
      </c>
      <c r="DK150" s="151">
        <v>16</v>
      </c>
      <c r="DL150" s="151">
        <v>39</v>
      </c>
      <c r="DM150" s="151">
        <v>3</v>
      </c>
      <c r="DN150" s="151">
        <v>1</v>
      </c>
      <c r="DO150" s="151"/>
      <c r="DP150" s="151">
        <v>33</v>
      </c>
      <c r="DQ150" s="151">
        <v>0</v>
      </c>
      <c r="DR150" s="151">
        <v>0</v>
      </c>
      <c r="DS150" s="151">
        <v>157</v>
      </c>
      <c r="DT150" s="151">
        <v>90</v>
      </c>
      <c r="DU150" s="151">
        <v>0</v>
      </c>
      <c r="DV150" s="151">
        <v>1</v>
      </c>
      <c r="DW150" s="151">
        <v>0</v>
      </c>
      <c r="DX150" s="151">
        <v>1</v>
      </c>
      <c r="DY150" s="151">
        <v>3</v>
      </c>
      <c r="DZ150" s="151"/>
      <c r="EA150" s="151">
        <v>3</v>
      </c>
      <c r="EB150" s="151">
        <v>0</v>
      </c>
      <c r="EC150" s="151"/>
      <c r="ED150" s="151"/>
      <c r="EE150" s="151">
        <v>1</v>
      </c>
      <c r="EF150" s="151">
        <v>1</v>
      </c>
      <c r="EG150" s="151">
        <v>1</v>
      </c>
      <c r="EH150" s="151">
        <v>77</v>
      </c>
      <c r="EI150" s="151">
        <v>8</v>
      </c>
      <c r="EJ150" s="151"/>
      <c r="EK150" s="151"/>
      <c r="EL150" s="151"/>
      <c r="EM150" s="151"/>
      <c r="EN150" s="151"/>
      <c r="EO150" s="151">
        <v>11</v>
      </c>
      <c r="EP150" s="151"/>
      <c r="EQ150" s="151">
        <v>161</v>
      </c>
      <c r="ER150" s="151"/>
      <c r="ES150" s="151"/>
      <c r="ET150" s="151"/>
      <c r="EU150" s="151"/>
      <c r="EV150" s="151"/>
      <c r="EW150" s="151">
        <v>0</v>
      </c>
      <c r="EX150" s="151">
        <v>7</v>
      </c>
      <c r="EY150" s="151">
        <v>1</v>
      </c>
      <c r="EZ150" s="151">
        <v>10</v>
      </c>
      <c r="FA150" s="151">
        <v>5</v>
      </c>
      <c r="FB150" s="151"/>
      <c r="FC150" s="151"/>
      <c r="FD150" s="151">
        <v>8</v>
      </c>
      <c r="FE150" s="151">
        <v>1</v>
      </c>
      <c r="FF150" s="151"/>
      <c r="FG150" s="151">
        <v>2</v>
      </c>
      <c r="FH150" s="151"/>
      <c r="FI150" s="151"/>
      <c r="FJ150" s="151"/>
      <c r="FK150" s="151"/>
      <c r="FL150" s="151"/>
      <c r="FM150" s="151"/>
      <c r="FN150" s="151"/>
      <c r="FO150" s="151"/>
      <c r="FP150" s="151"/>
      <c r="FQ150" s="151"/>
      <c r="FR150" s="151"/>
      <c r="FS150" s="151"/>
      <c r="FT150" s="151"/>
      <c r="FU150" s="151"/>
      <c r="FV150" s="151"/>
      <c r="FW150" s="151"/>
      <c r="FX150" s="151"/>
      <c r="FY150" s="151">
        <v>0</v>
      </c>
      <c r="FZ150" s="151">
        <v>0</v>
      </c>
      <c r="GA150" s="151"/>
      <c r="GB150" s="151"/>
      <c r="GC150" s="151"/>
      <c r="GD150" s="151"/>
      <c r="GE150" s="151"/>
      <c r="GF150" s="151"/>
      <c r="GG150" s="151"/>
      <c r="GH150" s="151"/>
      <c r="GI150" s="151">
        <v>0</v>
      </c>
      <c r="GJ150" s="151"/>
      <c r="GK150" s="151"/>
      <c r="GL150" s="151"/>
      <c r="GM150" s="151"/>
      <c r="GN150" s="151"/>
      <c r="GO150" s="151"/>
      <c r="GP150" s="151">
        <v>0</v>
      </c>
      <c r="GQ150" s="151">
        <v>1</v>
      </c>
      <c r="GR150" s="151">
        <v>0</v>
      </c>
      <c r="GS150" s="151"/>
      <c r="GT150" s="151"/>
      <c r="GU150" s="151"/>
      <c r="GV150" s="151">
        <v>0</v>
      </c>
      <c r="GW150" s="151"/>
      <c r="GX150" s="151"/>
      <c r="GY150" s="151"/>
      <c r="GZ150" s="151"/>
      <c r="HA150" s="151"/>
      <c r="HB150" s="151">
        <v>0</v>
      </c>
      <c r="HC150" s="151"/>
      <c r="HD150" s="151"/>
      <c r="HE150" s="151"/>
      <c r="HF150" s="151"/>
      <c r="HG150" s="151"/>
      <c r="HH150" s="151"/>
      <c r="HI150" s="151">
        <v>0</v>
      </c>
      <c r="HJ150" s="151"/>
      <c r="HK150" s="151"/>
      <c r="HL150" s="151"/>
      <c r="HM150" s="151"/>
      <c r="HN150" s="151"/>
      <c r="HO150" s="151"/>
      <c r="HP150" s="151"/>
      <c r="HQ150" s="151"/>
      <c r="HR150" s="151"/>
      <c r="HS150" s="151"/>
      <c r="HT150" s="151"/>
      <c r="HU150" s="151"/>
      <c r="HV150" s="151"/>
      <c r="HW150" s="151"/>
      <c r="HX150" s="151"/>
      <c r="HY150" s="151"/>
      <c r="HZ150" s="151"/>
      <c r="IA150" s="151"/>
      <c r="IB150" s="151"/>
      <c r="IC150" s="151"/>
      <c r="ID150" s="151"/>
      <c r="IE150" s="151"/>
      <c r="IF150" s="151"/>
      <c r="IG150" s="151"/>
      <c r="IH150" s="151"/>
      <c r="II150" s="151"/>
      <c r="IJ150" s="151"/>
      <c r="IK150" s="151"/>
      <c r="IL150" s="151"/>
      <c r="IM150" s="151"/>
      <c r="IN150" s="151"/>
      <c r="IO150" s="151"/>
      <c r="IP150" s="151"/>
      <c r="IQ150" s="151"/>
      <c r="IR150" s="151"/>
      <c r="IS150" s="151"/>
      <c r="IT150" s="151"/>
      <c r="IU150" s="151"/>
      <c r="IV150" s="151"/>
      <c r="IW150" s="151"/>
      <c r="IX150" s="151">
        <v>0</v>
      </c>
      <c r="IY150" s="151">
        <v>0</v>
      </c>
      <c r="IZ150" s="151"/>
      <c r="JA150" s="151"/>
      <c r="JB150" s="151"/>
      <c r="JC150" s="151"/>
      <c r="JD150" s="151"/>
      <c r="JE150" s="151"/>
      <c r="JF150" s="151"/>
      <c r="JG150" s="151"/>
      <c r="JH150" s="151"/>
      <c r="JI150" s="151"/>
      <c r="JJ150" s="151"/>
      <c r="JK150" s="151"/>
      <c r="JL150" s="151"/>
      <c r="JM150" s="151"/>
      <c r="JN150" s="151"/>
      <c r="JO150" s="151"/>
      <c r="JP150" s="151">
        <v>2</v>
      </c>
      <c r="JQ150" s="151"/>
      <c r="JR150" s="151">
        <v>0</v>
      </c>
      <c r="JS150" s="151"/>
      <c r="JT150" s="151"/>
      <c r="JU150" s="151"/>
      <c r="JV150" s="151"/>
      <c r="JW150" s="151">
        <v>4</v>
      </c>
      <c r="JX150" s="151"/>
      <c r="JY150" s="151"/>
      <c r="JZ150" s="151">
        <v>0</v>
      </c>
      <c r="KA150" s="151"/>
      <c r="KB150" s="151"/>
      <c r="KC150" s="151"/>
      <c r="KD150" s="151"/>
      <c r="KE150" s="151"/>
      <c r="KF150" s="151"/>
      <c r="KG150" s="151">
        <v>82</v>
      </c>
      <c r="KH150" s="151"/>
      <c r="KI150" s="151"/>
      <c r="KJ150" s="151"/>
      <c r="KK150" s="151"/>
      <c r="KL150" s="151">
        <v>106</v>
      </c>
      <c r="KM150" s="151"/>
      <c r="KN150" s="151"/>
      <c r="KO150" s="151"/>
      <c r="KP150" s="151"/>
      <c r="KQ150" s="151"/>
      <c r="KR150" s="151"/>
      <c r="KS150" s="151"/>
      <c r="KT150" s="151"/>
      <c r="KU150" s="151"/>
      <c r="KV150" s="151"/>
      <c r="KW150" s="151"/>
      <c r="KX150" s="151">
        <v>79</v>
      </c>
      <c r="KY150" s="151">
        <v>176</v>
      </c>
      <c r="KZ150" s="151">
        <v>12</v>
      </c>
      <c r="LA150" s="151"/>
      <c r="LB150" s="151"/>
      <c r="LC150" s="151"/>
      <c r="LD150" s="151"/>
      <c r="LE150" s="151"/>
      <c r="LF150" s="151"/>
      <c r="LG150" s="151"/>
      <c r="LH150" s="151"/>
      <c r="LI150" s="151"/>
      <c r="LJ150" s="151"/>
      <c r="LK150" s="151"/>
      <c r="LL150" s="151"/>
      <c r="LM150" s="151"/>
      <c r="LN150" s="151"/>
      <c r="LO150" s="151"/>
      <c r="LP150" s="151"/>
      <c r="LQ150" s="151"/>
      <c r="LR150" s="151"/>
      <c r="LS150" s="151"/>
      <c r="LT150" s="151"/>
      <c r="LU150" s="151"/>
      <c r="LV150" s="151"/>
      <c r="LW150" s="151"/>
      <c r="LX150" s="151"/>
      <c r="LY150" s="151"/>
      <c r="LZ150" s="151"/>
      <c r="MA150" s="151">
        <v>10</v>
      </c>
      <c r="MB150" s="151"/>
      <c r="MC150" s="151"/>
      <c r="MD150" s="151"/>
      <c r="ME150" s="151"/>
      <c r="MF150" s="151"/>
      <c r="MG150" s="151"/>
      <c r="MH150" s="151"/>
      <c r="MI150" s="151">
        <v>2</v>
      </c>
      <c r="MJ150" s="151"/>
      <c r="MK150" s="151"/>
      <c r="ML150" s="151"/>
      <c r="MM150" s="151"/>
      <c r="MN150" s="151"/>
      <c r="MO150" s="151"/>
      <c r="MP150" s="151"/>
      <c r="MQ150" s="151"/>
      <c r="MR150" s="151"/>
      <c r="MS150" s="151"/>
      <c r="MT150" s="151"/>
      <c r="MU150" s="151"/>
      <c r="MV150" s="151"/>
      <c r="MW150" s="151"/>
      <c r="MX150" s="151"/>
      <c r="MY150" s="151"/>
      <c r="MZ150" s="151"/>
      <c r="NA150" s="151"/>
      <c r="NB150" s="151"/>
      <c r="NC150" s="151"/>
      <c r="ND150" s="151"/>
      <c r="NE150" s="151"/>
      <c r="NF150" s="151"/>
      <c r="NG150" s="151"/>
      <c r="NH150" s="151"/>
      <c r="NI150" s="151"/>
      <c r="NJ150" s="151"/>
      <c r="NK150" s="151"/>
      <c r="NL150" s="151"/>
      <c r="NM150" s="151"/>
      <c r="NN150" s="151"/>
      <c r="NO150" s="151"/>
      <c r="NP150" s="151"/>
      <c r="NQ150" s="151"/>
      <c r="NR150" s="151"/>
      <c r="NS150" s="151">
        <v>22</v>
      </c>
      <c r="NT150" s="151">
        <v>25</v>
      </c>
      <c r="NU150" s="151">
        <v>67</v>
      </c>
      <c r="NV150" s="151"/>
      <c r="NW150" s="151"/>
      <c r="NX150" s="151"/>
      <c r="NY150" s="151"/>
      <c r="NZ150" s="151"/>
      <c r="OA150" s="151"/>
      <c r="OB150" s="151"/>
      <c r="OC150" s="151"/>
      <c r="OD150" s="151"/>
      <c r="OE150" s="151">
        <v>48</v>
      </c>
      <c r="OF150" s="151">
        <v>1055</v>
      </c>
      <c r="OG150" s="151"/>
      <c r="OH150" s="151"/>
      <c r="OI150" s="151"/>
      <c r="OJ150" s="151">
        <v>1</v>
      </c>
      <c r="OK150" s="151"/>
      <c r="OL150" s="151"/>
      <c r="OM150" s="151"/>
      <c r="ON150" s="151"/>
      <c r="OO150" s="152">
        <v>22</v>
      </c>
      <c r="OP150" s="142">
        <v>5487</v>
      </c>
      <c r="OQ150" s="153">
        <v>206</v>
      </c>
      <c r="OR150" s="151">
        <v>10236</v>
      </c>
      <c r="OS150" s="151"/>
      <c r="OT150" s="151"/>
      <c r="OU150" s="151"/>
      <c r="OV150" s="151">
        <v>5</v>
      </c>
      <c r="OW150" s="151">
        <v>3593</v>
      </c>
      <c r="OX150" s="151">
        <v>-9293</v>
      </c>
      <c r="OY150" s="151"/>
      <c r="OZ150" s="151">
        <v>366</v>
      </c>
      <c r="PA150" s="151"/>
      <c r="PB150" s="151"/>
      <c r="PC150" s="151"/>
      <c r="PD150" s="151">
        <v>56</v>
      </c>
      <c r="PE150" s="151"/>
      <c r="PF150" s="151"/>
      <c r="PG150" s="151"/>
      <c r="PH150" s="151">
        <v>99</v>
      </c>
      <c r="PI150" s="151"/>
      <c r="PJ150" s="154"/>
      <c r="PK150" s="142">
        <v>5267</v>
      </c>
      <c r="PL150" s="142">
        <v>10755</v>
      </c>
    </row>
    <row r="151" spans="1:428" ht="15" x14ac:dyDescent="0.25">
      <c r="A151" s="156">
        <v>336111</v>
      </c>
      <c r="B151" s="157" t="s">
        <v>724</v>
      </c>
      <c r="C151" s="147" t="s">
        <v>337</v>
      </c>
      <c r="D151" s="153"/>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c r="AE151" s="151"/>
      <c r="AF151" s="151"/>
      <c r="AG151" s="151"/>
      <c r="AH151" s="151"/>
      <c r="AI151" s="151"/>
      <c r="AJ151" s="151"/>
      <c r="AK151" s="151"/>
      <c r="AL151" s="151"/>
      <c r="AM151" s="151"/>
      <c r="AN151" s="151"/>
      <c r="AO151" s="151"/>
      <c r="AP151" s="151"/>
      <c r="AQ151" s="151"/>
      <c r="AR151" s="151"/>
      <c r="AS151" s="151"/>
      <c r="AT151" s="151"/>
      <c r="AU151" s="151"/>
      <c r="AV151" s="151"/>
      <c r="AW151" s="151"/>
      <c r="AX151" s="151"/>
      <c r="AY151" s="151"/>
      <c r="AZ151" s="151"/>
      <c r="BA151" s="151"/>
      <c r="BB151" s="151"/>
      <c r="BC151" s="151"/>
      <c r="BD151" s="151"/>
      <c r="BE151" s="151"/>
      <c r="BF151" s="151"/>
      <c r="BG151" s="151"/>
      <c r="BH151" s="151"/>
      <c r="BI151" s="151"/>
      <c r="BJ151" s="151"/>
      <c r="BK151" s="151"/>
      <c r="BL151" s="151"/>
      <c r="BM151" s="151"/>
      <c r="BN151" s="151"/>
      <c r="BO151" s="151"/>
      <c r="BP151" s="151"/>
      <c r="BQ151" s="151"/>
      <c r="BR151" s="151"/>
      <c r="BS151" s="151"/>
      <c r="BT151" s="151"/>
      <c r="BU151" s="151"/>
      <c r="BV151" s="151"/>
      <c r="BW151" s="151"/>
      <c r="BX151" s="151"/>
      <c r="BY151" s="151"/>
      <c r="BZ151" s="151"/>
      <c r="CA151" s="151"/>
      <c r="CB151" s="151"/>
      <c r="CC151" s="151"/>
      <c r="CD151" s="151"/>
      <c r="CE151" s="151"/>
      <c r="CF151" s="151"/>
      <c r="CG151" s="151"/>
      <c r="CH151" s="151"/>
      <c r="CI151" s="151"/>
      <c r="CJ151" s="151"/>
      <c r="CK151" s="151"/>
      <c r="CL151" s="151"/>
      <c r="CM151" s="151"/>
      <c r="CN151" s="151"/>
      <c r="CO151" s="151"/>
      <c r="CP151" s="151"/>
      <c r="CQ151" s="151"/>
      <c r="CR151" s="151"/>
      <c r="CS151" s="151"/>
      <c r="CT151" s="151"/>
      <c r="CU151" s="151"/>
      <c r="CV151" s="151"/>
      <c r="CW151" s="151"/>
      <c r="CX151" s="151"/>
      <c r="CY151" s="151"/>
      <c r="CZ151" s="151"/>
      <c r="DA151" s="151"/>
      <c r="DB151" s="151"/>
      <c r="DC151" s="151"/>
      <c r="DD151" s="151"/>
      <c r="DE151" s="151"/>
      <c r="DF151" s="151"/>
      <c r="DG151" s="151"/>
      <c r="DH151" s="151"/>
      <c r="DI151" s="151"/>
      <c r="DJ151" s="151"/>
      <c r="DK151" s="151"/>
      <c r="DL151" s="151"/>
      <c r="DM151" s="151"/>
      <c r="DN151" s="151"/>
      <c r="DO151" s="151"/>
      <c r="DP151" s="151"/>
      <c r="DQ151" s="151"/>
      <c r="DR151" s="151"/>
      <c r="DS151" s="151"/>
      <c r="DT151" s="151"/>
      <c r="DU151" s="151"/>
      <c r="DV151" s="151"/>
      <c r="DW151" s="151"/>
      <c r="DX151" s="151"/>
      <c r="DY151" s="151"/>
      <c r="DZ151" s="151"/>
      <c r="EA151" s="151"/>
      <c r="EB151" s="151"/>
      <c r="EC151" s="151"/>
      <c r="ED151" s="151"/>
      <c r="EE151" s="151"/>
      <c r="EF151" s="151"/>
      <c r="EG151" s="151"/>
      <c r="EH151" s="151"/>
      <c r="EI151" s="151"/>
      <c r="EJ151" s="151"/>
      <c r="EK151" s="151"/>
      <c r="EL151" s="151"/>
      <c r="EM151" s="151"/>
      <c r="EN151" s="151"/>
      <c r="EO151" s="151"/>
      <c r="EP151" s="151"/>
      <c r="EQ151" s="151"/>
      <c r="ER151" s="151">
        <v>14</v>
      </c>
      <c r="ES151" s="151"/>
      <c r="ET151" s="151"/>
      <c r="EU151" s="151"/>
      <c r="EV151" s="151"/>
      <c r="EW151" s="151"/>
      <c r="EX151" s="151"/>
      <c r="EY151" s="151"/>
      <c r="EZ151" s="151"/>
      <c r="FA151" s="151"/>
      <c r="FB151" s="151"/>
      <c r="FC151" s="151"/>
      <c r="FD151" s="151"/>
      <c r="FE151" s="151"/>
      <c r="FF151" s="151"/>
      <c r="FG151" s="151"/>
      <c r="FH151" s="151"/>
      <c r="FI151" s="151"/>
      <c r="FJ151" s="151"/>
      <c r="FK151" s="151"/>
      <c r="FL151" s="151"/>
      <c r="FM151" s="151"/>
      <c r="FN151" s="151"/>
      <c r="FO151" s="151"/>
      <c r="FP151" s="151"/>
      <c r="FQ151" s="151"/>
      <c r="FR151" s="151"/>
      <c r="FS151" s="151"/>
      <c r="FT151" s="151"/>
      <c r="FU151" s="151"/>
      <c r="FV151" s="151"/>
      <c r="FW151" s="151"/>
      <c r="FX151" s="151"/>
      <c r="FY151" s="151"/>
      <c r="FZ151" s="151"/>
      <c r="GA151" s="151"/>
      <c r="GB151" s="151"/>
      <c r="GC151" s="151"/>
      <c r="GD151" s="151"/>
      <c r="GE151" s="151"/>
      <c r="GF151" s="151"/>
      <c r="GG151" s="151"/>
      <c r="GH151" s="151"/>
      <c r="GI151" s="151"/>
      <c r="GJ151" s="151"/>
      <c r="GK151" s="151"/>
      <c r="GL151" s="151"/>
      <c r="GM151" s="151"/>
      <c r="GN151" s="151"/>
      <c r="GO151" s="151"/>
      <c r="GP151" s="151"/>
      <c r="GQ151" s="151"/>
      <c r="GR151" s="151"/>
      <c r="GS151" s="151"/>
      <c r="GT151" s="151"/>
      <c r="GU151" s="151"/>
      <c r="GV151" s="151"/>
      <c r="GW151" s="151"/>
      <c r="GX151" s="151"/>
      <c r="GY151" s="151"/>
      <c r="GZ151" s="151"/>
      <c r="HA151" s="151"/>
      <c r="HB151" s="151"/>
      <c r="HC151" s="151"/>
      <c r="HD151" s="151"/>
      <c r="HE151" s="151"/>
      <c r="HF151" s="151"/>
      <c r="HG151" s="151"/>
      <c r="HH151" s="151"/>
      <c r="HI151" s="151"/>
      <c r="HJ151" s="151"/>
      <c r="HK151" s="151"/>
      <c r="HL151" s="151"/>
      <c r="HM151" s="151"/>
      <c r="HN151" s="151"/>
      <c r="HO151" s="151"/>
      <c r="HP151" s="151"/>
      <c r="HQ151" s="151"/>
      <c r="HR151" s="151"/>
      <c r="HS151" s="151"/>
      <c r="HT151" s="151"/>
      <c r="HU151" s="151"/>
      <c r="HV151" s="151"/>
      <c r="HW151" s="151"/>
      <c r="HX151" s="151"/>
      <c r="HY151" s="151"/>
      <c r="HZ151" s="151"/>
      <c r="IA151" s="151"/>
      <c r="IB151" s="151"/>
      <c r="IC151" s="151"/>
      <c r="ID151" s="151"/>
      <c r="IE151" s="151"/>
      <c r="IF151" s="151"/>
      <c r="IG151" s="151"/>
      <c r="IH151" s="151"/>
      <c r="II151" s="151"/>
      <c r="IJ151" s="151"/>
      <c r="IK151" s="151"/>
      <c r="IL151" s="151"/>
      <c r="IM151" s="151"/>
      <c r="IN151" s="151"/>
      <c r="IO151" s="151"/>
      <c r="IP151" s="151"/>
      <c r="IQ151" s="151"/>
      <c r="IR151" s="151"/>
      <c r="IS151" s="151"/>
      <c r="IT151" s="151"/>
      <c r="IU151" s="151"/>
      <c r="IV151" s="151"/>
      <c r="IW151" s="151"/>
      <c r="IX151" s="151"/>
      <c r="IY151" s="151"/>
      <c r="IZ151" s="151"/>
      <c r="JA151" s="151"/>
      <c r="JB151" s="151"/>
      <c r="JC151" s="151"/>
      <c r="JD151" s="151"/>
      <c r="JE151" s="151"/>
      <c r="JF151" s="151"/>
      <c r="JG151" s="151"/>
      <c r="JH151" s="151"/>
      <c r="JI151" s="151"/>
      <c r="JJ151" s="151"/>
      <c r="JK151" s="151"/>
      <c r="JL151" s="151"/>
      <c r="JM151" s="151"/>
      <c r="JN151" s="151"/>
      <c r="JO151" s="151"/>
      <c r="JP151" s="151"/>
      <c r="JQ151" s="151"/>
      <c r="JR151" s="151"/>
      <c r="JS151" s="151"/>
      <c r="JT151" s="151"/>
      <c r="JU151" s="151"/>
      <c r="JV151" s="151"/>
      <c r="JW151" s="151"/>
      <c r="JX151" s="151"/>
      <c r="JY151" s="151"/>
      <c r="JZ151" s="151"/>
      <c r="KA151" s="151"/>
      <c r="KB151" s="151"/>
      <c r="KC151" s="151"/>
      <c r="KD151" s="151"/>
      <c r="KE151" s="151"/>
      <c r="KF151" s="151"/>
      <c r="KG151" s="151"/>
      <c r="KH151" s="151"/>
      <c r="KI151" s="151"/>
      <c r="KJ151" s="151"/>
      <c r="KK151" s="151"/>
      <c r="KL151" s="151"/>
      <c r="KM151" s="151"/>
      <c r="KN151" s="151"/>
      <c r="KO151" s="151"/>
      <c r="KP151" s="151"/>
      <c r="KQ151" s="151"/>
      <c r="KR151" s="151"/>
      <c r="KS151" s="151"/>
      <c r="KT151" s="151"/>
      <c r="KU151" s="151"/>
      <c r="KV151" s="151"/>
      <c r="KW151" s="151"/>
      <c r="KX151" s="151"/>
      <c r="KY151" s="151"/>
      <c r="KZ151" s="151"/>
      <c r="LA151" s="151"/>
      <c r="LB151" s="151"/>
      <c r="LC151" s="151"/>
      <c r="LD151" s="151"/>
      <c r="LE151" s="151"/>
      <c r="LF151" s="151"/>
      <c r="LG151" s="151"/>
      <c r="LH151" s="151"/>
      <c r="LI151" s="151"/>
      <c r="LJ151" s="151"/>
      <c r="LK151" s="151"/>
      <c r="LL151" s="151"/>
      <c r="LM151" s="151"/>
      <c r="LN151" s="151"/>
      <c r="LO151" s="151"/>
      <c r="LP151" s="151"/>
      <c r="LQ151" s="151"/>
      <c r="LR151" s="151"/>
      <c r="LS151" s="151"/>
      <c r="LT151" s="151"/>
      <c r="LU151" s="151"/>
      <c r="LV151" s="151"/>
      <c r="LW151" s="151"/>
      <c r="LX151" s="151"/>
      <c r="LY151" s="151"/>
      <c r="LZ151" s="151"/>
      <c r="MA151" s="151"/>
      <c r="MB151" s="151"/>
      <c r="MC151" s="151"/>
      <c r="MD151" s="151"/>
      <c r="ME151" s="151"/>
      <c r="MF151" s="151"/>
      <c r="MG151" s="151"/>
      <c r="MH151" s="151"/>
      <c r="MI151" s="151"/>
      <c r="MJ151" s="151"/>
      <c r="MK151" s="151"/>
      <c r="ML151" s="151"/>
      <c r="MM151" s="151"/>
      <c r="MN151" s="151"/>
      <c r="MO151" s="151"/>
      <c r="MP151" s="151"/>
      <c r="MQ151" s="151"/>
      <c r="MR151" s="151"/>
      <c r="MS151" s="151"/>
      <c r="MT151" s="151"/>
      <c r="MU151" s="151"/>
      <c r="MV151" s="151"/>
      <c r="MW151" s="151"/>
      <c r="MX151" s="151"/>
      <c r="MY151" s="151"/>
      <c r="MZ151" s="151"/>
      <c r="NA151" s="151"/>
      <c r="NB151" s="151"/>
      <c r="NC151" s="151"/>
      <c r="ND151" s="151"/>
      <c r="NE151" s="151"/>
      <c r="NF151" s="151"/>
      <c r="NG151" s="151"/>
      <c r="NH151" s="151"/>
      <c r="NI151" s="151"/>
      <c r="NJ151" s="151"/>
      <c r="NK151" s="151"/>
      <c r="NL151" s="151"/>
      <c r="NM151" s="151"/>
      <c r="NN151" s="151"/>
      <c r="NO151" s="151"/>
      <c r="NP151" s="151"/>
      <c r="NQ151" s="151"/>
      <c r="NR151" s="151"/>
      <c r="NS151" s="151"/>
      <c r="NT151" s="151"/>
      <c r="NU151" s="151"/>
      <c r="NV151" s="151"/>
      <c r="NW151" s="151"/>
      <c r="NX151" s="151"/>
      <c r="NY151" s="151"/>
      <c r="NZ151" s="151"/>
      <c r="OA151" s="151"/>
      <c r="OB151" s="151"/>
      <c r="OC151" s="151"/>
      <c r="OD151" s="151"/>
      <c r="OE151" s="151"/>
      <c r="OF151" s="151"/>
      <c r="OG151" s="151"/>
      <c r="OH151" s="151"/>
      <c r="OI151" s="151"/>
      <c r="OJ151" s="151"/>
      <c r="OK151" s="151"/>
      <c r="OL151" s="151"/>
      <c r="OM151" s="151"/>
      <c r="ON151" s="151"/>
      <c r="OO151" s="152"/>
      <c r="OP151" s="142">
        <v>14</v>
      </c>
      <c r="OQ151" s="153">
        <v>20107</v>
      </c>
      <c r="OR151" s="151">
        <v>58608</v>
      </c>
      <c r="OS151" s="151"/>
      <c r="OT151" s="151"/>
      <c r="OU151" s="151"/>
      <c r="OV151" s="151">
        <v>3227</v>
      </c>
      <c r="OW151" s="151">
        <v>17269</v>
      </c>
      <c r="OX151" s="151">
        <v>-66987</v>
      </c>
      <c r="OY151" s="151"/>
      <c r="OZ151" s="151">
        <v>29</v>
      </c>
      <c r="PA151" s="151"/>
      <c r="PB151" s="151"/>
      <c r="PC151" s="151"/>
      <c r="PD151" s="151">
        <v>77</v>
      </c>
      <c r="PE151" s="151"/>
      <c r="PF151" s="151"/>
      <c r="PG151" s="151"/>
      <c r="PH151" s="151">
        <v>436</v>
      </c>
      <c r="PI151" s="151"/>
      <c r="PJ151" s="154"/>
      <c r="PK151" s="142">
        <v>32767</v>
      </c>
      <c r="PL151" s="142">
        <v>32781</v>
      </c>
    </row>
    <row r="152" spans="1:428" ht="15" x14ac:dyDescent="0.25">
      <c r="A152" s="156">
        <v>336112</v>
      </c>
      <c r="B152" s="157" t="s">
        <v>725</v>
      </c>
      <c r="C152" s="147" t="s">
        <v>338</v>
      </c>
      <c r="D152" s="153"/>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151"/>
      <c r="AH152" s="151"/>
      <c r="AI152" s="151"/>
      <c r="AJ152" s="151"/>
      <c r="AK152" s="151"/>
      <c r="AL152" s="151"/>
      <c r="AM152" s="151"/>
      <c r="AN152" s="151"/>
      <c r="AO152" s="151"/>
      <c r="AP152" s="151"/>
      <c r="AQ152" s="151"/>
      <c r="AR152" s="151"/>
      <c r="AS152" s="151"/>
      <c r="AT152" s="151"/>
      <c r="AU152" s="151"/>
      <c r="AV152" s="151"/>
      <c r="AW152" s="151"/>
      <c r="AX152" s="151"/>
      <c r="AY152" s="151"/>
      <c r="AZ152" s="151"/>
      <c r="BA152" s="151"/>
      <c r="BB152" s="151"/>
      <c r="BC152" s="151"/>
      <c r="BD152" s="151"/>
      <c r="BE152" s="151"/>
      <c r="BF152" s="151"/>
      <c r="BG152" s="151"/>
      <c r="BH152" s="151"/>
      <c r="BI152" s="151"/>
      <c r="BJ152" s="151"/>
      <c r="BK152" s="151"/>
      <c r="BL152" s="151"/>
      <c r="BM152" s="151"/>
      <c r="BN152" s="151"/>
      <c r="BO152" s="151"/>
      <c r="BP152" s="151"/>
      <c r="BQ152" s="151"/>
      <c r="BR152" s="151"/>
      <c r="BS152" s="151"/>
      <c r="BT152" s="151"/>
      <c r="BU152" s="151"/>
      <c r="BV152" s="151"/>
      <c r="BW152" s="151"/>
      <c r="BX152" s="151"/>
      <c r="BY152" s="151"/>
      <c r="BZ152" s="151"/>
      <c r="CA152" s="151"/>
      <c r="CB152" s="151"/>
      <c r="CC152" s="151"/>
      <c r="CD152" s="151"/>
      <c r="CE152" s="151"/>
      <c r="CF152" s="151"/>
      <c r="CG152" s="151"/>
      <c r="CH152" s="151"/>
      <c r="CI152" s="151"/>
      <c r="CJ152" s="151"/>
      <c r="CK152" s="151"/>
      <c r="CL152" s="151"/>
      <c r="CM152" s="151"/>
      <c r="CN152" s="151"/>
      <c r="CO152" s="151"/>
      <c r="CP152" s="151"/>
      <c r="CQ152" s="151"/>
      <c r="CR152" s="151"/>
      <c r="CS152" s="151"/>
      <c r="CT152" s="151"/>
      <c r="CU152" s="151"/>
      <c r="CV152" s="151"/>
      <c r="CW152" s="151"/>
      <c r="CX152" s="151"/>
      <c r="CY152" s="151"/>
      <c r="CZ152" s="151"/>
      <c r="DA152" s="151"/>
      <c r="DB152" s="151"/>
      <c r="DC152" s="151"/>
      <c r="DD152" s="151"/>
      <c r="DE152" s="151"/>
      <c r="DF152" s="151"/>
      <c r="DG152" s="151"/>
      <c r="DH152" s="151"/>
      <c r="DI152" s="151"/>
      <c r="DJ152" s="151"/>
      <c r="DK152" s="151"/>
      <c r="DL152" s="151"/>
      <c r="DM152" s="151"/>
      <c r="DN152" s="151"/>
      <c r="DO152" s="151"/>
      <c r="DP152" s="151"/>
      <c r="DQ152" s="151"/>
      <c r="DR152" s="151"/>
      <c r="DS152" s="151"/>
      <c r="DT152" s="151"/>
      <c r="DU152" s="151"/>
      <c r="DV152" s="151"/>
      <c r="DW152" s="151"/>
      <c r="DX152" s="151"/>
      <c r="DY152" s="151"/>
      <c r="DZ152" s="151"/>
      <c r="EA152" s="151"/>
      <c r="EB152" s="151"/>
      <c r="EC152" s="151"/>
      <c r="ED152" s="151"/>
      <c r="EE152" s="151"/>
      <c r="EF152" s="151"/>
      <c r="EG152" s="151"/>
      <c r="EH152" s="151"/>
      <c r="EI152" s="151"/>
      <c r="EJ152" s="151"/>
      <c r="EK152" s="151"/>
      <c r="EL152" s="151"/>
      <c r="EM152" s="151"/>
      <c r="EN152" s="151"/>
      <c r="EO152" s="151"/>
      <c r="EP152" s="151"/>
      <c r="EQ152" s="151"/>
      <c r="ER152" s="151"/>
      <c r="ES152" s="151"/>
      <c r="ET152" s="151"/>
      <c r="EU152" s="151"/>
      <c r="EV152" s="151"/>
      <c r="EW152" s="151"/>
      <c r="EX152" s="151"/>
      <c r="EY152" s="151"/>
      <c r="EZ152" s="151"/>
      <c r="FA152" s="151"/>
      <c r="FB152" s="151"/>
      <c r="FC152" s="151"/>
      <c r="FD152" s="151"/>
      <c r="FE152" s="151"/>
      <c r="FF152" s="151"/>
      <c r="FG152" s="151"/>
      <c r="FH152" s="151"/>
      <c r="FI152" s="151"/>
      <c r="FJ152" s="151"/>
      <c r="FK152" s="151"/>
      <c r="FL152" s="151"/>
      <c r="FM152" s="151"/>
      <c r="FN152" s="151"/>
      <c r="FO152" s="151"/>
      <c r="FP152" s="151"/>
      <c r="FQ152" s="151"/>
      <c r="FR152" s="151"/>
      <c r="FS152" s="151"/>
      <c r="FT152" s="151"/>
      <c r="FU152" s="151"/>
      <c r="FV152" s="151"/>
      <c r="FW152" s="151"/>
      <c r="FX152" s="151"/>
      <c r="FY152" s="151"/>
      <c r="FZ152" s="151"/>
      <c r="GA152" s="151"/>
      <c r="GB152" s="151"/>
      <c r="GC152" s="151"/>
      <c r="GD152" s="151"/>
      <c r="GE152" s="151"/>
      <c r="GF152" s="151"/>
      <c r="GG152" s="151"/>
      <c r="GH152" s="151"/>
      <c r="GI152" s="151"/>
      <c r="GJ152" s="151"/>
      <c r="GK152" s="151"/>
      <c r="GL152" s="151"/>
      <c r="GM152" s="151"/>
      <c r="GN152" s="151"/>
      <c r="GO152" s="151"/>
      <c r="GP152" s="151"/>
      <c r="GQ152" s="151"/>
      <c r="GR152" s="151"/>
      <c r="GS152" s="151"/>
      <c r="GT152" s="151"/>
      <c r="GU152" s="151"/>
      <c r="GV152" s="151"/>
      <c r="GW152" s="151"/>
      <c r="GX152" s="151"/>
      <c r="GY152" s="151"/>
      <c r="GZ152" s="151"/>
      <c r="HA152" s="151"/>
      <c r="HB152" s="151"/>
      <c r="HC152" s="151"/>
      <c r="HD152" s="151"/>
      <c r="HE152" s="151"/>
      <c r="HF152" s="151"/>
      <c r="HG152" s="151"/>
      <c r="HH152" s="151"/>
      <c r="HI152" s="151"/>
      <c r="HJ152" s="151"/>
      <c r="HK152" s="151"/>
      <c r="HL152" s="151"/>
      <c r="HM152" s="151"/>
      <c r="HN152" s="151"/>
      <c r="HO152" s="151"/>
      <c r="HP152" s="151"/>
      <c r="HQ152" s="151"/>
      <c r="HR152" s="151"/>
      <c r="HS152" s="151"/>
      <c r="HT152" s="151"/>
      <c r="HU152" s="151"/>
      <c r="HV152" s="151"/>
      <c r="HW152" s="151"/>
      <c r="HX152" s="151"/>
      <c r="HY152" s="151"/>
      <c r="HZ152" s="151"/>
      <c r="IA152" s="151"/>
      <c r="IB152" s="151"/>
      <c r="IC152" s="151"/>
      <c r="ID152" s="151"/>
      <c r="IE152" s="151"/>
      <c r="IF152" s="151"/>
      <c r="IG152" s="151"/>
      <c r="IH152" s="151"/>
      <c r="II152" s="151"/>
      <c r="IJ152" s="151"/>
      <c r="IK152" s="151"/>
      <c r="IL152" s="151"/>
      <c r="IM152" s="151"/>
      <c r="IN152" s="151"/>
      <c r="IO152" s="151"/>
      <c r="IP152" s="151"/>
      <c r="IQ152" s="151"/>
      <c r="IR152" s="151"/>
      <c r="IS152" s="151"/>
      <c r="IT152" s="151"/>
      <c r="IU152" s="151"/>
      <c r="IV152" s="151"/>
      <c r="IW152" s="151"/>
      <c r="IX152" s="151"/>
      <c r="IY152" s="151"/>
      <c r="IZ152" s="151"/>
      <c r="JA152" s="151"/>
      <c r="JB152" s="151"/>
      <c r="JC152" s="151"/>
      <c r="JD152" s="151"/>
      <c r="JE152" s="151"/>
      <c r="JF152" s="151"/>
      <c r="JG152" s="151"/>
      <c r="JH152" s="151"/>
      <c r="JI152" s="151"/>
      <c r="JJ152" s="151"/>
      <c r="JK152" s="151"/>
      <c r="JL152" s="151"/>
      <c r="JM152" s="151"/>
      <c r="JN152" s="151"/>
      <c r="JO152" s="151"/>
      <c r="JP152" s="151"/>
      <c r="JQ152" s="151"/>
      <c r="JR152" s="151"/>
      <c r="JS152" s="151"/>
      <c r="JT152" s="151"/>
      <c r="JU152" s="151"/>
      <c r="JV152" s="151"/>
      <c r="JW152" s="151"/>
      <c r="JX152" s="151"/>
      <c r="JY152" s="151"/>
      <c r="JZ152" s="151"/>
      <c r="KA152" s="151"/>
      <c r="KB152" s="151"/>
      <c r="KC152" s="151"/>
      <c r="KD152" s="151"/>
      <c r="KE152" s="151"/>
      <c r="KF152" s="151"/>
      <c r="KG152" s="151"/>
      <c r="KH152" s="151"/>
      <c r="KI152" s="151"/>
      <c r="KJ152" s="151"/>
      <c r="KK152" s="151"/>
      <c r="KL152" s="151">
        <v>0</v>
      </c>
      <c r="KM152" s="151"/>
      <c r="KN152" s="151"/>
      <c r="KO152" s="151"/>
      <c r="KP152" s="151"/>
      <c r="KQ152" s="151"/>
      <c r="KR152" s="151"/>
      <c r="KS152" s="151"/>
      <c r="KT152" s="151"/>
      <c r="KU152" s="151"/>
      <c r="KV152" s="151"/>
      <c r="KW152" s="151"/>
      <c r="KX152" s="151"/>
      <c r="KY152" s="151"/>
      <c r="KZ152" s="151"/>
      <c r="LA152" s="151"/>
      <c r="LB152" s="151"/>
      <c r="LC152" s="151"/>
      <c r="LD152" s="151"/>
      <c r="LE152" s="151"/>
      <c r="LF152" s="151"/>
      <c r="LG152" s="151"/>
      <c r="LH152" s="151"/>
      <c r="LI152" s="151"/>
      <c r="LJ152" s="151"/>
      <c r="LK152" s="151"/>
      <c r="LL152" s="151"/>
      <c r="LM152" s="151"/>
      <c r="LN152" s="151"/>
      <c r="LO152" s="151"/>
      <c r="LP152" s="151"/>
      <c r="LQ152" s="151"/>
      <c r="LR152" s="151"/>
      <c r="LS152" s="151"/>
      <c r="LT152" s="151"/>
      <c r="LU152" s="151"/>
      <c r="LV152" s="151"/>
      <c r="LW152" s="151"/>
      <c r="LX152" s="151"/>
      <c r="LY152" s="151"/>
      <c r="LZ152" s="151"/>
      <c r="MA152" s="151"/>
      <c r="MB152" s="151"/>
      <c r="MC152" s="151"/>
      <c r="MD152" s="151"/>
      <c r="ME152" s="151"/>
      <c r="MF152" s="151"/>
      <c r="MG152" s="151"/>
      <c r="MH152" s="151"/>
      <c r="MI152" s="151">
        <v>1</v>
      </c>
      <c r="MJ152" s="151"/>
      <c r="MK152" s="151"/>
      <c r="ML152" s="151"/>
      <c r="MM152" s="151"/>
      <c r="MN152" s="151"/>
      <c r="MO152" s="151"/>
      <c r="MP152" s="151">
        <v>0</v>
      </c>
      <c r="MQ152" s="151"/>
      <c r="MR152" s="151"/>
      <c r="MS152" s="151"/>
      <c r="MT152" s="151"/>
      <c r="MU152" s="151"/>
      <c r="MV152" s="151"/>
      <c r="MW152" s="151"/>
      <c r="MX152" s="151"/>
      <c r="MY152" s="151"/>
      <c r="MZ152" s="151"/>
      <c r="NA152" s="151"/>
      <c r="NB152" s="151"/>
      <c r="NC152" s="151"/>
      <c r="ND152" s="151"/>
      <c r="NE152" s="151"/>
      <c r="NF152" s="151"/>
      <c r="NG152" s="151"/>
      <c r="NH152" s="151"/>
      <c r="NI152" s="151"/>
      <c r="NJ152" s="151"/>
      <c r="NK152" s="151"/>
      <c r="NL152" s="151"/>
      <c r="NM152" s="151"/>
      <c r="NN152" s="151"/>
      <c r="NO152" s="151"/>
      <c r="NP152" s="151"/>
      <c r="NQ152" s="151"/>
      <c r="NR152" s="151"/>
      <c r="NS152" s="151"/>
      <c r="NT152" s="151"/>
      <c r="NU152" s="151"/>
      <c r="NV152" s="151"/>
      <c r="NW152" s="151"/>
      <c r="NX152" s="151"/>
      <c r="NY152" s="151"/>
      <c r="NZ152" s="151"/>
      <c r="OA152" s="151"/>
      <c r="OB152" s="151"/>
      <c r="OC152" s="151"/>
      <c r="OD152" s="151"/>
      <c r="OE152" s="151"/>
      <c r="OF152" s="151"/>
      <c r="OG152" s="151"/>
      <c r="OH152" s="151"/>
      <c r="OI152" s="151"/>
      <c r="OJ152" s="151"/>
      <c r="OK152" s="151"/>
      <c r="OL152" s="151"/>
      <c r="OM152" s="151"/>
      <c r="ON152" s="151"/>
      <c r="OO152" s="152"/>
      <c r="OP152" s="142">
        <v>1</v>
      </c>
      <c r="OQ152" s="153">
        <v>136403</v>
      </c>
      <c r="OR152" s="151">
        <v>173795</v>
      </c>
      <c r="OS152" s="151"/>
      <c r="OT152" s="151"/>
      <c r="OU152" s="151"/>
      <c r="OV152" s="151">
        <v>4900</v>
      </c>
      <c r="OW152" s="151">
        <v>30441</v>
      </c>
      <c r="OX152" s="151">
        <v>-130631</v>
      </c>
      <c r="OY152" s="151"/>
      <c r="OZ152" s="151">
        <v>25</v>
      </c>
      <c r="PA152" s="151"/>
      <c r="PB152" s="151"/>
      <c r="PC152" s="151"/>
      <c r="PD152" s="151">
        <v>6</v>
      </c>
      <c r="PE152" s="151"/>
      <c r="PF152" s="151"/>
      <c r="PG152" s="151"/>
      <c r="PH152" s="151">
        <v>481</v>
      </c>
      <c r="PI152" s="151"/>
      <c r="PJ152" s="154"/>
      <c r="PK152" s="142">
        <v>215420</v>
      </c>
      <c r="PL152" s="142">
        <v>215421</v>
      </c>
    </row>
    <row r="153" spans="1:428" ht="15" x14ac:dyDescent="0.25">
      <c r="A153" s="156">
        <v>336120</v>
      </c>
      <c r="B153" s="157" t="s">
        <v>725</v>
      </c>
      <c r="C153" s="147" t="s">
        <v>339</v>
      </c>
      <c r="D153" s="153"/>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151"/>
      <c r="AH153" s="151"/>
      <c r="AI153" s="151"/>
      <c r="AJ153" s="151"/>
      <c r="AK153" s="151"/>
      <c r="AL153" s="151"/>
      <c r="AM153" s="151"/>
      <c r="AN153" s="151"/>
      <c r="AO153" s="151"/>
      <c r="AP153" s="151"/>
      <c r="AQ153" s="151">
        <v>1</v>
      </c>
      <c r="AR153" s="151"/>
      <c r="AS153" s="151"/>
      <c r="AT153" s="151"/>
      <c r="AU153" s="151"/>
      <c r="AV153" s="151"/>
      <c r="AW153" s="151"/>
      <c r="AX153" s="151"/>
      <c r="AY153" s="151"/>
      <c r="AZ153" s="151"/>
      <c r="BA153" s="151"/>
      <c r="BB153" s="151"/>
      <c r="BC153" s="151"/>
      <c r="BD153" s="151"/>
      <c r="BE153" s="151"/>
      <c r="BF153" s="151"/>
      <c r="BG153" s="151"/>
      <c r="BH153" s="151"/>
      <c r="BI153" s="151"/>
      <c r="BJ153" s="151"/>
      <c r="BK153" s="151"/>
      <c r="BL153" s="151"/>
      <c r="BM153" s="151"/>
      <c r="BN153" s="151"/>
      <c r="BO153" s="151"/>
      <c r="BP153" s="151"/>
      <c r="BQ153" s="151"/>
      <c r="BR153" s="151"/>
      <c r="BS153" s="151"/>
      <c r="BT153" s="151"/>
      <c r="BU153" s="151"/>
      <c r="BV153" s="151"/>
      <c r="BW153" s="151"/>
      <c r="BX153" s="151"/>
      <c r="BY153" s="151"/>
      <c r="BZ153" s="151"/>
      <c r="CA153" s="151"/>
      <c r="CB153" s="151"/>
      <c r="CC153" s="151"/>
      <c r="CD153" s="151"/>
      <c r="CE153" s="151"/>
      <c r="CF153" s="151"/>
      <c r="CG153" s="151"/>
      <c r="CH153" s="151"/>
      <c r="CI153" s="151"/>
      <c r="CJ153" s="151">
        <v>109</v>
      </c>
      <c r="CK153" s="151">
        <v>24</v>
      </c>
      <c r="CL153" s="151"/>
      <c r="CM153" s="151"/>
      <c r="CN153" s="151"/>
      <c r="CO153" s="151"/>
      <c r="CP153" s="151"/>
      <c r="CQ153" s="151"/>
      <c r="CR153" s="151"/>
      <c r="CS153" s="151"/>
      <c r="CT153" s="151"/>
      <c r="CU153" s="151"/>
      <c r="CV153" s="151"/>
      <c r="CW153" s="151"/>
      <c r="CX153" s="151"/>
      <c r="CY153" s="151"/>
      <c r="CZ153" s="151"/>
      <c r="DA153" s="151"/>
      <c r="DB153" s="151"/>
      <c r="DC153" s="151"/>
      <c r="DD153" s="151">
        <v>1</v>
      </c>
      <c r="DE153" s="151"/>
      <c r="DF153" s="151"/>
      <c r="DG153" s="151"/>
      <c r="DH153" s="151"/>
      <c r="DI153" s="151"/>
      <c r="DJ153" s="151"/>
      <c r="DK153" s="151"/>
      <c r="DL153" s="151"/>
      <c r="DM153" s="151"/>
      <c r="DN153" s="151"/>
      <c r="DO153" s="151"/>
      <c r="DP153" s="151"/>
      <c r="DQ153" s="151"/>
      <c r="DR153" s="151"/>
      <c r="DS153" s="151"/>
      <c r="DT153" s="151"/>
      <c r="DU153" s="151"/>
      <c r="DV153" s="151"/>
      <c r="DW153" s="151"/>
      <c r="DX153" s="151"/>
      <c r="DY153" s="151"/>
      <c r="DZ153" s="151"/>
      <c r="EA153" s="151"/>
      <c r="EB153" s="151"/>
      <c r="EC153" s="151"/>
      <c r="ED153" s="151"/>
      <c r="EE153" s="151"/>
      <c r="EF153" s="151"/>
      <c r="EG153" s="151"/>
      <c r="EH153" s="151"/>
      <c r="EI153" s="151"/>
      <c r="EJ153" s="151"/>
      <c r="EK153" s="151"/>
      <c r="EL153" s="151"/>
      <c r="EM153" s="151"/>
      <c r="EN153" s="151"/>
      <c r="EO153" s="151"/>
      <c r="EP153" s="151"/>
      <c r="EQ153" s="151"/>
      <c r="ER153" s="151"/>
      <c r="ES153" s="151"/>
      <c r="ET153" s="151">
        <v>844</v>
      </c>
      <c r="EU153" s="151">
        <v>561</v>
      </c>
      <c r="EV153" s="151">
        <v>102</v>
      </c>
      <c r="EW153" s="151">
        <v>17</v>
      </c>
      <c r="EX153" s="151">
        <v>184</v>
      </c>
      <c r="EY153" s="151"/>
      <c r="EZ153" s="151"/>
      <c r="FA153" s="151"/>
      <c r="FB153" s="151"/>
      <c r="FC153" s="151"/>
      <c r="FD153" s="151"/>
      <c r="FE153" s="151"/>
      <c r="FF153" s="151"/>
      <c r="FG153" s="151"/>
      <c r="FH153" s="151"/>
      <c r="FI153" s="151"/>
      <c r="FJ153" s="151"/>
      <c r="FK153" s="151"/>
      <c r="FL153" s="151"/>
      <c r="FM153" s="151"/>
      <c r="FN153" s="151"/>
      <c r="FO153" s="151"/>
      <c r="FP153" s="151"/>
      <c r="FQ153" s="151"/>
      <c r="FR153" s="151"/>
      <c r="FS153" s="151"/>
      <c r="FT153" s="151"/>
      <c r="FU153" s="151"/>
      <c r="FV153" s="151"/>
      <c r="FW153" s="151"/>
      <c r="FX153" s="151"/>
      <c r="FY153" s="151"/>
      <c r="FZ153" s="151"/>
      <c r="GA153" s="151"/>
      <c r="GB153" s="151"/>
      <c r="GC153" s="151"/>
      <c r="GD153" s="151"/>
      <c r="GE153" s="151"/>
      <c r="GF153" s="151"/>
      <c r="GG153" s="151"/>
      <c r="GH153" s="151"/>
      <c r="GI153" s="151"/>
      <c r="GJ153" s="151"/>
      <c r="GK153" s="151"/>
      <c r="GL153" s="151"/>
      <c r="GM153" s="151"/>
      <c r="GN153" s="151"/>
      <c r="GO153" s="151"/>
      <c r="GP153" s="151"/>
      <c r="GQ153" s="151"/>
      <c r="GR153" s="151"/>
      <c r="GS153" s="151"/>
      <c r="GT153" s="151"/>
      <c r="GU153" s="151"/>
      <c r="GV153" s="151"/>
      <c r="GW153" s="151"/>
      <c r="GX153" s="151"/>
      <c r="GY153" s="151"/>
      <c r="GZ153" s="151"/>
      <c r="HA153" s="151"/>
      <c r="HB153" s="151"/>
      <c r="HC153" s="151"/>
      <c r="HD153" s="151"/>
      <c r="HE153" s="151"/>
      <c r="HF153" s="151"/>
      <c r="HG153" s="151"/>
      <c r="HH153" s="151"/>
      <c r="HI153" s="151"/>
      <c r="HJ153" s="151"/>
      <c r="HK153" s="151"/>
      <c r="HL153" s="151"/>
      <c r="HM153" s="151"/>
      <c r="HN153" s="151"/>
      <c r="HO153" s="151"/>
      <c r="HP153" s="151"/>
      <c r="HQ153" s="151"/>
      <c r="HR153" s="151"/>
      <c r="HS153" s="151"/>
      <c r="HT153" s="151"/>
      <c r="HU153" s="151"/>
      <c r="HV153" s="151"/>
      <c r="HW153" s="151"/>
      <c r="HX153" s="151"/>
      <c r="HY153" s="151"/>
      <c r="HZ153" s="151"/>
      <c r="IA153" s="151"/>
      <c r="IB153" s="151"/>
      <c r="IC153" s="151"/>
      <c r="ID153" s="151"/>
      <c r="IE153" s="151"/>
      <c r="IF153" s="151"/>
      <c r="IG153" s="151"/>
      <c r="IH153" s="151"/>
      <c r="II153" s="151"/>
      <c r="IJ153" s="151"/>
      <c r="IK153" s="151"/>
      <c r="IL153" s="151"/>
      <c r="IM153" s="151"/>
      <c r="IN153" s="151"/>
      <c r="IO153" s="151"/>
      <c r="IP153" s="151"/>
      <c r="IQ153" s="151"/>
      <c r="IR153" s="151"/>
      <c r="IS153" s="151"/>
      <c r="IT153" s="151"/>
      <c r="IU153" s="151"/>
      <c r="IV153" s="151"/>
      <c r="IW153" s="151"/>
      <c r="IX153" s="151"/>
      <c r="IY153" s="151"/>
      <c r="IZ153" s="151"/>
      <c r="JA153" s="151"/>
      <c r="JB153" s="151"/>
      <c r="JC153" s="151"/>
      <c r="JD153" s="151"/>
      <c r="JE153" s="151"/>
      <c r="JF153" s="151"/>
      <c r="JG153" s="151"/>
      <c r="JH153" s="151"/>
      <c r="JI153" s="151"/>
      <c r="JJ153" s="151"/>
      <c r="JK153" s="151"/>
      <c r="JL153" s="151"/>
      <c r="JM153" s="151"/>
      <c r="JN153" s="151"/>
      <c r="JO153" s="151"/>
      <c r="JP153" s="151"/>
      <c r="JQ153" s="151"/>
      <c r="JR153" s="151"/>
      <c r="JS153" s="151"/>
      <c r="JT153" s="151"/>
      <c r="JU153" s="151"/>
      <c r="JV153" s="151"/>
      <c r="JW153" s="151">
        <v>16</v>
      </c>
      <c r="JX153" s="151"/>
      <c r="JY153" s="151"/>
      <c r="JZ153" s="151"/>
      <c r="KA153" s="151"/>
      <c r="KB153" s="151"/>
      <c r="KC153" s="151"/>
      <c r="KD153" s="151"/>
      <c r="KE153" s="151"/>
      <c r="KF153" s="151"/>
      <c r="KG153" s="151"/>
      <c r="KH153" s="151"/>
      <c r="KI153" s="151"/>
      <c r="KJ153" s="151"/>
      <c r="KK153" s="151"/>
      <c r="KL153" s="151"/>
      <c r="KM153" s="151"/>
      <c r="KN153" s="151"/>
      <c r="KO153" s="151"/>
      <c r="KP153" s="151"/>
      <c r="KQ153" s="151"/>
      <c r="KR153" s="151"/>
      <c r="KS153" s="151"/>
      <c r="KT153" s="151"/>
      <c r="KU153" s="151"/>
      <c r="KV153" s="151"/>
      <c r="KW153" s="151"/>
      <c r="KX153" s="151"/>
      <c r="KY153" s="151"/>
      <c r="KZ153" s="151"/>
      <c r="LA153" s="151"/>
      <c r="LB153" s="151"/>
      <c r="LC153" s="151"/>
      <c r="LD153" s="151"/>
      <c r="LE153" s="151"/>
      <c r="LF153" s="151"/>
      <c r="LG153" s="151"/>
      <c r="LH153" s="151"/>
      <c r="LI153" s="151"/>
      <c r="LJ153" s="151"/>
      <c r="LK153" s="151"/>
      <c r="LL153" s="151"/>
      <c r="LM153" s="151"/>
      <c r="LN153" s="151"/>
      <c r="LO153" s="151"/>
      <c r="LP153" s="151"/>
      <c r="LQ153" s="151"/>
      <c r="LR153" s="151"/>
      <c r="LS153" s="151"/>
      <c r="LT153" s="151"/>
      <c r="LU153" s="151"/>
      <c r="LV153" s="151"/>
      <c r="LW153" s="151"/>
      <c r="LX153" s="151"/>
      <c r="LY153" s="151"/>
      <c r="LZ153" s="151"/>
      <c r="MA153" s="151"/>
      <c r="MB153" s="151"/>
      <c r="MC153" s="151"/>
      <c r="MD153" s="151"/>
      <c r="ME153" s="151"/>
      <c r="MF153" s="151"/>
      <c r="MG153" s="151"/>
      <c r="MH153" s="151"/>
      <c r="MI153" s="151"/>
      <c r="MJ153" s="151"/>
      <c r="MK153" s="151"/>
      <c r="ML153" s="151"/>
      <c r="MM153" s="151"/>
      <c r="MN153" s="151"/>
      <c r="MO153" s="151"/>
      <c r="MP153" s="151"/>
      <c r="MQ153" s="151"/>
      <c r="MR153" s="151"/>
      <c r="MS153" s="151"/>
      <c r="MT153" s="151"/>
      <c r="MU153" s="151"/>
      <c r="MV153" s="151"/>
      <c r="MW153" s="151"/>
      <c r="MX153" s="151"/>
      <c r="MY153" s="151"/>
      <c r="MZ153" s="151"/>
      <c r="NA153" s="151"/>
      <c r="NB153" s="151"/>
      <c r="NC153" s="151"/>
      <c r="ND153" s="151"/>
      <c r="NE153" s="151"/>
      <c r="NF153" s="151"/>
      <c r="NG153" s="151"/>
      <c r="NH153" s="151"/>
      <c r="NI153" s="151"/>
      <c r="NJ153" s="151"/>
      <c r="NK153" s="151"/>
      <c r="NL153" s="151"/>
      <c r="NM153" s="151"/>
      <c r="NN153" s="151"/>
      <c r="NO153" s="151"/>
      <c r="NP153" s="151"/>
      <c r="NQ153" s="151"/>
      <c r="NR153" s="151"/>
      <c r="NS153" s="151">
        <v>47</v>
      </c>
      <c r="NT153" s="151"/>
      <c r="NU153" s="151"/>
      <c r="NV153" s="151"/>
      <c r="NW153" s="151"/>
      <c r="NX153" s="151"/>
      <c r="NY153" s="151"/>
      <c r="NZ153" s="151"/>
      <c r="OA153" s="151"/>
      <c r="OB153" s="151"/>
      <c r="OC153" s="151"/>
      <c r="OD153" s="151"/>
      <c r="OE153" s="151"/>
      <c r="OF153" s="151"/>
      <c r="OG153" s="151"/>
      <c r="OH153" s="151"/>
      <c r="OI153" s="151"/>
      <c r="OJ153" s="151">
        <v>34</v>
      </c>
      <c r="OK153" s="151"/>
      <c r="OL153" s="151"/>
      <c r="OM153" s="151"/>
      <c r="ON153" s="151"/>
      <c r="OO153" s="152"/>
      <c r="OP153" s="142">
        <v>1941</v>
      </c>
      <c r="OQ153" s="153"/>
      <c r="OR153" s="151">
        <v>22846</v>
      </c>
      <c r="OS153" s="151"/>
      <c r="OT153" s="151"/>
      <c r="OU153" s="151"/>
      <c r="OV153" s="151">
        <v>107</v>
      </c>
      <c r="OW153" s="151">
        <v>6220</v>
      </c>
      <c r="OX153" s="151">
        <v>-15249</v>
      </c>
      <c r="OY153" s="151"/>
      <c r="OZ153" s="151">
        <v>817</v>
      </c>
      <c r="PA153" s="151"/>
      <c r="PB153" s="151"/>
      <c r="PC153" s="151"/>
      <c r="PD153" s="151">
        <v>320</v>
      </c>
      <c r="PE153" s="151"/>
      <c r="PF153" s="151"/>
      <c r="PG153" s="151"/>
      <c r="PH153" s="151">
        <v>12380</v>
      </c>
      <c r="PI153" s="151"/>
      <c r="PJ153" s="154"/>
      <c r="PK153" s="142">
        <v>27442</v>
      </c>
      <c r="PL153" s="142">
        <v>29382</v>
      </c>
    </row>
    <row r="154" spans="1:428" ht="15" x14ac:dyDescent="0.25">
      <c r="A154" s="156">
        <v>336211</v>
      </c>
      <c r="B154" s="157" t="s">
        <v>725</v>
      </c>
      <c r="C154" s="147" t="s">
        <v>340</v>
      </c>
      <c r="D154" s="153"/>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151"/>
      <c r="AH154" s="151"/>
      <c r="AI154" s="151"/>
      <c r="AJ154" s="151"/>
      <c r="AK154" s="151"/>
      <c r="AL154" s="151"/>
      <c r="AM154" s="151"/>
      <c r="AN154" s="151"/>
      <c r="AO154" s="151"/>
      <c r="AP154" s="151"/>
      <c r="AQ154" s="151"/>
      <c r="AR154" s="151"/>
      <c r="AS154" s="151"/>
      <c r="AT154" s="151"/>
      <c r="AU154" s="151"/>
      <c r="AV154" s="151"/>
      <c r="AW154" s="151"/>
      <c r="AX154" s="151"/>
      <c r="AY154" s="151"/>
      <c r="AZ154" s="151"/>
      <c r="BA154" s="151"/>
      <c r="BB154" s="151"/>
      <c r="BC154" s="151"/>
      <c r="BD154" s="151"/>
      <c r="BE154" s="151"/>
      <c r="BF154" s="151"/>
      <c r="BG154" s="151"/>
      <c r="BH154" s="151"/>
      <c r="BI154" s="151"/>
      <c r="BJ154" s="151"/>
      <c r="BK154" s="151"/>
      <c r="BL154" s="151"/>
      <c r="BM154" s="151"/>
      <c r="BN154" s="151"/>
      <c r="BO154" s="151"/>
      <c r="BP154" s="151"/>
      <c r="BQ154" s="151"/>
      <c r="BR154" s="151"/>
      <c r="BS154" s="151"/>
      <c r="BT154" s="151"/>
      <c r="BU154" s="151"/>
      <c r="BV154" s="151"/>
      <c r="BW154" s="151"/>
      <c r="BX154" s="151"/>
      <c r="BY154" s="151"/>
      <c r="BZ154" s="151"/>
      <c r="CA154" s="151"/>
      <c r="CB154" s="151"/>
      <c r="CC154" s="151"/>
      <c r="CD154" s="151"/>
      <c r="CE154" s="151"/>
      <c r="CF154" s="151"/>
      <c r="CG154" s="151"/>
      <c r="CH154" s="151"/>
      <c r="CI154" s="151"/>
      <c r="CJ154" s="151">
        <v>4</v>
      </c>
      <c r="CK154" s="151"/>
      <c r="CL154" s="151"/>
      <c r="CM154" s="151"/>
      <c r="CN154" s="151"/>
      <c r="CO154" s="151"/>
      <c r="CP154" s="151"/>
      <c r="CQ154" s="151"/>
      <c r="CR154" s="151"/>
      <c r="CS154" s="151"/>
      <c r="CT154" s="151"/>
      <c r="CU154" s="151"/>
      <c r="CV154" s="151"/>
      <c r="CW154" s="151"/>
      <c r="CX154" s="151"/>
      <c r="CY154" s="151"/>
      <c r="CZ154" s="151"/>
      <c r="DA154" s="151"/>
      <c r="DB154" s="151"/>
      <c r="DC154" s="151"/>
      <c r="DD154" s="151"/>
      <c r="DE154" s="151"/>
      <c r="DF154" s="151"/>
      <c r="DG154" s="151"/>
      <c r="DH154" s="151"/>
      <c r="DI154" s="151"/>
      <c r="DJ154" s="151"/>
      <c r="DK154" s="151"/>
      <c r="DL154" s="151"/>
      <c r="DM154" s="151"/>
      <c r="DN154" s="151"/>
      <c r="DO154" s="151"/>
      <c r="DP154" s="151"/>
      <c r="DQ154" s="151"/>
      <c r="DR154" s="151"/>
      <c r="DS154" s="151"/>
      <c r="DT154" s="151"/>
      <c r="DU154" s="151"/>
      <c r="DV154" s="151"/>
      <c r="DW154" s="151"/>
      <c r="DX154" s="151"/>
      <c r="DY154" s="151"/>
      <c r="DZ154" s="151"/>
      <c r="EA154" s="151"/>
      <c r="EB154" s="151"/>
      <c r="EC154" s="151"/>
      <c r="ED154" s="151"/>
      <c r="EE154" s="151"/>
      <c r="EF154" s="151"/>
      <c r="EG154" s="151"/>
      <c r="EH154" s="151"/>
      <c r="EI154" s="151"/>
      <c r="EJ154" s="151"/>
      <c r="EK154" s="151"/>
      <c r="EL154" s="151"/>
      <c r="EM154" s="151"/>
      <c r="EN154" s="151"/>
      <c r="EO154" s="151"/>
      <c r="EP154" s="151"/>
      <c r="EQ154" s="151"/>
      <c r="ER154" s="151">
        <v>559</v>
      </c>
      <c r="ES154" s="151">
        <v>2893</v>
      </c>
      <c r="ET154" s="151">
        <v>13</v>
      </c>
      <c r="EU154" s="151">
        <v>462</v>
      </c>
      <c r="EV154" s="151">
        <v>488</v>
      </c>
      <c r="EW154" s="151"/>
      <c r="EX154" s="151"/>
      <c r="EY154" s="151"/>
      <c r="EZ154" s="151"/>
      <c r="FA154" s="151"/>
      <c r="FB154" s="151"/>
      <c r="FC154" s="151"/>
      <c r="FD154" s="151"/>
      <c r="FE154" s="151"/>
      <c r="FF154" s="151"/>
      <c r="FG154" s="151"/>
      <c r="FH154" s="151"/>
      <c r="FI154" s="151"/>
      <c r="FJ154" s="151"/>
      <c r="FK154" s="151"/>
      <c r="FL154" s="151"/>
      <c r="FM154" s="151"/>
      <c r="FN154" s="151"/>
      <c r="FO154" s="151"/>
      <c r="FP154" s="151"/>
      <c r="FQ154" s="151"/>
      <c r="FR154" s="151"/>
      <c r="FS154" s="151"/>
      <c r="FT154" s="151"/>
      <c r="FU154" s="151"/>
      <c r="FV154" s="151"/>
      <c r="FW154" s="151"/>
      <c r="FX154" s="151"/>
      <c r="FY154" s="151"/>
      <c r="FZ154" s="151"/>
      <c r="GA154" s="151"/>
      <c r="GB154" s="151"/>
      <c r="GC154" s="151"/>
      <c r="GD154" s="151"/>
      <c r="GE154" s="151"/>
      <c r="GF154" s="151"/>
      <c r="GG154" s="151"/>
      <c r="GH154" s="151"/>
      <c r="GI154" s="151"/>
      <c r="GJ154" s="151"/>
      <c r="GK154" s="151"/>
      <c r="GL154" s="151"/>
      <c r="GM154" s="151"/>
      <c r="GN154" s="151"/>
      <c r="GO154" s="151"/>
      <c r="GP154" s="151"/>
      <c r="GQ154" s="151"/>
      <c r="GR154" s="151"/>
      <c r="GS154" s="151"/>
      <c r="GT154" s="151"/>
      <c r="GU154" s="151"/>
      <c r="GV154" s="151"/>
      <c r="GW154" s="151"/>
      <c r="GX154" s="151"/>
      <c r="GY154" s="151"/>
      <c r="GZ154" s="151"/>
      <c r="HA154" s="151"/>
      <c r="HB154" s="151"/>
      <c r="HC154" s="151"/>
      <c r="HD154" s="151"/>
      <c r="HE154" s="151"/>
      <c r="HF154" s="151"/>
      <c r="HG154" s="151"/>
      <c r="HH154" s="151"/>
      <c r="HI154" s="151"/>
      <c r="HJ154" s="151"/>
      <c r="HK154" s="151"/>
      <c r="HL154" s="151"/>
      <c r="HM154" s="151"/>
      <c r="HN154" s="151"/>
      <c r="HO154" s="151"/>
      <c r="HP154" s="151"/>
      <c r="HQ154" s="151"/>
      <c r="HR154" s="151"/>
      <c r="HS154" s="151"/>
      <c r="HT154" s="151"/>
      <c r="HU154" s="151"/>
      <c r="HV154" s="151"/>
      <c r="HW154" s="151"/>
      <c r="HX154" s="151"/>
      <c r="HY154" s="151"/>
      <c r="HZ154" s="151"/>
      <c r="IA154" s="151"/>
      <c r="IB154" s="151"/>
      <c r="IC154" s="151"/>
      <c r="ID154" s="151"/>
      <c r="IE154" s="151"/>
      <c r="IF154" s="151"/>
      <c r="IG154" s="151"/>
      <c r="IH154" s="151"/>
      <c r="II154" s="151"/>
      <c r="IJ154" s="151"/>
      <c r="IK154" s="151"/>
      <c r="IL154" s="151"/>
      <c r="IM154" s="151"/>
      <c r="IN154" s="151"/>
      <c r="IO154" s="151"/>
      <c r="IP154" s="151"/>
      <c r="IQ154" s="151"/>
      <c r="IR154" s="151"/>
      <c r="IS154" s="151"/>
      <c r="IT154" s="151"/>
      <c r="IU154" s="151"/>
      <c r="IV154" s="151"/>
      <c r="IW154" s="151"/>
      <c r="IX154" s="151"/>
      <c r="IY154" s="151"/>
      <c r="IZ154" s="151"/>
      <c r="JA154" s="151"/>
      <c r="JB154" s="151"/>
      <c r="JC154" s="151"/>
      <c r="JD154" s="151"/>
      <c r="JE154" s="151"/>
      <c r="JF154" s="151"/>
      <c r="JG154" s="151"/>
      <c r="JH154" s="151"/>
      <c r="JI154" s="151"/>
      <c r="JJ154" s="151"/>
      <c r="JK154" s="151"/>
      <c r="JL154" s="151"/>
      <c r="JM154" s="151"/>
      <c r="JN154" s="151"/>
      <c r="JO154" s="151"/>
      <c r="JP154" s="151"/>
      <c r="JQ154" s="151"/>
      <c r="JR154" s="151"/>
      <c r="JS154" s="151"/>
      <c r="JT154" s="151"/>
      <c r="JU154" s="151"/>
      <c r="JV154" s="151"/>
      <c r="JW154" s="151"/>
      <c r="JX154" s="151"/>
      <c r="JY154" s="151"/>
      <c r="JZ154" s="151"/>
      <c r="KA154" s="151"/>
      <c r="KB154" s="151">
        <v>25</v>
      </c>
      <c r="KC154" s="151"/>
      <c r="KD154" s="151"/>
      <c r="KE154" s="151"/>
      <c r="KF154" s="151"/>
      <c r="KG154" s="151"/>
      <c r="KH154" s="151"/>
      <c r="KI154" s="151"/>
      <c r="KJ154" s="151"/>
      <c r="KK154" s="151"/>
      <c r="KL154" s="151"/>
      <c r="KM154" s="151"/>
      <c r="KN154" s="151"/>
      <c r="KO154" s="151"/>
      <c r="KP154" s="151"/>
      <c r="KQ154" s="151"/>
      <c r="KR154" s="151"/>
      <c r="KS154" s="151"/>
      <c r="KT154" s="151"/>
      <c r="KU154" s="151"/>
      <c r="KV154" s="151"/>
      <c r="KW154" s="151"/>
      <c r="KX154" s="151"/>
      <c r="KY154" s="151"/>
      <c r="KZ154" s="151"/>
      <c r="LA154" s="151"/>
      <c r="LB154" s="151"/>
      <c r="LC154" s="151"/>
      <c r="LD154" s="151"/>
      <c r="LE154" s="151"/>
      <c r="LF154" s="151"/>
      <c r="LG154" s="151"/>
      <c r="LH154" s="151"/>
      <c r="LI154" s="151"/>
      <c r="LJ154" s="151"/>
      <c r="LK154" s="151"/>
      <c r="LL154" s="151"/>
      <c r="LM154" s="151"/>
      <c r="LN154" s="151"/>
      <c r="LO154" s="151"/>
      <c r="LP154" s="151"/>
      <c r="LQ154" s="151"/>
      <c r="LR154" s="151"/>
      <c r="LS154" s="151"/>
      <c r="LT154" s="151"/>
      <c r="LU154" s="151"/>
      <c r="LV154" s="151"/>
      <c r="LW154" s="151"/>
      <c r="LX154" s="151"/>
      <c r="LY154" s="151">
        <v>1</v>
      </c>
      <c r="LZ154" s="151"/>
      <c r="MA154" s="151"/>
      <c r="MB154" s="151"/>
      <c r="MC154" s="151"/>
      <c r="MD154" s="151"/>
      <c r="ME154" s="151"/>
      <c r="MF154" s="151"/>
      <c r="MG154" s="151"/>
      <c r="MH154" s="151"/>
      <c r="MI154" s="151">
        <v>22</v>
      </c>
      <c r="MJ154" s="151"/>
      <c r="MK154" s="151"/>
      <c r="ML154" s="151"/>
      <c r="MM154" s="151"/>
      <c r="MN154" s="151"/>
      <c r="MO154" s="151"/>
      <c r="MP154" s="151"/>
      <c r="MQ154" s="151"/>
      <c r="MR154" s="151"/>
      <c r="MS154" s="151"/>
      <c r="MT154" s="151"/>
      <c r="MU154" s="151"/>
      <c r="MV154" s="151"/>
      <c r="MW154" s="151"/>
      <c r="MX154" s="151"/>
      <c r="MY154" s="151"/>
      <c r="MZ154" s="151"/>
      <c r="NA154" s="151"/>
      <c r="NB154" s="151"/>
      <c r="NC154" s="151"/>
      <c r="ND154" s="151"/>
      <c r="NE154" s="151"/>
      <c r="NF154" s="151"/>
      <c r="NG154" s="151"/>
      <c r="NH154" s="151"/>
      <c r="NI154" s="151"/>
      <c r="NJ154" s="151"/>
      <c r="NK154" s="151"/>
      <c r="NL154" s="151"/>
      <c r="NM154" s="151"/>
      <c r="NN154" s="151"/>
      <c r="NO154" s="151"/>
      <c r="NP154" s="151"/>
      <c r="NQ154" s="151"/>
      <c r="NR154" s="151"/>
      <c r="NS154" s="151">
        <v>44</v>
      </c>
      <c r="NT154" s="151">
        <v>0</v>
      </c>
      <c r="NU154" s="151"/>
      <c r="NV154" s="151"/>
      <c r="NW154" s="151"/>
      <c r="NX154" s="151"/>
      <c r="NY154" s="151"/>
      <c r="NZ154" s="151"/>
      <c r="OA154" s="151"/>
      <c r="OB154" s="151"/>
      <c r="OC154" s="151"/>
      <c r="OD154" s="151"/>
      <c r="OE154" s="151"/>
      <c r="OF154" s="151"/>
      <c r="OG154" s="151"/>
      <c r="OH154" s="151"/>
      <c r="OI154" s="151"/>
      <c r="OJ154" s="151">
        <v>2</v>
      </c>
      <c r="OK154" s="151"/>
      <c r="OL154" s="151">
        <v>1</v>
      </c>
      <c r="OM154" s="151"/>
      <c r="ON154" s="151"/>
      <c r="OO154" s="152"/>
      <c r="OP154" s="142">
        <v>4515</v>
      </c>
      <c r="OQ154" s="153">
        <v>81</v>
      </c>
      <c r="OR154" s="151">
        <v>5114</v>
      </c>
      <c r="OS154" s="151"/>
      <c r="OT154" s="151"/>
      <c r="OU154" s="151"/>
      <c r="OV154" s="151">
        <v>-44</v>
      </c>
      <c r="OW154" s="151">
        <v>915</v>
      </c>
      <c r="OX154" s="151">
        <v>-66</v>
      </c>
      <c r="OY154" s="151"/>
      <c r="OZ154" s="151"/>
      <c r="PA154" s="151"/>
      <c r="PB154" s="151"/>
      <c r="PC154" s="151"/>
      <c r="PD154" s="151">
        <v>41</v>
      </c>
      <c r="PE154" s="151"/>
      <c r="PF154" s="151"/>
      <c r="PG154" s="151"/>
      <c r="PH154" s="151"/>
      <c r="PI154" s="151"/>
      <c r="PJ154" s="154"/>
      <c r="PK154" s="142">
        <v>6041</v>
      </c>
      <c r="PL154" s="142">
        <v>10556</v>
      </c>
    </row>
    <row r="155" spans="1:428" ht="15" x14ac:dyDescent="0.25">
      <c r="A155" s="156">
        <v>336212</v>
      </c>
      <c r="B155" s="157" t="s">
        <v>725</v>
      </c>
      <c r="C155" s="147" t="s">
        <v>341</v>
      </c>
      <c r="D155" s="153"/>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151"/>
      <c r="AH155" s="151"/>
      <c r="AI155" s="151"/>
      <c r="AJ155" s="151"/>
      <c r="AK155" s="151"/>
      <c r="AL155" s="151"/>
      <c r="AM155" s="151"/>
      <c r="AN155" s="151"/>
      <c r="AO155" s="151"/>
      <c r="AP155" s="151"/>
      <c r="AQ155" s="151">
        <v>1</v>
      </c>
      <c r="AR155" s="151"/>
      <c r="AS155" s="151"/>
      <c r="AT155" s="151"/>
      <c r="AU155" s="151"/>
      <c r="AV155" s="151"/>
      <c r="AW155" s="151"/>
      <c r="AX155" s="151"/>
      <c r="AY155" s="151"/>
      <c r="AZ155" s="151"/>
      <c r="BA155" s="151"/>
      <c r="BB155" s="151"/>
      <c r="BC155" s="151"/>
      <c r="BD155" s="151"/>
      <c r="BE155" s="151"/>
      <c r="BF155" s="151"/>
      <c r="BG155" s="151"/>
      <c r="BH155" s="151"/>
      <c r="BI155" s="151"/>
      <c r="BJ155" s="151"/>
      <c r="BK155" s="151"/>
      <c r="BL155" s="151"/>
      <c r="BM155" s="151"/>
      <c r="BN155" s="151"/>
      <c r="BO155" s="151"/>
      <c r="BP155" s="151"/>
      <c r="BQ155" s="151"/>
      <c r="BR155" s="151"/>
      <c r="BS155" s="151"/>
      <c r="BT155" s="151"/>
      <c r="BU155" s="151"/>
      <c r="BV155" s="151"/>
      <c r="BW155" s="151"/>
      <c r="BX155" s="151"/>
      <c r="BY155" s="151"/>
      <c r="BZ155" s="151"/>
      <c r="CA155" s="151"/>
      <c r="CB155" s="151"/>
      <c r="CC155" s="151"/>
      <c r="CD155" s="151"/>
      <c r="CE155" s="151"/>
      <c r="CF155" s="151"/>
      <c r="CG155" s="151"/>
      <c r="CH155" s="151"/>
      <c r="CI155" s="151"/>
      <c r="CJ155" s="151">
        <v>139</v>
      </c>
      <c r="CK155" s="151"/>
      <c r="CL155" s="151"/>
      <c r="CM155" s="151"/>
      <c r="CN155" s="151"/>
      <c r="CO155" s="151"/>
      <c r="CP155" s="151"/>
      <c r="CQ155" s="151"/>
      <c r="CR155" s="151"/>
      <c r="CS155" s="151"/>
      <c r="CT155" s="151"/>
      <c r="CU155" s="151"/>
      <c r="CV155" s="151"/>
      <c r="CW155" s="151"/>
      <c r="CX155" s="151"/>
      <c r="CY155" s="151"/>
      <c r="CZ155" s="151"/>
      <c r="DA155" s="151"/>
      <c r="DB155" s="151"/>
      <c r="DC155" s="151"/>
      <c r="DD155" s="151">
        <v>1</v>
      </c>
      <c r="DE155" s="151"/>
      <c r="DF155" s="151"/>
      <c r="DG155" s="151"/>
      <c r="DH155" s="151"/>
      <c r="DI155" s="151"/>
      <c r="DJ155" s="151"/>
      <c r="DK155" s="151"/>
      <c r="DL155" s="151"/>
      <c r="DM155" s="151"/>
      <c r="DN155" s="151"/>
      <c r="DO155" s="151"/>
      <c r="DP155" s="151"/>
      <c r="DQ155" s="151"/>
      <c r="DR155" s="151"/>
      <c r="DS155" s="151"/>
      <c r="DT155" s="151"/>
      <c r="DU155" s="151"/>
      <c r="DV155" s="151"/>
      <c r="DW155" s="151"/>
      <c r="DX155" s="151"/>
      <c r="DY155" s="151"/>
      <c r="DZ155" s="151"/>
      <c r="EA155" s="151"/>
      <c r="EB155" s="151"/>
      <c r="EC155" s="151"/>
      <c r="ED155" s="151"/>
      <c r="EE155" s="151"/>
      <c r="EF155" s="151"/>
      <c r="EG155" s="151"/>
      <c r="EH155" s="151"/>
      <c r="EI155" s="151"/>
      <c r="EJ155" s="151"/>
      <c r="EK155" s="151"/>
      <c r="EL155" s="151"/>
      <c r="EM155" s="151"/>
      <c r="EN155" s="151"/>
      <c r="EO155" s="151"/>
      <c r="EP155" s="151"/>
      <c r="EQ155" s="151"/>
      <c r="ER155" s="151"/>
      <c r="ES155" s="151"/>
      <c r="ET155" s="151"/>
      <c r="EU155" s="151"/>
      <c r="EV155" s="151">
        <v>33</v>
      </c>
      <c r="EW155" s="151"/>
      <c r="EX155" s="151"/>
      <c r="EY155" s="151"/>
      <c r="EZ155" s="151"/>
      <c r="FA155" s="151"/>
      <c r="FB155" s="151"/>
      <c r="FC155" s="151"/>
      <c r="FD155" s="151"/>
      <c r="FE155" s="151"/>
      <c r="FF155" s="151"/>
      <c r="FG155" s="151"/>
      <c r="FH155" s="151"/>
      <c r="FI155" s="151"/>
      <c r="FJ155" s="151"/>
      <c r="FK155" s="151"/>
      <c r="FL155" s="151"/>
      <c r="FM155" s="151"/>
      <c r="FN155" s="151"/>
      <c r="FO155" s="151"/>
      <c r="FP155" s="151"/>
      <c r="FQ155" s="151"/>
      <c r="FR155" s="151"/>
      <c r="FS155" s="151"/>
      <c r="FT155" s="151"/>
      <c r="FU155" s="151"/>
      <c r="FV155" s="151"/>
      <c r="FW155" s="151"/>
      <c r="FX155" s="151"/>
      <c r="FY155" s="151"/>
      <c r="FZ155" s="151"/>
      <c r="GA155" s="151"/>
      <c r="GB155" s="151"/>
      <c r="GC155" s="151"/>
      <c r="GD155" s="151"/>
      <c r="GE155" s="151"/>
      <c r="GF155" s="151"/>
      <c r="GG155" s="151"/>
      <c r="GH155" s="151"/>
      <c r="GI155" s="151"/>
      <c r="GJ155" s="151"/>
      <c r="GK155" s="151"/>
      <c r="GL155" s="151"/>
      <c r="GM155" s="151"/>
      <c r="GN155" s="151"/>
      <c r="GO155" s="151"/>
      <c r="GP155" s="151"/>
      <c r="GQ155" s="151"/>
      <c r="GR155" s="151"/>
      <c r="GS155" s="151"/>
      <c r="GT155" s="151"/>
      <c r="GU155" s="151"/>
      <c r="GV155" s="151"/>
      <c r="GW155" s="151"/>
      <c r="GX155" s="151"/>
      <c r="GY155" s="151"/>
      <c r="GZ155" s="151"/>
      <c r="HA155" s="151"/>
      <c r="HB155" s="151"/>
      <c r="HC155" s="151"/>
      <c r="HD155" s="151"/>
      <c r="HE155" s="151"/>
      <c r="HF155" s="151"/>
      <c r="HG155" s="151"/>
      <c r="HH155" s="151"/>
      <c r="HI155" s="151"/>
      <c r="HJ155" s="151"/>
      <c r="HK155" s="151"/>
      <c r="HL155" s="151"/>
      <c r="HM155" s="151"/>
      <c r="HN155" s="151"/>
      <c r="HO155" s="151"/>
      <c r="HP155" s="151"/>
      <c r="HQ155" s="151"/>
      <c r="HR155" s="151"/>
      <c r="HS155" s="151"/>
      <c r="HT155" s="151"/>
      <c r="HU155" s="151"/>
      <c r="HV155" s="151"/>
      <c r="HW155" s="151"/>
      <c r="HX155" s="151"/>
      <c r="HY155" s="151"/>
      <c r="HZ155" s="151"/>
      <c r="IA155" s="151"/>
      <c r="IB155" s="151"/>
      <c r="IC155" s="151"/>
      <c r="ID155" s="151"/>
      <c r="IE155" s="151"/>
      <c r="IF155" s="151"/>
      <c r="IG155" s="151"/>
      <c r="IH155" s="151"/>
      <c r="II155" s="151"/>
      <c r="IJ155" s="151"/>
      <c r="IK155" s="151"/>
      <c r="IL155" s="151"/>
      <c r="IM155" s="151"/>
      <c r="IN155" s="151"/>
      <c r="IO155" s="151"/>
      <c r="IP155" s="151"/>
      <c r="IQ155" s="151"/>
      <c r="IR155" s="151"/>
      <c r="IS155" s="151"/>
      <c r="IT155" s="151"/>
      <c r="IU155" s="151"/>
      <c r="IV155" s="151"/>
      <c r="IW155" s="151"/>
      <c r="IX155" s="151"/>
      <c r="IY155" s="151"/>
      <c r="IZ155" s="151"/>
      <c r="JA155" s="151"/>
      <c r="JB155" s="151"/>
      <c r="JC155" s="151"/>
      <c r="JD155" s="151"/>
      <c r="JE155" s="151"/>
      <c r="JF155" s="151"/>
      <c r="JG155" s="151"/>
      <c r="JH155" s="151"/>
      <c r="JI155" s="151"/>
      <c r="JJ155" s="151"/>
      <c r="JK155" s="151"/>
      <c r="JL155" s="151"/>
      <c r="JM155" s="151"/>
      <c r="JN155" s="151"/>
      <c r="JO155" s="151"/>
      <c r="JP155" s="151"/>
      <c r="JQ155" s="151"/>
      <c r="JR155" s="151"/>
      <c r="JS155" s="151"/>
      <c r="JT155" s="151"/>
      <c r="JU155" s="151"/>
      <c r="JV155" s="151"/>
      <c r="JW155" s="151"/>
      <c r="JX155" s="151"/>
      <c r="JY155" s="151"/>
      <c r="JZ155" s="151"/>
      <c r="KA155" s="151"/>
      <c r="KB155" s="151"/>
      <c r="KC155" s="151"/>
      <c r="KD155" s="151"/>
      <c r="KE155" s="151"/>
      <c r="KF155" s="151"/>
      <c r="KG155" s="151"/>
      <c r="KH155" s="151"/>
      <c r="KI155" s="151"/>
      <c r="KJ155" s="151"/>
      <c r="KK155" s="151"/>
      <c r="KL155" s="151"/>
      <c r="KM155" s="151"/>
      <c r="KN155" s="151"/>
      <c r="KO155" s="151"/>
      <c r="KP155" s="151"/>
      <c r="KQ155" s="151"/>
      <c r="KR155" s="151"/>
      <c r="KS155" s="151"/>
      <c r="KT155" s="151"/>
      <c r="KU155" s="151"/>
      <c r="KV155" s="151"/>
      <c r="KW155" s="151"/>
      <c r="KX155" s="151"/>
      <c r="KY155" s="151"/>
      <c r="KZ155" s="151"/>
      <c r="LA155" s="151"/>
      <c r="LB155" s="151"/>
      <c r="LC155" s="151"/>
      <c r="LD155" s="151"/>
      <c r="LE155" s="151"/>
      <c r="LF155" s="151"/>
      <c r="LG155" s="151"/>
      <c r="LH155" s="151"/>
      <c r="LI155" s="151"/>
      <c r="LJ155" s="151"/>
      <c r="LK155" s="151"/>
      <c r="LL155" s="151"/>
      <c r="LM155" s="151"/>
      <c r="LN155" s="151"/>
      <c r="LO155" s="151"/>
      <c r="LP155" s="151"/>
      <c r="LQ155" s="151"/>
      <c r="LR155" s="151"/>
      <c r="LS155" s="151"/>
      <c r="LT155" s="151"/>
      <c r="LU155" s="151"/>
      <c r="LV155" s="151"/>
      <c r="LW155" s="151"/>
      <c r="LX155" s="151"/>
      <c r="LY155" s="151"/>
      <c r="LZ155" s="151"/>
      <c r="MA155" s="151"/>
      <c r="MB155" s="151"/>
      <c r="MC155" s="151"/>
      <c r="MD155" s="151"/>
      <c r="ME155" s="151"/>
      <c r="MF155" s="151"/>
      <c r="MG155" s="151"/>
      <c r="MH155" s="151"/>
      <c r="MI155" s="151"/>
      <c r="MJ155" s="151"/>
      <c r="MK155" s="151"/>
      <c r="ML155" s="151"/>
      <c r="MM155" s="151"/>
      <c r="MN155" s="151"/>
      <c r="MO155" s="151"/>
      <c r="MP155" s="151"/>
      <c r="MQ155" s="151"/>
      <c r="MR155" s="151"/>
      <c r="MS155" s="151"/>
      <c r="MT155" s="151"/>
      <c r="MU155" s="151"/>
      <c r="MV155" s="151"/>
      <c r="MW155" s="151"/>
      <c r="MX155" s="151"/>
      <c r="MY155" s="151"/>
      <c r="MZ155" s="151"/>
      <c r="NA155" s="151"/>
      <c r="NB155" s="151"/>
      <c r="NC155" s="151"/>
      <c r="ND155" s="151"/>
      <c r="NE155" s="151"/>
      <c r="NF155" s="151"/>
      <c r="NG155" s="151"/>
      <c r="NH155" s="151"/>
      <c r="NI155" s="151"/>
      <c r="NJ155" s="151"/>
      <c r="NK155" s="151"/>
      <c r="NL155" s="151"/>
      <c r="NM155" s="151"/>
      <c r="NN155" s="151"/>
      <c r="NO155" s="151"/>
      <c r="NP155" s="151"/>
      <c r="NQ155" s="151"/>
      <c r="NR155" s="151"/>
      <c r="NS155" s="151"/>
      <c r="NT155" s="151"/>
      <c r="NU155" s="151"/>
      <c r="NV155" s="151"/>
      <c r="NW155" s="151"/>
      <c r="NX155" s="151"/>
      <c r="NY155" s="151"/>
      <c r="NZ155" s="151"/>
      <c r="OA155" s="151"/>
      <c r="OB155" s="151"/>
      <c r="OC155" s="151"/>
      <c r="OD155" s="151"/>
      <c r="OE155" s="151"/>
      <c r="OF155" s="151"/>
      <c r="OG155" s="151"/>
      <c r="OH155" s="151"/>
      <c r="OI155" s="151"/>
      <c r="OJ155" s="151"/>
      <c r="OK155" s="151"/>
      <c r="OL155" s="151"/>
      <c r="OM155" s="151"/>
      <c r="ON155" s="151"/>
      <c r="OO155" s="152"/>
      <c r="OP155" s="142">
        <v>173</v>
      </c>
      <c r="OQ155" s="153"/>
      <c r="OR155" s="151">
        <v>11246</v>
      </c>
      <c r="OS155" s="151"/>
      <c r="OT155" s="151"/>
      <c r="OU155" s="151"/>
      <c r="OV155" s="151">
        <v>44</v>
      </c>
      <c r="OW155" s="151">
        <v>1151</v>
      </c>
      <c r="OX155" s="151">
        <v>-2055</v>
      </c>
      <c r="OY155" s="151"/>
      <c r="OZ155" s="151">
        <v>42</v>
      </c>
      <c r="PA155" s="151"/>
      <c r="PB155" s="151"/>
      <c r="PC155" s="151"/>
      <c r="PD155" s="151">
        <v>5</v>
      </c>
      <c r="PE155" s="151"/>
      <c r="PF155" s="151"/>
      <c r="PG155" s="151"/>
      <c r="PH155" s="151"/>
      <c r="PI155" s="151"/>
      <c r="PJ155" s="154"/>
      <c r="PK155" s="142">
        <v>10433</v>
      </c>
      <c r="PL155" s="142">
        <v>10606</v>
      </c>
    </row>
    <row r="156" spans="1:428" ht="15" x14ac:dyDescent="0.25">
      <c r="A156" s="156">
        <v>336213</v>
      </c>
      <c r="B156" s="157" t="s">
        <v>725</v>
      </c>
      <c r="C156" s="147" t="s">
        <v>342</v>
      </c>
      <c r="D156" s="153"/>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151"/>
      <c r="AH156" s="151"/>
      <c r="AI156" s="151"/>
      <c r="AJ156" s="151"/>
      <c r="AK156" s="151"/>
      <c r="AL156" s="151"/>
      <c r="AM156" s="151"/>
      <c r="AN156" s="151"/>
      <c r="AO156" s="151"/>
      <c r="AP156" s="151"/>
      <c r="AQ156" s="151"/>
      <c r="AR156" s="151"/>
      <c r="AS156" s="151"/>
      <c r="AT156" s="151"/>
      <c r="AU156" s="151"/>
      <c r="AV156" s="151"/>
      <c r="AW156" s="151"/>
      <c r="AX156" s="151"/>
      <c r="AY156" s="151"/>
      <c r="AZ156" s="151"/>
      <c r="BA156" s="151"/>
      <c r="BB156" s="151"/>
      <c r="BC156" s="151"/>
      <c r="BD156" s="151"/>
      <c r="BE156" s="151"/>
      <c r="BF156" s="151"/>
      <c r="BG156" s="151"/>
      <c r="BH156" s="151"/>
      <c r="BI156" s="151"/>
      <c r="BJ156" s="151"/>
      <c r="BK156" s="151"/>
      <c r="BL156" s="151"/>
      <c r="BM156" s="151"/>
      <c r="BN156" s="151"/>
      <c r="BO156" s="151"/>
      <c r="BP156" s="151"/>
      <c r="BQ156" s="151"/>
      <c r="BR156" s="151"/>
      <c r="BS156" s="151"/>
      <c r="BT156" s="151"/>
      <c r="BU156" s="151"/>
      <c r="BV156" s="151"/>
      <c r="BW156" s="151"/>
      <c r="BX156" s="151"/>
      <c r="BY156" s="151"/>
      <c r="BZ156" s="151"/>
      <c r="CA156" s="151"/>
      <c r="CB156" s="151"/>
      <c r="CC156" s="151"/>
      <c r="CD156" s="151"/>
      <c r="CE156" s="151"/>
      <c r="CF156" s="151"/>
      <c r="CG156" s="151"/>
      <c r="CH156" s="151"/>
      <c r="CI156" s="151"/>
      <c r="CJ156" s="151"/>
      <c r="CK156" s="151"/>
      <c r="CL156" s="151"/>
      <c r="CM156" s="151"/>
      <c r="CN156" s="151"/>
      <c r="CO156" s="151"/>
      <c r="CP156" s="151"/>
      <c r="CQ156" s="151"/>
      <c r="CR156" s="151"/>
      <c r="CS156" s="151"/>
      <c r="CT156" s="151"/>
      <c r="CU156" s="151"/>
      <c r="CV156" s="151"/>
      <c r="CW156" s="151"/>
      <c r="CX156" s="151"/>
      <c r="CY156" s="151"/>
      <c r="CZ156" s="151"/>
      <c r="DA156" s="151"/>
      <c r="DB156" s="151"/>
      <c r="DC156" s="151"/>
      <c r="DD156" s="151"/>
      <c r="DE156" s="151"/>
      <c r="DF156" s="151"/>
      <c r="DG156" s="151"/>
      <c r="DH156" s="151"/>
      <c r="DI156" s="151"/>
      <c r="DJ156" s="151"/>
      <c r="DK156" s="151"/>
      <c r="DL156" s="151"/>
      <c r="DM156" s="151"/>
      <c r="DN156" s="151"/>
      <c r="DO156" s="151"/>
      <c r="DP156" s="151"/>
      <c r="DQ156" s="151"/>
      <c r="DR156" s="151"/>
      <c r="DS156" s="151"/>
      <c r="DT156" s="151"/>
      <c r="DU156" s="151"/>
      <c r="DV156" s="151"/>
      <c r="DW156" s="151"/>
      <c r="DX156" s="151"/>
      <c r="DY156" s="151"/>
      <c r="DZ156" s="151"/>
      <c r="EA156" s="151"/>
      <c r="EB156" s="151"/>
      <c r="EC156" s="151"/>
      <c r="ED156" s="151"/>
      <c r="EE156" s="151"/>
      <c r="EF156" s="151"/>
      <c r="EG156" s="151"/>
      <c r="EH156" s="151"/>
      <c r="EI156" s="151"/>
      <c r="EJ156" s="151"/>
      <c r="EK156" s="151"/>
      <c r="EL156" s="151"/>
      <c r="EM156" s="151"/>
      <c r="EN156" s="151"/>
      <c r="EO156" s="151"/>
      <c r="EP156" s="151"/>
      <c r="EQ156" s="151"/>
      <c r="ER156" s="151"/>
      <c r="ES156" s="151"/>
      <c r="ET156" s="151"/>
      <c r="EU156" s="151"/>
      <c r="EV156" s="151"/>
      <c r="EW156" s="151">
        <v>10</v>
      </c>
      <c r="EX156" s="151"/>
      <c r="EY156" s="151"/>
      <c r="EZ156" s="151"/>
      <c r="FA156" s="151"/>
      <c r="FB156" s="151"/>
      <c r="FC156" s="151"/>
      <c r="FD156" s="151"/>
      <c r="FE156" s="151"/>
      <c r="FF156" s="151"/>
      <c r="FG156" s="151"/>
      <c r="FH156" s="151"/>
      <c r="FI156" s="151"/>
      <c r="FJ156" s="151"/>
      <c r="FK156" s="151"/>
      <c r="FL156" s="151"/>
      <c r="FM156" s="151"/>
      <c r="FN156" s="151"/>
      <c r="FO156" s="151"/>
      <c r="FP156" s="151"/>
      <c r="FQ156" s="151"/>
      <c r="FR156" s="151"/>
      <c r="FS156" s="151"/>
      <c r="FT156" s="151"/>
      <c r="FU156" s="151"/>
      <c r="FV156" s="151"/>
      <c r="FW156" s="151"/>
      <c r="FX156" s="151"/>
      <c r="FY156" s="151"/>
      <c r="FZ156" s="151"/>
      <c r="GA156" s="151"/>
      <c r="GB156" s="151"/>
      <c r="GC156" s="151"/>
      <c r="GD156" s="151"/>
      <c r="GE156" s="151"/>
      <c r="GF156" s="151"/>
      <c r="GG156" s="151"/>
      <c r="GH156" s="151"/>
      <c r="GI156" s="151"/>
      <c r="GJ156" s="151"/>
      <c r="GK156" s="151"/>
      <c r="GL156" s="151"/>
      <c r="GM156" s="151"/>
      <c r="GN156" s="151"/>
      <c r="GO156" s="151"/>
      <c r="GP156" s="151"/>
      <c r="GQ156" s="151"/>
      <c r="GR156" s="151"/>
      <c r="GS156" s="151"/>
      <c r="GT156" s="151"/>
      <c r="GU156" s="151"/>
      <c r="GV156" s="151"/>
      <c r="GW156" s="151"/>
      <c r="GX156" s="151"/>
      <c r="GY156" s="151"/>
      <c r="GZ156" s="151"/>
      <c r="HA156" s="151"/>
      <c r="HB156" s="151"/>
      <c r="HC156" s="151"/>
      <c r="HD156" s="151"/>
      <c r="HE156" s="151"/>
      <c r="HF156" s="151"/>
      <c r="HG156" s="151"/>
      <c r="HH156" s="151"/>
      <c r="HI156" s="151"/>
      <c r="HJ156" s="151"/>
      <c r="HK156" s="151"/>
      <c r="HL156" s="151"/>
      <c r="HM156" s="151"/>
      <c r="HN156" s="151"/>
      <c r="HO156" s="151"/>
      <c r="HP156" s="151"/>
      <c r="HQ156" s="151"/>
      <c r="HR156" s="151"/>
      <c r="HS156" s="151"/>
      <c r="HT156" s="151"/>
      <c r="HU156" s="151"/>
      <c r="HV156" s="151"/>
      <c r="HW156" s="151"/>
      <c r="HX156" s="151"/>
      <c r="HY156" s="151"/>
      <c r="HZ156" s="151"/>
      <c r="IA156" s="151"/>
      <c r="IB156" s="151"/>
      <c r="IC156" s="151"/>
      <c r="ID156" s="151"/>
      <c r="IE156" s="151"/>
      <c r="IF156" s="151"/>
      <c r="IG156" s="151"/>
      <c r="IH156" s="151"/>
      <c r="II156" s="151"/>
      <c r="IJ156" s="151"/>
      <c r="IK156" s="151"/>
      <c r="IL156" s="151"/>
      <c r="IM156" s="151"/>
      <c r="IN156" s="151"/>
      <c r="IO156" s="151"/>
      <c r="IP156" s="151"/>
      <c r="IQ156" s="151"/>
      <c r="IR156" s="151"/>
      <c r="IS156" s="151"/>
      <c r="IT156" s="151"/>
      <c r="IU156" s="151"/>
      <c r="IV156" s="151"/>
      <c r="IW156" s="151"/>
      <c r="IX156" s="151"/>
      <c r="IY156" s="151"/>
      <c r="IZ156" s="151"/>
      <c r="JA156" s="151"/>
      <c r="JB156" s="151"/>
      <c r="JC156" s="151"/>
      <c r="JD156" s="151"/>
      <c r="JE156" s="151"/>
      <c r="JF156" s="151"/>
      <c r="JG156" s="151"/>
      <c r="JH156" s="151"/>
      <c r="JI156" s="151"/>
      <c r="JJ156" s="151"/>
      <c r="JK156" s="151"/>
      <c r="JL156" s="151"/>
      <c r="JM156" s="151"/>
      <c r="JN156" s="151"/>
      <c r="JO156" s="151"/>
      <c r="JP156" s="151"/>
      <c r="JQ156" s="151"/>
      <c r="JR156" s="151"/>
      <c r="JS156" s="151"/>
      <c r="JT156" s="151"/>
      <c r="JU156" s="151"/>
      <c r="JV156" s="151"/>
      <c r="JW156" s="151"/>
      <c r="JX156" s="151"/>
      <c r="JY156" s="151"/>
      <c r="JZ156" s="151"/>
      <c r="KA156" s="151"/>
      <c r="KB156" s="151"/>
      <c r="KC156" s="151"/>
      <c r="KD156" s="151"/>
      <c r="KE156" s="151"/>
      <c r="KF156" s="151"/>
      <c r="KG156" s="151"/>
      <c r="KH156" s="151"/>
      <c r="KI156" s="151"/>
      <c r="KJ156" s="151"/>
      <c r="KK156" s="151"/>
      <c r="KL156" s="151"/>
      <c r="KM156" s="151"/>
      <c r="KN156" s="151"/>
      <c r="KO156" s="151"/>
      <c r="KP156" s="151"/>
      <c r="KQ156" s="151"/>
      <c r="KR156" s="151"/>
      <c r="KS156" s="151"/>
      <c r="KT156" s="151"/>
      <c r="KU156" s="151"/>
      <c r="KV156" s="151"/>
      <c r="KW156" s="151"/>
      <c r="KX156" s="151"/>
      <c r="KY156" s="151"/>
      <c r="KZ156" s="151"/>
      <c r="LA156" s="151"/>
      <c r="LB156" s="151"/>
      <c r="LC156" s="151"/>
      <c r="LD156" s="151"/>
      <c r="LE156" s="151"/>
      <c r="LF156" s="151"/>
      <c r="LG156" s="151"/>
      <c r="LH156" s="151"/>
      <c r="LI156" s="151"/>
      <c r="LJ156" s="151"/>
      <c r="LK156" s="151"/>
      <c r="LL156" s="151"/>
      <c r="LM156" s="151"/>
      <c r="LN156" s="151"/>
      <c r="LO156" s="151"/>
      <c r="LP156" s="151"/>
      <c r="LQ156" s="151"/>
      <c r="LR156" s="151"/>
      <c r="LS156" s="151"/>
      <c r="LT156" s="151"/>
      <c r="LU156" s="151"/>
      <c r="LV156" s="151"/>
      <c r="LW156" s="151"/>
      <c r="LX156" s="151"/>
      <c r="LY156" s="151"/>
      <c r="LZ156" s="151"/>
      <c r="MA156" s="151"/>
      <c r="MB156" s="151"/>
      <c r="MC156" s="151"/>
      <c r="MD156" s="151"/>
      <c r="ME156" s="151"/>
      <c r="MF156" s="151"/>
      <c r="MG156" s="151"/>
      <c r="MH156" s="151"/>
      <c r="MI156" s="151"/>
      <c r="MJ156" s="151"/>
      <c r="MK156" s="151"/>
      <c r="ML156" s="151"/>
      <c r="MM156" s="151"/>
      <c r="MN156" s="151"/>
      <c r="MO156" s="151"/>
      <c r="MP156" s="151"/>
      <c r="MQ156" s="151"/>
      <c r="MR156" s="151"/>
      <c r="MS156" s="151"/>
      <c r="MT156" s="151"/>
      <c r="MU156" s="151"/>
      <c r="MV156" s="151"/>
      <c r="MW156" s="151"/>
      <c r="MX156" s="151"/>
      <c r="MY156" s="151"/>
      <c r="MZ156" s="151"/>
      <c r="NA156" s="151"/>
      <c r="NB156" s="151"/>
      <c r="NC156" s="151"/>
      <c r="ND156" s="151"/>
      <c r="NE156" s="151"/>
      <c r="NF156" s="151"/>
      <c r="NG156" s="151"/>
      <c r="NH156" s="151"/>
      <c r="NI156" s="151"/>
      <c r="NJ156" s="151"/>
      <c r="NK156" s="151"/>
      <c r="NL156" s="151"/>
      <c r="NM156" s="151"/>
      <c r="NN156" s="151"/>
      <c r="NO156" s="151"/>
      <c r="NP156" s="151"/>
      <c r="NQ156" s="151"/>
      <c r="NR156" s="151"/>
      <c r="NS156" s="151"/>
      <c r="NT156" s="151"/>
      <c r="NU156" s="151"/>
      <c r="NV156" s="151"/>
      <c r="NW156" s="151"/>
      <c r="NX156" s="151"/>
      <c r="NY156" s="151"/>
      <c r="NZ156" s="151"/>
      <c r="OA156" s="151"/>
      <c r="OB156" s="151"/>
      <c r="OC156" s="151"/>
      <c r="OD156" s="151"/>
      <c r="OE156" s="151"/>
      <c r="OF156" s="151"/>
      <c r="OG156" s="151"/>
      <c r="OH156" s="151"/>
      <c r="OI156" s="151"/>
      <c r="OJ156" s="151"/>
      <c r="OK156" s="151"/>
      <c r="OL156" s="151"/>
      <c r="OM156" s="151"/>
      <c r="ON156" s="151"/>
      <c r="OO156" s="152"/>
      <c r="OP156" s="142">
        <v>10</v>
      </c>
      <c r="OQ156" s="153">
        <v>5682</v>
      </c>
      <c r="OR156" s="151">
        <v>243</v>
      </c>
      <c r="OS156" s="151"/>
      <c r="OT156" s="151"/>
      <c r="OU156" s="151"/>
      <c r="OV156" s="151">
        <v>149</v>
      </c>
      <c r="OW156" s="151">
        <v>389</v>
      </c>
      <c r="OX156" s="151">
        <v>-288</v>
      </c>
      <c r="OY156" s="151"/>
      <c r="OZ156" s="151"/>
      <c r="PA156" s="151"/>
      <c r="PB156" s="151"/>
      <c r="PC156" s="151"/>
      <c r="PD156" s="151"/>
      <c r="PE156" s="151"/>
      <c r="PF156" s="151"/>
      <c r="PG156" s="151"/>
      <c r="PH156" s="151"/>
      <c r="PI156" s="151"/>
      <c r="PJ156" s="154"/>
      <c r="PK156" s="142">
        <v>6175</v>
      </c>
      <c r="PL156" s="142">
        <v>6185</v>
      </c>
    </row>
    <row r="157" spans="1:428" ht="15" x14ac:dyDescent="0.25">
      <c r="A157" s="156">
        <v>336214</v>
      </c>
      <c r="B157" s="157" t="s">
        <v>725</v>
      </c>
      <c r="C157" s="147" t="s">
        <v>343</v>
      </c>
      <c r="D157" s="153"/>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c r="AE157" s="151"/>
      <c r="AF157" s="151"/>
      <c r="AG157" s="151"/>
      <c r="AH157" s="151"/>
      <c r="AI157" s="151"/>
      <c r="AJ157" s="151"/>
      <c r="AK157" s="151"/>
      <c r="AL157" s="151"/>
      <c r="AM157" s="151"/>
      <c r="AN157" s="151"/>
      <c r="AO157" s="151"/>
      <c r="AP157" s="151"/>
      <c r="AQ157" s="151"/>
      <c r="AR157" s="151"/>
      <c r="AS157" s="151"/>
      <c r="AT157" s="151"/>
      <c r="AU157" s="151"/>
      <c r="AV157" s="151"/>
      <c r="AW157" s="151"/>
      <c r="AX157" s="151"/>
      <c r="AY157" s="151"/>
      <c r="AZ157" s="151"/>
      <c r="BA157" s="151"/>
      <c r="BB157" s="151"/>
      <c r="BC157" s="151"/>
      <c r="BD157" s="151"/>
      <c r="BE157" s="151"/>
      <c r="BF157" s="151"/>
      <c r="BG157" s="151"/>
      <c r="BH157" s="151"/>
      <c r="BI157" s="151"/>
      <c r="BJ157" s="151"/>
      <c r="BK157" s="151"/>
      <c r="BL157" s="151"/>
      <c r="BM157" s="151"/>
      <c r="BN157" s="151"/>
      <c r="BO157" s="151"/>
      <c r="BP157" s="151"/>
      <c r="BQ157" s="151"/>
      <c r="BR157" s="151"/>
      <c r="BS157" s="151"/>
      <c r="BT157" s="151"/>
      <c r="BU157" s="151"/>
      <c r="BV157" s="151"/>
      <c r="BW157" s="151"/>
      <c r="BX157" s="151"/>
      <c r="BY157" s="151"/>
      <c r="BZ157" s="151"/>
      <c r="CA157" s="151"/>
      <c r="CB157" s="151"/>
      <c r="CC157" s="151"/>
      <c r="CD157" s="151"/>
      <c r="CE157" s="151"/>
      <c r="CF157" s="151"/>
      <c r="CG157" s="151"/>
      <c r="CH157" s="151"/>
      <c r="CI157" s="151"/>
      <c r="CJ157" s="151"/>
      <c r="CK157" s="151"/>
      <c r="CL157" s="151"/>
      <c r="CM157" s="151"/>
      <c r="CN157" s="151"/>
      <c r="CO157" s="151"/>
      <c r="CP157" s="151"/>
      <c r="CQ157" s="151"/>
      <c r="CR157" s="151"/>
      <c r="CS157" s="151"/>
      <c r="CT157" s="151"/>
      <c r="CU157" s="151"/>
      <c r="CV157" s="151"/>
      <c r="CW157" s="151"/>
      <c r="CX157" s="151"/>
      <c r="CY157" s="151"/>
      <c r="CZ157" s="151"/>
      <c r="DA157" s="151"/>
      <c r="DB157" s="151"/>
      <c r="DC157" s="151"/>
      <c r="DD157" s="151"/>
      <c r="DE157" s="151"/>
      <c r="DF157" s="151"/>
      <c r="DG157" s="151"/>
      <c r="DH157" s="151"/>
      <c r="DI157" s="151"/>
      <c r="DJ157" s="151"/>
      <c r="DK157" s="151"/>
      <c r="DL157" s="151"/>
      <c r="DM157" s="151"/>
      <c r="DN157" s="151"/>
      <c r="DO157" s="151"/>
      <c r="DP157" s="151"/>
      <c r="DQ157" s="151"/>
      <c r="DR157" s="151"/>
      <c r="DS157" s="151"/>
      <c r="DT157" s="151"/>
      <c r="DU157" s="151"/>
      <c r="DV157" s="151"/>
      <c r="DW157" s="151"/>
      <c r="DX157" s="151"/>
      <c r="DY157" s="151"/>
      <c r="DZ157" s="151"/>
      <c r="EA157" s="151"/>
      <c r="EB157" s="151"/>
      <c r="EC157" s="151"/>
      <c r="ED157" s="151"/>
      <c r="EE157" s="151"/>
      <c r="EF157" s="151"/>
      <c r="EG157" s="151"/>
      <c r="EH157" s="151"/>
      <c r="EI157" s="151"/>
      <c r="EJ157" s="151"/>
      <c r="EK157" s="151"/>
      <c r="EL157" s="151"/>
      <c r="EM157" s="151"/>
      <c r="EN157" s="151"/>
      <c r="EO157" s="151"/>
      <c r="EP157" s="151"/>
      <c r="EQ157" s="151"/>
      <c r="ER157" s="151"/>
      <c r="ES157" s="151"/>
      <c r="ET157" s="151"/>
      <c r="EU157" s="151"/>
      <c r="EV157" s="151">
        <v>51</v>
      </c>
      <c r="EW157" s="151"/>
      <c r="EX157" s="151">
        <v>2142</v>
      </c>
      <c r="EY157" s="151"/>
      <c r="EZ157" s="151"/>
      <c r="FA157" s="151"/>
      <c r="FB157" s="151"/>
      <c r="FC157" s="151"/>
      <c r="FD157" s="151"/>
      <c r="FE157" s="151"/>
      <c r="FF157" s="151"/>
      <c r="FG157" s="151"/>
      <c r="FH157" s="151"/>
      <c r="FI157" s="151"/>
      <c r="FJ157" s="151"/>
      <c r="FK157" s="151"/>
      <c r="FL157" s="151"/>
      <c r="FM157" s="151"/>
      <c r="FN157" s="151"/>
      <c r="FO157" s="151"/>
      <c r="FP157" s="151">
        <v>3</v>
      </c>
      <c r="FQ157" s="151"/>
      <c r="FR157" s="151"/>
      <c r="FS157" s="151"/>
      <c r="FT157" s="151"/>
      <c r="FU157" s="151"/>
      <c r="FV157" s="151"/>
      <c r="FW157" s="151"/>
      <c r="FX157" s="151"/>
      <c r="FY157" s="151"/>
      <c r="FZ157" s="151"/>
      <c r="GA157" s="151"/>
      <c r="GB157" s="151"/>
      <c r="GC157" s="151"/>
      <c r="GD157" s="151"/>
      <c r="GE157" s="151"/>
      <c r="GF157" s="151"/>
      <c r="GG157" s="151"/>
      <c r="GH157" s="151"/>
      <c r="GI157" s="151"/>
      <c r="GJ157" s="151"/>
      <c r="GK157" s="151"/>
      <c r="GL157" s="151"/>
      <c r="GM157" s="151"/>
      <c r="GN157" s="151"/>
      <c r="GO157" s="151"/>
      <c r="GP157" s="151"/>
      <c r="GQ157" s="151"/>
      <c r="GR157" s="151"/>
      <c r="GS157" s="151"/>
      <c r="GT157" s="151"/>
      <c r="GU157" s="151"/>
      <c r="GV157" s="151"/>
      <c r="GW157" s="151"/>
      <c r="GX157" s="151"/>
      <c r="GY157" s="151"/>
      <c r="GZ157" s="151"/>
      <c r="HA157" s="151"/>
      <c r="HB157" s="151"/>
      <c r="HC157" s="151"/>
      <c r="HD157" s="151"/>
      <c r="HE157" s="151"/>
      <c r="HF157" s="151"/>
      <c r="HG157" s="151"/>
      <c r="HH157" s="151"/>
      <c r="HI157" s="151"/>
      <c r="HJ157" s="151"/>
      <c r="HK157" s="151"/>
      <c r="HL157" s="151"/>
      <c r="HM157" s="151"/>
      <c r="HN157" s="151"/>
      <c r="HO157" s="151"/>
      <c r="HP157" s="151"/>
      <c r="HQ157" s="151"/>
      <c r="HR157" s="151"/>
      <c r="HS157" s="151"/>
      <c r="HT157" s="151"/>
      <c r="HU157" s="151"/>
      <c r="HV157" s="151"/>
      <c r="HW157" s="151"/>
      <c r="HX157" s="151"/>
      <c r="HY157" s="151"/>
      <c r="HZ157" s="151"/>
      <c r="IA157" s="151"/>
      <c r="IB157" s="151"/>
      <c r="IC157" s="151"/>
      <c r="ID157" s="151"/>
      <c r="IE157" s="151"/>
      <c r="IF157" s="151"/>
      <c r="IG157" s="151"/>
      <c r="IH157" s="151"/>
      <c r="II157" s="151"/>
      <c r="IJ157" s="151"/>
      <c r="IK157" s="151"/>
      <c r="IL157" s="151"/>
      <c r="IM157" s="151"/>
      <c r="IN157" s="151"/>
      <c r="IO157" s="151"/>
      <c r="IP157" s="151"/>
      <c r="IQ157" s="151"/>
      <c r="IR157" s="151"/>
      <c r="IS157" s="151"/>
      <c r="IT157" s="151"/>
      <c r="IU157" s="151"/>
      <c r="IV157" s="151"/>
      <c r="IW157" s="151"/>
      <c r="IX157" s="151"/>
      <c r="IY157" s="151"/>
      <c r="IZ157" s="151"/>
      <c r="JA157" s="151"/>
      <c r="JB157" s="151"/>
      <c r="JC157" s="151"/>
      <c r="JD157" s="151"/>
      <c r="JE157" s="151"/>
      <c r="JF157" s="151"/>
      <c r="JG157" s="151"/>
      <c r="JH157" s="151"/>
      <c r="JI157" s="151"/>
      <c r="JJ157" s="151"/>
      <c r="JK157" s="151"/>
      <c r="JL157" s="151"/>
      <c r="JM157" s="151"/>
      <c r="JN157" s="151"/>
      <c r="JO157" s="151"/>
      <c r="JP157" s="151"/>
      <c r="JQ157" s="151"/>
      <c r="JR157" s="151"/>
      <c r="JS157" s="151"/>
      <c r="JT157" s="151"/>
      <c r="JU157" s="151"/>
      <c r="JV157" s="151"/>
      <c r="JW157" s="151"/>
      <c r="JX157" s="151"/>
      <c r="JY157" s="151"/>
      <c r="JZ157" s="151"/>
      <c r="KA157" s="151"/>
      <c r="KB157" s="151"/>
      <c r="KC157" s="151"/>
      <c r="KD157" s="151"/>
      <c r="KE157" s="151"/>
      <c r="KF157" s="151"/>
      <c r="KG157" s="151"/>
      <c r="KH157" s="151"/>
      <c r="KI157" s="151"/>
      <c r="KJ157" s="151"/>
      <c r="KK157" s="151"/>
      <c r="KL157" s="151"/>
      <c r="KM157" s="151"/>
      <c r="KN157" s="151"/>
      <c r="KO157" s="151"/>
      <c r="KP157" s="151"/>
      <c r="KQ157" s="151"/>
      <c r="KR157" s="151"/>
      <c r="KS157" s="151"/>
      <c r="KT157" s="151"/>
      <c r="KU157" s="151"/>
      <c r="KV157" s="151"/>
      <c r="KW157" s="151"/>
      <c r="KX157" s="151"/>
      <c r="KY157" s="151"/>
      <c r="KZ157" s="151"/>
      <c r="LA157" s="151"/>
      <c r="LB157" s="151"/>
      <c r="LC157" s="151"/>
      <c r="LD157" s="151"/>
      <c r="LE157" s="151"/>
      <c r="LF157" s="151"/>
      <c r="LG157" s="151"/>
      <c r="LH157" s="151"/>
      <c r="LI157" s="151"/>
      <c r="LJ157" s="151"/>
      <c r="LK157" s="151"/>
      <c r="LL157" s="151"/>
      <c r="LM157" s="151"/>
      <c r="LN157" s="151"/>
      <c r="LO157" s="151"/>
      <c r="LP157" s="151"/>
      <c r="LQ157" s="151"/>
      <c r="LR157" s="151"/>
      <c r="LS157" s="151"/>
      <c r="LT157" s="151"/>
      <c r="LU157" s="151"/>
      <c r="LV157" s="151"/>
      <c r="LW157" s="151"/>
      <c r="LX157" s="151"/>
      <c r="LY157" s="151"/>
      <c r="LZ157" s="151"/>
      <c r="MA157" s="151">
        <v>6</v>
      </c>
      <c r="MB157" s="151"/>
      <c r="MC157" s="151"/>
      <c r="MD157" s="151"/>
      <c r="ME157" s="151"/>
      <c r="MF157" s="151"/>
      <c r="MG157" s="151">
        <v>1</v>
      </c>
      <c r="MH157" s="151"/>
      <c r="MI157" s="151">
        <v>782</v>
      </c>
      <c r="MJ157" s="151"/>
      <c r="MK157" s="151"/>
      <c r="ML157" s="151"/>
      <c r="MM157" s="151"/>
      <c r="MN157" s="151"/>
      <c r="MO157" s="151"/>
      <c r="MP157" s="151">
        <v>113</v>
      </c>
      <c r="MQ157" s="151"/>
      <c r="MR157" s="151"/>
      <c r="MS157" s="151"/>
      <c r="MT157" s="151"/>
      <c r="MU157" s="151"/>
      <c r="MV157" s="151"/>
      <c r="MW157" s="151"/>
      <c r="MX157" s="151"/>
      <c r="MY157" s="151"/>
      <c r="MZ157" s="151"/>
      <c r="NA157" s="151"/>
      <c r="NB157" s="151"/>
      <c r="NC157" s="151"/>
      <c r="ND157" s="151"/>
      <c r="NE157" s="151"/>
      <c r="NF157" s="151"/>
      <c r="NG157" s="151"/>
      <c r="NH157" s="151">
        <v>93</v>
      </c>
      <c r="NI157" s="151"/>
      <c r="NJ157" s="151"/>
      <c r="NK157" s="151"/>
      <c r="NL157" s="151"/>
      <c r="NM157" s="151"/>
      <c r="NN157" s="151"/>
      <c r="NO157" s="151"/>
      <c r="NP157" s="151"/>
      <c r="NQ157" s="151"/>
      <c r="NR157" s="151"/>
      <c r="NS157" s="151"/>
      <c r="NT157" s="151"/>
      <c r="NU157" s="151"/>
      <c r="NV157" s="151"/>
      <c r="NW157" s="151"/>
      <c r="NX157" s="151"/>
      <c r="NY157" s="151"/>
      <c r="NZ157" s="151"/>
      <c r="OA157" s="151"/>
      <c r="OB157" s="151"/>
      <c r="OC157" s="151"/>
      <c r="OD157" s="151"/>
      <c r="OE157" s="151"/>
      <c r="OF157" s="151"/>
      <c r="OG157" s="151"/>
      <c r="OH157" s="151"/>
      <c r="OI157" s="151"/>
      <c r="OJ157" s="151">
        <v>112</v>
      </c>
      <c r="OK157" s="151"/>
      <c r="OL157" s="151"/>
      <c r="OM157" s="151"/>
      <c r="ON157" s="151">
        <v>12</v>
      </c>
      <c r="OO157" s="152">
        <v>0</v>
      </c>
      <c r="OP157" s="142">
        <v>3316</v>
      </c>
      <c r="OQ157" s="153">
        <v>11675</v>
      </c>
      <c r="OR157" s="151">
        <v>882</v>
      </c>
      <c r="OS157" s="151"/>
      <c r="OT157" s="151"/>
      <c r="OU157" s="151"/>
      <c r="OV157" s="151">
        <v>371</v>
      </c>
      <c r="OW157" s="151">
        <v>1072</v>
      </c>
      <c r="OX157" s="151">
        <v>-1137</v>
      </c>
      <c r="OY157" s="151"/>
      <c r="OZ157" s="151"/>
      <c r="PA157" s="151"/>
      <c r="PB157" s="151"/>
      <c r="PC157" s="151"/>
      <c r="PD157" s="151"/>
      <c r="PE157" s="151"/>
      <c r="PF157" s="151"/>
      <c r="PG157" s="151"/>
      <c r="PH157" s="151"/>
      <c r="PI157" s="151"/>
      <c r="PJ157" s="154"/>
      <c r="PK157" s="142">
        <v>12863</v>
      </c>
      <c r="PL157" s="142">
        <v>16179</v>
      </c>
    </row>
    <row r="158" spans="1:428" ht="15" x14ac:dyDescent="0.25">
      <c r="A158" s="156">
        <v>336310</v>
      </c>
      <c r="B158" s="157" t="s">
        <v>725</v>
      </c>
      <c r="C158" s="147" t="s">
        <v>344</v>
      </c>
      <c r="D158" s="153">
        <v>2</v>
      </c>
      <c r="E158" s="151">
        <v>8</v>
      </c>
      <c r="F158" s="151">
        <v>1</v>
      </c>
      <c r="G158" s="151">
        <v>1</v>
      </c>
      <c r="H158" s="151">
        <v>1</v>
      </c>
      <c r="I158" s="151">
        <v>3</v>
      </c>
      <c r="J158" s="151">
        <v>8</v>
      </c>
      <c r="K158" s="151"/>
      <c r="L158" s="151">
        <v>0</v>
      </c>
      <c r="M158" s="151">
        <v>1</v>
      </c>
      <c r="N158" s="151">
        <v>0</v>
      </c>
      <c r="O158" s="151">
        <v>7</v>
      </c>
      <c r="P158" s="151"/>
      <c r="Q158" s="151">
        <v>76</v>
      </c>
      <c r="R158" s="151">
        <v>35</v>
      </c>
      <c r="S158" s="151">
        <v>8</v>
      </c>
      <c r="T158" s="151">
        <v>29</v>
      </c>
      <c r="U158" s="151">
        <v>3</v>
      </c>
      <c r="V158" s="151">
        <v>55</v>
      </c>
      <c r="W158" s="151">
        <v>35</v>
      </c>
      <c r="X158" s="151">
        <v>87</v>
      </c>
      <c r="Y158" s="151"/>
      <c r="Z158" s="151"/>
      <c r="AA158" s="151"/>
      <c r="AB158" s="151"/>
      <c r="AC158" s="151"/>
      <c r="AD158" s="151">
        <v>74</v>
      </c>
      <c r="AE158" s="151">
        <v>17</v>
      </c>
      <c r="AF158" s="151"/>
      <c r="AG158" s="151"/>
      <c r="AH158" s="151"/>
      <c r="AI158" s="151"/>
      <c r="AJ158" s="151"/>
      <c r="AK158" s="151"/>
      <c r="AL158" s="151"/>
      <c r="AM158" s="151"/>
      <c r="AN158" s="151">
        <v>9</v>
      </c>
      <c r="AO158" s="151">
        <v>7</v>
      </c>
      <c r="AP158" s="151">
        <v>5</v>
      </c>
      <c r="AQ158" s="151">
        <v>5</v>
      </c>
      <c r="AR158" s="151">
        <v>0</v>
      </c>
      <c r="AS158" s="151">
        <v>0</v>
      </c>
      <c r="AT158" s="151">
        <v>4</v>
      </c>
      <c r="AU158" s="151">
        <v>27</v>
      </c>
      <c r="AV158" s="151">
        <v>2</v>
      </c>
      <c r="AW158" s="151">
        <v>7</v>
      </c>
      <c r="AX158" s="151">
        <v>1</v>
      </c>
      <c r="AY158" s="151"/>
      <c r="AZ158" s="151"/>
      <c r="BA158" s="151">
        <v>4</v>
      </c>
      <c r="BB158" s="151"/>
      <c r="BC158" s="151"/>
      <c r="BD158" s="151"/>
      <c r="BE158" s="151">
        <v>1</v>
      </c>
      <c r="BF158" s="151"/>
      <c r="BG158" s="151"/>
      <c r="BH158" s="151">
        <v>1</v>
      </c>
      <c r="BI158" s="151"/>
      <c r="BJ158" s="151"/>
      <c r="BK158" s="151">
        <v>1</v>
      </c>
      <c r="BL158" s="151">
        <v>2</v>
      </c>
      <c r="BM158" s="151"/>
      <c r="BN158" s="151"/>
      <c r="BO158" s="151"/>
      <c r="BP158" s="151"/>
      <c r="BQ158" s="151"/>
      <c r="BR158" s="151">
        <v>9</v>
      </c>
      <c r="BS158" s="151">
        <v>5</v>
      </c>
      <c r="BT158" s="151"/>
      <c r="BU158" s="151">
        <v>1</v>
      </c>
      <c r="BV158" s="151"/>
      <c r="BW158" s="151"/>
      <c r="BX158" s="151"/>
      <c r="BY158" s="151">
        <v>2</v>
      </c>
      <c r="BZ158" s="151">
        <v>0</v>
      </c>
      <c r="CA158" s="151">
        <v>6</v>
      </c>
      <c r="CB158" s="151"/>
      <c r="CC158" s="151">
        <v>2</v>
      </c>
      <c r="CD158" s="151"/>
      <c r="CE158" s="151"/>
      <c r="CF158" s="151"/>
      <c r="CG158" s="151"/>
      <c r="CH158" s="151">
        <v>53</v>
      </c>
      <c r="CI158" s="151">
        <v>792</v>
      </c>
      <c r="CJ158" s="151">
        <v>278</v>
      </c>
      <c r="CK158" s="151">
        <v>116</v>
      </c>
      <c r="CL158" s="151">
        <v>1</v>
      </c>
      <c r="CM158" s="151">
        <v>3</v>
      </c>
      <c r="CN158" s="151"/>
      <c r="CO158" s="151"/>
      <c r="CP158" s="151"/>
      <c r="CQ158" s="151"/>
      <c r="CR158" s="151">
        <v>1</v>
      </c>
      <c r="CS158" s="151"/>
      <c r="CT158" s="151"/>
      <c r="CU158" s="151">
        <v>2</v>
      </c>
      <c r="CV158" s="151">
        <v>1</v>
      </c>
      <c r="CW158" s="151">
        <v>2</v>
      </c>
      <c r="CX158" s="151">
        <v>15</v>
      </c>
      <c r="CY158" s="151"/>
      <c r="CZ158" s="151"/>
      <c r="DA158" s="151">
        <v>1582</v>
      </c>
      <c r="DB158" s="151">
        <v>2</v>
      </c>
      <c r="DC158" s="151">
        <v>3</v>
      </c>
      <c r="DD158" s="151">
        <v>54</v>
      </c>
      <c r="DE158" s="151"/>
      <c r="DF158" s="151"/>
      <c r="DG158" s="151"/>
      <c r="DH158" s="151">
        <v>4</v>
      </c>
      <c r="DI158" s="151"/>
      <c r="DJ158" s="151"/>
      <c r="DK158" s="151"/>
      <c r="DL158" s="151"/>
      <c r="DM158" s="151"/>
      <c r="DN158" s="151"/>
      <c r="DO158" s="151"/>
      <c r="DP158" s="151"/>
      <c r="DQ158" s="151"/>
      <c r="DR158" s="151"/>
      <c r="DS158" s="151">
        <v>1</v>
      </c>
      <c r="DT158" s="151"/>
      <c r="DU158" s="151"/>
      <c r="DV158" s="151">
        <v>0</v>
      </c>
      <c r="DW158" s="151"/>
      <c r="DX158" s="151"/>
      <c r="DY158" s="151">
        <v>2</v>
      </c>
      <c r="DZ158" s="151"/>
      <c r="EA158" s="151"/>
      <c r="EB158" s="151"/>
      <c r="EC158" s="151"/>
      <c r="ED158" s="151"/>
      <c r="EE158" s="151"/>
      <c r="EF158" s="151"/>
      <c r="EG158" s="151"/>
      <c r="EH158" s="151"/>
      <c r="EI158" s="151">
        <v>514</v>
      </c>
      <c r="EJ158" s="151"/>
      <c r="EK158" s="151">
        <v>1</v>
      </c>
      <c r="EL158" s="151"/>
      <c r="EM158" s="151"/>
      <c r="EN158" s="151"/>
      <c r="EO158" s="151">
        <v>3</v>
      </c>
      <c r="EP158" s="151"/>
      <c r="EQ158" s="151"/>
      <c r="ER158" s="151">
        <v>3577</v>
      </c>
      <c r="ES158" s="151">
        <v>15145</v>
      </c>
      <c r="ET158" s="151">
        <v>501</v>
      </c>
      <c r="EU158" s="151"/>
      <c r="EV158" s="151"/>
      <c r="EW158" s="151">
        <v>0</v>
      </c>
      <c r="EX158" s="151">
        <v>2</v>
      </c>
      <c r="EY158" s="151">
        <v>8</v>
      </c>
      <c r="EZ158" s="151">
        <v>4</v>
      </c>
      <c r="FA158" s="151">
        <v>268</v>
      </c>
      <c r="FB158" s="151">
        <v>2</v>
      </c>
      <c r="FC158" s="151"/>
      <c r="FD158" s="151">
        <v>14</v>
      </c>
      <c r="FE158" s="151">
        <v>18</v>
      </c>
      <c r="FF158" s="151"/>
      <c r="FG158" s="151">
        <v>34</v>
      </c>
      <c r="FH158" s="151"/>
      <c r="FI158" s="151"/>
      <c r="FJ158" s="151"/>
      <c r="FK158" s="151">
        <v>1</v>
      </c>
      <c r="FL158" s="151">
        <v>1</v>
      </c>
      <c r="FM158" s="151">
        <v>1065</v>
      </c>
      <c r="FN158" s="151"/>
      <c r="FO158" s="151"/>
      <c r="FP158" s="151">
        <v>720</v>
      </c>
      <c r="FQ158" s="151">
        <v>2</v>
      </c>
      <c r="FR158" s="151"/>
      <c r="FS158" s="151"/>
      <c r="FT158" s="151"/>
      <c r="FU158" s="151"/>
      <c r="FV158" s="151"/>
      <c r="FW158" s="151">
        <v>4</v>
      </c>
      <c r="FX158" s="151"/>
      <c r="FY158" s="151">
        <v>2</v>
      </c>
      <c r="FZ158" s="151">
        <v>1</v>
      </c>
      <c r="GA158" s="151"/>
      <c r="GB158" s="151">
        <v>1</v>
      </c>
      <c r="GC158" s="151"/>
      <c r="GD158" s="151"/>
      <c r="GE158" s="151"/>
      <c r="GF158" s="151"/>
      <c r="GG158" s="151"/>
      <c r="GH158" s="151">
        <v>4</v>
      </c>
      <c r="GI158" s="151">
        <v>2</v>
      </c>
      <c r="GJ158" s="151">
        <v>1</v>
      </c>
      <c r="GK158" s="151">
        <v>2</v>
      </c>
      <c r="GL158" s="151"/>
      <c r="GM158" s="151"/>
      <c r="GN158" s="151"/>
      <c r="GO158" s="151">
        <v>3</v>
      </c>
      <c r="GP158" s="151">
        <v>2</v>
      </c>
      <c r="GQ158" s="151"/>
      <c r="GR158" s="151">
        <v>2</v>
      </c>
      <c r="GS158" s="151">
        <v>1</v>
      </c>
      <c r="GT158" s="151">
        <v>21</v>
      </c>
      <c r="GU158" s="151">
        <v>32</v>
      </c>
      <c r="GV158" s="151">
        <v>4</v>
      </c>
      <c r="GW158" s="151">
        <v>9</v>
      </c>
      <c r="GX158" s="151">
        <v>2</v>
      </c>
      <c r="GY158" s="151">
        <v>5</v>
      </c>
      <c r="GZ158" s="151"/>
      <c r="HA158" s="151">
        <v>56</v>
      </c>
      <c r="HB158" s="151">
        <v>2</v>
      </c>
      <c r="HC158" s="151">
        <v>5</v>
      </c>
      <c r="HD158" s="151"/>
      <c r="HE158" s="151">
        <v>17</v>
      </c>
      <c r="HF158" s="151">
        <v>6</v>
      </c>
      <c r="HG158" s="151">
        <v>2</v>
      </c>
      <c r="HH158" s="151">
        <v>95</v>
      </c>
      <c r="HI158" s="151">
        <v>8</v>
      </c>
      <c r="HJ158" s="151">
        <v>1</v>
      </c>
      <c r="HK158" s="151">
        <v>9</v>
      </c>
      <c r="HL158" s="151"/>
      <c r="HM158" s="151"/>
      <c r="HN158" s="151"/>
      <c r="HO158" s="151"/>
      <c r="HP158" s="151"/>
      <c r="HQ158" s="151"/>
      <c r="HR158" s="151"/>
      <c r="HS158" s="151"/>
      <c r="HT158" s="151"/>
      <c r="HU158" s="151"/>
      <c r="HV158" s="151">
        <v>7</v>
      </c>
      <c r="HW158" s="151">
        <v>6</v>
      </c>
      <c r="HX158" s="151">
        <v>12</v>
      </c>
      <c r="HY158" s="151">
        <v>3</v>
      </c>
      <c r="HZ158" s="151"/>
      <c r="IA158" s="151"/>
      <c r="IB158" s="151"/>
      <c r="IC158" s="151">
        <v>11</v>
      </c>
      <c r="ID158" s="151"/>
      <c r="IE158" s="151"/>
      <c r="IF158" s="151"/>
      <c r="IG158" s="151"/>
      <c r="IH158" s="151"/>
      <c r="II158" s="151"/>
      <c r="IJ158" s="151"/>
      <c r="IK158" s="151"/>
      <c r="IL158" s="151"/>
      <c r="IM158" s="151">
        <v>2</v>
      </c>
      <c r="IN158" s="151"/>
      <c r="IO158" s="151"/>
      <c r="IP158" s="151">
        <v>2</v>
      </c>
      <c r="IQ158" s="151">
        <v>1</v>
      </c>
      <c r="IR158" s="151">
        <v>1</v>
      </c>
      <c r="IS158" s="151"/>
      <c r="IT158" s="151">
        <v>0</v>
      </c>
      <c r="IU158" s="151">
        <v>0</v>
      </c>
      <c r="IV158" s="151"/>
      <c r="IW158" s="151">
        <v>3</v>
      </c>
      <c r="IX158" s="151">
        <v>3</v>
      </c>
      <c r="IY158" s="151">
        <v>1</v>
      </c>
      <c r="IZ158" s="151"/>
      <c r="JA158" s="151">
        <v>1</v>
      </c>
      <c r="JB158" s="151"/>
      <c r="JC158" s="151"/>
      <c r="JD158" s="151"/>
      <c r="JE158" s="151"/>
      <c r="JF158" s="151"/>
      <c r="JG158" s="151"/>
      <c r="JH158" s="151">
        <v>3</v>
      </c>
      <c r="JI158" s="151"/>
      <c r="JJ158" s="151"/>
      <c r="JK158" s="151"/>
      <c r="JL158" s="151">
        <v>8</v>
      </c>
      <c r="JM158" s="151">
        <v>5</v>
      </c>
      <c r="JN158" s="151">
        <v>15</v>
      </c>
      <c r="JO158" s="151">
        <v>135</v>
      </c>
      <c r="JP158" s="151">
        <v>374</v>
      </c>
      <c r="JQ158" s="151"/>
      <c r="JR158" s="151">
        <v>284</v>
      </c>
      <c r="JS158" s="151">
        <v>48</v>
      </c>
      <c r="JT158" s="151">
        <v>143</v>
      </c>
      <c r="JU158" s="151">
        <v>28</v>
      </c>
      <c r="JV158" s="151"/>
      <c r="JW158" s="151">
        <v>48</v>
      </c>
      <c r="JX158" s="151">
        <v>110</v>
      </c>
      <c r="JY158" s="151">
        <v>89</v>
      </c>
      <c r="JZ158" s="151">
        <v>65</v>
      </c>
      <c r="KA158" s="151">
        <v>19</v>
      </c>
      <c r="KB158" s="151">
        <v>13</v>
      </c>
      <c r="KC158" s="151">
        <v>22</v>
      </c>
      <c r="KD158" s="151">
        <v>159</v>
      </c>
      <c r="KE158" s="151">
        <v>82</v>
      </c>
      <c r="KF158" s="151"/>
      <c r="KG158" s="151">
        <v>2</v>
      </c>
      <c r="KH158" s="151"/>
      <c r="KI158" s="151">
        <v>3756</v>
      </c>
      <c r="KJ158" s="151">
        <v>1</v>
      </c>
      <c r="KK158" s="151"/>
      <c r="KL158" s="151">
        <v>32</v>
      </c>
      <c r="KM158" s="151">
        <v>2</v>
      </c>
      <c r="KN158" s="151">
        <v>63</v>
      </c>
      <c r="KO158" s="151">
        <v>11</v>
      </c>
      <c r="KP158" s="151"/>
      <c r="KQ158" s="151"/>
      <c r="KR158" s="151">
        <v>27</v>
      </c>
      <c r="KS158" s="151">
        <v>7</v>
      </c>
      <c r="KT158" s="151">
        <v>15</v>
      </c>
      <c r="KU158" s="151"/>
      <c r="KV158" s="151"/>
      <c r="KW158" s="151"/>
      <c r="KX158" s="151">
        <v>11</v>
      </c>
      <c r="KY158" s="151">
        <v>62</v>
      </c>
      <c r="KZ158" s="151"/>
      <c r="LA158" s="151">
        <v>15</v>
      </c>
      <c r="LB158" s="151"/>
      <c r="LC158" s="151">
        <v>0</v>
      </c>
      <c r="LD158" s="151"/>
      <c r="LE158" s="151"/>
      <c r="LF158" s="151"/>
      <c r="LG158" s="151"/>
      <c r="LH158" s="151"/>
      <c r="LI158" s="151"/>
      <c r="LJ158" s="151"/>
      <c r="LK158" s="151"/>
      <c r="LL158" s="151"/>
      <c r="LM158" s="151"/>
      <c r="LN158" s="151"/>
      <c r="LO158" s="151">
        <v>414</v>
      </c>
      <c r="LP158" s="151">
        <v>12</v>
      </c>
      <c r="LQ158" s="151"/>
      <c r="LR158" s="151"/>
      <c r="LS158" s="151"/>
      <c r="LT158" s="151">
        <v>9</v>
      </c>
      <c r="LU158" s="151">
        <v>9</v>
      </c>
      <c r="LV158" s="151">
        <v>3</v>
      </c>
      <c r="LW158" s="151"/>
      <c r="LX158" s="151">
        <v>101</v>
      </c>
      <c r="LY158" s="151">
        <v>4</v>
      </c>
      <c r="LZ158" s="151"/>
      <c r="MA158" s="151">
        <v>69</v>
      </c>
      <c r="MB158" s="151">
        <v>11</v>
      </c>
      <c r="MC158" s="151">
        <v>2</v>
      </c>
      <c r="MD158" s="151"/>
      <c r="ME158" s="151"/>
      <c r="MF158" s="151">
        <v>8</v>
      </c>
      <c r="MG158" s="151">
        <v>2</v>
      </c>
      <c r="MH158" s="151">
        <v>25</v>
      </c>
      <c r="MI158" s="151">
        <v>1443</v>
      </c>
      <c r="MJ158" s="151">
        <v>17</v>
      </c>
      <c r="MK158" s="151">
        <v>4</v>
      </c>
      <c r="ML158" s="151">
        <v>162</v>
      </c>
      <c r="MM158" s="151">
        <v>7</v>
      </c>
      <c r="MN158" s="151">
        <v>71</v>
      </c>
      <c r="MO158" s="151">
        <v>58</v>
      </c>
      <c r="MP158" s="151">
        <v>189</v>
      </c>
      <c r="MQ158" s="151"/>
      <c r="MR158" s="151">
        <v>1</v>
      </c>
      <c r="MS158" s="151">
        <v>0</v>
      </c>
      <c r="MT158" s="151">
        <v>13</v>
      </c>
      <c r="MU158" s="151"/>
      <c r="MV158" s="151"/>
      <c r="MW158" s="151"/>
      <c r="MX158" s="151">
        <v>3</v>
      </c>
      <c r="MY158" s="151">
        <v>31</v>
      </c>
      <c r="MZ158" s="151">
        <v>44</v>
      </c>
      <c r="NA158" s="151">
        <v>23</v>
      </c>
      <c r="NB158" s="151">
        <v>12</v>
      </c>
      <c r="NC158" s="151"/>
      <c r="ND158" s="151">
        <v>91</v>
      </c>
      <c r="NE158" s="151">
        <v>1</v>
      </c>
      <c r="NF158" s="151">
        <v>21</v>
      </c>
      <c r="NG158" s="151"/>
      <c r="NH158" s="151"/>
      <c r="NI158" s="151"/>
      <c r="NJ158" s="151"/>
      <c r="NK158" s="151"/>
      <c r="NL158" s="151"/>
      <c r="NM158" s="151">
        <v>4</v>
      </c>
      <c r="NN158" s="151">
        <v>4</v>
      </c>
      <c r="NO158" s="151">
        <v>4</v>
      </c>
      <c r="NP158" s="151">
        <v>12</v>
      </c>
      <c r="NQ158" s="151">
        <v>36</v>
      </c>
      <c r="NR158" s="151">
        <v>7</v>
      </c>
      <c r="NS158" s="151">
        <v>9075</v>
      </c>
      <c r="NT158" s="151">
        <v>0</v>
      </c>
      <c r="NU158" s="151"/>
      <c r="NV158" s="151"/>
      <c r="NW158" s="151">
        <v>7</v>
      </c>
      <c r="NX158" s="151"/>
      <c r="NY158" s="151">
        <v>17</v>
      </c>
      <c r="NZ158" s="151">
        <v>66</v>
      </c>
      <c r="OA158" s="151">
        <v>3</v>
      </c>
      <c r="OB158" s="151">
        <v>141</v>
      </c>
      <c r="OC158" s="151">
        <v>30</v>
      </c>
      <c r="OD158" s="151"/>
      <c r="OE158" s="151">
        <v>308</v>
      </c>
      <c r="OF158" s="151">
        <v>2</v>
      </c>
      <c r="OG158" s="151">
        <v>681</v>
      </c>
      <c r="OH158" s="151"/>
      <c r="OI158" s="151"/>
      <c r="OJ158" s="151">
        <v>439</v>
      </c>
      <c r="OK158" s="151">
        <v>65</v>
      </c>
      <c r="OL158" s="151">
        <v>135</v>
      </c>
      <c r="OM158" s="151">
        <v>91</v>
      </c>
      <c r="ON158" s="151">
        <v>2</v>
      </c>
      <c r="OO158" s="152">
        <v>0</v>
      </c>
      <c r="OP158" s="142">
        <v>45341</v>
      </c>
      <c r="OQ158" s="153">
        <v>3369</v>
      </c>
      <c r="OR158" s="151"/>
      <c r="OS158" s="151"/>
      <c r="OT158" s="151"/>
      <c r="OU158" s="151"/>
      <c r="OV158" s="151">
        <v>283</v>
      </c>
      <c r="OW158" s="151">
        <v>6660</v>
      </c>
      <c r="OX158" s="151">
        <v>-17476</v>
      </c>
      <c r="OY158" s="151"/>
      <c r="OZ158" s="151"/>
      <c r="PA158" s="151"/>
      <c r="PB158" s="151"/>
      <c r="PC158" s="151"/>
      <c r="PD158" s="151"/>
      <c r="PE158" s="151"/>
      <c r="PF158" s="151"/>
      <c r="PG158" s="151"/>
      <c r="PH158" s="151"/>
      <c r="PI158" s="151"/>
      <c r="PJ158" s="154"/>
      <c r="PK158" s="142">
        <v>-7163</v>
      </c>
      <c r="PL158" s="142">
        <v>38178</v>
      </c>
    </row>
    <row r="159" spans="1:428" ht="15" x14ac:dyDescent="0.25">
      <c r="A159" s="156">
        <v>336320</v>
      </c>
      <c r="B159" s="157" t="s">
        <v>725</v>
      </c>
      <c r="C159" s="147" t="s">
        <v>345</v>
      </c>
      <c r="D159" s="153">
        <v>42</v>
      </c>
      <c r="E159" s="151">
        <v>133</v>
      </c>
      <c r="F159" s="151">
        <v>28</v>
      </c>
      <c r="G159" s="151">
        <v>29</v>
      </c>
      <c r="H159" s="151">
        <v>20</v>
      </c>
      <c r="I159" s="151">
        <v>49</v>
      </c>
      <c r="J159" s="151">
        <v>186</v>
      </c>
      <c r="K159" s="151">
        <v>49</v>
      </c>
      <c r="L159" s="151">
        <v>5</v>
      </c>
      <c r="M159" s="151">
        <v>27</v>
      </c>
      <c r="N159" s="151"/>
      <c r="O159" s="151">
        <v>7</v>
      </c>
      <c r="P159" s="151">
        <v>3</v>
      </c>
      <c r="Q159" s="151">
        <v>117</v>
      </c>
      <c r="R159" s="151">
        <v>55</v>
      </c>
      <c r="S159" s="151"/>
      <c r="T159" s="151">
        <v>10</v>
      </c>
      <c r="U159" s="151">
        <v>8</v>
      </c>
      <c r="V159" s="151">
        <v>10</v>
      </c>
      <c r="W159" s="151">
        <v>13</v>
      </c>
      <c r="X159" s="151">
        <v>22</v>
      </c>
      <c r="Y159" s="151"/>
      <c r="Z159" s="151"/>
      <c r="AA159" s="151"/>
      <c r="AB159" s="151"/>
      <c r="AC159" s="151">
        <v>0</v>
      </c>
      <c r="AD159" s="151">
        <v>520</v>
      </c>
      <c r="AE159" s="151">
        <v>45</v>
      </c>
      <c r="AF159" s="151"/>
      <c r="AG159" s="151"/>
      <c r="AH159" s="151">
        <v>6</v>
      </c>
      <c r="AI159" s="151"/>
      <c r="AJ159" s="151">
        <v>1</v>
      </c>
      <c r="AK159" s="151">
        <v>3</v>
      </c>
      <c r="AL159" s="151"/>
      <c r="AM159" s="151"/>
      <c r="AN159" s="151">
        <v>21</v>
      </c>
      <c r="AO159" s="151"/>
      <c r="AP159" s="151">
        <v>9</v>
      </c>
      <c r="AQ159" s="151">
        <v>8</v>
      </c>
      <c r="AR159" s="151"/>
      <c r="AS159" s="151"/>
      <c r="AT159" s="151">
        <v>2</v>
      </c>
      <c r="AU159" s="151">
        <v>38</v>
      </c>
      <c r="AV159" s="151">
        <v>2</v>
      </c>
      <c r="AW159" s="151">
        <v>11</v>
      </c>
      <c r="AX159" s="151">
        <v>2</v>
      </c>
      <c r="AY159" s="151"/>
      <c r="AZ159" s="151"/>
      <c r="BA159" s="151"/>
      <c r="BB159" s="151"/>
      <c r="BC159" s="151">
        <v>1</v>
      </c>
      <c r="BD159" s="151">
        <v>17</v>
      </c>
      <c r="BE159" s="151"/>
      <c r="BF159" s="151"/>
      <c r="BG159" s="151"/>
      <c r="BH159" s="151"/>
      <c r="BI159" s="151"/>
      <c r="BJ159" s="151"/>
      <c r="BK159" s="151"/>
      <c r="BL159" s="151"/>
      <c r="BM159" s="151"/>
      <c r="BN159" s="151"/>
      <c r="BO159" s="151"/>
      <c r="BP159" s="151"/>
      <c r="BQ159" s="151">
        <v>43</v>
      </c>
      <c r="BR159" s="151"/>
      <c r="BS159" s="151"/>
      <c r="BT159" s="151"/>
      <c r="BU159" s="151"/>
      <c r="BV159" s="151"/>
      <c r="BW159" s="151"/>
      <c r="BX159" s="151"/>
      <c r="BY159" s="151"/>
      <c r="BZ159" s="151"/>
      <c r="CA159" s="151"/>
      <c r="CB159" s="151"/>
      <c r="CC159" s="151"/>
      <c r="CD159" s="151"/>
      <c r="CE159" s="151"/>
      <c r="CF159" s="151"/>
      <c r="CG159" s="151"/>
      <c r="CH159" s="151">
        <v>1092</v>
      </c>
      <c r="CI159" s="151">
        <v>73</v>
      </c>
      <c r="CJ159" s="151">
        <v>285</v>
      </c>
      <c r="CK159" s="151">
        <v>1</v>
      </c>
      <c r="CL159" s="151"/>
      <c r="CM159" s="151"/>
      <c r="CN159" s="151"/>
      <c r="CO159" s="151"/>
      <c r="CP159" s="151">
        <v>2</v>
      </c>
      <c r="CQ159" s="151"/>
      <c r="CR159" s="151">
        <v>5</v>
      </c>
      <c r="CS159" s="151"/>
      <c r="CT159" s="151"/>
      <c r="CU159" s="151"/>
      <c r="CV159" s="151">
        <v>1</v>
      </c>
      <c r="CW159" s="151">
        <v>1</v>
      </c>
      <c r="CX159" s="151">
        <v>176</v>
      </c>
      <c r="CY159" s="151"/>
      <c r="CZ159" s="151"/>
      <c r="DA159" s="151">
        <v>100</v>
      </c>
      <c r="DB159" s="151"/>
      <c r="DC159" s="151">
        <v>1</v>
      </c>
      <c r="DD159" s="151"/>
      <c r="DE159" s="151"/>
      <c r="DF159" s="151"/>
      <c r="DG159" s="151"/>
      <c r="DH159" s="151">
        <v>1</v>
      </c>
      <c r="DI159" s="151"/>
      <c r="DJ159" s="151">
        <v>2</v>
      </c>
      <c r="DK159" s="151">
        <v>0</v>
      </c>
      <c r="DL159" s="151">
        <v>0</v>
      </c>
      <c r="DM159" s="151"/>
      <c r="DN159" s="151">
        <v>180</v>
      </c>
      <c r="DO159" s="151">
        <v>10</v>
      </c>
      <c r="DP159" s="151">
        <v>2</v>
      </c>
      <c r="DQ159" s="151">
        <v>0</v>
      </c>
      <c r="DR159" s="151">
        <v>55</v>
      </c>
      <c r="DS159" s="151">
        <v>2</v>
      </c>
      <c r="DT159" s="151">
        <v>63</v>
      </c>
      <c r="DU159" s="151">
        <v>0</v>
      </c>
      <c r="DV159" s="151">
        <v>3</v>
      </c>
      <c r="DW159" s="151">
        <v>5</v>
      </c>
      <c r="DX159" s="151">
        <v>18</v>
      </c>
      <c r="DY159" s="151">
        <v>10</v>
      </c>
      <c r="DZ159" s="151">
        <v>3</v>
      </c>
      <c r="EA159" s="151">
        <v>25</v>
      </c>
      <c r="EB159" s="151">
        <v>3</v>
      </c>
      <c r="EC159" s="151"/>
      <c r="ED159" s="151"/>
      <c r="EE159" s="151"/>
      <c r="EF159" s="151"/>
      <c r="EG159" s="151"/>
      <c r="EH159" s="151"/>
      <c r="EI159" s="151"/>
      <c r="EJ159" s="151"/>
      <c r="EK159" s="151"/>
      <c r="EL159" s="151"/>
      <c r="EM159" s="151"/>
      <c r="EN159" s="151"/>
      <c r="EO159" s="151"/>
      <c r="EP159" s="151"/>
      <c r="EQ159" s="151">
        <v>4</v>
      </c>
      <c r="ER159" s="151">
        <v>486</v>
      </c>
      <c r="ES159" s="151">
        <v>3269</v>
      </c>
      <c r="ET159" s="151">
        <v>350</v>
      </c>
      <c r="EU159" s="151">
        <v>220</v>
      </c>
      <c r="EV159" s="151">
        <v>151</v>
      </c>
      <c r="EW159" s="151">
        <v>0</v>
      </c>
      <c r="EX159" s="151">
        <v>35</v>
      </c>
      <c r="EY159" s="151">
        <v>1064</v>
      </c>
      <c r="EZ159" s="151">
        <v>2898</v>
      </c>
      <c r="FA159" s="151">
        <v>958</v>
      </c>
      <c r="FB159" s="151"/>
      <c r="FC159" s="151">
        <v>13</v>
      </c>
      <c r="FD159" s="151">
        <v>359</v>
      </c>
      <c r="FE159" s="151">
        <v>601</v>
      </c>
      <c r="FF159" s="151"/>
      <c r="FG159" s="151">
        <v>4</v>
      </c>
      <c r="FH159" s="151"/>
      <c r="FI159" s="151"/>
      <c r="FJ159" s="151"/>
      <c r="FK159" s="151"/>
      <c r="FL159" s="151">
        <v>109</v>
      </c>
      <c r="FM159" s="151"/>
      <c r="FN159" s="151"/>
      <c r="FO159" s="151"/>
      <c r="FP159" s="151">
        <v>16</v>
      </c>
      <c r="FQ159" s="151"/>
      <c r="FR159" s="151">
        <v>11</v>
      </c>
      <c r="FS159" s="151">
        <v>3</v>
      </c>
      <c r="FT159" s="151"/>
      <c r="FU159" s="151"/>
      <c r="FV159" s="151"/>
      <c r="FW159" s="151"/>
      <c r="FX159" s="151"/>
      <c r="FY159" s="151"/>
      <c r="FZ159" s="151">
        <v>0</v>
      </c>
      <c r="GA159" s="151"/>
      <c r="GB159" s="151"/>
      <c r="GC159" s="151"/>
      <c r="GD159" s="151"/>
      <c r="GE159" s="151"/>
      <c r="GF159" s="151"/>
      <c r="GG159" s="151"/>
      <c r="GH159" s="151"/>
      <c r="GI159" s="151">
        <v>1</v>
      </c>
      <c r="GJ159" s="151"/>
      <c r="GK159" s="151">
        <v>3</v>
      </c>
      <c r="GL159" s="151"/>
      <c r="GM159" s="151"/>
      <c r="GN159" s="151"/>
      <c r="GO159" s="151">
        <v>4</v>
      </c>
      <c r="GP159" s="151"/>
      <c r="GQ159" s="151"/>
      <c r="GR159" s="151"/>
      <c r="GS159" s="151"/>
      <c r="GT159" s="151">
        <v>5</v>
      </c>
      <c r="GU159" s="151">
        <v>1</v>
      </c>
      <c r="GV159" s="151">
        <v>4</v>
      </c>
      <c r="GW159" s="151"/>
      <c r="GX159" s="151">
        <v>2</v>
      </c>
      <c r="GY159" s="151">
        <v>8</v>
      </c>
      <c r="GZ159" s="151"/>
      <c r="HA159" s="151">
        <v>31</v>
      </c>
      <c r="HB159" s="151"/>
      <c r="HC159" s="151"/>
      <c r="HD159" s="151"/>
      <c r="HE159" s="151"/>
      <c r="HF159" s="151"/>
      <c r="HG159" s="151">
        <v>6</v>
      </c>
      <c r="HH159" s="151">
        <v>22</v>
      </c>
      <c r="HI159" s="151">
        <v>2</v>
      </c>
      <c r="HJ159" s="151"/>
      <c r="HK159" s="151"/>
      <c r="HL159" s="151"/>
      <c r="HM159" s="151"/>
      <c r="HN159" s="151"/>
      <c r="HO159" s="151"/>
      <c r="HP159" s="151">
        <v>1</v>
      </c>
      <c r="HQ159" s="151"/>
      <c r="HR159" s="151"/>
      <c r="HS159" s="151"/>
      <c r="HT159" s="151"/>
      <c r="HU159" s="151"/>
      <c r="HV159" s="151">
        <v>17</v>
      </c>
      <c r="HW159" s="151">
        <v>16</v>
      </c>
      <c r="HX159" s="151">
        <v>5</v>
      </c>
      <c r="HY159" s="151"/>
      <c r="HZ159" s="151"/>
      <c r="IA159" s="151"/>
      <c r="IB159" s="151"/>
      <c r="IC159" s="151">
        <v>14</v>
      </c>
      <c r="ID159" s="151"/>
      <c r="IE159" s="151"/>
      <c r="IF159" s="151"/>
      <c r="IG159" s="151"/>
      <c r="IH159" s="151"/>
      <c r="II159" s="151"/>
      <c r="IJ159" s="151"/>
      <c r="IK159" s="151"/>
      <c r="IL159" s="151"/>
      <c r="IM159" s="151">
        <v>1</v>
      </c>
      <c r="IN159" s="151"/>
      <c r="IO159" s="151"/>
      <c r="IP159" s="151"/>
      <c r="IQ159" s="151"/>
      <c r="IR159" s="151"/>
      <c r="IS159" s="151"/>
      <c r="IT159" s="151"/>
      <c r="IU159" s="151"/>
      <c r="IV159" s="151"/>
      <c r="IW159" s="151"/>
      <c r="IX159" s="151"/>
      <c r="IY159" s="151"/>
      <c r="IZ159" s="151"/>
      <c r="JA159" s="151"/>
      <c r="JB159" s="151"/>
      <c r="JC159" s="151"/>
      <c r="JD159" s="151"/>
      <c r="JE159" s="151"/>
      <c r="JF159" s="151"/>
      <c r="JG159" s="151"/>
      <c r="JH159" s="151">
        <v>4</v>
      </c>
      <c r="JI159" s="151"/>
      <c r="JJ159" s="151"/>
      <c r="JK159" s="151"/>
      <c r="JL159" s="151">
        <v>293</v>
      </c>
      <c r="JM159" s="151">
        <v>28</v>
      </c>
      <c r="JN159" s="151">
        <v>113</v>
      </c>
      <c r="JO159" s="151">
        <v>167</v>
      </c>
      <c r="JP159" s="151">
        <v>339</v>
      </c>
      <c r="JQ159" s="151">
        <v>29</v>
      </c>
      <c r="JR159" s="151">
        <v>606</v>
      </c>
      <c r="JS159" s="151">
        <v>32</v>
      </c>
      <c r="JT159" s="151">
        <v>298</v>
      </c>
      <c r="JU159" s="151">
        <v>137</v>
      </c>
      <c r="JV159" s="151"/>
      <c r="JW159" s="151">
        <v>388</v>
      </c>
      <c r="JX159" s="151">
        <v>421</v>
      </c>
      <c r="JY159" s="151">
        <v>49</v>
      </c>
      <c r="JZ159" s="151">
        <v>251</v>
      </c>
      <c r="KA159" s="151">
        <v>140</v>
      </c>
      <c r="KB159" s="151">
        <v>11</v>
      </c>
      <c r="KC159" s="151">
        <v>5</v>
      </c>
      <c r="KD159" s="151">
        <v>319</v>
      </c>
      <c r="KE159" s="151">
        <v>15</v>
      </c>
      <c r="KF159" s="151"/>
      <c r="KG159" s="151">
        <v>8</v>
      </c>
      <c r="KH159" s="151"/>
      <c r="KI159" s="151">
        <v>181</v>
      </c>
      <c r="KJ159" s="151">
        <v>18</v>
      </c>
      <c r="KK159" s="151"/>
      <c r="KL159" s="151">
        <v>16</v>
      </c>
      <c r="KM159" s="151">
        <v>2</v>
      </c>
      <c r="KN159" s="151">
        <v>677</v>
      </c>
      <c r="KO159" s="151">
        <v>16</v>
      </c>
      <c r="KP159" s="151">
        <v>3</v>
      </c>
      <c r="KQ159" s="151">
        <v>3</v>
      </c>
      <c r="KR159" s="151">
        <v>85</v>
      </c>
      <c r="KS159" s="151">
        <v>6</v>
      </c>
      <c r="KT159" s="151">
        <v>17</v>
      </c>
      <c r="KU159" s="151"/>
      <c r="KV159" s="151"/>
      <c r="KW159" s="151"/>
      <c r="KX159" s="151">
        <v>21</v>
      </c>
      <c r="KY159" s="151">
        <v>40</v>
      </c>
      <c r="KZ159" s="151"/>
      <c r="LA159" s="151">
        <v>7</v>
      </c>
      <c r="LB159" s="151">
        <v>66</v>
      </c>
      <c r="LC159" s="151"/>
      <c r="LD159" s="151"/>
      <c r="LE159" s="151"/>
      <c r="LF159" s="151"/>
      <c r="LG159" s="151"/>
      <c r="LH159" s="151"/>
      <c r="LI159" s="151"/>
      <c r="LJ159" s="151"/>
      <c r="LK159" s="151"/>
      <c r="LL159" s="151"/>
      <c r="LM159" s="151"/>
      <c r="LN159" s="151"/>
      <c r="LO159" s="151">
        <v>167</v>
      </c>
      <c r="LP159" s="151">
        <v>14</v>
      </c>
      <c r="LQ159" s="151"/>
      <c r="LR159" s="151"/>
      <c r="LS159" s="151"/>
      <c r="LT159" s="151"/>
      <c r="LU159" s="151">
        <v>7</v>
      </c>
      <c r="LV159" s="151">
        <v>1</v>
      </c>
      <c r="LW159" s="151">
        <v>0</v>
      </c>
      <c r="LX159" s="151">
        <v>67</v>
      </c>
      <c r="LY159" s="151">
        <v>119</v>
      </c>
      <c r="LZ159" s="151"/>
      <c r="MA159" s="151">
        <v>299</v>
      </c>
      <c r="MB159" s="151">
        <v>125</v>
      </c>
      <c r="MC159" s="151">
        <v>32</v>
      </c>
      <c r="MD159" s="151"/>
      <c r="ME159" s="151"/>
      <c r="MF159" s="151">
        <v>87</v>
      </c>
      <c r="MG159" s="151">
        <v>133</v>
      </c>
      <c r="MH159" s="151">
        <v>190</v>
      </c>
      <c r="MI159" s="151">
        <v>2488</v>
      </c>
      <c r="MJ159" s="151">
        <v>16</v>
      </c>
      <c r="MK159" s="151">
        <v>3</v>
      </c>
      <c r="ML159" s="151">
        <v>157</v>
      </c>
      <c r="MM159" s="151">
        <v>22</v>
      </c>
      <c r="MN159" s="151">
        <v>137</v>
      </c>
      <c r="MO159" s="151">
        <v>63</v>
      </c>
      <c r="MP159" s="151">
        <v>122</v>
      </c>
      <c r="MQ159" s="151"/>
      <c r="MR159" s="151">
        <v>209</v>
      </c>
      <c r="MS159" s="151">
        <v>22</v>
      </c>
      <c r="MT159" s="151">
        <v>16</v>
      </c>
      <c r="MU159" s="151"/>
      <c r="MV159" s="151"/>
      <c r="MW159" s="151">
        <v>88</v>
      </c>
      <c r="MX159" s="151">
        <v>18</v>
      </c>
      <c r="MY159" s="151">
        <v>28</v>
      </c>
      <c r="MZ159" s="151">
        <v>36</v>
      </c>
      <c r="NA159" s="151">
        <v>822</v>
      </c>
      <c r="NB159" s="151">
        <v>31</v>
      </c>
      <c r="NC159" s="151">
        <v>6</v>
      </c>
      <c r="ND159" s="151">
        <v>382</v>
      </c>
      <c r="NE159" s="151">
        <v>43</v>
      </c>
      <c r="NF159" s="151">
        <v>173</v>
      </c>
      <c r="NG159" s="151"/>
      <c r="NH159" s="151"/>
      <c r="NI159" s="151"/>
      <c r="NJ159" s="151"/>
      <c r="NK159" s="151"/>
      <c r="NL159" s="151">
        <v>3</v>
      </c>
      <c r="NM159" s="151">
        <v>11</v>
      </c>
      <c r="NN159" s="151">
        <v>14</v>
      </c>
      <c r="NO159" s="151">
        <v>8</v>
      </c>
      <c r="NP159" s="151">
        <v>47</v>
      </c>
      <c r="NQ159" s="151">
        <v>52</v>
      </c>
      <c r="NR159" s="151">
        <v>6</v>
      </c>
      <c r="NS159" s="151">
        <v>3317</v>
      </c>
      <c r="NT159" s="151">
        <v>0</v>
      </c>
      <c r="NU159" s="151">
        <v>59</v>
      </c>
      <c r="NV159" s="151"/>
      <c r="NW159" s="151">
        <v>5</v>
      </c>
      <c r="NX159" s="151"/>
      <c r="NY159" s="151">
        <v>24</v>
      </c>
      <c r="NZ159" s="151">
        <v>105</v>
      </c>
      <c r="OA159" s="151">
        <v>5</v>
      </c>
      <c r="OB159" s="151">
        <v>91</v>
      </c>
      <c r="OC159" s="151">
        <v>39</v>
      </c>
      <c r="OD159" s="151"/>
      <c r="OE159" s="151">
        <v>3807</v>
      </c>
      <c r="OF159" s="151">
        <v>64</v>
      </c>
      <c r="OG159" s="151"/>
      <c r="OH159" s="151"/>
      <c r="OI159" s="151"/>
      <c r="OJ159" s="151">
        <v>411</v>
      </c>
      <c r="OK159" s="151">
        <v>21</v>
      </c>
      <c r="OL159" s="151">
        <v>710</v>
      </c>
      <c r="OM159" s="151">
        <v>26</v>
      </c>
      <c r="ON159" s="151"/>
      <c r="OO159" s="152">
        <v>19</v>
      </c>
      <c r="OP159" s="142">
        <v>34135</v>
      </c>
      <c r="OQ159" s="153">
        <v>3441</v>
      </c>
      <c r="OR159" s="151"/>
      <c r="OS159" s="151"/>
      <c r="OT159" s="151"/>
      <c r="OU159" s="151"/>
      <c r="OV159" s="151">
        <v>311</v>
      </c>
      <c r="OW159" s="151">
        <v>3663</v>
      </c>
      <c r="OX159" s="151">
        <v>-17587</v>
      </c>
      <c r="OY159" s="151"/>
      <c r="OZ159" s="151"/>
      <c r="PA159" s="151"/>
      <c r="PB159" s="151"/>
      <c r="PC159" s="151"/>
      <c r="PD159" s="151"/>
      <c r="PE159" s="151"/>
      <c r="PF159" s="151"/>
      <c r="PG159" s="151"/>
      <c r="PH159" s="151"/>
      <c r="PI159" s="151"/>
      <c r="PJ159" s="154"/>
      <c r="PK159" s="142">
        <v>-10172</v>
      </c>
      <c r="PL159" s="142">
        <v>23963</v>
      </c>
    </row>
    <row r="160" spans="1:428" ht="15" x14ac:dyDescent="0.25">
      <c r="A160" s="156">
        <v>336350</v>
      </c>
      <c r="B160" s="157" t="s">
        <v>725</v>
      </c>
      <c r="C160" s="147" t="s">
        <v>346</v>
      </c>
      <c r="D160" s="153"/>
      <c r="E160" s="151"/>
      <c r="F160" s="151"/>
      <c r="G160" s="151"/>
      <c r="H160" s="151"/>
      <c r="I160" s="151"/>
      <c r="J160" s="151"/>
      <c r="K160" s="151"/>
      <c r="L160" s="151"/>
      <c r="M160" s="151"/>
      <c r="N160" s="151">
        <v>0</v>
      </c>
      <c r="O160" s="151">
        <v>41</v>
      </c>
      <c r="P160" s="151">
        <v>2</v>
      </c>
      <c r="Q160" s="151">
        <v>206</v>
      </c>
      <c r="R160" s="151">
        <v>96</v>
      </c>
      <c r="S160" s="151">
        <v>5</v>
      </c>
      <c r="T160" s="151">
        <v>30</v>
      </c>
      <c r="U160" s="151">
        <v>65</v>
      </c>
      <c r="V160" s="151">
        <v>75</v>
      </c>
      <c r="W160" s="151">
        <v>23</v>
      </c>
      <c r="X160" s="151">
        <v>56</v>
      </c>
      <c r="Y160" s="151">
        <v>1</v>
      </c>
      <c r="Z160" s="151"/>
      <c r="AA160" s="151"/>
      <c r="AB160" s="151"/>
      <c r="AC160" s="151"/>
      <c r="AD160" s="151">
        <v>165</v>
      </c>
      <c r="AE160" s="151">
        <v>46</v>
      </c>
      <c r="AF160" s="151"/>
      <c r="AG160" s="151"/>
      <c r="AH160" s="151"/>
      <c r="AI160" s="151"/>
      <c r="AJ160" s="151"/>
      <c r="AK160" s="151"/>
      <c r="AL160" s="151"/>
      <c r="AM160" s="151"/>
      <c r="AN160" s="151">
        <v>22</v>
      </c>
      <c r="AO160" s="151">
        <v>8</v>
      </c>
      <c r="AP160" s="151">
        <v>8</v>
      </c>
      <c r="AQ160" s="151">
        <v>7</v>
      </c>
      <c r="AR160" s="151">
        <v>0</v>
      </c>
      <c r="AS160" s="151">
        <v>1</v>
      </c>
      <c r="AT160" s="151">
        <v>4</v>
      </c>
      <c r="AU160" s="151">
        <v>32</v>
      </c>
      <c r="AV160" s="151">
        <v>4</v>
      </c>
      <c r="AW160" s="151">
        <v>9</v>
      </c>
      <c r="AX160" s="151">
        <v>3</v>
      </c>
      <c r="AY160" s="151"/>
      <c r="AZ160" s="151"/>
      <c r="BA160" s="151">
        <v>5</v>
      </c>
      <c r="BB160" s="151">
        <v>1</v>
      </c>
      <c r="BC160" s="151">
        <v>1</v>
      </c>
      <c r="BD160" s="151">
        <v>13</v>
      </c>
      <c r="BE160" s="151">
        <v>2</v>
      </c>
      <c r="BF160" s="151">
        <v>2</v>
      </c>
      <c r="BG160" s="151">
        <v>0</v>
      </c>
      <c r="BH160" s="151">
        <v>4</v>
      </c>
      <c r="BI160" s="151"/>
      <c r="BJ160" s="151">
        <v>1</v>
      </c>
      <c r="BK160" s="151">
        <v>1</v>
      </c>
      <c r="BL160" s="151">
        <v>2</v>
      </c>
      <c r="BM160" s="151"/>
      <c r="BN160" s="151">
        <v>3</v>
      </c>
      <c r="BO160" s="151"/>
      <c r="BP160" s="151">
        <v>1</v>
      </c>
      <c r="BQ160" s="151">
        <v>1</v>
      </c>
      <c r="BR160" s="151">
        <v>15</v>
      </c>
      <c r="BS160" s="151">
        <v>11</v>
      </c>
      <c r="BT160" s="151">
        <v>3</v>
      </c>
      <c r="BU160" s="151">
        <v>2</v>
      </c>
      <c r="BV160" s="151"/>
      <c r="BW160" s="151">
        <v>2</v>
      </c>
      <c r="BX160" s="151"/>
      <c r="BY160" s="151">
        <v>4</v>
      </c>
      <c r="BZ160" s="151">
        <v>1</v>
      </c>
      <c r="CA160" s="151">
        <v>9</v>
      </c>
      <c r="CB160" s="151"/>
      <c r="CC160" s="151">
        <v>3</v>
      </c>
      <c r="CD160" s="151">
        <v>2</v>
      </c>
      <c r="CE160" s="151"/>
      <c r="CF160" s="151"/>
      <c r="CG160" s="151">
        <v>1</v>
      </c>
      <c r="CH160" s="151">
        <v>261</v>
      </c>
      <c r="CI160" s="151">
        <v>293</v>
      </c>
      <c r="CJ160" s="151">
        <v>946</v>
      </c>
      <c r="CK160" s="151">
        <v>9</v>
      </c>
      <c r="CL160" s="151">
        <v>1</v>
      </c>
      <c r="CM160" s="151">
        <v>6</v>
      </c>
      <c r="CN160" s="151"/>
      <c r="CO160" s="151"/>
      <c r="CP160" s="151">
        <v>1</v>
      </c>
      <c r="CQ160" s="151"/>
      <c r="CR160" s="151">
        <v>2</v>
      </c>
      <c r="CS160" s="151"/>
      <c r="CT160" s="151">
        <v>1</v>
      </c>
      <c r="CU160" s="151">
        <v>3</v>
      </c>
      <c r="CV160" s="151">
        <v>1</v>
      </c>
      <c r="CW160" s="151">
        <v>3</v>
      </c>
      <c r="CX160" s="151"/>
      <c r="CY160" s="151">
        <v>1</v>
      </c>
      <c r="CZ160" s="151"/>
      <c r="DA160" s="151">
        <v>1</v>
      </c>
      <c r="DB160" s="151">
        <v>2</v>
      </c>
      <c r="DC160" s="151">
        <v>4</v>
      </c>
      <c r="DD160" s="151">
        <v>4</v>
      </c>
      <c r="DE160" s="151">
        <v>0</v>
      </c>
      <c r="DF160" s="151"/>
      <c r="DG160" s="151"/>
      <c r="DH160" s="151">
        <v>5</v>
      </c>
      <c r="DI160" s="151"/>
      <c r="DJ160" s="151"/>
      <c r="DK160" s="151"/>
      <c r="DL160" s="151"/>
      <c r="DM160" s="151"/>
      <c r="DN160" s="151">
        <v>1</v>
      </c>
      <c r="DO160" s="151"/>
      <c r="DP160" s="151">
        <v>1</v>
      </c>
      <c r="DQ160" s="151">
        <v>0</v>
      </c>
      <c r="DR160" s="151"/>
      <c r="DS160" s="151">
        <v>2</v>
      </c>
      <c r="DT160" s="151">
        <v>1</v>
      </c>
      <c r="DU160" s="151"/>
      <c r="DV160" s="151">
        <v>1</v>
      </c>
      <c r="DW160" s="151"/>
      <c r="DX160" s="151"/>
      <c r="DY160" s="151">
        <v>2</v>
      </c>
      <c r="DZ160" s="151"/>
      <c r="EA160" s="151"/>
      <c r="EB160" s="151"/>
      <c r="EC160" s="151"/>
      <c r="ED160" s="151"/>
      <c r="EE160" s="151"/>
      <c r="EF160" s="151"/>
      <c r="EG160" s="151"/>
      <c r="EH160" s="151"/>
      <c r="EI160" s="151">
        <v>0</v>
      </c>
      <c r="EJ160" s="151"/>
      <c r="EK160" s="151">
        <v>1</v>
      </c>
      <c r="EL160" s="151"/>
      <c r="EM160" s="151"/>
      <c r="EN160" s="151"/>
      <c r="EO160" s="151">
        <v>4</v>
      </c>
      <c r="EP160" s="151"/>
      <c r="EQ160" s="151"/>
      <c r="ER160" s="151">
        <v>1618</v>
      </c>
      <c r="ES160" s="151">
        <v>14962</v>
      </c>
      <c r="ET160" s="151">
        <v>2653</v>
      </c>
      <c r="EU160" s="151">
        <v>164</v>
      </c>
      <c r="EV160" s="151">
        <v>7</v>
      </c>
      <c r="EW160" s="151">
        <v>0</v>
      </c>
      <c r="EX160" s="151">
        <v>1</v>
      </c>
      <c r="EY160" s="151">
        <v>2435</v>
      </c>
      <c r="EZ160" s="151">
        <v>8</v>
      </c>
      <c r="FA160" s="151">
        <v>32</v>
      </c>
      <c r="FB160" s="151">
        <v>3</v>
      </c>
      <c r="FC160" s="151">
        <v>2</v>
      </c>
      <c r="FD160" s="151">
        <v>7</v>
      </c>
      <c r="FE160" s="151">
        <v>901</v>
      </c>
      <c r="FF160" s="151">
        <v>2</v>
      </c>
      <c r="FG160" s="151"/>
      <c r="FH160" s="151">
        <v>1</v>
      </c>
      <c r="FI160" s="151"/>
      <c r="FJ160" s="151"/>
      <c r="FK160" s="151">
        <v>1</v>
      </c>
      <c r="FL160" s="151">
        <v>4</v>
      </c>
      <c r="FM160" s="151">
        <v>3</v>
      </c>
      <c r="FN160" s="151"/>
      <c r="FO160" s="151"/>
      <c r="FP160" s="151">
        <v>1</v>
      </c>
      <c r="FQ160" s="151">
        <v>4</v>
      </c>
      <c r="FR160" s="151">
        <v>14</v>
      </c>
      <c r="FS160" s="151">
        <v>4</v>
      </c>
      <c r="FT160" s="151">
        <v>2</v>
      </c>
      <c r="FU160" s="151"/>
      <c r="FV160" s="151">
        <v>3</v>
      </c>
      <c r="FW160" s="151">
        <v>10</v>
      </c>
      <c r="FX160" s="151">
        <v>2</v>
      </c>
      <c r="FY160" s="151">
        <v>4</v>
      </c>
      <c r="FZ160" s="151">
        <v>4</v>
      </c>
      <c r="GA160" s="151"/>
      <c r="GB160" s="151">
        <v>1</v>
      </c>
      <c r="GC160" s="151"/>
      <c r="GD160" s="151"/>
      <c r="GE160" s="151">
        <v>2</v>
      </c>
      <c r="GF160" s="151">
        <v>0</v>
      </c>
      <c r="GG160" s="151"/>
      <c r="GH160" s="151">
        <v>7</v>
      </c>
      <c r="GI160" s="151">
        <v>2</v>
      </c>
      <c r="GJ160" s="151">
        <v>1</v>
      </c>
      <c r="GK160" s="151">
        <v>4</v>
      </c>
      <c r="GL160" s="151"/>
      <c r="GM160" s="151">
        <v>1</v>
      </c>
      <c r="GN160" s="151">
        <v>0</v>
      </c>
      <c r="GO160" s="151">
        <v>6</v>
      </c>
      <c r="GP160" s="151">
        <v>2</v>
      </c>
      <c r="GQ160" s="151">
        <v>1</v>
      </c>
      <c r="GR160" s="151">
        <v>2</v>
      </c>
      <c r="GS160" s="151">
        <v>3</v>
      </c>
      <c r="GT160" s="151">
        <v>38</v>
      </c>
      <c r="GU160" s="151">
        <v>56</v>
      </c>
      <c r="GV160" s="151">
        <v>37</v>
      </c>
      <c r="GW160" s="151">
        <v>14</v>
      </c>
      <c r="GX160" s="151">
        <v>4</v>
      </c>
      <c r="GY160" s="151">
        <v>3</v>
      </c>
      <c r="GZ160" s="151">
        <v>0</v>
      </c>
      <c r="HA160" s="151">
        <v>91</v>
      </c>
      <c r="HB160" s="151">
        <v>2</v>
      </c>
      <c r="HC160" s="151">
        <v>29</v>
      </c>
      <c r="HD160" s="151"/>
      <c r="HE160" s="151">
        <v>38</v>
      </c>
      <c r="HF160" s="151">
        <v>17</v>
      </c>
      <c r="HG160" s="151">
        <v>5</v>
      </c>
      <c r="HH160" s="151">
        <v>152</v>
      </c>
      <c r="HI160" s="151">
        <v>12</v>
      </c>
      <c r="HJ160" s="151">
        <v>2</v>
      </c>
      <c r="HK160" s="151">
        <v>12</v>
      </c>
      <c r="HL160" s="151">
        <v>27</v>
      </c>
      <c r="HM160" s="151">
        <v>0</v>
      </c>
      <c r="HN160" s="151"/>
      <c r="HO160" s="151"/>
      <c r="HP160" s="151">
        <v>1</v>
      </c>
      <c r="HQ160" s="151"/>
      <c r="HR160" s="151"/>
      <c r="HS160" s="151"/>
      <c r="HT160" s="151"/>
      <c r="HU160" s="151">
        <v>1</v>
      </c>
      <c r="HV160" s="151">
        <v>10</v>
      </c>
      <c r="HW160" s="151">
        <v>10</v>
      </c>
      <c r="HX160" s="151">
        <v>16</v>
      </c>
      <c r="HY160" s="151">
        <v>5</v>
      </c>
      <c r="HZ160" s="151">
        <v>1</v>
      </c>
      <c r="IA160" s="151">
        <v>2</v>
      </c>
      <c r="IB160" s="151">
        <v>1</v>
      </c>
      <c r="IC160" s="151">
        <v>17</v>
      </c>
      <c r="ID160" s="151">
        <v>1</v>
      </c>
      <c r="IE160" s="151">
        <v>38</v>
      </c>
      <c r="IF160" s="151"/>
      <c r="IG160" s="151">
        <v>3</v>
      </c>
      <c r="IH160" s="151">
        <v>1</v>
      </c>
      <c r="II160" s="151">
        <v>1</v>
      </c>
      <c r="IJ160" s="151"/>
      <c r="IK160" s="151"/>
      <c r="IL160" s="151">
        <v>1</v>
      </c>
      <c r="IM160" s="151">
        <v>3</v>
      </c>
      <c r="IN160" s="151">
        <v>1</v>
      </c>
      <c r="IO160" s="151"/>
      <c r="IP160" s="151">
        <v>3</v>
      </c>
      <c r="IQ160" s="151">
        <v>2</v>
      </c>
      <c r="IR160" s="151">
        <v>1</v>
      </c>
      <c r="IS160" s="151">
        <v>11</v>
      </c>
      <c r="IT160" s="151">
        <v>0</v>
      </c>
      <c r="IU160" s="151">
        <v>1</v>
      </c>
      <c r="IV160" s="151">
        <v>3</v>
      </c>
      <c r="IW160" s="151">
        <v>4</v>
      </c>
      <c r="IX160" s="151">
        <v>5</v>
      </c>
      <c r="IY160" s="151">
        <v>1</v>
      </c>
      <c r="IZ160" s="151"/>
      <c r="JA160" s="151">
        <v>2</v>
      </c>
      <c r="JB160" s="151">
        <v>2</v>
      </c>
      <c r="JC160" s="151"/>
      <c r="JD160" s="151"/>
      <c r="JE160" s="151">
        <v>1</v>
      </c>
      <c r="JF160" s="151"/>
      <c r="JG160" s="151"/>
      <c r="JH160" s="151">
        <v>6</v>
      </c>
      <c r="JI160" s="151">
        <v>2</v>
      </c>
      <c r="JJ160" s="151"/>
      <c r="JK160" s="151">
        <v>1</v>
      </c>
      <c r="JL160" s="151"/>
      <c r="JM160" s="151">
        <v>57</v>
      </c>
      <c r="JN160" s="151">
        <v>152</v>
      </c>
      <c r="JO160" s="151">
        <v>311</v>
      </c>
      <c r="JP160" s="151">
        <v>736</v>
      </c>
      <c r="JQ160" s="151">
        <v>34</v>
      </c>
      <c r="JR160" s="151">
        <v>831</v>
      </c>
      <c r="JS160" s="151">
        <v>64</v>
      </c>
      <c r="JT160" s="151">
        <v>445</v>
      </c>
      <c r="JU160" s="151">
        <v>178</v>
      </c>
      <c r="JV160" s="151"/>
      <c r="JW160" s="151">
        <v>369</v>
      </c>
      <c r="JX160" s="151">
        <v>631</v>
      </c>
      <c r="JY160" s="151">
        <v>55</v>
      </c>
      <c r="JZ160" s="151">
        <v>372</v>
      </c>
      <c r="KA160" s="151">
        <v>224</v>
      </c>
      <c r="KB160" s="151">
        <v>93</v>
      </c>
      <c r="KC160" s="151">
        <v>36</v>
      </c>
      <c r="KD160" s="151">
        <v>479</v>
      </c>
      <c r="KE160" s="151">
        <v>165</v>
      </c>
      <c r="KF160" s="151"/>
      <c r="KG160" s="151">
        <v>8</v>
      </c>
      <c r="KH160" s="151"/>
      <c r="KI160" s="151">
        <v>319</v>
      </c>
      <c r="KJ160" s="151">
        <v>424</v>
      </c>
      <c r="KK160" s="151">
        <v>1</v>
      </c>
      <c r="KL160" s="151">
        <v>7</v>
      </c>
      <c r="KM160" s="151">
        <v>2</v>
      </c>
      <c r="KN160" s="151">
        <v>177</v>
      </c>
      <c r="KO160" s="151">
        <v>26</v>
      </c>
      <c r="KP160" s="151"/>
      <c r="KQ160" s="151">
        <v>6</v>
      </c>
      <c r="KR160" s="151">
        <v>54</v>
      </c>
      <c r="KS160" s="151">
        <v>9</v>
      </c>
      <c r="KT160" s="151">
        <v>22</v>
      </c>
      <c r="KU160" s="151"/>
      <c r="KV160" s="151">
        <v>9</v>
      </c>
      <c r="KW160" s="151"/>
      <c r="KX160" s="151">
        <v>115</v>
      </c>
      <c r="KY160" s="151">
        <v>36</v>
      </c>
      <c r="KZ160" s="151">
        <v>6</v>
      </c>
      <c r="LA160" s="151">
        <v>2</v>
      </c>
      <c r="LB160" s="151">
        <v>90</v>
      </c>
      <c r="LC160" s="151">
        <v>0</v>
      </c>
      <c r="LD160" s="151"/>
      <c r="LE160" s="151"/>
      <c r="LF160" s="151"/>
      <c r="LG160" s="151"/>
      <c r="LH160" s="151"/>
      <c r="LI160" s="151"/>
      <c r="LJ160" s="151"/>
      <c r="LK160" s="151"/>
      <c r="LL160" s="151"/>
      <c r="LM160" s="151"/>
      <c r="LN160" s="151"/>
      <c r="LO160" s="151">
        <v>411</v>
      </c>
      <c r="LP160" s="151">
        <v>23</v>
      </c>
      <c r="LQ160" s="151"/>
      <c r="LR160" s="151"/>
      <c r="LS160" s="151"/>
      <c r="LT160" s="151"/>
      <c r="LU160" s="151">
        <v>19</v>
      </c>
      <c r="LV160" s="151">
        <v>20</v>
      </c>
      <c r="LW160" s="151">
        <v>2</v>
      </c>
      <c r="LX160" s="151">
        <v>43</v>
      </c>
      <c r="LY160" s="151">
        <v>110</v>
      </c>
      <c r="LZ160" s="151"/>
      <c r="MA160" s="151">
        <v>442</v>
      </c>
      <c r="MB160" s="151">
        <v>147</v>
      </c>
      <c r="MC160" s="151">
        <v>28</v>
      </c>
      <c r="MD160" s="151"/>
      <c r="ME160" s="151">
        <v>2</v>
      </c>
      <c r="MF160" s="151">
        <v>353</v>
      </c>
      <c r="MG160" s="151">
        <v>135</v>
      </c>
      <c r="MH160" s="151">
        <v>120</v>
      </c>
      <c r="MI160" s="151">
        <v>2582</v>
      </c>
      <c r="MJ160" s="151">
        <v>29</v>
      </c>
      <c r="MK160" s="151">
        <v>9</v>
      </c>
      <c r="ML160" s="151">
        <v>217</v>
      </c>
      <c r="MM160" s="151">
        <v>15</v>
      </c>
      <c r="MN160" s="151">
        <v>115</v>
      </c>
      <c r="MO160" s="151">
        <v>94</v>
      </c>
      <c r="MP160" s="151">
        <v>242</v>
      </c>
      <c r="MQ160" s="151">
        <v>3</v>
      </c>
      <c r="MR160" s="151">
        <v>113</v>
      </c>
      <c r="MS160" s="151">
        <v>39</v>
      </c>
      <c r="MT160" s="151">
        <v>22</v>
      </c>
      <c r="MU160" s="151">
        <v>4</v>
      </c>
      <c r="MV160" s="151">
        <v>3</v>
      </c>
      <c r="MW160" s="151"/>
      <c r="MX160" s="151">
        <v>30</v>
      </c>
      <c r="MY160" s="151">
        <v>34</v>
      </c>
      <c r="MZ160" s="151">
        <v>63</v>
      </c>
      <c r="NA160" s="151">
        <v>295</v>
      </c>
      <c r="NB160" s="151">
        <v>20</v>
      </c>
      <c r="NC160" s="151">
        <v>6</v>
      </c>
      <c r="ND160" s="151">
        <v>195</v>
      </c>
      <c r="NE160" s="151">
        <v>6</v>
      </c>
      <c r="NF160" s="151">
        <v>1255</v>
      </c>
      <c r="NG160" s="151">
        <v>2</v>
      </c>
      <c r="NH160" s="151">
        <v>1</v>
      </c>
      <c r="NI160" s="151"/>
      <c r="NJ160" s="151">
        <v>5</v>
      </c>
      <c r="NK160" s="151">
        <v>6</v>
      </c>
      <c r="NL160" s="151">
        <v>3</v>
      </c>
      <c r="NM160" s="151">
        <v>23</v>
      </c>
      <c r="NN160" s="151">
        <v>14</v>
      </c>
      <c r="NO160" s="151">
        <v>80</v>
      </c>
      <c r="NP160" s="151">
        <v>17</v>
      </c>
      <c r="NQ160" s="151">
        <v>26</v>
      </c>
      <c r="NR160" s="151"/>
      <c r="NS160" s="151">
        <v>1151</v>
      </c>
      <c r="NT160" s="151">
        <v>0</v>
      </c>
      <c r="NU160" s="151"/>
      <c r="NV160" s="151"/>
      <c r="NW160" s="151">
        <v>3</v>
      </c>
      <c r="NX160" s="151"/>
      <c r="NY160" s="151">
        <v>26</v>
      </c>
      <c r="NZ160" s="151">
        <v>144</v>
      </c>
      <c r="OA160" s="151">
        <v>3</v>
      </c>
      <c r="OB160" s="151">
        <v>139</v>
      </c>
      <c r="OC160" s="151">
        <v>35</v>
      </c>
      <c r="OD160" s="151"/>
      <c r="OE160" s="151">
        <v>1506</v>
      </c>
      <c r="OF160" s="151">
        <v>7</v>
      </c>
      <c r="OG160" s="151">
        <v>2038</v>
      </c>
      <c r="OH160" s="151"/>
      <c r="OI160" s="151">
        <v>66</v>
      </c>
      <c r="OJ160" s="151">
        <v>1077</v>
      </c>
      <c r="OK160" s="151">
        <v>158</v>
      </c>
      <c r="OL160" s="151">
        <v>2248</v>
      </c>
      <c r="OM160" s="151">
        <v>373</v>
      </c>
      <c r="ON160" s="151"/>
      <c r="OO160" s="152">
        <v>91</v>
      </c>
      <c r="OP160" s="142">
        <v>49169</v>
      </c>
      <c r="OQ160" s="153">
        <v>2878</v>
      </c>
      <c r="OR160" s="151"/>
      <c r="OS160" s="151"/>
      <c r="OT160" s="151"/>
      <c r="OU160" s="151"/>
      <c r="OV160" s="151">
        <v>196</v>
      </c>
      <c r="OW160" s="151">
        <v>5097</v>
      </c>
      <c r="OX160" s="151">
        <v>-15858</v>
      </c>
      <c r="OY160" s="151"/>
      <c r="OZ160" s="151"/>
      <c r="PA160" s="151"/>
      <c r="PB160" s="151"/>
      <c r="PC160" s="151"/>
      <c r="PD160" s="151"/>
      <c r="PE160" s="151"/>
      <c r="PF160" s="151"/>
      <c r="PG160" s="151"/>
      <c r="PH160" s="151"/>
      <c r="PI160" s="151"/>
      <c r="PJ160" s="154"/>
      <c r="PK160" s="142">
        <v>-7686</v>
      </c>
      <c r="PL160" s="142">
        <v>41482</v>
      </c>
    </row>
    <row r="161" spans="1:428" ht="15" x14ac:dyDescent="0.25">
      <c r="A161" s="156">
        <v>336360</v>
      </c>
      <c r="B161" s="157" t="s">
        <v>725</v>
      </c>
      <c r="C161" s="147" t="s">
        <v>347</v>
      </c>
      <c r="D161" s="153">
        <v>2</v>
      </c>
      <c r="E161" s="151">
        <v>7</v>
      </c>
      <c r="F161" s="151">
        <v>3</v>
      </c>
      <c r="G161" s="151">
        <v>2</v>
      </c>
      <c r="H161" s="151">
        <v>2</v>
      </c>
      <c r="I161" s="151">
        <v>7</v>
      </c>
      <c r="J161" s="151">
        <v>13</v>
      </c>
      <c r="K161" s="151"/>
      <c r="L161" s="151">
        <v>1</v>
      </c>
      <c r="M161" s="151">
        <v>1</v>
      </c>
      <c r="N161" s="151"/>
      <c r="O161" s="151"/>
      <c r="P161" s="151">
        <v>0</v>
      </c>
      <c r="Q161" s="151"/>
      <c r="R161" s="151"/>
      <c r="S161" s="151"/>
      <c r="T161" s="151"/>
      <c r="U161" s="151"/>
      <c r="V161" s="151"/>
      <c r="W161" s="151"/>
      <c r="X161" s="151"/>
      <c r="Y161" s="151"/>
      <c r="Z161" s="151"/>
      <c r="AA161" s="151"/>
      <c r="AB161" s="151"/>
      <c r="AC161" s="151"/>
      <c r="AD161" s="151"/>
      <c r="AE161" s="151"/>
      <c r="AF161" s="151"/>
      <c r="AG161" s="151"/>
      <c r="AH161" s="151"/>
      <c r="AI161" s="151"/>
      <c r="AJ161" s="151"/>
      <c r="AK161" s="151"/>
      <c r="AL161" s="151"/>
      <c r="AM161" s="151"/>
      <c r="AN161" s="151"/>
      <c r="AO161" s="151"/>
      <c r="AP161" s="151"/>
      <c r="AQ161" s="151"/>
      <c r="AR161" s="151"/>
      <c r="AS161" s="151"/>
      <c r="AT161" s="151"/>
      <c r="AU161" s="151"/>
      <c r="AV161" s="151"/>
      <c r="AW161" s="151"/>
      <c r="AX161" s="151"/>
      <c r="AY161" s="151"/>
      <c r="AZ161" s="151"/>
      <c r="BA161" s="151"/>
      <c r="BB161" s="151"/>
      <c r="BC161" s="151"/>
      <c r="BD161" s="151"/>
      <c r="BE161" s="151"/>
      <c r="BF161" s="151"/>
      <c r="BG161" s="151"/>
      <c r="BH161" s="151"/>
      <c r="BI161" s="151"/>
      <c r="BJ161" s="151"/>
      <c r="BK161" s="151"/>
      <c r="BL161" s="151"/>
      <c r="BM161" s="151"/>
      <c r="BN161" s="151"/>
      <c r="BO161" s="151"/>
      <c r="BP161" s="151"/>
      <c r="BQ161" s="151"/>
      <c r="BR161" s="151"/>
      <c r="BS161" s="151"/>
      <c r="BT161" s="151"/>
      <c r="BU161" s="151"/>
      <c r="BV161" s="151"/>
      <c r="BW161" s="151"/>
      <c r="BX161" s="151"/>
      <c r="BY161" s="151"/>
      <c r="BZ161" s="151"/>
      <c r="CA161" s="151"/>
      <c r="CB161" s="151"/>
      <c r="CC161" s="151"/>
      <c r="CD161" s="151"/>
      <c r="CE161" s="151"/>
      <c r="CF161" s="151"/>
      <c r="CG161" s="151"/>
      <c r="CH161" s="151"/>
      <c r="CI161" s="151"/>
      <c r="CJ161" s="151">
        <v>565</v>
      </c>
      <c r="CK161" s="151"/>
      <c r="CL161" s="151"/>
      <c r="CM161" s="151"/>
      <c r="CN161" s="151"/>
      <c r="CO161" s="151"/>
      <c r="CP161" s="151"/>
      <c r="CQ161" s="151"/>
      <c r="CR161" s="151"/>
      <c r="CS161" s="151"/>
      <c r="CT161" s="151"/>
      <c r="CU161" s="151"/>
      <c r="CV161" s="151"/>
      <c r="CW161" s="151"/>
      <c r="CX161" s="151"/>
      <c r="CY161" s="151"/>
      <c r="CZ161" s="151"/>
      <c r="DA161" s="151"/>
      <c r="DB161" s="151"/>
      <c r="DC161" s="151"/>
      <c r="DD161" s="151"/>
      <c r="DE161" s="151"/>
      <c r="DF161" s="151"/>
      <c r="DG161" s="151"/>
      <c r="DH161" s="151"/>
      <c r="DI161" s="151"/>
      <c r="DJ161" s="151"/>
      <c r="DK161" s="151"/>
      <c r="DL161" s="151"/>
      <c r="DM161" s="151"/>
      <c r="DN161" s="151"/>
      <c r="DO161" s="151"/>
      <c r="DP161" s="151"/>
      <c r="DQ161" s="151"/>
      <c r="DR161" s="151"/>
      <c r="DS161" s="151"/>
      <c r="DT161" s="151"/>
      <c r="DU161" s="151"/>
      <c r="DV161" s="151"/>
      <c r="DW161" s="151"/>
      <c r="DX161" s="151"/>
      <c r="DY161" s="151"/>
      <c r="DZ161" s="151"/>
      <c r="EA161" s="151"/>
      <c r="EB161" s="151"/>
      <c r="EC161" s="151"/>
      <c r="ED161" s="151"/>
      <c r="EE161" s="151"/>
      <c r="EF161" s="151"/>
      <c r="EG161" s="151"/>
      <c r="EH161" s="151"/>
      <c r="EI161" s="151"/>
      <c r="EJ161" s="151"/>
      <c r="EK161" s="151"/>
      <c r="EL161" s="151"/>
      <c r="EM161" s="151"/>
      <c r="EN161" s="151"/>
      <c r="EO161" s="151"/>
      <c r="EP161" s="151"/>
      <c r="EQ161" s="151"/>
      <c r="ER161" s="151">
        <v>3983</v>
      </c>
      <c r="ES161" s="151">
        <v>19567</v>
      </c>
      <c r="ET161" s="151">
        <v>3078</v>
      </c>
      <c r="EU161" s="151">
        <v>395</v>
      </c>
      <c r="EV161" s="151">
        <v>13</v>
      </c>
      <c r="EW161" s="151"/>
      <c r="EX161" s="151"/>
      <c r="EY161" s="151"/>
      <c r="EZ161" s="151"/>
      <c r="FA161" s="151"/>
      <c r="FB161" s="151">
        <v>7846</v>
      </c>
      <c r="FC161" s="151"/>
      <c r="FD161" s="151"/>
      <c r="FE161" s="151"/>
      <c r="FF161" s="151">
        <v>575</v>
      </c>
      <c r="FG161" s="151"/>
      <c r="FH161" s="151">
        <v>6</v>
      </c>
      <c r="FI161" s="151"/>
      <c r="FJ161" s="151"/>
      <c r="FK161" s="151"/>
      <c r="FL161" s="151"/>
      <c r="FM161" s="151"/>
      <c r="FN161" s="151"/>
      <c r="FO161" s="151"/>
      <c r="FP161" s="151"/>
      <c r="FQ161" s="151"/>
      <c r="FR161" s="151"/>
      <c r="FS161" s="151"/>
      <c r="FT161" s="151"/>
      <c r="FU161" s="151"/>
      <c r="FV161" s="151"/>
      <c r="FW161" s="151"/>
      <c r="FX161" s="151">
        <v>0</v>
      </c>
      <c r="FY161" s="151"/>
      <c r="FZ161" s="151"/>
      <c r="GA161" s="151"/>
      <c r="GB161" s="151"/>
      <c r="GC161" s="151"/>
      <c r="GD161" s="151"/>
      <c r="GE161" s="151"/>
      <c r="GF161" s="151"/>
      <c r="GG161" s="151"/>
      <c r="GH161" s="151"/>
      <c r="GI161" s="151"/>
      <c r="GJ161" s="151"/>
      <c r="GK161" s="151"/>
      <c r="GL161" s="151"/>
      <c r="GM161" s="151"/>
      <c r="GN161" s="151"/>
      <c r="GO161" s="151"/>
      <c r="GP161" s="151"/>
      <c r="GQ161" s="151"/>
      <c r="GR161" s="151"/>
      <c r="GS161" s="151"/>
      <c r="GT161" s="151"/>
      <c r="GU161" s="151"/>
      <c r="GV161" s="151"/>
      <c r="GW161" s="151"/>
      <c r="GX161" s="151"/>
      <c r="GY161" s="151"/>
      <c r="GZ161" s="151"/>
      <c r="HA161" s="151"/>
      <c r="HB161" s="151"/>
      <c r="HC161" s="151"/>
      <c r="HD161" s="151"/>
      <c r="HE161" s="151"/>
      <c r="HF161" s="151"/>
      <c r="HG161" s="151"/>
      <c r="HH161" s="151"/>
      <c r="HI161" s="151"/>
      <c r="HJ161" s="151"/>
      <c r="HK161" s="151"/>
      <c r="HL161" s="151"/>
      <c r="HM161" s="151"/>
      <c r="HN161" s="151"/>
      <c r="HO161" s="151"/>
      <c r="HP161" s="151"/>
      <c r="HQ161" s="151"/>
      <c r="HR161" s="151"/>
      <c r="HS161" s="151"/>
      <c r="HT161" s="151"/>
      <c r="HU161" s="151"/>
      <c r="HV161" s="151"/>
      <c r="HW161" s="151"/>
      <c r="HX161" s="151"/>
      <c r="HY161" s="151"/>
      <c r="HZ161" s="151"/>
      <c r="IA161" s="151"/>
      <c r="IB161" s="151"/>
      <c r="IC161" s="151">
        <v>3</v>
      </c>
      <c r="ID161" s="151"/>
      <c r="IE161" s="151"/>
      <c r="IF161" s="151"/>
      <c r="IG161" s="151"/>
      <c r="IH161" s="151"/>
      <c r="II161" s="151"/>
      <c r="IJ161" s="151"/>
      <c r="IK161" s="151"/>
      <c r="IL161" s="151"/>
      <c r="IM161" s="151">
        <v>1</v>
      </c>
      <c r="IN161" s="151"/>
      <c r="IO161" s="151"/>
      <c r="IP161" s="151"/>
      <c r="IQ161" s="151"/>
      <c r="IR161" s="151"/>
      <c r="IS161" s="151"/>
      <c r="IT161" s="151"/>
      <c r="IU161" s="151"/>
      <c r="IV161" s="151"/>
      <c r="IW161" s="151"/>
      <c r="IX161" s="151"/>
      <c r="IY161" s="151"/>
      <c r="IZ161" s="151"/>
      <c r="JA161" s="151"/>
      <c r="JB161" s="151"/>
      <c r="JC161" s="151"/>
      <c r="JD161" s="151"/>
      <c r="JE161" s="151"/>
      <c r="JF161" s="151"/>
      <c r="JG161" s="151"/>
      <c r="JH161" s="151"/>
      <c r="JI161" s="151"/>
      <c r="JJ161" s="151"/>
      <c r="JK161" s="151"/>
      <c r="JL161" s="151"/>
      <c r="JM161" s="151"/>
      <c r="JN161" s="151"/>
      <c r="JO161" s="151"/>
      <c r="JP161" s="151"/>
      <c r="JQ161" s="151"/>
      <c r="JR161" s="151"/>
      <c r="JS161" s="151"/>
      <c r="JT161" s="151"/>
      <c r="JU161" s="151"/>
      <c r="JV161" s="151"/>
      <c r="JW161" s="151">
        <v>135</v>
      </c>
      <c r="JX161" s="151"/>
      <c r="JY161" s="151"/>
      <c r="JZ161" s="151"/>
      <c r="KA161" s="151"/>
      <c r="KB161" s="151"/>
      <c r="KC161" s="151">
        <v>13</v>
      </c>
      <c r="KD161" s="151"/>
      <c r="KE161" s="151"/>
      <c r="KF161" s="151"/>
      <c r="KG161" s="151">
        <v>38</v>
      </c>
      <c r="KH161" s="151"/>
      <c r="KI161" s="151">
        <v>25</v>
      </c>
      <c r="KJ161" s="151">
        <v>31</v>
      </c>
      <c r="KK161" s="151"/>
      <c r="KL161" s="151">
        <v>127</v>
      </c>
      <c r="KM161" s="151"/>
      <c r="KN161" s="151">
        <v>229</v>
      </c>
      <c r="KO161" s="151"/>
      <c r="KP161" s="151"/>
      <c r="KQ161" s="151"/>
      <c r="KR161" s="151"/>
      <c r="KS161" s="151"/>
      <c r="KT161" s="151"/>
      <c r="KU161" s="151"/>
      <c r="KV161" s="151"/>
      <c r="KW161" s="151"/>
      <c r="KX161" s="151"/>
      <c r="KY161" s="151"/>
      <c r="KZ161" s="151"/>
      <c r="LA161" s="151"/>
      <c r="LB161" s="151"/>
      <c r="LC161" s="151"/>
      <c r="LD161" s="151"/>
      <c r="LE161" s="151"/>
      <c r="LF161" s="151"/>
      <c r="LG161" s="151"/>
      <c r="LH161" s="151"/>
      <c r="LI161" s="151"/>
      <c r="LJ161" s="151"/>
      <c r="LK161" s="151"/>
      <c r="LL161" s="151"/>
      <c r="LM161" s="151"/>
      <c r="LN161" s="151"/>
      <c r="LO161" s="151"/>
      <c r="LP161" s="151">
        <v>115</v>
      </c>
      <c r="LQ161" s="151"/>
      <c r="LR161" s="151"/>
      <c r="LS161" s="151"/>
      <c r="LT161" s="151"/>
      <c r="LU161" s="151"/>
      <c r="LV161" s="151"/>
      <c r="LW161" s="151"/>
      <c r="LX161" s="151"/>
      <c r="LY161" s="151"/>
      <c r="LZ161" s="151"/>
      <c r="MA161" s="151">
        <v>0</v>
      </c>
      <c r="MB161" s="151"/>
      <c r="MC161" s="151"/>
      <c r="MD161" s="151"/>
      <c r="ME161" s="151"/>
      <c r="MF161" s="151"/>
      <c r="MG161" s="151"/>
      <c r="MH161" s="151"/>
      <c r="MI161" s="151"/>
      <c r="MJ161" s="151"/>
      <c r="MK161" s="151"/>
      <c r="ML161" s="151"/>
      <c r="MM161" s="151"/>
      <c r="MN161" s="151"/>
      <c r="MO161" s="151"/>
      <c r="MP161" s="151"/>
      <c r="MQ161" s="151"/>
      <c r="MR161" s="151"/>
      <c r="MS161" s="151"/>
      <c r="MT161" s="151"/>
      <c r="MU161" s="151"/>
      <c r="MV161" s="151"/>
      <c r="MW161" s="151"/>
      <c r="MX161" s="151"/>
      <c r="MY161" s="151"/>
      <c r="MZ161" s="151">
        <v>7</v>
      </c>
      <c r="NA161" s="151"/>
      <c r="NB161" s="151"/>
      <c r="NC161" s="151"/>
      <c r="ND161" s="151"/>
      <c r="NE161" s="151"/>
      <c r="NF161" s="151"/>
      <c r="NG161" s="151"/>
      <c r="NH161" s="151"/>
      <c r="NI161" s="151"/>
      <c r="NJ161" s="151"/>
      <c r="NK161" s="151"/>
      <c r="NL161" s="151"/>
      <c r="NM161" s="151"/>
      <c r="NN161" s="151">
        <v>0</v>
      </c>
      <c r="NO161" s="151"/>
      <c r="NP161" s="151"/>
      <c r="NQ161" s="151"/>
      <c r="NR161" s="151"/>
      <c r="NS161" s="151">
        <v>56</v>
      </c>
      <c r="NT161" s="151">
        <v>0</v>
      </c>
      <c r="NU161" s="151"/>
      <c r="NV161" s="151"/>
      <c r="NW161" s="151"/>
      <c r="NX161" s="151"/>
      <c r="NY161" s="151"/>
      <c r="NZ161" s="151"/>
      <c r="OA161" s="151"/>
      <c r="OB161" s="151"/>
      <c r="OC161" s="151"/>
      <c r="OD161" s="151"/>
      <c r="OE161" s="151">
        <v>1</v>
      </c>
      <c r="OF161" s="151">
        <v>0</v>
      </c>
      <c r="OG161" s="151"/>
      <c r="OH161" s="151"/>
      <c r="OI161" s="151"/>
      <c r="OJ161" s="151"/>
      <c r="OK161" s="151">
        <v>0</v>
      </c>
      <c r="OL161" s="151">
        <v>17</v>
      </c>
      <c r="OM161" s="151"/>
      <c r="ON161" s="151"/>
      <c r="OO161" s="152">
        <v>0</v>
      </c>
      <c r="OP161" s="142">
        <v>36862</v>
      </c>
      <c r="OQ161" s="153">
        <v>0</v>
      </c>
      <c r="OR161" s="151">
        <v>650</v>
      </c>
      <c r="OS161" s="151"/>
      <c r="OT161" s="151"/>
      <c r="OU161" s="151"/>
      <c r="OV161" s="151">
        <v>-174</v>
      </c>
      <c r="OW161" s="151">
        <v>1896</v>
      </c>
      <c r="OX161" s="151">
        <v>-8730</v>
      </c>
      <c r="OY161" s="151"/>
      <c r="OZ161" s="151"/>
      <c r="PA161" s="151"/>
      <c r="PB161" s="151"/>
      <c r="PC161" s="151"/>
      <c r="PD161" s="151">
        <v>8</v>
      </c>
      <c r="PE161" s="151"/>
      <c r="PF161" s="151"/>
      <c r="PG161" s="151"/>
      <c r="PH161" s="151">
        <v>11</v>
      </c>
      <c r="PI161" s="151"/>
      <c r="PJ161" s="154"/>
      <c r="PK161" s="142">
        <v>-6339</v>
      </c>
      <c r="PL161" s="142">
        <v>30523</v>
      </c>
    </row>
    <row r="162" spans="1:428" ht="15" x14ac:dyDescent="0.25">
      <c r="A162" s="156">
        <v>336370</v>
      </c>
      <c r="B162" s="157" t="s">
        <v>725</v>
      </c>
      <c r="C162" s="147" t="s">
        <v>348</v>
      </c>
      <c r="D162" s="153"/>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c r="AE162" s="151"/>
      <c r="AF162" s="151"/>
      <c r="AG162" s="151"/>
      <c r="AH162" s="151"/>
      <c r="AI162" s="151"/>
      <c r="AJ162" s="151"/>
      <c r="AK162" s="151"/>
      <c r="AL162" s="151"/>
      <c r="AM162" s="151"/>
      <c r="AN162" s="151"/>
      <c r="AO162" s="151"/>
      <c r="AP162" s="151"/>
      <c r="AQ162" s="151"/>
      <c r="AR162" s="151"/>
      <c r="AS162" s="151"/>
      <c r="AT162" s="151"/>
      <c r="AU162" s="151"/>
      <c r="AV162" s="151"/>
      <c r="AW162" s="151"/>
      <c r="AX162" s="151"/>
      <c r="AY162" s="151"/>
      <c r="AZ162" s="151"/>
      <c r="BA162" s="151"/>
      <c r="BB162" s="151"/>
      <c r="BC162" s="151"/>
      <c r="BD162" s="151"/>
      <c r="BE162" s="151"/>
      <c r="BF162" s="151"/>
      <c r="BG162" s="151"/>
      <c r="BH162" s="151"/>
      <c r="BI162" s="151"/>
      <c r="BJ162" s="151"/>
      <c r="BK162" s="151"/>
      <c r="BL162" s="151"/>
      <c r="BM162" s="151"/>
      <c r="BN162" s="151"/>
      <c r="BO162" s="151"/>
      <c r="BP162" s="151">
        <v>259</v>
      </c>
      <c r="BQ162" s="151"/>
      <c r="BR162" s="151"/>
      <c r="BS162" s="151"/>
      <c r="BT162" s="151"/>
      <c r="BU162" s="151"/>
      <c r="BV162" s="151"/>
      <c r="BW162" s="151"/>
      <c r="BX162" s="151"/>
      <c r="BY162" s="151"/>
      <c r="BZ162" s="151"/>
      <c r="CA162" s="151"/>
      <c r="CB162" s="151"/>
      <c r="CC162" s="151"/>
      <c r="CD162" s="151"/>
      <c r="CE162" s="151"/>
      <c r="CF162" s="151"/>
      <c r="CG162" s="151"/>
      <c r="CH162" s="151"/>
      <c r="CI162" s="151"/>
      <c r="CJ162" s="151"/>
      <c r="CK162" s="151"/>
      <c r="CL162" s="151"/>
      <c r="CM162" s="151"/>
      <c r="CN162" s="151"/>
      <c r="CO162" s="151"/>
      <c r="CP162" s="151"/>
      <c r="CQ162" s="151"/>
      <c r="CR162" s="151"/>
      <c r="CS162" s="151"/>
      <c r="CT162" s="151"/>
      <c r="CU162" s="151"/>
      <c r="CV162" s="151"/>
      <c r="CW162" s="151"/>
      <c r="CX162" s="151"/>
      <c r="CY162" s="151"/>
      <c r="CZ162" s="151"/>
      <c r="DA162" s="151"/>
      <c r="DB162" s="151"/>
      <c r="DC162" s="151"/>
      <c r="DD162" s="151"/>
      <c r="DE162" s="151"/>
      <c r="DF162" s="151"/>
      <c r="DG162" s="151"/>
      <c r="DH162" s="151"/>
      <c r="DI162" s="151"/>
      <c r="DJ162" s="151"/>
      <c r="DK162" s="151"/>
      <c r="DL162" s="151"/>
      <c r="DM162" s="151"/>
      <c r="DN162" s="151"/>
      <c r="DO162" s="151"/>
      <c r="DP162" s="151"/>
      <c r="DQ162" s="151"/>
      <c r="DR162" s="151"/>
      <c r="DS162" s="151"/>
      <c r="DT162" s="151"/>
      <c r="DU162" s="151"/>
      <c r="DV162" s="151"/>
      <c r="DW162" s="151"/>
      <c r="DX162" s="151"/>
      <c r="DY162" s="151"/>
      <c r="DZ162" s="151"/>
      <c r="EA162" s="151"/>
      <c r="EB162" s="151"/>
      <c r="EC162" s="151"/>
      <c r="ED162" s="151"/>
      <c r="EE162" s="151"/>
      <c r="EF162" s="151"/>
      <c r="EG162" s="151"/>
      <c r="EH162" s="151"/>
      <c r="EI162" s="151"/>
      <c r="EJ162" s="151"/>
      <c r="EK162" s="151"/>
      <c r="EL162" s="151"/>
      <c r="EM162" s="151"/>
      <c r="EN162" s="151"/>
      <c r="EO162" s="151"/>
      <c r="EP162" s="151"/>
      <c r="EQ162" s="151"/>
      <c r="ER162" s="151">
        <v>2778</v>
      </c>
      <c r="ES162" s="151">
        <v>26132</v>
      </c>
      <c r="ET162" s="151">
        <v>197</v>
      </c>
      <c r="EU162" s="151">
        <v>383</v>
      </c>
      <c r="EV162" s="151">
        <v>2</v>
      </c>
      <c r="EW162" s="151">
        <v>0</v>
      </c>
      <c r="EX162" s="151"/>
      <c r="EY162" s="151">
        <v>705</v>
      </c>
      <c r="EZ162" s="151">
        <v>106</v>
      </c>
      <c r="FA162" s="151">
        <v>173</v>
      </c>
      <c r="FB162" s="151">
        <v>5</v>
      </c>
      <c r="FC162" s="151">
        <v>589</v>
      </c>
      <c r="FD162" s="151">
        <v>2560</v>
      </c>
      <c r="FE162" s="151">
        <v>176</v>
      </c>
      <c r="FF162" s="151"/>
      <c r="FG162" s="151"/>
      <c r="FH162" s="151"/>
      <c r="FI162" s="151"/>
      <c r="FJ162" s="151"/>
      <c r="FK162" s="151"/>
      <c r="FL162" s="151"/>
      <c r="FM162" s="151"/>
      <c r="FN162" s="151"/>
      <c r="FO162" s="151"/>
      <c r="FP162" s="151"/>
      <c r="FQ162" s="151"/>
      <c r="FR162" s="151"/>
      <c r="FS162" s="151"/>
      <c r="FT162" s="151"/>
      <c r="FU162" s="151"/>
      <c r="FV162" s="151"/>
      <c r="FW162" s="151"/>
      <c r="FX162" s="151"/>
      <c r="FY162" s="151"/>
      <c r="FZ162" s="151"/>
      <c r="GA162" s="151"/>
      <c r="GB162" s="151"/>
      <c r="GC162" s="151"/>
      <c r="GD162" s="151"/>
      <c r="GE162" s="151"/>
      <c r="GF162" s="151"/>
      <c r="GG162" s="151"/>
      <c r="GH162" s="151"/>
      <c r="GI162" s="151"/>
      <c r="GJ162" s="151"/>
      <c r="GK162" s="151"/>
      <c r="GL162" s="151"/>
      <c r="GM162" s="151"/>
      <c r="GN162" s="151"/>
      <c r="GO162" s="151"/>
      <c r="GP162" s="151"/>
      <c r="GQ162" s="151"/>
      <c r="GR162" s="151"/>
      <c r="GS162" s="151"/>
      <c r="GT162" s="151"/>
      <c r="GU162" s="151"/>
      <c r="GV162" s="151"/>
      <c r="GW162" s="151"/>
      <c r="GX162" s="151"/>
      <c r="GY162" s="151"/>
      <c r="GZ162" s="151"/>
      <c r="HA162" s="151"/>
      <c r="HB162" s="151"/>
      <c r="HC162" s="151"/>
      <c r="HD162" s="151"/>
      <c r="HE162" s="151"/>
      <c r="HF162" s="151"/>
      <c r="HG162" s="151"/>
      <c r="HH162" s="151"/>
      <c r="HI162" s="151"/>
      <c r="HJ162" s="151"/>
      <c r="HK162" s="151"/>
      <c r="HL162" s="151"/>
      <c r="HM162" s="151"/>
      <c r="HN162" s="151"/>
      <c r="HO162" s="151"/>
      <c r="HP162" s="151"/>
      <c r="HQ162" s="151"/>
      <c r="HR162" s="151"/>
      <c r="HS162" s="151"/>
      <c r="HT162" s="151"/>
      <c r="HU162" s="151"/>
      <c r="HV162" s="151"/>
      <c r="HW162" s="151"/>
      <c r="HX162" s="151"/>
      <c r="HY162" s="151"/>
      <c r="HZ162" s="151"/>
      <c r="IA162" s="151"/>
      <c r="IB162" s="151"/>
      <c r="IC162" s="151"/>
      <c r="ID162" s="151"/>
      <c r="IE162" s="151"/>
      <c r="IF162" s="151"/>
      <c r="IG162" s="151"/>
      <c r="IH162" s="151"/>
      <c r="II162" s="151"/>
      <c r="IJ162" s="151"/>
      <c r="IK162" s="151"/>
      <c r="IL162" s="151"/>
      <c r="IM162" s="151"/>
      <c r="IN162" s="151"/>
      <c r="IO162" s="151"/>
      <c r="IP162" s="151"/>
      <c r="IQ162" s="151"/>
      <c r="IR162" s="151"/>
      <c r="IS162" s="151"/>
      <c r="IT162" s="151"/>
      <c r="IU162" s="151"/>
      <c r="IV162" s="151"/>
      <c r="IW162" s="151"/>
      <c r="IX162" s="151"/>
      <c r="IY162" s="151"/>
      <c r="IZ162" s="151"/>
      <c r="JA162" s="151"/>
      <c r="JB162" s="151"/>
      <c r="JC162" s="151"/>
      <c r="JD162" s="151"/>
      <c r="JE162" s="151"/>
      <c r="JF162" s="151"/>
      <c r="JG162" s="151"/>
      <c r="JH162" s="151"/>
      <c r="JI162" s="151"/>
      <c r="JJ162" s="151"/>
      <c r="JK162" s="151"/>
      <c r="JL162" s="151"/>
      <c r="JM162" s="151"/>
      <c r="JN162" s="151"/>
      <c r="JO162" s="151"/>
      <c r="JP162" s="151"/>
      <c r="JQ162" s="151"/>
      <c r="JR162" s="151"/>
      <c r="JS162" s="151"/>
      <c r="JT162" s="151"/>
      <c r="JU162" s="151"/>
      <c r="JV162" s="151"/>
      <c r="JW162" s="151">
        <v>35</v>
      </c>
      <c r="JX162" s="151"/>
      <c r="JY162" s="151"/>
      <c r="JZ162" s="151"/>
      <c r="KA162" s="151"/>
      <c r="KB162" s="151"/>
      <c r="KC162" s="151"/>
      <c r="KD162" s="151"/>
      <c r="KE162" s="151"/>
      <c r="KF162" s="151"/>
      <c r="KG162" s="151"/>
      <c r="KH162" s="151"/>
      <c r="KI162" s="151"/>
      <c r="KJ162" s="151"/>
      <c r="KK162" s="151"/>
      <c r="KL162" s="151"/>
      <c r="KM162" s="151"/>
      <c r="KN162" s="151"/>
      <c r="KO162" s="151"/>
      <c r="KP162" s="151"/>
      <c r="KQ162" s="151"/>
      <c r="KR162" s="151"/>
      <c r="KS162" s="151"/>
      <c r="KT162" s="151"/>
      <c r="KU162" s="151"/>
      <c r="KV162" s="151"/>
      <c r="KW162" s="151"/>
      <c r="KX162" s="151"/>
      <c r="KY162" s="151"/>
      <c r="KZ162" s="151"/>
      <c r="LA162" s="151"/>
      <c r="LB162" s="151"/>
      <c r="LC162" s="151"/>
      <c r="LD162" s="151"/>
      <c r="LE162" s="151"/>
      <c r="LF162" s="151"/>
      <c r="LG162" s="151"/>
      <c r="LH162" s="151"/>
      <c r="LI162" s="151"/>
      <c r="LJ162" s="151"/>
      <c r="LK162" s="151"/>
      <c r="LL162" s="151"/>
      <c r="LM162" s="151"/>
      <c r="LN162" s="151"/>
      <c r="LO162" s="151"/>
      <c r="LP162" s="151"/>
      <c r="LQ162" s="151"/>
      <c r="LR162" s="151"/>
      <c r="LS162" s="151"/>
      <c r="LT162" s="151"/>
      <c r="LU162" s="151"/>
      <c r="LV162" s="151"/>
      <c r="LW162" s="151"/>
      <c r="LX162" s="151">
        <v>59</v>
      </c>
      <c r="LY162" s="151"/>
      <c r="LZ162" s="151"/>
      <c r="MA162" s="151">
        <v>248</v>
      </c>
      <c r="MB162" s="151"/>
      <c r="MC162" s="151"/>
      <c r="MD162" s="151"/>
      <c r="ME162" s="151"/>
      <c r="MF162" s="151"/>
      <c r="MG162" s="151">
        <v>4</v>
      </c>
      <c r="MH162" s="151"/>
      <c r="MI162" s="151"/>
      <c r="MJ162" s="151"/>
      <c r="MK162" s="151"/>
      <c r="ML162" s="151"/>
      <c r="MM162" s="151"/>
      <c r="MN162" s="151"/>
      <c r="MO162" s="151"/>
      <c r="MP162" s="151"/>
      <c r="MQ162" s="151"/>
      <c r="MR162" s="151"/>
      <c r="MS162" s="151"/>
      <c r="MT162" s="151"/>
      <c r="MU162" s="151"/>
      <c r="MV162" s="151"/>
      <c r="MW162" s="151"/>
      <c r="MX162" s="151"/>
      <c r="MY162" s="151"/>
      <c r="MZ162" s="151"/>
      <c r="NA162" s="151"/>
      <c r="NB162" s="151"/>
      <c r="NC162" s="151"/>
      <c r="ND162" s="151"/>
      <c r="NE162" s="151"/>
      <c r="NF162" s="151"/>
      <c r="NG162" s="151"/>
      <c r="NH162" s="151"/>
      <c r="NI162" s="151"/>
      <c r="NJ162" s="151"/>
      <c r="NK162" s="151"/>
      <c r="NL162" s="151"/>
      <c r="NM162" s="151"/>
      <c r="NN162" s="151"/>
      <c r="NO162" s="151"/>
      <c r="NP162" s="151"/>
      <c r="NQ162" s="151"/>
      <c r="NR162" s="151"/>
      <c r="NS162" s="151">
        <v>112</v>
      </c>
      <c r="NT162" s="151">
        <v>0</v>
      </c>
      <c r="NU162" s="151"/>
      <c r="NV162" s="151"/>
      <c r="NW162" s="151"/>
      <c r="NX162" s="151"/>
      <c r="NY162" s="151"/>
      <c r="NZ162" s="151"/>
      <c r="OA162" s="151"/>
      <c r="OB162" s="151"/>
      <c r="OC162" s="151"/>
      <c r="OD162" s="151"/>
      <c r="OE162" s="151"/>
      <c r="OF162" s="151"/>
      <c r="OG162" s="151"/>
      <c r="OH162" s="151"/>
      <c r="OI162" s="151"/>
      <c r="OJ162" s="151"/>
      <c r="OK162" s="151"/>
      <c r="OL162" s="151"/>
      <c r="OM162" s="151">
        <v>52</v>
      </c>
      <c r="ON162" s="151"/>
      <c r="OO162" s="152"/>
      <c r="OP162" s="142">
        <v>34574</v>
      </c>
      <c r="OQ162" s="153"/>
      <c r="OR162" s="151"/>
      <c r="OS162" s="151"/>
      <c r="OT162" s="151"/>
      <c r="OU162" s="151"/>
      <c r="OV162" s="151">
        <v>62</v>
      </c>
      <c r="OW162" s="151">
        <v>1497</v>
      </c>
      <c r="OX162" s="151">
        <v>-579</v>
      </c>
      <c r="OY162" s="151"/>
      <c r="OZ162" s="151"/>
      <c r="PA162" s="151"/>
      <c r="PB162" s="151"/>
      <c r="PC162" s="151"/>
      <c r="PD162" s="151"/>
      <c r="PE162" s="151"/>
      <c r="PF162" s="151"/>
      <c r="PG162" s="151"/>
      <c r="PH162" s="151"/>
      <c r="PI162" s="151"/>
      <c r="PJ162" s="154"/>
      <c r="PK162" s="142">
        <v>980</v>
      </c>
      <c r="PL162" s="142">
        <v>35554</v>
      </c>
    </row>
    <row r="163" spans="1:428" ht="15" x14ac:dyDescent="0.25">
      <c r="A163" s="156">
        <v>336390</v>
      </c>
      <c r="B163" s="157" t="s">
        <v>725</v>
      </c>
      <c r="C163" s="147" t="s">
        <v>1867</v>
      </c>
      <c r="D163" s="153">
        <v>30</v>
      </c>
      <c r="E163" s="151">
        <v>113</v>
      </c>
      <c r="F163" s="151">
        <v>16</v>
      </c>
      <c r="G163" s="151">
        <v>17</v>
      </c>
      <c r="H163" s="151">
        <v>17</v>
      </c>
      <c r="I163" s="151">
        <v>44</v>
      </c>
      <c r="J163" s="151">
        <v>102</v>
      </c>
      <c r="K163" s="151"/>
      <c r="L163" s="151">
        <v>3</v>
      </c>
      <c r="M163" s="151">
        <v>20</v>
      </c>
      <c r="N163" s="151">
        <v>0</v>
      </c>
      <c r="O163" s="151">
        <v>40</v>
      </c>
      <c r="P163" s="151">
        <v>13</v>
      </c>
      <c r="Q163" s="151">
        <v>95</v>
      </c>
      <c r="R163" s="151">
        <v>69</v>
      </c>
      <c r="S163" s="151">
        <v>6</v>
      </c>
      <c r="T163" s="151">
        <v>59</v>
      </c>
      <c r="U163" s="151">
        <v>27</v>
      </c>
      <c r="V163" s="151">
        <v>77</v>
      </c>
      <c r="W163" s="151">
        <v>58</v>
      </c>
      <c r="X163" s="151">
        <v>108</v>
      </c>
      <c r="Y163" s="151">
        <v>31</v>
      </c>
      <c r="Z163" s="151">
        <v>3</v>
      </c>
      <c r="AA163" s="151">
        <v>0</v>
      </c>
      <c r="AB163" s="151"/>
      <c r="AC163" s="151">
        <v>0</v>
      </c>
      <c r="AD163" s="151">
        <v>181</v>
      </c>
      <c r="AE163" s="151">
        <v>40</v>
      </c>
      <c r="AF163" s="151">
        <v>0</v>
      </c>
      <c r="AG163" s="151">
        <v>1</v>
      </c>
      <c r="AH163" s="151">
        <v>2</v>
      </c>
      <c r="AI163" s="151">
        <v>1</v>
      </c>
      <c r="AJ163" s="151"/>
      <c r="AK163" s="151">
        <v>0</v>
      </c>
      <c r="AL163" s="151">
        <v>0</v>
      </c>
      <c r="AM163" s="151"/>
      <c r="AN163" s="151">
        <v>497</v>
      </c>
      <c r="AO163" s="151">
        <v>219</v>
      </c>
      <c r="AP163" s="151">
        <v>133</v>
      </c>
      <c r="AQ163" s="151">
        <v>684</v>
      </c>
      <c r="AR163" s="151">
        <v>1</v>
      </c>
      <c r="AS163" s="151">
        <v>24</v>
      </c>
      <c r="AT163" s="151">
        <v>14</v>
      </c>
      <c r="AU163" s="151">
        <v>186</v>
      </c>
      <c r="AV163" s="151">
        <v>12</v>
      </c>
      <c r="AW163" s="151">
        <v>34</v>
      </c>
      <c r="AX163" s="151">
        <v>4</v>
      </c>
      <c r="AY163" s="151"/>
      <c r="AZ163" s="151"/>
      <c r="BA163" s="151">
        <v>26</v>
      </c>
      <c r="BB163" s="151">
        <v>17</v>
      </c>
      <c r="BC163" s="151">
        <v>5</v>
      </c>
      <c r="BD163" s="151">
        <v>245</v>
      </c>
      <c r="BE163" s="151">
        <v>83</v>
      </c>
      <c r="BF163" s="151">
        <v>1</v>
      </c>
      <c r="BG163" s="151">
        <v>3</v>
      </c>
      <c r="BH163" s="151">
        <v>66</v>
      </c>
      <c r="BI163" s="151"/>
      <c r="BJ163" s="151">
        <v>37</v>
      </c>
      <c r="BK163" s="151">
        <v>9</v>
      </c>
      <c r="BL163" s="151">
        <v>56</v>
      </c>
      <c r="BM163" s="151">
        <v>29</v>
      </c>
      <c r="BN163" s="151"/>
      <c r="BO163" s="151"/>
      <c r="BP163" s="151">
        <v>38</v>
      </c>
      <c r="BQ163" s="151">
        <v>24</v>
      </c>
      <c r="BR163" s="151">
        <v>234</v>
      </c>
      <c r="BS163" s="151">
        <v>145</v>
      </c>
      <c r="BT163" s="151"/>
      <c r="BU163" s="151">
        <v>40</v>
      </c>
      <c r="BV163" s="151">
        <v>24</v>
      </c>
      <c r="BW163" s="151">
        <v>92</v>
      </c>
      <c r="BX163" s="151"/>
      <c r="BY163" s="151">
        <v>97</v>
      </c>
      <c r="BZ163" s="151">
        <v>23</v>
      </c>
      <c r="CA163" s="151">
        <v>164</v>
      </c>
      <c r="CB163" s="151"/>
      <c r="CC163" s="151">
        <v>111</v>
      </c>
      <c r="CD163" s="151">
        <v>33</v>
      </c>
      <c r="CE163" s="151"/>
      <c r="CF163" s="151"/>
      <c r="CG163" s="151">
        <v>39</v>
      </c>
      <c r="CH163" s="151">
        <v>301</v>
      </c>
      <c r="CI163" s="151">
        <v>39</v>
      </c>
      <c r="CJ163" s="151">
        <v>1080</v>
      </c>
      <c r="CK163" s="151">
        <v>162</v>
      </c>
      <c r="CL163" s="151"/>
      <c r="CM163" s="151">
        <v>185</v>
      </c>
      <c r="CN163" s="151"/>
      <c r="CO163" s="151"/>
      <c r="CP163" s="151">
        <v>178</v>
      </c>
      <c r="CQ163" s="151"/>
      <c r="CR163" s="151">
        <v>80</v>
      </c>
      <c r="CS163" s="151">
        <v>283</v>
      </c>
      <c r="CT163" s="151"/>
      <c r="CU163" s="151"/>
      <c r="CV163" s="151">
        <v>27</v>
      </c>
      <c r="CW163" s="151">
        <v>14</v>
      </c>
      <c r="CX163" s="151">
        <v>115</v>
      </c>
      <c r="CY163" s="151">
        <v>1</v>
      </c>
      <c r="CZ163" s="151"/>
      <c r="DA163" s="151">
        <v>266</v>
      </c>
      <c r="DB163" s="151">
        <v>54</v>
      </c>
      <c r="DC163" s="151">
        <v>133</v>
      </c>
      <c r="DD163" s="151">
        <v>760</v>
      </c>
      <c r="DE163" s="151">
        <v>8</v>
      </c>
      <c r="DF163" s="151"/>
      <c r="DG163" s="151"/>
      <c r="DH163" s="151">
        <v>129</v>
      </c>
      <c r="DI163" s="151"/>
      <c r="DJ163" s="151">
        <v>4</v>
      </c>
      <c r="DK163" s="151">
        <v>4</v>
      </c>
      <c r="DL163" s="151">
        <v>5</v>
      </c>
      <c r="DM163" s="151">
        <v>7</v>
      </c>
      <c r="DN163" s="151">
        <v>175</v>
      </c>
      <c r="DO163" s="151"/>
      <c r="DP163" s="151">
        <v>22</v>
      </c>
      <c r="DQ163" s="151">
        <v>1</v>
      </c>
      <c r="DR163" s="151">
        <v>38</v>
      </c>
      <c r="DS163" s="151">
        <v>70</v>
      </c>
      <c r="DT163" s="151">
        <v>109</v>
      </c>
      <c r="DU163" s="151"/>
      <c r="DV163" s="151">
        <v>20</v>
      </c>
      <c r="DW163" s="151"/>
      <c r="DX163" s="151">
        <v>55</v>
      </c>
      <c r="DY163" s="151">
        <v>56</v>
      </c>
      <c r="DZ163" s="151"/>
      <c r="EA163" s="151"/>
      <c r="EB163" s="151">
        <v>4</v>
      </c>
      <c r="EC163" s="151">
        <v>0</v>
      </c>
      <c r="ED163" s="151"/>
      <c r="EE163" s="151"/>
      <c r="EF163" s="151"/>
      <c r="EG163" s="151"/>
      <c r="EH163" s="151"/>
      <c r="EI163" s="151">
        <v>21</v>
      </c>
      <c r="EJ163" s="151"/>
      <c r="EK163" s="151">
        <v>48</v>
      </c>
      <c r="EL163" s="151">
        <v>32</v>
      </c>
      <c r="EM163" s="151"/>
      <c r="EN163" s="151">
        <v>15</v>
      </c>
      <c r="EO163" s="151">
        <v>120</v>
      </c>
      <c r="EP163" s="151"/>
      <c r="EQ163" s="151"/>
      <c r="ER163" s="151">
        <v>1547</v>
      </c>
      <c r="ES163" s="151">
        <v>6985</v>
      </c>
      <c r="ET163" s="151">
        <v>1130</v>
      </c>
      <c r="EU163" s="151">
        <v>405</v>
      </c>
      <c r="EV163" s="151">
        <v>1817</v>
      </c>
      <c r="EW163" s="151">
        <v>25</v>
      </c>
      <c r="EX163" s="151">
        <v>2625</v>
      </c>
      <c r="EY163" s="151">
        <v>1181</v>
      </c>
      <c r="EZ163" s="151">
        <v>483</v>
      </c>
      <c r="FA163" s="151">
        <v>2178</v>
      </c>
      <c r="FB163" s="151">
        <v>140</v>
      </c>
      <c r="FC163" s="151">
        <v>211</v>
      </c>
      <c r="FD163" s="151">
        <v>9623</v>
      </c>
      <c r="FE163" s="151">
        <v>570</v>
      </c>
      <c r="FF163" s="151">
        <v>865</v>
      </c>
      <c r="FG163" s="151"/>
      <c r="FH163" s="151">
        <v>39</v>
      </c>
      <c r="FI163" s="151"/>
      <c r="FJ163" s="151"/>
      <c r="FK163" s="151">
        <v>21</v>
      </c>
      <c r="FL163" s="151">
        <v>89</v>
      </c>
      <c r="FM163" s="151">
        <v>94</v>
      </c>
      <c r="FN163" s="151"/>
      <c r="FO163" s="151"/>
      <c r="FP163" s="151">
        <v>416</v>
      </c>
      <c r="FQ163" s="151">
        <v>89</v>
      </c>
      <c r="FR163" s="151">
        <v>99</v>
      </c>
      <c r="FS163" s="151">
        <v>3</v>
      </c>
      <c r="FT163" s="151">
        <v>43</v>
      </c>
      <c r="FU163" s="151">
        <v>31</v>
      </c>
      <c r="FV163" s="151">
        <v>61</v>
      </c>
      <c r="FW163" s="151">
        <v>39</v>
      </c>
      <c r="FX163" s="151">
        <v>39</v>
      </c>
      <c r="FY163" s="151">
        <v>238</v>
      </c>
      <c r="FZ163" s="151">
        <v>124</v>
      </c>
      <c r="GA163" s="151"/>
      <c r="GB163" s="151">
        <v>5</v>
      </c>
      <c r="GC163" s="151"/>
      <c r="GD163" s="151">
        <v>3</v>
      </c>
      <c r="GE163" s="151">
        <v>80</v>
      </c>
      <c r="GF163" s="151">
        <v>9</v>
      </c>
      <c r="GG163" s="151"/>
      <c r="GH163" s="151">
        <v>198</v>
      </c>
      <c r="GI163" s="151">
        <v>70</v>
      </c>
      <c r="GJ163" s="151"/>
      <c r="GK163" s="151">
        <v>190</v>
      </c>
      <c r="GL163" s="151"/>
      <c r="GM163" s="151">
        <v>53</v>
      </c>
      <c r="GN163" s="151">
        <v>11</v>
      </c>
      <c r="GO163" s="151">
        <v>3</v>
      </c>
      <c r="GP163" s="151">
        <v>36</v>
      </c>
      <c r="GQ163" s="151"/>
      <c r="GR163" s="151">
        <v>69</v>
      </c>
      <c r="GS163" s="151">
        <v>128</v>
      </c>
      <c r="GT163" s="151">
        <v>398</v>
      </c>
      <c r="GU163" s="151">
        <v>452</v>
      </c>
      <c r="GV163" s="151">
        <v>20</v>
      </c>
      <c r="GW163" s="151">
        <v>8</v>
      </c>
      <c r="GX163" s="151">
        <v>139</v>
      </c>
      <c r="GY163" s="151">
        <v>93</v>
      </c>
      <c r="GZ163" s="151">
        <v>0</v>
      </c>
      <c r="HA163" s="151">
        <v>50</v>
      </c>
      <c r="HB163" s="151">
        <v>77</v>
      </c>
      <c r="HC163" s="151">
        <v>11</v>
      </c>
      <c r="HD163" s="151"/>
      <c r="HE163" s="151">
        <v>12</v>
      </c>
      <c r="HF163" s="151">
        <v>165</v>
      </c>
      <c r="HG163" s="151"/>
      <c r="HH163" s="151">
        <v>1714</v>
      </c>
      <c r="HI163" s="151">
        <v>78</v>
      </c>
      <c r="HJ163" s="151">
        <v>1</v>
      </c>
      <c r="HK163" s="151">
        <v>7</v>
      </c>
      <c r="HL163" s="151">
        <v>30</v>
      </c>
      <c r="HM163" s="151">
        <v>11</v>
      </c>
      <c r="HN163" s="151">
        <v>11</v>
      </c>
      <c r="HO163" s="151"/>
      <c r="HP163" s="151">
        <v>39</v>
      </c>
      <c r="HQ163" s="151"/>
      <c r="HR163" s="151"/>
      <c r="HS163" s="151">
        <v>1</v>
      </c>
      <c r="HT163" s="151"/>
      <c r="HU163" s="151">
        <v>3</v>
      </c>
      <c r="HV163" s="151">
        <v>229</v>
      </c>
      <c r="HW163" s="151">
        <v>287</v>
      </c>
      <c r="HX163" s="151">
        <v>505</v>
      </c>
      <c r="HY163" s="151">
        <v>161</v>
      </c>
      <c r="HZ163" s="151"/>
      <c r="IA163" s="151"/>
      <c r="IB163" s="151"/>
      <c r="IC163" s="151">
        <v>109</v>
      </c>
      <c r="ID163" s="151"/>
      <c r="IE163" s="151"/>
      <c r="IF163" s="151">
        <v>50</v>
      </c>
      <c r="IG163" s="151">
        <v>81</v>
      </c>
      <c r="IH163" s="151">
        <v>22</v>
      </c>
      <c r="II163" s="151"/>
      <c r="IJ163" s="151"/>
      <c r="IK163" s="151"/>
      <c r="IL163" s="151">
        <v>34</v>
      </c>
      <c r="IM163" s="151">
        <v>205</v>
      </c>
      <c r="IN163" s="151">
        <v>226</v>
      </c>
      <c r="IO163" s="151"/>
      <c r="IP163" s="151">
        <v>2</v>
      </c>
      <c r="IQ163" s="151">
        <v>1</v>
      </c>
      <c r="IR163" s="151">
        <v>8</v>
      </c>
      <c r="IS163" s="151">
        <v>8</v>
      </c>
      <c r="IT163" s="151">
        <v>3</v>
      </c>
      <c r="IU163" s="151">
        <v>12</v>
      </c>
      <c r="IV163" s="151">
        <v>137</v>
      </c>
      <c r="IW163" s="151">
        <v>162</v>
      </c>
      <c r="IX163" s="151">
        <v>341</v>
      </c>
      <c r="IY163" s="151">
        <v>89</v>
      </c>
      <c r="IZ163" s="151"/>
      <c r="JA163" s="151">
        <v>122</v>
      </c>
      <c r="JB163" s="151">
        <v>136</v>
      </c>
      <c r="JC163" s="151"/>
      <c r="JD163" s="151"/>
      <c r="JE163" s="151"/>
      <c r="JF163" s="151"/>
      <c r="JG163" s="151"/>
      <c r="JH163" s="151">
        <v>343</v>
      </c>
      <c r="JI163" s="151">
        <v>1</v>
      </c>
      <c r="JJ163" s="151"/>
      <c r="JK163" s="151">
        <v>99</v>
      </c>
      <c r="JL163" s="151">
        <v>40</v>
      </c>
      <c r="JM163" s="151">
        <v>41</v>
      </c>
      <c r="JN163" s="151">
        <v>117</v>
      </c>
      <c r="JO163" s="151">
        <v>227</v>
      </c>
      <c r="JP163" s="151">
        <v>647</v>
      </c>
      <c r="JQ163" s="151">
        <v>14</v>
      </c>
      <c r="JR163" s="151">
        <v>471</v>
      </c>
      <c r="JS163" s="151">
        <v>43</v>
      </c>
      <c r="JT163" s="151">
        <v>324</v>
      </c>
      <c r="JU163" s="151">
        <v>262</v>
      </c>
      <c r="JV163" s="151"/>
      <c r="JW163" s="151">
        <v>939</v>
      </c>
      <c r="JX163" s="151">
        <v>783</v>
      </c>
      <c r="JY163" s="151">
        <v>116</v>
      </c>
      <c r="JZ163" s="151">
        <v>488</v>
      </c>
      <c r="KA163" s="151">
        <v>347</v>
      </c>
      <c r="KB163" s="151">
        <v>114</v>
      </c>
      <c r="KC163" s="151">
        <v>27</v>
      </c>
      <c r="KD163" s="151">
        <v>701</v>
      </c>
      <c r="KE163" s="151">
        <v>128</v>
      </c>
      <c r="KF163" s="151"/>
      <c r="KG163" s="151">
        <v>11</v>
      </c>
      <c r="KH163" s="151"/>
      <c r="KI163" s="151">
        <v>2165</v>
      </c>
      <c r="KJ163" s="151">
        <v>242</v>
      </c>
      <c r="KK163" s="151">
        <v>0</v>
      </c>
      <c r="KL163" s="151">
        <v>46</v>
      </c>
      <c r="KM163" s="151">
        <v>2</v>
      </c>
      <c r="KN163" s="151">
        <v>554</v>
      </c>
      <c r="KO163" s="151">
        <v>20</v>
      </c>
      <c r="KP163" s="151"/>
      <c r="KQ163" s="151">
        <v>4</v>
      </c>
      <c r="KR163" s="151">
        <v>20</v>
      </c>
      <c r="KS163" s="151">
        <v>4</v>
      </c>
      <c r="KT163" s="151">
        <v>12</v>
      </c>
      <c r="KU163" s="151"/>
      <c r="KV163" s="151"/>
      <c r="KW163" s="151">
        <v>255</v>
      </c>
      <c r="KX163" s="151">
        <v>10</v>
      </c>
      <c r="KY163" s="151">
        <v>36</v>
      </c>
      <c r="KZ163" s="151"/>
      <c r="LA163" s="151">
        <v>9</v>
      </c>
      <c r="LB163" s="151">
        <v>9</v>
      </c>
      <c r="LC163" s="151">
        <v>0</v>
      </c>
      <c r="LD163" s="151">
        <v>49</v>
      </c>
      <c r="LE163" s="151">
        <v>83</v>
      </c>
      <c r="LF163" s="151">
        <v>7</v>
      </c>
      <c r="LG163" s="151">
        <v>11</v>
      </c>
      <c r="LH163" s="151"/>
      <c r="LI163" s="151"/>
      <c r="LJ163" s="151"/>
      <c r="LK163" s="151"/>
      <c r="LL163" s="151"/>
      <c r="LM163" s="151"/>
      <c r="LN163" s="151"/>
      <c r="LO163" s="151">
        <v>305</v>
      </c>
      <c r="LP163" s="151">
        <v>17</v>
      </c>
      <c r="LQ163" s="151"/>
      <c r="LR163" s="151"/>
      <c r="LS163" s="151"/>
      <c r="LT163" s="151">
        <v>5</v>
      </c>
      <c r="LU163" s="151">
        <v>9</v>
      </c>
      <c r="LV163" s="151">
        <v>5</v>
      </c>
      <c r="LW163" s="151">
        <v>2</v>
      </c>
      <c r="LX163" s="151">
        <v>218</v>
      </c>
      <c r="LY163" s="151">
        <v>188</v>
      </c>
      <c r="LZ163" s="151"/>
      <c r="MA163" s="151">
        <v>373</v>
      </c>
      <c r="MB163" s="151">
        <v>99</v>
      </c>
      <c r="MC163" s="151">
        <v>19</v>
      </c>
      <c r="MD163" s="151"/>
      <c r="ME163" s="151">
        <v>1</v>
      </c>
      <c r="MF163" s="151">
        <v>31</v>
      </c>
      <c r="MG163" s="151">
        <v>363</v>
      </c>
      <c r="MH163" s="151">
        <v>93</v>
      </c>
      <c r="MI163" s="151">
        <v>1679</v>
      </c>
      <c r="MJ163" s="151">
        <v>22</v>
      </c>
      <c r="MK163" s="151">
        <v>12</v>
      </c>
      <c r="ML163" s="151">
        <v>193</v>
      </c>
      <c r="MM163" s="151">
        <v>14</v>
      </c>
      <c r="MN163" s="151">
        <v>90</v>
      </c>
      <c r="MO163" s="151">
        <v>158</v>
      </c>
      <c r="MP163" s="151">
        <v>609</v>
      </c>
      <c r="MQ163" s="151">
        <v>2</v>
      </c>
      <c r="MR163" s="151">
        <v>112</v>
      </c>
      <c r="MS163" s="151">
        <v>45</v>
      </c>
      <c r="MT163" s="151">
        <v>16</v>
      </c>
      <c r="MU163" s="151">
        <v>42</v>
      </c>
      <c r="MV163" s="151">
        <v>6</v>
      </c>
      <c r="MW163" s="151"/>
      <c r="MX163" s="151">
        <v>17</v>
      </c>
      <c r="MY163" s="151">
        <v>33</v>
      </c>
      <c r="MZ163" s="151">
        <v>28</v>
      </c>
      <c r="NA163" s="151">
        <v>297</v>
      </c>
      <c r="NB163" s="151">
        <v>34</v>
      </c>
      <c r="NC163" s="151">
        <v>22</v>
      </c>
      <c r="ND163" s="151">
        <v>150</v>
      </c>
      <c r="NE163" s="151">
        <v>9</v>
      </c>
      <c r="NF163" s="151">
        <v>148</v>
      </c>
      <c r="NG163" s="151"/>
      <c r="NH163" s="151">
        <v>3</v>
      </c>
      <c r="NI163" s="151"/>
      <c r="NJ163" s="151">
        <v>21</v>
      </c>
      <c r="NK163" s="151"/>
      <c r="NL163" s="151">
        <v>3</v>
      </c>
      <c r="NM163" s="151">
        <v>7</v>
      </c>
      <c r="NN163" s="151">
        <v>17</v>
      </c>
      <c r="NO163" s="151">
        <v>58</v>
      </c>
      <c r="NP163" s="151">
        <v>343</v>
      </c>
      <c r="NQ163" s="151">
        <v>334</v>
      </c>
      <c r="NR163" s="151">
        <v>23</v>
      </c>
      <c r="NS163" s="151">
        <v>1502</v>
      </c>
      <c r="NT163" s="151">
        <v>0</v>
      </c>
      <c r="NU163" s="151">
        <v>38</v>
      </c>
      <c r="NV163" s="151"/>
      <c r="NW163" s="151">
        <v>6</v>
      </c>
      <c r="NX163" s="151"/>
      <c r="NY163" s="151">
        <v>18</v>
      </c>
      <c r="NZ163" s="151">
        <v>91</v>
      </c>
      <c r="OA163" s="151">
        <v>8</v>
      </c>
      <c r="OB163" s="151">
        <v>385</v>
      </c>
      <c r="OC163" s="151">
        <v>50</v>
      </c>
      <c r="OD163" s="151"/>
      <c r="OE163" s="151">
        <v>556</v>
      </c>
      <c r="OF163" s="151">
        <v>50</v>
      </c>
      <c r="OG163" s="151">
        <v>548</v>
      </c>
      <c r="OH163" s="151"/>
      <c r="OI163" s="151"/>
      <c r="OJ163" s="151">
        <v>680</v>
      </c>
      <c r="OK163" s="151">
        <v>121</v>
      </c>
      <c r="OL163" s="151">
        <v>975</v>
      </c>
      <c r="OM163" s="151">
        <v>433</v>
      </c>
      <c r="ON163" s="151">
        <v>198</v>
      </c>
      <c r="OO163" s="152">
        <v>53</v>
      </c>
      <c r="OP163" s="142">
        <v>69361</v>
      </c>
      <c r="OQ163" s="153">
        <v>5114</v>
      </c>
      <c r="OR163" s="151"/>
      <c r="OS163" s="151"/>
      <c r="OT163" s="151"/>
      <c r="OU163" s="151"/>
      <c r="OV163" s="151">
        <v>241</v>
      </c>
      <c r="OW163" s="151">
        <v>22810</v>
      </c>
      <c r="OX163" s="151">
        <v>-36315</v>
      </c>
      <c r="OY163" s="151"/>
      <c r="OZ163" s="151"/>
      <c r="PA163" s="151"/>
      <c r="PB163" s="151"/>
      <c r="PC163" s="151"/>
      <c r="PD163" s="151"/>
      <c r="PE163" s="151"/>
      <c r="PF163" s="151"/>
      <c r="PG163" s="151"/>
      <c r="PH163" s="151"/>
      <c r="PI163" s="151"/>
      <c r="PJ163" s="154"/>
      <c r="PK163" s="142">
        <v>-8151</v>
      </c>
      <c r="PL163" s="142">
        <v>61210</v>
      </c>
    </row>
    <row r="164" spans="1:428" ht="15" x14ac:dyDescent="0.25">
      <c r="A164" s="156" t="s">
        <v>627</v>
      </c>
      <c r="B164" s="157" t="s">
        <v>725</v>
      </c>
      <c r="C164" s="147" t="s">
        <v>349</v>
      </c>
      <c r="D164" s="153"/>
      <c r="E164" s="151"/>
      <c r="F164" s="151"/>
      <c r="G164" s="151"/>
      <c r="H164" s="151"/>
      <c r="I164" s="151"/>
      <c r="J164" s="151"/>
      <c r="K164" s="151"/>
      <c r="L164" s="151"/>
      <c r="M164" s="151"/>
      <c r="N164" s="151">
        <v>0</v>
      </c>
      <c r="O164" s="151">
        <v>2</v>
      </c>
      <c r="P164" s="151"/>
      <c r="Q164" s="151">
        <v>172</v>
      </c>
      <c r="R164" s="151">
        <v>80</v>
      </c>
      <c r="S164" s="151">
        <v>6</v>
      </c>
      <c r="T164" s="151">
        <v>51</v>
      </c>
      <c r="U164" s="151">
        <v>29</v>
      </c>
      <c r="V164" s="151">
        <v>97</v>
      </c>
      <c r="W164" s="151">
        <v>53</v>
      </c>
      <c r="X164" s="151">
        <v>115</v>
      </c>
      <c r="Y164" s="151"/>
      <c r="Z164" s="151"/>
      <c r="AA164" s="151"/>
      <c r="AB164" s="151"/>
      <c r="AC164" s="151"/>
      <c r="AD164" s="151">
        <v>801</v>
      </c>
      <c r="AE164" s="151">
        <v>378</v>
      </c>
      <c r="AF164" s="151"/>
      <c r="AG164" s="151"/>
      <c r="AH164" s="151">
        <v>7</v>
      </c>
      <c r="AI164" s="151"/>
      <c r="AJ164" s="151"/>
      <c r="AK164" s="151"/>
      <c r="AL164" s="151"/>
      <c r="AM164" s="151"/>
      <c r="AN164" s="151">
        <v>31</v>
      </c>
      <c r="AO164" s="151"/>
      <c r="AP164" s="151">
        <v>4</v>
      </c>
      <c r="AQ164" s="151">
        <v>60</v>
      </c>
      <c r="AR164" s="151"/>
      <c r="AS164" s="151">
        <v>0</v>
      </c>
      <c r="AT164" s="151">
        <v>3</v>
      </c>
      <c r="AU164" s="151">
        <v>23</v>
      </c>
      <c r="AV164" s="151">
        <v>1</v>
      </c>
      <c r="AW164" s="151">
        <v>9</v>
      </c>
      <c r="AX164" s="151">
        <v>1</v>
      </c>
      <c r="AY164" s="151"/>
      <c r="AZ164" s="151"/>
      <c r="BA164" s="151">
        <v>4</v>
      </c>
      <c r="BB164" s="151"/>
      <c r="BC164" s="151">
        <v>0</v>
      </c>
      <c r="BD164" s="151">
        <v>3</v>
      </c>
      <c r="BE164" s="151">
        <v>1</v>
      </c>
      <c r="BF164" s="151"/>
      <c r="BG164" s="151"/>
      <c r="BH164" s="151">
        <v>2</v>
      </c>
      <c r="BI164" s="151"/>
      <c r="BJ164" s="151"/>
      <c r="BK164" s="151">
        <v>0</v>
      </c>
      <c r="BL164" s="151">
        <v>4</v>
      </c>
      <c r="BM164" s="151"/>
      <c r="BN164" s="151"/>
      <c r="BO164" s="151"/>
      <c r="BP164" s="151"/>
      <c r="BQ164" s="151"/>
      <c r="BR164" s="151">
        <v>5</v>
      </c>
      <c r="BS164" s="151">
        <v>3</v>
      </c>
      <c r="BT164" s="151"/>
      <c r="BU164" s="151">
        <v>2</v>
      </c>
      <c r="BV164" s="151"/>
      <c r="BW164" s="151">
        <v>2</v>
      </c>
      <c r="BX164" s="151"/>
      <c r="BY164" s="151">
        <v>2</v>
      </c>
      <c r="BZ164" s="151">
        <v>1</v>
      </c>
      <c r="CA164" s="151">
        <v>8</v>
      </c>
      <c r="CB164" s="151"/>
      <c r="CC164" s="151"/>
      <c r="CD164" s="151">
        <v>1</v>
      </c>
      <c r="CE164" s="151"/>
      <c r="CF164" s="151"/>
      <c r="CG164" s="151">
        <v>1</v>
      </c>
      <c r="CH164" s="151">
        <v>513</v>
      </c>
      <c r="CI164" s="151">
        <v>326</v>
      </c>
      <c r="CJ164" s="151">
        <v>552</v>
      </c>
      <c r="CK164" s="151">
        <v>42</v>
      </c>
      <c r="CL164" s="151"/>
      <c r="CM164" s="151">
        <v>7</v>
      </c>
      <c r="CN164" s="151"/>
      <c r="CO164" s="151"/>
      <c r="CP164" s="151"/>
      <c r="CQ164" s="151"/>
      <c r="CR164" s="151">
        <v>1</v>
      </c>
      <c r="CS164" s="151"/>
      <c r="CT164" s="151"/>
      <c r="CU164" s="151"/>
      <c r="CV164" s="151">
        <v>1</v>
      </c>
      <c r="CW164" s="151">
        <v>2</v>
      </c>
      <c r="CX164" s="151"/>
      <c r="CY164" s="151"/>
      <c r="CZ164" s="151"/>
      <c r="DA164" s="151">
        <v>1</v>
      </c>
      <c r="DB164" s="151">
        <v>3</v>
      </c>
      <c r="DC164" s="151">
        <v>3</v>
      </c>
      <c r="DD164" s="151">
        <v>5</v>
      </c>
      <c r="DE164" s="151"/>
      <c r="DF164" s="151"/>
      <c r="DG164" s="151"/>
      <c r="DH164" s="151">
        <v>6</v>
      </c>
      <c r="DI164" s="151"/>
      <c r="DJ164" s="151"/>
      <c r="DK164" s="151"/>
      <c r="DL164" s="151"/>
      <c r="DM164" s="151"/>
      <c r="DN164" s="151">
        <v>1</v>
      </c>
      <c r="DO164" s="151"/>
      <c r="DP164" s="151">
        <v>0</v>
      </c>
      <c r="DQ164" s="151">
        <v>0</v>
      </c>
      <c r="DR164" s="151"/>
      <c r="DS164" s="151">
        <v>2</v>
      </c>
      <c r="DT164" s="151"/>
      <c r="DU164" s="151"/>
      <c r="DV164" s="151">
        <v>0</v>
      </c>
      <c r="DW164" s="151"/>
      <c r="DX164" s="151"/>
      <c r="DY164" s="151"/>
      <c r="DZ164" s="151"/>
      <c r="EA164" s="151"/>
      <c r="EB164" s="151"/>
      <c r="EC164" s="151"/>
      <c r="ED164" s="151"/>
      <c r="EE164" s="151"/>
      <c r="EF164" s="151"/>
      <c r="EG164" s="151"/>
      <c r="EH164" s="151"/>
      <c r="EI164" s="151">
        <v>0</v>
      </c>
      <c r="EJ164" s="151"/>
      <c r="EK164" s="151">
        <v>1</v>
      </c>
      <c r="EL164" s="151"/>
      <c r="EM164" s="151"/>
      <c r="EN164" s="151"/>
      <c r="EO164" s="151"/>
      <c r="EP164" s="151"/>
      <c r="EQ164" s="151"/>
      <c r="ER164" s="151">
        <v>802</v>
      </c>
      <c r="ES164" s="151">
        <v>4940</v>
      </c>
      <c r="ET164" s="151">
        <v>816</v>
      </c>
      <c r="EU164" s="151">
        <v>236</v>
      </c>
      <c r="EV164" s="151">
        <v>212</v>
      </c>
      <c r="EW164" s="151">
        <v>2</v>
      </c>
      <c r="EX164" s="151">
        <v>302</v>
      </c>
      <c r="EY164" s="151">
        <v>1333</v>
      </c>
      <c r="EZ164" s="151">
        <v>4</v>
      </c>
      <c r="FA164" s="151">
        <v>3399</v>
      </c>
      <c r="FB164" s="151">
        <v>2</v>
      </c>
      <c r="FC164" s="151"/>
      <c r="FD164" s="151">
        <v>706</v>
      </c>
      <c r="FE164" s="151">
        <v>1490</v>
      </c>
      <c r="FF164" s="151">
        <v>4</v>
      </c>
      <c r="FG164" s="151"/>
      <c r="FH164" s="151">
        <v>1</v>
      </c>
      <c r="FI164" s="151"/>
      <c r="FJ164" s="151"/>
      <c r="FK164" s="151">
        <v>1</v>
      </c>
      <c r="FL164" s="151"/>
      <c r="FM164" s="151"/>
      <c r="FN164" s="151"/>
      <c r="FO164" s="151"/>
      <c r="FP164" s="151">
        <v>44</v>
      </c>
      <c r="FQ164" s="151">
        <v>2</v>
      </c>
      <c r="FR164" s="151"/>
      <c r="FS164" s="151"/>
      <c r="FT164" s="151">
        <v>1</v>
      </c>
      <c r="FU164" s="151"/>
      <c r="FV164" s="151"/>
      <c r="FW164" s="151">
        <v>3</v>
      </c>
      <c r="FX164" s="151">
        <v>2</v>
      </c>
      <c r="FY164" s="151">
        <v>3</v>
      </c>
      <c r="FZ164" s="151">
        <v>3</v>
      </c>
      <c r="GA164" s="151"/>
      <c r="GB164" s="151">
        <v>1</v>
      </c>
      <c r="GC164" s="151"/>
      <c r="GD164" s="151"/>
      <c r="GE164" s="151">
        <v>2</v>
      </c>
      <c r="GF164" s="151"/>
      <c r="GG164" s="151"/>
      <c r="GH164" s="151">
        <v>10</v>
      </c>
      <c r="GI164" s="151"/>
      <c r="GJ164" s="151"/>
      <c r="GK164" s="151">
        <v>1</v>
      </c>
      <c r="GL164" s="151">
        <v>7</v>
      </c>
      <c r="GM164" s="151"/>
      <c r="GN164" s="151"/>
      <c r="GO164" s="151">
        <v>2</v>
      </c>
      <c r="GP164" s="151"/>
      <c r="GQ164" s="151"/>
      <c r="GR164" s="151"/>
      <c r="GS164" s="151">
        <v>1</v>
      </c>
      <c r="GT164" s="151">
        <v>21</v>
      </c>
      <c r="GU164" s="151">
        <v>26</v>
      </c>
      <c r="GV164" s="151">
        <v>11</v>
      </c>
      <c r="GW164" s="151">
        <v>6</v>
      </c>
      <c r="GX164" s="151">
        <v>2</v>
      </c>
      <c r="GY164" s="151">
        <v>3</v>
      </c>
      <c r="GZ164" s="151"/>
      <c r="HA164" s="151">
        <v>46</v>
      </c>
      <c r="HB164" s="151">
        <v>10</v>
      </c>
      <c r="HC164" s="151">
        <v>7</v>
      </c>
      <c r="HD164" s="151"/>
      <c r="HE164" s="151"/>
      <c r="HF164" s="151"/>
      <c r="HG164" s="151"/>
      <c r="HH164" s="151">
        <v>82</v>
      </c>
      <c r="HI164" s="151">
        <v>6</v>
      </c>
      <c r="HJ164" s="151">
        <v>2</v>
      </c>
      <c r="HK164" s="151">
        <v>7</v>
      </c>
      <c r="HL164" s="151"/>
      <c r="HM164" s="151"/>
      <c r="HN164" s="151"/>
      <c r="HO164" s="151"/>
      <c r="HP164" s="151"/>
      <c r="HQ164" s="151"/>
      <c r="HR164" s="151"/>
      <c r="HS164" s="151"/>
      <c r="HT164" s="151"/>
      <c r="HU164" s="151"/>
      <c r="HV164" s="151">
        <v>7</v>
      </c>
      <c r="HW164" s="151">
        <v>4</v>
      </c>
      <c r="HX164" s="151">
        <v>9</v>
      </c>
      <c r="HY164" s="151"/>
      <c r="HZ164" s="151"/>
      <c r="IA164" s="151"/>
      <c r="IB164" s="151"/>
      <c r="IC164" s="151">
        <v>6</v>
      </c>
      <c r="ID164" s="151"/>
      <c r="IE164" s="151">
        <v>5</v>
      </c>
      <c r="IF164" s="151"/>
      <c r="IG164" s="151"/>
      <c r="IH164" s="151"/>
      <c r="II164" s="151"/>
      <c r="IJ164" s="151"/>
      <c r="IK164" s="151"/>
      <c r="IL164" s="151">
        <v>1</v>
      </c>
      <c r="IM164" s="151">
        <v>2</v>
      </c>
      <c r="IN164" s="151"/>
      <c r="IO164" s="151"/>
      <c r="IP164" s="151">
        <v>2</v>
      </c>
      <c r="IQ164" s="151">
        <v>1</v>
      </c>
      <c r="IR164" s="151">
        <v>1</v>
      </c>
      <c r="IS164" s="151">
        <v>9</v>
      </c>
      <c r="IT164" s="151"/>
      <c r="IU164" s="151"/>
      <c r="IV164" s="151"/>
      <c r="IW164" s="151">
        <v>2</v>
      </c>
      <c r="IX164" s="151">
        <v>6</v>
      </c>
      <c r="IY164" s="151">
        <v>1</v>
      </c>
      <c r="IZ164" s="151"/>
      <c r="JA164" s="151"/>
      <c r="JB164" s="151">
        <v>1</v>
      </c>
      <c r="JC164" s="151"/>
      <c r="JD164" s="151"/>
      <c r="JE164" s="151"/>
      <c r="JF164" s="151"/>
      <c r="JG164" s="151"/>
      <c r="JH164" s="151"/>
      <c r="JI164" s="151"/>
      <c r="JJ164" s="151"/>
      <c r="JK164" s="151"/>
      <c r="JL164" s="151"/>
      <c r="JM164" s="151">
        <v>5</v>
      </c>
      <c r="JN164" s="151">
        <v>14</v>
      </c>
      <c r="JO164" s="151">
        <v>38</v>
      </c>
      <c r="JP164" s="151">
        <v>227</v>
      </c>
      <c r="JQ164" s="151">
        <v>7</v>
      </c>
      <c r="JR164" s="151">
        <v>288</v>
      </c>
      <c r="JS164" s="151">
        <v>55</v>
      </c>
      <c r="JT164" s="151">
        <v>124</v>
      </c>
      <c r="JU164" s="151">
        <v>25</v>
      </c>
      <c r="JV164" s="151"/>
      <c r="JW164" s="151">
        <v>345</v>
      </c>
      <c r="JX164" s="151">
        <v>147</v>
      </c>
      <c r="JY164" s="151">
        <v>62</v>
      </c>
      <c r="JZ164" s="151">
        <v>98</v>
      </c>
      <c r="KA164" s="151">
        <v>69</v>
      </c>
      <c r="KB164" s="151">
        <v>135</v>
      </c>
      <c r="KC164" s="151">
        <v>17</v>
      </c>
      <c r="KD164" s="151">
        <v>292</v>
      </c>
      <c r="KE164" s="151">
        <v>70</v>
      </c>
      <c r="KF164" s="151"/>
      <c r="KG164" s="151">
        <v>11</v>
      </c>
      <c r="KH164" s="151"/>
      <c r="KI164" s="151">
        <v>1589</v>
      </c>
      <c r="KJ164" s="151">
        <v>66</v>
      </c>
      <c r="KK164" s="151"/>
      <c r="KL164" s="151">
        <v>10</v>
      </c>
      <c r="KM164" s="151">
        <v>1</v>
      </c>
      <c r="KN164" s="151">
        <v>408</v>
      </c>
      <c r="KO164" s="151">
        <v>9</v>
      </c>
      <c r="KP164" s="151"/>
      <c r="KQ164" s="151"/>
      <c r="KR164" s="151">
        <v>12</v>
      </c>
      <c r="KS164" s="151">
        <v>6</v>
      </c>
      <c r="KT164" s="151">
        <v>11</v>
      </c>
      <c r="KU164" s="151"/>
      <c r="KV164" s="151"/>
      <c r="KW164" s="151">
        <v>792</v>
      </c>
      <c r="KX164" s="151">
        <v>1</v>
      </c>
      <c r="KY164" s="151">
        <v>12</v>
      </c>
      <c r="KZ164" s="151"/>
      <c r="LA164" s="151">
        <v>7</v>
      </c>
      <c r="LB164" s="151">
        <v>2</v>
      </c>
      <c r="LC164" s="151">
        <v>0</v>
      </c>
      <c r="LD164" s="151"/>
      <c r="LE164" s="151"/>
      <c r="LF164" s="151"/>
      <c r="LG164" s="151"/>
      <c r="LH164" s="151"/>
      <c r="LI164" s="151"/>
      <c r="LJ164" s="151"/>
      <c r="LK164" s="151"/>
      <c r="LL164" s="151"/>
      <c r="LM164" s="151"/>
      <c r="LN164" s="151"/>
      <c r="LO164" s="151">
        <v>261</v>
      </c>
      <c r="LP164" s="151">
        <v>11</v>
      </c>
      <c r="LQ164" s="151"/>
      <c r="LR164" s="151"/>
      <c r="LS164" s="151"/>
      <c r="LT164" s="151">
        <v>3</v>
      </c>
      <c r="LU164" s="151">
        <v>14</v>
      </c>
      <c r="LV164" s="151">
        <v>7</v>
      </c>
      <c r="LW164" s="151"/>
      <c r="LX164" s="151">
        <v>16</v>
      </c>
      <c r="LY164" s="151">
        <v>134</v>
      </c>
      <c r="LZ164" s="151"/>
      <c r="MA164" s="151">
        <v>97</v>
      </c>
      <c r="MB164" s="151">
        <v>71</v>
      </c>
      <c r="MC164" s="151"/>
      <c r="MD164" s="151"/>
      <c r="ME164" s="151"/>
      <c r="MF164" s="151">
        <v>26</v>
      </c>
      <c r="MG164" s="151">
        <v>1</v>
      </c>
      <c r="MH164" s="151">
        <v>33</v>
      </c>
      <c r="MI164" s="151">
        <v>1054</v>
      </c>
      <c r="MJ164" s="151">
        <v>17</v>
      </c>
      <c r="MK164" s="151">
        <v>3</v>
      </c>
      <c r="ML164" s="151">
        <v>139</v>
      </c>
      <c r="MM164" s="151">
        <v>4</v>
      </c>
      <c r="MN164" s="151">
        <v>56</v>
      </c>
      <c r="MO164" s="151">
        <v>84</v>
      </c>
      <c r="MP164" s="151">
        <v>336</v>
      </c>
      <c r="MQ164" s="151"/>
      <c r="MR164" s="151">
        <v>1</v>
      </c>
      <c r="MS164" s="151">
        <v>14</v>
      </c>
      <c r="MT164" s="151">
        <v>16</v>
      </c>
      <c r="MU164" s="151"/>
      <c r="MV164" s="151">
        <v>15</v>
      </c>
      <c r="MW164" s="151"/>
      <c r="MX164" s="151">
        <v>6</v>
      </c>
      <c r="MY164" s="151">
        <v>30</v>
      </c>
      <c r="MZ164" s="151">
        <v>30</v>
      </c>
      <c r="NA164" s="151">
        <v>84</v>
      </c>
      <c r="NB164" s="151"/>
      <c r="NC164" s="151">
        <v>4</v>
      </c>
      <c r="ND164" s="151">
        <v>191</v>
      </c>
      <c r="NE164" s="151">
        <v>62</v>
      </c>
      <c r="NF164" s="151">
        <v>73</v>
      </c>
      <c r="NG164" s="151"/>
      <c r="NH164" s="151">
        <v>2</v>
      </c>
      <c r="NI164" s="151"/>
      <c r="NJ164" s="151"/>
      <c r="NK164" s="151"/>
      <c r="NL164" s="151">
        <v>2</v>
      </c>
      <c r="NM164" s="151">
        <v>6</v>
      </c>
      <c r="NN164" s="151">
        <v>6</v>
      </c>
      <c r="NO164" s="151">
        <v>44</v>
      </c>
      <c r="NP164" s="151">
        <v>95</v>
      </c>
      <c r="NQ164" s="151">
        <v>71</v>
      </c>
      <c r="NR164" s="151">
        <v>13</v>
      </c>
      <c r="NS164" s="151">
        <v>4322</v>
      </c>
      <c r="NT164" s="151">
        <v>0</v>
      </c>
      <c r="NU164" s="151"/>
      <c r="NV164" s="151"/>
      <c r="NW164" s="151">
        <v>16</v>
      </c>
      <c r="NX164" s="151"/>
      <c r="NY164" s="151">
        <v>23</v>
      </c>
      <c r="NZ164" s="151">
        <v>67</v>
      </c>
      <c r="OA164" s="151">
        <v>1</v>
      </c>
      <c r="OB164" s="151">
        <v>121</v>
      </c>
      <c r="OC164" s="151">
        <v>105</v>
      </c>
      <c r="OD164" s="151"/>
      <c r="OE164" s="151">
        <v>198</v>
      </c>
      <c r="OF164" s="151"/>
      <c r="OG164" s="151">
        <v>563</v>
      </c>
      <c r="OH164" s="151"/>
      <c r="OI164" s="151"/>
      <c r="OJ164" s="151">
        <v>365</v>
      </c>
      <c r="OK164" s="151">
        <v>15</v>
      </c>
      <c r="OL164" s="151">
        <v>691</v>
      </c>
      <c r="OM164" s="151">
        <v>41</v>
      </c>
      <c r="ON164" s="151"/>
      <c r="OO164" s="152"/>
      <c r="OP164" s="142">
        <v>32661</v>
      </c>
      <c r="OQ164" s="153">
        <v>1476</v>
      </c>
      <c r="OR164" s="151"/>
      <c r="OS164" s="151"/>
      <c r="OT164" s="151"/>
      <c r="OU164" s="151"/>
      <c r="OV164" s="151">
        <v>319</v>
      </c>
      <c r="OW164" s="151">
        <v>3802</v>
      </c>
      <c r="OX164" s="151">
        <v>-12919</v>
      </c>
      <c r="OY164" s="151"/>
      <c r="OZ164" s="151"/>
      <c r="PA164" s="151"/>
      <c r="PB164" s="151"/>
      <c r="PC164" s="151"/>
      <c r="PD164" s="151"/>
      <c r="PE164" s="151"/>
      <c r="PF164" s="151"/>
      <c r="PG164" s="151"/>
      <c r="PH164" s="151"/>
      <c r="PI164" s="151"/>
      <c r="PJ164" s="154"/>
      <c r="PK164" s="142">
        <v>-7322</v>
      </c>
      <c r="PL164" s="142">
        <v>25339</v>
      </c>
    </row>
    <row r="165" spans="1:428" ht="15" x14ac:dyDescent="0.25">
      <c r="A165" s="156">
        <v>336411</v>
      </c>
      <c r="B165" s="157" t="s">
        <v>725</v>
      </c>
      <c r="C165" s="147" t="s">
        <v>350</v>
      </c>
      <c r="D165" s="153"/>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151"/>
      <c r="AH165" s="151"/>
      <c r="AI165" s="151"/>
      <c r="AJ165" s="151"/>
      <c r="AK165" s="151"/>
      <c r="AL165" s="151"/>
      <c r="AM165" s="151"/>
      <c r="AN165" s="151"/>
      <c r="AO165" s="151"/>
      <c r="AP165" s="151"/>
      <c r="AQ165" s="151"/>
      <c r="AR165" s="151"/>
      <c r="AS165" s="151"/>
      <c r="AT165" s="151"/>
      <c r="AU165" s="151"/>
      <c r="AV165" s="151"/>
      <c r="AW165" s="151"/>
      <c r="AX165" s="151"/>
      <c r="AY165" s="151"/>
      <c r="AZ165" s="151"/>
      <c r="BA165" s="151"/>
      <c r="BB165" s="151"/>
      <c r="BC165" s="151"/>
      <c r="BD165" s="151"/>
      <c r="BE165" s="151"/>
      <c r="BF165" s="151"/>
      <c r="BG165" s="151"/>
      <c r="BH165" s="151"/>
      <c r="BI165" s="151"/>
      <c r="BJ165" s="151"/>
      <c r="BK165" s="151"/>
      <c r="BL165" s="151"/>
      <c r="BM165" s="151"/>
      <c r="BN165" s="151"/>
      <c r="BO165" s="151"/>
      <c r="BP165" s="151"/>
      <c r="BQ165" s="151"/>
      <c r="BR165" s="151"/>
      <c r="BS165" s="151"/>
      <c r="BT165" s="151"/>
      <c r="BU165" s="151"/>
      <c r="BV165" s="151"/>
      <c r="BW165" s="151"/>
      <c r="BX165" s="151"/>
      <c r="BY165" s="151"/>
      <c r="BZ165" s="151"/>
      <c r="CA165" s="151"/>
      <c r="CB165" s="151"/>
      <c r="CC165" s="151"/>
      <c r="CD165" s="151"/>
      <c r="CE165" s="151"/>
      <c r="CF165" s="151"/>
      <c r="CG165" s="151"/>
      <c r="CH165" s="151"/>
      <c r="CI165" s="151"/>
      <c r="CJ165" s="151"/>
      <c r="CK165" s="151"/>
      <c r="CL165" s="151"/>
      <c r="CM165" s="151"/>
      <c r="CN165" s="151"/>
      <c r="CO165" s="151"/>
      <c r="CP165" s="151"/>
      <c r="CQ165" s="151"/>
      <c r="CR165" s="151"/>
      <c r="CS165" s="151"/>
      <c r="CT165" s="151"/>
      <c r="CU165" s="151"/>
      <c r="CV165" s="151"/>
      <c r="CW165" s="151"/>
      <c r="CX165" s="151"/>
      <c r="CY165" s="151"/>
      <c r="CZ165" s="151"/>
      <c r="DA165" s="151">
        <v>5</v>
      </c>
      <c r="DB165" s="151"/>
      <c r="DC165" s="151"/>
      <c r="DD165" s="151"/>
      <c r="DE165" s="151"/>
      <c r="DF165" s="151"/>
      <c r="DG165" s="151"/>
      <c r="DH165" s="151"/>
      <c r="DI165" s="151"/>
      <c r="DJ165" s="151"/>
      <c r="DK165" s="151"/>
      <c r="DL165" s="151"/>
      <c r="DM165" s="151"/>
      <c r="DN165" s="151"/>
      <c r="DO165" s="151"/>
      <c r="DP165" s="151"/>
      <c r="DQ165" s="151"/>
      <c r="DR165" s="151"/>
      <c r="DS165" s="151"/>
      <c r="DT165" s="151"/>
      <c r="DU165" s="151"/>
      <c r="DV165" s="151"/>
      <c r="DW165" s="151"/>
      <c r="DX165" s="151"/>
      <c r="DY165" s="151"/>
      <c r="DZ165" s="151"/>
      <c r="EA165" s="151"/>
      <c r="EB165" s="151"/>
      <c r="EC165" s="151"/>
      <c r="ED165" s="151"/>
      <c r="EE165" s="151"/>
      <c r="EF165" s="151"/>
      <c r="EG165" s="151"/>
      <c r="EH165" s="151"/>
      <c r="EI165" s="151"/>
      <c r="EJ165" s="151"/>
      <c r="EK165" s="151"/>
      <c r="EL165" s="151"/>
      <c r="EM165" s="151"/>
      <c r="EN165" s="151"/>
      <c r="EO165" s="151"/>
      <c r="EP165" s="151"/>
      <c r="EQ165" s="151"/>
      <c r="ER165" s="151"/>
      <c r="ES165" s="151"/>
      <c r="ET165" s="151"/>
      <c r="EU165" s="151"/>
      <c r="EV165" s="151"/>
      <c r="EW165" s="151"/>
      <c r="EX165" s="151"/>
      <c r="EY165" s="151"/>
      <c r="EZ165" s="151"/>
      <c r="FA165" s="151"/>
      <c r="FB165" s="151"/>
      <c r="FC165" s="151"/>
      <c r="FD165" s="151"/>
      <c r="FE165" s="151"/>
      <c r="FF165" s="151">
        <v>3392</v>
      </c>
      <c r="FG165" s="151">
        <v>2</v>
      </c>
      <c r="FH165" s="151">
        <v>4</v>
      </c>
      <c r="FI165" s="151"/>
      <c r="FJ165" s="151"/>
      <c r="FK165" s="151"/>
      <c r="FL165" s="151"/>
      <c r="FM165" s="151"/>
      <c r="FN165" s="151"/>
      <c r="FO165" s="151"/>
      <c r="FP165" s="151"/>
      <c r="FQ165" s="151"/>
      <c r="FR165" s="151"/>
      <c r="FS165" s="151"/>
      <c r="FT165" s="151"/>
      <c r="FU165" s="151"/>
      <c r="FV165" s="151"/>
      <c r="FW165" s="151"/>
      <c r="FX165" s="151"/>
      <c r="FY165" s="151"/>
      <c r="FZ165" s="151"/>
      <c r="GA165" s="151"/>
      <c r="GB165" s="151"/>
      <c r="GC165" s="151"/>
      <c r="GD165" s="151"/>
      <c r="GE165" s="151"/>
      <c r="GF165" s="151"/>
      <c r="GG165" s="151"/>
      <c r="GH165" s="151"/>
      <c r="GI165" s="151"/>
      <c r="GJ165" s="151"/>
      <c r="GK165" s="151"/>
      <c r="GL165" s="151"/>
      <c r="GM165" s="151"/>
      <c r="GN165" s="151"/>
      <c r="GO165" s="151"/>
      <c r="GP165" s="151"/>
      <c r="GQ165" s="151"/>
      <c r="GR165" s="151"/>
      <c r="GS165" s="151"/>
      <c r="GT165" s="151"/>
      <c r="GU165" s="151"/>
      <c r="GV165" s="151"/>
      <c r="GW165" s="151"/>
      <c r="GX165" s="151"/>
      <c r="GY165" s="151"/>
      <c r="GZ165" s="151"/>
      <c r="HA165" s="151"/>
      <c r="HB165" s="151"/>
      <c r="HC165" s="151"/>
      <c r="HD165" s="151"/>
      <c r="HE165" s="151"/>
      <c r="HF165" s="151"/>
      <c r="HG165" s="151"/>
      <c r="HH165" s="151"/>
      <c r="HI165" s="151"/>
      <c r="HJ165" s="151"/>
      <c r="HK165" s="151"/>
      <c r="HL165" s="151"/>
      <c r="HM165" s="151"/>
      <c r="HN165" s="151"/>
      <c r="HO165" s="151"/>
      <c r="HP165" s="151"/>
      <c r="HQ165" s="151"/>
      <c r="HR165" s="151"/>
      <c r="HS165" s="151"/>
      <c r="HT165" s="151"/>
      <c r="HU165" s="151"/>
      <c r="HV165" s="151"/>
      <c r="HW165" s="151"/>
      <c r="HX165" s="151"/>
      <c r="HY165" s="151"/>
      <c r="HZ165" s="151"/>
      <c r="IA165" s="151"/>
      <c r="IB165" s="151"/>
      <c r="IC165" s="151"/>
      <c r="ID165" s="151"/>
      <c r="IE165" s="151"/>
      <c r="IF165" s="151"/>
      <c r="IG165" s="151"/>
      <c r="IH165" s="151"/>
      <c r="II165" s="151"/>
      <c r="IJ165" s="151"/>
      <c r="IK165" s="151"/>
      <c r="IL165" s="151"/>
      <c r="IM165" s="151"/>
      <c r="IN165" s="151"/>
      <c r="IO165" s="151"/>
      <c r="IP165" s="151"/>
      <c r="IQ165" s="151"/>
      <c r="IR165" s="151"/>
      <c r="IS165" s="151"/>
      <c r="IT165" s="151"/>
      <c r="IU165" s="151"/>
      <c r="IV165" s="151"/>
      <c r="IW165" s="151"/>
      <c r="IX165" s="151"/>
      <c r="IY165" s="151"/>
      <c r="IZ165" s="151"/>
      <c r="JA165" s="151"/>
      <c r="JB165" s="151"/>
      <c r="JC165" s="151"/>
      <c r="JD165" s="151"/>
      <c r="JE165" s="151"/>
      <c r="JF165" s="151"/>
      <c r="JG165" s="151"/>
      <c r="JH165" s="151"/>
      <c r="JI165" s="151"/>
      <c r="JJ165" s="151"/>
      <c r="JK165" s="151"/>
      <c r="JL165" s="151"/>
      <c r="JM165" s="151"/>
      <c r="JN165" s="151"/>
      <c r="JO165" s="151"/>
      <c r="JP165" s="151"/>
      <c r="JQ165" s="151"/>
      <c r="JR165" s="151"/>
      <c r="JS165" s="151"/>
      <c r="JT165" s="151"/>
      <c r="JU165" s="151"/>
      <c r="JV165" s="151"/>
      <c r="JW165" s="151"/>
      <c r="JX165" s="151"/>
      <c r="JY165" s="151"/>
      <c r="JZ165" s="151"/>
      <c r="KA165" s="151"/>
      <c r="KB165" s="151"/>
      <c r="KC165" s="151"/>
      <c r="KD165" s="151"/>
      <c r="KE165" s="151"/>
      <c r="KF165" s="151">
        <v>1667</v>
      </c>
      <c r="KG165" s="151"/>
      <c r="KH165" s="151"/>
      <c r="KI165" s="151"/>
      <c r="KJ165" s="151"/>
      <c r="KK165" s="151"/>
      <c r="KL165" s="151"/>
      <c r="KM165" s="151">
        <v>403</v>
      </c>
      <c r="KN165" s="151"/>
      <c r="KO165" s="151"/>
      <c r="KP165" s="151"/>
      <c r="KQ165" s="151"/>
      <c r="KR165" s="151"/>
      <c r="KS165" s="151"/>
      <c r="KT165" s="151"/>
      <c r="KU165" s="151"/>
      <c r="KV165" s="151"/>
      <c r="KW165" s="151"/>
      <c r="KX165" s="151"/>
      <c r="KY165" s="151"/>
      <c r="KZ165" s="151"/>
      <c r="LA165" s="151"/>
      <c r="LB165" s="151"/>
      <c r="LC165" s="151"/>
      <c r="LD165" s="151"/>
      <c r="LE165" s="151"/>
      <c r="LF165" s="151"/>
      <c r="LG165" s="151"/>
      <c r="LH165" s="151"/>
      <c r="LI165" s="151"/>
      <c r="LJ165" s="151"/>
      <c r="LK165" s="151"/>
      <c r="LL165" s="151"/>
      <c r="LM165" s="151"/>
      <c r="LN165" s="151"/>
      <c r="LO165" s="151"/>
      <c r="LP165" s="151"/>
      <c r="LQ165" s="151"/>
      <c r="LR165" s="151"/>
      <c r="LS165" s="151"/>
      <c r="LT165" s="151"/>
      <c r="LU165" s="151"/>
      <c r="LV165" s="151"/>
      <c r="LW165" s="151"/>
      <c r="LX165" s="151"/>
      <c r="LY165" s="151"/>
      <c r="LZ165" s="151"/>
      <c r="MA165" s="151"/>
      <c r="MB165" s="151"/>
      <c r="MC165" s="151"/>
      <c r="MD165" s="151"/>
      <c r="ME165" s="151"/>
      <c r="MF165" s="151"/>
      <c r="MG165" s="151"/>
      <c r="MH165" s="151"/>
      <c r="MI165" s="151"/>
      <c r="MJ165" s="151"/>
      <c r="MK165" s="151"/>
      <c r="ML165" s="151"/>
      <c r="MM165" s="151"/>
      <c r="MN165" s="151"/>
      <c r="MO165" s="151"/>
      <c r="MP165" s="151"/>
      <c r="MQ165" s="151"/>
      <c r="MR165" s="151"/>
      <c r="MS165" s="151"/>
      <c r="MT165" s="151"/>
      <c r="MU165" s="151"/>
      <c r="MV165" s="151"/>
      <c r="MW165" s="151"/>
      <c r="MX165" s="151"/>
      <c r="MY165" s="151"/>
      <c r="MZ165" s="151"/>
      <c r="NA165" s="151"/>
      <c r="NB165" s="151"/>
      <c r="NC165" s="151"/>
      <c r="ND165" s="151"/>
      <c r="NE165" s="151"/>
      <c r="NF165" s="151"/>
      <c r="NG165" s="151"/>
      <c r="NH165" s="151"/>
      <c r="NI165" s="151"/>
      <c r="NJ165" s="151"/>
      <c r="NK165" s="151"/>
      <c r="NL165" s="151"/>
      <c r="NM165" s="151"/>
      <c r="NN165" s="151"/>
      <c r="NO165" s="151"/>
      <c r="NP165" s="151"/>
      <c r="NQ165" s="151"/>
      <c r="NR165" s="151"/>
      <c r="NS165" s="151"/>
      <c r="NT165" s="151"/>
      <c r="NU165" s="151"/>
      <c r="NV165" s="151"/>
      <c r="NW165" s="151"/>
      <c r="NX165" s="151"/>
      <c r="NY165" s="151"/>
      <c r="NZ165" s="151"/>
      <c r="OA165" s="151"/>
      <c r="OB165" s="151"/>
      <c r="OC165" s="151"/>
      <c r="OD165" s="151"/>
      <c r="OE165" s="151">
        <v>27308</v>
      </c>
      <c r="OF165" s="151"/>
      <c r="OG165" s="151"/>
      <c r="OH165" s="151"/>
      <c r="OI165" s="151"/>
      <c r="OJ165" s="151"/>
      <c r="OK165" s="151"/>
      <c r="OL165" s="151"/>
      <c r="OM165" s="151"/>
      <c r="ON165" s="151"/>
      <c r="OO165" s="152"/>
      <c r="OP165" s="142">
        <v>32782</v>
      </c>
      <c r="OQ165" s="153">
        <v>927</v>
      </c>
      <c r="OR165" s="151">
        <v>51437</v>
      </c>
      <c r="OS165" s="151"/>
      <c r="OT165" s="151"/>
      <c r="OU165" s="151"/>
      <c r="OV165" s="151">
        <v>-6319</v>
      </c>
      <c r="OW165" s="151">
        <v>50592</v>
      </c>
      <c r="OX165" s="151">
        <v>-8839</v>
      </c>
      <c r="OY165" s="151"/>
      <c r="OZ165" s="151">
        <v>13913</v>
      </c>
      <c r="PA165" s="151"/>
      <c r="PB165" s="151"/>
      <c r="PC165" s="151"/>
      <c r="PD165" s="151">
        <v>282</v>
      </c>
      <c r="PE165" s="151"/>
      <c r="PF165" s="151"/>
      <c r="PG165" s="151"/>
      <c r="PH165" s="151">
        <v>64</v>
      </c>
      <c r="PI165" s="151"/>
      <c r="PJ165" s="154"/>
      <c r="PK165" s="142">
        <v>102058</v>
      </c>
      <c r="PL165" s="142">
        <v>134840</v>
      </c>
    </row>
    <row r="166" spans="1:428" ht="15" x14ac:dyDescent="0.25">
      <c r="A166" s="156">
        <v>336412</v>
      </c>
      <c r="B166" s="157" t="s">
        <v>726</v>
      </c>
      <c r="C166" s="147" t="s">
        <v>351</v>
      </c>
      <c r="D166" s="153"/>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c r="AE166" s="151"/>
      <c r="AF166" s="151"/>
      <c r="AG166" s="151"/>
      <c r="AH166" s="151"/>
      <c r="AI166" s="151"/>
      <c r="AJ166" s="151"/>
      <c r="AK166" s="151"/>
      <c r="AL166" s="151"/>
      <c r="AM166" s="151"/>
      <c r="AN166" s="151"/>
      <c r="AO166" s="151"/>
      <c r="AP166" s="151"/>
      <c r="AQ166" s="151"/>
      <c r="AR166" s="151"/>
      <c r="AS166" s="151"/>
      <c r="AT166" s="151"/>
      <c r="AU166" s="151"/>
      <c r="AV166" s="151"/>
      <c r="AW166" s="151"/>
      <c r="AX166" s="151"/>
      <c r="AY166" s="151"/>
      <c r="AZ166" s="151"/>
      <c r="BA166" s="151"/>
      <c r="BB166" s="151"/>
      <c r="BC166" s="151"/>
      <c r="BD166" s="151"/>
      <c r="BE166" s="151"/>
      <c r="BF166" s="151"/>
      <c r="BG166" s="151"/>
      <c r="BH166" s="151"/>
      <c r="BI166" s="151"/>
      <c r="BJ166" s="151"/>
      <c r="BK166" s="151"/>
      <c r="BL166" s="151"/>
      <c r="BM166" s="151"/>
      <c r="BN166" s="151"/>
      <c r="BO166" s="151"/>
      <c r="BP166" s="151"/>
      <c r="BQ166" s="151"/>
      <c r="BR166" s="151"/>
      <c r="BS166" s="151"/>
      <c r="BT166" s="151"/>
      <c r="BU166" s="151"/>
      <c r="BV166" s="151"/>
      <c r="BW166" s="151"/>
      <c r="BX166" s="151"/>
      <c r="BY166" s="151"/>
      <c r="BZ166" s="151"/>
      <c r="CA166" s="151"/>
      <c r="CB166" s="151"/>
      <c r="CC166" s="151"/>
      <c r="CD166" s="151"/>
      <c r="CE166" s="151"/>
      <c r="CF166" s="151"/>
      <c r="CG166" s="151"/>
      <c r="CH166" s="151"/>
      <c r="CI166" s="151"/>
      <c r="CJ166" s="151"/>
      <c r="CK166" s="151"/>
      <c r="CL166" s="151"/>
      <c r="CM166" s="151"/>
      <c r="CN166" s="151"/>
      <c r="CO166" s="151"/>
      <c r="CP166" s="151"/>
      <c r="CQ166" s="151"/>
      <c r="CR166" s="151"/>
      <c r="CS166" s="151"/>
      <c r="CT166" s="151"/>
      <c r="CU166" s="151"/>
      <c r="CV166" s="151"/>
      <c r="CW166" s="151"/>
      <c r="CX166" s="151"/>
      <c r="CY166" s="151"/>
      <c r="CZ166" s="151"/>
      <c r="DA166" s="151">
        <v>92</v>
      </c>
      <c r="DB166" s="151"/>
      <c r="DC166" s="151"/>
      <c r="DD166" s="151"/>
      <c r="DE166" s="151"/>
      <c r="DF166" s="151"/>
      <c r="DG166" s="151"/>
      <c r="DH166" s="151"/>
      <c r="DI166" s="151"/>
      <c r="DJ166" s="151"/>
      <c r="DK166" s="151"/>
      <c r="DL166" s="151"/>
      <c r="DM166" s="151"/>
      <c r="DN166" s="151"/>
      <c r="DO166" s="151"/>
      <c r="DP166" s="151"/>
      <c r="DQ166" s="151"/>
      <c r="DR166" s="151"/>
      <c r="DS166" s="151"/>
      <c r="DT166" s="151"/>
      <c r="DU166" s="151"/>
      <c r="DV166" s="151"/>
      <c r="DW166" s="151"/>
      <c r="DX166" s="151"/>
      <c r="DY166" s="151"/>
      <c r="DZ166" s="151"/>
      <c r="EA166" s="151"/>
      <c r="EB166" s="151"/>
      <c r="EC166" s="151"/>
      <c r="ED166" s="151"/>
      <c r="EE166" s="151"/>
      <c r="EF166" s="151"/>
      <c r="EG166" s="151"/>
      <c r="EH166" s="151"/>
      <c r="EI166" s="151"/>
      <c r="EJ166" s="151"/>
      <c r="EK166" s="151"/>
      <c r="EL166" s="151"/>
      <c r="EM166" s="151"/>
      <c r="EN166" s="151"/>
      <c r="EO166" s="151"/>
      <c r="EP166" s="151"/>
      <c r="EQ166" s="151"/>
      <c r="ER166" s="151"/>
      <c r="ES166" s="151"/>
      <c r="ET166" s="151"/>
      <c r="EU166" s="151"/>
      <c r="EV166" s="151"/>
      <c r="EW166" s="151"/>
      <c r="EX166" s="151"/>
      <c r="EY166" s="151"/>
      <c r="EZ166" s="151"/>
      <c r="FA166" s="151"/>
      <c r="FB166" s="151"/>
      <c r="FC166" s="151"/>
      <c r="FD166" s="151"/>
      <c r="FE166" s="151"/>
      <c r="FF166" s="151">
        <v>6289</v>
      </c>
      <c r="FG166" s="151">
        <v>13810</v>
      </c>
      <c r="FH166" s="151">
        <v>663</v>
      </c>
      <c r="FI166" s="151"/>
      <c r="FJ166" s="151"/>
      <c r="FK166" s="151"/>
      <c r="FL166" s="151"/>
      <c r="FM166" s="151"/>
      <c r="FN166" s="151"/>
      <c r="FO166" s="151"/>
      <c r="FP166" s="151"/>
      <c r="FQ166" s="151"/>
      <c r="FR166" s="151"/>
      <c r="FS166" s="151"/>
      <c r="FT166" s="151"/>
      <c r="FU166" s="151"/>
      <c r="FV166" s="151"/>
      <c r="FW166" s="151"/>
      <c r="FX166" s="151"/>
      <c r="FY166" s="151"/>
      <c r="FZ166" s="151"/>
      <c r="GA166" s="151"/>
      <c r="GB166" s="151"/>
      <c r="GC166" s="151"/>
      <c r="GD166" s="151"/>
      <c r="GE166" s="151"/>
      <c r="GF166" s="151"/>
      <c r="GG166" s="151"/>
      <c r="GH166" s="151"/>
      <c r="GI166" s="151"/>
      <c r="GJ166" s="151"/>
      <c r="GK166" s="151"/>
      <c r="GL166" s="151"/>
      <c r="GM166" s="151"/>
      <c r="GN166" s="151"/>
      <c r="GO166" s="151"/>
      <c r="GP166" s="151"/>
      <c r="GQ166" s="151"/>
      <c r="GR166" s="151"/>
      <c r="GS166" s="151"/>
      <c r="GT166" s="151"/>
      <c r="GU166" s="151"/>
      <c r="GV166" s="151"/>
      <c r="GW166" s="151"/>
      <c r="GX166" s="151"/>
      <c r="GY166" s="151"/>
      <c r="GZ166" s="151"/>
      <c r="HA166" s="151"/>
      <c r="HB166" s="151"/>
      <c r="HC166" s="151"/>
      <c r="HD166" s="151"/>
      <c r="HE166" s="151"/>
      <c r="HF166" s="151"/>
      <c r="HG166" s="151"/>
      <c r="HH166" s="151"/>
      <c r="HI166" s="151"/>
      <c r="HJ166" s="151"/>
      <c r="HK166" s="151"/>
      <c r="HL166" s="151"/>
      <c r="HM166" s="151"/>
      <c r="HN166" s="151"/>
      <c r="HO166" s="151"/>
      <c r="HP166" s="151"/>
      <c r="HQ166" s="151"/>
      <c r="HR166" s="151"/>
      <c r="HS166" s="151"/>
      <c r="HT166" s="151"/>
      <c r="HU166" s="151"/>
      <c r="HV166" s="151"/>
      <c r="HW166" s="151"/>
      <c r="HX166" s="151"/>
      <c r="HY166" s="151"/>
      <c r="HZ166" s="151"/>
      <c r="IA166" s="151"/>
      <c r="IB166" s="151"/>
      <c r="IC166" s="151"/>
      <c r="ID166" s="151"/>
      <c r="IE166" s="151"/>
      <c r="IF166" s="151"/>
      <c r="IG166" s="151"/>
      <c r="IH166" s="151"/>
      <c r="II166" s="151"/>
      <c r="IJ166" s="151"/>
      <c r="IK166" s="151"/>
      <c r="IL166" s="151"/>
      <c r="IM166" s="151"/>
      <c r="IN166" s="151"/>
      <c r="IO166" s="151"/>
      <c r="IP166" s="151"/>
      <c r="IQ166" s="151"/>
      <c r="IR166" s="151"/>
      <c r="IS166" s="151"/>
      <c r="IT166" s="151"/>
      <c r="IU166" s="151"/>
      <c r="IV166" s="151"/>
      <c r="IW166" s="151"/>
      <c r="IX166" s="151"/>
      <c r="IY166" s="151"/>
      <c r="IZ166" s="151"/>
      <c r="JA166" s="151"/>
      <c r="JB166" s="151"/>
      <c r="JC166" s="151"/>
      <c r="JD166" s="151"/>
      <c r="JE166" s="151"/>
      <c r="JF166" s="151"/>
      <c r="JG166" s="151"/>
      <c r="JH166" s="151"/>
      <c r="JI166" s="151"/>
      <c r="JJ166" s="151"/>
      <c r="JK166" s="151"/>
      <c r="JL166" s="151"/>
      <c r="JM166" s="151"/>
      <c r="JN166" s="151"/>
      <c r="JO166" s="151"/>
      <c r="JP166" s="151"/>
      <c r="JQ166" s="151"/>
      <c r="JR166" s="151"/>
      <c r="JS166" s="151"/>
      <c r="JT166" s="151"/>
      <c r="JU166" s="151"/>
      <c r="JV166" s="151"/>
      <c r="JW166" s="151"/>
      <c r="JX166" s="151"/>
      <c r="JY166" s="151"/>
      <c r="JZ166" s="151"/>
      <c r="KA166" s="151"/>
      <c r="KB166" s="151"/>
      <c r="KC166" s="151"/>
      <c r="KD166" s="151"/>
      <c r="KE166" s="151"/>
      <c r="KF166" s="151">
        <v>0</v>
      </c>
      <c r="KG166" s="151"/>
      <c r="KH166" s="151"/>
      <c r="KI166" s="151"/>
      <c r="KJ166" s="151"/>
      <c r="KK166" s="151"/>
      <c r="KL166" s="151"/>
      <c r="KM166" s="151"/>
      <c r="KN166" s="151"/>
      <c r="KO166" s="151"/>
      <c r="KP166" s="151"/>
      <c r="KQ166" s="151"/>
      <c r="KR166" s="151"/>
      <c r="KS166" s="151"/>
      <c r="KT166" s="151"/>
      <c r="KU166" s="151"/>
      <c r="KV166" s="151"/>
      <c r="KW166" s="151"/>
      <c r="KX166" s="151"/>
      <c r="KY166" s="151"/>
      <c r="KZ166" s="151"/>
      <c r="LA166" s="151"/>
      <c r="LB166" s="151"/>
      <c r="LC166" s="151"/>
      <c r="LD166" s="151"/>
      <c r="LE166" s="151"/>
      <c r="LF166" s="151"/>
      <c r="LG166" s="151"/>
      <c r="LH166" s="151"/>
      <c r="LI166" s="151"/>
      <c r="LJ166" s="151"/>
      <c r="LK166" s="151"/>
      <c r="LL166" s="151"/>
      <c r="LM166" s="151"/>
      <c r="LN166" s="151"/>
      <c r="LO166" s="151"/>
      <c r="LP166" s="151"/>
      <c r="LQ166" s="151"/>
      <c r="LR166" s="151"/>
      <c r="LS166" s="151"/>
      <c r="LT166" s="151"/>
      <c r="LU166" s="151"/>
      <c r="LV166" s="151"/>
      <c r="LW166" s="151"/>
      <c r="LX166" s="151"/>
      <c r="LY166" s="151"/>
      <c r="LZ166" s="151"/>
      <c r="MA166" s="151">
        <v>22</v>
      </c>
      <c r="MB166" s="151"/>
      <c r="MC166" s="151"/>
      <c r="MD166" s="151"/>
      <c r="ME166" s="151"/>
      <c r="MF166" s="151"/>
      <c r="MG166" s="151"/>
      <c r="MH166" s="151"/>
      <c r="MI166" s="151"/>
      <c r="MJ166" s="151"/>
      <c r="MK166" s="151"/>
      <c r="ML166" s="151"/>
      <c r="MM166" s="151"/>
      <c r="MN166" s="151"/>
      <c r="MO166" s="151"/>
      <c r="MP166" s="151"/>
      <c r="MQ166" s="151"/>
      <c r="MR166" s="151"/>
      <c r="MS166" s="151"/>
      <c r="MT166" s="151"/>
      <c r="MU166" s="151"/>
      <c r="MV166" s="151"/>
      <c r="MW166" s="151"/>
      <c r="MX166" s="151"/>
      <c r="MY166" s="151"/>
      <c r="MZ166" s="151"/>
      <c r="NA166" s="151"/>
      <c r="NB166" s="151"/>
      <c r="NC166" s="151"/>
      <c r="ND166" s="151"/>
      <c r="NE166" s="151"/>
      <c r="NF166" s="151"/>
      <c r="NG166" s="151"/>
      <c r="NH166" s="151"/>
      <c r="NI166" s="151"/>
      <c r="NJ166" s="151"/>
      <c r="NK166" s="151"/>
      <c r="NL166" s="151"/>
      <c r="NM166" s="151"/>
      <c r="NN166" s="151"/>
      <c r="NO166" s="151"/>
      <c r="NP166" s="151"/>
      <c r="NQ166" s="151"/>
      <c r="NR166" s="151"/>
      <c r="NS166" s="151"/>
      <c r="NT166" s="151"/>
      <c r="NU166" s="151"/>
      <c r="NV166" s="151"/>
      <c r="NW166" s="151"/>
      <c r="NX166" s="151"/>
      <c r="NY166" s="151"/>
      <c r="NZ166" s="151"/>
      <c r="OA166" s="151"/>
      <c r="OB166" s="151"/>
      <c r="OC166" s="151"/>
      <c r="OD166" s="151"/>
      <c r="OE166" s="151">
        <v>701</v>
      </c>
      <c r="OF166" s="151">
        <v>74</v>
      </c>
      <c r="OG166" s="151"/>
      <c r="OH166" s="151"/>
      <c r="OI166" s="151"/>
      <c r="OJ166" s="151"/>
      <c r="OK166" s="151"/>
      <c r="OL166" s="151"/>
      <c r="OM166" s="151"/>
      <c r="ON166" s="151"/>
      <c r="OO166" s="152"/>
      <c r="OP166" s="142">
        <v>21650</v>
      </c>
      <c r="OQ166" s="153"/>
      <c r="OR166" s="151">
        <v>72</v>
      </c>
      <c r="OS166" s="151"/>
      <c r="OT166" s="151"/>
      <c r="OU166" s="151"/>
      <c r="OV166" s="151">
        <v>492</v>
      </c>
      <c r="OW166" s="151">
        <v>34535</v>
      </c>
      <c r="OX166" s="151">
        <v>-13538</v>
      </c>
      <c r="OY166" s="151"/>
      <c r="OZ166" s="151">
        <v>147</v>
      </c>
      <c r="PA166" s="151"/>
      <c r="PB166" s="151"/>
      <c r="PC166" s="151"/>
      <c r="PD166" s="151"/>
      <c r="PE166" s="151"/>
      <c r="PF166" s="151"/>
      <c r="PG166" s="151"/>
      <c r="PH166" s="151"/>
      <c r="PI166" s="151"/>
      <c r="PJ166" s="154"/>
      <c r="PK166" s="142">
        <v>21708</v>
      </c>
      <c r="PL166" s="142">
        <v>43359</v>
      </c>
    </row>
    <row r="167" spans="1:428" ht="15" x14ac:dyDescent="0.25">
      <c r="A167" s="156">
        <v>336413</v>
      </c>
      <c r="B167" s="157" t="s">
        <v>726</v>
      </c>
      <c r="C167" s="147" t="s">
        <v>352</v>
      </c>
      <c r="D167" s="153"/>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c r="AE167" s="151"/>
      <c r="AF167" s="151"/>
      <c r="AG167" s="151"/>
      <c r="AH167" s="151"/>
      <c r="AI167" s="151"/>
      <c r="AJ167" s="151"/>
      <c r="AK167" s="151"/>
      <c r="AL167" s="151"/>
      <c r="AM167" s="151"/>
      <c r="AN167" s="151"/>
      <c r="AO167" s="151"/>
      <c r="AP167" s="151"/>
      <c r="AQ167" s="151"/>
      <c r="AR167" s="151"/>
      <c r="AS167" s="151"/>
      <c r="AT167" s="151"/>
      <c r="AU167" s="151"/>
      <c r="AV167" s="151"/>
      <c r="AW167" s="151"/>
      <c r="AX167" s="151"/>
      <c r="AY167" s="151"/>
      <c r="AZ167" s="151"/>
      <c r="BA167" s="151"/>
      <c r="BB167" s="151"/>
      <c r="BC167" s="151"/>
      <c r="BD167" s="151"/>
      <c r="BE167" s="151"/>
      <c r="BF167" s="151"/>
      <c r="BG167" s="151"/>
      <c r="BH167" s="151"/>
      <c r="BI167" s="151"/>
      <c r="BJ167" s="151"/>
      <c r="BK167" s="151"/>
      <c r="BL167" s="151"/>
      <c r="BM167" s="151"/>
      <c r="BN167" s="151"/>
      <c r="BO167" s="151"/>
      <c r="BP167" s="151"/>
      <c r="BQ167" s="151"/>
      <c r="BR167" s="151"/>
      <c r="BS167" s="151"/>
      <c r="BT167" s="151"/>
      <c r="BU167" s="151"/>
      <c r="BV167" s="151"/>
      <c r="BW167" s="151"/>
      <c r="BX167" s="151"/>
      <c r="BY167" s="151"/>
      <c r="BZ167" s="151"/>
      <c r="CA167" s="151"/>
      <c r="CB167" s="151"/>
      <c r="CC167" s="151"/>
      <c r="CD167" s="151"/>
      <c r="CE167" s="151"/>
      <c r="CF167" s="151"/>
      <c r="CG167" s="151"/>
      <c r="CH167" s="151"/>
      <c r="CI167" s="151"/>
      <c r="CJ167" s="151"/>
      <c r="CK167" s="151"/>
      <c r="CL167" s="151"/>
      <c r="CM167" s="151"/>
      <c r="CN167" s="151"/>
      <c r="CO167" s="151"/>
      <c r="CP167" s="151"/>
      <c r="CQ167" s="151"/>
      <c r="CR167" s="151"/>
      <c r="CS167" s="151"/>
      <c r="CT167" s="151"/>
      <c r="CU167" s="151"/>
      <c r="CV167" s="151"/>
      <c r="CW167" s="151"/>
      <c r="CX167" s="151"/>
      <c r="CY167" s="151"/>
      <c r="CZ167" s="151"/>
      <c r="DA167" s="151"/>
      <c r="DB167" s="151"/>
      <c r="DC167" s="151"/>
      <c r="DD167" s="151"/>
      <c r="DE167" s="151"/>
      <c r="DF167" s="151"/>
      <c r="DG167" s="151"/>
      <c r="DH167" s="151"/>
      <c r="DI167" s="151"/>
      <c r="DJ167" s="151"/>
      <c r="DK167" s="151"/>
      <c r="DL167" s="151"/>
      <c r="DM167" s="151"/>
      <c r="DN167" s="151"/>
      <c r="DO167" s="151"/>
      <c r="DP167" s="151"/>
      <c r="DQ167" s="151"/>
      <c r="DR167" s="151"/>
      <c r="DS167" s="151"/>
      <c r="DT167" s="151"/>
      <c r="DU167" s="151"/>
      <c r="DV167" s="151"/>
      <c r="DW167" s="151"/>
      <c r="DX167" s="151"/>
      <c r="DY167" s="151"/>
      <c r="DZ167" s="151"/>
      <c r="EA167" s="151"/>
      <c r="EB167" s="151"/>
      <c r="EC167" s="151"/>
      <c r="ED167" s="151"/>
      <c r="EE167" s="151"/>
      <c r="EF167" s="151"/>
      <c r="EG167" s="151"/>
      <c r="EH167" s="151"/>
      <c r="EI167" s="151"/>
      <c r="EJ167" s="151"/>
      <c r="EK167" s="151"/>
      <c r="EL167" s="151"/>
      <c r="EM167" s="151"/>
      <c r="EN167" s="151"/>
      <c r="EO167" s="151"/>
      <c r="EP167" s="151"/>
      <c r="EQ167" s="151"/>
      <c r="ER167" s="151"/>
      <c r="ES167" s="151"/>
      <c r="ET167" s="151"/>
      <c r="EU167" s="151"/>
      <c r="EV167" s="151"/>
      <c r="EW167" s="151"/>
      <c r="EX167" s="151"/>
      <c r="EY167" s="151"/>
      <c r="EZ167" s="151"/>
      <c r="FA167" s="151"/>
      <c r="FB167" s="151"/>
      <c r="FC167" s="151"/>
      <c r="FD167" s="151"/>
      <c r="FE167" s="151"/>
      <c r="FF167" s="151">
        <v>17485</v>
      </c>
      <c r="FG167" s="151">
        <v>1560</v>
      </c>
      <c r="FH167" s="151">
        <v>7789</v>
      </c>
      <c r="FI167" s="151"/>
      <c r="FJ167" s="151"/>
      <c r="FK167" s="151"/>
      <c r="FL167" s="151"/>
      <c r="FM167" s="151"/>
      <c r="FN167" s="151"/>
      <c r="FO167" s="151"/>
      <c r="FP167" s="151"/>
      <c r="FQ167" s="151"/>
      <c r="FR167" s="151"/>
      <c r="FS167" s="151"/>
      <c r="FT167" s="151"/>
      <c r="FU167" s="151"/>
      <c r="FV167" s="151"/>
      <c r="FW167" s="151"/>
      <c r="FX167" s="151"/>
      <c r="FY167" s="151"/>
      <c r="FZ167" s="151"/>
      <c r="GA167" s="151"/>
      <c r="GB167" s="151"/>
      <c r="GC167" s="151"/>
      <c r="GD167" s="151"/>
      <c r="GE167" s="151"/>
      <c r="GF167" s="151"/>
      <c r="GG167" s="151"/>
      <c r="GH167" s="151"/>
      <c r="GI167" s="151"/>
      <c r="GJ167" s="151"/>
      <c r="GK167" s="151"/>
      <c r="GL167" s="151"/>
      <c r="GM167" s="151"/>
      <c r="GN167" s="151"/>
      <c r="GO167" s="151"/>
      <c r="GP167" s="151"/>
      <c r="GQ167" s="151"/>
      <c r="GR167" s="151"/>
      <c r="GS167" s="151"/>
      <c r="GT167" s="151"/>
      <c r="GU167" s="151"/>
      <c r="GV167" s="151"/>
      <c r="GW167" s="151"/>
      <c r="GX167" s="151"/>
      <c r="GY167" s="151"/>
      <c r="GZ167" s="151"/>
      <c r="HA167" s="151"/>
      <c r="HB167" s="151"/>
      <c r="HC167" s="151"/>
      <c r="HD167" s="151"/>
      <c r="HE167" s="151"/>
      <c r="HF167" s="151"/>
      <c r="HG167" s="151"/>
      <c r="HH167" s="151"/>
      <c r="HI167" s="151"/>
      <c r="HJ167" s="151"/>
      <c r="HK167" s="151"/>
      <c r="HL167" s="151"/>
      <c r="HM167" s="151"/>
      <c r="HN167" s="151"/>
      <c r="HO167" s="151"/>
      <c r="HP167" s="151"/>
      <c r="HQ167" s="151"/>
      <c r="HR167" s="151"/>
      <c r="HS167" s="151"/>
      <c r="HT167" s="151"/>
      <c r="HU167" s="151"/>
      <c r="HV167" s="151"/>
      <c r="HW167" s="151"/>
      <c r="HX167" s="151"/>
      <c r="HY167" s="151"/>
      <c r="HZ167" s="151"/>
      <c r="IA167" s="151"/>
      <c r="IB167" s="151"/>
      <c r="IC167" s="151"/>
      <c r="ID167" s="151"/>
      <c r="IE167" s="151"/>
      <c r="IF167" s="151"/>
      <c r="IG167" s="151"/>
      <c r="IH167" s="151"/>
      <c r="II167" s="151"/>
      <c r="IJ167" s="151"/>
      <c r="IK167" s="151"/>
      <c r="IL167" s="151"/>
      <c r="IM167" s="151"/>
      <c r="IN167" s="151"/>
      <c r="IO167" s="151"/>
      <c r="IP167" s="151"/>
      <c r="IQ167" s="151"/>
      <c r="IR167" s="151"/>
      <c r="IS167" s="151"/>
      <c r="IT167" s="151"/>
      <c r="IU167" s="151"/>
      <c r="IV167" s="151"/>
      <c r="IW167" s="151"/>
      <c r="IX167" s="151"/>
      <c r="IY167" s="151"/>
      <c r="IZ167" s="151"/>
      <c r="JA167" s="151"/>
      <c r="JB167" s="151"/>
      <c r="JC167" s="151"/>
      <c r="JD167" s="151"/>
      <c r="JE167" s="151"/>
      <c r="JF167" s="151"/>
      <c r="JG167" s="151"/>
      <c r="JH167" s="151"/>
      <c r="JI167" s="151"/>
      <c r="JJ167" s="151"/>
      <c r="JK167" s="151"/>
      <c r="JL167" s="151"/>
      <c r="JM167" s="151"/>
      <c r="JN167" s="151"/>
      <c r="JO167" s="151"/>
      <c r="JP167" s="151"/>
      <c r="JQ167" s="151"/>
      <c r="JR167" s="151"/>
      <c r="JS167" s="151"/>
      <c r="JT167" s="151"/>
      <c r="JU167" s="151"/>
      <c r="JV167" s="151"/>
      <c r="JW167" s="151"/>
      <c r="JX167" s="151"/>
      <c r="JY167" s="151"/>
      <c r="JZ167" s="151"/>
      <c r="KA167" s="151"/>
      <c r="KB167" s="151"/>
      <c r="KC167" s="151"/>
      <c r="KD167" s="151"/>
      <c r="KE167" s="151"/>
      <c r="KF167" s="151">
        <v>25</v>
      </c>
      <c r="KG167" s="151"/>
      <c r="KH167" s="151"/>
      <c r="KI167" s="151"/>
      <c r="KJ167" s="151"/>
      <c r="KK167" s="151"/>
      <c r="KL167" s="151">
        <v>762</v>
      </c>
      <c r="KM167" s="151">
        <v>882</v>
      </c>
      <c r="KN167" s="151"/>
      <c r="KO167" s="151"/>
      <c r="KP167" s="151"/>
      <c r="KQ167" s="151"/>
      <c r="KR167" s="151"/>
      <c r="KS167" s="151"/>
      <c r="KT167" s="151"/>
      <c r="KU167" s="151"/>
      <c r="KV167" s="151"/>
      <c r="KW167" s="151"/>
      <c r="KX167" s="151"/>
      <c r="KY167" s="151"/>
      <c r="KZ167" s="151"/>
      <c r="LA167" s="151"/>
      <c r="LB167" s="151"/>
      <c r="LC167" s="151"/>
      <c r="LD167" s="151"/>
      <c r="LE167" s="151"/>
      <c r="LF167" s="151"/>
      <c r="LG167" s="151"/>
      <c r="LH167" s="151"/>
      <c r="LI167" s="151"/>
      <c r="LJ167" s="151"/>
      <c r="LK167" s="151"/>
      <c r="LL167" s="151"/>
      <c r="LM167" s="151"/>
      <c r="LN167" s="151"/>
      <c r="LO167" s="151"/>
      <c r="LP167" s="151"/>
      <c r="LQ167" s="151"/>
      <c r="LR167" s="151"/>
      <c r="LS167" s="151"/>
      <c r="LT167" s="151"/>
      <c r="LU167" s="151"/>
      <c r="LV167" s="151"/>
      <c r="LW167" s="151"/>
      <c r="LX167" s="151"/>
      <c r="LY167" s="151"/>
      <c r="LZ167" s="151"/>
      <c r="MA167" s="151"/>
      <c r="MB167" s="151"/>
      <c r="MC167" s="151"/>
      <c r="MD167" s="151"/>
      <c r="ME167" s="151"/>
      <c r="MF167" s="151"/>
      <c r="MG167" s="151"/>
      <c r="MH167" s="151"/>
      <c r="MI167" s="151"/>
      <c r="MJ167" s="151"/>
      <c r="MK167" s="151"/>
      <c r="ML167" s="151"/>
      <c r="MM167" s="151"/>
      <c r="MN167" s="151"/>
      <c r="MO167" s="151"/>
      <c r="MP167" s="151"/>
      <c r="MQ167" s="151"/>
      <c r="MR167" s="151"/>
      <c r="MS167" s="151"/>
      <c r="MT167" s="151"/>
      <c r="MU167" s="151"/>
      <c r="MV167" s="151"/>
      <c r="MW167" s="151"/>
      <c r="MX167" s="151"/>
      <c r="MY167" s="151"/>
      <c r="MZ167" s="151"/>
      <c r="NA167" s="151"/>
      <c r="NB167" s="151"/>
      <c r="NC167" s="151"/>
      <c r="ND167" s="151"/>
      <c r="NE167" s="151"/>
      <c r="NF167" s="151"/>
      <c r="NG167" s="151"/>
      <c r="NH167" s="151"/>
      <c r="NI167" s="151"/>
      <c r="NJ167" s="151"/>
      <c r="NK167" s="151"/>
      <c r="NL167" s="151"/>
      <c r="NM167" s="151"/>
      <c r="NN167" s="151"/>
      <c r="NO167" s="151"/>
      <c r="NP167" s="151"/>
      <c r="NQ167" s="151"/>
      <c r="NR167" s="151"/>
      <c r="NS167" s="151"/>
      <c r="NT167" s="151"/>
      <c r="NU167" s="151"/>
      <c r="NV167" s="151"/>
      <c r="NW167" s="151"/>
      <c r="NX167" s="151"/>
      <c r="NY167" s="151"/>
      <c r="NZ167" s="151"/>
      <c r="OA167" s="151"/>
      <c r="OB167" s="151"/>
      <c r="OC167" s="151"/>
      <c r="OD167" s="151"/>
      <c r="OE167" s="151">
        <v>5842</v>
      </c>
      <c r="OF167" s="151"/>
      <c r="OG167" s="151"/>
      <c r="OH167" s="151"/>
      <c r="OI167" s="151"/>
      <c r="OJ167" s="151"/>
      <c r="OK167" s="151"/>
      <c r="OL167" s="151"/>
      <c r="OM167" s="151"/>
      <c r="ON167" s="151"/>
      <c r="OO167" s="152"/>
      <c r="OP167" s="142">
        <v>34346</v>
      </c>
      <c r="OQ167" s="153"/>
      <c r="OR167" s="151"/>
      <c r="OS167" s="151"/>
      <c r="OT167" s="151"/>
      <c r="OU167" s="151"/>
      <c r="OV167" s="151">
        <v>-104</v>
      </c>
      <c r="OW167" s="151">
        <v>21257</v>
      </c>
      <c r="OX167" s="151">
        <v>-14753</v>
      </c>
      <c r="OY167" s="151"/>
      <c r="OZ167" s="151"/>
      <c r="PA167" s="151"/>
      <c r="PB167" s="151"/>
      <c r="PC167" s="151"/>
      <c r="PD167" s="151"/>
      <c r="PE167" s="151"/>
      <c r="PF167" s="151"/>
      <c r="PG167" s="151"/>
      <c r="PH167" s="151"/>
      <c r="PI167" s="151"/>
      <c r="PJ167" s="154"/>
      <c r="PK167" s="142">
        <v>6401</v>
      </c>
      <c r="PL167" s="142">
        <v>40746</v>
      </c>
    </row>
    <row r="168" spans="1:428" ht="15" x14ac:dyDescent="0.25">
      <c r="A168" s="156">
        <v>336414</v>
      </c>
      <c r="B168" s="157" t="s">
        <v>726</v>
      </c>
      <c r="C168" s="147" t="s">
        <v>353</v>
      </c>
      <c r="D168" s="153"/>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c r="AE168" s="151"/>
      <c r="AF168" s="151"/>
      <c r="AG168" s="151"/>
      <c r="AH168" s="151"/>
      <c r="AI168" s="151"/>
      <c r="AJ168" s="151"/>
      <c r="AK168" s="151"/>
      <c r="AL168" s="151"/>
      <c r="AM168" s="151"/>
      <c r="AN168" s="151"/>
      <c r="AO168" s="151"/>
      <c r="AP168" s="151"/>
      <c r="AQ168" s="151"/>
      <c r="AR168" s="151"/>
      <c r="AS168" s="151"/>
      <c r="AT168" s="151"/>
      <c r="AU168" s="151"/>
      <c r="AV168" s="151"/>
      <c r="AW168" s="151"/>
      <c r="AX168" s="151"/>
      <c r="AY168" s="151"/>
      <c r="AZ168" s="151"/>
      <c r="BA168" s="151"/>
      <c r="BB168" s="151"/>
      <c r="BC168" s="151"/>
      <c r="BD168" s="151"/>
      <c r="BE168" s="151"/>
      <c r="BF168" s="151"/>
      <c r="BG168" s="151"/>
      <c r="BH168" s="151"/>
      <c r="BI168" s="151"/>
      <c r="BJ168" s="151"/>
      <c r="BK168" s="151"/>
      <c r="BL168" s="151"/>
      <c r="BM168" s="151"/>
      <c r="BN168" s="151"/>
      <c r="BO168" s="151"/>
      <c r="BP168" s="151"/>
      <c r="BQ168" s="151"/>
      <c r="BR168" s="151"/>
      <c r="BS168" s="151"/>
      <c r="BT168" s="151"/>
      <c r="BU168" s="151"/>
      <c r="BV168" s="151"/>
      <c r="BW168" s="151"/>
      <c r="BX168" s="151"/>
      <c r="BY168" s="151"/>
      <c r="BZ168" s="151"/>
      <c r="CA168" s="151"/>
      <c r="CB168" s="151"/>
      <c r="CC168" s="151"/>
      <c r="CD168" s="151"/>
      <c r="CE168" s="151"/>
      <c r="CF168" s="151"/>
      <c r="CG168" s="151"/>
      <c r="CH168" s="151"/>
      <c r="CI168" s="151"/>
      <c r="CJ168" s="151"/>
      <c r="CK168" s="151"/>
      <c r="CL168" s="151"/>
      <c r="CM168" s="151"/>
      <c r="CN168" s="151"/>
      <c r="CO168" s="151"/>
      <c r="CP168" s="151"/>
      <c r="CQ168" s="151"/>
      <c r="CR168" s="151"/>
      <c r="CS168" s="151"/>
      <c r="CT168" s="151"/>
      <c r="CU168" s="151"/>
      <c r="CV168" s="151"/>
      <c r="CW168" s="151"/>
      <c r="CX168" s="151"/>
      <c r="CY168" s="151"/>
      <c r="CZ168" s="151"/>
      <c r="DA168" s="151"/>
      <c r="DB168" s="151"/>
      <c r="DC168" s="151"/>
      <c r="DD168" s="151"/>
      <c r="DE168" s="151"/>
      <c r="DF168" s="151"/>
      <c r="DG168" s="151"/>
      <c r="DH168" s="151"/>
      <c r="DI168" s="151"/>
      <c r="DJ168" s="151"/>
      <c r="DK168" s="151"/>
      <c r="DL168" s="151"/>
      <c r="DM168" s="151"/>
      <c r="DN168" s="151"/>
      <c r="DO168" s="151"/>
      <c r="DP168" s="151"/>
      <c r="DQ168" s="151"/>
      <c r="DR168" s="151"/>
      <c r="DS168" s="151"/>
      <c r="DT168" s="151"/>
      <c r="DU168" s="151"/>
      <c r="DV168" s="151"/>
      <c r="DW168" s="151"/>
      <c r="DX168" s="151"/>
      <c r="DY168" s="151"/>
      <c r="DZ168" s="151"/>
      <c r="EA168" s="151"/>
      <c r="EB168" s="151"/>
      <c r="EC168" s="151"/>
      <c r="ED168" s="151"/>
      <c r="EE168" s="151"/>
      <c r="EF168" s="151"/>
      <c r="EG168" s="151"/>
      <c r="EH168" s="151"/>
      <c r="EI168" s="151"/>
      <c r="EJ168" s="151"/>
      <c r="EK168" s="151"/>
      <c r="EL168" s="151"/>
      <c r="EM168" s="151"/>
      <c r="EN168" s="151"/>
      <c r="EO168" s="151"/>
      <c r="EP168" s="151"/>
      <c r="EQ168" s="151"/>
      <c r="ER168" s="151"/>
      <c r="ES168" s="151"/>
      <c r="ET168" s="151"/>
      <c r="EU168" s="151"/>
      <c r="EV168" s="151"/>
      <c r="EW168" s="151"/>
      <c r="EX168" s="151"/>
      <c r="EY168" s="151"/>
      <c r="EZ168" s="151"/>
      <c r="FA168" s="151"/>
      <c r="FB168" s="151"/>
      <c r="FC168" s="151"/>
      <c r="FD168" s="151"/>
      <c r="FE168" s="151"/>
      <c r="FF168" s="151"/>
      <c r="FG168" s="151"/>
      <c r="FH168" s="151"/>
      <c r="FI168" s="151">
        <v>115</v>
      </c>
      <c r="FJ168" s="151">
        <v>237</v>
      </c>
      <c r="FK168" s="151"/>
      <c r="FL168" s="151"/>
      <c r="FM168" s="151"/>
      <c r="FN168" s="151"/>
      <c r="FO168" s="151"/>
      <c r="FP168" s="151"/>
      <c r="FQ168" s="151"/>
      <c r="FR168" s="151"/>
      <c r="FS168" s="151"/>
      <c r="FT168" s="151"/>
      <c r="FU168" s="151"/>
      <c r="FV168" s="151"/>
      <c r="FW168" s="151"/>
      <c r="FX168" s="151"/>
      <c r="FY168" s="151"/>
      <c r="FZ168" s="151"/>
      <c r="GA168" s="151"/>
      <c r="GB168" s="151"/>
      <c r="GC168" s="151"/>
      <c r="GD168" s="151"/>
      <c r="GE168" s="151"/>
      <c r="GF168" s="151"/>
      <c r="GG168" s="151"/>
      <c r="GH168" s="151"/>
      <c r="GI168" s="151"/>
      <c r="GJ168" s="151"/>
      <c r="GK168" s="151"/>
      <c r="GL168" s="151"/>
      <c r="GM168" s="151"/>
      <c r="GN168" s="151"/>
      <c r="GO168" s="151"/>
      <c r="GP168" s="151"/>
      <c r="GQ168" s="151"/>
      <c r="GR168" s="151"/>
      <c r="GS168" s="151"/>
      <c r="GT168" s="151"/>
      <c r="GU168" s="151"/>
      <c r="GV168" s="151"/>
      <c r="GW168" s="151"/>
      <c r="GX168" s="151"/>
      <c r="GY168" s="151"/>
      <c r="GZ168" s="151"/>
      <c r="HA168" s="151"/>
      <c r="HB168" s="151"/>
      <c r="HC168" s="151"/>
      <c r="HD168" s="151"/>
      <c r="HE168" s="151"/>
      <c r="HF168" s="151"/>
      <c r="HG168" s="151"/>
      <c r="HH168" s="151"/>
      <c r="HI168" s="151"/>
      <c r="HJ168" s="151"/>
      <c r="HK168" s="151"/>
      <c r="HL168" s="151"/>
      <c r="HM168" s="151"/>
      <c r="HN168" s="151"/>
      <c r="HO168" s="151"/>
      <c r="HP168" s="151"/>
      <c r="HQ168" s="151"/>
      <c r="HR168" s="151"/>
      <c r="HS168" s="151"/>
      <c r="HT168" s="151"/>
      <c r="HU168" s="151"/>
      <c r="HV168" s="151"/>
      <c r="HW168" s="151"/>
      <c r="HX168" s="151"/>
      <c r="HY168" s="151"/>
      <c r="HZ168" s="151"/>
      <c r="IA168" s="151"/>
      <c r="IB168" s="151"/>
      <c r="IC168" s="151"/>
      <c r="ID168" s="151"/>
      <c r="IE168" s="151"/>
      <c r="IF168" s="151"/>
      <c r="IG168" s="151"/>
      <c r="IH168" s="151"/>
      <c r="II168" s="151"/>
      <c r="IJ168" s="151"/>
      <c r="IK168" s="151"/>
      <c r="IL168" s="151"/>
      <c r="IM168" s="151"/>
      <c r="IN168" s="151"/>
      <c r="IO168" s="151"/>
      <c r="IP168" s="151"/>
      <c r="IQ168" s="151"/>
      <c r="IR168" s="151"/>
      <c r="IS168" s="151"/>
      <c r="IT168" s="151"/>
      <c r="IU168" s="151"/>
      <c r="IV168" s="151"/>
      <c r="IW168" s="151"/>
      <c r="IX168" s="151"/>
      <c r="IY168" s="151"/>
      <c r="IZ168" s="151"/>
      <c r="JA168" s="151"/>
      <c r="JB168" s="151"/>
      <c r="JC168" s="151"/>
      <c r="JD168" s="151"/>
      <c r="JE168" s="151"/>
      <c r="JF168" s="151"/>
      <c r="JG168" s="151"/>
      <c r="JH168" s="151"/>
      <c r="JI168" s="151"/>
      <c r="JJ168" s="151"/>
      <c r="JK168" s="151"/>
      <c r="JL168" s="151"/>
      <c r="JM168" s="151"/>
      <c r="JN168" s="151"/>
      <c r="JO168" s="151"/>
      <c r="JP168" s="151"/>
      <c r="JQ168" s="151"/>
      <c r="JR168" s="151"/>
      <c r="JS168" s="151"/>
      <c r="JT168" s="151"/>
      <c r="JU168" s="151"/>
      <c r="JV168" s="151"/>
      <c r="JW168" s="151"/>
      <c r="JX168" s="151"/>
      <c r="JY168" s="151"/>
      <c r="JZ168" s="151"/>
      <c r="KA168" s="151"/>
      <c r="KB168" s="151"/>
      <c r="KC168" s="151"/>
      <c r="KD168" s="151"/>
      <c r="KE168" s="151"/>
      <c r="KF168" s="151"/>
      <c r="KG168" s="151"/>
      <c r="KH168" s="151"/>
      <c r="KI168" s="151"/>
      <c r="KJ168" s="151"/>
      <c r="KK168" s="151"/>
      <c r="KL168" s="151"/>
      <c r="KM168" s="151"/>
      <c r="KN168" s="151"/>
      <c r="KO168" s="151"/>
      <c r="KP168" s="151"/>
      <c r="KQ168" s="151"/>
      <c r="KR168" s="151"/>
      <c r="KS168" s="151"/>
      <c r="KT168" s="151"/>
      <c r="KU168" s="151"/>
      <c r="KV168" s="151"/>
      <c r="KW168" s="151"/>
      <c r="KX168" s="151"/>
      <c r="KY168" s="151"/>
      <c r="KZ168" s="151"/>
      <c r="LA168" s="151"/>
      <c r="LB168" s="151"/>
      <c r="LC168" s="151"/>
      <c r="LD168" s="151"/>
      <c r="LE168" s="151"/>
      <c r="LF168" s="151"/>
      <c r="LG168" s="151"/>
      <c r="LH168" s="151"/>
      <c r="LI168" s="151"/>
      <c r="LJ168" s="151"/>
      <c r="LK168" s="151"/>
      <c r="LL168" s="151"/>
      <c r="LM168" s="151"/>
      <c r="LN168" s="151"/>
      <c r="LO168" s="151"/>
      <c r="LP168" s="151"/>
      <c r="LQ168" s="151"/>
      <c r="LR168" s="151"/>
      <c r="LS168" s="151"/>
      <c r="LT168" s="151"/>
      <c r="LU168" s="151"/>
      <c r="LV168" s="151"/>
      <c r="LW168" s="151"/>
      <c r="LX168" s="151"/>
      <c r="LY168" s="151"/>
      <c r="LZ168" s="151"/>
      <c r="MA168" s="151">
        <v>0</v>
      </c>
      <c r="MB168" s="151"/>
      <c r="MC168" s="151"/>
      <c r="MD168" s="151"/>
      <c r="ME168" s="151"/>
      <c r="MF168" s="151"/>
      <c r="MG168" s="151"/>
      <c r="MH168" s="151"/>
      <c r="MI168" s="151"/>
      <c r="MJ168" s="151"/>
      <c r="MK168" s="151"/>
      <c r="ML168" s="151"/>
      <c r="MM168" s="151"/>
      <c r="MN168" s="151"/>
      <c r="MO168" s="151"/>
      <c r="MP168" s="151"/>
      <c r="MQ168" s="151"/>
      <c r="MR168" s="151"/>
      <c r="MS168" s="151"/>
      <c r="MT168" s="151"/>
      <c r="MU168" s="151"/>
      <c r="MV168" s="151"/>
      <c r="MW168" s="151"/>
      <c r="MX168" s="151"/>
      <c r="MY168" s="151"/>
      <c r="MZ168" s="151"/>
      <c r="NA168" s="151"/>
      <c r="NB168" s="151"/>
      <c r="NC168" s="151"/>
      <c r="ND168" s="151"/>
      <c r="NE168" s="151"/>
      <c r="NF168" s="151"/>
      <c r="NG168" s="151"/>
      <c r="NH168" s="151"/>
      <c r="NI168" s="151"/>
      <c r="NJ168" s="151"/>
      <c r="NK168" s="151"/>
      <c r="NL168" s="151"/>
      <c r="NM168" s="151"/>
      <c r="NN168" s="151"/>
      <c r="NO168" s="151"/>
      <c r="NP168" s="151"/>
      <c r="NQ168" s="151"/>
      <c r="NR168" s="151"/>
      <c r="NS168" s="151"/>
      <c r="NT168" s="151"/>
      <c r="NU168" s="151"/>
      <c r="NV168" s="151"/>
      <c r="NW168" s="151"/>
      <c r="NX168" s="151"/>
      <c r="NY168" s="151"/>
      <c r="NZ168" s="151"/>
      <c r="OA168" s="151"/>
      <c r="OB168" s="151"/>
      <c r="OC168" s="151"/>
      <c r="OD168" s="151"/>
      <c r="OE168" s="151">
        <v>6616</v>
      </c>
      <c r="OF168" s="151"/>
      <c r="OG168" s="151"/>
      <c r="OH168" s="151"/>
      <c r="OI168" s="151"/>
      <c r="OJ168" s="151"/>
      <c r="OK168" s="151"/>
      <c r="OL168" s="151"/>
      <c r="OM168" s="151"/>
      <c r="ON168" s="151"/>
      <c r="OO168" s="152"/>
      <c r="OP168" s="142">
        <v>6968</v>
      </c>
      <c r="OQ168" s="153"/>
      <c r="OR168" s="151">
        <v>1363</v>
      </c>
      <c r="OS168" s="151"/>
      <c r="OT168" s="151"/>
      <c r="OU168" s="151"/>
      <c r="OV168" s="151">
        <v>83</v>
      </c>
      <c r="OW168" s="151">
        <v>1835</v>
      </c>
      <c r="OX168" s="151">
        <v>-391</v>
      </c>
      <c r="OY168" s="151"/>
      <c r="OZ168" s="151">
        <v>6521</v>
      </c>
      <c r="PA168" s="151"/>
      <c r="PB168" s="151"/>
      <c r="PC168" s="151"/>
      <c r="PD168" s="151">
        <v>1237</v>
      </c>
      <c r="PE168" s="151"/>
      <c r="PF168" s="151"/>
      <c r="PG168" s="151"/>
      <c r="PH168" s="151"/>
      <c r="PI168" s="151"/>
      <c r="PJ168" s="154"/>
      <c r="PK168" s="142">
        <v>10648</v>
      </c>
      <c r="PL168" s="142">
        <v>17616</v>
      </c>
    </row>
    <row r="169" spans="1:428" ht="15" x14ac:dyDescent="0.25">
      <c r="A169" s="156" t="s">
        <v>628</v>
      </c>
      <c r="B169" s="157" t="s">
        <v>726</v>
      </c>
      <c r="C169" s="147" t="s">
        <v>354</v>
      </c>
      <c r="D169" s="153"/>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151"/>
      <c r="AH169" s="151"/>
      <c r="AI169" s="151"/>
      <c r="AJ169" s="151"/>
      <c r="AK169" s="151"/>
      <c r="AL169" s="151"/>
      <c r="AM169" s="151"/>
      <c r="AN169" s="151"/>
      <c r="AO169" s="151"/>
      <c r="AP169" s="151"/>
      <c r="AQ169" s="151"/>
      <c r="AR169" s="151"/>
      <c r="AS169" s="151"/>
      <c r="AT169" s="151"/>
      <c r="AU169" s="151"/>
      <c r="AV169" s="151"/>
      <c r="AW169" s="151"/>
      <c r="AX169" s="151"/>
      <c r="AY169" s="151"/>
      <c r="AZ169" s="151"/>
      <c r="BA169" s="151"/>
      <c r="BB169" s="151"/>
      <c r="BC169" s="151"/>
      <c r="BD169" s="151"/>
      <c r="BE169" s="151"/>
      <c r="BF169" s="151"/>
      <c r="BG169" s="151"/>
      <c r="BH169" s="151"/>
      <c r="BI169" s="151"/>
      <c r="BJ169" s="151"/>
      <c r="BK169" s="151"/>
      <c r="BL169" s="151"/>
      <c r="BM169" s="151"/>
      <c r="BN169" s="151"/>
      <c r="BO169" s="151"/>
      <c r="BP169" s="151"/>
      <c r="BQ169" s="151"/>
      <c r="BR169" s="151"/>
      <c r="BS169" s="151"/>
      <c r="BT169" s="151"/>
      <c r="BU169" s="151"/>
      <c r="BV169" s="151"/>
      <c r="BW169" s="151"/>
      <c r="BX169" s="151"/>
      <c r="BY169" s="151"/>
      <c r="BZ169" s="151"/>
      <c r="CA169" s="151"/>
      <c r="CB169" s="151"/>
      <c r="CC169" s="151"/>
      <c r="CD169" s="151"/>
      <c r="CE169" s="151"/>
      <c r="CF169" s="151"/>
      <c r="CG169" s="151"/>
      <c r="CH169" s="151"/>
      <c r="CI169" s="151"/>
      <c r="CJ169" s="151"/>
      <c r="CK169" s="151"/>
      <c r="CL169" s="151"/>
      <c r="CM169" s="151"/>
      <c r="CN169" s="151"/>
      <c r="CO169" s="151"/>
      <c r="CP169" s="151"/>
      <c r="CQ169" s="151"/>
      <c r="CR169" s="151"/>
      <c r="CS169" s="151"/>
      <c r="CT169" s="151"/>
      <c r="CU169" s="151"/>
      <c r="CV169" s="151"/>
      <c r="CW169" s="151"/>
      <c r="CX169" s="151"/>
      <c r="CY169" s="151"/>
      <c r="CZ169" s="151"/>
      <c r="DA169" s="151"/>
      <c r="DB169" s="151"/>
      <c r="DC169" s="151"/>
      <c r="DD169" s="151"/>
      <c r="DE169" s="151"/>
      <c r="DF169" s="151"/>
      <c r="DG169" s="151"/>
      <c r="DH169" s="151"/>
      <c r="DI169" s="151"/>
      <c r="DJ169" s="151"/>
      <c r="DK169" s="151"/>
      <c r="DL169" s="151"/>
      <c r="DM169" s="151"/>
      <c r="DN169" s="151"/>
      <c r="DO169" s="151"/>
      <c r="DP169" s="151"/>
      <c r="DQ169" s="151"/>
      <c r="DR169" s="151"/>
      <c r="DS169" s="151"/>
      <c r="DT169" s="151"/>
      <c r="DU169" s="151"/>
      <c r="DV169" s="151"/>
      <c r="DW169" s="151"/>
      <c r="DX169" s="151"/>
      <c r="DY169" s="151"/>
      <c r="DZ169" s="151"/>
      <c r="EA169" s="151"/>
      <c r="EB169" s="151"/>
      <c r="EC169" s="151"/>
      <c r="ED169" s="151"/>
      <c r="EE169" s="151"/>
      <c r="EF169" s="151"/>
      <c r="EG169" s="151"/>
      <c r="EH169" s="151"/>
      <c r="EI169" s="151"/>
      <c r="EJ169" s="151"/>
      <c r="EK169" s="151"/>
      <c r="EL169" s="151"/>
      <c r="EM169" s="151"/>
      <c r="EN169" s="151"/>
      <c r="EO169" s="151"/>
      <c r="EP169" s="151"/>
      <c r="EQ169" s="151"/>
      <c r="ER169" s="151"/>
      <c r="ES169" s="151"/>
      <c r="ET169" s="151"/>
      <c r="EU169" s="151"/>
      <c r="EV169" s="151"/>
      <c r="EW169" s="151"/>
      <c r="EX169" s="151"/>
      <c r="EY169" s="151"/>
      <c r="EZ169" s="151"/>
      <c r="FA169" s="151"/>
      <c r="FB169" s="151"/>
      <c r="FC169" s="151"/>
      <c r="FD169" s="151"/>
      <c r="FE169" s="151"/>
      <c r="FF169" s="151"/>
      <c r="FG169" s="151"/>
      <c r="FH169" s="151"/>
      <c r="FI169" s="151">
        <v>2433</v>
      </c>
      <c r="FJ169" s="151">
        <v>3372</v>
      </c>
      <c r="FK169" s="151"/>
      <c r="FL169" s="151"/>
      <c r="FM169" s="151"/>
      <c r="FN169" s="151"/>
      <c r="FO169" s="151"/>
      <c r="FP169" s="151"/>
      <c r="FQ169" s="151"/>
      <c r="FR169" s="151"/>
      <c r="FS169" s="151"/>
      <c r="FT169" s="151"/>
      <c r="FU169" s="151"/>
      <c r="FV169" s="151"/>
      <c r="FW169" s="151"/>
      <c r="FX169" s="151"/>
      <c r="FY169" s="151"/>
      <c r="FZ169" s="151"/>
      <c r="GA169" s="151"/>
      <c r="GB169" s="151"/>
      <c r="GC169" s="151"/>
      <c r="GD169" s="151"/>
      <c r="GE169" s="151"/>
      <c r="GF169" s="151"/>
      <c r="GG169" s="151"/>
      <c r="GH169" s="151"/>
      <c r="GI169" s="151"/>
      <c r="GJ169" s="151"/>
      <c r="GK169" s="151"/>
      <c r="GL169" s="151"/>
      <c r="GM169" s="151"/>
      <c r="GN169" s="151"/>
      <c r="GO169" s="151"/>
      <c r="GP169" s="151"/>
      <c r="GQ169" s="151"/>
      <c r="GR169" s="151"/>
      <c r="GS169" s="151"/>
      <c r="GT169" s="151"/>
      <c r="GU169" s="151"/>
      <c r="GV169" s="151"/>
      <c r="GW169" s="151"/>
      <c r="GX169" s="151"/>
      <c r="GY169" s="151"/>
      <c r="GZ169" s="151"/>
      <c r="HA169" s="151"/>
      <c r="HB169" s="151"/>
      <c r="HC169" s="151"/>
      <c r="HD169" s="151"/>
      <c r="HE169" s="151"/>
      <c r="HF169" s="151"/>
      <c r="HG169" s="151"/>
      <c r="HH169" s="151"/>
      <c r="HI169" s="151"/>
      <c r="HJ169" s="151"/>
      <c r="HK169" s="151"/>
      <c r="HL169" s="151"/>
      <c r="HM169" s="151"/>
      <c r="HN169" s="151"/>
      <c r="HO169" s="151"/>
      <c r="HP169" s="151"/>
      <c r="HQ169" s="151"/>
      <c r="HR169" s="151"/>
      <c r="HS169" s="151"/>
      <c r="HT169" s="151"/>
      <c r="HU169" s="151"/>
      <c r="HV169" s="151"/>
      <c r="HW169" s="151"/>
      <c r="HX169" s="151"/>
      <c r="HY169" s="151"/>
      <c r="HZ169" s="151"/>
      <c r="IA169" s="151"/>
      <c r="IB169" s="151"/>
      <c r="IC169" s="151"/>
      <c r="ID169" s="151"/>
      <c r="IE169" s="151"/>
      <c r="IF169" s="151"/>
      <c r="IG169" s="151"/>
      <c r="IH169" s="151"/>
      <c r="II169" s="151"/>
      <c r="IJ169" s="151"/>
      <c r="IK169" s="151"/>
      <c r="IL169" s="151"/>
      <c r="IM169" s="151"/>
      <c r="IN169" s="151"/>
      <c r="IO169" s="151"/>
      <c r="IP169" s="151"/>
      <c r="IQ169" s="151"/>
      <c r="IR169" s="151"/>
      <c r="IS169" s="151"/>
      <c r="IT169" s="151"/>
      <c r="IU169" s="151"/>
      <c r="IV169" s="151"/>
      <c r="IW169" s="151"/>
      <c r="IX169" s="151"/>
      <c r="IY169" s="151"/>
      <c r="IZ169" s="151"/>
      <c r="JA169" s="151"/>
      <c r="JB169" s="151"/>
      <c r="JC169" s="151"/>
      <c r="JD169" s="151"/>
      <c r="JE169" s="151"/>
      <c r="JF169" s="151"/>
      <c r="JG169" s="151"/>
      <c r="JH169" s="151"/>
      <c r="JI169" s="151"/>
      <c r="JJ169" s="151"/>
      <c r="JK169" s="151"/>
      <c r="JL169" s="151"/>
      <c r="JM169" s="151"/>
      <c r="JN169" s="151"/>
      <c r="JO169" s="151"/>
      <c r="JP169" s="151"/>
      <c r="JQ169" s="151"/>
      <c r="JR169" s="151"/>
      <c r="JS169" s="151"/>
      <c r="JT169" s="151"/>
      <c r="JU169" s="151"/>
      <c r="JV169" s="151"/>
      <c r="JW169" s="151"/>
      <c r="JX169" s="151"/>
      <c r="JY169" s="151"/>
      <c r="JZ169" s="151"/>
      <c r="KA169" s="151"/>
      <c r="KB169" s="151"/>
      <c r="KC169" s="151"/>
      <c r="KD169" s="151"/>
      <c r="KE169" s="151"/>
      <c r="KF169" s="151"/>
      <c r="KG169" s="151"/>
      <c r="KH169" s="151"/>
      <c r="KI169" s="151"/>
      <c r="KJ169" s="151"/>
      <c r="KK169" s="151"/>
      <c r="KL169" s="151"/>
      <c r="KM169" s="151"/>
      <c r="KN169" s="151"/>
      <c r="KO169" s="151"/>
      <c r="KP169" s="151"/>
      <c r="KQ169" s="151"/>
      <c r="KR169" s="151"/>
      <c r="KS169" s="151"/>
      <c r="KT169" s="151"/>
      <c r="KU169" s="151"/>
      <c r="KV169" s="151"/>
      <c r="KW169" s="151"/>
      <c r="KX169" s="151"/>
      <c r="KY169" s="151"/>
      <c r="KZ169" s="151"/>
      <c r="LA169" s="151"/>
      <c r="LB169" s="151"/>
      <c r="LC169" s="151"/>
      <c r="LD169" s="151"/>
      <c r="LE169" s="151"/>
      <c r="LF169" s="151"/>
      <c r="LG169" s="151"/>
      <c r="LH169" s="151"/>
      <c r="LI169" s="151"/>
      <c r="LJ169" s="151"/>
      <c r="LK169" s="151"/>
      <c r="LL169" s="151"/>
      <c r="LM169" s="151"/>
      <c r="LN169" s="151"/>
      <c r="LO169" s="151"/>
      <c r="LP169" s="151"/>
      <c r="LQ169" s="151"/>
      <c r="LR169" s="151"/>
      <c r="LS169" s="151"/>
      <c r="LT169" s="151"/>
      <c r="LU169" s="151"/>
      <c r="LV169" s="151"/>
      <c r="LW169" s="151"/>
      <c r="LX169" s="151">
        <v>14</v>
      </c>
      <c r="LY169" s="151"/>
      <c r="LZ169" s="151"/>
      <c r="MA169" s="151"/>
      <c r="MB169" s="151"/>
      <c r="MC169" s="151"/>
      <c r="MD169" s="151"/>
      <c r="ME169" s="151"/>
      <c r="MF169" s="151"/>
      <c r="MG169" s="151"/>
      <c r="MH169" s="151"/>
      <c r="MI169" s="151"/>
      <c r="MJ169" s="151"/>
      <c r="MK169" s="151"/>
      <c r="ML169" s="151"/>
      <c r="MM169" s="151"/>
      <c r="MN169" s="151"/>
      <c r="MO169" s="151"/>
      <c r="MP169" s="151"/>
      <c r="MQ169" s="151"/>
      <c r="MR169" s="151"/>
      <c r="MS169" s="151"/>
      <c r="MT169" s="151"/>
      <c r="MU169" s="151"/>
      <c r="MV169" s="151"/>
      <c r="MW169" s="151"/>
      <c r="MX169" s="151"/>
      <c r="MY169" s="151"/>
      <c r="MZ169" s="151"/>
      <c r="NA169" s="151"/>
      <c r="NB169" s="151"/>
      <c r="NC169" s="151"/>
      <c r="ND169" s="151"/>
      <c r="NE169" s="151"/>
      <c r="NF169" s="151"/>
      <c r="NG169" s="151"/>
      <c r="NH169" s="151"/>
      <c r="NI169" s="151"/>
      <c r="NJ169" s="151"/>
      <c r="NK169" s="151"/>
      <c r="NL169" s="151"/>
      <c r="NM169" s="151"/>
      <c r="NN169" s="151"/>
      <c r="NO169" s="151"/>
      <c r="NP169" s="151"/>
      <c r="NQ169" s="151"/>
      <c r="NR169" s="151"/>
      <c r="NS169" s="151"/>
      <c r="NT169" s="151"/>
      <c r="NU169" s="151"/>
      <c r="NV169" s="151"/>
      <c r="NW169" s="151"/>
      <c r="NX169" s="151"/>
      <c r="NY169" s="151"/>
      <c r="NZ169" s="151"/>
      <c r="OA169" s="151"/>
      <c r="OB169" s="151"/>
      <c r="OC169" s="151"/>
      <c r="OD169" s="151"/>
      <c r="OE169" s="151">
        <v>657</v>
      </c>
      <c r="OF169" s="151">
        <v>87</v>
      </c>
      <c r="OG169" s="151"/>
      <c r="OH169" s="151"/>
      <c r="OI169" s="151"/>
      <c r="OJ169" s="151"/>
      <c r="OK169" s="151"/>
      <c r="OL169" s="151"/>
      <c r="OM169" s="151"/>
      <c r="ON169" s="151"/>
      <c r="OO169" s="152"/>
      <c r="OP169" s="142">
        <v>6563</v>
      </c>
      <c r="OQ169" s="153"/>
      <c r="OR169" s="151"/>
      <c r="OS169" s="151"/>
      <c r="OT169" s="151"/>
      <c r="OU169" s="151"/>
      <c r="OV169" s="151">
        <v>245</v>
      </c>
      <c r="OW169" s="151">
        <v>964</v>
      </c>
      <c r="OX169" s="151">
        <v>-718</v>
      </c>
      <c r="OY169" s="151"/>
      <c r="OZ169" s="151"/>
      <c r="PA169" s="151"/>
      <c r="PB169" s="151"/>
      <c r="PC169" s="151"/>
      <c r="PD169" s="151">
        <v>270</v>
      </c>
      <c r="PE169" s="151"/>
      <c r="PF169" s="151"/>
      <c r="PG169" s="151"/>
      <c r="PH169" s="151"/>
      <c r="PI169" s="151"/>
      <c r="PJ169" s="154"/>
      <c r="PK169" s="142">
        <v>761</v>
      </c>
      <c r="PL169" s="142">
        <v>7324</v>
      </c>
    </row>
    <row r="170" spans="1:428" ht="15" x14ac:dyDescent="0.25">
      <c r="A170" s="156">
        <v>336500</v>
      </c>
      <c r="B170" s="157" t="s">
        <v>726</v>
      </c>
      <c r="C170" s="147" t="s">
        <v>355</v>
      </c>
      <c r="D170" s="153"/>
      <c r="E170" s="151"/>
      <c r="F170" s="151"/>
      <c r="G170" s="151"/>
      <c r="H170" s="151"/>
      <c r="I170" s="151"/>
      <c r="J170" s="151"/>
      <c r="K170" s="151"/>
      <c r="L170" s="151"/>
      <c r="M170" s="151"/>
      <c r="N170" s="151"/>
      <c r="O170" s="151"/>
      <c r="P170" s="151"/>
      <c r="Q170" s="151"/>
      <c r="R170" s="151">
        <v>4</v>
      </c>
      <c r="S170" s="151"/>
      <c r="T170" s="151"/>
      <c r="U170" s="151"/>
      <c r="V170" s="151"/>
      <c r="W170" s="151"/>
      <c r="X170" s="151"/>
      <c r="Y170" s="151"/>
      <c r="Z170" s="151"/>
      <c r="AA170" s="151"/>
      <c r="AB170" s="151"/>
      <c r="AC170" s="151"/>
      <c r="AD170" s="151"/>
      <c r="AE170" s="151"/>
      <c r="AF170" s="151"/>
      <c r="AG170" s="151"/>
      <c r="AH170" s="151"/>
      <c r="AI170" s="151"/>
      <c r="AJ170" s="151"/>
      <c r="AK170" s="151"/>
      <c r="AL170" s="151"/>
      <c r="AM170" s="151"/>
      <c r="AN170" s="151"/>
      <c r="AO170" s="151"/>
      <c r="AP170" s="151"/>
      <c r="AQ170" s="151"/>
      <c r="AR170" s="151"/>
      <c r="AS170" s="151"/>
      <c r="AT170" s="151"/>
      <c r="AU170" s="151"/>
      <c r="AV170" s="151"/>
      <c r="AW170" s="151"/>
      <c r="AX170" s="151"/>
      <c r="AY170" s="151"/>
      <c r="AZ170" s="151"/>
      <c r="BA170" s="151"/>
      <c r="BB170" s="151"/>
      <c r="BC170" s="151"/>
      <c r="BD170" s="151"/>
      <c r="BE170" s="151"/>
      <c r="BF170" s="151"/>
      <c r="BG170" s="151"/>
      <c r="BH170" s="151"/>
      <c r="BI170" s="151"/>
      <c r="BJ170" s="151"/>
      <c r="BK170" s="151"/>
      <c r="BL170" s="151"/>
      <c r="BM170" s="151"/>
      <c r="BN170" s="151"/>
      <c r="BO170" s="151"/>
      <c r="BP170" s="151"/>
      <c r="BQ170" s="151"/>
      <c r="BR170" s="151"/>
      <c r="BS170" s="151"/>
      <c r="BT170" s="151"/>
      <c r="BU170" s="151"/>
      <c r="BV170" s="151"/>
      <c r="BW170" s="151"/>
      <c r="BX170" s="151"/>
      <c r="BY170" s="151"/>
      <c r="BZ170" s="151"/>
      <c r="CA170" s="151"/>
      <c r="CB170" s="151"/>
      <c r="CC170" s="151"/>
      <c r="CD170" s="151"/>
      <c r="CE170" s="151"/>
      <c r="CF170" s="151"/>
      <c r="CG170" s="151"/>
      <c r="CH170" s="151"/>
      <c r="CI170" s="151"/>
      <c r="CJ170" s="151">
        <v>10</v>
      </c>
      <c r="CK170" s="151"/>
      <c r="CL170" s="151"/>
      <c r="CM170" s="151"/>
      <c r="CN170" s="151"/>
      <c r="CO170" s="151"/>
      <c r="CP170" s="151"/>
      <c r="CQ170" s="151"/>
      <c r="CR170" s="151"/>
      <c r="CS170" s="151"/>
      <c r="CT170" s="151"/>
      <c r="CU170" s="151"/>
      <c r="CV170" s="151"/>
      <c r="CW170" s="151"/>
      <c r="CX170" s="151"/>
      <c r="CY170" s="151"/>
      <c r="CZ170" s="151"/>
      <c r="DA170" s="151"/>
      <c r="DB170" s="151"/>
      <c r="DC170" s="151"/>
      <c r="DD170" s="151"/>
      <c r="DE170" s="151"/>
      <c r="DF170" s="151"/>
      <c r="DG170" s="151"/>
      <c r="DH170" s="151"/>
      <c r="DI170" s="151"/>
      <c r="DJ170" s="151"/>
      <c r="DK170" s="151"/>
      <c r="DL170" s="151"/>
      <c r="DM170" s="151"/>
      <c r="DN170" s="151"/>
      <c r="DO170" s="151"/>
      <c r="DP170" s="151"/>
      <c r="DQ170" s="151"/>
      <c r="DR170" s="151"/>
      <c r="DS170" s="151"/>
      <c r="DT170" s="151"/>
      <c r="DU170" s="151"/>
      <c r="DV170" s="151"/>
      <c r="DW170" s="151"/>
      <c r="DX170" s="151"/>
      <c r="DY170" s="151"/>
      <c r="DZ170" s="151"/>
      <c r="EA170" s="151"/>
      <c r="EB170" s="151"/>
      <c r="EC170" s="151"/>
      <c r="ED170" s="151"/>
      <c r="EE170" s="151"/>
      <c r="EF170" s="151"/>
      <c r="EG170" s="151"/>
      <c r="EH170" s="151"/>
      <c r="EI170" s="151"/>
      <c r="EJ170" s="151"/>
      <c r="EK170" s="151"/>
      <c r="EL170" s="151"/>
      <c r="EM170" s="151"/>
      <c r="EN170" s="151"/>
      <c r="EO170" s="151"/>
      <c r="EP170" s="151"/>
      <c r="EQ170" s="151"/>
      <c r="ER170" s="151"/>
      <c r="ES170" s="151"/>
      <c r="ET170" s="151"/>
      <c r="EU170" s="151"/>
      <c r="EV170" s="151"/>
      <c r="EW170" s="151"/>
      <c r="EX170" s="151"/>
      <c r="EY170" s="151"/>
      <c r="EZ170" s="151"/>
      <c r="FA170" s="151"/>
      <c r="FB170" s="151"/>
      <c r="FC170" s="151"/>
      <c r="FD170" s="151"/>
      <c r="FE170" s="151"/>
      <c r="FF170" s="151"/>
      <c r="FG170" s="151"/>
      <c r="FH170" s="151"/>
      <c r="FI170" s="151"/>
      <c r="FJ170" s="151"/>
      <c r="FK170" s="151">
        <v>2739</v>
      </c>
      <c r="FL170" s="151"/>
      <c r="FM170" s="151"/>
      <c r="FN170" s="151"/>
      <c r="FO170" s="151"/>
      <c r="FP170" s="151"/>
      <c r="FQ170" s="151"/>
      <c r="FR170" s="151"/>
      <c r="FS170" s="151"/>
      <c r="FT170" s="151"/>
      <c r="FU170" s="151"/>
      <c r="FV170" s="151"/>
      <c r="FW170" s="151"/>
      <c r="FX170" s="151"/>
      <c r="FY170" s="151"/>
      <c r="FZ170" s="151"/>
      <c r="GA170" s="151"/>
      <c r="GB170" s="151"/>
      <c r="GC170" s="151"/>
      <c r="GD170" s="151"/>
      <c r="GE170" s="151"/>
      <c r="GF170" s="151"/>
      <c r="GG170" s="151"/>
      <c r="GH170" s="151"/>
      <c r="GI170" s="151"/>
      <c r="GJ170" s="151"/>
      <c r="GK170" s="151"/>
      <c r="GL170" s="151"/>
      <c r="GM170" s="151"/>
      <c r="GN170" s="151"/>
      <c r="GO170" s="151"/>
      <c r="GP170" s="151"/>
      <c r="GQ170" s="151"/>
      <c r="GR170" s="151"/>
      <c r="GS170" s="151"/>
      <c r="GT170" s="151"/>
      <c r="GU170" s="151"/>
      <c r="GV170" s="151"/>
      <c r="GW170" s="151"/>
      <c r="GX170" s="151"/>
      <c r="GY170" s="151"/>
      <c r="GZ170" s="151"/>
      <c r="HA170" s="151"/>
      <c r="HB170" s="151"/>
      <c r="HC170" s="151"/>
      <c r="HD170" s="151"/>
      <c r="HE170" s="151"/>
      <c r="HF170" s="151"/>
      <c r="HG170" s="151"/>
      <c r="HH170" s="151"/>
      <c r="HI170" s="151"/>
      <c r="HJ170" s="151"/>
      <c r="HK170" s="151"/>
      <c r="HL170" s="151"/>
      <c r="HM170" s="151"/>
      <c r="HN170" s="151"/>
      <c r="HO170" s="151"/>
      <c r="HP170" s="151"/>
      <c r="HQ170" s="151"/>
      <c r="HR170" s="151"/>
      <c r="HS170" s="151"/>
      <c r="HT170" s="151"/>
      <c r="HU170" s="151"/>
      <c r="HV170" s="151"/>
      <c r="HW170" s="151"/>
      <c r="HX170" s="151"/>
      <c r="HY170" s="151"/>
      <c r="HZ170" s="151"/>
      <c r="IA170" s="151"/>
      <c r="IB170" s="151"/>
      <c r="IC170" s="151"/>
      <c r="ID170" s="151"/>
      <c r="IE170" s="151"/>
      <c r="IF170" s="151"/>
      <c r="IG170" s="151"/>
      <c r="IH170" s="151"/>
      <c r="II170" s="151"/>
      <c r="IJ170" s="151"/>
      <c r="IK170" s="151"/>
      <c r="IL170" s="151"/>
      <c r="IM170" s="151"/>
      <c r="IN170" s="151"/>
      <c r="IO170" s="151"/>
      <c r="IP170" s="151"/>
      <c r="IQ170" s="151"/>
      <c r="IR170" s="151"/>
      <c r="IS170" s="151"/>
      <c r="IT170" s="151"/>
      <c r="IU170" s="151"/>
      <c r="IV170" s="151"/>
      <c r="IW170" s="151"/>
      <c r="IX170" s="151"/>
      <c r="IY170" s="151"/>
      <c r="IZ170" s="151"/>
      <c r="JA170" s="151"/>
      <c r="JB170" s="151"/>
      <c r="JC170" s="151"/>
      <c r="JD170" s="151"/>
      <c r="JE170" s="151"/>
      <c r="JF170" s="151"/>
      <c r="JG170" s="151"/>
      <c r="JH170" s="151"/>
      <c r="JI170" s="151"/>
      <c r="JJ170" s="151"/>
      <c r="JK170" s="151"/>
      <c r="JL170" s="151"/>
      <c r="JM170" s="151"/>
      <c r="JN170" s="151"/>
      <c r="JO170" s="151">
        <v>0</v>
      </c>
      <c r="JP170" s="151"/>
      <c r="JQ170" s="151"/>
      <c r="JR170" s="151"/>
      <c r="JS170" s="151"/>
      <c r="JT170" s="151"/>
      <c r="JU170" s="151"/>
      <c r="JV170" s="151"/>
      <c r="JW170" s="151"/>
      <c r="JX170" s="151"/>
      <c r="JY170" s="151"/>
      <c r="JZ170" s="151"/>
      <c r="KA170" s="151"/>
      <c r="KB170" s="151"/>
      <c r="KC170" s="151"/>
      <c r="KD170" s="151"/>
      <c r="KE170" s="151"/>
      <c r="KF170" s="151"/>
      <c r="KG170" s="151">
        <v>1017</v>
      </c>
      <c r="KH170" s="151"/>
      <c r="KI170" s="151"/>
      <c r="KJ170" s="151"/>
      <c r="KK170" s="151"/>
      <c r="KL170" s="151">
        <v>356</v>
      </c>
      <c r="KM170" s="151"/>
      <c r="KN170" s="151"/>
      <c r="KO170" s="151"/>
      <c r="KP170" s="151"/>
      <c r="KQ170" s="151"/>
      <c r="KR170" s="151"/>
      <c r="KS170" s="151"/>
      <c r="KT170" s="151"/>
      <c r="KU170" s="151"/>
      <c r="KV170" s="151"/>
      <c r="KW170" s="151"/>
      <c r="KX170" s="151"/>
      <c r="KY170" s="151">
        <v>5</v>
      </c>
      <c r="KZ170" s="151"/>
      <c r="LA170" s="151"/>
      <c r="LB170" s="151"/>
      <c r="LC170" s="151"/>
      <c r="LD170" s="151"/>
      <c r="LE170" s="151"/>
      <c r="LF170" s="151"/>
      <c r="LG170" s="151"/>
      <c r="LH170" s="151"/>
      <c r="LI170" s="151"/>
      <c r="LJ170" s="151"/>
      <c r="LK170" s="151"/>
      <c r="LL170" s="151"/>
      <c r="LM170" s="151"/>
      <c r="LN170" s="151"/>
      <c r="LO170" s="151"/>
      <c r="LP170" s="151"/>
      <c r="LQ170" s="151"/>
      <c r="LR170" s="151"/>
      <c r="LS170" s="151"/>
      <c r="LT170" s="151"/>
      <c r="LU170" s="151"/>
      <c r="LV170" s="151"/>
      <c r="LW170" s="151"/>
      <c r="LX170" s="151"/>
      <c r="LY170" s="151"/>
      <c r="LZ170" s="151"/>
      <c r="MA170" s="151"/>
      <c r="MB170" s="151"/>
      <c r="MC170" s="151"/>
      <c r="MD170" s="151"/>
      <c r="ME170" s="151"/>
      <c r="MF170" s="151"/>
      <c r="MG170" s="151"/>
      <c r="MH170" s="151"/>
      <c r="MI170" s="151"/>
      <c r="MJ170" s="151"/>
      <c r="MK170" s="151"/>
      <c r="ML170" s="151"/>
      <c r="MM170" s="151"/>
      <c r="MN170" s="151"/>
      <c r="MO170" s="151"/>
      <c r="MP170" s="151"/>
      <c r="MQ170" s="151"/>
      <c r="MR170" s="151"/>
      <c r="MS170" s="151"/>
      <c r="MT170" s="151"/>
      <c r="MU170" s="151"/>
      <c r="MV170" s="151"/>
      <c r="MW170" s="151"/>
      <c r="MX170" s="151"/>
      <c r="MY170" s="151"/>
      <c r="MZ170" s="151"/>
      <c r="NA170" s="151"/>
      <c r="NB170" s="151"/>
      <c r="NC170" s="151"/>
      <c r="ND170" s="151"/>
      <c r="NE170" s="151"/>
      <c r="NF170" s="151"/>
      <c r="NG170" s="151"/>
      <c r="NH170" s="151"/>
      <c r="NI170" s="151"/>
      <c r="NJ170" s="151"/>
      <c r="NK170" s="151"/>
      <c r="NL170" s="151"/>
      <c r="NM170" s="151"/>
      <c r="NN170" s="151"/>
      <c r="NO170" s="151"/>
      <c r="NP170" s="151"/>
      <c r="NQ170" s="151"/>
      <c r="NR170" s="151"/>
      <c r="NS170" s="151"/>
      <c r="NT170" s="151"/>
      <c r="NU170" s="151"/>
      <c r="NV170" s="151"/>
      <c r="NW170" s="151"/>
      <c r="NX170" s="151"/>
      <c r="NY170" s="151"/>
      <c r="NZ170" s="151"/>
      <c r="OA170" s="151"/>
      <c r="OB170" s="151"/>
      <c r="OC170" s="151"/>
      <c r="OD170" s="151"/>
      <c r="OE170" s="151"/>
      <c r="OF170" s="151"/>
      <c r="OG170" s="151"/>
      <c r="OH170" s="151"/>
      <c r="OI170" s="151">
        <v>2</v>
      </c>
      <c r="OJ170" s="151"/>
      <c r="OK170" s="151"/>
      <c r="OL170" s="151">
        <v>0</v>
      </c>
      <c r="OM170" s="151">
        <v>37</v>
      </c>
      <c r="ON170" s="151"/>
      <c r="OO170" s="152"/>
      <c r="OP170" s="142">
        <v>4171</v>
      </c>
      <c r="OQ170" s="153"/>
      <c r="OR170" s="151">
        <v>9545</v>
      </c>
      <c r="OS170" s="151"/>
      <c r="OT170" s="151"/>
      <c r="OU170" s="151"/>
      <c r="OV170" s="151">
        <v>-116</v>
      </c>
      <c r="OW170" s="151">
        <v>1978</v>
      </c>
      <c r="OX170" s="151">
        <v>-3089</v>
      </c>
      <c r="OY170" s="151"/>
      <c r="OZ170" s="151">
        <v>11</v>
      </c>
      <c r="PA170" s="151"/>
      <c r="PB170" s="151"/>
      <c r="PC170" s="151"/>
      <c r="PD170" s="151">
        <v>15</v>
      </c>
      <c r="PE170" s="151"/>
      <c r="PF170" s="151"/>
      <c r="PG170" s="151"/>
      <c r="PH170" s="151">
        <v>140</v>
      </c>
      <c r="PI170" s="151"/>
      <c r="PJ170" s="154"/>
      <c r="PK170" s="142">
        <v>8484</v>
      </c>
      <c r="PL170" s="142">
        <v>12655</v>
      </c>
    </row>
    <row r="171" spans="1:428" ht="15" x14ac:dyDescent="0.25">
      <c r="A171" s="156">
        <v>336611</v>
      </c>
      <c r="B171" s="157" t="s">
        <v>726</v>
      </c>
      <c r="C171" s="147" t="s">
        <v>356</v>
      </c>
      <c r="D171" s="153"/>
      <c r="E171" s="151"/>
      <c r="F171" s="151"/>
      <c r="G171" s="151"/>
      <c r="H171" s="151"/>
      <c r="I171" s="151"/>
      <c r="J171" s="151"/>
      <c r="K171" s="151"/>
      <c r="L171" s="151"/>
      <c r="M171" s="151"/>
      <c r="N171" s="151"/>
      <c r="O171" s="151">
        <v>6</v>
      </c>
      <c r="P171" s="151"/>
      <c r="Q171" s="151"/>
      <c r="R171" s="151"/>
      <c r="S171" s="151"/>
      <c r="T171" s="151"/>
      <c r="U171" s="151"/>
      <c r="V171" s="151"/>
      <c r="W171" s="151"/>
      <c r="X171" s="151"/>
      <c r="Y171" s="151"/>
      <c r="Z171" s="151"/>
      <c r="AA171" s="151"/>
      <c r="AB171" s="151"/>
      <c r="AC171" s="151"/>
      <c r="AD171" s="151"/>
      <c r="AE171" s="151"/>
      <c r="AF171" s="151"/>
      <c r="AG171" s="151"/>
      <c r="AH171" s="151"/>
      <c r="AI171" s="151"/>
      <c r="AJ171" s="151"/>
      <c r="AK171" s="151"/>
      <c r="AL171" s="151"/>
      <c r="AM171" s="151"/>
      <c r="AN171" s="151"/>
      <c r="AO171" s="151"/>
      <c r="AP171" s="151"/>
      <c r="AQ171" s="151"/>
      <c r="AR171" s="151"/>
      <c r="AS171" s="151"/>
      <c r="AT171" s="151"/>
      <c r="AU171" s="151"/>
      <c r="AV171" s="151"/>
      <c r="AW171" s="151"/>
      <c r="AX171" s="151"/>
      <c r="AY171" s="151"/>
      <c r="AZ171" s="151"/>
      <c r="BA171" s="151"/>
      <c r="BB171" s="151"/>
      <c r="BC171" s="151"/>
      <c r="BD171" s="151"/>
      <c r="BE171" s="151"/>
      <c r="BF171" s="151"/>
      <c r="BG171" s="151"/>
      <c r="BH171" s="151"/>
      <c r="BI171" s="151"/>
      <c r="BJ171" s="151"/>
      <c r="BK171" s="151"/>
      <c r="BL171" s="151"/>
      <c r="BM171" s="151"/>
      <c r="BN171" s="151"/>
      <c r="BO171" s="151"/>
      <c r="BP171" s="151"/>
      <c r="BQ171" s="151"/>
      <c r="BR171" s="151"/>
      <c r="BS171" s="151"/>
      <c r="BT171" s="151"/>
      <c r="BU171" s="151"/>
      <c r="BV171" s="151"/>
      <c r="BW171" s="151"/>
      <c r="BX171" s="151"/>
      <c r="BY171" s="151"/>
      <c r="BZ171" s="151"/>
      <c r="CA171" s="151"/>
      <c r="CB171" s="151"/>
      <c r="CC171" s="151"/>
      <c r="CD171" s="151"/>
      <c r="CE171" s="151"/>
      <c r="CF171" s="151"/>
      <c r="CG171" s="151"/>
      <c r="CH171" s="151"/>
      <c r="CI171" s="151"/>
      <c r="CJ171" s="151"/>
      <c r="CK171" s="151"/>
      <c r="CL171" s="151"/>
      <c r="CM171" s="151"/>
      <c r="CN171" s="151"/>
      <c r="CO171" s="151"/>
      <c r="CP171" s="151"/>
      <c r="CQ171" s="151"/>
      <c r="CR171" s="151"/>
      <c r="CS171" s="151"/>
      <c r="CT171" s="151"/>
      <c r="CU171" s="151"/>
      <c r="CV171" s="151"/>
      <c r="CW171" s="151"/>
      <c r="CX171" s="151"/>
      <c r="CY171" s="151"/>
      <c r="CZ171" s="151"/>
      <c r="DA171" s="151"/>
      <c r="DB171" s="151"/>
      <c r="DC171" s="151"/>
      <c r="DD171" s="151"/>
      <c r="DE171" s="151"/>
      <c r="DF171" s="151"/>
      <c r="DG171" s="151"/>
      <c r="DH171" s="151"/>
      <c r="DI171" s="151"/>
      <c r="DJ171" s="151"/>
      <c r="DK171" s="151"/>
      <c r="DL171" s="151"/>
      <c r="DM171" s="151"/>
      <c r="DN171" s="151"/>
      <c r="DO171" s="151"/>
      <c r="DP171" s="151"/>
      <c r="DQ171" s="151"/>
      <c r="DR171" s="151"/>
      <c r="DS171" s="151"/>
      <c r="DT171" s="151"/>
      <c r="DU171" s="151"/>
      <c r="DV171" s="151"/>
      <c r="DW171" s="151"/>
      <c r="DX171" s="151"/>
      <c r="DY171" s="151"/>
      <c r="DZ171" s="151"/>
      <c r="EA171" s="151"/>
      <c r="EB171" s="151"/>
      <c r="EC171" s="151"/>
      <c r="ED171" s="151"/>
      <c r="EE171" s="151"/>
      <c r="EF171" s="151"/>
      <c r="EG171" s="151"/>
      <c r="EH171" s="151"/>
      <c r="EI171" s="151"/>
      <c r="EJ171" s="151"/>
      <c r="EK171" s="151"/>
      <c r="EL171" s="151"/>
      <c r="EM171" s="151"/>
      <c r="EN171" s="151"/>
      <c r="EO171" s="151"/>
      <c r="EP171" s="151"/>
      <c r="EQ171" s="151"/>
      <c r="ER171" s="151"/>
      <c r="ES171" s="151"/>
      <c r="ET171" s="151"/>
      <c r="EU171" s="151"/>
      <c r="EV171" s="151"/>
      <c r="EW171" s="151"/>
      <c r="EX171" s="151"/>
      <c r="EY171" s="151"/>
      <c r="EZ171" s="151"/>
      <c r="FA171" s="151"/>
      <c r="FB171" s="151"/>
      <c r="FC171" s="151"/>
      <c r="FD171" s="151"/>
      <c r="FE171" s="151"/>
      <c r="FF171" s="151"/>
      <c r="FG171" s="151"/>
      <c r="FH171" s="151"/>
      <c r="FI171" s="151"/>
      <c r="FJ171" s="151"/>
      <c r="FK171" s="151"/>
      <c r="FL171" s="151">
        <v>5</v>
      </c>
      <c r="FM171" s="151"/>
      <c r="FN171" s="151"/>
      <c r="FO171" s="151"/>
      <c r="FP171" s="151"/>
      <c r="FQ171" s="151"/>
      <c r="FR171" s="151"/>
      <c r="FS171" s="151"/>
      <c r="FT171" s="151"/>
      <c r="FU171" s="151"/>
      <c r="FV171" s="151"/>
      <c r="FW171" s="151"/>
      <c r="FX171" s="151"/>
      <c r="FY171" s="151"/>
      <c r="FZ171" s="151"/>
      <c r="GA171" s="151"/>
      <c r="GB171" s="151"/>
      <c r="GC171" s="151"/>
      <c r="GD171" s="151"/>
      <c r="GE171" s="151"/>
      <c r="GF171" s="151"/>
      <c r="GG171" s="151"/>
      <c r="GH171" s="151"/>
      <c r="GI171" s="151"/>
      <c r="GJ171" s="151"/>
      <c r="GK171" s="151"/>
      <c r="GL171" s="151"/>
      <c r="GM171" s="151"/>
      <c r="GN171" s="151"/>
      <c r="GO171" s="151"/>
      <c r="GP171" s="151"/>
      <c r="GQ171" s="151"/>
      <c r="GR171" s="151"/>
      <c r="GS171" s="151"/>
      <c r="GT171" s="151"/>
      <c r="GU171" s="151"/>
      <c r="GV171" s="151"/>
      <c r="GW171" s="151"/>
      <c r="GX171" s="151"/>
      <c r="GY171" s="151"/>
      <c r="GZ171" s="151"/>
      <c r="HA171" s="151"/>
      <c r="HB171" s="151"/>
      <c r="HC171" s="151"/>
      <c r="HD171" s="151"/>
      <c r="HE171" s="151"/>
      <c r="HF171" s="151"/>
      <c r="HG171" s="151"/>
      <c r="HH171" s="151"/>
      <c r="HI171" s="151"/>
      <c r="HJ171" s="151"/>
      <c r="HK171" s="151"/>
      <c r="HL171" s="151"/>
      <c r="HM171" s="151"/>
      <c r="HN171" s="151"/>
      <c r="HO171" s="151"/>
      <c r="HP171" s="151"/>
      <c r="HQ171" s="151"/>
      <c r="HR171" s="151"/>
      <c r="HS171" s="151"/>
      <c r="HT171" s="151"/>
      <c r="HU171" s="151"/>
      <c r="HV171" s="151"/>
      <c r="HW171" s="151"/>
      <c r="HX171" s="151"/>
      <c r="HY171" s="151"/>
      <c r="HZ171" s="151"/>
      <c r="IA171" s="151"/>
      <c r="IB171" s="151"/>
      <c r="IC171" s="151"/>
      <c r="ID171" s="151"/>
      <c r="IE171" s="151"/>
      <c r="IF171" s="151"/>
      <c r="IG171" s="151"/>
      <c r="IH171" s="151"/>
      <c r="II171" s="151"/>
      <c r="IJ171" s="151"/>
      <c r="IK171" s="151"/>
      <c r="IL171" s="151"/>
      <c r="IM171" s="151"/>
      <c r="IN171" s="151"/>
      <c r="IO171" s="151"/>
      <c r="IP171" s="151"/>
      <c r="IQ171" s="151"/>
      <c r="IR171" s="151"/>
      <c r="IS171" s="151"/>
      <c r="IT171" s="151"/>
      <c r="IU171" s="151"/>
      <c r="IV171" s="151"/>
      <c r="IW171" s="151"/>
      <c r="IX171" s="151"/>
      <c r="IY171" s="151"/>
      <c r="IZ171" s="151"/>
      <c r="JA171" s="151"/>
      <c r="JB171" s="151"/>
      <c r="JC171" s="151"/>
      <c r="JD171" s="151"/>
      <c r="JE171" s="151"/>
      <c r="JF171" s="151"/>
      <c r="JG171" s="151"/>
      <c r="JH171" s="151"/>
      <c r="JI171" s="151"/>
      <c r="JJ171" s="151"/>
      <c r="JK171" s="151"/>
      <c r="JL171" s="151"/>
      <c r="JM171" s="151"/>
      <c r="JN171" s="151"/>
      <c r="JO171" s="151"/>
      <c r="JP171" s="151"/>
      <c r="JQ171" s="151"/>
      <c r="JR171" s="151"/>
      <c r="JS171" s="151"/>
      <c r="JT171" s="151"/>
      <c r="JU171" s="151"/>
      <c r="JV171" s="151"/>
      <c r="JW171" s="151"/>
      <c r="JX171" s="151"/>
      <c r="JY171" s="151"/>
      <c r="JZ171" s="151"/>
      <c r="KA171" s="151"/>
      <c r="KB171" s="151"/>
      <c r="KC171" s="151"/>
      <c r="KD171" s="151"/>
      <c r="KE171" s="151"/>
      <c r="KF171" s="151"/>
      <c r="KG171" s="151"/>
      <c r="KH171" s="151">
        <v>1948</v>
      </c>
      <c r="KI171" s="151"/>
      <c r="KJ171" s="151"/>
      <c r="KK171" s="151"/>
      <c r="KL171" s="151">
        <v>60</v>
      </c>
      <c r="KM171" s="151"/>
      <c r="KN171" s="151"/>
      <c r="KO171" s="151"/>
      <c r="KP171" s="151"/>
      <c r="KQ171" s="151"/>
      <c r="KR171" s="151"/>
      <c r="KS171" s="151"/>
      <c r="KT171" s="151"/>
      <c r="KU171" s="151"/>
      <c r="KV171" s="151"/>
      <c r="KW171" s="151"/>
      <c r="KX171" s="151"/>
      <c r="KY171" s="151"/>
      <c r="KZ171" s="151"/>
      <c r="LA171" s="151"/>
      <c r="LB171" s="151"/>
      <c r="LC171" s="151"/>
      <c r="LD171" s="151"/>
      <c r="LE171" s="151"/>
      <c r="LF171" s="151"/>
      <c r="LG171" s="151"/>
      <c r="LH171" s="151"/>
      <c r="LI171" s="151"/>
      <c r="LJ171" s="151"/>
      <c r="LK171" s="151"/>
      <c r="LL171" s="151"/>
      <c r="LM171" s="151"/>
      <c r="LN171" s="151"/>
      <c r="LO171" s="151"/>
      <c r="LP171" s="151"/>
      <c r="LQ171" s="151"/>
      <c r="LR171" s="151"/>
      <c r="LS171" s="151"/>
      <c r="LT171" s="151"/>
      <c r="LU171" s="151"/>
      <c r="LV171" s="151"/>
      <c r="LW171" s="151"/>
      <c r="LX171" s="151"/>
      <c r="LY171" s="151"/>
      <c r="LZ171" s="151"/>
      <c r="MA171" s="151"/>
      <c r="MB171" s="151"/>
      <c r="MC171" s="151"/>
      <c r="MD171" s="151"/>
      <c r="ME171" s="151"/>
      <c r="MF171" s="151"/>
      <c r="MG171" s="151"/>
      <c r="MH171" s="151"/>
      <c r="MI171" s="151"/>
      <c r="MJ171" s="151"/>
      <c r="MK171" s="151"/>
      <c r="ML171" s="151"/>
      <c r="MM171" s="151"/>
      <c r="MN171" s="151"/>
      <c r="MO171" s="151"/>
      <c r="MP171" s="151"/>
      <c r="MQ171" s="151"/>
      <c r="MR171" s="151"/>
      <c r="MS171" s="151"/>
      <c r="MT171" s="151"/>
      <c r="MU171" s="151"/>
      <c r="MV171" s="151"/>
      <c r="MW171" s="151"/>
      <c r="MX171" s="151"/>
      <c r="MY171" s="151"/>
      <c r="MZ171" s="151"/>
      <c r="NA171" s="151"/>
      <c r="NB171" s="151"/>
      <c r="NC171" s="151"/>
      <c r="ND171" s="151"/>
      <c r="NE171" s="151"/>
      <c r="NF171" s="151"/>
      <c r="NG171" s="151"/>
      <c r="NH171" s="151"/>
      <c r="NI171" s="151"/>
      <c r="NJ171" s="151"/>
      <c r="NK171" s="151"/>
      <c r="NL171" s="151"/>
      <c r="NM171" s="151"/>
      <c r="NN171" s="151"/>
      <c r="NO171" s="151"/>
      <c r="NP171" s="151"/>
      <c r="NQ171" s="151"/>
      <c r="NR171" s="151"/>
      <c r="NS171" s="151"/>
      <c r="NT171" s="151"/>
      <c r="NU171" s="151"/>
      <c r="NV171" s="151"/>
      <c r="NW171" s="151"/>
      <c r="NX171" s="151"/>
      <c r="NY171" s="151"/>
      <c r="NZ171" s="151"/>
      <c r="OA171" s="151"/>
      <c r="OB171" s="151"/>
      <c r="OC171" s="151"/>
      <c r="OD171" s="151"/>
      <c r="OE171" s="151">
        <v>5157</v>
      </c>
      <c r="OF171" s="151"/>
      <c r="OG171" s="151"/>
      <c r="OH171" s="151"/>
      <c r="OI171" s="151"/>
      <c r="OJ171" s="151"/>
      <c r="OK171" s="151"/>
      <c r="OL171" s="151"/>
      <c r="OM171" s="151"/>
      <c r="ON171" s="151"/>
      <c r="OO171" s="152"/>
      <c r="OP171" s="142">
        <v>7176</v>
      </c>
      <c r="OQ171" s="153"/>
      <c r="OR171" s="151">
        <v>5010</v>
      </c>
      <c r="OS171" s="151"/>
      <c r="OT171" s="151"/>
      <c r="OU171" s="151"/>
      <c r="OV171" s="151">
        <v>-96</v>
      </c>
      <c r="OW171" s="151">
        <v>895</v>
      </c>
      <c r="OX171" s="151">
        <v>-495</v>
      </c>
      <c r="OY171" s="151"/>
      <c r="OZ171" s="151">
        <v>12367</v>
      </c>
      <c r="PA171" s="151"/>
      <c r="PB171" s="151"/>
      <c r="PC171" s="151"/>
      <c r="PD171" s="151">
        <v>19</v>
      </c>
      <c r="PE171" s="151"/>
      <c r="PF171" s="151"/>
      <c r="PG171" s="151"/>
      <c r="PH171" s="151">
        <v>4</v>
      </c>
      <c r="PI171" s="151"/>
      <c r="PJ171" s="154"/>
      <c r="PK171" s="142">
        <v>17703</v>
      </c>
      <c r="PL171" s="142">
        <v>24878</v>
      </c>
    </row>
    <row r="172" spans="1:428" ht="15" x14ac:dyDescent="0.25">
      <c r="A172" s="156">
        <v>336612</v>
      </c>
      <c r="B172" s="157" t="s">
        <v>726</v>
      </c>
      <c r="C172" s="147" t="s">
        <v>357</v>
      </c>
      <c r="D172" s="153"/>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c r="AE172" s="151"/>
      <c r="AF172" s="151"/>
      <c r="AG172" s="151"/>
      <c r="AH172" s="151"/>
      <c r="AI172" s="151"/>
      <c r="AJ172" s="151"/>
      <c r="AK172" s="151"/>
      <c r="AL172" s="151"/>
      <c r="AM172" s="151"/>
      <c r="AN172" s="151"/>
      <c r="AO172" s="151"/>
      <c r="AP172" s="151"/>
      <c r="AQ172" s="151"/>
      <c r="AR172" s="151"/>
      <c r="AS172" s="151"/>
      <c r="AT172" s="151"/>
      <c r="AU172" s="151"/>
      <c r="AV172" s="151"/>
      <c r="AW172" s="151"/>
      <c r="AX172" s="151"/>
      <c r="AY172" s="151"/>
      <c r="AZ172" s="151"/>
      <c r="BA172" s="151"/>
      <c r="BB172" s="151"/>
      <c r="BC172" s="151"/>
      <c r="BD172" s="151"/>
      <c r="BE172" s="151"/>
      <c r="BF172" s="151"/>
      <c r="BG172" s="151"/>
      <c r="BH172" s="151"/>
      <c r="BI172" s="151"/>
      <c r="BJ172" s="151"/>
      <c r="BK172" s="151"/>
      <c r="BL172" s="151"/>
      <c r="BM172" s="151"/>
      <c r="BN172" s="151"/>
      <c r="BO172" s="151"/>
      <c r="BP172" s="151"/>
      <c r="BQ172" s="151"/>
      <c r="BR172" s="151"/>
      <c r="BS172" s="151"/>
      <c r="BT172" s="151"/>
      <c r="BU172" s="151"/>
      <c r="BV172" s="151"/>
      <c r="BW172" s="151"/>
      <c r="BX172" s="151"/>
      <c r="BY172" s="151"/>
      <c r="BZ172" s="151"/>
      <c r="CA172" s="151"/>
      <c r="CB172" s="151"/>
      <c r="CC172" s="151"/>
      <c r="CD172" s="151"/>
      <c r="CE172" s="151"/>
      <c r="CF172" s="151"/>
      <c r="CG172" s="151"/>
      <c r="CH172" s="151"/>
      <c r="CI172" s="151"/>
      <c r="CJ172" s="151"/>
      <c r="CK172" s="151"/>
      <c r="CL172" s="151"/>
      <c r="CM172" s="151"/>
      <c r="CN172" s="151"/>
      <c r="CO172" s="151"/>
      <c r="CP172" s="151"/>
      <c r="CQ172" s="151"/>
      <c r="CR172" s="151"/>
      <c r="CS172" s="151"/>
      <c r="CT172" s="151"/>
      <c r="CU172" s="151"/>
      <c r="CV172" s="151"/>
      <c r="CW172" s="151"/>
      <c r="CX172" s="151"/>
      <c r="CY172" s="151"/>
      <c r="CZ172" s="151"/>
      <c r="DA172" s="151"/>
      <c r="DB172" s="151"/>
      <c r="DC172" s="151"/>
      <c r="DD172" s="151"/>
      <c r="DE172" s="151"/>
      <c r="DF172" s="151"/>
      <c r="DG172" s="151"/>
      <c r="DH172" s="151"/>
      <c r="DI172" s="151"/>
      <c r="DJ172" s="151"/>
      <c r="DK172" s="151"/>
      <c r="DL172" s="151"/>
      <c r="DM172" s="151"/>
      <c r="DN172" s="151"/>
      <c r="DO172" s="151"/>
      <c r="DP172" s="151"/>
      <c r="DQ172" s="151"/>
      <c r="DR172" s="151"/>
      <c r="DS172" s="151"/>
      <c r="DT172" s="151"/>
      <c r="DU172" s="151"/>
      <c r="DV172" s="151"/>
      <c r="DW172" s="151"/>
      <c r="DX172" s="151"/>
      <c r="DY172" s="151"/>
      <c r="DZ172" s="151"/>
      <c r="EA172" s="151"/>
      <c r="EB172" s="151"/>
      <c r="EC172" s="151"/>
      <c r="ED172" s="151"/>
      <c r="EE172" s="151"/>
      <c r="EF172" s="151"/>
      <c r="EG172" s="151"/>
      <c r="EH172" s="151"/>
      <c r="EI172" s="151"/>
      <c r="EJ172" s="151"/>
      <c r="EK172" s="151"/>
      <c r="EL172" s="151"/>
      <c r="EM172" s="151"/>
      <c r="EN172" s="151"/>
      <c r="EO172" s="151"/>
      <c r="EP172" s="151"/>
      <c r="EQ172" s="151"/>
      <c r="ER172" s="151"/>
      <c r="ES172" s="151"/>
      <c r="ET172" s="151"/>
      <c r="EU172" s="151"/>
      <c r="EV172" s="151"/>
      <c r="EW172" s="151"/>
      <c r="EX172" s="151"/>
      <c r="EY172" s="151"/>
      <c r="EZ172" s="151"/>
      <c r="FA172" s="151"/>
      <c r="FB172" s="151"/>
      <c r="FC172" s="151"/>
      <c r="FD172" s="151"/>
      <c r="FE172" s="151"/>
      <c r="FF172" s="151"/>
      <c r="FG172" s="151"/>
      <c r="FH172" s="151"/>
      <c r="FI172" s="151"/>
      <c r="FJ172" s="151"/>
      <c r="FK172" s="151"/>
      <c r="FL172" s="151">
        <v>4</v>
      </c>
      <c r="FM172" s="151">
        <v>12</v>
      </c>
      <c r="FN172" s="151"/>
      <c r="FO172" s="151"/>
      <c r="FP172" s="151"/>
      <c r="FQ172" s="151"/>
      <c r="FR172" s="151"/>
      <c r="FS172" s="151"/>
      <c r="FT172" s="151"/>
      <c r="FU172" s="151"/>
      <c r="FV172" s="151"/>
      <c r="FW172" s="151"/>
      <c r="FX172" s="151"/>
      <c r="FY172" s="151"/>
      <c r="FZ172" s="151"/>
      <c r="GA172" s="151"/>
      <c r="GB172" s="151"/>
      <c r="GC172" s="151"/>
      <c r="GD172" s="151"/>
      <c r="GE172" s="151"/>
      <c r="GF172" s="151"/>
      <c r="GG172" s="151"/>
      <c r="GH172" s="151"/>
      <c r="GI172" s="151"/>
      <c r="GJ172" s="151"/>
      <c r="GK172" s="151"/>
      <c r="GL172" s="151"/>
      <c r="GM172" s="151"/>
      <c r="GN172" s="151"/>
      <c r="GO172" s="151"/>
      <c r="GP172" s="151"/>
      <c r="GQ172" s="151"/>
      <c r="GR172" s="151"/>
      <c r="GS172" s="151"/>
      <c r="GT172" s="151"/>
      <c r="GU172" s="151"/>
      <c r="GV172" s="151"/>
      <c r="GW172" s="151"/>
      <c r="GX172" s="151"/>
      <c r="GY172" s="151"/>
      <c r="GZ172" s="151"/>
      <c r="HA172" s="151"/>
      <c r="HB172" s="151"/>
      <c r="HC172" s="151"/>
      <c r="HD172" s="151"/>
      <c r="HE172" s="151"/>
      <c r="HF172" s="151"/>
      <c r="HG172" s="151"/>
      <c r="HH172" s="151"/>
      <c r="HI172" s="151"/>
      <c r="HJ172" s="151"/>
      <c r="HK172" s="151"/>
      <c r="HL172" s="151"/>
      <c r="HM172" s="151"/>
      <c r="HN172" s="151"/>
      <c r="HO172" s="151"/>
      <c r="HP172" s="151"/>
      <c r="HQ172" s="151"/>
      <c r="HR172" s="151"/>
      <c r="HS172" s="151"/>
      <c r="HT172" s="151"/>
      <c r="HU172" s="151"/>
      <c r="HV172" s="151"/>
      <c r="HW172" s="151"/>
      <c r="HX172" s="151"/>
      <c r="HY172" s="151"/>
      <c r="HZ172" s="151"/>
      <c r="IA172" s="151"/>
      <c r="IB172" s="151"/>
      <c r="IC172" s="151"/>
      <c r="ID172" s="151"/>
      <c r="IE172" s="151"/>
      <c r="IF172" s="151"/>
      <c r="IG172" s="151"/>
      <c r="IH172" s="151"/>
      <c r="II172" s="151"/>
      <c r="IJ172" s="151"/>
      <c r="IK172" s="151"/>
      <c r="IL172" s="151"/>
      <c r="IM172" s="151"/>
      <c r="IN172" s="151"/>
      <c r="IO172" s="151"/>
      <c r="IP172" s="151"/>
      <c r="IQ172" s="151"/>
      <c r="IR172" s="151"/>
      <c r="IS172" s="151"/>
      <c r="IT172" s="151"/>
      <c r="IU172" s="151"/>
      <c r="IV172" s="151"/>
      <c r="IW172" s="151"/>
      <c r="IX172" s="151"/>
      <c r="IY172" s="151"/>
      <c r="IZ172" s="151"/>
      <c r="JA172" s="151"/>
      <c r="JB172" s="151"/>
      <c r="JC172" s="151"/>
      <c r="JD172" s="151"/>
      <c r="JE172" s="151"/>
      <c r="JF172" s="151"/>
      <c r="JG172" s="151"/>
      <c r="JH172" s="151"/>
      <c r="JI172" s="151"/>
      <c r="JJ172" s="151"/>
      <c r="JK172" s="151"/>
      <c r="JL172" s="151"/>
      <c r="JM172" s="151"/>
      <c r="JN172" s="151"/>
      <c r="JO172" s="151"/>
      <c r="JP172" s="151"/>
      <c r="JQ172" s="151"/>
      <c r="JR172" s="151"/>
      <c r="JS172" s="151"/>
      <c r="JT172" s="151"/>
      <c r="JU172" s="151"/>
      <c r="JV172" s="151"/>
      <c r="JW172" s="151"/>
      <c r="JX172" s="151"/>
      <c r="JY172" s="151"/>
      <c r="JZ172" s="151"/>
      <c r="KA172" s="151"/>
      <c r="KB172" s="151"/>
      <c r="KC172" s="151"/>
      <c r="KD172" s="151"/>
      <c r="KE172" s="151"/>
      <c r="KF172" s="151"/>
      <c r="KG172" s="151"/>
      <c r="KH172" s="151"/>
      <c r="KI172" s="151"/>
      <c r="KJ172" s="151"/>
      <c r="KK172" s="151"/>
      <c r="KL172" s="151">
        <v>4</v>
      </c>
      <c r="KM172" s="151"/>
      <c r="KN172" s="151"/>
      <c r="KO172" s="151"/>
      <c r="KP172" s="151"/>
      <c r="KQ172" s="151"/>
      <c r="KR172" s="151"/>
      <c r="KS172" s="151"/>
      <c r="KT172" s="151"/>
      <c r="KU172" s="151"/>
      <c r="KV172" s="151"/>
      <c r="KW172" s="151"/>
      <c r="KX172" s="151"/>
      <c r="KY172" s="151"/>
      <c r="KZ172" s="151"/>
      <c r="LA172" s="151"/>
      <c r="LB172" s="151"/>
      <c r="LC172" s="151"/>
      <c r="LD172" s="151"/>
      <c r="LE172" s="151"/>
      <c r="LF172" s="151"/>
      <c r="LG172" s="151"/>
      <c r="LH172" s="151"/>
      <c r="LI172" s="151"/>
      <c r="LJ172" s="151"/>
      <c r="LK172" s="151"/>
      <c r="LL172" s="151"/>
      <c r="LM172" s="151"/>
      <c r="LN172" s="151"/>
      <c r="LO172" s="151"/>
      <c r="LP172" s="151"/>
      <c r="LQ172" s="151"/>
      <c r="LR172" s="151"/>
      <c r="LS172" s="151"/>
      <c r="LT172" s="151"/>
      <c r="LU172" s="151"/>
      <c r="LV172" s="151"/>
      <c r="LW172" s="151"/>
      <c r="LX172" s="151"/>
      <c r="LY172" s="151"/>
      <c r="LZ172" s="151"/>
      <c r="MA172" s="151"/>
      <c r="MB172" s="151"/>
      <c r="MC172" s="151"/>
      <c r="MD172" s="151"/>
      <c r="ME172" s="151"/>
      <c r="MF172" s="151"/>
      <c r="MG172" s="151"/>
      <c r="MH172" s="151"/>
      <c r="MI172" s="151"/>
      <c r="MJ172" s="151"/>
      <c r="MK172" s="151"/>
      <c r="ML172" s="151"/>
      <c r="MM172" s="151"/>
      <c r="MN172" s="151"/>
      <c r="MO172" s="151"/>
      <c r="MP172" s="151"/>
      <c r="MQ172" s="151"/>
      <c r="MR172" s="151"/>
      <c r="MS172" s="151"/>
      <c r="MT172" s="151"/>
      <c r="MU172" s="151"/>
      <c r="MV172" s="151"/>
      <c r="MW172" s="151"/>
      <c r="MX172" s="151"/>
      <c r="MY172" s="151"/>
      <c r="MZ172" s="151"/>
      <c r="NA172" s="151"/>
      <c r="NB172" s="151"/>
      <c r="NC172" s="151"/>
      <c r="ND172" s="151"/>
      <c r="NE172" s="151"/>
      <c r="NF172" s="151"/>
      <c r="NG172" s="151"/>
      <c r="NH172" s="151"/>
      <c r="NI172" s="151"/>
      <c r="NJ172" s="151"/>
      <c r="NK172" s="151"/>
      <c r="NL172" s="151"/>
      <c r="NM172" s="151"/>
      <c r="NN172" s="151"/>
      <c r="NO172" s="151"/>
      <c r="NP172" s="151"/>
      <c r="NQ172" s="151"/>
      <c r="NR172" s="151"/>
      <c r="NS172" s="151"/>
      <c r="NT172" s="151"/>
      <c r="NU172" s="151"/>
      <c r="NV172" s="151"/>
      <c r="NW172" s="151"/>
      <c r="NX172" s="151"/>
      <c r="NY172" s="151"/>
      <c r="NZ172" s="151"/>
      <c r="OA172" s="151"/>
      <c r="OB172" s="151"/>
      <c r="OC172" s="151"/>
      <c r="OD172" s="151"/>
      <c r="OE172" s="151"/>
      <c r="OF172" s="151">
        <v>38</v>
      </c>
      <c r="OG172" s="151"/>
      <c r="OH172" s="151"/>
      <c r="OI172" s="151"/>
      <c r="OJ172" s="151"/>
      <c r="OK172" s="151"/>
      <c r="OL172" s="151"/>
      <c r="OM172" s="151"/>
      <c r="ON172" s="151"/>
      <c r="OO172" s="152">
        <v>1</v>
      </c>
      <c r="OP172" s="142">
        <v>59</v>
      </c>
      <c r="OQ172" s="153">
        <v>9035</v>
      </c>
      <c r="OR172" s="151">
        <v>833</v>
      </c>
      <c r="OS172" s="151"/>
      <c r="OT172" s="151"/>
      <c r="OU172" s="151"/>
      <c r="OV172" s="151">
        <v>371</v>
      </c>
      <c r="OW172" s="151">
        <v>1494</v>
      </c>
      <c r="OX172" s="151">
        <v>-1702</v>
      </c>
      <c r="OY172" s="151"/>
      <c r="OZ172" s="151">
        <v>38</v>
      </c>
      <c r="PA172" s="151"/>
      <c r="PB172" s="151"/>
      <c r="PC172" s="151"/>
      <c r="PD172" s="151">
        <v>68</v>
      </c>
      <c r="PE172" s="151"/>
      <c r="PF172" s="151"/>
      <c r="PG172" s="151"/>
      <c r="PH172" s="151">
        <v>18</v>
      </c>
      <c r="PI172" s="151"/>
      <c r="PJ172" s="154"/>
      <c r="PK172" s="142">
        <v>10155</v>
      </c>
      <c r="PL172" s="142">
        <v>10214</v>
      </c>
    </row>
    <row r="173" spans="1:428" ht="15" x14ac:dyDescent="0.25">
      <c r="A173" s="156">
        <v>336991</v>
      </c>
      <c r="B173" s="157" t="s">
        <v>726</v>
      </c>
      <c r="C173" s="147" t="s">
        <v>358</v>
      </c>
      <c r="D173" s="153"/>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c r="AE173" s="151"/>
      <c r="AF173" s="151"/>
      <c r="AG173" s="151"/>
      <c r="AH173" s="151"/>
      <c r="AI173" s="151"/>
      <c r="AJ173" s="151"/>
      <c r="AK173" s="151"/>
      <c r="AL173" s="151"/>
      <c r="AM173" s="151"/>
      <c r="AN173" s="151"/>
      <c r="AO173" s="151"/>
      <c r="AP173" s="151"/>
      <c r="AQ173" s="151"/>
      <c r="AR173" s="151"/>
      <c r="AS173" s="151"/>
      <c r="AT173" s="151"/>
      <c r="AU173" s="151"/>
      <c r="AV173" s="151"/>
      <c r="AW173" s="151"/>
      <c r="AX173" s="151"/>
      <c r="AY173" s="151"/>
      <c r="AZ173" s="151"/>
      <c r="BA173" s="151"/>
      <c r="BB173" s="151"/>
      <c r="BC173" s="151"/>
      <c r="BD173" s="151"/>
      <c r="BE173" s="151"/>
      <c r="BF173" s="151"/>
      <c r="BG173" s="151"/>
      <c r="BH173" s="151"/>
      <c r="BI173" s="151"/>
      <c r="BJ173" s="151"/>
      <c r="BK173" s="151"/>
      <c r="BL173" s="151"/>
      <c r="BM173" s="151"/>
      <c r="BN173" s="151"/>
      <c r="BO173" s="151"/>
      <c r="BP173" s="151"/>
      <c r="BQ173" s="151"/>
      <c r="BR173" s="151"/>
      <c r="BS173" s="151"/>
      <c r="BT173" s="151"/>
      <c r="BU173" s="151"/>
      <c r="BV173" s="151"/>
      <c r="BW173" s="151"/>
      <c r="BX173" s="151"/>
      <c r="BY173" s="151"/>
      <c r="BZ173" s="151"/>
      <c r="CA173" s="151"/>
      <c r="CB173" s="151"/>
      <c r="CC173" s="151"/>
      <c r="CD173" s="151"/>
      <c r="CE173" s="151"/>
      <c r="CF173" s="151"/>
      <c r="CG173" s="151"/>
      <c r="CH173" s="151"/>
      <c r="CI173" s="151"/>
      <c r="CJ173" s="151"/>
      <c r="CK173" s="151"/>
      <c r="CL173" s="151"/>
      <c r="CM173" s="151"/>
      <c r="CN173" s="151"/>
      <c r="CO173" s="151"/>
      <c r="CP173" s="151"/>
      <c r="CQ173" s="151"/>
      <c r="CR173" s="151"/>
      <c r="CS173" s="151"/>
      <c r="CT173" s="151"/>
      <c r="CU173" s="151"/>
      <c r="CV173" s="151"/>
      <c r="CW173" s="151"/>
      <c r="CX173" s="151"/>
      <c r="CY173" s="151"/>
      <c r="CZ173" s="151"/>
      <c r="DA173" s="151"/>
      <c r="DB173" s="151"/>
      <c r="DC173" s="151"/>
      <c r="DD173" s="151"/>
      <c r="DE173" s="151"/>
      <c r="DF173" s="151"/>
      <c r="DG173" s="151"/>
      <c r="DH173" s="151"/>
      <c r="DI173" s="151"/>
      <c r="DJ173" s="151"/>
      <c r="DK173" s="151"/>
      <c r="DL173" s="151"/>
      <c r="DM173" s="151"/>
      <c r="DN173" s="151"/>
      <c r="DO173" s="151"/>
      <c r="DP173" s="151"/>
      <c r="DQ173" s="151"/>
      <c r="DR173" s="151"/>
      <c r="DS173" s="151"/>
      <c r="DT173" s="151"/>
      <c r="DU173" s="151"/>
      <c r="DV173" s="151"/>
      <c r="DW173" s="151"/>
      <c r="DX173" s="151"/>
      <c r="DY173" s="151"/>
      <c r="DZ173" s="151"/>
      <c r="EA173" s="151"/>
      <c r="EB173" s="151"/>
      <c r="EC173" s="151"/>
      <c r="ED173" s="151"/>
      <c r="EE173" s="151"/>
      <c r="EF173" s="151"/>
      <c r="EG173" s="151"/>
      <c r="EH173" s="151"/>
      <c r="EI173" s="151"/>
      <c r="EJ173" s="151"/>
      <c r="EK173" s="151"/>
      <c r="EL173" s="151"/>
      <c r="EM173" s="151"/>
      <c r="EN173" s="151"/>
      <c r="EO173" s="151"/>
      <c r="EP173" s="151"/>
      <c r="EQ173" s="151"/>
      <c r="ER173" s="151"/>
      <c r="ES173" s="151"/>
      <c r="ET173" s="151"/>
      <c r="EU173" s="151"/>
      <c r="EV173" s="151"/>
      <c r="EW173" s="151"/>
      <c r="EX173" s="151"/>
      <c r="EY173" s="151"/>
      <c r="EZ173" s="151"/>
      <c r="FA173" s="151"/>
      <c r="FB173" s="151"/>
      <c r="FC173" s="151"/>
      <c r="FD173" s="151"/>
      <c r="FE173" s="151"/>
      <c r="FF173" s="151"/>
      <c r="FG173" s="151"/>
      <c r="FH173" s="151"/>
      <c r="FI173" s="151"/>
      <c r="FJ173" s="151"/>
      <c r="FK173" s="151"/>
      <c r="FL173" s="151"/>
      <c r="FM173" s="151"/>
      <c r="FN173" s="151">
        <v>1641</v>
      </c>
      <c r="FO173" s="151"/>
      <c r="FP173" s="151"/>
      <c r="FQ173" s="151"/>
      <c r="FR173" s="151"/>
      <c r="FS173" s="151"/>
      <c r="FT173" s="151"/>
      <c r="FU173" s="151"/>
      <c r="FV173" s="151"/>
      <c r="FW173" s="151"/>
      <c r="FX173" s="151"/>
      <c r="FY173" s="151"/>
      <c r="FZ173" s="151"/>
      <c r="GA173" s="151"/>
      <c r="GB173" s="151"/>
      <c r="GC173" s="151"/>
      <c r="GD173" s="151"/>
      <c r="GE173" s="151"/>
      <c r="GF173" s="151"/>
      <c r="GG173" s="151"/>
      <c r="GH173" s="151"/>
      <c r="GI173" s="151"/>
      <c r="GJ173" s="151"/>
      <c r="GK173" s="151"/>
      <c r="GL173" s="151"/>
      <c r="GM173" s="151"/>
      <c r="GN173" s="151"/>
      <c r="GO173" s="151"/>
      <c r="GP173" s="151"/>
      <c r="GQ173" s="151"/>
      <c r="GR173" s="151"/>
      <c r="GS173" s="151"/>
      <c r="GT173" s="151"/>
      <c r="GU173" s="151"/>
      <c r="GV173" s="151"/>
      <c r="GW173" s="151"/>
      <c r="GX173" s="151"/>
      <c r="GY173" s="151"/>
      <c r="GZ173" s="151"/>
      <c r="HA173" s="151"/>
      <c r="HB173" s="151"/>
      <c r="HC173" s="151"/>
      <c r="HD173" s="151"/>
      <c r="HE173" s="151"/>
      <c r="HF173" s="151"/>
      <c r="HG173" s="151"/>
      <c r="HH173" s="151"/>
      <c r="HI173" s="151"/>
      <c r="HJ173" s="151"/>
      <c r="HK173" s="151"/>
      <c r="HL173" s="151"/>
      <c r="HM173" s="151"/>
      <c r="HN173" s="151"/>
      <c r="HO173" s="151"/>
      <c r="HP173" s="151"/>
      <c r="HQ173" s="151"/>
      <c r="HR173" s="151"/>
      <c r="HS173" s="151"/>
      <c r="HT173" s="151"/>
      <c r="HU173" s="151"/>
      <c r="HV173" s="151"/>
      <c r="HW173" s="151"/>
      <c r="HX173" s="151"/>
      <c r="HY173" s="151"/>
      <c r="HZ173" s="151"/>
      <c r="IA173" s="151"/>
      <c r="IB173" s="151"/>
      <c r="IC173" s="151"/>
      <c r="ID173" s="151"/>
      <c r="IE173" s="151"/>
      <c r="IF173" s="151"/>
      <c r="IG173" s="151"/>
      <c r="IH173" s="151"/>
      <c r="II173" s="151"/>
      <c r="IJ173" s="151"/>
      <c r="IK173" s="151"/>
      <c r="IL173" s="151"/>
      <c r="IM173" s="151"/>
      <c r="IN173" s="151"/>
      <c r="IO173" s="151"/>
      <c r="IP173" s="151"/>
      <c r="IQ173" s="151"/>
      <c r="IR173" s="151"/>
      <c r="IS173" s="151"/>
      <c r="IT173" s="151"/>
      <c r="IU173" s="151"/>
      <c r="IV173" s="151"/>
      <c r="IW173" s="151"/>
      <c r="IX173" s="151"/>
      <c r="IY173" s="151"/>
      <c r="IZ173" s="151"/>
      <c r="JA173" s="151"/>
      <c r="JB173" s="151"/>
      <c r="JC173" s="151"/>
      <c r="JD173" s="151"/>
      <c r="JE173" s="151"/>
      <c r="JF173" s="151"/>
      <c r="JG173" s="151"/>
      <c r="JH173" s="151"/>
      <c r="JI173" s="151"/>
      <c r="JJ173" s="151"/>
      <c r="JK173" s="151"/>
      <c r="JL173" s="151"/>
      <c r="JM173" s="151"/>
      <c r="JN173" s="151"/>
      <c r="JO173" s="151"/>
      <c r="JP173" s="151"/>
      <c r="JQ173" s="151"/>
      <c r="JR173" s="151"/>
      <c r="JS173" s="151"/>
      <c r="JT173" s="151"/>
      <c r="JU173" s="151"/>
      <c r="JV173" s="151"/>
      <c r="JW173" s="151"/>
      <c r="JX173" s="151"/>
      <c r="JY173" s="151"/>
      <c r="JZ173" s="151"/>
      <c r="KA173" s="151"/>
      <c r="KB173" s="151"/>
      <c r="KC173" s="151"/>
      <c r="KD173" s="151"/>
      <c r="KE173" s="151"/>
      <c r="KF173" s="151"/>
      <c r="KG173" s="151"/>
      <c r="KH173" s="151"/>
      <c r="KI173" s="151"/>
      <c r="KJ173" s="151"/>
      <c r="KK173" s="151"/>
      <c r="KL173" s="151"/>
      <c r="KM173" s="151"/>
      <c r="KN173" s="151"/>
      <c r="KO173" s="151"/>
      <c r="KP173" s="151"/>
      <c r="KQ173" s="151"/>
      <c r="KR173" s="151"/>
      <c r="KS173" s="151"/>
      <c r="KT173" s="151"/>
      <c r="KU173" s="151"/>
      <c r="KV173" s="151"/>
      <c r="KW173" s="151"/>
      <c r="KX173" s="151"/>
      <c r="KY173" s="151"/>
      <c r="KZ173" s="151"/>
      <c r="LA173" s="151"/>
      <c r="LB173" s="151"/>
      <c r="LC173" s="151"/>
      <c r="LD173" s="151"/>
      <c r="LE173" s="151"/>
      <c r="LF173" s="151"/>
      <c r="LG173" s="151"/>
      <c r="LH173" s="151"/>
      <c r="LI173" s="151"/>
      <c r="LJ173" s="151"/>
      <c r="LK173" s="151"/>
      <c r="LL173" s="151"/>
      <c r="LM173" s="151"/>
      <c r="LN173" s="151"/>
      <c r="LO173" s="151"/>
      <c r="LP173" s="151"/>
      <c r="LQ173" s="151"/>
      <c r="LR173" s="151"/>
      <c r="LS173" s="151"/>
      <c r="LT173" s="151"/>
      <c r="LU173" s="151"/>
      <c r="LV173" s="151"/>
      <c r="LW173" s="151"/>
      <c r="LX173" s="151"/>
      <c r="LY173" s="151"/>
      <c r="LZ173" s="151"/>
      <c r="MA173" s="151"/>
      <c r="MB173" s="151"/>
      <c r="MC173" s="151"/>
      <c r="MD173" s="151"/>
      <c r="ME173" s="151"/>
      <c r="MF173" s="151"/>
      <c r="MG173" s="151"/>
      <c r="MH173" s="151"/>
      <c r="MI173" s="151"/>
      <c r="MJ173" s="151"/>
      <c r="MK173" s="151"/>
      <c r="ML173" s="151"/>
      <c r="MM173" s="151"/>
      <c r="MN173" s="151">
        <v>1</v>
      </c>
      <c r="MO173" s="151"/>
      <c r="MP173" s="151"/>
      <c r="MQ173" s="151"/>
      <c r="MR173" s="151"/>
      <c r="MS173" s="151"/>
      <c r="MT173" s="151"/>
      <c r="MU173" s="151"/>
      <c r="MV173" s="151"/>
      <c r="MW173" s="151"/>
      <c r="MX173" s="151"/>
      <c r="MY173" s="151"/>
      <c r="MZ173" s="151"/>
      <c r="NA173" s="151"/>
      <c r="NB173" s="151"/>
      <c r="NC173" s="151"/>
      <c r="ND173" s="151">
        <v>0</v>
      </c>
      <c r="NE173" s="151">
        <v>0</v>
      </c>
      <c r="NF173" s="151">
        <v>0</v>
      </c>
      <c r="NG173" s="151"/>
      <c r="NH173" s="151"/>
      <c r="NI173" s="151"/>
      <c r="NJ173" s="151"/>
      <c r="NK173" s="151"/>
      <c r="NL173" s="151"/>
      <c r="NM173" s="151"/>
      <c r="NN173" s="151"/>
      <c r="NO173" s="151"/>
      <c r="NP173" s="151"/>
      <c r="NQ173" s="151"/>
      <c r="NR173" s="151"/>
      <c r="NS173" s="151"/>
      <c r="NT173" s="151"/>
      <c r="NU173" s="151"/>
      <c r="NV173" s="151">
        <v>294</v>
      </c>
      <c r="NW173" s="151"/>
      <c r="NX173" s="151"/>
      <c r="NY173" s="151"/>
      <c r="NZ173" s="151"/>
      <c r="OA173" s="151"/>
      <c r="OB173" s="151"/>
      <c r="OC173" s="151"/>
      <c r="OD173" s="151"/>
      <c r="OE173" s="151">
        <v>2</v>
      </c>
      <c r="OF173" s="151"/>
      <c r="OG173" s="151"/>
      <c r="OH173" s="151"/>
      <c r="OI173" s="151"/>
      <c r="OJ173" s="151"/>
      <c r="OK173" s="151"/>
      <c r="OL173" s="151"/>
      <c r="OM173" s="151"/>
      <c r="ON173" s="151"/>
      <c r="OO173" s="152"/>
      <c r="OP173" s="142">
        <v>1939</v>
      </c>
      <c r="OQ173" s="153">
        <v>8054</v>
      </c>
      <c r="OR173" s="151">
        <v>121</v>
      </c>
      <c r="OS173" s="151"/>
      <c r="OT173" s="151"/>
      <c r="OU173" s="151"/>
      <c r="OV173" s="151">
        <v>187</v>
      </c>
      <c r="OW173" s="151">
        <v>1588</v>
      </c>
      <c r="OX173" s="151">
        <v>-4905</v>
      </c>
      <c r="OY173" s="151"/>
      <c r="OZ173" s="151"/>
      <c r="PA173" s="151"/>
      <c r="PB173" s="151"/>
      <c r="PC173" s="151"/>
      <c r="PD173" s="151"/>
      <c r="PE173" s="151"/>
      <c r="PF173" s="151"/>
      <c r="PG173" s="151"/>
      <c r="PH173" s="151">
        <v>247</v>
      </c>
      <c r="PI173" s="151"/>
      <c r="PJ173" s="154"/>
      <c r="PK173" s="142">
        <v>5292</v>
      </c>
      <c r="PL173" s="142">
        <v>7230</v>
      </c>
    </row>
    <row r="174" spans="1:428" ht="15" x14ac:dyDescent="0.25">
      <c r="A174" s="156">
        <v>336992</v>
      </c>
      <c r="B174" s="157" t="s">
        <v>726</v>
      </c>
      <c r="C174" s="147" t="s">
        <v>359</v>
      </c>
      <c r="D174" s="153"/>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c r="AE174" s="151"/>
      <c r="AF174" s="151"/>
      <c r="AG174" s="151"/>
      <c r="AH174" s="151"/>
      <c r="AI174" s="151"/>
      <c r="AJ174" s="151"/>
      <c r="AK174" s="151"/>
      <c r="AL174" s="151"/>
      <c r="AM174" s="151"/>
      <c r="AN174" s="151"/>
      <c r="AO174" s="151"/>
      <c r="AP174" s="151"/>
      <c r="AQ174" s="151"/>
      <c r="AR174" s="151"/>
      <c r="AS174" s="151"/>
      <c r="AT174" s="151"/>
      <c r="AU174" s="151"/>
      <c r="AV174" s="151"/>
      <c r="AW174" s="151"/>
      <c r="AX174" s="151"/>
      <c r="AY174" s="151"/>
      <c r="AZ174" s="151"/>
      <c r="BA174" s="151"/>
      <c r="BB174" s="151"/>
      <c r="BC174" s="151"/>
      <c r="BD174" s="151"/>
      <c r="BE174" s="151"/>
      <c r="BF174" s="151"/>
      <c r="BG174" s="151"/>
      <c r="BH174" s="151"/>
      <c r="BI174" s="151"/>
      <c r="BJ174" s="151"/>
      <c r="BK174" s="151"/>
      <c r="BL174" s="151"/>
      <c r="BM174" s="151"/>
      <c r="BN174" s="151"/>
      <c r="BO174" s="151"/>
      <c r="BP174" s="151"/>
      <c r="BQ174" s="151"/>
      <c r="BR174" s="151"/>
      <c r="BS174" s="151"/>
      <c r="BT174" s="151"/>
      <c r="BU174" s="151"/>
      <c r="BV174" s="151"/>
      <c r="BW174" s="151"/>
      <c r="BX174" s="151"/>
      <c r="BY174" s="151"/>
      <c r="BZ174" s="151"/>
      <c r="CA174" s="151"/>
      <c r="CB174" s="151"/>
      <c r="CC174" s="151"/>
      <c r="CD174" s="151"/>
      <c r="CE174" s="151"/>
      <c r="CF174" s="151"/>
      <c r="CG174" s="151"/>
      <c r="CH174" s="151"/>
      <c r="CI174" s="151"/>
      <c r="CJ174" s="151"/>
      <c r="CK174" s="151"/>
      <c r="CL174" s="151"/>
      <c r="CM174" s="151"/>
      <c r="CN174" s="151"/>
      <c r="CO174" s="151"/>
      <c r="CP174" s="151"/>
      <c r="CQ174" s="151"/>
      <c r="CR174" s="151"/>
      <c r="CS174" s="151"/>
      <c r="CT174" s="151"/>
      <c r="CU174" s="151"/>
      <c r="CV174" s="151"/>
      <c r="CW174" s="151"/>
      <c r="CX174" s="151"/>
      <c r="CY174" s="151"/>
      <c r="CZ174" s="151"/>
      <c r="DA174" s="151"/>
      <c r="DB174" s="151"/>
      <c r="DC174" s="151"/>
      <c r="DD174" s="151"/>
      <c r="DE174" s="151"/>
      <c r="DF174" s="151"/>
      <c r="DG174" s="151"/>
      <c r="DH174" s="151"/>
      <c r="DI174" s="151"/>
      <c r="DJ174" s="151"/>
      <c r="DK174" s="151"/>
      <c r="DL174" s="151"/>
      <c r="DM174" s="151"/>
      <c r="DN174" s="151"/>
      <c r="DO174" s="151"/>
      <c r="DP174" s="151"/>
      <c r="DQ174" s="151"/>
      <c r="DR174" s="151"/>
      <c r="DS174" s="151"/>
      <c r="DT174" s="151"/>
      <c r="DU174" s="151"/>
      <c r="DV174" s="151"/>
      <c r="DW174" s="151"/>
      <c r="DX174" s="151"/>
      <c r="DY174" s="151"/>
      <c r="DZ174" s="151"/>
      <c r="EA174" s="151"/>
      <c r="EB174" s="151"/>
      <c r="EC174" s="151"/>
      <c r="ED174" s="151"/>
      <c r="EE174" s="151"/>
      <c r="EF174" s="151"/>
      <c r="EG174" s="151"/>
      <c r="EH174" s="151"/>
      <c r="EI174" s="151"/>
      <c r="EJ174" s="151"/>
      <c r="EK174" s="151"/>
      <c r="EL174" s="151"/>
      <c r="EM174" s="151"/>
      <c r="EN174" s="151"/>
      <c r="EO174" s="151"/>
      <c r="EP174" s="151"/>
      <c r="EQ174" s="151"/>
      <c r="ER174" s="151"/>
      <c r="ES174" s="151"/>
      <c r="ET174" s="151"/>
      <c r="EU174" s="151"/>
      <c r="EV174" s="151"/>
      <c r="EW174" s="151"/>
      <c r="EX174" s="151"/>
      <c r="EY174" s="151"/>
      <c r="EZ174" s="151"/>
      <c r="FA174" s="151"/>
      <c r="FB174" s="151"/>
      <c r="FC174" s="151"/>
      <c r="FD174" s="151"/>
      <c r="FE174" s="151"/>
      <c r="FF174" s="151"/>
      <c r="FG174" s="151"/>
      <c r="FH174" s="151"/>
      <c r="FI174" s="151"/>
      <c r="FJ174" s="151"/>
      <c r="FK174" s="151"/>
      <c r="FL174" s="151"/>
      <c r="FM174" s="151"/>
      <c r="FN174" s="151"/>
      <c r="FO174" s="151">
        <v>316</v>
      </c>
      <c r="FP174" s="151"/>
      <c r="FQ174" s="151"/>
      <c r="FR174" s="151"/>
      <c r="FS174" s="151"/>
      <c r="FT174" s="151"/>
      <c r="FU174" s="151"/>
      <c r="FV174" s="151"/>
      <c r="FW174" s="151"/>
      <c r="FX174" s="151"/>
      <c r="FY174" s="151"/>
      <c r="FZ174" s="151"/>
      <c r="GA174" s="151"/>
      <c r="GB174" s="151"/>
      <c r="GC174" s="151"/>
      <c r="GD174" s="151"/>
      <c r="GE174" s="151"/>
      <c r="GF174" s="151"/>
      <c r="GG174" s="151"/>
      <c r="GH174" s="151"/>
      <c r="GI174" s="151"/>
      <c r="GJ174" s="151"/>
      <c r="GK174" s="151"/>
      <c r="GL174" s="151"/>
      <c r="GM174" s="151"/>
      <c r="GN174" s="151"/>
      <c r="GO174" s="151"/>
      <c r="GP174" s="151"/>
      <c r="GQ174" s="151"/>
      <c r="GR174" s="151"/>
      <c r="GS174" s="151"/>
      <c r="GT174" s="151"/>
      <c r="GU174" s="151"/>
      <c r="GV174" s="151"/>
      <c r="GW174" s="151"/>
      <c r="GX174" s="151"/>
      <c r="GY174" s="151"/>
      <c r="GZ174" s="151"/>
      <c r="HA174" s="151"/>
      <c r="HB174" s="151"/>
      <c r="HC174" s="151"/>
      <c r="HD174" s="151"/>
      <c r="HE174" s="151"/>
      <c r="HF174" s="151"/>
      <c r="HG174" s="151"/>
      <c r="HH174" s="151"/>
      <c r="HI174" s="151"/>
      <c r="HJ174" s="151"/>
      <c r="HK174" s="151"/>
      <c r="HL174" s="151"/>
      <c r="HM174" s="151"/>
      <c r="HN174" s="151"/>
      <c r="HO174" s="151"/>
      <c r="HP174" s="151"/>
      <c r="HQ174" s="151"/>
      <c r="HR174" s="151"/>
      <c r="HS174" s="151"/>
      <c r="HT174" s="151"/>
      <c r="HU174" s="151"/>
      <c r="HV174" s="151"/>
      <c r="HW174" s="151"/>
      <c r="HX174" s="151"/>
      <c r="HY174" s="151"/>
      <c r="HZ174" s="151"/>
      <c r="IA174" s="151"/>
      <c r="IB174" s="151"/>
      <c r="IC174" s="151"/>
      <c r="ID174" s="151"/>
      <c r="IE174" s="151"/>
      <c r="IF174" s="151"/>
      <c r="IG174" s="151"/>
      <c r="IH174" s="151"/>
      <c r="II174" s="151"/>
      <c r="IJ174" s="151"/>
      <c r="IK174" s="151"/>
      <c r="IL174" s="151"/>
      <c r="IM174" s="151"/>
      <c r="IN174" s="151"/>
      <c r="IO174" s="151"/>
      <c r="IP174" s="151"/>
      <c r="IQ174" s="151"/>
      <c r="IR174" s="151"/>
      <c r="IS174" s="151"/>
      <c r="IT174" s="151"/>
      <c r="IU174" s="151"/>
      <c r="IV174" s="151"/>
      <c r="IW174" s="151"/>
      <c r="IX174" s="151"/>
      <c r="IY174" s="151"/>
      <c r="IZ174" s="151"/>
      <c r="JA174" s="151"/>
      <c r="JB174" s="151"/>
      <c r="JC174" s="151"/>
      <c r="JD174" s="151"/>
      <c r="JE174" s="151"/>
      <c r="JF174" s="151"/>
      <c r="JG174" s="151"/>
      <c r="JH174" s="151"/>
      <c r="JI174" s="151"/>
      <c r="JJ174" s="151"/>
      <c r="JK174" s="151"/>
      <c r="JL174" s="151"/>
      <c r="JM174" s="151"/>
      <c r="JN174" s="151"/>
      <c r="JO174" s="151"/>
      <c r="JP174" s="151"/>
      <c r="JQ174" s="151"/>
      <c r="JR174" s="151"/>
      <c r="JS174" s="151"/>
      <c r="JT174" s="151"/>
      <c r="JU174" s="151"/>
      <c r="JV174" s="151"/>
      <c r="JW174" s="151"/>
      <c r="JX174" s="151"/>
      <c r="JY174" s="151"/>
      <c r="JZ174" s="151"/>
      <c r="KA174" s="151"/>
      <c r="KB174" s="151"/>
      <c r="KC174" s="151"/>
      <c r="KD174" s="151"/>
      <c r="KE174" s="151"/>
      <c r="KF174" s="151"/>
      <c r="KG174" s="151"/>
      <c r="KH174" s="151"/>
      <c r="KI174" s="151"/>
      <c r="KJ174" s="151"/>
      <c r="KK174" s="151"/>
      <c r="KL174" s="151"/>
      <c r="KM174" s="151"/>
      <c r="KN174" s="151"/>
      <c r="KO174" s="151"/>
      <c r="KP174" s="151"/>
      <c r="KQ174" s="151"/>
      <c r="KR174" s="151"/>
      <c r="KS174" s="151"/>
      <c r="KT174" s="151"/>
      <c r="KU174" s="151"/>
      <c r="KV174" s="151"/>
      <c r="KW174" s="151"/>
      <c r="KX174" s="151"/>
      <c r="KY174" s="151"/>
      <c r="KZ174" s="151"/>
      <c r="LA174" s="151"/>
      <c r="LB174" s="151"/>
      <c r="LC174" s="151"/>
      <c r="LD174" s="151"/>
      <c r="LE174" s="151"/>
      <c r="LF174" s="151"/>
      <c r="LG174" s="151"/>
      <c r="LH174" s="151"/>
      <c r="LI174" s="151"/>
      <c r="LJ174" s="151"/>
      <c r="LK174" s="151"/>
      <c r="LL174" s="151"/>
      <c r="LM174" s="151"/>
      <c r="LN174" s="151"/>
      <c r="LO174" s="151"/>
      <c r="LP174" s="151"/>
      <c r="LQ174" s="151"/>
      <c r="LR174" s="151"/>
      <c r="LS174" s="151"/>
      <c r="LT174" s="151"/>
      <c r="LU174" s="151"/>
      <c r="LV174" s="151"/>
      <c r="LW174" s="151"/>
      <c r="LX174" s="151"/>
      <c r="LY174" s="151"/>
      <c r="LZ174" s="151"/>
      <c r="MA174" s="151">
        <v>1830</v>
      </c>
      <c r="MB174" s="151"/>
      <c r="MC174" s="151"/>
      <c r="MD174" s="151"/>
      <c r="ME174" s="151"/>
      <c r="MF174" s="151"/>
      <c r="MG174" s="151"/>
      <c r="MH174" s="151"/>
      <c r="MI174" s="151"/>
      <c r="MJ174" s="151"/>
      <c r="MK174" s="151"/>
      <c r="ML174" s="151"/>
      <c r="MM174" s="151"/>
      <c r="MN174" s="151"/>
      <c r="MO174" s="151"/>
      <c r="MP174" s="151"/>
      <c r="MQ174" s="151"/>
      <c r="MR174" s="151"/>
      <c r="MS174" s="151"/>
      <c r="MT174" s="151"/>
      <c r="MU174" s="151"/>
      <c r="MV174" s="151"/>
      <c r="MW174" s="151"/>
      <c r="MX174" s="151"/>
      <c r="MY174" s="151"/>
      <c r="MZ174" s="151"/>
      <c r="NA174" s="151"/>
      <c r="NB174" s="151"/>
      <c r="NC174" s="151"/>
      <c r="ND174" s="151"/>
      <c r="NE174" s="151"/>
      <c r="NF174" s="151"/>
      <c r="NG174" s="151"/>
      <c r="NH174" s="151"/>
      <c r="NI174" s="151"/>
      <c r="NJ174" s="151"/>
      <c r="NK174" s="151"/>
      <c r="NL174" s="151"/>
      <c r="NM174" s="151"/>
      <c r="NN174" s="151"/>
      <c r="NO174" s="151"/>
      <c r="NP174" s="151"/>
      <c r="NQ174" s="151"/>
      <c r="NR174" s="151"/>
      <c r="NS174" s="151"/>
      <c r="NT174" s="151"/>
      <c r="NU174" s="151"/>
      <c r="NV174" s="151"/>
      <c r="NW174" s="151"/>
      <c r="NX174" s="151"/>
      <c r="NY174" s="151"/>
      <c r="NZ174" s="151"/>
      <c r="OA174" s="151"/>
      <c r="OB174" s="151"/>
      <c r="OC174" s="151"/>
      <c r="OD174" s="151"/>
      <c r="OE174" s="151"/>
      <c r="OF174" s="151"/>
      <c r="OG174" s="151"/>
      <c r="OH174" s="151"/>
      <c r="OI174" s="151"/>
      <c r="OJ174" s="151"/>
      <c r="OK174" s="151"/>
      <c r="OL174" s="151"/>
      <c r="OM174" s="151"/>
      <c r="ON174" s="151"/>
      <c r="OO174" s="152"/>
      <c r="OP174" s="142">
        <v>2146</v>
      </c>
      <c r="OQ174" s="153"/>
      <c r="OR174" s="151"/>
      <c r="OS174" s="151"/>
      <c r="OT174" s="151"/>
      <c r="OU174" s="151"/>
      <c r="OV174" s="151">
        <v>188</v>
      </c>
      <c r="OW174" s="151">
        <v>1733</v>
      </c>
      <c r="OX174" s="151">
        <v>-257</v>
      </c>
      <c r="OY174" s="151"/>
      <c r="OZ174" s="151">
        <v>2065</v>
      </c>
      <c r="PA174" s="151"/>
      <c r="PB174" s="151"/>
      <c r="PC174" s="151"/>
      <c r="PD174" s="151"/>
      <c r="PE174" s="151"/>
      <c r="PF174" s="151"/>
      <c r="PG174" s="151"/>
      <c r="PH174" s="151"/>
      <c r="PI174" s="151"/>
      <c r="PJ174" s="154"/>
      <c r="PK174" s="142">
        <v>3730</v>
      </c>
      <c r="PL174" s="142">
        <v>5876</v>
      </c>
    </row>
    <row r="175" spans="1:428" ht="15" x14ac:dyDescent="0.25">
      <c r="A175" s="156">
        <v>336999</v>
      </c>
      <c r="B175" s="157" t="s">
        <v>726</v>
      </c>
      <c r="C175" s="147" t="s">
        <v>360</v>
      </c>
      <c r="D175" s="153"/>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v>37</v>
      </c>
      <c r="AD175" s="151">
        <v>3</v>
      </c>
      <c r="AE175" s="151"/>
      <c r="AF175" s="151"/>
      <c r="AG175" s="151"/>
      <c r="AH175" s="151"/>
      <c r="AI175" s="151"/>
      <c r="AJ175" s="151"/>
      <c r="AK175" s="151"/>
      <c r="AL175" s="151">
        <v>6</v>
      </c>
      <c r="AM175" s="151"/>
      <c r="AN175" s="151"/>
      <c r="AO175" s="151"/>
      <c r="AP175" s="151"/>
      <c r="AQ175" s="151">
        <v>10</v>
      </c>
      <c r="AR175" s="151"/>
      <c r="AS175" s="151"/>
      <c r="AT175" s="151"/>
      <c r="AU175" s="151"/>
      <c r="AV175" s="151"/>
      <c r="AW175" s="151"/>
      <c r="AX175" s="151"/>
      <c r="AY175" s="151"/>
      <c r="AZ175" s="151"/>
      <c r="BA175" s="151"/>
      <c r="BB175" s="151"/>
      <c r="BC175" s="151"/>
      <c r="BD175" s="151"/>
      <c r="BE175" s="151"/>
      <c r="BF175" s="151"/>
      <c r="BG175" s="151"/>
      <c r="BH175" s="151"/>
      <c r="BI175" s="151"/>
      <c r="BJ175" s="151"/>
      <c r="BK175" s="151"/>
      <c r="BL175" s="151"/>
      <c r="BM175" s="151"/>
      <c r="BN175" s="151"/>
      <c r="BO175" s="151"/>
      <c r="BP175" s="151"/>
      <c r="BQ175" s="151">
        <v>45</v>
      </c>
      <c r="BR175" s="151"/>
      <c r="BS175" s="151"/>
      <c r="BT175" s="151"/>
      <c r="BU175" s="151"/>
      <c r="BV175" s="151"/>
      <c r="BW175" s="151"/>
      <c r="BX175" s="151"/>
      <c r="BY175" s="151">
        <v>3</v>
      </c>
      <c r="BZ175" s="151"/>
      <c r="CA175" s="151"/>
      <c r="CB175" s="151"/>
      <c r="CC175" s="151"/>
      <c r="CD175" s="151"/>
      <c r="CE175" s="151"/>
      <c r="CF175" s="151"/>
      <c r="CG175" s="151">
        <v>1</v>
      </c>
      <c r="CH175" s="151"/>
      <c r="CI175" s="151"/>
      <c r="CJ175" s="151"/>
      <c r="CK175" s="151"/>
      <c r="CL175" s="151"/>
      <c r="CM175" s="151"/>
      <c r="CN175" s="151"/>
      <c r="CO175" s="151"/>
      <c r="CP175" s="151"/>
      <c r="CQ175" s="151"/>
      <c r="CR175" s="151"/>
      <c r="CS175" s="151"/>
      <c r="CT175" s="151"/>
      <c r="CU175" s="151"/>
      <c r="CV175" s="151"/>
      <c r="CW175" s="151"/>
      <c r="CX175" s="151"/>
      <c r="CY175" s="151"/>
      <c r="CZ175" s="151"/>
      <c r="DA175" s="151"/>
      <c r="DB175" s="151"/>
      <c r="DC175" s="151"/>
      <c r="DD175" s="151"/>
      <c r="DE175" s="151"/>
      <c r="DF175" s="151"/>
      <c r="DG175" s="151"/>
      <c r="DH175" s="151"/>
      <c r="DI175" s="151"/>
      <c r="DJ175" s="151"/>
      <c r="DK175" s="151"/>
      <c r="DL175" s="151"/>
      <c r="DM175" s="151"/>
      <c r="DN175" s="151"/>
      <c r="DO175" s="151"/>
      <c r="DP175" s="151"/>
      <c r="DQ175" s="151"/>
      <c r="DR175" s="151"/>
      <c r="DS175" s="151"/>
      <c r="DT175" s="151"/>
      <c r="DU175" s="151"/>
      <c r="DV175" s="151"/>
      <c r="DW175" s="151"/>
      <c r="DX175" s="151"/>
      <c r="DY175" s="151"/>
      <c r="DZ175" s="151"/>
      <c r="EA175" s="151"/>
      <c r="EB175" s="151"/>
      <c r="EC175" s="151"/>
      <c r="ED175" s="151"/>
      <c r="EE175" s="151"/>
      <c r="EF175" s="151"/>
      <c r="EG175" s="151"/>
      <c r="EH175" s="151"/>
      <c r="EI175" s="151"/>
      <c r="EJ175" s="151"/>
      <c r="EK175" s="151"/>
      <c r="EL175" s="151"/>
      <c r="EM175" s="151"/>
      <c r="EN175" s="151"/>
      <c r="EO175" s="151"/>
      <c r="EP175" s="151"/>
      <c r="EQ175" s="151"/>
      <c r="ER175" s="151"/>
      <c r="ES175" s="151"/>
      <c r="ET175" s="151"/>
      <c r="EU175" s="151"/>
      <c r="EV175" s="151"/>
      <c r="EW175" s="151">
        <v>1</v>
      </c>
      <c r="EX175" s="151">
        <v>427</v>
      </c>
      <c r="EY175" s="151"/>
      <c r="EZ175" s="151"/>
      <c r="FA175" s="151"/>
      <c r="FB175" s="151"/>
      <c r="FC175" s="151"/>
      <c r="FD175" s="151"/>
      <c r="FE175" s="151"/>
      <c r="FF175" s="151"/>
      <c r="FG175" s="151"/>
      <c r="FH175" s="151"/>
      <c r="FI175" s="151"/>
      <c r="FJ175" s="151"/>
      <c r="FK175" s="151"/>
      <c r="FL175" s="151"/>
      <c r="FM175" s="151"/>
      <c r="FN175" s="151"/>
      <c r="FO175" s="151"/>
      <c r="FP175" s="151">
        <v>154</v>
      </c>
      <c r="FQ175" s="151"/>
      <c r="FR175" s="151"/>
      <c r="FS175" s="151"/>
      <c r="FT175" s="151"/>
      <c r="FU175" s="151"/>
      <c r="FV175" s="151"/>
      <c r="FW175" s="151"/>
      <c r="FX175" s="151"/>
      <c r="FY175" s="151"/>
      <c r="FZ175" s="151"/>
      <c r="GA175" s="151"/>
      <c r="GB175" s="151"/>
      <c r="GC175" s="151"/>
      <c r="GD175" s="151"/>
      <c r="GE175" s="151"/>
      <c r="GF175" s="151"/>
      <c r="GG175" s="151"/>
      <c r="GH175" s="151"/>
      <c r="GI175" s="151"/>
      <c r="GJ175" s="151"/>
      <c r="GK175" s="151"/>
      <c r="GL175" s="151"/>
      <c r="GM175" s="151"/>
      <c r="GN175" s="151"/>
      <c r="GO175" s="151"/>
      <c r="GP175" s="151"/>
      <c r="GQ175" s="151"/>
      <c r="GR175" s="151"/>
      <c r="GS175" s="151"/>
      <c r="GT175" s="151"/>
      <c r="GU175" s="151"/>
      <c r="GV175" s="151"/>
      <c r="GW175" s="151"/>
      <c r="GX175" s="151"/>
      <c r="GY175" s="151"/>
      <c r="GZ175" s="151"/>
      <c r="HA175" s="151"/>
      <c r="HB175" s="151"/>
      <c r="HC175" s="151"/>
      <c r="HD175" s="151"/>
      <c r="HE175" s="151"/>
      <c r="HF175" s="151"/>
      <c r="HG175" s="151"/>
      <c r="HH175" s="151"/>
      <c r="HI175" s="151"/>
      <c r="HJ175" s="151"/>
      <c r="HK175" s="151"/>
      <c r="HL175" s="151"/>
      <c r="HM175" s="151"/>
      <c r="HN175" s="151"/>
      <c r="HO175" s="151"/>
      <c r="HP175" s="151"/>
      <c r="HQ175" s="151"/>
      <c r="HR175" s="151"/>
      <c r="HS175" s="151"/>
      <c r="HT175" s="151"/>
      <c r="HU175" s="151"/>
      <c r="HV175" s="151"/>
      <c r="HW175" s="151"/>
      <c r="HX175" s="151"/>
      <c r="HY175" s="151"/>
      <c r="HZ175" s="151"/>
      <c r="IA175" s="151"/>
      <c r="IB175" s="151"/>
      <c r="IC175" s="151"/>
      <c r="ID175" s="151"/>
      <c r="IE175" s="151"/>
      <c r="IF175" s="151"/>
      <c r="IG175" s="151"/>
      <c r="IH175" s="151"/>
      <c r="II175" s="151"/>
      <c r="IJ175" s="151"/>
      <c r="IK175" s="151"/>
      <c r="IL175" s="151"/>
      <c r="IM175" s="151"/>
      <c r="IN175" s="151"/>
      <c r="IO175" s="151"/>
      <c r="IP175" s="151"/>
      <c r="IQ175" s="151"/>
      <c r="IR175" s="151"/>
      <c r="IS175" s="151"/>
      <c r="IT175" s="151"/>
      <c r="IU175" s="151"/>
      <c r="IV175" s="151"/>
      <c r="IW175" s="151"/>
      <c r="IX175" s="151"/>
      <c r="IY175" s="151"/>
      <c r="IZ175" s="151"/>
      <c r="JA175" s="151"/>
      <c r="JB175" s="151"/>
      <c r="JC175" s="151"/>
      <c r="JD175" s="151"/>
      <c r="JE175" s="151"/>
      <c r="JF175" s="151"/>
      <c r="JG175" s="151"/>
      <c r="JH175" s="151"/>
      <c r="JI175" s="151"/>
      <c r="JJ175" s="151"/>
      <c r="JK175" s="151"/>
      <c r="JL175" s="151"/>
      <c r="JM175" s="151"/>
      <c r="JN175" s="151"/>
      <c r="JO175" s="151"/>
      <c r="JP175" s="151"/>
      <c r="JQ175" s="151"/>
      <c r="JR175" s="151"/>
      <c r="JS175" s="151"/>
      <c r="JT175" s="151"/>
      <c r="JU175" s="151"/>
      <c r="JV175" s="151"/>
      <c r="JW175" s="151"/>
      <c r="JX175" s="151"/>
      <c r="JY175" s="151"/>
      <c r="JZ175" s="151"/>
      <c r="KA175" s="151"/>
      <c r="KB175" s="151"/>
      <c r="KC175" s="151"/>
      <c r="KD175" s="151"/>
      <c r="KE175" s="151"/>
      <c r="KF175" s="151"/>
      <c r="KG175" s="151"/>
      <c r="KH175" s="151"/>
      <c r="KI175" s="151">
        <v>11</v>
      </c>
      <c r="KJ175" s="151">
        <v>57</v>
      </c>
      <c r="KK175" s="151"/>
      <c r="KL175" s="151">
        <v>18</v>
      </c>
      <c r="KM175" s="151">
        <v>2</v>
      </c>
      <c r="KN175" s="151"/>
      <c r="KO175" s="151"/>
      <c r="KP175" s="151"/>
      <c r="KQ175" s="151"/>
      <c r="KR175" s="151"/>
      <c r="KS175" s="151"/>
      <c r="KT175" s="151"/>
      <c r="KU175" s="151"/>
      <c r="KV175" s="151"/>
      <c r="KW175" s="151"/>
      <c r="KX175" s="151"/>
      <c r="KY175" s="151"/>
      <c r="KZ175" s="151"/>
      <c r="LA175" s="151"/>
      <c r="LB175" s="151"/>
      <c r="LC175" s="151"/>
      <c r="LD175" s="151"/>
      <c r="LE175" s="151"/>
      <c r="LF175" s="151"/>
      <c r="LG175" s="151"/>
      <c r="LH175" s="151"/>
      <c r="LI175" s="151"/>
      <c r="LJ175" s="151"/>
      <c r="LK175" s="151"/>
      <c r="LL175" s="151"/>
      <c r="LM175" s="151"/>
      <c r="LN175" s="151"/>
      <c r="LO175" s="151"/>
      <c r="LP175" s="151"/>
      <c r="LQ175" s="151"/>
      <c r="LR175" s="151"/>
      <c r="LS175" s="151"/>
      <c r="LT175" s="151"/>
      <c r="LU175" s="151"/>
      <c r="LV175" s="151"/>
      <c r="LW175" s="151"/>
      <c r="LX175" s="151"/>
      <c r="LY175" s="151"/>
      <c r="LZ175" s="151"/>
      <c r="MA175" s="151">
        <v>13</v>
      </c>
      <c r="MB175" s="151"/>
      <c r="MC175" s="151"/>
      <c r="MD175" s="151"/>
      <c r="ME175" s="151"/>
      <c r="MF175" s="151"/>
      <c r="MG175" s="151">
        <v>1</v>
      </c>
      <c r="MH175" s="151"/>
      <c r="MI175" s="151">
        <v>28</v>
      </c>
      <c r="MJ175" s="151"/>
      <c r="MK175" s="151"/>
      <c r="ML175" s="151"/>
      <c r="MM175" s="151"/>
      <c r="MN175" s="151"/>
      <c r="MO175" s="151"/>
      <c r="MP175" s="151">
        <v>47</v>
      </c>
      <c r="MQ175" s="151"/>
      <c r="MR175" s="151"/>
      <c r="MS175" s="151"/>
      <c r="MT175" s="151"/>
      <c r="MU175" s="151"/>
      <c r="MV175" s="151"/>
      <c r="MW175" s="151"/>
      <c r="MX175" s="151"/>
      <c r="MY175" s="151"/>
      <c r="MZ175" s="151"/>
      <c r="NA175" s="151"/>
      <c r="NB175" s="151"/>
      <c r="NC175" s="151"/>
      <c r="ND175" s="151"/>
      <c r="NE175" s="151"/>
      <c r="NF175" s="151"/>
      <c r="NG175" s="151"/>
      <c r="NH175" s="151"/>
      <c r="NI175" s="151"/>
      <c r="NJ175" s="151"/>
      <c r="NK175" s="151"/>
      <c r="NL175" s="151"/>
      <c r="NM175" s="151"/>
      <c r="NN175" s="151">
        <v>24</v>
      </c>
      <c r="NO175" s="151"/>
      <c r="NP175" s="151"/>
      <c r="NQ175" s="151"/>
      <c r="NR175" s="151"/>
      <c r="NS175" s="151"/>
      <c r="NT175" s="151"/>
      <c r="NU175" s="151"/>
      <c r="NV175" s="151"/>
      <c r="NW175" s="151"/>
      <c r="NX175" s="151"/>
      <c r="NY175" s="151"/>
      <c r="NZ175" s="151"/>
      <c r="OA175" s="151"/>
      <c r="OB175" s="151"/>
      <c r="OC175" s="151"/>
      <c r="OD175" s="151"/>
      <c r="OE175" s="151">
        <v>457</v>
      </c>
      <c r="OF175" s="151"/>
      <c r="OG175" s="151"/>
      <c r="OH175" s="151"/>
      <c r="OI175" s="151"/>
      <c r="OJ175" s="151"/>
      <c r="OK175" s="151"/>
      <c r="OL175" s="151"/>
      <c r="OM175" s="151"/>
      <c r="ON175" s="151">
        <v>18</v>
      </c>
      <c r="OO175" s="152">
        <v>0</v>
      </c>
      <c r="OP175" s="142">
        <v>1363</v>
      </c>
      <c r="OQ175" s="153">
        <v>4007</v>
      </c>
      <c r="OR175" s="151">
        <v>2433</v>
      </c>
      <c r="OS175" s="151"/>
      <c r="OT175" s="151"/>
      <c r="OU175" s="151"/>
      <c r="OV175" s="151">
        <v>167</v>
      </c>
      <c r="OW175" s="151">
        <v>406</v>
      </c>
      <c r="OX175" s="151">
        <v>-549</v>
      </c>
      <c r="OY175" s="151"/>
      <c r="OZ175" s="151">
        <v>42</v>
      </c>
      <c r="PA175" s="151"/>
      <c r="PB175" s="151"/>
      <c r="PC175" s="151"/>
      <c r="PD175" s="151"/>
      <c r="PE175" s="151"/>
      <c r="PF175" s="151"/>
      <c r="PG175" s="151"/>
      <c r="PH175" s="151">
        <v>47</v>
      </c>
      <c r="PI175" s="151"/>
      <c r="PJ175" s="154"/>
      <c r="PK175" s="142">
        <v>6554</v>
      </c>
      <c r="PL175" s="142">
        <v>7917</v>
      </c>
    </row>
    <row r="176" spans="1:428" ht="15" x14ac:dyDescent="0.25">
      <c r="A176" s="156">
        <v>337110</v>
      </c>
      <c r="B176" s="157" t="s">
        <v>726</v>
      </c>
      <c r="C176" s="147" t="s">
        <v>361</v>
      </c>
      <c r="D176" s="153"/>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v>14</v>
      </c>
      <c r="AC176" s="151">
        <v>1</v>
      </c>
      <c r="AD176" s="151">
        <v>712</v>
      </c>
      <c r="AE176" s="151">
        <v>922</v>
      </c>
      <c r="AF176" s="151">
        <v>1598</v>
      </c>
      <c r="AG176" s="151">
        <v>340</v>
      </c>
      <c r="AH176" s="151">
        <v>2073</v>
      </c>
      <c r="AI176" s="151">
        <v>94</v>
      </c>
      <c r="AJ176" s="151">
        <v>392</v>
      </c>
      <c r="AK176" s="151">
        <v>88</v>
      </c>
      <c r="AL176" s="151">
        <v>3157</v>
      </c>
      <c r="AM176" s="151">
        <v>199</v>
      </c>
      <c r="AN176" s="151"/>
      <c r="AO176" s="151">
        <v>10</v>
      </c>
      <c r="AP176" s="151"/>
      <c r="AQ176" s="151">
        <v>153</v>
      </c>
      <c r="AR176" s="151"/>
      <c r="AS176" s="151"/>
      <c r="AT176" s="151"/>
      <c r="AU176" s="151"/>
      <c r="AV176" s="151"/>
      <c r="AW176" s="151"/>
      <c r="AX176" s="151"/>
      <c r="AY176" s="151"/>
      <c r="AZ176" s="151"/>
      <c r="BA176" s="151"/>
      <c r="BB176" s="151"/>
      <c r="BC176" s="151"/>
      <c r="BD176" s="151"/>
      <c r="BE176" s="151"/>
      <c r="BF176" s="151"/>
      <c r="BG176" s="151"/>
      <c r="BH176" s="151"/>
      <c r="BI176" s="151"/>
      <c r="BJ176" s="151"/>
      <c r="BK176" s="151"/>
      <c r="BL176" s="151"/>
      <c r="BM176" s="151"/>
      <c r="BN176" s="151"/>
      <c r="BO176" s="151"/>
      <c r="BP176" s="151"/>
      <c r="BQ176" s="151"/>
      <c r="BR176" s="151"/>
      <c r="BS176" s="151"/>
      <c r="BT176" s="151"/>
      <c r="BU176" s="151"/>
      <c r="BV176" s="151"/>
      <c r="BW176" s="151"/>
      <c r="BX176" s="151"/>
      <c r="BY176" s="151"/>
      <c r="BZ176" s="151"/>
      <c r="CA176" s="151"/>
      <c r="CB176" s="151"/>
      <c r="CC176" s="151"/>
      <c r="CD176" s="151"/>
      <c r="CE176" s="151"/>
      <c r="CF176" s="151"/>
      <c r="CG176" s="151"/>
      <c r="CH176" s="151"/>
      <c r="CI176" s="151"/>
      <c r="CJ176" s="151"/>
      <c r="CK176" s="151"/>
      <c r="CL176" s="151"/>
      <c r="CM176" s="151"/>
      <c r="CN176" s="151"/>
      <c r="CO176" s="151"/>
      <c r="CP176" s="151"/>
      <c r="CQ176" s="151"/>
      <c r="CR176" s="151"/>
      <c r="CS176" s="151"/>
      <c r="CT176" s="151"/>
      <c r="CU176" s="151"/>
      <c r="CV176" s="151"/>
      <c r="CW176" s="151"/>
      <c r="CX176" s="151"/>
      <c r="CY176" s="151"/>
      <c r="CZ176" s="151"/>
      <c r="DA176" s="151">
        <v>295</v>
      </c>
      <c r="DB176" s="151"/>
      <c r="DC176" s="151"/>
      <c r="DD176" s="151"/>
      <c r="DE176" s="151"/>
      <c r="DF176" s="151"/>
      <c r="DG176" s="151"/>
      <c r="DH176" s="151"/>
      <c r="DI176" s="151"/>
      <c r="DJ176" s="151"/>
      <c r="DK176" s="151"/>
      <c r="DL176" s="151">
        <v>11</v>
      </c>
      <c r="DM176" s="151"/>
      <c r="DN176" s="151"/>
      <c r="DO176" s="151"/>
      <c r="DP176" s="151">
        <v>20</v>
      </c>
      <c r="DQ176" s="151"/>
      <c r="DR176" s="151"/>
      <c r="DS176" s="151"/>
      <c r="DT176" s="151"/>
      <c r="DU176" s="151"/>
      <c r="DV176" s="151"/>
      <c r="DW176" s="151"/>
      <c r="DX176" s="151"/>
      <c r="DY176" s="151"/>
      <c r="DZ176" s="151"/>
      <c r="EA176" s="151"/>
      <c r="EB176" s="151"/>
      <c r="EC176" s="151"/>
      <c r="ED176" s="151"/>
      <c r="EE176" s="151"/>
      <c r="EF176" s="151"/>
      <c r="EG176" s="151"/>
      <c r="EH176" s="151"/>
      <c r="EI176" s="151"/>
      <c r="EJ176" s="151"/>
      <c r="EK176" s="151"/>
      <c r="EL176" s="151"/>
      <c r="EM176" s="151"/>
      <c r="EN176" s="151"/>
      <c r="EO176" s="151"/>
      <c r="EP176" s="151"/>
      <c r="EQ176" s="151"/>
      <c r="ER176" s="151"/>
      <c r="ES176" s="151"/>
      <c r="ET176" s="151"/>
      <c r="EU176" s="151"/>
      <c r="EV176" s="151"/>
      <c r="EW176" s="151"/>
      <c r="EX176" s="151"/>
      <c r="EY176" s="151"/>
      <c r="EZ176" s="151"/>
      <c r="FA176" s="151"/>
      <c r="FB176" s="151">
        <v>29</v>
      </c>
      <c r="FC176" s="151"/>
      <c r="FD176" s="151"/>
      <c r="FE176" s="151"/>
      <c r="FF176" s="151"/>
      <c r="FG176" s="151"/>
      <c r="FH176" s="151"/>
      <c r="FI176" s="151"/>
      <c r="FJ176" s="151"/>
      <c r="FK176" s="151"/>
      <c r="FL176" s="151"/>
      <c r="FM176" s="151"/>
      <c r="FN176" s="151"/>
      <c r="FO176" s="151"/>
      <c r="FP176" s="151"/>
      <c r="FQ176" s="151">
        <v>132</v>
      </c>
      <c r="FR176" s="151"/>
      <c r="FS176" s="151">
        <v>0</v>
      </c>
      <c r="FT176" s="151"/>
      <c r="FU176" s="151"/>
      <c r="FV176" s="151"/>
      <c r="FW176" s="151">
        <v>436</v>
      </c>
      <c r="FX176" s="151"/>
      <c r="FY176" s="151"/>
      <c r="FZ176" s="151"/>
      <c r="GA176" s="151"/>
      <c r="GB176" s="151"/>
      <c r="GC176" s="151"/>
      <c r="GD176" s="151"/>
      <c r="GE176" s="151"/>
      <c r="GF176" s="151"/>
      <c r="GG176" s="151"/>
      <c r="GH176" s="151"/>
      <c r="GI176" s="151"/>
      <c r="GJ176" s="151"/>
      <c r="GK176" s="151"/>
      <c r="GL176" s="151"/>
      <c r="GM176" s="151"/>
      <c r="GN176" s="151"/>
      <c r="GO176" s="151"/>
      <c r="GP176" s="151"/>
      <c r="GQ176" s="151"/>
      <c r="GR176" s="151"/>
      <c r="GS176" s="151"/>
      <c r="GT176" s="151"/>
      <c r="GU176" s="151"/>
      <c r="GV176" s="151"/>
      <c r="GW176" s="151"/>
      <c r="GX176" s="151"/>
      <c r="GY176" s="151"/>
      <c r="GZ176" s="151"/>
      <c r="HA176" s="151"/>
      <c r="HB176" s="151"/>
      <c r="HC176" s="151"/>
      <c r="HD176" s="151"/>
      <c r="HE176" s="151"/>
      <c r="HF176" s="151"/>
      <c r="HG176" s="151"/>
      <c r="HH176" s="151"/>
      <c r="HI176" s="151"/>
      <c r="HJ176" s="151"/>
      <c r="HK176" s="151"/>
      <c r="HL176" s="151"/>
      <c r="HM176" s="151"/>
      <c r="HN176" s="151"/>
      <c r="HO176" s="151"/>
      <c r="HP176" s="151"/>
      <c r="HQ176" s="151"/>
      <c r="HR176" s="151"/>
      <c r="HS176" s="151"/>
      <c r="HT176" s="151"/>
      <c r="HU176" s="151"/>
      <c r="HV176" s="151"/>
      <c r="HW176" s="151"/>
      <c r="HX176" s="151"/>
      <c r="HY176" s="151"/>
      <c r="HZ176" s="151"/>
      <c r="IA176" s="151"/>
      <c r="IB176" s="151"/>
      <c r="IC176" s="151"/>
      <c r="ID176" s="151"/>
      <c r="IE176" s="151"/>
      <c r="IF176" s="151"/>
      <c r="IG176" s="151"/>
      <c r="IH176" s="151"/>
      <c r="II176" s="151"/>
      <c r="IJ176" s="151"/>
      <c r="IK176" s="151"/>
      <c r="IL176" s="151"/>
      <c r="IM176" s="151"/>
      <c r="IN176" s="151"/>
      <c r="IO176" s="151"/>
      <c r="IP176" s="151"/>
      <c r="IQ176" s="151"/>
      <c r="IR176" s="151"/>
      <c r="IS176" s="151"/>
      <c r="IT176" s="151"/>
      <c r="IU176" s="151"/>
      <c r="IV176" s="151"/>
      <c r="IW176" s="151"/>
      <c r="IX176" s="151"/>
      <c r="IY176" s="151"/>
      <c r="IZ176" s="151"/>
      <c r="JA176" s="151"/>
      <c r="JB176" s="151"/>
      <c r="JC176" s="151"/>
      <c r="JD176" s="151"/>
      <c r="JE176" s="151"/>
      <c r="JF176" s="151"/>
      <c r="JG176" s="151"/>
      <c r="JH176" s="151">
        <v>314</v>
      </c>
      <c r="JI176" s="151"/>
      <c r="JJ176" s="151"/>
      <c r="JK176" s="151"/>
      <c r="JL176" s="151">
        <v>2</v>
      </c>
      <c r="JM176" s="151"/>
      <c r="JN176" s="151"/>
      <c r="JO176" s="151"/>
      <c r="JP176" s="151">
        <v>67</v>
      </c>
      <c r="JQ176" s="151"/>
      <c r="JR176" s="151"/>
      <c r="JS176" s="151"/>
      <c r="JT176" s="151"/>
      <c r="JU176" s="151"/>
      <c r="JV176" s="151"/>
      <c r="JW176" s="151">
        <v>62</v>
      </c>
      <c r="JX176" s="151"/>
      <c r="JY176" s="151"/>
      <c r="JZ176" s="151">
        <v>6</v>
      </c>
      <c r="KA176" s="151"/>
      <c r="KB176" s="151"/>
      <c r="KC176" s="151">
        <v>17</v>
      </c>
      <c r="KD176" s="151">
        <v>41</v>
      </c>
      <c r="KE176" s="151">
        <v>45</v>
      </c>
      <c r="KF176" s="151"/>
      <c r="KG176" s="151"/>
      <c r="KH176" s="151"/>
      <c r="KI176" s="151"/>
      <c r="KJ176" s="151"/>
      <c r="KK176" s="151"/>
      <c r="KL176" s="151"/>
      <c r="KM176" s="151"/>
      <c r="KN176" s="151"/>
      <c r="KO176" s="151"/>
      <c r="KP176" s="151"/>
      <c r="KQ176" s="151"/>
      <c r="KR176" s="151"/>
      <c r="KS176" s="151"/>
      <c r="KT176" s="151"/>
      <c r="KU176" s="151"/>
      <c r="KV176" s="151"/>
      <c r="KW176" s="151"/>
      <c r="KX176" s="151">
        <v>20</v>
      </c>
      <c r="KY176" s="151">
        <v>126</v>
      </c>
      <c r="KZ176" s="151">
        <v>2</v>
      </c>
      <c r="LA176" s="151">
        <v>267</v>
      </c>
      <c r="LB176" s="151"/>
      <c r="LC176" s="151"/>
      <c r="LD176" s="151"/>
      <c r="LE176" s="151"/>
      <c r="LF176" s="151"/>
      <c r="LG176" s="151"/>
      <c r="LH176" s="151"/>
      <c r="LI176" s="151"/>
      <c r="LJ176" s="151"/>
      <c r="LK176" s="151"/>
      <c r="LL176" s="151">
        <v>2927</v>
      </c>
      <c r="LM176" s="151">
        <v>48</v>
      </c>
      <c r="LN176" s="151">
        <v>25</v>
      </c>
      <c r="LO176" s="151"/>
      <c r="LP176" s="151"/>
      <c r="LQ176" s="151"/>
      <c r="LR176" s="151"/>
      <c r="LS176" s="151"/>
      <c r="LT176" s="151"/>
      <c r="LU176" s="151"/>
      <c r="LV176" s="151"/>
      <c r="LW176" s="151"/>
      <c r="LX176" s="151"/>
      <c r="LY176" s="151"/>
      <c r="LZ176" s="151"/>
      <c r="MA176" s="151">
        <v>24</v>
      </c>
      <c r="MB176" s="151"/>
      <c r="MC176" s="151"/>
      <c r="MD176" s="151"/>
      <c r="ME176" s="151"/>
      <c r="MF176" s="151"/>
      <c r="MG176" s="151">
        <v>1</v>
      </c>
      <c r="MH176" s="151"/>
      <c r="MI176" s="151"/>
      <c r="MJ176" s="151"/>
      <c r="MK176" s="151"/>
      <c r="ML176" s="151"/>
      <c r="MM176" s="151"/>
      <c r="MN176" s="151"/>
      <c r="MO176" s="151"/>
      <c r="MP176" s="151"/>
      <c r="MQ176" s="151"/>
      <c r="MR176" s="151"/>
      <c r="MS176" s="151"/>
      <c r="MT176" s="151"/>
      <c r="MU176" s="151"/>
      <c r="MV176" s="151">
        <v>30</v>
      </c>
      <c r="MW176" s="151"/>
      <c r="MX176" s="151"/>
      <c r="MY176" s="151"/>
      <c r="MZ176" s="151">
        <v>4</v>
      </c>
      <c r="NA176" s="151">
        <v>75</v>
      </c>
      <c r="NB176" s="151"/>
      <c r="NC176" s="151">
        <v>1</v>
      </c>
      <c r="ND176" s="151">
        <v>33</v>
      </c>
      <c r="NE176" s="151">
        <v>79</v>
      </c>
      <c r="NF176" s="151">
        <v>40</v>
      </c>
      <c r="NG176" s="151"/>
      <c r="NH176" s="151"/>
      <c r="NI176" s="151"/>
      <c r="NJ176" s="151"/>
      <c r="NK176" s="151"/>
      <c r="NL176" s="151"/>
      <c r="NM176" s="151"/>
      <c r="NN176" s="151">
        <v>47</v>
      </c>
      <c r="NO176" s="151">
        <v>2</v>
      </c>
      <c r="NP176" s="151">
        <v>155</v>
      </c>
      <c r="NQ176" s="151">
        <v>70</v>
      </c>
      <c r="NR176" s="151">
        <v>20</v>
      </c>
      <c r="NS176" s="151"/>
      <c r="NT176" s="151"/>
      <c r="NU176" s="151"/>
      <c r="NV176" s="151"/>
      <c r="NW176" s="151"/>
      <c r="NX176" s="151"/>
      <c r="NY176" s="151"/>
      <c r="NZ176" s="151"/>
      <c r="OA176" s="151"/>
      <c r="OB176" s="151"/>
      <c r="OC176" s="151">
        <v>121</v>
      </c>
      <c r="OD176" s="151"/>
      <c r="OE176" s="151"/>
      <c r="OF176" s="151"/>
      <c r="OG176" s="151"/>
      <c r="OH176" s="151"/>
      <c r="OI176" s="151"/>
      <c r="OJ176" s="151"/>
      <c r="OK176" s="151"/>
      <c r="OL176" s="151"/>
      <c r="OM176" s="151"/>
      <c r="ON176" s="151"/>
      <c r="OO176" s="152">
        <v>325</v>
      </c>
      <c r="OP176" s="142">
        <v>15671</v>
      </c>
      <c r="OQ176" s="153"/>
      <c r="OR176" s="151">
        <v>113</v>
      </c>
      <c r="OS176" s="151"/>
      <c r="OT176" s="151"/>
      <c r="OU176" s="151"/>
      <c r="OV176" s="151">
        <v>98</v>
      </c>
      <c r="OW176" s="151">
        <v>124</v>
      </c>
      <c r="OX176" s="151">
        <v>-1603</v>
      </c>
      <c r="OY176" s="151"/>
      <c r="OZ176" s="151"/>
      <c r="PA176" s="151"/>
      <c r="PB176" s="151"/>
      <c r="PC176" s="151"/>
      <c r="PD176" s="151"/>
      <c r="PE176" s="151"/>
      <c r="PF176" s="151"/>
      <c r="PG176" s="151"/>
      <c r="PH176" s="151"/>
      <c r="PI176" s="151"/>
      <c r="PJ176" s="154"/>
      <c r="PK176" s="142">
        <v>-1268</v>
      </c>
      <c r="PL176" s="142">
        <v>14403</v>
      </c>
    </row>
    <row r="177" spans="1:428" ht="15" x14ac:dyDescent="0.25">
      <c r="A177" s="156">
        <v>337121</v>
      </c>
      <c r="B177" s="157" t="s">
        <v>727</v>
      </c>
      <c r="C177" s="147" t="s">
        <v>362</v>
      </c>
      <c r="D177" s="153"/>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c r="AE177" s="151"/>
      <c r="AF177" s="151"/>
      <c r="AG177" s="151"/>
      <c r="AH177" s="151"/>
      <c r="AI177" s="151"/>
      <c r="AJ177" s="151"/>
      <c r="AK177" s="151"/>
      <c r="AL177" s="151"/>
      <c r="AM177" s="151"/>
      <c r="AN177" s="151"/>
      <c r="AO177" s="151"/>
      <c r="AP177" s="151"/>
      <c r="AQ177" s="151">
        <v>155</v>
      </c>
      <c r="AR177" s="151"/>
      <c r="AS177" s="151"/>
      <c r="AT177" s="151"/>
      <c r="AU177" s="151"/>
      <c r="AV177" s="151"/>
      <c r="AW177" s="151"/>
      <c r="AX177" s="151"/>
      <c r="AY177" s="151"/>
      <c r="AZ177" s="151"/>
      <c r="BA177" s="151"/>
      <c r="BB177" s="151"/>
      <c r="BC177" s="151"/>
      <c r="BD177" s="151"/>
      <c r="BE177" s="151"/>
      <c r="BF177" s="151"/>
      <c r="BG177" s="151"/>
      <c r="BH177" s="151"/>
      <c r="BI177" s="151"/>
      <c r="BJ177" s="151"/>
      <c r="BK177" s="151"/>
      <c r="BL177" s="151"/>
      <c r="BM177" s="151"/>
      <c r="BN177" s="151"/>
      <c r="BO177" s="151"/>
      <c r="BP177" s="151"/>
      <c r="BQ177" s="151"/>
      <c r="BR177" s="151"/>
      <c r="BS177" s="151"/>
      <c r="BT177" s="151"/>
      <c r="BU177" s="151"/>
      <c r="BV177" s="151"/>
      <c r="BW177" s="151"/>
      <c r="BX177" s="151"/>
      <c r="BY177" s="151"/>
      <c r="BZ177" s="151"/>
      <c r="CA177" s="151"/>
      <c r="CB177" s="151"/>
      <c r="CC177" s="151"/>
      <c r="CD177" s="151"/>
      <c r="CE177" s="151"/>
      <c r="CF177" s="151"/>
      <c r="CG177" s="151"/>
      <c r="CH177" s="151"/>
      <c r="CI177" s="151"/>
      <c r="CJ177" s="151"/>
      <c r="CK177" s="151"/>
      <c r="CL177" s="151"/>
      <c r="CM177" s="151"/>
      <c r="CN177" s="151"/>
      <c r="CO177" s="151"/>
      <c r="CP177" s="151"/>
      <c r="CQ177" s="151"/>
      <c r="CR177" s="151"/>
      <c r="CS177" s="151"/>
      <c r="CT177" s="151"/>
      <c r="CU177" s="151"/>
      <c r="CV177" s="151"/>
      <c r="CW177" s="151"/>
      <c r="CX177" s="151"/>
      <c r="CY177" s="151"/>
      <c r="CZ177" s="151"/>
      <c r="DA177" s="151"/>
      <c r="DB177" s="151"/>
      <c r="DC177" s="151"/>
      <c r="DD177" s="151"/>
      <c r="DE177" s="151"/>
      <c r="DF177" s="151"/>
      <c r="DG177" s="151"/>
      <c r="DH177" s="151"/>
      <c r="DI177" s="151"/>
      <c r="DJ177" s="151"/>
      <c r="DK177" s="151"/>
      <c r="DL177" s="151"/>
      <c r="DM177" s="151"/>
      <c r="DN177" s="151"/>
      <c r="DO177" s="151"/>
      <c r="DP177" s="151"/>
      <c r="DQ177" s="151"/>
      <c r="DR177" s="151"/>
      <c r="DS177" s="151"/>
      <c r="DT177" s="151"/>
      <c r="DU177" s="151"/>
      <c r="DV177" s="151"/>
      <c r="DW177" s="151"/>
      <c r="DX177" s="151"/>
      <c r="DY177" s="151"/>
      <c r="DZ177" s="151"/>
      <c r="EA177" s="151"/>
      <c r="EB177" s="151"/>
      <c r="EC177" s="151"/>
      <c r="ED177" s="151"/>
      <c r="EE177" s="151"/>
      <c r="EF177" s="151"/>
      <c r="EG177" s="151"/>
      <c r="EH177" s="151"/>
      <c r="EI177" s="151"/>
      <c r="EJ177" s="151"/>
      <c r="EK177" s="151"/>
      <c r="EL177" s="151"/>
      <c r="EM177" s="151"/>
      <c r="EN177" s="151"/>
      <c r="EO177" s="151"/>
      <c r="EP177" s="151"/>
      <c r="EQ177" s="151"/>
      <c r="ER177" s="151"/>
      <c r="ES177" s="151"/>
      <c r="ET177" s="151"/>
      <c r="EU177" s="151"/>
      <c r="EV177" s="151"/>
      <c r="EW177" s="151"/>
      <c r="EX177" s="151"/>
      <c r="EY177" s="151"/>
      <c r="EZ177" s="151"/>
      <c r="FA177" s="151"/>
      <c r="FB177" s="151"/>
      <c r="FC177" s="151"/>
      <c r="FD177" s="151"/>
      <c r="FE177" s="151"/>
      <c r="FF177" s="151"/>
      <c r="FG177" s="151"/>
      <c r="FH177" s="151"/>
      <c r="FI177" s="151"/>
      <c r="FJ177" s="151"/>
      <c r="FK177" s="151"/>
      <c r="FL177" s="151"/>
      <c r="FM177" s="151"/>
      <c r="FN177" s="151"/>
      <c r="FO177" s="151"/>
      <c r="FP177" s="151"/>
      <c r="FQ177" s="151"/>
      <c r="FR177" s="151">
        <v>24</v>
      </c>
      <c r="FS177" s="151"/>
      <c r="FT177" s="151"/>
      <c r="FU177" s="151"/>
      <c r="FV177" s="151"/>
      <c r="FW177" s="151"/>
      <c r="FX177" s="151"/>
      <c r="FY177" s="151"/>
      <c r="FZ177" s="151"/>
      <c r="GA177" s="151"/>
      <c r="GB177" s="151"/>
      <c r="GC177" s="151"/>
      <c r="GD177" s="151"/>
      <c r="GE177" s="151"/>
      <c r="GF177" s="151"/>
      <c r="GG177" s="151"/>
      <c r="GH177" s="151"/>
      <c r="GI177" s="151"/>
      <c r="GJ177" s="151"/>
      <c r="GK177" s="151"/>
      <c r="GL177" s="151"/>
      <c r="GM177" s="151"/>
      <c r="GN177" s="151"/>
      <c r="GO177" s="151"/>
      <c r="GP177" s="151"/>
      <c r="GQ177" s="151"/>
      <c r="GR177" s="151"/>
      <c r="GS177" s="151"/>
      <c r="GT177" s="151"/>
      <c r="GU177" s="151"/>
      <c r="GV177" s="151"/>
      <c r="GW177" s="151"/>
      <c r="GX177" s="151"/>
      <c r="GY177" s="151"/>
      <c r="GZ177" s="151"/>
      <c r="HA177" s="151"/>
      <c r="HB177" s="151"/>
      <c r="HC177" s="151"/>
      <c r="HD177" s="151"/>
      <c r="HE177" s="151"/>
      <c r="HF177" s="151"/>
      <c r="HG177" s="151"/>
      <c r="HH177" s="151"/>
      <c r="HI177" s="151"/>
      <c r="HJ177" s="151"/>
      <c r="HK177" s="151"/>
      <c r="HL177" s="151"/>
      <c r="HM177" s="151"/>
      <c r="HN177" s="151"/>
      <c r="HO177" s="151"/>
      <c r="HP177" s="151"/>
      <c r="HQ177" s="151"/>
      <c r="HR177" s="151"/>
      <c r="HS177" s="151"/>
      <c r="HT177" s="151"/>
      <c r="HU177" s="151"/>
      <c r="HV177" s="151"/>
      <c r="HW177" s="151"/>
      <c r="HX177" s="151"/>
      <c r="HY177" s="151"/>
      <c r="HZ177" s="151"/>
      <c r="IA177" s="151"/>
      <c r="IB177" s="151"/>
      <c r="IC177" s="151"/>
      <c r="ID177" s="151"/>
      <c r="IE177" s="151"/>
      <c r="IF177" s="151"/>
      <c r="IG177" s="151"/>
      <c r="IH177" s="151"/>
      <c r="II177" s="151"/>
      <c r="IJ177" s="151"/>
      <c r="IK177" s="151"/>
      <c r="IL177" s="151"/>
      <c r="IM177" s="151"/>
      <c r="IN177" s="151"/>
      <c r="IO177" s="151"/>
      <c r="IP177" s="151"/>
      <c r="IQ177" s="151"/>
      <c r="IR177" s="151"/>
      <c r="IS177" s="151"/>
      <c r="IT177" s="151"/>
      <c r="IU177" s="151"/>
      <c r="IV177" s="151"/>
      <c r="IW177" s="151"/>
      <c r="IX177" s="151"/>
      <c r="IY177" s="151"/>
      <c r="IZ177" s="151"/>
      <c r="JA177" s="151"/>
      <c r="JB177" s="151"/>
      <c r="JC177" s="151"/>
      <c r="JD177" s="151"/>
      <c r="JE177" s="151"/>
      <c r="JF177" s="151"/>
      <c r="JG177" s="151"/>
      <c r="JH177" s="151"/>
      <c r="JI177" s="151"/>
      <c r="JJ177" s="151"/>
      <c r="JK177" s="151"/>
      <c r="JL177" s="151"/>
      <c r="JM177" s="151"/>
      <c r="JN177" s="151"/>
      <c r="JO177" s="151"/>
      <c r="JP177" s="151"/>
      <c r="JQ177" s="151"/>
      <c r="JR177" s="151"/>
      <c r="JS177" s="151"/>
      <c r="JT177" s="151"/>
      <c r="JU177" s="151"/>
      <c r="JV177" s="151"/>
      <c r="JW177" s="151"/>
      <c r="JX177" s="151"/>
      <c r="JY177" s="151"/>
      <c r="JZ177" s="151"/>
      <c r="KA177" s="151"/>
      <c r="KB177" s="151"/>
      <c r="KC177" s="151"/>
      <c r="KD177" s="151"/>
      <c r="KE177" s="151"/>
      <c r="KF177" s="151"/>
      <c r="KG177" s="151"/>
      <c r="KH177" s="151"/>
      <c r="KI177" s="151"/>
      <c r="KJ177" s="151"/>
      <c r="KK177" s="151"/>
      <c r="KL177" s="151"/>
      <c r="KM177" s="151"/>
      <c r="KN177" s="151"/>
      <c r="KO177" s="151"/>
      <c r="KP177" s="151"/>
      <c r="KQ177" s="151"/>
      <c r="KR177" s="151"/>
      <c r="KS177" s="151"/>
      <c r="KT177" s="151"/>
      <c r="KU177" s="151"/>
      <c r="KV177" s="151"/>
      <c r="KW177" s="151"/>
      <c r="KX177" s="151"/>
      <c r="KY177" s="151"/>
      <c r="KZ177" s="151"/>
      <c r="LA177" s="151"/>
      <c r="LB177" s="151"/>
      <c r="LC177" s="151"/>
      <c r="LD177" s="151"/>
      <c r="LE177" s="151"/>
      <c r="LF177" s="151"/>
      <c r="LG177" s="151"/>
      <c r="LH177" s="151"/>
      <c r="LI177" s="151"/>
      <c r="LJ177" s="151"/>
      <c r="LK177" s="151"/>
      <c r="LL177" s="151"/>
      <c r="LM177" s="151"/>
      <c r="LN177" s="151"/>
      <c r="LO177" s="151"/>
      <c r="LP177" s="151"/>
      <c r="LQ177" s="151"/>
      <c r="LR177" s="151"/>
      <c r="LS177" s="151"/>
      <c r="LT177" s="151"/>
      <c r="LU177" s="151"/>
      <c r="LV177" s="151"/>
      <c r="LW177" s="151"/>
      <c r="LX177" s="151"/>
      <c r="LY177" s="151"/>
      <c r="LZ177" s="151"/>
      <c r="MA177" s="151"/>
      <c r="MB177" s="151"/>
      <c r="MC177" s="151"/>
      <c r="MD177" s="151"/>
      <c r="ME177" s="151"/>
      <c r="MF177" s="151"/>
      <c r="MG177" s="151"/>
      <c r="MH177" s="151"/>
      <c r="MI177" s="151"/>
      <c r="MJ177" s="151"/>
      <c r="MK177" s="151"/>
      <c r="ML177" s="151"/>
      <c r="MM177" s="151"/>
      <c r="MN177" s="151"/>
      <c r="MO177" s="151"/>
      <c r="MP177" s="151"/>
      <c r="MQ177" s="151"/>
      <c r="MR177" s="151"/>
      <c r="MS177" s="151"/>
      <c r="MT177" s="151"/>
      <c r="MU177" s="151"/>
      <c r="MV177" s="151"/>
      <c r="MW177" s="151"/>
      <c r="MX177" s="151"/>
      <c r="MY177" s="151"/>
      <c r="MZ177" s="151"/>
      <c r="NA177" s="151"/>
      <c r="NB177" s="151"/>
      <c r="NC177" s="151"/>
      <c r="ND177" s="151"/>
      <c r="NE177" s="151"/>
      <c r="NF177" s="151"/>
      <c r="NG177" s="151"/>
      <c r="NH177" s="151"/>
      <c r="NI177" s="151"/>
      <c r="NJ177" s="151"/>
      <c r="NK177" s="151"/>
      <c r="NL177" s="151"/>
      <c r="NM177" s="151"/>
      <c r="NN177" s="151"/>
      <c r="NO177" s="151"/>
      <c r="NP177" s="151"/>
      <c r="NQ177" s="151"/>
      <c r="NR177" s="151"/>
      <c r="NS177" s="151"/>
      <c r="NT177" s="151"/>
      <c r="NU177" s="151"/>
      <c r="NV177" s="151"/>
      <c r="NW177" s="151"/>
      <c r="NX177" s="151"/>
      <c r="NY177" s="151"/>
      <c r="NZ177" s="151"/>
      <c r="OA177" s="151"/>
      <c r="OB177" s="151"/>
      <c r="OC177" s="151"/>
      <c r="OD177" s="151"/>
      <c r="OE177" s="151"/>
      <c r="OF177" s="151"/>
      <c r="OG177" s="151"/>
      <c r="OH177" s="151"/>
      <c r="OI177" s="151"/>
      <c r="OJ177" s="151"/>
      <c r="OK177" s="151"/>
      <c r="OL177" s="151"/>
      <c r="OM177" s="151"/>
      <c r="ON177" s="151"/>
      <c r="OO177" s="152"/>
      <c r="OP177" s="142">
        <v>180</v>
      </c>
      <c r="OQ177" s="153">
        <v>15986</v>
      </c>
      <c r="OR177" s="151">
        <v>1044</v>
      </c>
      <c r="OS177" s="151"/>
      <c r="OT177" s="151">
        <v>97</v>
      </c>
      <c r="OU177" s="151"/>
      <c r="OV177" s="151">
        <v>70</v>
      </c>
      <c r="OW177" s="151">
        <v>374</v>
      </c>
      <c r="OX177" s="151">
        <v>-6012</v>
      </c>
      <c r="OY177" s="151"/>
      <c r="OZ177" s="151"/>
      <c r="PA177" s="151"/>
      <c r="PB177" s="151"/>
      <c r="PC177" s="151"/>
      <c r="PD177" s="151">
        <v>20</v>
      </c>
      <c r="PE177" s="151"/>
      <c r="PF177" s="151"/>
      <c r="PG177" s="151"/>
      <c r="PH177" s="151">
        <v>55</v>
      </c>
      <c r="PI177" s="151"/>
      <c r="PJ177" s="154"/>
      <c r="PK177" s="142">
        <v>11634</v>
      </c>
      <c r="PL177" s="142">
        <v>11814</v>
      </c>
    </row>
    <row r="178" spans="1:428" ht="15" x14ac:dyDescent="0.25">
      <c r="A178" s="156">
        <v>337122</v>
      </c>
      <c r="B178" s="157" t="s">
        <v>727</v>
      </c>
      <c r="C178" s="147" t="s">
        <v>363</v>
      </c>
      <c r="D178" s="153"/>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c r="AE178" s="151"/>
      <c r="AF178" s="151"/>
      <c r="AG178" s="151"/>
      <c r="AH178" s="151"/>
      <c r="AI178" s="151"/>
      <c r="AJ178" s="151"/>
      <c r="AK178" s="151"/>
      <c r="AL178" s="151"/>
      <c r="AM178" s="151"/>
      <c r="AN178" s="151"/>
      <c r="AO178" s="151"/>
      <c r="AP178" s="151"/>
      <c r="AQ178" s="151">
        <v>204</v>
      </c>
      <c r="AR178" s="151"/>
      <c r="AS178" s="151"/>
      <c r="AT178" s="151"/>
      <c r="AU178" s="151"/>
      <c r="AV178" s="151"/>
      <c r="AW178" s="151"/>
      <c r="AX178" s="151"/>
      <c r="AY178" s="151"/>
      <c r="AZ178" s="151"/>
      <c r="BA178" s="151"/>
      <c r="BB178" s="151"/>
      <c r="BC178" s="151"/>
      <c r="BD178" s="151"/>
      <c r="BE178" s="151"/>
      <c r="BF178" s="151"/>
      <c r="BG178" s="151"/>
      <c r="BH178" s="151"/>
      <c r="BI178" s="151"/>
      <c r="BJ178" s="151"/>
      <c r="BK178" s="151"/>
      <c r="BL178" s="151"/>
      <c r="BM178" s="151"/>
      <c r="BN178" s="151"/>
      <c r="BO178" s="151"/>
      <c r="BP178" s="151"/>
      <c r="BQ178" s="151"/>
      <c r="BR178" s="151"/>
      <c r="BS178" s="151"/>
      <c r="BT178" s="151"/>
      <c r="BU178" s="151"/>
      <c r="BV178" s="151"/>
      <c r="BW178" s="151"/>
      <c r="BX178" s="151"/>
      <c r="BY178" s="151"/>
      <c r="BZ178" s="151"/>
      <c r="CA178" s="151"/>
      <c r="CB178" s="151"/>
      <c r="CC178" s="151"/>
      <c r="CD178" s="151"/>
      <c r="CE178" s="151"/>
      <c r="CF178" s="151"/>
      <c r="CG178" s="151"/>
      <c r="CH178" s="151"/>
      <c r="CI178" s="151"/>
      <c r="CJ178" s="151"/>
      <c r="CK178" s="151"/>
      <c r="CL178" s="151"/>
      <c r="CM178" s="151"/>
      <c r="CN178" s="151"/>
      <c r="CO178" s="151"/>
      <c r="CP178" s="151"/>
      <c r="CQ178" s="151"/>
      <c r="CR178" s="151"/>
      <c r="CS178" s="151"/>
      <c r="CT178" s="151"/>
      <c r="CU178" s="151"/>
      <c r="CV178" s="151"/>
      <c r="CW178" s="151"/>
      <c r="CX178" s="151"/>
      <c r="CY178" s="151"/>
      <c r="CZ178" s="151"/>
      <c r="DA178" s="151"/>
      <c r="DB178" s="151"/>
      <c r="DC178" s="151"/>
      <c r="DD178" s="151"/>
      <c r="DE178" s="151"/>
      <c r="DF178" s="151"/>
      <c r="DG178" s="151"/>
      <c r="DH178" s="151"/>
      <c r="DI178" s="151"/>
      <c r="DJ178" s="151"/>
      <c r="DK178" s="151"/>
      <c r="DL178" s="151"/>
      <c r="DM178" s="151"/>
      <c r="DN178" s="151"/>
      <c r="DO178" s="151"/>
      <c r="DP178" s="151"/>
      <c r="DQ178" s="151"/>
      <c r="DR178" s="151"/>
      <c r="DS178" s="151"/>
      <c r="DT178" s="151"/>
      <c r="DU178" s="151"/>
      <c r="DV178" s="151"/>
      <c r="DW178" s="151"/>
      <c r="DX178" s="151"/>
      <c r="DY178" s="151"/>
      <c r="DZ178" s="151"/>
      <c r="EA178" s="151"/>
      <c r="EB178" s="151"/>
      <c r="EC178" s="151"/>
      <c r="ED178" s="151"/>
      <c r="EE178" s="151"/>
      <c r="EF178" s="151"/>
      <c r="EG178" s="151"/>
      <c r="EH178" s="151"/>
      <c r="EI178" s="151"/>
      <c r="EJ178" s="151"/>
      <c r="EK178" s="151"/>
      <c r="EL178" s="151"/>
      <c r="EM178" s="151"/>
      <c r="EN178" s="151"/>
      <c r="EO178" s="151"/>
      <c r="EP178" s="151"/>
      <c r="EQ178" s="151"/>
      <c r="ER178" s="151"/>
      <c r="ES178" s="151"/>
      <c r="ET178" s="151"/>
      <c r="EU178" s="151"/>
      <c r="EV178" s="151"/>
      <c r="EW178" s="151"/>
      <c r="EX178" s="151"/>
      <c r="EY178" s="151"/>
      <c r="EZ178" s="151"/>
      <c r="FA178" s="151"/>
      <c r="FB178" s="151"/>
      <c r="FC178" s="151"/>
      <c r="FD178" s="151"/>
      <c r="FE178" s="151"/>
      <c r="FF178" s="151"/>
      <c r="FG178" s="151"/>
      <c r="FH178" s="151"/>
      <c r="FI178" s="151"/>
      <c r="FJ178" s="151"/>
      <c r="FK178" s="151"/>
      <c r="FL178" s="151"/>
      <c r="FM178" s="151"/>
      <c r="FN178" s="151"/>
      <c r="FO178" s="151"/>
      <c r="FP178" s="151"/>
      <c r="FQ178" s="151"/>
      <c r="FR178" s="151"/>
      <c r="FS178" s="151">
        <v>540</v>
      </c>
      <c r="FT178" s="151"/>
      <c r="FU178" s="151"/>
      <c r="FV178" s="151"/>
      <c r="FW178" s="151"/>
      <c r="FX178" s="151"/>
      <c r="FY178" s="151"/>
      <c r="FZ178" s="151"/>
      <c r="GA178" s="151"/>
      <c r="GB178" s="151"/>
      <c r="GC178" s="151"/>
      <c r="GD178" s="151"/>
      <c r="GE178" s="151"/>
      <c r="GF178" s="151"/>
      <c r="GG178" s="151"/>
      <c r="GH178" s="151"/>
      <c r="GI178" s="151"/>
      <c r="GJ178" s="151"/>
      <c r="GK178" s="151"/>
      <c r="GL178" s="151"/>
      <c r="GM178" s="151"/>
      <c r="GN178" s="151"/>
      <c r="GO178" s="151"/>
      <c r="GP178" s="151"/>
      <c r="GQ178" s="151"/>
      <c r="GR178" s="151"/>
      <c r="GS178" s="151"/>
      <c r="GT178" s="151"/>
      <c r="GU178" s="151"/>
      <c r="GV178" s="151"/>
      <c r="GW178" s="151"/>
      <c r="GX178" s="151"/>
      <c r="GY178" s="151"/>
      <c r="GZ178" s="151"/>
      <c r="HA178" s="151"/>
      <c r="HB178" s="151"/>
      <c r="HC178" s="151"/>
      <c r="HD178" s="151"/>
      <c r="HE178" s="151"/>
      <c r="HF178" s="151"/>
      <c r="HG178" s="151"/>
      <c r="HH178" s="151"/>
      <c r="HI178" s="151"/>
      <c r="HJ178" s="151"/>
      <c r="HK178" s="151"/>
      <c r="HL178" s="151"/>
      <c r="HM178" s="151"/>
      <c r="HN178" s="151"/>
      <c r="HO178" s="151"/>
      <c r="HP178" s="151"/>
      <c r="HQ178" s="151"/>
      <c r="HR178" s="151"/>
      <c r="HS178" s="151"/>
      <c r="HT178" s="151"/>
      <c r="HU178" s="151"/>
      <c r="HV178" s="151"/>
      <c r="HW178" s="151"/>
      <c r="HX178" s="151"/>
      <c r="HY178" s="151"/>
      <c r="HZ178" s="151"/>
      <c r="IA178" s="151"/>
      <c r="IB178" s="151"/>
      <c r="IC178" s="151"/>
      <c r="ID178" s="151"/>
      <c r="IE178" s="151"/>
      <c r="IF178" s="151"/>
      <c r="IG178" s="151"/>
      <c r="IH178" s="151"/>
      <c r="II178" s="151"/>
      <c r="IJ178" s="151"/>
      <c r="IK178" s="151"/>
      <c r="IL178" s="151"/>
      <c r="IM178" s="151"/>
      <c r="IN178" s="151"/>
      <c r="IO178" s="151"/>
      <c r="IP178" s="151"/>
      <c r="IQ178" s="151"/>
      <c r="IR178" s="151"/>
      <c r="IS178" s="151"/>
      <c r="IT178" s="151"/>
      <c r="IU178" s="151"/>
      <c r="IV178" s="151"/>
      <c r="IW178" s="151"/>
      <c r="IX178" s="151"/>
      <c r="IY178" s="151"/>
      <c r="IZ178" s="151"/>
      <c r="JA178" s="151"/>
      <c r="JB178" s="151"/>
      <c r="JC178" s="151"/>
      <c r="JD178" s="151"/>
      <c r="JE178" s="151"/>
      <c r="JF178" s="151"/>
      <c r="JG178" s="151"/>
      <c r="JH178" s="151"/>
      <c r="JI178" s="151"/>
      <c r="JJ178" s="151"/>
      <c r="JK178" s="151"/>
      <c r="JL178" s="151"/>
      <c r="JM178" s="151"/>
      <c r="JN178" s="151"/>
      <c r="JO178" s="151"/>
      <c r="JP178" s="151"/>
      <c r="JQ178" s="151"/>
      <c r="JR178" s="151"/>
      <c r="JS178" s="151"/>
      <c r="JT178" s="151"/>
      <c r="JU178" s="151"/>
      <c r="JV178" s="151"/>
      <c r="JW178" s="151"/>
      <c r="JX178" s="151"/>
      <c r="JY178" s="151"/>
      <c r="JZ178" s="151"/>
      <c r="KA178" s="151"/>
      <c r="KB178" s="151"/>
      <c r="KC178" s="151"/>
      <c r="KD178" s="151"/>
      <c r="KE178" s="151"/>
      <c r="KF178" s="151"/>
      <c r="KG178" s="151"/>
      <c r="KH178" s="151"/>
      <c r="KI178" s="151"/>
      <c r="KJ178" s="151"/>
      <c r="KK178" s="151"/>
      <c r="KL178" s="151"/>
      <c r="KM178" s="151"/>
      <c r="KN178" s="151"/>
      <c r="KO178" s="151"/>
      <c r="KP178" s="151"/>
      <c r="KQ178" s="151"/>
      <c r="KR178" s="151"/>
      <c r="KS178" s="151"/>
      <c r="KT178" s="151"/>
      <c r="KU178" s="151"/>
      <c r="KV178" s="151"/>
      <c r="KW178" s="151"/>
      <c r="KX178" s="151"/>
      <c r="KY178" s="151"/>
      <c r="KZ178" s="151"/>
      <c r="LA178" s="151"/>
      <c r="LB178" s="151"/>
      <c r="LC178" s="151"/>
      <c r="LD178" s="151"/>
      <c r="LE178" s="151"/>
      <c r="LF178" s="151"/>
      <c r="LG178" s="151"/>
      <c r="LH178" s="151"/>
      <c r="LI178" s="151"/>
      <c r="LJ178" s="151"/>
      <c r="LK178" s="151"/>
      <c r="LL178" s="151"/>
      <c r="LM178" s="151"/>
      <c r="LN178" s="151"/>
      <c r="LO178" s="151"/>
      <c r="LP178" s="151"/>
      <c r="LQ178" s="151"/>
      <c r="LR178" s="151"/>
      <c r="LS178" s="151"/>
      <c r="LT178" s="151"/>
      <c r="LU178" s="151"/>
      <c r="LV178" s="151"/>
      <c r="LW178" s="151"/>
      <c r="LX178" s="151"/>
      <c r="LY178" s="151"/>
      <c r="LZ178" s="151"/>
      <c r="MA178" s="151"/>
      <c r="MB178" s="151"/>
      <c r="MC178" s="151"/>
      <c r="MD178" s="151"/>
      <c r="ME178" s="151"/>
      <c r="MF178" s="151"/>
      <c r="MG178" s="151"/>
      <c r="MH178" s="151"/>
      <c r="MI178" s="151"/>
      <c r="MJ178" s="151"/>
      <c r="MK178" s="151"/>
      <c r="ML178" s="151"/>
      <c r="MM178" s="151"/>
      <c r="MN178" s="151"/>
      <c r="MO178" s="151"/>
      <c r="MP178" s="151"/>
      <c r="MQ178" s="151"/>
      <c r="MR178" s="151"/>
      <c r="MS178" s="151"/>
      <c r="MT178" s="151"/>
      <c r="MU178" s="151"/>
      <c r="MV178" s="151"/>
      <c r="MW178" s="151"/>
      <c r="MX178" s="151"/>
      <c r="MY178" s="151"/>
      <c r="MZ178" s="151"/>
      <c r="NA178" s="151"/>
      <c r="NB178" s="151"/>
      <c r="NC178" s="151"/>
      <c r="ND178" s="151"/>
      <c r="NE178" s="151"/>
      <c r="NF178" s="151"/>
      <c r="NG178" s="151"/>
      <c r="NH178" s="151"/>
      <c r="NI178" s="151"/>
      <c r="NJ178" s="151"/>
      <c r="NK178" s="151"/>
      <c r="NL178" s="151"/>
      <c r="NM178" s="151"/>
      <c r="NN178" s="151"/>
      <c r="NO178" s="151"/>
      <c r="NP178" s="151"/>
      <c r="NQ178" s="151"/>
      <c r="NR178" s="151"/>
      <c r="NS178" s="151"/>
      <c r="NT178" s="151"/>
      <c r="NU178" s="151"/>
      <c r="NV178" s="151"/>
      <c r="NW178" s="151"/>
      <c r="NX178" s="151"/>
      <c r="NY178" s="151"/>
      <c r="NZ178" s="151"/>
      <c r="OA178" s="151"/>
      <c r="OB178" s="151"/>
      <c r="OC178" s="151"/>
      <c r="OD178" s="151"/>
      <c r="OE178" s="151"/>
      <c r="OF178" s="151"/>
      <c r="OG178" s="151"/>
      <c r="OH178" s="151"/>
      <c r="OI178" s="151"/>
      <c r="OJ178" s="151"/>
      <c r="OK178" s="151"/>
      <c r="OL178" s="151"/>
      <c r="OM178" s="151"/>
      <c r="ON178" s="151"/>
      <c r="OO178" s="152"/>
      <c r="OP178" s="142">
        <v>744</v>
      </c>
      <c r="OQ178" s="153">
        <v>13290</v>
      </c>
      <c r="OR178" s="151">
        <v>830</v>
      </c>
      <c r="OS178" s="151"/>
      <c r="OT178" s="151">
        <v>167</v>
      </c>
      <c r="OU178" s="151"/>
      <c r="OV178" s="151">
        <v>57</v>
      </c>
      <c r="OW178" s="151">
        <v>671</v>
      </c>
      <c r="OX178" s="151">
        <v>-12137</v>
      </c>
      <c r="OY178" s="151"/>
      <c r="OZ178" s="151">
        <v>0</v>
      </c>
      <c r="PA178" s="151"/>
      <c r="PB178" s="151"/>
      <c r="PC178" s="151"/>
      <c r="PD178" s="151">
        <v>62</v>
      </c>
      <c r="PE178" s="151"/>
      <c r="PF178" s="151"/>
      <c r="PG178" s="151"/>
      <c r="PH178" s="151">
        <v>146</v>
      </c>
      <c r="PI178" s="151"/>
      <c r="PJ178" s="154"/>
      <c r="PK178" s="142">
        <v>3085</v>
      </c>
      <c r="PL178" s="142">
        <v>3829</v>
      </c>
    </row>
    <row r="179" spans="1:428" ht="15" x14ac:dyDescent="0.25">
      <c r="A179" s="156">
        <v>337127</v>
      </c>
      <c r="B179" s="157" t="s">
        <v>727</v>
      </c>
      <c r="C179" s="147" t="s">
        <v>364</v>
      </c>
      <c r="D179" s="153"/>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v>10</v>
      </c>
      <c r="AC179" s="151">
        <v>0</v>
      </c>
      <c r="AD179" s="151"/>
      <c r="AE179" s="151"/>
      <c r="AF179" s="151">
        <v>27</v>
      </c>
      <c r="AG179" s="151">
        <v>3</v>
      </c>
      <c r="AH179" s="151"/>
      <c r="AI179" s="151"/>
      <c r="AJ179" s="151">
        <v>216</v>
      </c>
      <c r="AK179" s="151"/>
      <c r="AL179" s="151"/>
      <c r="AM179" s="151"/>
      <c r="AN179" s="151"/>
      <c r="AO179" s="151"/>
      <c r="AP179" s="151"/>
      <c r="AQ179" s="151"/>
      <c r="AR179" s="151"/>
      <c r="AS179" s="151"/>
      <c r="AT179" s="151"/>
      <c r="AU179" s="151"/>
      <c r="AV179" s="151"/>
      <c r="AW179" s="151"/>
      <c r="AX179" s="151"/>
      <c r="AY179" s="151"/>
      <c r="AZ179" s="151"/>
      <c r="BA179" s="151"/>
      <c r="BB179" s="151"/>
      <c r="BC179" s="151"/>
      <c r="BD179" s="151"/>
      <c r="BE179" s="151"/>
      <c r="BF179" s="151"/>
      <c r="BG179" s="151"/>
      <c r="BH179" s="151"/>
      <c r="BI179" s="151"/>
      <c r="BJ179" s="151"/>
      <c r="BK179" s="151"/>
      <c r="BL179" s="151"/>
      <c r="BM179" s="151"/>
      <c r="BN179" s="151"/>
      <c r="BO179" s="151"/>
      <c r="BP179" s="151"/>
      <c r="BQ179" s="151"/>
      <c r="BR179" s="151"/>
      <c r="BS179" s="151"/>
      <c r="BT179" s="151"/>
      <c r="BU179" s="151"/>
      <c r="BV179" s="151"/>
      <c r="BW179" s="151"/>
      <c r="BX179" s="151"/>
      <c r="BY179" s="151"/>
      <c r="BZ179" s="151"/>
      <c r="CA179" s="151"/>
      <c r="CB179" s="151"/>
      <c r="CC179" s="151"/>
      <c r="CD179" s="151"/>
      <c r="CE179" s="151"/>
      <c r="CF179" s="151"/>
      <c r="CG179" s="151"/>
      <c r="CH179" s="151"/>
      <c r="CI179" s="151"/>
      <c r="CJ179" s="151"/>
      <c r="CK179" s="151"/>
      <c r="CL179" s="151"/>
      <c r="CM179" s="151"/>
      <c r="CN179" s="151"/>
      <c r="CO179" s="151"/>
      <c r="CP179" s="151"/>
      <c r="CQ179" s="151"/>
      <c r="CR179" s="151"/>
      <c r="CS179" s="151"/>
      <c r="CT179" s="151"/>
      <c r="CU179" s="151"/>
      <c r="CV179" s="151"/>
      <c r="CW179" s="151"/>
      <c r="CX179" s="151"/>
      <c r="CY179" s="151"/>
      <c r="CZ179" s="151"/>
      <c r="DA179" s="151"/>
      <c r="DB179" s="151"/>
      <c r="DC179" s="151"/>
      <c r="DD179" s="151"/>
      <c r="DE179" s="151"/>
      <c r="DF179" s="151"/>
      <c r="DG179" s="151"/>
      <c r="DH179" s="151"/>
      <c r="DI179" s="151"/>
      <c r="DJ179" s="151"/>
      <c r="DK179" s="151"/>
      <c r="DL179" s="151"/>
      <c r="DM179" s="151"/>
      <c r="DN179" s="151"/>
      <c r="DO179" s="151"/>
      <c r="DP179" s="151"/>
      <c r="DQ179" s="151"/>
      <c r="DR179" s="151"/>
      <c r="DS179" s="151"/>
      <c r="DT179" s="151"/>
      <c r="DU179" s="151"/>
      <c r="DV179" s="151"/>
      <c r="DW179" s="151"/>
      <c r="DX179" s="151"/>
      <c r="DY179" s="151"/>
      <c r="DZ179" s="151"/>
      <c r="EA179" s="151"/>
      <c r="EB179" s="151"/>
      <c r="EC179" s="151"/>
      <c r="ED179" s="151"/>
      <c r="EE179" s="151"/>
      <c r="EF179" s="151"/>
      <c r="EG179" s="151"/>
      <c r="EH179" s="151"/>
      <c r="EI179" s="151"/>
      <c r="EJ179" s="151"/>
      <c r="EK179" s="151"/>
      <c r="EL179" s="151"/>
      <c r="EM179" s="151"/>
      <c r="EN179" s="151"/>
      <c r="EO179" s="151"/>
      <c r="EP179" s="151"/>
      <c r="EQ179" s="151"/>
      <c r="ER179" s="151"/>
      <c r="ES179" s="151"/>
      <c r="ET179" s="151"/>
      <c r="EU179" s="151"/>
      <c r="EV179" s="151"/>
      <c r="EW179" s="151"/>
      <c r="EX179" s="151"/>
      <c r="EY179" s="151"/>
      <c r="EZ179" s="151"/>
      <c r="FA179" s="151"/>
      <c r="FB179" s="151"/>
      <c r="FC179" s="151"/>
      <c r="FD179" s="151"/>
      <c r="FE179" s="151"/>
      <c r="FF179" s="151"/>
      <c r="FG179" s="151"/>
      <c r="FH179" s="151"/>
      <c r="FI179" s="151"/>
      <c r="FJ179" s="151"/>
      <c r="FK179" s="151"/>
      <c r="FL179" s="151"/>
      <c r="FM179" s="151"/>
      <c r="FN179" s="151"/>
      <c r="FO179" s="151"/>
      <c r="FP179" s="151"/>
      <c r="FQ179" s="151"/>
      <c r="FR179" s="151"/>
      <c r="FS179" s="151"/>
      <c r="FT179" s="151">
        <v>35</v>
      </c>
      <c r="FU179" s="151"/>
      <c r="FV179" s="151"/>
      <c r="FW179" s="151"/>
      <c r="FX179" s="151"/>
      <c r="FY179" s="151"/>
      <c r="FZ179" s="151"/>
      <c r="GA179" s="151"/>
      <c r="GB179" s="151"/>
      <c r="GC179" s="151"/>
      <c r="GD179" s="151"/>
      <c r="GE179" s="151"/>
      <c r="GF179" s="151"/>
      <c r="GG179" s="151"/>
      <c r="GH179" s="151"/>
      <c r="GI179" s="151"/>
      <c r="GJ179" s="151"/>
      <c r="GK179" s="151"/>
      <c r="GL179" s="151"/>
      <c r="GM179" s="151"/>
      <c r="GN179" s="151"/>
      <c r="GO179" s="151"/>
      <c r="GP179" s="151"/>
      <c r="GQ179" s="151"/>
      <c r="GR179" s="151"/>
      <c r="GS179" s="151"/>
      <c r="GT179" s="151"/>
      <c r="GU179" s="151"/>
      <c r="GV179" s="151"/>
      <c r="GW179" s="151"/>
      <c r="GX179" s="151"/>
      <c r="GY179" s="151"/>
      <c r="GZ179" s="151"/>
      <c r="HA179" s="151"/>
      <c r="HB179" s="151"/>
      <c r="HC179" s="151"/>
      <c r="HD179" s="151"/>
      <c r="HE179" s="151"/>
      <c r="HF179" s="151"/>
      <c r="HG179" s="151"/>
      <c r="HH179" s="151"/>
      <c r="HI179" s="151"/>
      <c r="HJ179" s="151"/>
      <c r="HK179" s="151"/>
      <c r="HL179" s="151"/>
      <c r="HM179" s="151"/>
      <c r="HN179" s="151"/>
      <c r="HO179" s="151"/>
      <c r="HP179" s="151"/>
      <c r="HQ179" s="151"/>
      <c r="HR179" s="151"/>
      <c r="HS179" s="151"/>
      <c r="HT179" s="151"/>
      <c r="HU179" s="151"/>
      <c r="HV179" s="151"/>
      <c r="HW179" s="151"/>
      <c r="HX179" s="151"/>
      <c r="HY179" s="151"/>
      <c r="HZ179" s="151"/>
      <c r="IA179" s="151"/>
      <c r="IB179" s="151"/>
      <c r="IC179" s="151"/>
      <c r="ID179" s="151"/>
      <c r="IE179" s="151"/>
      <c r="IF179" s="151"/>
      <c r="IG179" s="151"/>
      <c r="IH179" s="151"/>
      <c r="II179" s="151"/>
      <c r="IJ179" s="151"/>
      <c r="IK179" s="151"/>
      <c r="IL179" s="151"/>
      <c r="IM179" s="151"/>
      <c r="IN179" s="151"/>
      <c r="IO179" s="151"/>
      <c r="IP179" s="151"/>
      <c r="IQ179" s="151"/>
      <c r="IR179" s="151"/>
      <c r="IS179" s="151"/>
      <c r="IT179" s="151"/>
      <c r="IU179" s="151"/>
      <c r="IV179" s="151"/>
      <c r="IW179" s="151"/>
      <c r="IX179" s="151"/>
      <c r="IY179" s="151"/>
      <c r="IZ179" s="151"/>
      <c r="JA179" s="151"/>
      <c r="JB179" s="151"/>
      <c r="JC179" s="151"/>
      <c r="JD179" s="151"/>
      <c r="JE179" s="151"/>
      <c r="JF179" s="151"/>
      <c r="JG179" s="151"/>
      <c r="JH179" s="151"/>
      <c r="JI179" s="151"/>
      <c r="JJ179" s="151"/>
      <c r="JK179" s="151"/>
      <c r="JL179" s="151"/>
      <c r="JM179" s="151"/>
      <c r="JN179" s="151"/>
      <c r="JO179" s="151"/>
      <c r="JP179" s="151"/>
      <c r="JQ179" s="151"/>
      <c r="JR179" s="151"/>
      <c r="JS179" s="151"/>
      <c r="JT179" s="151"/>
      <c r="JU179" s="151"/>
      <c r="JV179" s="151"/>
      <c r="JW179" s="151"/>
      <c r="JX179" s="151"/>
      <c r="JY179" s="151"/>
      <c r="JZ179" s="151"/>
      <c r="KA179" s="151"/>
      <c r="KB179" s="151"/>
      <c r="KC179" s="151"/>
      <c r="KD179" s="151"/>
      <c r="KE179" s="151"/>
      <c r="KF179" s="151"/>
      <c r="KG179" s="151"/>
      <c r="KH179" s="151"/>
      <c r="KI179" s="151"/>
      <c r="KJ179" s="151"/>
      <c r="KK179" s="151"/>
      <c r="KL179" s="151"/>
      <c r="KM179" s="151"/>
      <c r="KN179" s="151"/>
      <c r="KO179" s="151"/>
      <c r="KP179" s="151"/>
      <c r="KQ179" s="151"/>
      <c r="KR179" s="151"/>
      <c r="KS179" s="151"/>
      <c r="KT179" s="151"/>
      <c r="KU179" s="151"/>
      <c r="KV179" s="151"/>
      <c r="KW179" s="151"/>
      <c r="KX179" s="151"/>
      <c r="KY179" s="151"/>
      <c r="KZ179" s="151"/>
      <c r="LA179" s="151"/>
      <c r="LB179" s="151"/>
      <c r="LC179" s="151"/>
      <c r="LD179" s="151"/>
      <c r="LE179" s="151"/>
      <c r="LF179" s="151"/>
      <c r="LG179" s="151"/>
      <c r="LH179" s="151"/>
      <c r="LI179" s="151"/>
      <c r="LJ179" s="151"/>
      <c r="LK179" s="151"/>
      <c r="LL179" s="151"/>
      <c r="LM179" s="151"/>
      <c r="LN179" s="151"/>
      <c r="LO179" s="151"/>
      <c r="LP179" s="151"/>
      <c r="LQ179" s="151"/>
      <c r="LR179" s="151"/>
      <c r="LS179" s="151"/>
      <c r="LT179" s="151"/>
      <c r="LU179" s="151"/>
      <c r="LV179" s="151"/>
      <c r="LW179" s="151"/>
      <c r="LX179" s="151"/>
      <c r="LY179" s="151"/>
      <c r="LZ179" s="151"/>
      <c r="MA179" s="151"/>
      <c r="MB179" s="151"/>
      <c r="MC179" s="151">
        <v>17</v>
      </c>
      <c r="MD179" s="151"/>
      <c r="ME179" s="151"/>
      <c r="MF179" s="151"/>
      <c r="MG179" s="151">
        <v>0</v>
      </c>
      <c r="MH179" s="151"/>
      <c r="MI179" s="151"/>
      <c r="MJ179" s="151"/>
      <c r="MK179" s="151"/>
      <c r="ML179" s="151"/>
      <c r="MM179" s="151"/>
      <c r="MN179" s="151"/>
      <c r="MO179" s="151"/>
      <c r="MP179" s="151"/>
      <c r="MQ179" s="151"/>
      <c r="MR179" s="151"/>
      <c r="MS179" s="151"/>
      <c r="MT179" s="151">
        <v>1</v>
      </c>
      <c r="MU179" s="151"/>
      <c r="MV179" s="151"/>
      <c r="MW179" s="151">
        <v>30</v>
      </c>
      <c r="MX179" s="151"/>
      <c r="MY179" s="151">
        <v>15</v>
      </c>
      <c r="MZ179" s="151">
        <v>94</v>
      </c>
      <c r="NA179" s="151">
        <v>11</v>
      </c>
      <c r="NB179" s="151"/>
      <c r="NC179" s="151"/>
      <c r="ND179" s="151"/>
      <c r="NE179" s="151"/>
      <c r="NF179" s="151"/>
      <c r="NG179" s="151"/>
      <c r="NH179" s="151"/>
      <c r="NI179" s="151"/>
      <c r="NJ179" s="151"/>
      <c r="NK179" s="151"/>
      <c r="NL179" s="151"/>
      <c r="NM179" s="151"/>
      <c r="NN179" s="151"/>
      <c r="NO179" s="151"/>
      <c r="NP179" s="151"/>
      <c r="NQ179" s="151"/>
      <c r="NR179" s="151"/>
      <c r="NS179" s="151"/>
      <c r="NT179" s="151"/>
      <c r="NU179" s="151"/>
      <c r="NV179" s="151"/>
      <c r="NW179" s="151">
        <v>154</v>
      </c>
      <c r="NX179" s="151"/>
      <c r="NY179" s="151"/>
      <c r="NZ179" s="151"/>
      <c r="OA179" s="151"/>
      <c r="OB179" s="151"/>
      <c r="OC179" s="151"/>
      <c r="OD179" s="151"/>
      <c r="OE179" s="151"/>
      <c r="OF179" s="151"/>
      <c r="OG179" s="151"/>
      <c r="OH179" s="151"/>
      <c r="OI179" s="151"/>
      <c r="OJ179" s="151"/>
      <c r="OK179" s="151"/>
      <c r="OL179" s="151"/>
      <c r="OM179" s="151"/>
      <c r="ON179" s="151"/>
      <c r="OO179" s="152"/>
      <c r="OP179" s="142">
        <v>613</v>
      </c>
      <c r="OQ179" s="153">
        <v>1</v>
      </c>
      <c r="OR179" s="151">
        <v>10790</v>
      </c>
      <c r="OS179" s="151"/>
      <c r="OT179" s="151"/>
      <c r="OU179" s="151"/>
      <c r="OV179" s="151">
        <v>73</v>
      </c>
      <c r="OW179" s="151">
        <v>1282</v>
      </c>
      <c r="OX179" s="151">
        <v>-9106</v>
      </c>
      <c r="OY179" s="151"/>
      <c r="OZ179" s="151">
        <v>0</v>
      </c>
      <c r="PA179" s="151"/>
      <c r="PB179" s="151"/>
      <c r="PC179" s="151"/>
      <c r="PD179" s="151">
        <v>0</v>
      </c>
      <c r="PE179" s="151"/>
      <c r="PF179" s="151"/>
      <c r="PG179" s="151"/>
      <c r="PH179" s="151">
        <v>991</v>
      </c>
      <c r="PI179" s="151"/>
      <c r="PJ179" s="154"/>
      <c r="PK179" s="142">
        <v>4032</v>
      </c>
      <c r="PL179" s="142">
        <v>4646</v>
      </c>
    </row>
    <row r="180" spans="1:428" ht="15" x14ac:dyDescent="0.25">
      <c r="A180" s="156" t="s">
        <v>629</v>
      </c>
      <c r="B180" s="157" t="s">
        <v>727</v>
      </c>
      <c r="C180" s="147" t="s">
        <v>365</v>
      </c>
      <c r="D180" s="153"/>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151"/>
      <c r="AH180" s="151"/>
      <c r="AI180" s="151"/>
      <c r="AJ180" s="151"/>
      <c r="AK180" s="151"/>
      <c r="AL180" s="151"/>
      <c r="AM180" s="151"/>
      <c r="AN180" s="151"/>
      <c r="AO180" s="151"/>
      <c r="AP180" s="151"/>
      <c r="AQ180" s="151">
        <v>8</v>
      </c>
      <c r="AR180" s="151"/>
      <c r="AS180" s="151"/>
      <c r="AT180" s="151"/>
      <c r="AU180" s="151"/>
      <c r="AV180" s="151"/>
      <c r="AW180" s="151"/>
      <c r="AX180" s="151"/>
      <c r="AY180" s="151"/>
      <c r="AZ180" s="151"/>
      <c r="BA180" s="151"/>
      <c r="BB180" s="151"/>
      <c r="BC180" s="151"/>
      <c r="BD180" s="151"/>
      <c r="BE180" s="151"/>
      <c r="BF180" s="151"/>
      <c r="BG180" s="151"/>
      <c r="BH180" s="151"/>
      <c r="BI180" s="151"/>
      <c r="BJ180" s="151"/>
      <c r="BK180" s="151"/>
      <c r="BL180" s="151"/>
      <c r="BM180" s="151"/>
      <c r="BN180" s="151"/>
      <c r="BO180" s="151"/>
      <c r="BP180" s="151"/>
      <c r="BQ180" s="151"/>
      <c r="BR180" s="151"/>
      <c r="BS180" s="151"/>
      <c r="BT180" s="151"/>
      <c r="BU180" s="151"/>
      <c r="BV180" s="151"/>
      <c r="BW180" s="151"/>
      <c r="BX180" s="151"/>
      <c r="BY180" s="151"/>
      <c r="BZ180" s="151"/>
      <c r="CA180" s="151"/>
      <c r="CB180" s="151"/>
      <c r="CC180" s="151"/>
      <c r="CD180" s="151"/>
      <c r="CE180" s="151"/>
      <c r="CF180" s="151"/>
      <c r="CG180" s="151"/>
      <c r="CH180" s="151"/>
      <c r="CI180" s="151"/>
      <c r="CJ180" s="151"/>
      <c r="CK180" s="151"/>
      <c r="CL180" s="151"/>
      <c r="CM180" s="151"/>
      <c r="CN180" s="151"/>
      <c r="CO180" s="151"/>
      <c r="CP180" s="151">
        <v>0</v>
      </c>
      <c r="CQ180" s="151"/>
      <c r="CR180" s="151"/>
      <c r="CS180" s="151"/>
      <c r="CT180" s="151"/>
      <c r="CU180" s="151"/>
      <c r="CV180" s="151"/>
      <c r="CW180" s="151"/>
      <c r="CX180" s="151"/>
      <c r="CY180" s="151"/>
      <c r="CZ180" s="151"/>
      <c r="DA180" s="151"/>
      <c r="DB180" s="151"/>
      <c r="DC180" s="151"/>
      <c r="DD180" s="151"/>
      <c r="DE180" s="151"/>
      <c r="DF180" s="151"/>
      <c r="DG180" s="151"/>
      <c r="DH180" s="151"/>
      <c r="DI180" s="151"/>
      <c r="DJ180" s="151"/>
      <c r="DK180" s="151"/>
      <c r="DL180" s="151"/>
      <c r="DM180" s="151"/>
      <c r="DN180" s="151">
        <v>25</v>
      </c>
      <c r="DO180" s="151">
        <v>6</v>
      </c>
      <c r="DP180" s="151"/>
      <c r="DQ180" s="151"/>
      <c r="DR180" s="151">
        <v>1</v>
      </c>
      <c r="DS180" s="151"/>
      <c r="DT180" s="151">
        <v>26</v>
      </c>
      <c r="DU180" s="151"/>
      <c r="DV180" s="151"/>
      <c r="DW180" s="151"/>
      <c r="DX180" s="151"/>
      <c r="DY180" s="151"/>
      <c r="DZ180" s="151"/>
      <c r="EA180" s="151"/>
      <c r="EB180" s="151">
        <v>1</v>
      </c>
      <c r="EC180" s="151"/>
      <c r="ED180" s="151"/>
      <c r="EE180" s="151"/>
      <c r="EF180" s="151"/>
      <c r="EG180" s="151"/>
      <c r="EH180" s="151"/>
      <c r="EI180" s="151"/>
      <c r="EJ180" s="151"/>
      <c r="EK180" s="151"/>
      <c r="EL180" s="151"/>
      <c r="EM180" s="151"/>
      <c r="EN180" s="151"/>
      <c r="EO180" s="151"/>
      <c r="EP180" s="151"/>
      <c r="EQ180" s="151">
        <v>1</v>
      </c>
      <c r="ER180" s="151"/>
      <c r="ES180" s="151"/>
      <c r="ET180" s="151"/>
      <c r="EU180" s="151"/>
      <c r="EV180" s="151"/>
      <c r="EW180" s="151"/>
      <c r="EX180" s="151"/>
      <c r="EY180" s="151"/>
      <c r="EZ180" s="151"/>
      <c r="FA180" s="151"/>
      <c r="FB180" s="151"/>
      <c r="FC180" s="151"/>
      <c r="FD180" s="151"/>
      <c r="FE180" s="151"/>
      <c r="FF180" s="151">
        <v>10</v>
      </c>
      <c r="FG180" s="151">
        <v>0</v>
      </c>
      <c r="FH180" s="151">
        <v>2</v>
      </c>
      <c r="FI180" s="151"/>
      <c r="FJ180" s="151">
        <v>1</v>
      </c>
      <c r="FK180" s="151"/>
      <c r="FL180" s="151"/>
      <c r="FM180" s="151"/>
      <c r="FN180" s="151"/>
      <c r="FO180" s="151"/>
      <c r="FP180" s="151"/>
      <c r="FQ180" s="151"/>
      <c r="FR180" s="151"/>
      <c r="FS180" s="151"/>
      <c r="FT180" s="151"/>
      <c r="FU180" s="151">
        <v>6</v>
      </c>
      <c r="FV180" s="151"/>
      <c r="FW180" s="151"/>
      <c r="FX180" s="151"/>
      <c r="FY180" s="151">
        <v>91</v>
      </c>
      <c r="FZ180" s="151">
        <v>77</v>
      </c>
      <c r="GA180" s="151"/>
      <c r="GB180" s="151"/>
      <c r="GC180" s="151"/>
      <c r="GD180" s="151"/>
      <c r="GE180" s="151"/>
      <c r="GF180" s="151"/>
      <c r="GG180" s="151"/>
      <c r="GH180" s="151"/>
      <c r="GI180" s="151"/>
      <c r="GJ180" s="151"/>
      <c r="GK180" s="151"/>
      <c r="GL180" s="151"/>
      <c r="GM180" s="151"/>
      <c r="GN180" s="151"/>
      <c r="GO180" s="151"/>
      <c r="GP180" s="151"/>
      <c r="GQ180" s="151"/>
      <c r="GR180" s="151"/>
      <c r="GS180" s="151"/>
      <c r="GT180" s="151"/>
      <c r="GU180" s="151"/>
      <c r="GV180" s="151"/>
      <c r="GW180" s="151"/>
      <c r="GX180" s="151"/>
      <c r="GY180" s="151"/>
      <c r="GZ180" s="151"/>
      <c r="HA180" s="151"/>
      <c r="HB180" s="151"/>
      <c r="HC180" s="151"/>
      <c r="HD180" s="151"/>
      <c r="HE180" s="151"/>
      <c r="HF180" s="151"/>
      <c r="HG180" s="151"/>
      <c r="HH180" s="151"/>
      <c r="HI180" s="151"/>
      <c r="HJ180" s="151"/>
      <c r="HK180" s="151"/>
      <c r="HL180" s="151"/>
      <c r="HM180" s="151"/>
      <c r="HN180" s="151"/>
      <c r="HO180" s="151"/>
      <c r="HP180" s="151"/>
      <c r="HQ180" s="151"/>
      <c r="HR180" s="151"/>
      <c r="HS180" s="151"/>
      <c r="HT180" s="151"/>
      <c r="HU180" s="151"/>
      <c r="HV180" s="151"/>
      <c r="HW180" s="151"/>
      <c r="HX180" s="151"/>
      <c r="HY180" s="151"/>
      <c r="HZ180" s="151"/>
      <c r="IA180" s="151"/>
      <c r="IB180" s="151"/>
      <c r="IC180" s="151"/>
      <c r="ID180" s="151"/>
      <c r="IE180" s="151"/>
      <c r="IF180" s="151"/>
      <c r="IG180" s="151"/>
      <c r="IH180" s="151"/>
      <c r="II180" s="151"/>
      <c r="IJ180" s="151"/>
      <c r="IK180" s="151"/>
      <c r="IL180" s="151"/>
      <c r="IM180" s="151"/>
      <c r="IN180" s="151"/>
      <c r="IO180" s="151"/>
      <c r="IP180" s="151"/>
      <c r="IQ180" s="151"/>
      <c r="IR180" s="151"/>
      <c r="IS180" s="151"/>
      <c r="IT180" s="151"/>
      <c r="IU180" s="151"/>
      <c r="IV180" s="151"/>
      <c r="IW180" s="151"/>
      <c r="IX180" s="151"/>
      <c r="IY180" s="151"/>
      <c r="IZ180" s="151"/>
      <c r="JA180" s="151"/>
      <c r="JB180" s="151"/>
      <c r="JC180" s="151"/>
      <c r="JD180" s="151"/>
      <c r="JE180" s="151"/>
      <c r="JF180" s="151"/>
      <c r="JG180" s="151"/>
      <c r="JH180" s="151"/>
      <c r="JI180" s="151"/>
      <c r="JJ180" s="151"/>
      <c r="JK180" s="151"/>
      <c r="JL180" s="151"/>
      <c r="JM180" s="151"/>
      <c r="JN180" s="151"/>
      <c r="JO180" s="151"/>
      <c r="JP180" s="151"/>
      <c r="JQ180" s="151"/>
      <c r="JR180" s="151"/>
      <c r="JS180" s="151"/>
      <c r="JT180" s="151"/>
      <c r="JU180" s="151"/>
      <c r="JV180" s="151"/>
      <c r="JW180" s="151"/>
      <c r="JX180" s="151"/>
      <c r="JY180" s="151"/>
      <c r="JZ180" s="151"/>
      <c r="KA180" s="151"/>
      <c r="KB180" s="151"/>
      <c r="KC180" s="151"/>
      <c r="KD180" s="151"/>
      <c r="KE180" s="151"/>
      <c r="KF180" s="151"/>
      <c r="KG180" s="151"/>
      <c r="KH180" s="151"/>
      <c r="KI180" s="151"/>
      <c r="KJ180" s="151"/>
      <c r="KK180" s="151"/>
      <c r="KL180" s="151"/>
      <c r="KM180" s="151"/>
      <c r="KN180" s="151"/>
      <c r="KO180" s="151"/>
      <c r="KP180" s="151"/>
      <c r="KQ180" s="151"/>
      <c r="KR180" s="151"/>
      <c r="KS180" s="151"/>
      <c r="KT180" s="151"/>
      <c r="KU180" s="151"/>
      <c r="KV180" s="151"/>
      <c r="KW180" s="151"/>
      <c r="KX180" s="151"/>
      <c r="KY180" s="151"/>
      <c r="KZ180" s="151"/>
      <c r="LA180" s="151"/>
      <c r="LB180" s="151"/>
      <c r="LC180" s="151"/>
      <c r="LD180" s="151"/>
      <c r="LE180" s="151"/>
      <c r="LF180" s="151"/>
      <c r="LG180" s="151"/>
      <c r="LH180" s="151"/>
      <c r="LI180" s="151"/>
      <c r="LJ180" s="151"/>
      <c r="LK180" s="151"/>
      <c r="LL180" s="151"/>
      <c r="LM180" s="151"/>
      <c r="LN180" s="151"/>
      <c r="LO180" s="151"/>
      <c r="LP180" s="151"/>
      <c r="LQ180" s="151"/>
      <c r="LR180" s="151"/>
      <c r="LS180" s="151"/>
      <c r="LT180" s="151"/>
      <c r="LU180" s="151"/>
      <c r="LV180" s="151"/>
      <c r="LW180" s="151"/>
      <c r="LX180" s="151"/>
      <c r="LY180" s="151"/>
      <c r="LZ180" s="151"/>
      <c r="MA180" s="151"/>
      <c r="MB180" s="151"/>
      <c r="MC180" s="151"/>
      <c r="MD180" s="151"/>
      <c r="ME180" s="151"/>
      <c r="MF180" s="151"/>
      <c r="MG180" s="151"/>
      <c r="MH180" s="151"/>
      <c r="MI180" s="151"/>
      <c r="MJ180" s="151"/>
      <c r="MK180" s="151"/>
      <c r="ML180" s="151"/>
      <c r="MM180" s="151"/>
      <c r="MN180" s="151"/>
      <c r="MO180" s="151"/>
      <c r="MP180" s="151"/>
      <c r="MQ180" s="151"/>
      <c r="MR180" s="151"/>
      <c r="MS180" s="151"/>
      <c r="MT180" s="151"/>
      <c r="MU180" s="151"/>
      <c r="MV180" s="151"/>
      <c r="MW180" s="151"/>
      <c r="MX180" s="151"/>
      <c r="MY180" s="151"/>
      <c r="MZ180" s="151"/>
      <c r="NA180" s="151"/>
      <c r="NB180" s="151"/>
      <c r="NC180" s="151"/>
      <c r="ND180" s="151"/>
      <c r="NE180" s="151"/>
      <c r="NF180" s="151"/>
      <c r="NG180" s="151"/>
      <c r="NH180" s="151"/>
      <c r="NI180" s="151"/>
      <c r="NJ180" s="151"/>
      <c r="NK180" s="151"/>
      <c r="NL180" s="151"/>
      <c r="NM180" s="151"/>
      <c r="NN180" s="151"/>
      <c r="NO180" s="151"/>
      <c r="NP180" s="151"/>
      <c r="NQ180" s="151"/>
      <c r="NR180" s="151"/>
      <c r="NS180" s="151"/>
      <c r="NT180" s="151"/>
      <c r="NU180" s="151"/>
      <c r="NV180" s="151"/>
      <c r="NW180" s="151"/>
      <c r="NX180" s="151"/>
      <c r="NY180" s="151"/>
      <c r="NZ180" s="151"/>
      <c r="OA180" s="151"/>
      <c r="OB180" s="151"/>
      <c r="OC180" s="151"/>
      <c r="OD180" s="151"/>
      <c r="OE180" s="151"/>
      <c r="OF180" s="151"/>
      <c r="OG180" s="151"/>
      <c r="OH180" s="151"/>
      <c r="OI180" s="151"/>
      <c r="OJ180" s="151"/>
      <c r="OK180" s="151"/>
      <c r="OL180" s="151"/>
      <c r="OM180" s="151"/>
      <c r="ON180" s="151"/>
      <c r="OO180" s="152"/>
      <c r="OP180" s="142">
        <v>255</v>
      </c>
      <c r="OQ180" s="153">
        <v>6624</v>
      </c>
      <c r="OR180" s="151">
        <v>436</v>
      </c>
      <c r="OS180" s="151"/>
      <c r="OT180" s="151">
        <v>181</v>
      </c>
      <c r="OU180" s="151"/>
      <c r="OV180" s="151">
        <v>53</v>
      </c>
      <c r="OW180" s="151">
        <v>98</v>
      </c>
      <c r="OX180" s="151">
        <v>-4401</v>
      </c>
      <c r="OY180" s="151"/>
      <c r="OZ180" s="151"/>
      <c r="PA180" s="151"/>
      <c r="PB180" s="151"/>
      <c r="PC180" s="151"/>
      <c r="PD180" s="151">
        <v>0</v>
      </c>
      <c r="PE180" s="151"/>
      <c r="PF180" s="151"/>
      <c r="PG180" s="151"/>
      <c r="PH180" s="151">
        <v>11</v>
      </c>
      <c r="PI180" s="151"/>
      <c r="PJ180" s="154"/>
      <c r="PK180" s="142">
        <v>3001</v>
      </c>
      <c r="PL180" s="142">
        <v>3256</v>
      </c>
    </row>
    <row r="181" spans="1:428" ht="15" x14ac:dyDescent="0.25">
      <c r="A181" s="156">
        <v>337215</v>
      </c>
      <c r="B181" s="157" t="s">
        <v>727</v>
      </c>
      <c r="C181" s="147" t="s">
        <v>366</v>
      </c>
      <c r="D181" s="153"/>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v>4</v>
      </c>
      <c r="AC181" s="151">
        <v>1</v>
      </c>
      <c r="AD181" s="151">
        <v>0</v>
      </c>
      <c r="AE181" s="151">
        <v>0</v>
      </c>
      <c r="AF181" s="151">
        <v>311</v>
      </c>
      <c r="AG181" s="151"/>
      <c r="AH181" s="151">
        <v>1</v>
      </c>
      <c r="AI181" s="151">
        <v>22</v>
      </c>
      <c r="AJ181" s="151">
        <v>49</v>
      </c>
      <c r="AK181" s="151">
        <v>18</v>
      </c>
      <c r="AL181" s="151">
        <v>0</v>
      </c>
      <c r="AM181" s="151">
        <v>7</v>
      </c>
      <c r="AN181" s="151"/>
      <c r="AO181" s="151"/>
      <c r="AP181" s="151">
        <v>0</v>
      </c>
      <c r="AQ181" s="151">
        <v>37</v>
      </c>
      <c r="AR181" s="151"/>
      <c r="AS181" s="151"/>
      <c r="AT181" s="151"/>
      <c r="AU181" s="151"/>
      <c r="AV181" s="151"/>
      <c r="AW181" s="151">
        <v>0</v>
      </c>
      <c r="AX181" s="151"/>
      <c r="AY181" s="151"/>
      <c r="AZ181" s="151"/>
      <c r="BA181" s="151"/>
      <c r="BB181" s="151"/>
      <c r="BC181" s="151"/>
      <c r="BD181" s="151"/>
      <c r="BE181" s="151"/>
      <c r="BF181" s="151"/>
      <c r="BG181" s="151"/>
      <c r="BH181" s="151"/>
      <c r="BI181" s="151"/>
      <c r="BJ181" s="151"/>
      <c r="BK181" s="151"/>
      <c r="BL181" s="151"/>
      <c r="BM181" s="151"/>
      <c r="BN181" s="151"/>
      <c r="BO181" s="151"/>
      <c r="BP181" s="151"/>
      <c r="BQ181" s="151"/>
      <c r="BR181" s="151"/>
      <c r="BS181" s="151"/>
      <c r="BT181" s="151"/>
      <c r="BU181" s="151"/>
      <c r="BV181" s="151"/>
      <c r="BW181" s="151"/>
      <c r="BX181" s="151"/>
      <c r="BY181" s="151"/>
      <c r="BZ181" s="151"/>
      <c r="CA181" s="151"/>
      <c r="CB181" s="151"/>
      <c r="CC181" s="151"/>
      <c r="CD181" s="151"/>
      <c r="CE181" s="151"/>
      <c r="CF181" s="151"/>
      <c r="CG181" s="151"/>
      <c r="CH181" s="151"/>
      <c r="CI181" s="151"/>
      <c r="CJ181" s="151"/>
      <c r="CK181" s="151"/>
      <c r="CL181" s="151"/>
      <c r="CM181" s="151"/>
      <c r="CN181" s="151"/>
      <c r="CO181" s="151"/>
      <c r="CP181" s="151"/>
      <c r="CQ181" s="151"/>
      <c r="CR181" s="151"/>
      <c r="CS181" s="151"/>
      <c r="CT181" s="151"/>
      <c r="CU181" s="151"/>
      <c r="CV181" s="151"/>
      <c r="CW181" s="151"/>
      <c r="CX181" s="151"/>
      <c r="CY181" s="151"/>
      <c r="CZ181" s="151"/>
      <c r="DA181" s="151"/>
      <c r="DB181" s="151"/>
      <c r="DC181" s="151"/>
      <c r="DD181" s="151"/>
      <c r="DE181" s="151"/>
      <c r="DF181" s="151"/>
      <c r="DG181" s="151"/>
      <c r="DH181" s="151"/>
      <c r="DI181" s="151"/>
      <c r="DJ181" s="151"/>
      <c r="DK181" s="151"/>
      <c r="DL181" s="151"/>
      <c r="DM181" s="151"/>
      <c r="DN181" s="151"/>
      <c r="DO181" s="151"/>
      <c r="DP181" s="151"/>
      <c r="DQ181" s="151"/>
      <c r="DR181" s="151"/>
      <c r="DS181" s="151"/>
      <c r="DT181" s="151"/>
      <c r="DU181" s="151"/>
      <c r="DV181" s="151"/>
      <c r="DW181" s="151"/>
      <c r="DX181" s="151"/>
      <c r="DY181" s="151"/>
      <c r="DZ181" s="151"/>
      <c r="EA181" s="151"/>
      <c r="EB181" s="151"/>
      <c r="EC181" s="151"/>
      <c r="ED181" s="151"/>
      <c r="EE181" s="151"/>
      <c r="EF181" s="151"/>
      <c r="EG181" s="151"/>
      <c r="EH181" s="151"/>
      <c r="EI181" s="151"/>
      <c r="EJ181" s="151"/>
      <c r="EK181" s="151"/>
      <c r="EL181" s="151"/>
      <c r="EM181" s="151"/>
      <c r="EN181" s="151"/>
      <c r="EO181" s="151"/>
      <c r="EP181" s="151"/>
      <c r="EQ181" s="151"/>
      <c r="ER181" s="151"/>
      <c r="ES181" s="151"/>
      <c r="ET181" s="151"/>
      <c r="EU181" s="151"/>
      <c r="EV181" s="151"/>
      <c r="EW181" s="151"/>
      <c r="EX181" s="151"/>
      <c r="EY181" s="151"/>
      <c r="EZ181" s="151"/>
      <c r="FA181" s="151"/>
      <c r="FB181" s="151"/>
      <c r="FC181" s="151"/>
      <c r="FD181" s="151"/>
      <c r="FE181" s="151"/>
      <c r="FF181" s="151"/>
      <c r="FG181" s="151"/>
      <c r="FH181" s="151"/>
      <c r="FI181" s="151"/>
      <c r="FJ181" s="151"/>
      <c r="FK181" s="151"/>
      <c r="FL181" s="151"/>
      <c r="FM181" s="151"/>
      <c r="FN181" s="151"/>
      <c r="FO181" s="151"/>
      <c r="FP181" s="151"/>
      <c r="FQ181" s="151">
        <v>274</v>
      </c>
      <c r="FR181" s="151">
        <v>1074</v>
      </c>
      <c r="FS181" s="151">
        <v>142</v>
      </c>
      <c r="FT181" s="151">
        <v>77</v>
      </c>
      <c r="FU181" s="151">
        <v>70</v>
      </c>
      <c r="FV181" s="151">
        <v>205</v>
      </c>
      <c r="FW181" s="151">
        <v>455</v>
      </c>
      <c r="FX181" s="151"/>
      <c r="FY181" s="151"/>
      <c r="FZ181" s="151"/>
      <c r="GA181" s="151"/>
      <c r="GB181" s="151"/>
      <c r="GC181" s="151"/>
      <c r="GD181" s="151"/>
      <c r="GE181" s="151"/>
      <c r="GF181" s="151"/>
      <c r="GG181" s="151"/>
      <c r="GH181" s="151">
        <v>3</v>
      </c>
      <c r="GI181" s="151"/>
      <c r="GJ181" s="151"/>
      <c r="GK181" s="151"/>
      <c r="GL181" s="151"/>
      <c r="GM181" s="151"/>
      <c r="GN181" s="151"/>
      <c r="GO181" s="151"/>
      <c r="GP181" s="151"/>
      <c r="GQ181" s="151"/>
      <c r="GR181" s="151"/>
      <c r="GS181" s="151"/>
      <c r="GT181" s="151"/>
      <c r="GU181" s="151"/>
      <c r="GV181" s="151"/>
      <c r="GW181" s="151"/>
      <c r="GX181" s="151"/>
      <c r="GY181" s="151"/>
      <c r="GZ181" s="151"/>
      <c r="HA181" s="151"/>
      <c r="HB181" s="151"/>
      <c r="HC181" s="151"/>
      <c r="HD181" s="151"/>
      <c r="HE181" s="151"/>
      <c r="HF181" s="151"/>
      <c r="HG181" s="151"/>
      <c r="HH181" s="151"/>
      <c r="HI181" s="151"/>
      <c r="HJ181" s="151"/>
      <c r="HK181" s="151"/>
      <c r="HL181" s="151"/>
      <c r="HM181" s="151"/>
      <c r="HN181" s="151"/>
      <c r="HO181" s="151"/>
      <c r="HP181" s="151"/>
      <c r="HQ181" s="151"/>
      <c r="HR181" s="151"/>
      <c r="HS181" s="151"/>
      <c r="HT181" s="151"/>
      <c r="HU181" s="151"/>
      <c r="HV181" s="151"/>
      <c r="HW181" s="151"/>
      <c r="HX181" s="151"/>
      <c r="HY181" s="151"/>
      <c r="HZ181" s="151"/>
      <c r="IA181" s="151"/>
      <c r="IB181" s="151">
        <v>0</v>
      </c>
      <c r="IC181" s="151"/>
      <c r="ID181" s="151"/>
      <c r="IE181" s="151"/>
      <c r="IF181" s="151"/>
      <c r="IG181" s="151"/>
      <c r="IH181" s="151"/>
      <c r="II181" s="151"/>
      <c r="IJ181" s="151"/>
      <c r="IK181" s="151"/>
      <c r="IL181" s="151"/>
      <c r="IM181" s="151"/>
      <c r="IN181" s="151"/>
      <c r="IO181" s="151"/>
      <c r="IP181" s="151"/>
      <c r="IQ181" s="151"/>
      <c r="IR181" s="151"/>
      <c r="IS181" s="151"/>
      <c r="IT181" s="151"/>
      <c r="IU181" s="151"/>
      <c r="IV181" s="151"/>
      <c r="IW181" s="151"/>
      <c r="IX181" s="151"/>
      <c r="IY181" s="151"/>
      <c r="IZ181" s="151"/>
      <c r="JA181" s="151"/>
      <c r="JB181" s="151"/>
      <c r="JC181" s="151"/>
      <c r="JD181" s="151"/>
      <c r="JE181" s="151"/>
      <c r="JF181" s="151"/>
      <c r="JG181" s="151"/>
      <c r="JH181" s="151"/>
      <c r="JI181" s="151"/>
      <c r="JJ181" s="151"/>
      <c r="JK181" s="151"/>
      <c r="JL181" s="151"/>
      <c r="JM181" s="151">
        <v>0</v>
      </c>
      <c r="JN181" s="151">
        <v>0</v>
      </c>
      <c r="JO181" s="151"/>
      <c r="JP181" s="151">
        <v>113</v>
      </c>
      <c r="JQ181" s="151"/>
      <c r="JR181" s="151">
        <v>350</v>
      </c>
      <c r="JS181" s="151">
        <v>0</v>
      </c>
      <c r="JT181" s="151">
        <v>146</v>
      </c>
      <c r="JU181" s="151"/>
      <c r="JV181" s="151"/>
      <c r="JW181" s="151">
        <v>99</v>
      </c>
      <c r="JX181" s="151"/>
      <c r="JY181" s="151"/>
      <c r="JZ181" s="151"/>
      <c r="KA181" s="151"/>
      <c r="KB181" s="151"/>
      <c r="KC181" s="151">
        <v>156</v>
      </c>
      <c r="KD181" s="151">
        <v>157</v>
      </c>
      <c r="KE181" s="151">
        <v>800</v>
      </c>
      <c r="KF181" s="151"/>
      <c r="KG181" s="151"/>
      <c r="KH181" s="151"/>
      <c r="KI181" s="151"/>
      <c r="KJ181" s="151"/>
      <c r="KK181" s="151"/>
      <c r="KL181" s="151"/>
      <c r="KM181" s="151"/>
      <c r="KN181" s="151"/>
      <c r="KO181" s="151"/>
      <c r="KP181" s="151"/>
      <c r="KQ181" s="151"/>
      <c r="KR181" s="151"/>
      <c r="KS181" s="151">
        <v>1</v>
      </c>
      <c r="KT181" s="151"/>
      <c r="KU181" s="151"/>
      <c r="KV181" s="151"/>
      <c r="KW181" s="151"/>
      <c r="KX181" s="151"/>
      <c r="KY181" s="151"/>
      <c r="KZ181" s="151"/>
      <c r="LA181" s="151">
        <v>1</v>
      </c>
      <c r="LB181" s="151"/>
      <c r="LC181" s="151"/>
      <c r="LD181" s="151"/>
      <c r="LE181" s="151"/>
      <c r="LF181" s="151"/>
      <c r="LG181" s="151"/>
      <c r="LH181" s="151"/>
      <c r="LI181" s="151"/>
      <c r="LJ181" s="151"/>
      <c r="LK181" s="151"/>
      <c r="LL181" s="151"/>
      <c r="LM181" s="151"/>
      <c r="LN181" s="151">
        <v>58</v>
      </c>
      <c r="LO181" s="151"/>
      <c r="LP181" s="151"/>
      <c r="LQ181" s="151"/>
      <c r="LR181" s="151"/>
      <c r="LS181" s="151">
        <v>10</v>
      </c>
      <c r="LT181" s="151">
        <v>1</v>
      </c>
      <c r="LU181" s="151">
        <v>2</v>
      </c>
      <c r="LV181" s="151">
        <v>0</v>
      </c>
      <c r="LW181" s="151"/>
      <c r="LX181" s="151"/>
      <c r="LY181" s="151">
        <v>13</v>
      </c>
      <c r="LZ181" s="151"/>
      <c r="MA181" s="151">
        <v>106</v>
      </c>
      <c r="MB181" s="151"/>
      <c r="MC181" s="151">
        <v>330</v>
      </c>
      <c r="MD181" s="151"/>
      <c r="ME181" s="151">
        <v>1</v>
      </c>
      <c r="MF181" s="151"/>
      <c r="MG181" s="151">
        <v>4</v>
      </c>
      <c r="MH181" s="151"/>
      <c r="MI181" s="151"/>
      <c r="MJ181" s="151">
        <v>2</v>
      </c>
      <c r="MK181" s="151">
        <v>0</v>
      </c>
      <c r="ML181" s="151"/>
      <c r="MM181" s="151"/>
      <c r="MN181" s="151"/>
      <c r="MO181" s="151"/>
      <c r="MP181" s="151"/>
      <c r="MQ181" s="151"/>
      <c r="MR181" s="151"/>
      <c r="MS181" s="151"/>
      <c r="MT181" s="151">
        <v>5</v>
      </c>
      <c r="MU181" s="151">
        <v>1</v>
      </c>
      <c r="MV181" s="151"/>
      <c r="MW181" s="151">
        <v>0</v>
      </c>
      <c r="MX181" s="151"/>
      <c r="MY181" s="151"/>
      <c r="MZ181" s="151"/>
      <c r="NA181" s="151">
        <v>0</v>
      </c>
      <c r="NB181" s="151"/>
      <c r="NC181" s="151"/>
      <c r="ND181" s="151"/>
      <c r="NE181" s="151"/>
      <c r="NF181" s="151"/>
      <c r="NG181" s="151"/>
      <c r="NH181" s="151"/>
      <c r="NI181" s="151">
        <v>282</v>
      </c>
      <c r="NJ181" s="151"/>
      <c r="NK181" s="151"/>
      <c r="NL181" s="151"/>
      <c r="NM181" s="151"/>
      <c r="NN181" s="151">
        <v>308</v>
      </c>
      <c r="NO181" s="151"/>
      <c r="NP181" s="151"/>
      <c r="NQ181" s="151"/>
      <c r="NR181" s="151"/>
      <c r="NS181" s="151"/>
      <c r="NT181" s="151"/>
      <c r="NU181" s="151"/>
      <c r="NV181" s="151">
        <v>187</v>
      </c>
      <c r="NW181" s="151"/>
      <c r="NX181" s="151"/>
      <c r="NY181" s="151"/>
      <c r="NZ181" s="151"/>
      <c r="OA181" s="151"/>
      <c r="OB181" s="151"/>
      <c r="OC181" s="151">
        <v>4</v>
      </c>
      <c r="OD181" s="151"/>
      <c r="OE181" s="151"/>
      <c r="OF181" s="151"/>
      <c r="OG181" s="151"/>
      <c r="OH181" s="151"/>
      <c r="OI181" s="151"/>
      <c r="OJ181" s="151"/>
      <c r="OK181" s="151"/>
      <c r="OL181" s="151"/>
      <c r="OM181" s="151"/>
      <c r="ON181" s="151"/>
      <c r="OO181" s="152">
        <v>15</v>
      </c>
      <c r="OP181" s="142">
        <v>5906</v>
      </c>
      <c r="OQ181" s="153">
        <v>402</v>
      </c>
      <c r="OR181" s="151">
        <v>6343</v>
      </c>
      <c r="OS181" s="151"/>
      <c r="OT181" s="151">
        <v>1</v>
      </c>
      <c r="OU181" s="151"/>
      <c r="OV181" s="151">
        <v>59</v>
      </c>
      <c r="OW181" s="151">
        <v>648</v>
      </c>
      <c r="OX181" s="151">
        <v>-6173</v>
      </c>
      <c r="OY181" s="151"/>
      <c r="OZ181" s="151">
        <v>0</v>
      </c>
      <c r="PA181" s="151"/>
      <c r="PB181" s="151"/>
      <c r="PC181" s="151"/>
      <c r="PD181" s="151">
        <v>1</v>
      </c>
      <c r="PE181" s="151"/>
      <c r="PF181" s="151"/>
      <c r="PG181" s="151"/>
      <c r="PH181" s="151">
        <v>119</v>
      </c>
      <c r="PI181" s="151"/>
      <c r="PJ181" s="154"/>
      <c r="PK181" s="142">
        <v>1400</v>
      </c>
      <c r="PL181" s="142">
        <v>7305</v>
      </c>
    </row>
    <row r="182" spans="1:428" ht="15" x14ac:dyDescent="0.25">
      <c r="A182" s="156" t="s">
        <v>630</v>
      </c>
      <c r="B182" s="157" t="s">
        <v>727</v>
      </c>
      <c r="C182" s="147" t="s">
        <v>367</v>
      </c>
      <c r="D182" s="153"/>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v>19</v>
      </c>
      <c r="AC182" s="151">
        <v>6</v>
      </c>
      <c r="AD182" s="151"/>
      <c r="AE182" s="151">
        <v>0</v>
      </c>
      <c r="AF182" s="151">
        <v>1188</v>
      </c>
      <c r="AG182" s="151">
        <v>526</v>
      </c>
      <c r="AH182" s="151">
        <v>2264</v>
      </c>
      <c r="AI182" s="151"/>
      <c r="AJ182" s="151">
        <v>356</v>
      </c>
      <c r="AK182" s="151">
        <v>73</v>
      </c>
      <c r="AL182" s="151">
        <v>2386</v>
      </c>
      <c r="AM182" s="151">
        <v>228</v>
      </c>
      <c r="AN182" s="151"/>
      <c r="AO182" s="151"/>
      <c r="AP182" s="151"/>
      <c r="AQ182" s="151"/>
      <c r="AR182" s="151"/>
      <c r="AS182" s="151"/>
      <c r="AT182" s="151"/>
      <c r="AU182" s="151"/>
      <c r="AV182" s="151"/>
      <c r="AW182" s="151"/>
      <c r="AX182" s="151"/>
      <c r="AY182" s="151"/>
      <c r="AZ182" s="151"/>
      <c r="BA182" s="151"/>
      <c r="BB182" s="151"/>
      <c r="BC182" s="151"/>
      <c r="BD182" s="151"/>
      <c r="BE182" s="151"/>
      <c r="BF182" s="151"/>
      <c r="BG182" s="151"/>
      <c r="BH182" s="151"/>
      <c r="BI182" s="151"/>
      <c r="BJ182" s="151"/>
      <c r="BK182" s="151"/>
      <c r="BL182" s="151"/>
      <c r="BM182" s="151"/>
      <c r="BN182" s="151"/>
      <c r="BO182" s="151"/>
      <c r="BP182" s="151"/>
      <c r="BQ182" s="151"/>
      <c r="BR182" s="151"/>
      <c r="BS182" s="151"/>
      <c r="BT182" s="151"/>
      <c r="BU182" s="151"/>
      <c r="BV182" s="151"/>
      <c r="BW182" s="151"/>
      <c r="BX182" s="151"/>
      <c r="BY182" s="151"/>
      <c r="BZ182" s="151"/>
      <c r="CA182" s="151"/>
      <c r="CB182" s="151"/>
      <c r="CC182" s="151"/>
      <c r="CD182" s="151"/>
      <c r="CE182" s="151"/>
      <c r="CF182" s="151"/>
      <c r="CG182" s="151"/>
      <c r="CH182" s="151"/>
      <c r="CI182" s="151"/>
      <c r="CJ182" s="151"/>
      <c r="CK182" s="151"/>
      <c r="CL182" s="151"/>
      <c r="CM182" s="151"/>
      <c r="CN182" s="151"/>
      <c r="CO182" s="151"/>
      <c r="CP182" s="151"/>
      <c r="CQ182" s="151"/>
      <c r="CR182" s="151"/>
      <c r="CS182" s="151"/>
      <c r="CT182" s="151"/>
      <c r="CU182" s="151"/>
      <c r="CV182" s="151"/>
      <c r="CW182" s="151"/>
      <c r="CX182" s="151"/>
      <c r="CY182" s="151"/>
      <c r="CZ182" s="151"/>
      <c r="DA182" s="151"/>
      <c r="DB182" s="151"/>
      <c r="DC182" s="151"/>
      <c r="DD182" s="151"/>
      <c r="DE182" s="151"/>
      <c r="DF182" s="151"/>
      <c r="DG182" s="151"/>
      <c r="DH182" s="151"/>
      <c r="DI182" s="151"/>
      <c r="DJ182" s="151"/>
      <c r="DK182" s="151"/>
      <c r="DL182" s="151"/>
      <c r="DM182" s="151"/>
      <c r="DN182" s="151"/>
      <c r="DO182" s="151"/>
      <c r="DP182" s="151"/>
      <c r="DQ182" s="151"/>
      <c r="DR182" s="151"/>
      <c r="DS182" s="151"/>
      <c r="DT182" s="151"/>
      <c r="DU182" s="151"/>
      <c r="DV182" s="151"/>
      <c r="DW182" s="151"/>
      <c r="DX182" s="151"/>
      <c r="DY182" s="151"/>
      <c r="DZ182" s="151"/>
      <c r="EA182" s="151"/>
      <c r="EB182" s="151"/>
      <c r="EC182" s="151"/>
      <c r="ED182" s="151"/>
      <c r="EE182" s="151"/>
      <c r="EF182" s="151"/>
      <c r="EG182" s="151"/>
      <c r="EH182" s="151"/>
      <c r="EI182" s="151"/>
      <c r="EJ182" s="151"/>
      <c r="EK182" s="151"/>
      <c r="EL182" s="151"/>
      <c r="EM182" s="151"/>
      <c r="EN182" s="151"/>
      <c r="EO182" s="151"/>
      <c r="EP182" s="151"/>
      <c r="EQ182" s="151"/>
      <c r="ER182" s="151"/>
      <c r="ES182" s="151"/>
      <c r="ET182" s="151"/>
      <c r="EU182" s="151"/>
      <c r="EV182" s="151"/>
      <c r="EW182" s="151"/>
      <c r="EX182" s="151"/>
      <c r="EY182" s="151"/>
      <c r="EZ182" s="151"/>
      <c r="FA182" s="151"/>
      <c r="FB182" s="151"/>
      <c r="FC182" s="151"/>
      <c r="FD182" s="151"/>
      <c r="FE182" s="151"/>
      <c r="FF182" s="151"/>
      <c r="FG182" s="151"/>
      <c r="FH182" s="151"/>
      <c r="FI182" s="151"/>
      <c r="FJ182" s="151"/>
      <c r="FK182" s="151"/>
      <c r="FL182" s="151"/>
      <c r="FM182" s="151"/>
      <c r="FN182" s="151"/>
      <c r="FO182" s="151"/>
      <c r="FP182" s="151"/>
      <c r="FQ182" s="151">
        <v>5</v>
      </c>
      <c r="FR182" s="151"/>
      <c r="FS182" s="151"/>
      <c r="FT182" s="151"/>
      <c r="FU182" s="151"/>
      <c r="FV182" s="151">
        <v>22</v>
      </c>
      <c r="FW182" s="151">
        <v>88</v>
      </c>
      <c r="FX182" s="151"/>
      <c r="FY182" s="151"/>
      <c r="FZ182" s="151"/>
      <c r="GA182" s="151"/>
      <c r="GB182" s="151"/>
      <c r="GC182" s="151"/>
      <c r="GD182" s="151"/>
      <c r="GE182" s="151"/>
      <c r="GF182" s="151"/>
      <c r="GG182" s="151"/>
      <c r="GH182" s="151"/>
      <c r="GI182" s="151"/>
      <c r="GJ182" s="151"/>
      <c r="GK182" s="151"/>
      <c r="GL182" s="151"/>
      <c r="GM182" s="151"/>
      <c r="GN182" s="151"/>
      <c r="GO182" s="151"/>
      <c r="GP182" s="151"/>
      <c r="GQ182" s="151"/>
      <c r="GR182" s="151"/>
      <c r="GS182" s="151"/>
      <c r="GT182" s="151"/>
      <c r="GU182" s="151"/>
      <c r="GV182" s="151"/>
      <c r="GW182" s="151"/>
      <c r="GX182" s="151"/>
      <c r="GY182" s="151"/>
      <c r="GZ182" s="151"/>
      <c r="HA182" s="151"/>
      <c r="HB182" s="151"/>
      <c r="HC182" s="151"/>
      <c r="HD182" s="151"/>
      <c r="HE182" s="151"/>
      <c r="HF182" s="151"/>
      <c r="HG182" s="151"/>
      <c r="HH182" s="151"/>
      <c r="HI182" s="151"/>
      <c r="HJ182" s="151"/>
      <c r="HK182" s="151"/>
      <c r="HL182" s="151"/>
      <c r="HM182" s="151"/>
      <c r="HN182" s="151"/>
      <c r="HO182" s="151"/>
      <c r="HP182" s="151"/>
      <c r="HQ182" s="151"/>
      <c r="HR182" s="151"/>
      <c r="HS182" s="151"/>
      <c r="HT182" s="151"/>
      <c r="HU182" s="151"/>
      <c r="HV182" s="151"/>
      <c r="HW182" s="151"/>
      <c r="HX182" s="151"/>
      <c r="HY182" s="151"/>
      <c r="HZ182" s="151"/>
      <c r="IA182" s="151"/>
      <c r="IB182" s="151"/>
      <c r="IC182" s="151"/>
      <c r="ID182" s="151"/>
      <c r="IE182" s="151"/>
      <c r="IF182" s="151"/>
      <c r="IG182" s="151"/>
      <c r="IH182" s="151"/>
      <c r="II182" s="151"/>
      <c r="IJ182" s="151"/>
      <c r="IK182" s="151"/>
      <c r="IL182" s="151"/>
      <c r="IM182" s="151"/>
      <c r="IN182" s="151"/>
      <c r="IO182" s="151"/>
      <c r="IP182" s="151"/>
      <c r="IQ182" s="151"/>
      <c r="IR182" s="151"/>
      <c r="IS182" s="151"/>
      <c r="IT182" s="151"/>
      <c r="IU182" s="151"/>
      <c r="IV182" s="151"/>
      <c r="IW182" s="151"/>
      <c r="IX182" s="151"/>
      <c r="IY182" s="151"/>
      <c r="IZ182" s="151"/>
      <c r="JA182" s="151"/>
      <c r="JB182" s="151"/>
      <c r="JC182" s="151"/>
      <c r="JD182" s="151"/>
      <c r="JE182" s="151"/>
      <c r="JF182" s="151"/>
      <c r="JG182" s="151"/>
      <c r="JH182" s="151"/>
      <c r="JI182" s="151"/>
      <c r="JJ182" s="151"/>
      <c r="JK182" s="151"/>
      <c r="JL182" s="151"/>
      <c r="JM182" s="151"/>
      <c r="JN182" s="151"/>
      <c r="JO182" s="151"/>
      <c r="JP182" s="151"/>
      <c r="JQ182" s="151"/>
      <c r="JR182" s="151"/>
      <c r="JS182" s="151"/>
      <c r="JT182" s="151"/>
      <c r="JU182" s="151"/>
      <c r="JV182" s="151"/>
      <c r="JW182" s="151"/>
      <c r="JX182" s="151"/>
      <c r="JY182" s="151"/>
      <c r="JZ182" s="151"/>
      <c r="KA182" s="151"/>
      <c r="KB182" s="151"/>
      <c r="KC182" s="151"/>
      <c r="KD182" s="151"/>
      <c r="KE182" s="151"/>
      <c r="KF182" s="151"/>
      <c r="KG182" s="151"/>
      <c r="KH182" s="151"/>
      <c r="KI182" s="151"/>
      <c r="KJ182" s="151"/>
      <c r="KK182" s="151"/>
      <c r="KL182" s="151"/>
      <c r="KM182" s="151"/>
      <c r="KN182" s="151"/>
      <c r="KO182" s="151"/>
      <c r="KP182" s="151"/>
      <c r="KQ182" s="151"/>
      <c r="KR182" s="151"/>
      <c r="KS182" s="151"/>
      <c r="KT182" s="151"/>
      <c r="KU182" s="151"/>
      <c r="KV182" s="151"/>
      <c r="KW182" s="151"/>
      <c r="KX182" s="151"/>
      <c r="KY182" s="151"/>
      <c r="KZ182" s="151"/>
      <c r="LA182" s="151"/>
      <c r="LB182" s="151"/>
      <c r="LC182" s="151"/>
      <c r="LD182" s="151"/>
      <c r="LE182" s="151"/>
      <c r="LF182" s="151"/>
      <c r="LG182" s="151"/>
      <c r="LH182" s="151"/>
      <c r="LI182" s="151"/>
      <c r="LJ182" s="151"/>
      <c r="LK182" s="151"/>
      <c r="LL182" s="151"/>
      <c r="LM182" s="151">
        <v>6</v>
      </c>
      <c r="LN182" s="151"/>
      <c r="LO182" s="151"/>
      <c r="LP182" s="151"/>
      <c r="LQ182" s="151"/>
      <c r="LR182" s="151"/>
      <c r="LS182" s="151"/>
      <c r="LT182" s="151"/>
      <c r="LU182" s="151"/>
      <c r="LV182" s="151"/>
      <c r="LW182" s="151"/>
      <c r="LX182" s="151"/>
      <c r="LY182" s="151"/>
      <c r="LZ182" s="151"/>
      <c r="MA182" s="151"/>
      <c r="MB182" s="151"/>
      <c r="MC182" s="151"/>
      <c r="MD182" s="151"/>
      <c r="ME182" s="151"/>
      <c r="MF182" s="151"/>
      <c r="MG182" s="151"/>
      <c r="MH182" s="151"/>
      <c r="MI182" s="151"/>
      <c r="MJ182" s="151"/>
      <c r="MK182" s="151"/>
      <c r="ML182" s="151"/>
      <c r="MM182" s="151"/>
      <c r="MN182" s="151"/>
      <c r="MO182" s="151"/>
      <c r="MP182" s="151"/>
      <c r="MQ182" s="151"/>
      <c r="MR182" s="151"/>
      <c r="MS182" s="151"/>
      <c r="MT182" s="151"/>
      <c r="MU182" s="151"/>
      <c r="MV182" s="151"/>
      <c r="MW182" s="151"/>
      <c r="MX182" s="151"/>
      <c r="MY182" s="151"/>
      <c r="MZ182" s="151"/>
      <c r="NA182" s="151"/>
      <c r="NB182" s="151"/>
      <c r="NC182" s="151"/>
      <c r="ND182" s="151"/>
      <c r="NE182" s="151"/>
      <c r="NF182" s="151"/>
      <c r="NG182" s="151"/>
      <c r="NH182" s="151"/>
      <c r="NI182" s="151"/>
      <c r="NJ182" s="151"/>
      <c r="NK182" s="151"/>
      <c r="NL182" s="151"/>
      <c r="NM182" s="151"/>
      <c r="NN182" s="151"/>
      <c r="NO182" s="151"/>
      <c r="NP182" s="151"/>
      <c r="NQ182" s="151"/>
      <c r="NR182" s="151"/>
      <c r="NS182" s="151"/>
      <c r="NT182" s="151"/>
      <c r="NU182" s="151"/>
      <c r="NV182" s="151"/>
      <c r="NW182" s="151"/>
      <c r="NX182" s="151"/>
      <c r="NY182" s="151"/>
      <c r="NZ182" s="151"/>
      <c r="OA182" s="151"/>
      <c r="OB182" s="151"/>
      <c r="OC182" s="151"/>
      <c r="OD182" s="151"/>
      <c r="OE182" s="151"/>
      <c r="OF182" s="151"/>
      <c r="OG182" s="151"/>
      <c r="OH182" s="151"/>
      <c r="OI182" s="151">
        <v>109</v>
      </c>
      <c r="OJ182" s="151"/>
      <c r="OK182" s="151"/>
      <c r="OL182" s="151"/>
      <c r="OM182" s="151"/>
      <c r="ON182" s="151"/>
      <c r="OO182" s="152"/>
      <c r="OP182" s="142">
        <v>7276</v>
      </c>
      <c r="OQ182" s="153">
        <v>71</v>
      </c>
      <c r="OR182" s="151">
        <v>11132</v>
      </c>
      <c r="OS182" s="151"/>
      <c r="OT182" s="151"/>
      <c r="OU182" s="151"/>
      <c r="OV182" s="151">
        <v>83</v>
      </c>
      <c r="OW182" s="151">
        <v>317</v>
      </c>
      <c r="OX182" s="151">
        <v>-1812</v>
      </c>
      <c r="OY182" s="151"/>
      <c r="OZ182" s="151">
        <v>1</v>
      </c>
      <c r="PA182" s="151"/>
      <c r="PB182" s="151"/>
      <c r="PC182" s="151"/>
      <c r="PD182" s="151">
        <v>36</v>
      </c>
      <c r="PE182" s="151"/>
      <c r="PF182" s="151"/>
      <c r="PG182" s="151"/>
      <c r="PH182" s="151">
        <v>1610</v>
      </c>
      <c r="PI182" s="151"/>
      <c r="PJ182" s="154"/>
      <c r="PK182" s="142">
        <v>11438</v>
      </c>
      <c r="PL182" s="142">
        <v>18714</v>
      </c>
    </row>
    <row r="183" spans="1:428" ht="15" x14ac:dyDescent="0.25">
      <c r="A183" s="156">
        <v>337900</v>
      </c>
      <c r="B183" s="157" t="s">
        <v>727</v>
      </c>
      <c r="C183" s="147" t="s">
        <v>368</v>
      </c>
      <c r="D183" s="153"/>
      <c r="E183" s="151"/>
      <c r="F183" s="151">
        <v>0</v>
      </c>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v>3</v>
      </c>
      <c r="AC183" s="151"/>
      <c r="AD183" s="151"/>
      <c r="AE183" s="151"/>
      <c r="AF183" s="151"/>
      <c r="AG183" s="151"/>
      <c r="AH183" s="151"/>
      <c r="AI183" s="151"/>
      <c r="AJ183" s="151"/>
      <c r="AK183" s="151"/>
      <c r="AL183" s="151"/>
      <c r="AM183" s="151"/>
      <c r="AN183" s="151"/>
      <c r="AO183" s="151"/>
      <c r="AP183" s="151"/>
      <c r="AQ183" s="151"/>
      <c r="AR183" s="151"/>
      <c r="AS183" s="151"/>
      <c r="AT183" s="151"/>
      <c r="AU183" s="151"/>
      <c r="AV183" s="151"/>
      <c r="AW183" s="151"/>
      <c r="AX183" s="151"/>
      <c r="AY183" s="151"/>
      <c r="AZ183" s="151"/>
      <c r="BA183" s="151"/>
      <c r="BB183" s="151"/>
      <c r="BC183" s="151"/>
      <c r="BD183" s="151"/>
      <c r="BE183" s="151"/>
      <c r="BF183" s="151"/>
      <c r="BG183" s="151"/>
      <c r="BH183" s="151"/>
      <c r="BI183" s="151"/>
      <c r="BJ183" s="151"/>
      <c r="BK183" s="151"/>
      <c r="BL183" s="151"/>
      <c r="BM183" s="151"/>
      <c r="BN183" s="151"/>
      <c r="BO183" s="151"/>
      <c r="BP183" s="151"/>
      <c r="BQ183" s="151"/>
      <c r="BR183" s="151"/>
      <c r="BS183" s="151"/>
      <c r="BT183" s="151"/>
      <c r="BU183" s="151"/>
      <c r="BV183" s="151"/>
      <c r="BW183" s="151"/>
      <c r="BX183" s="151"/>
      <c r="BY183" s="151"/>
      <c r="BZ183" s="151"/>
      <c r="CA183" s="151"/>
      <c r="CB183" s="151"/>
      <c r="CC183" s="151"/>
      <c r="CD183" s="151"/>
      <c r="CE183" s="151"/>
      <c r="CF183" s="151"/>
      <c r="CG183" s="151"/>
      <c r="CH183" s="151"/>
      <c r="CI183" s="151"/>
      <c r="CJ183" s="151"/>
      <c r="CK183" s="151"/>
      <c r="CL183" s="151"/>
      <c r="CM183" s="151"/>
      <c r="CN183" s="151"/>
      <c r="CO183" s="151"/>
      <c r="CP183" s="151"/>
      <c r="CQ183" s="151"/>
      <c r="CR183" s="151"/>
      <c r="CS183" s="151"/>
      <c r="CT183" s="151"/>
      <c r="CU183" s="151"/>
      <c r="CV183" s="151"/>
      <c r="CW183" s="151"/>
      <c r="CX183" s="151"/>
      <c r="CY183" s="151"/>
      <c r="CZ183" s="151"/>
      <c r="DA183" s="151"/>
      <c r="DB183" s="151"/>
      <c r="DC183" s="151"/>
      <c r="DD183" s="151"/>
      <c r="DE183" s="151"/>
      <c r="DF183" s="151"/>
      <c r="DG183" s="151"/>
      <c r="DH183" s="151"/>
      <c r="DI183" s="151"/>
      <c r="DJ183" s="151"/>
      <c r="DK183" s="151"/>
      <c r="DL183" s="151"/>
      <c r="DM183" s="151"/>
      <c r="DN183" s="151"/>
      <c r="DO183" s="151"/>
      <c r="DP183" s="151"/>
      <c r="DQ183" s="151"/>
      <c r="DR183" s="151"/>
      <c r="DS183" s="151"/>
      <c r="DT183" s="151"/>
      <c r="DU183" s="151"/>
      <c r="DV183" s="151"/>
      <c r="DW183" s="151"/>
      <c r="DX183" s="151"/>
      <c r="DY183" s="151"/>
      <c r="DZ183" s="151"/>
      <c r="EA183" s="151"/>
      <c r="EB183" s="151"/>
      <c r="EC183" s="151"/>
      <c r="ED183" s="151"/>
      <c r="EE183" s="151"/>
      <c r="EF183" s="151"/>
      <c r="EG183" s="151"/>
      <c r="EH183" s="151"/>
      <c r="EI183" s="151"/>
      <c r="EJ183" s="151"/>
      <c r="EK183" s="151"/>
      <c r="EL183" s="151"/>
      <c r="EM183" s="151"/>
      <c r="EN183" s="151"/>
      <c r="EO183" s="151"/>
      <c r="EP183" s="151"/>
      <c r="EQ183" s="151"/>
      <c r="ER183" s="151"/>
      <c r="ES183" s="151"/>
      <c r="ET183" s="151"/>
      <c r="EU183" s="151"/>
      <c r="EV183" s="151"/>
      <c r="EW183" s="151"/>
      <c r="EX183" s="151"/>
      <c r="EY183" s="151"/>
      <c r="EZ183" s="151"/>
      <c r="FA183" s="151"/>
      <c r="FB183" s="151"/>
      <c r="FC183" s="151"/>
      <c r="FD183" s="151"/>
      <c r="FE183" s="151"/>
      <c r="FF183" s="151"/>
      <c r="FG183" s="151"/>
      <c r="FH183" s="151"/>
      <c r="FI183" s="151"/>
      <c r="FJ183" s="151"/>
      <c r="FK183" s="151"/>
      <c r="FL183" s="151">
        <v>301</v>
      </c>
      <c r="FM183" s="151"/>
      <c r="FN183" s="151"/>
      <c r="FO183" s="151"/>
      <c r="FP183" s="151"/>
      <c r="FQ183" s="151"/>
      <c r="FR183" s="151">
        <v>24</v>
      </c>
      <c r="FS183" s="151"/>
      <c r="FT183" s="151"/>
      <c r="FU183" s="151"/>
      <c r="FV183" s="151"/>
      <c r="FW183" s="151"/>
      <c r="FX183" s="151">
        <v>207</v>
      </c>
      <c r="FY183" s="151"/>
      <c r="FZ183" s="151"/>
      <c r="GA183" s="151"/>
      <c r="GB183" s="151"/>
      <c r="GC183" s="151"/>
      <c r="GD183" s="151"/>
      <c r="GE183" s="151"/>
      <c r="GF183" s="151"/>
      <c r="GG183" s="151"/>
      <c r="GH183" s="151"/>
      <c r="GI183" s="151"/>
      <c r="GJ183" s="151"/>
      <c r="GK183" s="151"/>
      <c r="GL183" s="151"/>
      <c r="GM183" s="151"/>
      <c r="GN183" s="151"/>
      <c r="GO183" s="151"/>
      <c r="GP183" s="151"/>
      <c r="GQ183" s="151"/>
      <c r="GR183" s="151"/>
      <c r="GS183" s="151"/>
      <c r="GT183" s="151"/>
      <c r="GU183" s="151"/>
      <c r="GV183" s="151"/>
      <c r="GW183" s="151"/>
      <c r="GX183" s="151"/>
      <c r="GY183" s="151"/>
      <c r="GZ183" s="151"/>
      <c r="HA183" s="151"/>
      <c r="HB183" s="151"/>
      <c r="HC183" s="151"/>
      <c r="HD183" s="151"/>
      <c r="HE183" s="151"/>
      <c r="HF183" s="151"/>
      <c r="HG183" s="151"/>
      <c r="HH183" s="151"/>
      <c r="HI183" s="151"/>
      <c r="HJ183" s="151"/>
      <c r="HK183" s="151"/>
      <c r="HL183" s="151"/>
      <c r="HM183" s="151"/>
      <c r="HN183" s="151"/>
      <c r="HO183" s="151"/>
      <c r="HP183" s="151"/>
      <c r="HQ183" s="151"/>
      <c r="HR183" s="151"/>
      <c r="HS183" s="151"/>
      <c r="HT183" s="151"/>
      <c r="HU183" s="151"/>
      <c r="HV183" s="151"/>
      <c r="HW183" s="151"/>
      <c r="HX183" s="151"/>
      <c r="HY183" s="151"/>
      <c r="HZ183" s="151"/>
      <c r="IA183" s="151"/>
      <c r="IB183" s="151"/>
      <c r="IC183" s="151"/>
      <c r="ID183" s="151"/>
      <c r="IE183" s="151"/>
      <c r="IF183" s="151"/>
      <c r="IG183" s="151"/>
      <c r="IH183" s="151"/>
      <c r="II183" s="151"/>
      <c r="IJ183" s="151"/>
      <c r="IK183" s="151"/>
      <c r="IL183" s="151"/>
      <c r="IM183" s="151"/>
      <c r="IN183" s="151"/>
      <c r="IO183" s="151"/>
      <c r="IP183" s="151"/>
      <c r="IQ183" s="151"/>
      <c r="IR183" s="151"/>
      <c r="IS183" s="151"/>
      <c r="IT183" s="151"/>
      <c r="IU183" s="151"/>
      <c r="IV183" s="151"/>
      <c r="IW183" s="151"/>
      <c r="IX183" s="151"/>
      <c r="IY183" s="151"/>
      <c r="IZ183" s="151"/>
      <c r="JA183" s="151"/>
      <c r="JB183" s="151"/>
      <c r="JC183" s="151"/>
      <c r="JD183" s="151"/>
      <c r="JE183" s="151"/>
      <c r="JF183" s="151"/>
      <c r="JG183" s="151"/>
      <c r="JH183" s="151"/>
      <c r="JI183" s="151"/>
      <c r="JJ183" s="151"/>
      <c r="JK183" s="151"/>
      <c r="JL183" s="151"/>
      <c r="JM183" s="151"/>
      <c r="JN183" s="151"/>
      <c r="JO183" s="151"/>
      <c r="JP183" s="151"/>
      <c r="JQ183" s="151"/>
      <c r="JR183" s="151"/>
      <c r="JS183" s="151"/>
      <c r="JT183" s="151"/>
      <c r="JU183" s="151"/>
      <c r="JV183" s="151"/>
      <c r="JW183" s="151"/>
      <c r="JX183" s="151"/>
      <c r="JY183" s="151"/>
      <c r="JZ183" s="151"/>
      <c r="KA183" s="151"/>
      <c r="KB183" s="151"/>
      <c r="KC183" s="151"/>
      <c r="KD183" s="151"/>
      <c r="KE183" s="151"/>
      <c r="KF183" s="151"/>
      <c r="KG183" s="151"/>
      <c r="KH183" s="151">
        <v>0</v>
      </c>
      <c r="KI183" s="151"/>
      <c r="KJ183" s="151"/>
      <c r="KK183" s="151"/>
      <c r="KL183" s="151">
        <v>0</v>
      </c>
      <c r="KM183" s="151"/>
      <c r="KN183" s="151"/>
      <c r="KO183" s="151"/>
      <c r="KP183" s="151"/>
      <c r="KQ183" s="151"/>
      <c r="KR183" s="151"/>
      <c r="KS183" s="151"/>
      <c r="KT183" s="151"/>
      <c r="KU183" s="151"/>
      <c r="KV183" s="151"/>
      <c r="KW183" s="151"/>
      <c r="KX183" s="151"/>
      <c r="KY183" s="151"/>
      <c r="KZ183" s="151"/>
      <c r="LA183" s="151"/>
      <c r="LB183" s="151"/>
      <c r="LC183" s="151"/>
      <c r="LD183" s="151"/>
      <c r="LE183" s="151"/>
      <c r="LF183" s="151"/>
      <c r="LG183" s="151"/>
      <c r="LH183" s="151"/>
      <c r="LI183" s="151"/>
      <c r="LJ183" s="151"/>
      <c r="LK183" s="151"/>
      <c r="LL183" s="151"/>
      <c r="LM183" s="151"/>
      <c r="LN183" s="151"/>
      <c r="LO183" s="151"/>
      <c r="LP183" s="151"/>
      <c r="LQ183" s="151"/>
      <c r="LR183" s="151"/>
      <c r="LS183" s="151"/>
      <c r="LT183" s="151"/>
      <c r="LU183" s="151"/>
      <c r="LV183" s="151"/>
      <c r="LW183" s="151"/>
      <c r="LX183" s="151"/>
      <c r="LY183" s="151"/>
      <c r="LZ183" s="151"/>
      <c r="MA183" s="151"/>
      <c r="MB183" s="151"/>
      <c r="MC183" s="151"/>
      <c r="MD183" s="151"/>
      <c r="ME183" s="151"/>
      <c r="MF183" s="151"/>
      <c r="MG183" s="151"/>
      <c r="MH183" s="151"/>
      <c r="MI183" s="151"/>
      <c r="MJ183" s="151"/>
      <c r="MK183" s="151"/>
      <c r="ML183" s="151"/>
      <c r="MM183" s="151"/>
      <c r="MN183" s="151"/>
      <c r="MO183" s="151"/>
      <c r="MP183" s="151"/>
      <c r="MQ183" s="151"/>
      <c r="MR183" s="151"/>
      <c r="MS183" s="151"/>
      <c r="MT183" s="151"/>
      <c r="MU183" s="151"/>
      <c r="MV183" s="151"/>
      <c r="MW183" s="151"/>
      <c r="MX183" s="151"/>
      <c r="MY183" s="151"/>
      <c r="MZ183" s="151"/>
      <c r="NA183" s="151"/>
      <c r="NB183" s="151"/>
      <c r="NC183" s="151"/>
      <c r="ND183" s="151"/>
      <c r="NE183" s="151"/>
      <c r="NF183" s="151"/>
      <c r="NG183" s="151"/>
      <c r="NH183" s="151"/>
      <c r="NI183" s="151"/>
      <c r="NJ183" s="151"/>
      <c r="NK183" s="151"/>
      <c r="NL183" s="151"/>
      <c r="NM183" s="151"/>
      <c r="NN183" s="151">
        <v>0</v>
      </c>
      <c r="NO183" s="151"/>
      <c r="NP183" s="151"/>
      <c r="NQ183" s="151"/>
      <c r="NR183" s="151"/>
      <c r="NS183" s="151"/>
      <c r="NT183" s="151"/>
      <c r="NU183" s="151"/>
      <c r="NV183" s="151"/>
      <c r="NW183" s="151"/>
      <c r="NX183" s="151"/>
      <c r="NY183" s="151"/>
      <c r="NZ183" s="151"/>
      <c r="OA183" s="151"/>
      <c r="OB183" s="151"/>
      <c r="OC183" s="151"/>
      <c r="OD183" s="151"/>
      <c r="OE183" s="151"/>
      <c r="OF183" s="151"/>
      <c r="OG183" s="151"/>
      <c r="OH183" s="151"/>
      <c r="OI183" s="151"/>
      <c r="OJ183" s="151"/>
      <c r="OK183" s="151"/>
      <c r="OL183" s="151"/>
      <c r="OM183" s="151"/>
      <c r="ON183" s="151"/>
      <c r="OO183" s="152"/>
      <c r="OP183" s="142">
        <v>535</v>
      </c>
      <c r="OQ183" s="153">
        <v>10494</v>
      </c>
      <c r="OR183" s="151">
        <v>902</v>
      </c>
      <c r="OS183" s="151"/>
      <c r="OT183" s="151">
        <v>152</v>
      </c>
      <c r="OU183" s="151"/>
      <c r="OV183" s="151">
        <v>37</v>
      </c>
      <c r="OW183" s="151">
        <v>178</v>
      </c>
      <c r="OX183" s="151">
        <v>-2288</v>
      </c>
      <c r="OY183" s="151"/>
      <c r="OZ183" s="151"/>
      <c r="PA183" s="151"/>
      <c r="PB183" s="151"/>
      <c r="PC183" s="151"/>
      <c r="PD183" s="151"/>
      <c r="PE183" s="151"/>
      <c r="PF183" s="151"/>
      <c r="PG183" s="151"/>
      <c r="PH183" s="151">
        <v>52</v>
      </c>
      <c r="PI183" s="151"/>
      <c r="PJ183" s="154"/>
      <c r="PK183" s="142">
        <v>9527</v>
      </c>
      <c r="PL183" s="142">
        <v>10062</v>
      </c>
    </row>
    <row r="184" spans="1:428" ht="15" x14ac:dyDescent="0.25">
      <c r="A184" s="156">
        <v>339112</v>
      </c>
      <c r="B184" s="157" t="s">
        <v>727</v>
      </c>
      <c r="C184" s="147" t="s">
        <v>369</v>
      </c>
      <c r="D184" s="153"/>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c r="AE184" s="151"/>
      <c r="AF184" s="151"/>
      <c r="AG184" s="151"/>
      <c r="AH184" s="151"/>
      <c r="AI184" s="151"/>
      <c r="AJ184" s="151"/>
      <c r="AK184" s="151"/>
      <c r="AL184" s="151"/>
      <c r="AM184" s="151"/>
      <c r="AN184" s="151"/>
      <c r="AO184" s="151"/>
      <c r="AP184" s="151"/>
      <c r="AQ184" s="151"/>
      <c r="AR184" s="151"/>
      <c r="AS184" s="151"/>
      <c r="AT184" s="151"/>
      <c r="AU184" s="151"/>
      <c r="AV184" s="151"/>
      <c r="AW184" s="151"/>
      <c r="AX184" s="151"/>
      <c r="AY184" s="151"/>
      <c r="AZ184" s="151"/>
      <c r="BA184" s="151"/>
      <c r="BB184" s="151"/>
      <c r="BC184" s="151"/>
      <c r="BD184" s="151"/>
      <c r="BE184" s="151"/>
      <c r="BF184" s="151"/>
      <c r="BG184" s="151"/>
      <c r="BH184" s="151"/>
      <c r="BI184" s="151"/>
      <c r="BJ184" s="151"/>
      <c r="BK184" s="151"/>
      <c r="BL184" s="151"/>
      <c r="BM184" s="151"/>
      <c r="BN184" s="151"/>
      <c r="BO184" s="151"/>
      <c r="BP184" s="151"/>
      <c r="BQ184" s="151"/>
      <c r="BR184" s="151"/>
      <c r="BS184" s="151"/>
      <c r="BT184" s="151"/>
      <c r="BU184" s="151"/>
      <c r="BV184" s="151"/>
      <c r="BW184" s="151"/>
      <c r="BX184" s="151"/>
      <c r="BY184" s="151"/>
      <c r="BZ184" s="151"/>
      <c r="CA184" s="151"/>
      <c r="CB184" s="151"/>
      <c r="CC184" s="151"/>
      <c r="CD184" s="151"/>
      <c r="CE184" s="151"/>
      <c r="CF184" s="151"/>
      <c r="CG184" s="151"/>
      <c r="CH184" s="151"/>
      <c r="CI184" s="151"/>
      <c r="CJ184" s="151"/>
      <c r="CK184" s="151"/>
      <c r="CL184" s="151"/>
      <c r="CM184" s="151"/>
      <c r="CN184" s="151"/>
      <c r="CO184" s="151"/>
      <c r="CP184" s="151"/>
      <c r="CQ184" s="151"/>
      <c r="CR184" s="151"/>
      <c r="CS184" s="151"/>
      <c r="CT184" s="151"/>
      <c r="CU184" s="151"/>
      <c r="CV184" s="151"/>
      <c r="CW184" s="151"/>
      <c r="CX184" s="151"/>
      <c r="CY184" s="151"/>
      <c r="CZ184" s="151"/>
      <c r="DA184" s="151"/>
      <c r="DB184" s="151"/>
      <c r="DC184" s="151"/>
      <c r="DD184" s="151"/>
      <c r="DE184" s="151"/>
      <c r="DF184" s="151"/>
      <c r="DG184" s="151"/>
      <c r="DH184" s="151"/>
      <c r="DI184" s="151"/>
      <c r="DJ184" s="151"/>
      <c r="DK184" s="151"/>
      <c r="DL184" s="151"/>
      <c r="DM184" s="151"/>
      <c r="DN184" s="151"/>
      <c r="DO184" s="151"/>
      <c r="DP184" s="151"/>
      <c r="DQ184" s="151"/>
      <c r="DR184" s="151"/>
      <c r="DS184" s="151"/>
      <c r="DT184" s="151"/>
      <c r="DU184" s="151"/>
      <c r="DV184" s="151"/>
      <c r="DW184" s="151"/>
      <c r="DX184" s="151"/>
      <c r="DY184" s="151"/>
      <c r="DZ184" s="151"/>
      <c r="EA184" s="151"/>
      <c r="EB184" s="151"/>
      <c r="EC184" s="151"/>
      <c r="ED184" s="151"/>
      <c r="EE184" s="151"/>
      <c r="EF184" s="151"/>
      <c r="EG184" s="151"/>
      <c r="EH184" s="151"/>
      <c r="EI184" s="151"/>
      <c r="EJ184" s="151"/>
      <c r="EK184" s="151"/>
      <c r="EL184" s="151"/>
      <c r="EM184" s="151"/>
      <c r="EN184" s="151"/>
      <c r="EO184" s="151"/>
      <c r="EP184" s="151"/>
      <c r="EQ184" s="151"/>
      <c r="ER184" s="151"/>
      <c r="ES184" s="151"/>
      <c r="ET184" s="151"/>
      <c r="EU184" s="151"/>
      <c r="EV184" s="151"/>
      <c r="EW184" s="151"/>
      <c r="EX184" s="151"/>
      <c r="EY184" s="151"/>
      <c r="EZ184" s="151"/>
      <c r="FA184" s="151"/>
      <c r="FB184" s="151"/>
      <c r="FC184" s="151"/>
      <c r="FD184" s="151"/>
      <c r="FE184" s="151"/>
      <c r="FF184" s="151"/>
      <c r="FG184" s="151"/>
      <c r="FH184" s="151"/>
      <c r="FI184" s="151"/>
      <c r="FJ184" s="151"/>
      <c r="FK184" s="151"/>
      <c r="FL184" s="151"/>
      <c r="FM184" s="151"/>
      <c r="FN184" s="151"/>
      <c r="FO184" s="151"/>
      <c r="FP184" s="151"/>
      <c r="FQ184" s="151"/>
      <c r="FR184" s="151"/>
      <c r="FS184" s="151"/>
      <c r="FT184" s="151"/>
      <c r="FU184" s="151"/>
      <c r="FV184" s="151"/>
      <c r="FW184" s="151"/>
      <c r="FX184" s="151"/>
      <c r="FY184" s="151">
        <v>342</v>
      </c>
      <c r="FZ184" s="151">
        <v>62</v>
      </c>
      <c r="GA184" s="151"/>
      <c r="GB184" s="151">
        <v>6</v>
      </c>
      <c r="GC184" s="151">
        <v>0</v>
      </c>
      <c r="GD184" s="151"/>
      <c r="GE184" s="151"/>
      <c r="GF184" s="151"/>
      <c r="GG184" s="151"/>
      <c r="GH184" s="151"/>
      <c r="GI184" s="151"/>
      <c r="GJ184" s="151"/>
      <c r="GK184" s="151"/>
      <c r="GL184" s="151"/>
      <c r="GM184" s="151"/>
      <c r="GN184" s="151"/>
      <c r="GO184" s="151"/>
      <c r="GP184" s="151"/>
      <c r="GQ184" s="151"/>
      <c r="GR184" s="151"/>
      <c r="GS184" s="151"/>
      <c r="GT184" s="151"/>
      <c r="GU184" s="151"/>
      <c r="GV184" s="151"/>
      <c r="GW184" s="151"/>
      <c r="GX184" s="151"/>
      <c r="GY184" s="151"/>
      <c r="GZ184" s="151"/>
      <c r="HA184" s="151"/>
      <c r="HB184" s="151"/>
      <c r="HC184" s="151"/>
      <c r="HD184" s="151"/>
      <c r="HE184" s="151"/>
      <c r="HF184" s="151"/>
      <c r="HG184" s="151"/>
      <c r="HH184" s="151"/>
      <c r="HI184" s="151"/>
      <c r="HJ184" s="151"/>
      <c r="HK184" s="151"/>
      <c r="HL184" s="151"/>
      <c r="HM184" s="151"/>
      <c r="HN184" s="151"/>
      <c r="HO184" s="151"/>
      <c r="HP184" s="151"/>
      <c r="HQ184" s="151"/>
      <c r="HR184" s="151"/>
      <c r="HS184" s="151"/>
      <c r="HT184" s="151"/>
      <c r="HU184" s="151"/>
      <c r="HV184" s="151"/>
      <c r="HW184" s="151"/>
      <c r="HX184" s="151"/>
      <c r="HY184" s="151"/>
      <c r="HZ184" s="151"/>
      <c r="IA184" s="151"/>
      <c r="IB184" s="151"/>
      <c r="IC184" s="151"/>
      <c r="ID184" s="151"/>
      <c r="IE184" s="151"/>
      <c r="IF184" s="151"/>
      <c r="IG184" s="151"/>
      <c r="IH184" s="151"/>
      <c r="II184" s="151"/>
      <c r="IJ184" s="151"/>
      <c r="IK184" s="151"/>
      <c r="IL184" s="151"/>
      <c r="IM184" s="151"/>
      <c r="IN184" s="151"/>
      <c r="IO184" s="151"/>
      <c r="IP184" s="151"/>
      <c r="IQ184" s="151"/>
      <c r="IR184" s="151"/>
      <c r="IS184" s="151"/>
      <c r="IT184" s="151"/>
      <c r="IU184" s="151"/>
      <c r="IV184" s="151"/>
      <c r="IW184" s="151"/>
      <c r="IX184" s="151"/>
      <c r="IY184" s="151"/>
      <c r="IZ184" s="151"/>
      <c r="JA184" s="151"/>
      <c r="JB184" s="151"/>
      <c r="JC184" s="151"/>
      <c r="JD184" s="151"/>
      <c r="JE184" s="151"/>
      <c r="JF184" s="151"/>
      <c r="JG184" s="151"/>
      <c r="JH184" s="151"/>
      <c r="JI184" s="151"/>
      <c r="JJ184" s="151"/>
      <c r="JK184" s="151"/>
      <c r="JL184" s="151"/>
      <c r="JM184" s="151"/>
      <c r="JN184" s="151"/>
      <c r="JO184" s="151"/>
      <c r="JP184" s="151"/>
      <c r="JQ184" s="151"/>
      <c r="JR184" s="151"/>
      <c r="JS184" s="151"/>
      <c r="JT184" s="151"/>
      <c r="JU184" s="151"/>
      <c r="JV184" s="151"/>
      <c r="JW184" s="151"/>
      <c r="JX184" s="151"/>
      <c r="JY184" s="151"/>
      <c r="JZ184" s="151"/>
      <c r="KA184" s="151"/>
      <c r="KB184" s="151"/>
      <c r="KC184" s="151"/>
      <c r="KD184" s="151"/>
      <c r="KE184" s="151"/>
      <c r="KF184" s="151"/>
      <c r="KG184" s="151"/>
      <c r="KH184" s="151"/>
      <c r="KI184" s="151"/>
      <c r="KJ184" s="151"/>
      <c r="KK184" s="151"/>
      <c r="KL184" s="151"/>
      <c r="KM184" s="151"/>
      <c r="KN184" s="151"/>
      <c r="KO184" s="151"/>
      <c r="KP184" s="151"/>
      <c r="KQ184" s="151"/>
      <c r="KR184" s="151"/>
      <c r="KS184" s="151"/>
      <c r="KT184" s="151"/>
      <c r="KU184" s="151"/>
      <c r="KV184" s="151"/>
      <c r="KW184" s="151"/>
      <c r="KX184" s="151"/>
      <c r="KY184" s="151"/>
      <c r="KZ184" s="151"/>
      <c r="LA184" s="151"/>
      <c r="LB184" s="151"/>
      <c r="LC184" s="151"/>
      <c r="LD184" s="151"/>
      <c r="LE184" s="151"/>
      <c r="LF184" s="151"/>
      <c r="LG184" s="151"/>
      <c r="LH184" s="151"/>
      <c r="LI184" s="151"/>
      <c r="LJ184" s="151"/>
      <c r="LK184" s="151"/>
      <c r="LL184" s="151"/>
      <c r="LM184" s="151"/>
      <c r="LN184" s="151"/>
      <c r="LO184" s="151"/>
      <c r="LP184" s="151"/>
      <c r="LQ184" s="151"/>
      <c r="LR184" s="151"/>
      <c r="LS184" s="151"/>
      <c r="LT184" s="151"/>
      <c r="LU184" s="151"/>
      <c r="LV184" s="151"/>
      <c r="LW184" s="151"/>
      <c r="LX184" s="151">
        <v>2</v>
      </c>
      <c r="LY184" s="151"/>
      <c r="LZ184" s="151"/>
      <c r="MA184" s="151">
        <v>4</v>
      </c>
      <c r="MB184" s="151"/>
      <c r="MC184" s="151"/>
      <c r="MD184" s="151"/>
      <c r="ME184" s="151">
        <v>233</v>
      </c>
      <c r="MF184" s="151"/>
      <c r="MG184" s="151"/>
      <c r="MH184" s="151"/>
      <c r="MI184" s="151"/>
      <c r="MJ184" s="151"/>
      <c r="MK184" s="151"/>
      <c r="ML184" s="151"/>
      <c r="MM184" s="151"/>
      <c r="MN184" s="151"/>
      <c r="MO184" s="151"/>
      <c r="MP184" s="151"/>
      <c r="MQ184" s="151"/>
      <c r="MR184" s="151">
        <v>0</v>
      </c>
      <c r="MS184" s="151"/>
      <c r="MT184" s="151">
        <v>4441</v>
      </c>
      <c r="MU184" s="151">
        <v>89</v>
      </c>
      <c r="MV184" s="151">
        <v>2</v>
      </c>
      <c r="MW184" s="151">
        <v>933</v>
      </c>
      <c r="MX184" s="151">
        <v>29</v>
      </c>
      <c r="MY184" s="151">
        <v>11</v>
      </c>
      <c r="MZ184" s="151">
        <v>38</v>
      </c>
      <c r="NA184" s="151">
        <v>15117</v>
      </c>
      <c r="NB184" s="151">
        <v>358</v>
      </c>
      <c r="NC184" s="151">
        <v>2</v>
      </c>
      <c r="ND184" s="151"/>
      <c r="NE184" s="151"/>
      <c r="NF184" s="151"/>
      <c r="NG184" s="151"/>
      <c r="NH184" s="151"/>
      <c r="NI184" s="151"/>
      <c r="NJ184" s="151"/>
      <c r="NK184" s="151"/>
      <c r="NL184" s="151"/>
      <c r="NM184" s="151"/>
      <c r="NN184" s="151"/>
      <c r="NO184" s="151"/>
      <c r="NP184" s="151"/>
      <c r="NQ184" s="151"/>
      <c r="NR184" s="151"/>
      <c r="NS184" s="151"/>
      <c r="NT184" s="151"/>
      <c r="NU184" s="151"/>
      <c r="NV184" s="151"/>
      <c r="NW184" s="151"/>
      <c r="NX184" s="151"/>
      <c r="NY184" s="151"/>
      <c r="NZ184" s="151"/>
      <c r="OA184" s="151"/>
      <c r="OB184" s="151"/>
      <c r="OC184" s="151"/>
      <c r="OD184" s="151"/>
      <c r="OE184" s="151">
        <v>104</v>
      </c>
      <c r="OF184" s="151">
        <v>8</v>
      </c>
      <c r="OG184" s="151"/>
      <c r="OH184" s="151"/>
      <c r="OI184" s="151"/>
      <c r="OJ184" s="151"/>
      <c r="OK184" s="151">
        <v>281</v>
      </c>
      <c r="OL184" s="151"/>
      <c r="OM184" s="151"/>
      <c r="ON184" s="151"/>
      <c r="OO184" s="152"/>
      <c r="OP184" s="142">
        <v>22061</v>
      </c>
      <c r="OQ184" s="153">
        <v>46</v>
      </c>
      <c r="OR184" s="151">
        <v>18968</v>
      </c>
      <c r="OS184" s="151"/>
      <c r="OT184" s="151"/>
      <c r="OU184" s="151"/>
      <c r="OV184" s="151">
        <v>215</v>
      </c>
      <c r="OW184" s="151">
        <v>9702</v>
      </c>
      <c r="OX184" s="151">
        <v>-11967</v>
      </c>
      <c r="OY184" s="151"/>
      <c r="OZ184" s="151">
        <v>48</v>
      </c>
      <c r="PA184" s="151"/>
      <c r="PB184" s="151"/>
      <c r="PC184" s="151"/>
      <c r="PD184" s="151">
        <v>4</v>
      </c>
      <c r="PE184" s="151"/>
      <c r="PF184" s="151"/>
      <c r="PG184" s="151"/>
      <c r="PH184" s="151">
        <v>86</v>
      </c>
      <c r="PI184" s="151"/>
      <c r="PJ184" s="154"/>
      <c r="PK184" s="142">
        <v>17101</v>
      </c>
      <c r="PL184" s="142">
        <v>39162</v>
      </c>
    </row>
    <row r="185" spans="1:428" ht="15" x14ac:dyDescent="0.25">
      <c r="A185" s="156">
        <v>339113</v>
      </c>
      <c r="B185" s="157" t="s">
        <v>727</v>
      </c>
      <c r="C185" s="147" t="s">
        <v>370</v>
      </c>
      <c r="D185" s="153"/>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c r="AE185" s="151"/>
      <c r="AF185" s="151"/>
      <c r="AG185" s="151"/>
      <c r="AH185" s="151"/>
      <c r="AI185" s="151">
        <v>6</v>
      </c>
      <c r="AJ185" s="151">
        <v>1</v>
      </c>
      <c r="AK185" s="151"/>
      <c r="AL185" s="151"/>
      <c r="AM185" s="151"/>
      <c r="AN185" s="151"/>
      <c r="AO185" s="151"/>
      <c r="AP185" s="151">
        <v>3</v>
      </c>
      <c r="AQ185" s="151"/>
      <c r="AR185" s="151">
        <v>2</v>
      </c>
      <c r="AS185" s="151">
        <v>1</v>
      </c>
      <c r="AT185" s="151">
        <v>2</v>
      </c>
      <c r="AU185" s="151"/>
      <c r="AV185" s="151"/>
      <c r="AW185" s="151">
        <v>2</v>
      </c>
      <c r="AX185" s="151">
        <v>3</v>
      </c>
      <c r="AY185" s="151"/>
      <c r="AZ185" s="151"/>
      <c r="BA185" s="151"/>
      <c r="BB185" s="151">
        <v>3</v>
      </c>
      <c r="BC185" s="151">
        <v>27</v>
      </c>
      <c r="BD185" s="151"/>
      <c r="BE185" s="151">
        <v>4</v>
      </c>
      <c r="BF185" s="151"/>
      <c r="BG185" s="151"/>
      <c r="BH185" s="151">
        <v>2</v>
      </c>
      <c r="BI185" s="151"/>
      <c r="BJ185" s="151"/>
      <c r="BK185" s="151">
        <v>2</v>
      </c>
      <c r="BL185" s="151">
        <v>3</v>
      </c>
      <c r="BM185" s="151"/>
      <c r="BN185" s="151"/>
      <c r="BO185" s="151"/>
      <c r="BP185" s="151"/>
      <c r="BQ185" s="151"/>
      <c r="BR185" s="151"/>
      <c r="BS185" s="151">
        <v>4</v>
      </c>
      <c r="BT185" s="151"/>
      <c r="BU185" s="151"/>
      <c r="BV185" s="151"/>
      <c r="BW185" s="151"/>
      <c r="BX185" s="151"/>
      <c r="BY185" s="151">
        <v>3</v>
      </c>
      <c r="BZ185" s="151"/>
      <c r="CA185" s="151"/>
      <c r="CB185" s="151"/>
      <c r="CC185" s="151"/>
      <c r="CD185" s="151"/>
      <c r="CE185" s="151"/>
      <c r="CF185" s="151"/>
      <c r="CG185" s="151">
        <v>3</v>
      </c>
      <c r="CH185" s="151">
        <v>2</v>
      </c>
      <c r="CI185" s="151"/>
      <c r="CJ185" s="151"/>
      <c r="CK185" s="151">
        <v>30</v>
      </c>
      <c r="CL185" s="151">
        <v>4</v>
      </c>
      <c r="CM185" s="151">
        <v>18</v>
      </c>
      <c r="CN185" s="151"/>
      <c r="CO185" s="151"/>
      <c r="CP185" s="151">
        <v>0</v>
      </c>
      <c r="CQ185" s="151"/>
      <c r="CR185" s="151"/>
      <c r="CS185" s="151"/>
      <c r="CT185" s="151"/>
      <c r="CU185" s="151"/>
      <c r="CV185" s="151"/>
      <c r="CW185" s="151"/>
      <c r="CX185" s="151"/>
      <c r="CY185" s="151"/>
      <c r="CZ185" s="151"/>
      <c r="DA185" s="151">
        <v>4</v>
      </c>
      <c r="DB185" s="151">
        <v>0</v>
      </c>
      <c r="DC185" s="151">
        <v>9</v>
      </c>
      <c r="DD185" s="151"/>
      <c r="DE185" s="151"/>
      <c r="DF185" s="151">
        <v>1</v>
      </c>
      <c r="DG185" s="151"/>
      <c r="DH185" s="151">
        <v>12</v>
      </c>
      <c r="DI185" s="151"/>
      <c r="DJ185" s="151"/>
      <c r="DK185" s="151"/>
      <c r="DL185" s="151"/>
      <c r="DM185" s="151"/>
      <c r="DN185" s="151"/>
      <c r="DO185" s="151"/>
      <c r="DP185" s="151"/>
      <c r="DQ185" s="151"/>
      <c r="DR185" s="151"/>
      <c r="DS185" s="151"/>
      <c r="DT185" s="151"/>
      <c r="DU185" s="151"/>
      <c r="DV185" s="151"/>
      <c r="DW185" s="151"/>
      <c r="DX185" s="151"/>
      <c r="DY185" s="151"/>
      <c r="DZ185" s="151"/>
      <c r="EA185" s="151"/>
      <c r="EB185" s="151"/>
      <c r="EC185" s="151"/>
      <c r="ED185" s="151"/>
      <c r="EE185" s="151">
        <v>3</v>
      </c>
      <c r="EF185" s="151"/>
      <c r="EG185" s="151"/>
      <c r="EH185" s="151"/>
      <c r="EI185" s="151">
        <v>1</v>
      </c>
      <c r="EJ185" s="151"/>
      <c r="EK185" s="151">
        <v>2</v>
      </c>
      <c r="EL185" s="151"/>
      <c r="EM185" s="151"/>
      <c r="EN185" s="151"/>
      <c r="EO185" s="151">
        <v>13</v>
      </c>
      <c r="EP185" s="151"/>
      <c r="EQ185" s="151">
        <v>4</v>
      </c>
      <c r="ER185" s="151"/>
      <c r="ES185" s="151"/>
      <c r="ET185" s="151">
        <v>10</v>
      </c>
      <c r="EU185" s="151"/>
      <c r="EV185" s="151"/>
      <c r="EW185" s="151"/>
      <c r="EX185" s="151"/>
      <c r="EY185" s="151"/>
      <c r="EZ185" s="151"/>
      <c r="FA185" s="151"/>
      <c r="FB185" s="151">
        <v>8</v>
      </c>
      <c r="FC185" s="151"/>
      <c r="FD185" s="151">
        <v>6</v>
      </c>
      <c r="FE185" s="151">
        <v>6</v>
      </c>
      <c r="FF185" s="151"/>
      <c r="FG185" s="151"/>
      <c r="FH185" s="151"/>
      <c r="FI185" s="151"/>
      <c r="FJ185" s="151"/>
      <c r="FK185" s="151"/>
      <c r="FL185" s="151">
        <v>6</v>
      </c>
      <c r="FM185" s="151"/>
      <c r="FN185" s="151">
        <v>1</v>
      </c>
      <c r="FO185" s="151"/>
      <c r="FP185" s="151"/>
      <c r="FQ185" s="151"/>
      <c r="FR185" s="151"/>
      <c r="FS185" s="151"/>
      <c r="FT185" s="151"/>
      <c r="FU185" s="151"/>
      <c r="FV185" s="151"/>
      <c r="FW185" s="151"/>
      <c r="FX185" s="151"/>
      <c r="FY185" s="151">
        <v>1362</v>
      </c>
      <c r="FZ185" s="151">
        <v>1324</v>
      </c>
      <c r="GA185" s="151">
        <v>1</v>
      </c>
      <c r="GB185" s="151">
        <v>5</v>
      </c>
      <c r="GC185" s="151"/>
      <c r="GD185" s="151"/>
      <c r="GE185" s="151"/>
      <c r="GF185" s="151"/>
      <c r="GG185" s="151"/>
      <c r="GH185" s="151"/>
      <c r="GI185" s="151"/>
      <c r="GJ185" s="151"/>
      <c r="GK185" s="151"/>
      <c r="GL185" s="151"/>
      <c r="GM185" s="151"/>
      <c r="GN185" s="151"/>
      <c r="GO185" s="151"/>
      <c r="GP185" s="151"/>
      <c r="GQ185" s="151"/>
      <c r="GR185" s="151"/>
      <c r="GS185" s="151"/>
      <c r="GT185" s="151"/>
      <c r="GU185" s="151"/>
      <c r="GV185" s="151"/>
      <c r="GW185" s="151"/>
      <c r="GX185" s="151"/>
      <c r="GY185" s="151"/>
      <c r="GZ185" s="151"/>
      <c r="HA185" s="151"/>
      <c r="HB185" s="151"/>
      <c r="HC185" s="151"/>
      <c r="HD185" s="151"/>
      <c r="HE185" s="151"/>
      <c r="HF185" s="151"/>
      <c r="HG185" s="151"/>
      <c r="HH185" s="151"/>
      <c r="HI185" s="151"/>
      <c r="HJ185" s="151"/>
      <c r="HK185" s="151"/>
      <c r="HL185" s="151"/>
      <c r="HM185" s="151"/>
      <c r="HN185" s="151"/>
      <c r="HO185" s="151"/>
      <c r="HP185" s="151"/>
      <c r="HQ185" s="151"/>
      <c r="HR185" s="151"/>
      <c r="HS185" s="151"/>
      <c r="HT185" s="151"/>
      <c r="HU185" s="151"/>
      <c r="HV185" s="151"/>
      <c r="HW185" s="151"/>
      <c r="HX185" s="151"/>
      <c r="HY185" s="151"/>
      <c r="HZ185" s="151"/>
      <c r="IA185" s="151"/>
      <c r="IB185" s="151"/>
      <c r="IC185" s="151"/>
      <c r="ID185" s="151"/>
      <c r="IE185" s="151"/>
      <c r="IF185" s="151"/>
      <c r="IG185" s="151"/>
      <c r="IH185" s="151"/>
      <c r="II185" s="151"/>
      <c r="IJ185" s="151"/>
      <c r="IK185" s="151"/>
      <c r="IL185" s="151"/>
      <c r="IM185" s="151"/>
      <c r="IN185" s="151"/>
      <c r="IO185" s="151"/>
      <c r="IP185" s="151"/>
      <c r="IQ185" s="151"/>
      <c r="IR185" s="151"/>
      <c r="IS185" s="151"/>
      <c r="IT185" s="151"/>
      <c r="IU185" s="151"/>
      <c r="IV185" s="151"/>
      <c r="IW185" s="151"/>
      <c r="IX185" s="151">
        <v>21</v>
      </c>
      <c r="IY185" s="151">
        <v>7</v>
      </c>
      <c r="IZ185" s="151"/>
      <c r="JA185" s="151">
        <v>13</v>
      </c>
      <c r="JB185" s="151"/>
      <c r="JC185" s="151"/>
      <c r="JD185" s="151"/>
      <c r="JE185" s="151"/>
      <c r="JF185" s="151"/>
      <c r="JG185" s="151"/>
      <c r="JH185" s="151"/>
      <c r="JI185" s="151"/>
      <c r="JJ185" s="151"/>
      <c r="JK185" s="151"/>
      <c r="JL185" s="151"/>
      <c r="JM185" s="151"/>
      <c r="JN185" s="151"/>
      <c r="JO185" s="151"/>
      <c r="JP185" s="151"/>
      <c r="JQ185" s="151"/>
      <c r="JR185" s="151"/>
      <c r="JS185" s="151"/>
      <c r="JT185" s="151"/>
      <c r="JU185" s="151"/>
      <c r="JV185" s="151"/>
      <c r="JW185" s="151"/>
      <c r="JX185" s="151"/>
      <c r="JY185" s="151"/>
      <c r="JZ185" s="151"/>
      <c r="KA185" s="151"/>
      <c r="KB185" s="151"/>
      <c r="KC185" s="151"/>
      <c r="KD185" s="151"/>
      <c r="KE185" s="151"/>
      <c r="KF185" s="151"/>
      <c r="KG185" s="151"/>
      <c r="KH185" s="151"/>
      <c r="KI185" s="151"/>
      <c r="KJ185" s="151"/>
      <c r="KK185" s="151"/>
      <c r="KL185" s="151"/>
      <c r="KM185" s="151"/>
      <c r="KN185" s="151"/>
      <c r="KO185" s="151"/>
      <c r="KP185" s="151"/>
      <c r="KQ185" s="151"/>
      <c r="KR185" s="151"/>
      <c r="KS185" s="151"/>
      <c r="KT185" s="151"/>
      <c r="KU185" s="151"/>
      <c r="KV185" s="151"/>
      <c r="KW185" s="151"/>
      <c r="KX185" s="151"/>
      <c r="KY185" s="151"/>
      <c r="KZ185" s="151"/>
      <c r="LA185" s="151"/>
      <c r="LB185" s="151"/>
      <c r="LC185" s="151"/>
      <c r="LD185" s="151"/>
      <c r="LE185" s="151"/>
      <c r="LF185" s="151"/>
      <c r="LG185" s="151"/>
      <c r="LH185" s="151"/>
      <c r="LI185" s="151"/>
      <c r="LJ185" s="151"/>
      <c r="LK185" s="151"/>
      <c r="LL185" s="151"/>
      <c r="LM185" s="151"/>
      <c r="LN185" s="151"/>
      <c r="LO185" s="151"/>
      <c r="LP185" s="151"/>
      <c r="LQ185" s="151"/>
      <c r="LR185" s="151"/>
      <c r="LS185" s="151"/>
      <c r="LT185" s="151"/>
      <c r="LU185" s="151"/>
      <c r="LV185" s="151"/>
      <c r="LW185" s="151"/>
      <c r="LX185" s="151">
        <v>39</v>
      </c>
      <c r="LY185" s="151"/>
      <c r="LZ185" s="151"/>
      <c r="MA185" s="151">
        <v>34</v>
      </c>
      <c r="MB185" s="151"/>
      <c r="MC185" s="151"/>
      <c r="MD185" s="151"/>
      <c r="ME185" s="151">
        <v>87</v>
      </c>
      <c r="MF185" s="151"/>
      <c r="MG185" s="151">
        <v>1</v>
      </c>
      <c r="MH185" s="151"/>
      <c r="MI185" s="151">
        <v>220</v>
      </c>
      <c r="MJ185" s="151"/>
      <c r="MK185" s="151"/>
      <c r="ML185" s="151"/>
      <c r="MM185" s="151"/>
      <c r="MN185" s="151"/>
      <c r="MO185" s="151"/>
      <c r="MP185" s="151">
        <v>206</v>
      </c>
      <c r="MQ185" s="151"/>
      <c r="MR185" s="151"/>
      <c r="MS185" s="151">
        <v>7</v>
      </c>
      <c r="MT185" s="151">
        <v>5390</v>
      </c>
      <c r="MU185" s="151">
        <v>269</v>
      </c>
      <c r="MV185" s="151">
        <v>24</v>
      </c>
      <c r="MW185" s="151">
        <v>378</v>
      </c>
      <c r="MX185" s="151">
        <v>3</v>
      </c>
      <c r="MY185" s="151"/>
      <c r="MZ185" s="151">
        <v>0</v>
      </c>
      <c r="NA185" s="151">
        <v>8311</v>
      </c>
      <c r="NB185" s="151">
        <v>227</v>
      </c>
      <c r="NC185" s="151">
        <v>50</v>
      </c>
      <c r="ND185" s="151">
        <v>31</v>
      </c>
      <c r="NE185" s="151"/>
      <c r="NF185" s="151">
        <v>174</v>
      </c>
      <c r="NG185" s="151"/>
      <c r="NH185" s="151"/>
      <c r="NI185" s="151"/>
      <c r="NJ185" s="151"/>
      <c r="NK185" s="151"/>
      <c r="NL185" s="151"/>
      <c r="NM185" s="151"/>
      <c r="NN185" s="151"/>
      <c r="NO185" s="151"/>
      <c r="NP185" s="151"/>
      <c r="NQ185" s="151"/>
      <c r="NR185" s="151"/>
      <c r="NS185" s="151"/>
      <c r="NT185" s="151"/>
      <c r="NU185" s="151"/>
      <c r="NV185" s="151"/>
      <c r="NW185" s="151"/>
      <c r="NX185" s="151"/>
      <c r="NY185" s="151"/>
      <c r="NZ185" s="151"/>
      <c r="OA185" s="151"/>
      <c r="OB185" s="151"/>
      <c r="OC185" s="151"/>
      <c r="OD185" s="151"/>
      <c r="OE185" s="151">
        <v>632</v>
      </c>
      <c r="OF185" s="151">
        <v>184</v>
      </c>
      <c r="OG185" s="151"/>
      <c r="OH185" s="151"/>
      <c r="OI185" s="151"/>
      <c r="OJ185" s="151"/>
      <c r="OK185" s="151">
        <v>2975</v>
      </c>
      <c r="OL185" s="151">
        <v>1</v>
      </c>
      <c r="OM185" s="151"/>
      <c r="ON185" s="151">
        <v>26</v>
      </c>
      <c r="OO185" s="152">
        <v>0</v>
      </c>
      <c r="OP185" s="142">
        <v>22212</v>
      </c>
      <c r="OQ185" s="153">
        <v>8679</v>
      </c>
      <c r="OR185" s="151">
        <v>7443</v>
      </c>
      <c r="OS185" s="151"/>
      <c r="OT185" s="151"/>
      <c r="OU185" s="151"/>
      <c r="OV185" s="151">
        <v>126</v>
      </c>
      <c r="OW185" s="151">
        <v>6831</v>
      </c>
      <c r="OX185" s="151">
        <v>-17234</v>
      </c>
      <c r="OY185" s="151"/>
      <c r="OZ185" s="151">
        <v>4</v>
      </c>
      <c r="PA185" s="151"/>
      <c r="PB185" s="151"/>
      <c r="PC185" s="151"/>
      <c r="PD185" s="151">
        <v>41</v>
      </c>
      <c r="PE185" s="151"/>
      <c r="PF185" s="151"/>
      <c r="PG185" s="151"/>
      <c r="PH185" s="151">
        <v>734</v>
      </c>
      <c r="PI185" s="151"/>
      <c r="PJ185" s="154"/>
      <c r="PK185" s="142">
        <v>6626</v>
      </c>
      <c r="PL185" s="142">
        <v>28837</v>
      </c>
    </row>
    <row r="186" spans="1:428" ht="15" x14ac:dyDescent="0.25">
      <c r="A186" s="156">
        <v>339114</v>
      </c>
      <c r="B186" s="157" t="s">
        <v>727</v>
      </c>
      <c r="C186" s="147" t="s">
        <v>371</v>
      </c>
      <c r="D186" s="153"/>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c r="AE186" s="151"/>
      <c r="AF186" s="151"/>
      <c r="AG186" s="151"/>
      <c r="AH186" s="151"/>
      <c r="AI186" s="151"/>
      <c r="AJ186" s="151"/>
      <c r="AK186" s="151"/>
      <c r="AL186" s="151"/>
      <c r="AM186" s="151"/>
      <c r="AN186" s="151"/>
      <c r="AO186" s="151"/>
      <c r="AP186" s="151"/>
      <c r="AQ186" s="151"/>
      <c r="AR186" s="151"/>
      <c r="AS186" s="151"/>
      <c r="AT186" s="151"/>
      <c r="AU186" s="151"/>
      <c r="AV186" s="151"/>
      <c r="AW186" s="151"/>
      <c r="AX186" s="151"/>
      <c r="AY186" s="151"/>
      <c r="AZ186" s="151"/>
      <c r="BA186" s="151"/>
      <c r="BB186" s="151"/>
      <c r="BC186" s="151"/>
      <c r="BD186" s="151"/>
      <c r="BE186" s="151"/>
      <c r="BF186" s="151"/>
      <c r="BG186" s="151"/>
      <c r="BH186" s="151"/>
      <c r="BI186" s="151"/>
      <c r="BJ186" s="151"/>
      <c r="BK186" s="151"/>
      <c r="BL186" s="151"/>
      <c r="BM186" s="151"/>
      <c r="BN186" s="151"/>
      <c r="BO186" s="151"/>
      <c r="BP186" s="151"/>
      <c r="BQ186" s="151"/>
      <c r="BR186" s="151"/>
      <c r="BS186" s="151"/>
      <c r="BT186" s="151"/>
      <c r="BU186" s="151"/>
      <c r="BV186" s="151"/>
      <c r="BW186" s="151"/>
      <c r="BX186" s="151"/>
      <c r="BY186" s="151"/>
      <c r="BZ186" s="151"/>
      <c r="CA186" s="151"/>
      <c r="CB186" s="151"/>
      <c r="CC186" s="151"/>
      <c r="CD186" s="151"/>
      <c r="CE186" s="151"/>
      <c r="CF186" s="151"/>
      <c r="CG186" s="151"/>
      <c r="CH186" s="151"/>
      <c r="CI186" s="151"/>
      <c r="CJ186" s="151"/>
      <c r="CK186" s="151"/>
      <c r="CL186" s="151"/>
      <c r="CM186" s="151"/>
      <c r="CN186" s="151"/>
      <c r="CO186" s="151"/>
      <c r="CP186" s="151"/>
      <c r="CQ186" s="151"/>
      <c r="CR186" s="151"/>
      <c r="CS186" s="151"/>
      <c r="CT186" s="151"/>
      <c r="CU186" s="151"/>
      <c r="CV186" s="151"/>
      <c r="CW186" s="151"/>
      <c r="CX186" s="151"/>
      <c r="CY186" s="151"/>
      <c r="CZ186" s="151"/>
      <c r="DA186" s="151"/>
      <c r="DB186" s="151"/>
      <c r="DC186" s="151"/>
      <c r="DD186" s="151"/>
      <c r="DE186" s="151"/>
      <c r="DF186" s="151"/>
      <c r="DG186" s="151"/>
      <c r="DH186" s="151"/>
      <c r="DI186" s="151"/>
      <c r="DJ186" s="151"/>
      <c r="DK186" s="151"/>
      <c r="DL186" s="151"/>
      <c r="DM186" s="151"/>
      <c r="DN186" s="151"/>
      <c r="DO186" s="151"/>
      <c r="DP186" s="151"/>
      <c r="DQ186" s="151"/>
      <c r="DR186" s="151"/>
      <c r="DS186" s="151"/>
      <c r="DT186" s="151"/>
      <c r="DU186" s="151"/>
      <c r="DV186" s="151"/>
      <c r="DW186" s="151"/>
      <c r="DX186" s="151"/>
      <c r="DY186" s="151"/>
      <c r="DZ186" s="151"/>
      <c r="EA186" s="151"/>
      <c r="EB186" s="151"/>
      <c r="EC186" s="151"/>
      <c r="ED186" s="151"/>
      <c r="EE186" s="151"/>
      <c r="EF186" s="151"/>
      <c r="EG186" s="151"/>
      <c r="EH186" s="151"/>
      <c r="EI186" s="151"/>
      <c r="EJ186" s="151"/>
      <c r="EK186" s="151"/>
      <c r="EL186" s="151"/>
      <c r="EM186" s="151"/>
      <c r="EN186" s="151"/>
      <c r="EO186" s="151"/>
      <c r="EP186" s="151"/>
      <c r="EQ186" s="151"/>
      <c r="ER186" s="151"/>
      <c r="ES186" s="151"/>
      <c r="ET186" s="151"/>
      <c r="EU186" s="151"/>
      <c r="EV186" s="151"/>
      <c r="EW186" s="151"/>
      <c r="EX186" s="151"/>
      <c r="EY186" s="151"/>
      <c r="EZ186" s="151"/>
      <c r="FA186" s="151"/>
      <c r="FB186" s="151"/>
      <c r="FC186" s="151"/>
      <c r="FD186" s="151"/>
      <c r="FE186" s="151"/>
      <c r="FF186" s="151"/>
      <c r="FG186" s="151"/>
      <c r="FH186" s="151"/>
      <c r="FI186" s="151"/>
      <c r="FJ186" s="151"/>
      <c r="FK186" s="151"/>
      <c r="FL186" s="151"/>
      <c r="FM186" s="151"/>
      <c r="FN186" s="151"/>
      <c r="FO186" s="151"/>
      <c r="FP186" s="151"/>
      <c r="FQ186" s="151"/>
      <c r="FR186" s="151"/>
      <c r="FS186" s="151"/>
      <c r="FT186" s="151"/>
      <c r="FU186" s="151"/>
      <c r="FV186" s="151"/>
      <c r="FW186" s="151"/>
      <c r="FX186" s="151"/>
      <c r="FY186" s="151"/>
      <c r="FZ186" s="151">
        <v>0</v>
      </c>
      <c r="GA186" s="151">
        <v>1</v>
      </c>
      <c r="GB186" s="151"/>
      <c r="GC186" s="151">
        <v>372</v>
      </c>
      <c r="GD186" s="151"/>
      <c r="GE186" s="151"/>
      <c r="GF186" s="151"/>
      <c r="GG186" s="151"/>
      <c r="GH186" s="151"/>
      <c r="GI186" s="151"/>
      <c r="GJ186" s="151"/>
      <c r="GK186" s="151"/>
      <c r="GL186" s="151"/>
      <c r="GM186" s="151"/>
      <c r="GN186" s="151"/>
      <c r="GO186" s="151"/>
      <c r="GP186" s="151"/>
      <c r="GQ186" s="151"/>
      <c r="GR186" s="151"/>
      <c r="GS186" s="151"/>
      <c r="GT186" s="151"/>
      <c r="GU186" s="151"/>
      <c r="GV186" s="151"/>
      <c r="GW186" s="151"/>
      <c r="GX186" s="151"/>
      <c r="GY186" s="151"/>
      <c r="GZ186" s="151"/>
      <c r="HA186" s="151"/>
      <c r="HB186" s="151"/>
      <c r="HC186" s="151"/>
      <c r="HD186" s="151"/>
      <c r="HE186" s="151"/>
      <c r="HF186" s="151"/>
      <c r="HG186" s="151"/>
      <c r="HH186" s="151"/>
      <c r="HI186" s="151"/>
      <c r="HJ186" s="151"/>
      <c r="HK186" s="151"/>
      <c r="HL186" s="151"/>
      <c r="HM186" s="151"/>
      <c r="HN186" s="151"/>
      <c r="HO186" s="151"/>
      <c r="HP186" s="151"/>
      <c r="HQ186" s="151"/>
      <c r="HR186" s="151"/>
      <c r="HS186" s="151"/>
      <c r="HT186" s="151"/>
      <c r="HU186" s="151"/>
      <c r="HV186" s="151"/>
      <c r="HW186" s="151"/>
      <c r="HX186" s="151"/>
      <c r="HY186" s="151"/>
      <c r="HZ186" s="151"/>
      <c r="IA186" s="151"/>
      <c r="IB186" s="151"/>
      <c r="IC186" s="151"/>
      <c r="ID186" s="151"/>
      <c r="IE186" s="151"/>
      <c r="IF186" s="151"/>
      <c r="IG186" s="151"/>
      <c r="IH186" s="151"/>
      <c r="II186" s="151"/>
      <c r="IJ186" s="151"/>
      <c r="IK186" s="151"/>
      <c r="IL186" s="151"/>
      <c r="IM186" s="151"/>
      <c r="IN186" s="151"/>
      <c r="IO186" s="151"/>
      <c r="IP186" s="151"/>
      <c r="IQ186" s="151"/>
      <c r="IR186" s="151"/>
      <c r="IS186" s="151"/>
      <c r="IT186" s="151"/>
      <c r="IU186" s="151"/>
      <c r="IV186" s="151"/>
      <c r="IW186" s="151"/>
      <c r="IX186" s="151"/>
      <c r="IY186" s="151"/>
      <c r="IZ186" s="151"/>
      <c r="JA186" s="151"/>
      <c r="JB186" s="151"/>
      <c r="JC186" s="151"/>
      <c r="JD186" s="151"/>
      <c r="JE186" s="151"/>
      <c r="JF186" s="151"/>
      <c r="JG186" s="151"/>
      <c r="JH186" s="151"/>
      <c r="JI186" s="151"/>
      <c r="JJ186" s="151"/>
      <c r="JK186" s="151"/>
      <c r="JL186" s="151"/>
      <c r="JM186" s="151"/>
      <c r="JN186" s="151"/>
      <c r="JO186" s="151"/>
      <c r="JP186" s="151"/>
      <c r="JQ186" s="151"/>
      <c r="JR186" s="151"/>
      <c r="JS186" s="151"/>
      <c r="JT186" s="151"/>
      <c r="JU186" s="151"/>
      <c r="JV186" s="151"/>
      <c r="JW186" s="151"/>
      <c r="JX186" s="151"/>
      <c r="JY186" s="151"/>
      <c r="JZ186" s="151"/>
      <c r="KA186" s="151"/>
      <c r="KB186" s="151"/>
      <c r="KC186" s="151"/>
      <c r="KD186" s="151"/>
      <c r="KE186" s="151"/>
      <c r="KF186" s="151"/>
      <c r="KG186" s="151"/>
      <c r="KH186" s="151"/>
      <c r="KI186" s="151"/>
      <c r="KJ186" s="151"/>
      <c r="KK186" s="151"/>
      <c r="KL186" s="151"/>
      <c r="KM186" s="151"/>
      <c r="KN186" s="151"/>
      <c r="KO186" s="151"/>
      <c r="KP186" s="151"/>
      <c r="KQ186" s="151"/>
      <c r="KR186" s="151"/>
      <c r="KS186" s="151"/>
      <c r="KT186" s="151"/>
      <c r="KU186" s="151"/>
      <c r="KV186" s="151"/>
      <c r="KW186" s="151"/>
      <c r="KX186" s="151"/>
      <c r="KY186" s="151"/>
      <c r="KZ186" s="151"/>
      <c r="LA186" s="151"/>
      <c r="LB186" s="151"/>
      <c r="LC186" s="151"/>
      <c r="LD186" s="151"/>
      <c r="LE186" s="151"/>
      <c r="LF186" s="151"/>
      <c r="LG186" s="151"/>
      <c r="LH186" s="151"/>
      <c r="LI186" s="151"/>
      <c r="LJ186" s="151"/>
      <c r="LK186" s="151"/>
      <c r="LL186" s="151"/>
      <c r="LM186" s="151"/>
      <c r="LN186" s="151"/>
      <c r="LO186" s="151"/>
      <c r="LP186" s="151"/>
      <c r="LQ186" s="151"/>
      <c r="LR186" s="151"/>
      <c r="LS186" s="151"/>
      <c r="LT186" s="151"/>
      <c r="LU186" s="151"/>
      <c r="LV186" s="151"/>
      <c r="LW186" s="151"/>
      <c r="LX186" s="151"/>
      <c r="LY186" s="151"/>
      <c r="LZ186" s="151"/>
      <c r="MA186" s="151"/>
      <c r="MB186" s="151"/>
      <c r="MC186" s="151"/>
      <c r="MD186" s="151"/>
      <c r="ME186" s="151"/>
      <c r="MF186" s="151"/>
      <c r="MG186" s="151"/>
      <c r="MH186" s="151"/>
      <c r="MI186" s="151"/>
      <c r="MJ186" s="151"/>
      <c r="MK186" s="151"/>
      <c r="ML186" s="151"/>
      <c r="MM186" s="151"/>
      <c r="MN186" s="151"/>
      <c r="MO186" s="151"/>
      <c r="MP186" s="151"/>
      <c r="MQ186" s="151"/>
      <c r="MR186" s="151"/>
      <c r="MS186" s="151"/>
      <c r="MT186" s="151"/>
      <c r="MU186" s="151">
        <v>1658</v>
      </c>
      <c r="MV186" s="151"/>
      <c r="MW186" s="151"/>
      <c r="MX186" s="151"/>
      <c r="MY186" s="151"/>
      <c r="MZ186" s="151"/>
      <c r="NA186" s="151"/>
      <c r="NB186" s="151"/>
      <c r="NC186" s="151"/>
      <c r="ND186" s="151"/>
      <c r="NE186" s="151"/>
      <c r="NF186" s="151"/>
      <c r="NG186" s="151"/>
      <c r="NH186" s="151"/>
      <c r="NI186" s="151"/>
      <c r="NJ186" s="151"/>
      <c r="NK186" s="151"/>
      <c r="NL186" s="151"/>
      <c r="NM186" s="151"/>
      <c r="NN186" s="151"/>
      <c r="NO186" s="151"/>
      <c r="NP186" s="151"/>
      <c r="NQ186" s="151"/>
      <c r="NR186" s="151"/>
      <c r="NS186" s="151"/>
      <c r="NT186" s="151"/>
      <c r="NU186" s="151"/>
      <c r="NV186" s="151"/>
      <c r="NW186" s="151"/>
      <c r="NX186" s="151"/>
      <c r="NY186" s="151"/>
      <c r="NZ186" s="151"/>
      <c r="OA186" s="151"/>
      <c r="OB186" s="151"/>
      <c r="OC186" s="151"/>
      <c r="OD186" s="151"/>
      <c r="OE186" s="151"/>
      <c r="OF186" s="151"/>
      <c r="OG186" s="151"/>
      <c r="OH186" s="151"/>
      <c r="OI186" s="151"/>
      <c r="OJ186" s="151">
        <v>0</v>
      </c>
      <c r="OK186" s="151">
        <v>31</v>
      </c>
      <c r="OL186" s="151"/>
      <c r="OM186" s="151"/>
      <c r="ON186" s="151"/>
      <c r="OO186" s="152"/>
      <c r="OP186" s="142">
        <v>2062</v>
      </c>
      <c r="OQ186" s="153"/>
      <c r="OR186" s="151">
        <v>2796</v>
      </c>
      <c r="OS186" s="151"/>
      <c r="OT186" s="151"/>
      <c r="OU186" s="151"/>
      <c r="OV186" s="151">
        <v>1</v>
      </c>
      <c r="OW186" s="151">
        <v>995</v>
      </c>
      <c r="OX186" s="151">
        <v>-1727</v>
      </c>
      <c r="OY186" s="151"/>
      <c r="OZ186" s="151">
        <v>87</v>
      </c>
      <c r="PA186" s="151"/>
      <c r="PB186" s="151"/>
      <c r="PC186" s="151"/>
      <c r="PD186" s="151">
        <v>55</v>
      </c>
      <c r="PE186" s="151"/>
      <c r="PF186" s="151"/>
      <c r="PG186" s="151"/>
      <c r="PH186" s="151">
        <v>22</v>
      </c>
      <c r="PI186" s="151"/>
      <c r="PJ186" s="154"/>
      <c r="PK186" s="142">
        <v>2229</v>
      </c>
      <c r="PL186" s="142">
        <v>4291</v>
      </c>
    </row>
    <row r="187" spans="1:428" ht="15" x14ac:dyDescent="0.25">
      <c r="A187" s="156">
        <v>339115</v>
      </c>
      <c r="B187" s="157" t="s">
        <v>727</v>
      </c>
      <c r="C187" s="147" t="s">
        <v>372</v>
      </c>
      <c r="D187" s="153"/>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c r="AE187" s="151"/>
      <c r="AF187" s="151"/>
      <c r="AG187" s="151"/>
      <c r="AH187" s="151"/>
      <c r="AI187" s="151"/>
      <c r="AJ187" s="151"/>
      <c r="AK187" s="151"/>
      <c r="AL187" s="151"/>
      <c r="AM187" s="151"/>
      <c r="AN187" s="151"/>
      <c r="AO187" s="151"/>
      <c r="AP187" s="151">
        <v>1</v>
      </c>
      <c r="AQ187" s="151"/>
      <c r="AR187" s="151"/>
      <c r="AS187" s="151"/>
      <c r="AT187" s="151"/>
      <c r="AU187" s="151"/>
      <c r="AV187" s="151"/>
      <c r="AW187" s="151"/>
      <c r="AX187" s="151"/>
      <c r="AY187" s="151"/>
      <c r="AZ187" s="151"/>
      <c r="BA187" s="151"/>
      <c r="BB187" s="151"/>
      <c r="BC187" s="151"/>
      <c r="BD187" s="151">
        <v>1</v>
      </c>
      <c r="BE187" s="151"/>
      <c r="BF187" s="151"/>
      <c r="BG187" s="151"/>
      <c r="BH187" s="151"/>
      <c r="BI187" s="151"/>
      <c r="BJ187" s="151"/>
      <c r="BK187" s="151"/>
      <c r="BL187" s="151"/>
      <c r="BM187" s="151"/>
      <c r="BN187" s="151"/>
      <c r="BO187" s="151"/>
      <c r="BP187" s="151"/>
      <c r="BQ187" s="151"/>
      <c r="BR187" s="151"/>
      <c r="BS187" s="151"/>
      <c r="BT187" s="151"/>
      <c r="BU187" s="151">
        <v>1</v>
      </c>
      <c r="BV187" s="151"/>
      <c r="BW187" s="151"/>
      <c r="BX187" s="151"/>
      <c r="BY187" s="151">
        <v>2</v>
      </c>
      <c r="BZ187" s="151"/>
      <c r="CA187" s="151"/>
      <c r="CB187" s="151"/>
      <c r="CC187" s="151"/>
      <c r="CD187" s="151"/>
      <c r="CE187" s="151"/>
      <c r="CF187" s="151"/>
      <c r="CG187" s="151"/>
      <c r="CH187" s="151"/>
      <c r="CI187" s="151"/>
      <c r="CJ187" s="151"/>
      <c r="CK187" s="151"/>
      <c r="CL187" s="151"/>
      <c r="CM187" s="151"/>
      <c r="CN187" s="151"/>
      <c r="CO187" s="151"/>
      <c r="CP187" s="151"/>
      <c r="CQ187" s="151"/>
      <c r="CR187" s="151">
        <v>0</v>
      </c>
      <c r="CS187" s="151"/>
      <c r="CT187" s="151"/>
      <c r="CU187" s="151">
        <v>1</v>
      </c>
      <c r="CV187" s="151"/>
      <c r="CW187" s="151"/>
      <c r="CX187" s="151"/>
      <c r="CY187" s="151"/>
      <c r="CZ187" s="151"/>
      <c r="DA187" s="151"/>
      <c r="DB187" s="151"/>
      <c r="DC187" s="151"/>
      <c r="DD187" s="151"/>
      <c r="DE187" s="151"/>
      <c r="DF187" s="151"/>
      <c r="DG187" s="151"/>
      <c r="DH187" s="151"/>
      <c r="DI187" s="151"/>
      <c r="DJ187" s="151"/>
      <c r="DK187" s="151"/>
      <c r="DL187" s="151"/>
      <c r="DM187" s="151"/>
      <c r="DN187" s="151"/>
      <c r="DO187" s="151"/>
      <c r="DP187" s="151"/>
      <c r="DQ187" s="151"/>
      <c r="DR187" s="151"/>
      <c r="DS187" s="151"/>
      <c r="DT187" s="151"/>
      <c r="DU187" s="151"/>
      <c r="DV187" s="151"/>
      <c r="DW187" s="151"/>
      <c r="DX187" s="151"/>
      <c r="DY187" s="151"/>
      <c r="DZ187" s="151"/>
      <c r="EA187" s="151"/>
      <c r="EB187" s="151"/>
      <c r="EC187" s="151"/>
      <c r="ED187" s="151"/>
      <c r="EE187" s="151"/>
      <c r="EF187" s="151"/>
      <c r="EG187" s="151"/>
      <c r="EH187" s="151"/>
      <c r="EI187" s="151"/>
      <c r="EJ187" s="151"/>
      <c r="EK187" s="151"/>
      <c r="EL187" s="151"/>
      <c r="EM187" s="151"/>
      <c r="EN187" s="151"/>
      <c r="EO187" s="151"/>
      <c r="EP187" s="151"/>
      <c r="EQ187" s="151"/>
      <c r="ER187" s="151"/>
      <c r="ES187" s="151"/>
      <c r="ET187" s="151"/>
      <c r="EU187" s="151"/>
      <c r="EV187" s="151"/>
      <c r="EW187" s="151"/>
      <c r="EX187" s="151"/>
      <c r="EY187" s="151">
        <v>1</v>
      </c>
      <c r="EZ187" s="151"/>
      <c r="FA187" s="151">
        <v>2</v>
      </c>
      <c r="FB187" s="151"/>
      <c r="FC187" s="151">
        <v>1</v>
      </c>
      <c r="FD187" s="151">
        <v>2</v>
      </c>
      <c r="FE187" s="151"/>
      <c r="FF187" s="151">
        <v>1</v>
      </c>
      <c r="FG187" s="151"/>
      <c r="FH187" s="151"/>
      <c r="FI187" s="151"/>
      <c r="FJ187" s="151"/>
      <c r="FK187" s="151"/>
      <c r="FL187" s="151">
        <v>1</v>
      </c>
      <c r="FM187" s="151"/>
      <c r="FN187" s="151"/>
      <c r="FO187" s="151"/>
      <c r="FP187" s="151"/>
      <c r="FQ187" s="151"/>
      <c r="FR187" s="151"/>
      <c r="FS187" s="151"/>
      <c r="FT187" s="151"/>
      <c r="FU187" s="151"/>
      <c r="FV187" s="151"/>
      <c r="FW187" s="151"/>
      <c r="FX187" s="151"/>
      <c r="FY187" s="151"/>
      <c r="FZ187" s="151">
        <v>1</v>
      </c>
      <c r="GA187" s="151"/>
      <c r="GB187" s="151">
        <v>1</v>
      </c>
      <c r="GC187" s="151"/>
      <c r="GD187" s="151"/>
      <c r="GE187" s="151"/>
      <c r="GF187" s="151"/>
      <c r="GG187" s="151"/>
      <c r="GH187" s="151"/>
      <c r="GI187" s="151">
        <v>1</v>
      </c>
      <c r="GJ187" s="151"/>
      <c r="GK187" s="151"/>
      <c r="GL187" s="151"/>
      <c r="GM187" s="151"/>
      <c r="GN187" s="151"/>
      <c r="GO187" s="151"/>
      <c r="GP187" s="151"/>
      <c r="GQ187" s="151"/>
      <c r="GR187" s="151"/>
      <c r="GS187" s="151"/>
      <c r="GT187" s="151"/>
      <c r="GU187" s="151"/>
      <c r="GV187" s="151"/>
      <c r="GW187" s="151"/>
      <c r="GX187" s="151"/>
      <c r="GY187" s="151"/>
      <c r="GZ187" s="151"/>
      <c r="HA187" s="151"/>
      <c r="HB187" s="151"/>
      <c r="HC187" s="151"/>
      <c r="HD187" s="151"/>
      <c r="HE187" s="151"/>
      <c r="HF187" s="151"/>
      <c r="HG187" s="151"/>
      <c r="HH187" s="151"/>
      <c r="HI187" s="151"/>
      <c r="HJ187" s="151"/>
      <c r="HK187" s="151"/>
      <c r="HL187" s="151"/>
      <c r="HM187" s="151"/>
      <c r="HN187" s="151"/>
      <c r="HO187" s="151"/>
      <c r="HP187" s="151"/>
      <c r="HQ187" s="151"/>
      <c r="HR187" s="151"/>
      <c r="HS187" s="151"/>
      <c r="HT187" s="151"/>
      <c r="HU187" s="151"/>
      <c r="HV187" s="151"/>
      <c r="HW187" s="151"/>
      <c r="HX187" s="151"/>
      <c r="HY187" s="151"/>
      <c r="HZ187" s="151"/>
      <c r="IA187" s="151"/>
      <c r="IB187" s="151"/>
      <c r="IC187" s="151"/>
      <c r="ID187" s="151"/>
      <c r="IE187" s="151"/>
      <c r="IF187" s="151"/>
      <c r="IG187" s="151"/>
      <c r="IH187" s="151"/>
      <c r="II187" s="151"/>
      <c r="IJ187" s="151"/>
      <c r="IK187" s="151"/>
      <c r="IL187" s="151"/>
      <c r="IM187" s="151"/>
      <c r="IN187" s="151"/>
      <c r="IO187" s="151"/>
      <c r="IP187" s="151"/>
      <c r="IQ187" s="151"/>
      <c r="IR187" s="151"/>
      <c r="IS187" s="151"/>
      <c r="IT187" s="151"/>
      <c r="IU187" s="151"/>
      <c r="IV187" s="151"/>
      <c r="IW187" s="151"/>
      <c r="IX187" s="151"/>
      <c r="IY187" s="151"/>
      <c r="IZ187" s="151"/>
      <c r="JA187" s="151"/>
      <c r="JB187" s="151"/>
      <c r="JC187" s="151"/>
      <c r="JD187" s="151"/>
      <c r="JE187" s="151"/>
      <c r="JF187" s="151">
        <v>44</v>
      </c>
      <c r="JG187" s="151"/>
      <c r="JH187" s="151"/>
      <c r="JI187" s="151"/>
      <c r="JJ187" s="151"/>
      <c r="JK187" s="151"/>
      <c r="JL187" s="151"/>
      <c r="JM187" s="151"/>
      <c r="JN187" s="151"/>
      <c r="JO187" s="151"/>
      <c r="JP187" s="151"/>
      <c r="JQ187" s="151"/>
      <c r="JR187" s="151"/>
      <c r="JS187" s="151"/>
      <c r="JT187" s="151"/>
      <c r="JU187" s="151"/>
      <c r="JV187" s="151"/>
      <c r="JW187" s="151"/>
      <c r="JX187" s="151"/>
      <c r="JY187" s="151"/>
      <c r="JZ187" s="151"/>
      <c r="KA187" s="151"/>
      <c r="KB187" s="151"/>
      <c r="KC187" s="151"/>
      <c r="KD187" s="151"/>
      <c r="KE187" s="151"/>
      <c r="KF187" s="151"/>
      <c r="KG187" s="151"/>
      <c r="KH187" s="151"/>
      <c r="KI187" s="151"/>
      <c r="KJ187" s="151"/>
      <c r="KK187" s="151"/>
      <c r="KL187" s="151"/>
      <c r="KM187" s="151"/>
      <c r="KN187" s="151"/>
      <c r="KO187" s="151"/>
      <c r="KP187" s="151"/>
      <c r="KQ187" s="151"/>
      <c r="KR187" s="151"/>
      <c r="KS187" s="151"/>
      <c r="KT187" s="151"/>
      <c r="KU187" s="151"/>
      <c r="KV187" s="151"/>
      <c r="KW187" s="151"/>
      <c r="KX187" s="151"/>
      <c r="KY187" s="151"/>
      <c r="KZ187" s="151"/>
      <c r="LA187" s="151"/>
      <c r="LB187" s="151"/>
      <c r="LC187" s="151"/>
      <c r="LD187" s="151"/>
      <c r="LE187" s="151"/>
      <c r="LF187" s="151"/>
      <c r="LG187" s="151"/>
      <c r="LH187" s="151"/>
      <c r="LI187" s="151"/>
      <c r="LJ187" s="151"/>
      <c r="LK187" s="151"/>
      <c r="LL187" s="151"/>
      <c r="LM187" s="151"/>
      <c r="LN187" s="151">
        <v>27</v>
      </c>
      <c r="LO187" s="151"/>
      <c r="LP187" s="151"/>
      <c r="LQ187" s="151"/>
      <c r="LR187" s="151"/>
      <c r="LS187" s="151"/>
      <c r="LT187" s="151"/>
      <c r="LU187" s="151"/>
      <c r="LV187" s="151"/>
      <c r="LW187" s="151"/>
      <c r="LX187" s="151"/>
      <c r="LY187" s="151"/>
      <c r="LZ187" s="151"/>
      <c r="MA187" s="151"/>
      <c r="MB187" s="151"/>
      <c r="MC187" s="151"/>
      <c r="MD187" s="151"/>
      <c r="ME187" s="151"/>
      <c r="MF187" s="151"/>
      <c r="MG187" s="151"/>
      <c r="MH187" s="151"/>
      <c r="MI187" s="151"/>
      <c r="MJ187" s="151"/>
      <c r="MK187" s="151"/>
      <c r="ML187" s="151"/>
      <c r="MM187" s="151"/>
      <c r="MN187" s="151"/>
      <c r="MO187" s="151"/>
      <c r="MP187" s="151"/>
      <c r="MQ187" s="151"/>
      <c r="MR187" s="151"/>
      <c r="MS187" s="151"/>
      <c r="MT187" s="151"/>
      <c r="MU187" s="151"/>
      <c r="MV187" s="151"/>
      <c r="MW187" s="151"/>
      <c r="MX187" s="151"/>
      <c r="MY187" s="151"/>
      <c r="MZ187" s="151"/>
      <c r="NA187" s="151"/>
      <c r="NB187" s="151"/>
      <c r="NC187" s="151"/>
      <c r="ND187" s="151"/>
      <c r="NE187" s="151"/>
      <c r="NF187" s="151"/>
      <c r="NG187" s="151"/>
      <c r="NH187" s="151"/>
      <c r="NI187" s="151"/>
      <c r="NJ187" s="151"/>
      <c r="NK187" s="151"/>
      <c r="NL187" s="151"/>
      <c r="NM187" s="151"/>
      <c r="NN187" s="151">
        <v>4</v>
      </c>
      <c r="NO187" s="151"/>
      <c r="NP187" s="151"/>
      <c r="NQ187" s="151"/>
      <c r="NR187" s="151"/>
      <c r="NS187" s="151"/>
      <c r="NT187" s="151"/>
      <c r="NU187" s="151">
        <v>4</v>
      </c>
      <c r="NV187" s="151"/>
      <c r="NW187" s="151"/>
      <c r="NX187" s="151"/>
      <c r="NY187" s="151"/>
      <c r="NZ187" s="151"/>
      <c r="OA187" s="151"/>
      <c r="OB187" s="151"/>
      <c r="OC187" s="151"/>
      <c r="OD187" s="151"/>
      <c r="OE187" s="151"/>
      <c r="OF187" s="151"/>
      <c r="OG187" s="151"/>
      <c r="OH187" s="151"/>
      <c r="OI187" s="151"/>
      <c r="OJ187" s="151">
        <v>2</v>
      </c>
      <c r="OK187" s="151"/>
      <c r="OL187" s="151"/>
      <c r="OM187" s="151"/>
      <c r="ON187" s="151"/>
      <c r="OO187" s="152"/>
      <c r="OP187" s="142">
        <v>100</v>
      </c>
      <c r="OQ187" s="153">
        <v>10342</v>
      </c>
      <c r="OR187" s="151"/>
      <c r="OS187" s="151"/>
      <c r="OT187" s="151"/>
      <c r="OU187" s="151"/>
      <c r="OV187" s="151">
        <v>-45</v>
      </c>
      <c r="OW187" s="151">
        <v>1257</v>
      </c>
      <c r="OX187" s="151">
        <v>-4869</v>
      </c>
      <c r="OY187" s="151"/>
      <c r="OZ187" s="151"/>
      <c r="PA187" s="151"/>
      <c r="PB187" s="151"/>
      <c r="PC187" s="151"/>
      <c r="PD187" s="151"/>
      <c r="PE187" s="151"/>
      <c r="PF187" s="151"/>
      <c r="PG187" s="151"/>
      <c r="PH187" s="151"/>
      <c r="PI187" s="151"/>
      <c r="PJ187" s="154"/>
      <c r="PK187" s="142">
        <v>6685</v>
      </c>
      <c r="PL187" s="142">
        <v>6785</v>
      </c>
    </row>
    <row r="188" spans="1:428" ht="15" x14ac:dyDescent="0.25">
      <c r="A188" s="156">
        <v>339116</v>
      </c>
      <c r="B188" s="157" t="s">
        <v>727</v>
      </c>
      <c r="C188" s="147" t="s">
        <v>373</v>
      </c>
      <c r="D188" s="153"/>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c r="AE188" s="151"/>
      <c r="AF188" s="151"/>
      <c r="AG188" s="151"/>
      <c r="AH188" s="151"/>
      <c r="AI188" s="151"/>
      <c r="AJ188" s="151"/>
      <c r="AK188" s="151"/>
      <c r="AL188" s="151"/>
      <c r="AM188" s="151"/>
      <c r="AN188" s="151"/>
      <c r="AO188" s="151"/>
      <c r="AP188" s="151"/>
      <c r="AQ188" s="151"/>
      <c r="AR188" s="151"/>
      <c r="AS188" s="151"/>
      <c r="AT188" s="151"/>
      <c r="AU188" s="151"/>
      <c r="AV188" s="151"/>
      <c r="AW188" s="151"/>
      <c r="AX188" s="151"/>
      <c r="AY188" s="151"/>
      <c r="AZ188" s="151"/>
      <c r="BA188" s="151"/>
      <c r="BB188" s="151"/>
      <c r="BC188" s="151"/>
      <c r="BD188" s="151"/>
      <c r="BE188" s="151"/>
      <c r="BF188" s="151"/>
      <c r="BG188" s="151"/>
      <c r="BH188" s="151"/>
      <c r="BI188" s="151"/>
      <c r="BJ188" s="151"/>
      <c r="BK188" s="151"/>
      <c r="BL188" s="151"/>
      <c r="BM188" s="151"/>
      <c r="BN188" s="151"/>
      <c r="BO188" s="151"/>
      <c r="BP188" s="151"/>
      <c r="BQ188" s="151"/>
      <c r="BR188" s="151"/>
      <c r="BS188" s="151"/>
      <c r="BT188" s="151"/>
      <c r="BU188" s="151"/>
      <c r="BV188" s="151"/>
      <c r="BW188" s="151"/>
      <c r="BX188" s="151"/>
      <c r="BY188" s="151"/>
      <c r="BZ188" s="151"/>
      <c r="CA188" s="151"/>
      <c r="CB188" s="151"/>
      <c r="CC188" s="151"/>
      <c r="CD188" s="151"/>
      <c r="CE188" s="151"/>
      <c r="CF188" s="151"/>
      <c r="CG188" s="151"/>
      <c r="CH188" s="151"/>
      <c r="CI188" s="151"/>
      <c r="CJ188" s="151"/>
      <c r="CK188" s="151"/>
      <c r="CL188" s="151"/>
      <c r="CM188" s="151"/>
      <c r="CN188" s="151"/>
      <c r="CO188" s="151"/>
      <c r="CP188" s="151"/>
      <c r="CQ188" s="151"/>
      <c r="CR188" s="151"/>
      <c r="CS188" s="151"/>
      <c r="CT188" s="151"/>
      <c r="CU188" s="151"/>
      <c r="CV188" s="151"/>
      <c r="CW188" s="151"/>
      <c r="CX188" s="151"/>
      <c r="CY188" s="151"/>
      <c r="CZ188" s="151"/>
      <c r="DA188" s="151"/>
      <c r="DB188" s="151"/>
      <c r="DC188" s="151"/>
      <c r="DD188" s="151"/>
      <c r="DE188" s="151"/>
      <c r="DF188" s="151"/>
      <c r="DG188" s="151"/>
      <c r="DH188" s="151"/>
      <c r="DI188" s="151"/>
      <c r="DJ188" s="151"/>
      <c r="DK188" s="151"/>
      <c r="DL188" s="151"/>
      <c r="DM188" s="151"/>
      <c r="DN188" s="151"/>
      <c r="DO188" s="151"/>
      <c r="DP188" s="151"/>
      <c r="DQ188" s="151"/>
      <c r="DR188" s="151"/>
      <c r="DS188" s="151"/>
      <c r="DT188" s="151"/>
      <c r="DU188" s="151"/>
      <c r="DV188" s="151"/>
      <c r="DW188" s="151"/>
      <c r="DX188" s="151"/>
      <c r="DY188" s="151"/>
      <c r="DZ188" s="151"/>
      <c r="EA188" s="151"/>
      <c r="EB188" s="151"/>
      <c r="EC188" s="151"/>
      <c r="ED188" s="151"/>
      <c r="EE188" s="151"/>
      <c r="EF188" s="151"/>
      <c r="EG188" s="151"/>
      <c r="EH188" s="151"/>
      <c r="EI188" s="151"/>
      <c r="EJ188" s="151"/>
      <c r="EK188" s="151"/>
      <c r="EL188" s="151"/>
      <c r="EM188" s="151"/>
      <c r="EN188" s="151"/>
      <c r="EO188" s="151"/>
      <c r="EP188" s="151"/>
      <c r="EQ188" s="151"/>
      <c r="ER188" s="151"/>
      <c r="ES188" s="151"/>
      <c r="ET188" s="151"/>
      <c r="EU188" s="151"/>
      <c r="EV188" s="151"/>
      <c r="EW188" s="151"/>
      <c r="EX188" s="151"/>
      <c r="EY188" s="151"/>
      <c r="EZ188" s="151"/>
      <c r="FA188" s="151"/>
      <c r="FB188" s="151"/>
      <c r="FC188" s="151"/>
      <c r="FD188" s="151"/>
      <c r="FE188" s="151"/>
      <c r="FF188" s="151"/>
      <c r="FG188" s="151"/>
      <c r="FH188" s="151"/>
      <c r="FI188" s="151"/>
      <c r="FJ188" s="151"/>
      <c r="FK188" s="151"/>
      <c r="FL188" s="151"/>
      <c r="FM188" s="151"/>
      <c r="FN188" s="151"/>
      <c r="FO188" s="151"/>
      <c r="FP188" s="151"/>
      <c r="FQ188" s="151"/>
      <c r="FR188" s="151"/>
      <c r="FS188" s="151"/>
      <c r="FT188" s="151"/>
      <c r="FU188" s="151"/>
      <c r="FV188" s="151"/>
      <c r="FW188" s="151"/>
      <c r="FX188" s="151"/>
      <c r="FY188" s="151"/>
      <c r="FZ188" s="151">
        <v>0</v>
      </c>
      <c r="GA188" s="151">
        <v>12</v>
      </c>
      <c r="GB188" s="151">
        <v>0</v>
      </c>
      <c r="GC188" s="151">
        <v>1</v>
      </c>
      <c r="GD188" s="151"/>
      <c r="GE188" s="151"/>
      <c r="GF188" s="151"/>
      <c r="GG188" s="151"/>
      <c r="GH188" s="151"/>
      <c r="GI188" s="151"/>
      <c r="GJ188" s="151"/>
      <c r="GK188" s="151"/>
      <c r="GL188" s="151"/>
      <c r="GM188" s="151"/>
      <c r="GN188" s="151"/>
      <c r="GO188" s="151"/>
      <c r="GP188" s="151"/>
      <c r="GQ188" s="151"/>
      <c r="GR188" s="151"/>
      <c r="GS188" s="151"/>
      <c r="GT188" s="151"/>
      <c r="GU188" s="151"/>
      <c r="GV188" s="151"/>
      <c r="GW188" s="151"/>
      <c r="GX188" s="151"/>
      <c r="GY188" s="151"/>
      <c r="GZ188" s="151"/>
      <c r="HA188" s="151"/>
      <c r="HB188" s="151"/>
      <c r="HC188" s="151"/>
      <c r="HD188" s="151"/>
      <c r="HE188" s="151"/>
      <c r="HF188" s="151"/>
      <c r="HG188" s="151"/>
      <c r="HH188" s="151"/>
      <c r="HI188" s="151"/>
      <c r="HJ188" s="151"/>
      <c r="HK188" s="151"/>
      <c r="HL188" s="151"/>
      <c r="HM188" s="151"/>
      <c r="HN188" s="151"/>
      <c r="HO188" s="151"/>
      <c r="HP188" s="151"/>
      <c r="HQ188" s="151"/>
      <c r="HR188" s="151"/>
      <c r="HS188" s="151"/>
      <c r="HT188" s="151"/>
      <c r="HU188" s="151"/>
      <c r="HV188" s="151"/>
      <c r="HW188" s="151"/>
      <c r="HX188" s="151"/>
      <c r="HY188" s="151"/>
      <c r="HZ188" s="151"/>
      <c r="IA188" s="151"/>
      <c r="IB188" s="151"/>
      <c r="IC188" s="151"/>
      <c r="ID188" s="151"/>
      <c r="IE188" s="151"/>
      <c r="IF188" s="151"/>
      <c r="IG188" s="151"/>
      <c r="IH188" s="151"/>
      <c r="II188" s="151"/>
      <c r="IJ188" s="151"/>
      <c r="IK188" s="151"/>
      <c r="IL188" s="151"/>
      <c r="IM188" s="151"/>
      <c r="IN188" s="151"/>
      <c r="IO188" s="151"/>
      <c r="IP188" s="151"/>
      <c r="IQ188" s="151"/>
      <c r="IR188" s="151"/>
      <c r="IS188" s="151"/>
      <c r="IT188" s="151"/>
      <c r="IU188" s="151"/>
      <c r="IV188" s="151"/>
      <c r="IW188" s="151"/>
      <c r="IX188" s="151"/>
      <c r="IY188" s="151"/>
      <c r="IZ188" s="151"/>
      <c r="JA188" s="151"/>
      <c r="JB188" s="151"/>
      <c r="JC188" s="151"/>
      <c r="JD188" s="151"/>
      <c r="JE188" s="151"/>
      <c r="JF188" s="151"/>
      <c r="JG188" s="151"/>
      <c r="JH188" s="151"/>
      <c r="JI188" s="151"/>
      <c r="JJ188" s="151"/>
      <c r="JK188" s="151"/>
      <c r="JL188" s="151"/>
      <c r="JM188" s="151"/>
      <c r="JN188" s="151"/>
      <c r="JO188" s="151"/>
      <c r="JP188" s="151"/>
      <c r="JQ188" s="151"/>
      <c r="JR188" s="151"/>
      <c r="JS188" s="151"/>
      <c r="JT188" s="151"/>
      <c r="JU188" s="151"/>
      <c r="JV188" s="151"/>
      <c r="JW188" s="151"/>
      <c r="JX188" s="151"/>
      <c r="JY188" s="151"/>
      <c r="JZ188" s="151"/>
      <c r="KA188" s="151"/>
      <c r="KB188" s="151"/>
      <c r="KC188" s="151"/>
      <c r="KD188" s="151"/>
      <c r="KE188" s="151"/>
      <c r="KF188" s="151"/>
      <c r="KG188" s="151"/>
      <c r="KH188" s="151"/>
      <c r="KI188" s="151"/>
      <c r="KJ188" s="151"/>
      <c r="KK188" s="151"/>
      <c r="KL188" s="151"/>
      <c r="KM188" s="151"/>
      <c r="KN188" s="151"/>
      <c r="KO188" s="151"/>
      <c r="KP188" s="151"/>
      <c r="KQ188" s="151"/>
      <c r="KR188" s="151"/>
      <c r="KS188" s="151"/>
      <c r="KT188" s="151"/>
      <c r="KU188" s="151"/>
      <c r="KV188" s="151"/>
      <c r="KW188" s="151"/>
      <c r="KX188" s="151"/>
      <c r="KY188" s="151"/>
      <c r="KZ188" s="151"/>
      <c r="LA188" s="151"/>
      <c r="LB188" s="151"/>
      <c r="LC188" s="151"/>
      <c r="LD188" s="151"/>
      <c r="LE188" s="151"/>
      <c r="LF188" s="151"/>
      <c r="LG188" s="151"/>
      <c r="LH188" s="151"/>
      <c r="LI188" s="151"/>
      <c r="LJ188" s="151"/>
      <c r="LK188" s="151"/>
      <c r="LL188" s="151"/>
      <c r="LM188" s="151"/>
      <c r="LN188" s="151"/>
      <c r="LO188" s="151"/>
      <c r="LP188" s="151"/>
      <c r="LQ188" s="151"/>
      <c r="LR188" s="151"/>
      <c r="LS188" s="151"/>
      <c r="LT188" s="151"/>
      <c r="LU188" s="151"/>
      <c r="LV188" s="151"/>
      <c r="LW188" s="151"/>
      <c r="LX188" s="151"/>
      <c r="LY188" s="151"/>
      <c r="LZ188" s="151"/>
      <c r="MA188" s="151"/>
      <c r="MB188" s="151"/>
      <c r="MC188" s="151"/>
      <c r="MD188" s="151"/>
      <c r="ME188" s="151"/>
      <c r="MF188" s="151"/>
      <c r="MG188" s="151"/>
      <c r="MH188" s="151"/>
      <c r="MI188" s="151"/>
      <c r="MJ188" s="151"/>
      <c r="MK188" s="151"/>
      <c r="ML188" s="151"/>
      <c r="MM188" s="151"/>
      <c r="MN188" s="151"/>
      <c r="MO188" s="151"/>
      <c r="MP188" s="151"/>
      <c r="MQ188" s="151"/>
      <c r="MR188" s="151"/>
      <c r="MS188" s="151"/>
      <c r="MT188" s="151"/>
      <c r="MU188" s="151">
        <v>4817</v>
      </c>
      <c r="MV188" s="151"/>
      <c r="MW188" s="151"/>
      <c r="MX188" s="151"/>
      <c r="MY188" s="151"/>
      <c r="MZ188" s="151"/>
      <c r="NA188" s="151"/>
      <c r="NB188" s="151"/>
      <c r="NC188" s="151"/>
      <c r="ND188" s="151"/>
      <c r="NE188" s="151"/>
      <c r="NF188" s="151"/>
      <c r="NG188" s="151"/>
      <c r="NH188" s="151"/>
      <c r="NI188" s="151"/>
      <c r="NJ188" s="151"/>
      <c r="NK188" s="151"/>
      <c r="NL188" s="151"/>
      <c r="NM188" s="151"/>
      <c r="NN188" s="151"/>
      <c r="NO188" s="151"/>
      <c r="NP188" s="151"/>
      <c r="NQ188" s="151"/>
      <c r="NR188" s="151"/>
      <c r="NS188" s="151"/>
      <c r="NT188" s="151"/>
      <c r="NU188" s="151"/>
      <c r="NV188" s="151"/>
      <c r="NW188" s="151"/>
      <c r="NX188" s="151"/>
      <c r="NY188" s="151"/>
      <c r="NZ188" s="151"/>
      <c r="OA188" s="151"/>
      <c r="OB188" s="151"/>
      <c r="OC188" s="151"/>
      <c r="OD188" s="151"/>
      <c r="OE188" s="151"/>
      <c r="OF188" s="151"/>
      <c r="OG188" s="151"/>
      <c r="OH188" s="151"/>
      <c r="OI188" s="151"/>
      <c r="OJ188" s="151"/>
      <c r="OK188" s="151"/>
      <c r="OL188" s="151"/>
      <c r="OM188" s="151"/>
      <c r="ON188" s="151"/>
      <c r="OO188" s="152"/>
      <c r="OP188" s="142">
        <v>4831</v>
      </c>
      <c r="OQ188" s="153"/>
      <c r="OR188" s="151"/>
      <c r="OS188" s="151"/>
      <c r="OT188" s="151"/>
      <c r="OU188" s="151"/>
      <c r="OV188" s="151">
        <v>15</v>
      </c>
      <c r="OW188" s="151">
        <v>19</v>
      </c>
      <c r="OX188" s="151"/>
      <c r="OY188" s="151"/>
      <c r="OZ188" s="151"/>
      <c r="PA188" s="151"/>
      <c r="PB188" s="151"/>
      <c r="PC188" s="151"/>
      <c r="PD188" s="151"/>
      <c r="PE188" s="151"/>
      <c r="PF188" s="151"/>
      <c r="PG188" s="151"/>
      <c r="PH188" s="151"/>
      <c r="PI188" s="151"/>
      <c r="PJ188" s="154"/>
      <c r="PK188" s="142">
        <v>34</v>
      </c>
      <c r="PL188" s="142">
        <v>4866</v>
      </c>
    </row>
    <row r="189" spans="1:428" ht="15" x14ac:dyDescent="0.25">
      <c r="A189" s="156">
        <v>339910</v>
      </c>
      <c r="B189" s="157" t="s">
        <v>727</v>
      </c>
      <c r="C189" s="147" t="s">
        <v>374</v>
      </c>
      <c r="D189" s="153"/>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c r="AE189" s="151"/>
      <c r="AF189" s="151"/>
      <c r="AG189" s="151"/>
      <c r="AH189" s="151"/>
      <c r="AI189" s="151"/>
      <c r="AJ189" s="151"/>
      <c r="AK189" s="151"/>
      <c r="AL189" s="151"/>
      <c r="AM189" s="151"/>
      <c r="AN189" s="151"/>
      <c r="AO189" s="151"/>
      <c r="AP189" s="151"/>
      <c r="AQ189" s="151"/>
      <c r="AR189" s="151"/>
      <c r="AS189" s="151"/>
      <c r="AT189" s="151"/>
      <c r="AU189" s="151"/>
      <c r="AV189" s="151"/>
      <c r="AW189" s="151"/>
      <c r="AX189" s="151"/>
      <c r="AY189" s="151">
        <v>34</v>
      </c>
      <c r="AZ189" s="151"/>
      <c r="BA189" s="151"/>
      <c r="BB189" s="151"/>
      <c r="BC189" s="151"/>
      <c r="BD189" s="151"/>
      <c r="BE189" s="151"/>
      <c r="BF189" s="151"/>
      <c r="BG189" s="151"/>
      <c r="BH189" s="151"/>
      <c r="BI189" s="151"/>
      <c r="BJ189" s="151"/>
      <c r="BK189" s="151"/>
      <c r="BL189" s="151"/>
      <c r="BM189" s="151"/>
      <c r="BN189" s="151"/>
      <c r="BO189" s="151"/>
      <c r="BP189" s="151"/>
      <c r="BQ189" s="151"/>
      <c r="BR189" s="151"/>
      <c r="BS189" s="151"/>
      <c r="BT189" s="151"/>
      <c r="BU189" s="151"/>
      <c r="BV189" s="151"/>
      <c r="BW189" s="151"/>
      <c r="BX189" s="151"/>
      <c r="BY189" s="151"/>
      <c r="BZ189" s="151"/>
      <c r="CA189" s="151"/>
      <c r="CB189" s="151"/>
      <c r="CC189" s="151"/>
      <c r="CD189" s="151"/>
      <c r="CE189" s="151"/>
      <c r="CF189" s="151"/>
      <c r="CG189" s="151"/>
      <c r="CH189" s="151"/>
      <c r="CI189" s="151"/>
      <c r="CJ189" s="151"/>
      <c r="CK189" s="151"/>
      <c r="CL189" s="151"/>
      <c r="CM189" s="151"/>
      <c r="CN189" s="151"/>
      <c r="CO189" s="151"/>
      <c r="CP189" s="151"/>
      <c r="CQ189" s="151"/>
      <c r="CR189" s="151"/>
      <c r="CS189" s="151"/>
      <c r="CT189" s="151"/>
      <c r="CU189" s="151"/>
      <c r="CV189" s="151"/>
      <c r="CW189" s="151"/>
      <c r="CX189" s="151"/>
      <c r="CY189" s="151"/>
      <c r="CZ189" s="151"/>
      <c r="DA189" s="151"/>
      <c r="DB189" s="151"/>
      <c r="DC189" s="151"/>
      <c r="DD189" s="151"/>
      <c r="DE189" s="151"/>
      <c r="DF189" s="151"/>
      <c r="DG189" s="151"/>
      <c r="DH189" s="151"/>
      <c r="DI189" s="151"/>
      <c r="DJ189" s="151"/>
      <c r="DK189" s="151"/>
      <c r="DL189" s="151"/>
      <c r="DM189" s="151"/>
      <c r="DN189" s="151"/>
      <c r="DO189" s="151"/>
      <c r="DP189" s="151"/>
      <c r="DQ189" s="151"/>
      <c r="DR189" s="151"/>
      <c r="DS189" s="151"/>
      <c r="DT189" s="151"/>
      <c r="DU189" s="151"/>
      <c r="DV189" s="151"/>
      <c r="DW189" s="151"/>
      <c r="DX189" s="151"/>
      <c r="DY189" s="151"/>
      <c r="DZ189" s="151"/>
      <c r="EA189" s="151"/>
      <c r="EB189" s="151"/>
      <c r="EC189" s="151"/>
      <c r="ED189" s="151"/>
      <c r="EE189" s="151"/>
      <c r="EF189" s="151"/>
      <c r="EG189" s="151"/>
      <c r="EH189" s="151"/>
      <c r="EI189" s="151"/>
      <c r="EJ189" s="151"/>
      <c r="EK189" s="151"/>
      <c r="EL189" s="151"/>
      <c r="EM189" s="151"/>
      <c r="EN189" s="151"/>
      <c r="EO189" s="151"/>
      <c r="EP189" s="151"/>
      <c r="EQ189" s="151"/>
      <c r="ER189" s="151"/>
      <c r="ES189" s="151"/>
      <c r="ET189" s="151"/>
      <c r="EU189" s="151"/>
      <c r="EV189" s="151"/>
      <c r="EW189" s="151"/>
      <c r="EX189" s="151"/>
      <c r="EY189" s="151"/>
      <c r="EZ189" s="151"/>
      <c r="FA189" s="151"/>
      <c r="FB189" s="151"/>
      <c r="FC189" s="151"/>
      <c r="FD189" s="151"/>
      <c r="FE189" s="151"/>
      <c r="FF189" s="151"/>
      <c r="FG189" s="151"/>
      <c r="FH189" s="151"/>
      <c r="FI189" s="151"/>
      <c r="FJ189" s="151"/>
      <c r="FK189" s="151"/>
      <c r="FL189" s="151"/>
      <c r="FM189" s="151"/>
      <c r="FN189" s="151"/>
      <c r="FO189" s="151"/>
      <c r="FP189" s="151"/>
      <c r="FQ189" s="151"/>
      <c r="FR189" s="151"/>
      <c r="FS189" s="151"/>
      <c r="FT189" s="151"/>
      <c r="FU189" s="151"/>
      <c r="FV189" s="151"/>
      <c r="FW189" s="151"/>
      <c r="FX189" s="151"/>
      <c r="FY189" s="151"/>
      <c r="FZ189" s="151"/>
      <c r="GA189" s="151"/>
      <c r="GB189" s="151"/>
      <c r="GC189" s="151"/>
      <c r="GD189" s="151">
        <v>2311</v>
      </c>
      <c r="GE189" s="151"/>
      <c r="GF189" s="151"/>
      <c r="GG189" s="151"/>
      <c r="GH189" s="151"/>
      <c r="GI189" s="151"/>
      <c r="GJ189" s="151"/>
      <c r="GK189" s="151"/>
      <c r="GL189" s="151"/>
      <c r="GM189" s="151"/>
      <c r="GN189" s="151"/>
      <c r="GO189" s="151"/>
      <c r="GP189" s="151"/>
      <c r="GQ189" s="151"/>
      <c r="GR189" s="151"/>
      <c r="GS189" s="151"/>
      <c r="GT189" s="151"/>
      <c r="GU189" s="151"/>
      <c r="GV189" s="151"/>
      <c r="GW189" s="151"/>
      <c r="GX189" s="151"/>
      <c r="GY189" s="151"/>
      <c r="GZ189" s="151"/>
      <c r="HA189" s="151"/>
      <c r="HB189" s="151"/>
      <c r="HC189" s="151"/>
      <c r="HD189" s="151"/>
      <c r="HE189" s="151"/>
      <c r="HF189" s="151"/>
      <c r="HG189" s="151"/>
      <c r="HH189" s="151"/>
      <c r="HI189" s="151"/>
      <c r="HJ189" s="151"/>
      <c r="HK189" s="151"/>
      <c r="HL189" s="151"/>
      <c r="HM189" s="151"/>
      <c r="HN189" s="151"/>
      <c r="HO189" s="151"/>
      <c r="HP189" s="151"/>
      <c r="HQ189" s="151"/>
      <c r="HR189" s="151"/>
      <c r="HS189" s="151"/>
      <c r="HT189" s="151"/>
      <c r="HU189" s="151"/>
      <c r="HV189" s="151"/>
      <c r="HW189" s="151"/>
      <c r="HX189" s="151"/>
      <c r="HY189" s="151"/>
      <c r="HZ189" s="151"/>
      <c r="IA189" s="151"/>
      <c r="IB189" s="151"/>
      <c r="IC189" s="151"/>
      <c r="ID189" s="151"/>
      <c r="IE189" s="151"/>
      <c r="IF189" s="151"/>
      <c r="IG189" s="151"/>
      <c r="IH189" s="151"/>
      <c r="II189" s="151"/>
      <c r="IJ189" s="151"/>
      <c r="IK189" s="151"/>
      <c r="IL189" s="151"/>
      <c r="IM189" s="151"/>
      <c r="IN189" s="151"/>
      <c r="IO189" s="151"/>
      <c r="IP189" s="151"/>
      <c r="IQ189" s="151"/>
      <c r="IR189" s="151"/>
      <c r="IS189" s="151"/>
      <c r="IT189" s="151"/>
      <c r="IU189" s="151"/>
      <c r="IV189" s="151"/>
      <c r="IW189" s="151"/>
      <c r="IX189" s="151"/>
      <c r="IY189" s="151"/>
      <c r="IZ189" s="151"/>
      <c r="JA189" s="151"/>
      <c r="JB189" s="151"/>
      <c r="JC189" s="151"/>
      <c r="JD189" s="151"/>
      <c r="JE189" s="151"/>
      <c r="JF189" s="151"/>
      <c r="JG189" s="151"/>
      <c r="JH189" s="151"/>
      <c r="JI189" s="151"/>
      <c r="JJ189" s="151"/>
      <c r="JK189" s="151"/>
      <c r="JL189" s="151"/>
      <c r="JM189" s="151"/>
      <c r="JN189" s="151"/>
      <c r="JO189" s="151"/>
      <c r="JP189" s="151">
        <v>38</v>
      </c>
      <c r="JQ189" s="151"/>
      <c r="JR189" s="151"/>
      <c r="JS189" s="151"/>
      <c r="JT189" s="151"/>
      <c r="JU189" s="151"/>
      <c r="JV189" s="151"/>
      <c r="JW189" s="151">
        <v>404</v>
      </c>
      <c r="JX189" s="151"/>
      <c r="JY189" s="151"/>
      <c r="JZ189" s="151"/>
      <c r="KA189" s="151"/>
      <c r="KB189" s="151"/>
      <c r="KC189" s="151">
        <v>15</v>
      </c>
      <c r="KD189" s="151">
        <v>294</v>
      </c>
      <c r="KE189" s="151"/>
      <c r="KF189" s="151"/>
      <c r="KG189" s="151"/>
      <c r="KH189" s="151"/>
      <c r="KI189" s="151"/>
      <c r="KJ189" s="151"/>
      <c r="KK189" s="151"/>
      <c r="KL189" s="151"/>
      <c r="KM189" s="151"/>
      <c r="KN189" s="151"/>
      <c r="KO189" s="151"/>
      <c r="KP189" s="151"/>
      <c r="KQ189" s="151"/>
      <c r="KR189" s="151"/>
      <c r="KS189" s="151"/>
      <c r="KT189" s="151"/>
      <c r="KU189" s="151"/>
      <c r="KV189" s="151"/>
      <c r="KW189" s="151"/>
      <c r="KX189" s="151"/>
      <c r="KY189" s="151"/>
      <c r="KZ189" s="151"/>
      <c r="LA189" s="151"/>
      <c r="LB189" s="151"/>
      <c r="LC189" s="151"/>
      <c r="LD189" s="151"/>
      <c r="LE189" s="151"/>
      <c r="LF189" s="151"/>
      <c r="LG189" s="151"/>
      <c r="LH189" s="151"/>
      <c r="LI189" s="151"/>
      <c r="LJ189" s="151"/>
      <c r="LK189" s="151"/>
      <c r="LL189" s="151"/>
      <c r="LM189" s="151"/>
      <c r="LN189" s="151"/>
      <c r="LO189" s="151"/>
      <c r="LP189" s="151"/>
      <c r="LQ189" s="151"/>
      <c r="LR189" s="151"/>
      <c r="LS189" s="151"/>
      <c r="LT189" s="151"/>
      <c r="LU189" s="151"/>
      <c r="LV189" s="151"/>
      <c r="LW189" s="151"/>
      <c r="LX189" s="151"/>
      <c r="LY189" s="151"/>
      <c r="LZ189" s="151"/>
      <c r="MA189" s="151"/>
      <c r="MB189" s="151"/>
      <c r="MC189" s="151"/>
      <c r="MD189" s="151"/>
      <c r="ME189" s="151"/>
      <c r="MF189" s="151"/>
      <c r="MG189" s="151"/>
      <c r="MH189" s="151"/>
      <c r="MI189" s="151"/>
      <c r="MJ189" s="151"/>
      <c r="MK189" s="151"/>
      <c r="ML189" s="151"/>
      <c r="MM189" s="151"/>
      <c r="MN189" s="151"/>
      <c r="MO189" s="151"/>
      <c r="MP189" s="151"/>
      <c r="MQ189" s="151">
        <v>1</v>
      </c>
      <c r="MR189" s="151"/>
      <c r="MS189" s="151"/>
      <c r="MT189" s="151"/>
      <c r="MU189" s="151"/>
      <c r="MV189" s="151"/>
      <c r="MW189" s="151"/>
      <c r="MX189" s="151"/>
      <c r="MY189" s="151"/>
      <c r="MZ189" s="151"/>
      <c r="NA189" s="151">
        <v>3</v>
      </c>
      <c r="NB189" s="151"/>
      <c r="NC189" s="151"/>
      <c r="ND189" s="151"/>
      <c r="NE189" s="151"/>
      <c r="NF189" s="151"/>
      <c r="NG189" s="151"/>
      <c r="NH189" s="151"/>
      <c r="NI189" s="151"/>
      <c r="NJ189" s="151"/>
      <c r="NK189" s="151"/>
      <c r="NL189" s="151"/>
      <c r="NM189" s="151"/>
      <c r="NN189" s="151">
        <v>3</v>
      </c>
      <c r="NO189" s="151"/>
      <c r="NP189" s="151">
        <v>375</v>
      </c>
      <c r="NQ189" s="151">
        <v>2</v>
      </c>
      <c r="NR189" s="151"/>
      <c r="NS189" s="151"/>
      <c r="NT189" s="151"/>
      <c r="NU189" s="151"/>
      <c r="NV189" s="151"/>
      <c r="NW189" s="151"/>
      <c r="NX189" s="151"/>
      <c r="NY189" s="151"/>
      <c r="NZ189" s="151"/>
      <c r="OA189" s="151"/>
      <c r="OB189" s="151"/>
      <c r="OC189" s="151"/>
      <c r="OD189" s="151"/>
      <c r="OE189" s="151"/>
      <c r="OF189" s="151">
        <v>2</v>
      </c>
      <c r="OG189" s="151"/>
      <c r="OH189" s="151"/>
      <c r="OI189" s="151"/>
      <c r="OJ189" s="151">
        <v>6</v>
      </c>
      <c r="OK189" s="151">
        <v>7</v>
      </c>
      <c r="OL189" s="151">
        <v>14</v>
      </c>
      <c r="OM189" s="151"/>
      <c r="ON189" s="151"/>
      <c r="OO189" s="152"/>
      <c r="OP189" s="142">
        <v>3508</v>
      </c>
      <c r="OQ189" s="153">
        <v>14008</v>
      </c>
      <c r="OR189" s="151"/>
      <c r="OS189" s="151"/>
      <c r="OT189" s="151"/>
      <c r="OU189" s="151"/>
      <c r="OV189" s="151">
        <v>-17</v>
      </c>
      <c r="OW189" s="151">
        <v>5753</v>
      </c>
      <c r="OX189" s="151">
        <v>-13874</v>
      </c>
      <c r="OY189" s="151"/>
      <c r="OZ189" s="151"/>
      <c r="PA189" s="151"/>
      <c r="PB189" s="151"/>
      <c r="PC189" s="151"/>
      <c r="PD189" s="151"/>
      <c r="PE189" s="151"/>
      <c r="PF189" s="151"/>
      <c r="PG189" s="151"/>
      <c r="PH189" s="151"/>
      <c r="PI189" s="151"/>
      <c r="PJ189" s="154"/>
      <c r="PK189" s="142">
        <v>5870</v>
      </c>
      <c r="PL189" s="142">
        <v>9378</v>
      </c>
    </row>
    <row r="190" spans="1:428" ht="15" x14ac:dyDescent="0.25">
      <c r="A190" s="156">
        <v>339920</v>
      </c>
      <c r="B190" s="157" t="s">
        <v>727</v>
      </c>
      <c r="C190" s="147" t="s">
        <v>375</v>
      </c>
      <c r="D190" s="153"/>
      <c r="E190" s="151">
        <v>0</v>
      </c>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v>133</v>
      </c>
      <c r="AD190" s="151"/>
      <c r="AE190" s="151"/>
      <c r="AF190" s="151"/>
      <c r="AG190" s="151"/>
      <c r="AH190" s="151"/>
      <c r="AI190" s="151"/>
      <c r="AJ190" s="151"/>
      <c r="AK190" s="151"/>
      <c r="AL190" s="151"/>
      <c r="AM190" s="151">
        <v>0</v>
      </c>
      <c r="AN190" s="151"/>
      <c r="AO190" s="151"/>
      <c r="AP190" s="151"/>
      <c r="AQ190" s="151"/>
      <c r="AR190" s="151"/>
      <c r="AS190" s="151"/>
      <c r="AT190" s="151"/>
      <c r="AU190" s="151"/>
      <c r="AV190" s="151"/>
      <c r="AW190" s="151"/>
      <c r="AX190" s="151"/>
      <c r="AY190" s="151"/>
      <c r="AZ190" s="151"/>
      <c r="BA190" s="151"/>
      <c r="BB190" s="151"/>
      <c r="BC190" s="151"/>
      <c r="BD190" s="151"/>
      <c r="BE190" s="151"/>
      <c r="BF190" s="151"/>
      <c r="BG190" s="151"/>
      <c r="BH190" s="151"/>
      <c r="BI190" s="151"/>
      <c r="BJ190" s="151"/>
      <c r="BK190" s="151"/>
      <c r="BL190" s="151"/>
      <c r="BM190" s="151"/>
      <c r="BN190" s="151"/>
      <c r="BO190" s="151"/>
      <c r="BP190" s="151"/>
      <c r="BQ190" s="151"/>
      <c r="BR190" s="151"/>
      <c r="BS190" s="151"/>
      <c r="BT190" s="151"/>
      <c r="BU190" s="151"/>
      <c r="BV190" s="151"/>
      <c r="BW190" s="151"/>
      <c r="BX190" s="151"/>
      <c r="BY190" s="151"/>
      <c r="BZ190" s="151"/>
      <c r="CA190" s="151"/>
      <c r="CB190" s="151"/>
      <c r="CC190" s="151"/>
      <c r="CD190" s="151"/>
      <c r="CE190" s="151"/>
      <c r="CF190" s="151"/>
      <c r="CG190" s="151"/>
      <c r="CH190" s="151"/>
      <c r="CI190" s="151"/>
      <c r="CJ190" s="151"/>
      <c r="CK190" s="151"/>
      <c r="CL190" s="151"/>
      <c r="CM190" s="151"/>
      <c r="CN190" s="151"/>
      <c r="CO190" s="151"/>
      <c r="CP190" s="151"/>
      <c r="CQ190" s="151"/>
      <c r="CR190" s="151"/>
      <c r="CS190" s="151"/>
      <c r="CT190" s="151"/>
      <c r="CU190" s="151"/>
      <c r="CV190" s="151"/>
      <c r="CW190" s="151"/>
      <c r="CX190" s="151"/>
      <c r="CY190" s="151"/>
      <c r="CZ190" s="151"/>
      <c r="DA190" s="151"/>
      <c r="DB190" s="151"/>
      <c r="DC190" s="151"/>
      <c r="DD190" s="151"/>
      <c r="DE190" s="151"/>
      <c r="DF190" s="151"/>
      <c r="DG190" s="151"/>
      <c r="DH190" s="151"/>
      <c r="DI190" s="151"/>
      <c r="DJ190" s="151"/>
      <c r="DK190" s="151"/>
      <c r="DL190" s="151"/>
      <c r="DM190" s="151"/>
      <c r="DN190" s="151"/>
      <c r="DO190" s="151"/>
      <c r="DP190" s="151"/>
      <c r="DQ190" s="151"/>
      <c r="DR190" s="151"/>
      <c r="DS190" s="151"/>
      <c r="DT190" s="151"/>
      <c r="DU190" s="151"/>
      <c r="DV190" s="151"/>
      <c r="DW190" s="151"/>
      <c r="DX190" s="151"/>
      <c r="DY190" s="151"/>
      <c r="DZ190" s="151"/>
      <c r="EA190" s="151"/>
      <c r="EB190" s="151"/>
      <c r="EC190" s="151"/>
      <c r="ED190" s="151"/>
      <c r="EE190" s="151"/>
      <c r="EF190" s="151"/>
      <c r="EG190" s="151"/>
      <c r="EH190" s="151"/>
      <c r="EI190" s="151"/>
      <c r="EJ190" s="151"/>
      <c r="EK190" s="151"/>
      <c r="EL190" s="151"/>
      <c r="EM190" s="151"/>
      <c r="EN190" s="151"/>
      <c r="EO190" s="151"/>
      <c r="EP190" s="151"/>
      <c r="EQ190" s="151"/>
      <c r="ER190" s="151"/>
      <c r="ES190" s="151"/>
      <c r="ET190" s="151"/>
      <c r="EU190" s="151"/>
      <c r="EV190" s="151"/>
      <c r="EW190" s="151"/>
      <c r="EX190" s="151"/>
      <c r="EY190" s="151"/>
      <c r="EZ190" s="151"/>
      <c r="FA190" s="151"/>
      <c r="FB190" s="151"/>
      <c r="FC190" s="151"/>
      <c r="FD190" s="151"/>
      <c r="FE190" s="151"/>
      <c r="FF190" s="151"/>
      <c r="FG190" s="151"/>
      <c r="FH190" s="151"/>
      <c r="FI190" s="151"/>
      <c r="FJ190" s="151"/>
      <c r="FK190" s="151"/>
      <c r="FL190" s="151"/>
      <c r="FM190" s="151"/>
      <c r="FN190" s="151"/>
      <c r="FO190" s="151"/>
      <c r="FP190" s="151"/>
      <c r="FQ190" s="151"/>
      <c r="FR190" s="151"/>
      <c r="FS190" s="151"/>
      <c r="FT190" s="151"/>
      <c r="FU190" s="151"/>
      <c r="FV190" s="151"/>
      <c r="FW190" s="151"/>
      <c r="FX190" s="151"/>
      <c r="FY190" s="151"/>
      <c r="FZ190" s="151"/>
      <c r="GA190" s="151"/>
      <c r="GB190" s="151"/>
      <c r="GC190" s="151"/>
      <c r="GD190" s="151"/>
      <c r="GE190" s="151">
        <v>379</v>
      </c>
      <c r="GF190" s="151"/>
      <c r="GG190" s="151"/>
      <c r="GH190" s="151"/>
      <c r="GI190" s="151"/>
      <c r="GJ190" s="151"/>
      <c r="GK190" s="151"/>
      <c r="GL190" s="151"/>
      <c r="GM190" s="151"/>
      <c r="GN190" s="151"/>
      <c r="GO190" s="151"/>
      <c r="GP190" s="151"/>
      <c r="GQ190" s="151"/>
      <c r="GR190" s="151"/>
      <c r="GS190" s="151"/>
      <c r="GT190" s="151"/>
      <c r="GU190" s="151"/>
      <c r="GV190" s="151"/>
      <c r="GW190" s="151"/>
      <c r="GX190" s="151"/>
      <c r="GY190" s="151"/>
      <c r="GZ190" s="151"/>
      <c r="HA190" s="151"/>
      <c r="HB190" s="151"/>
      <c r="HC190" s="151"/>
      <c r="HD190" s="151"/>
      <c r="HE190" s="151"/>
      <c r="HF190" s="151"/>
      <c r="HG190" s="151"/>
      <c r="HH190" s="151"/>
      <c r="HI190" s="151"/>
      <c r="HJ190" s="151"/>
      <c r="HK190" s="151"/>
      <c r="HL190" s="151"/>
      <c r="HM190" s="151"/>
      <c r="HN190" s="151"/>
      <c r="HO190" s="151"/>
      <c r="HP190" s="151"/>
      <c r="HQ190" s="151"/>
      <c r="HR190" s="151"/>
      <c r="HS190" s="151"/>
      <c r="HT190" s="151"/>
      <c r="HU190" s="151"/>
      <c r="HV190" s="151"/>
      <c r="HW190" s="151"/>
      <c r="HX190" s="151"/>
      <c r="HY190" s="151"/>
      <c r="HZ190" s="151"/>
      <c r="IA190" s="151"/>
      <c r="IB190" s="151"/>
      <c r="IC190" s="151"/>
      <c r="ID190" s="151"/>
      <c r="IE190" s="151"/>
      <c r="IF190" s="151"/>
      <c r="IG190" s="151"/>
      <c r="IH190" s="151"/>
      <c r="II190" s="151"/>
      <c r="IJ190" s="151"/>
      <c r="IK190" s="151"/>
      <c r="IL190" s="151"/>
      <c r="IM190" s="151"/>
      <c r="IN190" s="151"/>
      <c r="IO190" s="151"/>
      <c r="IP190" s="151"/>
      <c r="IQ190" s="151"/>
      <c r="IR190" s="151"/>
      <c r="IS190" s="151"/>
      <c r="IT190" s="151"/>
      <c r="IU190" s="151"/>
      <c r="IV190" s="151"/>
      <c r="IW190" s="151"/>
      <c r="IX190" s="151"/>
      <c r="IY190" s="151"/>
      <c r="IZ190" s="151"/>
      <c r="JA190" s="151"/>
      <c r="JB190" s="151"/>
      <c r="JC190" s="151"/>
      <c r="JD190" s="151"/>
      <c r="JE190" s="151"/>
      <c r="JF190" s="151"/>
      <c r="JG190" s="151"/>
      <c r="JH190" s="151"/>
      <c r="JI190" s="151"/>
      <c r="JJ190" s="151"/>
      <c r="JK190" s="151"/>
      <c r="JL190" s="151"/>
      <c r="JM190" s="151"/>
      <c r="JN190" s="151"/>
      <c r="JO190" s="151"/>
      <c r="JP190" s="151">
        <v>0</v>
      </c>
      <c r="JQ190" s="151"/>
      <c r="JR190" s="151">
        <v>0</v>
      </c>
      <c r="JS190" s="151">
        <v>0</v>
      </c>
      <c r="JT190" s="151"/>
      <c r="JU190" s="151"/>
      <c r="JV190" s="151"/>
      <c r="JW190" s="151">
        <v>14</v>
      </c>
      <c r="JX190" s="151">
        <v>6</v>
      </c>
      <c r="JY190" s="151"/>
      <c r="JZ190" s="151">
        <v>2</v>
      </c>
      <c r="KA190" s="151">
        <v>2</v>
      </c>
      <c r="KB190" s="151">
        <v>6</v>
      </c>
      <c r="KC190" s="151"/>
      <c r="KD190" s="151"/>
      <c r="KE190" s="151"/>
      <c r="KF190" s="151"/>
      <c r="KG190" s="151"/>
      <c r="KH190" s="151"/>
      <c r="KI190" s="151"/>
      <c r="KJ190" s="151"/>
      <c r="KK190" s="151"/>
      <c r="KL190" s="151"/>
      <c r="KM190" s="151"/>
      <c r="KN190" s="151"/>
      <c r="KO190" s="151"/>
      <c r="KP190" s="151"/>
      <c r="KQ190" s="151"/>
      <c r="KR190" s="151"/>
      <c r="KS190" s="151"/>
      <c r="KT190" s="151">
        <v>0</v>
      </c>
      <c r="KU190" s="151"/>
      <c r="KV190" s="151"/>
      <c r="KW190" s="151"/>
      <c r="KX190" s="151"/>
      <c r="KY190" s="151"/>
      <c r="KZ190" s="151"/>
      <c r="LA190" s="151">
        <v>0</v>
      </c>
      <c r="LB190" s="151"/>
      <c r="LC190" s="151"/>
      <c r="LD190" s="151">
        <v>0</v>
      </c>
      <c r="LE190" s="151">
        <v>1</v>
      </c>
      <c r="LF190" s="151"/>
      <c r="LG190" s="151"/>
      <c r="LH190" s="151"/>
      <c r="LI190" s="151"/>
      <c r="LJ190" s="151">
        <v>0</v>
      </c>
      <c r="LK190" s="151"/>
      <c r="LL190" s="151"/>
      <c r="LM190" s="151"/>
      <c r="LN190" s="151"/>
      <c r="LO190" s="151"/>
      <c r="LP190" s="151"/>
      <c r="LQ190" s="151"/>
      <c r="LR190" s="151"/>
      <c r="LS190" s="151">
        <v>0</v>
      </c>
      <c r="LT190" s="151">
        <v>0</v>
      </c>
      <c r="LU190" s="151">
        <v>0</v>
      </c>
      <c r="LV190" s="151"/>
      <c r="LW190" s="151">
        <v>0</v>
      </c>
      <c r="LX190" s="151">
        <v>0</v>
      </c>
      <c r="LY190" s="151">
        <v>0</v>
      </c>
      <c r="LZ190" s="151"/>
      <c r="MA190" s="151"/>
      <c r="MB190" s="151">
        <v>0</v>
      </c>
      <c r="MC190" s="151"/>
      <c r="MD190" s="151"/>
      <c r="ME190" s="151"/>
      <c r="MF190" s="151">
        <v>0</v>
      </c>
      <c r="MG190" s="151"/>
      <c r="MH190" s="151">
        <v>1</v>
      </c>
      <c r="MI190" s="151">
        <v>0</v>
      </c>
      <c r="MJ190" s="151"/>
      <c r="MK190" s="151">
        <v>0</v>
      </c>
      <c r="ML190" s="151"/>
      <c r="MM190" s="151"/>
      <c r="MN190" s="151"/>
      <c r="MO190" s="151">
        <v>0</v>
      </c>
      <c r="MP190" s="151">
        <v>0</v>
      </c>
      <c r="MQ190" s="151">
        <v>33</v>
      </c>
      <c r="MR190" s="151">
        <v>10</v>
      </c>
      <c r="MS190" s="151">
        <v>9</v>
      </c>
      <c r="MT190" s="151">
        <v>0</v>
      </c>
      <c r="MU190" s="151"/>
      <c r="MV190" s="151"/>
      <c r="MW190" s="151"/>
      <c r="MX190" s="151"/>
      <c r="MY190" s="151">
        <v>0</v>
      </c>
      <c r="MZ190" s="151"/>
      <c r="NA190" s="151">
        <v>0</v>
      </c>
      <c r="NB190" s="151">
        <v>9</v>
      </c>
      <c r="NC190" s="151">
        <v>1</v>
      </c>
      <c r="ND190" s="151"/>
      <c r="NE190" s="151">
        <v>19</v>
      </c>
      <c r="NF190" s="151"/>
      <c r="NG190" s="151"/>
      <c r="NH190" s="151">
        <v>1</v>
      </c>
      <c r="NI190" s="151"/>
      <c r="NJ190" s="151">
        <v>2</v>
      </c>
      <c r="NK190" s="151"/>
      <c r="NL190" s="151">
        <v>2</v>
      </c>
      <c r="NM190" s="151">
        <v>17</v>
      </c>
      <c r="NN190" s="151">
        <v>58</v>
      </c>
      <c r="NO190" s="151">
        <v>2</v>
      </c>
      <c r="NP190" s="151"/>
      <c r="NQ190" s="151">
        <v>12</v>
      </c>
      <c r="NR190" s="151">
        <v>1</v>
      </c>
      <c r="NS190" s="151"/>
      <c r="NT190" s="151"/>
      <c r="NU190" s="151"/>
      <c r="NV190" s="151"/>
      <c r="NW190" s="151"/>
      <c r="NX190" s="151"/>
      <c r="NY190" s="151"/>
      <c r="NZ190" s="151"/>
      <c r="OA190" s="151"/>
      <c r="OB190" s="151">
        <v>0</v>
      </c>
      <c r="OC190" s="151"/>
      <c r="OD190" s="151"/>
      <c r="OE190" s="151">
        <v>0</v>
      </c>
      <c r="OF190" s="151">
        <v>8</v>
      </c>
      <c r="OG190" s="151"/>
      <c r="OH190" s="151"/>
      <c r="OI190" s="151"/>
      <c r="OJ190" s="151">
        <v>170</v>
      </c>
      <c r="OK190" s="151"/>
      <c r="OL190" s="151">
        <v>61</v>
      </c>
      <c r="OM190" s="151"/>
      <c r="ON190" s="151"/>
      <c r="OO190" s="152"/>
      <c r="OP190" s="142">
        <v>961</v>
      </c>
      <c r="OQ190" s="153">
        <v>12707</v>
      </c>
      <c r="OR190" s="151">
        <v>2549</v>
      </c>
      <c r="OS190" s="151"/>
      <c r="OT190" s="151"/>
      <c r="OU190" s="151"/>
      <c r="OV190" s="151">
        <v>-156</v>
      </c>
      <c r="OW190" s="151">
        <v>1198</v>
      </c>
      <c r="OX190" s="151">
        <v>-8008</v>
      </c>
      <c r="OY190" s="151"/>
      <c r="OZ190" s="151">
        <v>0</v>
      </c>
      <c r="PA190" s="151"/>
      <c r="PB190" s="151"/>
      <c r="PC190" s="151"/>
      <c r="PD190" s="151">
        <v>1</v>
      </c>
      <c r="PE190" s="151"/>
      <c r="PF190" s="151"/>
      <c r="PG190" s="151"/>
      <c r="PH190" s="151">
        <v>397</v>
      </c>
      <c r="PI190" s="151"/>
      <c r="PJ190" s="154"/>
      <c r="PK190" s="142">
        <v>8688</v>
      </c>
      <c r="PL190" s="142">
        <v>9648</v>
      </c>
    </row>
    <row r="191" spans="1:428" ht="15" x14ac:dyDescent="0.25">
      <c r="A191" s="156">
        <v>339930</v>
      </c>
      <c r="B191" s="157" t="s">
        <v>727</v>
      </c>
      <c r="C191" s="147" t="s">
        <v>376</v>
      </c>
      <c r="D191" s="153"/>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c r="AE191" s="151"/>
      <c r="AF191" s="151"/>
      <c r="AG191" s="151"/>
      <c r="AH191" s="151"/>
      <c r="AI191" s="151"/>
      <c r="AJ191" s="151"/>
      <c r="AK191" s="151"/>
      <c r="AL191" s="151"/>
      <c r="AM191" s="151"/>
      <c r="AN191" s="151"/>
      <c r="AO191" s="151"/>
      <c r="AP191" s="151"/>
      <c r="AQ191" s="151"/>
      <c r="AR191" s="151"/>
      <c r="AS191" s="151"/>
      <c r="AT191" s="151"/>
      <c r="AU191" s="151"/>
      <c r="AV191" s="151"/>
      <c r="AW191" s="151"/>
      <c r="AX191" s="151"/>
      <c r="AY191" s="151"/>
      <c r="AZ191" s="151"/>
      <c r="BA191" s="151"/>
      <c r="BB191" s="151"/>
      <c r="BC191" s="151"/>
      <c r="BD191" s="151"/>
      <c r="BE191" s="151"/>
      <c r="BF191" s="151"/>
      <c r="BG191" s="151"/>
      <c r="BH191" s="151"/>
      <c r="BI191" s="151"/>
      <c r="BJ191" s="151"/>
      <c r="BK191" s="151"/>
      <c r="BL191" s="151"/>
      <c r="BM191" s="151"/>
      <c r="BN191" s="151"/>
      <c r="BO191" s="151"/>
      <c r="BP191" s="151"/>
      <c r="BQ191" s="151"/>
      <c r="BR191" s="151"/>
      <c r="BS191" s="151"/>
      <c r="BT191" s="151"/>
      <c r="BU191" s="151"/>
      <c r="BV191" s="151"/>
      <c r="BW191" s="151"/>
      <c r="BX191" s="151"/>
      <c r="BY191" s="151"/>
      <c r="BZ191" s="151"/>
      <c r="CA191" s="151"/>
      <c r="CB191" s="151"/>
      <c r="CC191" s="151"/>
      <c r="CD191" s="151"/>
      <c r="CE191" s="151"/>
      <c r="CF191" s="151"/>
      <c r="CG191" s="151"/>
      <c r="CH191" s="151"/>
      <c r="CI191" s="151"/>
      <c r="CJ191" s="151"/>
      <c r="CK191" s="151"/>
      <c r="CL191" s="151"/>
      <c r="CM191" s="151"/>
      <c r="CN191" s="151"/>
      <c r="CO191" s="151"/>
      <c r="CP191" s="151"/>
      <c r="CQ191" s="151"/>
      <c r="CR191" s="151"/>
      <c r="CS191" s="151"/>
      <c r="CT191" s="151"/>
      <c r="CU191" s="151"/>
      <c r="CV191" s="151"/>
      <c r="CW191" s="151"/>
      <c r="CX191" s="151"/>
      <c r="CY191" s="151"/>
      <c r="CZ191" s="151"/>
      <c r="DA191" s="151"/>
      <c r="DB191" s="151"/>
      <c r="DC191" s="151"/>
      <c r="DD191" s="151"/>
      <c r="DE191" s="151"/>
      <c r="DF191" s="151"/>
      <c r="DG191" s="151"/>
      <c r="DH191" s="151"/>
      <c r="DI191" s="151"/>
      <c r="DJ191" s="151"/>
      <c r="DK191" s="151"/>
      <c r="DL191" s="151"/>
      <c r="DM191" s="151"/>
      <c r="DN191" s="151"/>
      <c r="DO191" s="151"/>
      <c r="DP191" s="151"/>
      <c r="DQ191" s="151"/>
      <c r="DR191" s="151"/>
      <c r="DS191" s="151"/>
      <c r="DT191" s="151"/>
      <c r="DU191" s="151"/>
      <c r="DV191" s="151"/>
      <c r="DW191" s="151"/>
      <c r="DX191" s="151"/>
      <c r="DY191" s="151"/>
      <c r="DZ191" s="151"/>
      <c r="EA191" s="151"/>
      <c r="EB191" s="151"/>
      <c r="EC191" s="151"/>
      <c r="ED191" s="151"/>
      <c r="EE191" s="151"/>
      <c r="EF191" s="151"/>
      <c r="EG191" s="151"/>
      <c r="EH191" s="151"/>
      <c r="EI191" s="151"/>
      <c r="EJ191" s="151"/>
      <c r="EK191" s="151"/>
      <c r="EL191" s="151"/>
      <c r="EM191" s="151"/>
      <c r="EN191" s="151"/>
      <c r="EO191" s="151"/>
      <c r="EP191" s="151"/>
      <c r="EQ191" s="151"/>
      <c r="ER191" s="151"/>
      <c r="ES191" s="151"/>
      <c r="ET191" s="151"/>
      <c r="EU191" s="151"/>
      <c r="EV191" s="151"/>
      <c r="EW191" s="151"/>
      <c r="EX191" s="151"/>
      <c r="EY191" s="151"/>
      <c r="EZ191" s="151"/>
      <c r="FA191" s="151"/>
      <c r="FB191" s="151"/>
      <c r="FC191" s="151"/>
      <c r="FD191" s="151"/>
      <c r="FE191" s="151"/>
      <c r="FF191" s="151"/>
      <c r="FG191" s="151"/>
      <c r="FH191" s="151"/>
      <c r="FI191" s="151"/>
      <c r="FJ191" s="151"/>
      <c r="FK191" s="151"/>
      <c r="FL191" s="151"/>
      <c r="FM191" s="151"/>
      <c r="FN191" s="151"/>
      <c r="FO191" s="151"/>
      <c r="FP191" s="151"/>
      <c r="FQ191" s="151"/>
      <c r="FR191" s="151"/>
      <c r="FS191" s="151"/>
      <c r="FT191" s="151"/>
      <c r="FU191" s="151"/>
      <c r="FV191" s="151"/>
      <c r="FW191" s="151"/>
      <c r="FX191" s="151"/>
      <c r="FY191" s="151"/>
      <c r="FZ191" s="151"/>
      <c r="GA191" s="151"/>
      <c r="GB191" s="151"/>
      <c r="GC191" s="151"/>
      <c r="GD191" s="151"/>
      <c r="GE191" s="151"/>
      <c r="GF191" s="151">
        <v>1</v>
      </c>
      <c r="GG191" s="151"/>
      <c r="GH191" s="151"/>
      <c r="GI191" s="151"/>
      <c r="GJ191" s="151"/>
      <c r="GK191" s="151"/>
      <c r="GL191" s="151"/>
      <c r="GM191" s="151"/>
      <c r="GN191" s="151"/>
      <c r="GO191" s="151"/>
      <c r="GP191" s="151"/>
      <c r="GQ191" s="151"/>
      <c r="GR191" s="151"/>
      <c r="GS191" s="151"/>
      <c r="GT191" s="151"/>
      <c r="GU191" s="151"/>
      <c r="GV191" s="151"/>
      <c r="GW191" s="151"/>
      <c r="GX191" s="151"/>
      <c r="GY191" s="151"/>
      <c r="GZ191" s="151"/>
      <c r="HA191" s="151"/>
      <c r="HB191" s="151"/>
      <c r="HC191" s="151"/>
      <c r="HD191" s="151"/>
      <c r="HE191" s="151"/>
      <c r="HF191" s="151"/>
      <c r="HG191" s="151"/>
      <c r="HH191" s="151"/>
      <c r="HI191" s="151"/>
      <c r="HJ191" s="151"/>
      <c r="HK191" s="151"/>
      <c r="HL191" s="151"/>
      <c r="HM191" s="151"/>
      <c r="HN191" s="151"/>
      <c r="HO191" s="151"/>
      <c r="HP191" s="151"/>
      <c r="HQ191" s="151"/>
      <c r="HR191" s="151"/>
      <c r="HS191" s="151"/>
      <c r="HT191" s="151"/>
      <c r="HU191" s="151"/>
      <c r="HV191" s="151"/>
      <c r="HW191" s="151"/>
      <c r="HX191" s="151"/>
      <c r="HY191" s="151"/>
      <c r="HZ191" s="151"/>
      <c r="IA191" s="151"/>
      <c r="IB191" s="151"/>
      <c r="IC191" s="151"/>
      <c r="ID191" s="151"/>
      <c r="IE191" s="151"/>
      <c r="IF191" s="151"/>
      <c r="IG191" s="151"/>
      <c r="IH191" s="151"/>
      <c r="II191" s="151"/>
      <c r="IJ191" s="151"/>
      <c r="IK191" s="151"/>
      <c r="IL191" s="151"/>
      <c r="IM191" s="151"/>
      <c r="IN191" s="151"/>
      <c r="IO191" s="151"/>
      <c r="IP191" s="151"/>
      <c r="IQ191" s="151"/>
      <c r="IR191" s="151"/>
      <c r="IS191" s="151"/>
      <c r="IT191" s="151"/>
      <c r="IU191" s="151"/>
      <c r="IV191" s="151"/>
      <c r="IW191" s="151"/>
      <c r="IX191" s="151"/>
      <c r="IY191" s="151"/>
      <c r="IZ191" s="151"/>
      <c r="JA191" s="151"/>
      <c r="JB191" s="151"/>
      <c r="JC191" s="151"/>
      <c r="JD191" s="151"/>
      <c r="JE191" s="151"/>
      <c r="JF191" s="151"/>
      <c r="JG191" s="151"/>
      <c r="JH191" s="151"/>
      <c r="JI191" s="151"/>
      <c r="JJ191" s="151"/>
      <c r="JK191" s="151"/>
      <c r="JL191" s="151"/>
      <c r="JM191" s="151"/>
      <c r="JN191" s="151"/>
      <c r="JO191" s="151"/>
      <c r="JP191" s="151">
        <v>5</v>
      </c>
      <c r="JQ191" s="151"/>
      <c r="JR191" s="151"/>
      <c r="JS191" s="151"/>
      <c r="JT191" s="151"/>
      <c r="JU191" s="151"/>
      <c r="JV191" s="151"/>
      <c r="JW191" s="151"/>
      <c r="JX191" s="151"/>
      <c r="JY191" s="151"/>
      <c r="JZ191" s="151"/>
      <c r="KA191" s="151"/>
      <c r="KB191" s="151"/>
      <c r="KC191" s="151"/>
      <c r="KD191" s="151"/>
      <c r="KE191" s="151"/>
      <c r="KF191" s="151"/>
      <c r="KG191" s="151"/>
      <c r="KH191" s="151"/>
      <c r="KI191" s="151"/>
      <c r="KJ191" s="151"/>
      <c r="KK191" s="151"/>
      <c r="KL191" s="151"/>
      <c r="KM191" s="151"/>
      <c r="KN191" s="151"/>
      <c r="KO191" s="151"/>
      <c r="KP191" s="151"/>
      <c r="KQ191" s="151"/>
      <c r="KR191" s="151"/>
      <c r="KS191" s="151"/>
      <c r="KT191" s="151"/>
      <c r="KU191" s="151"/>
      <c r="KV191" s="151"/>
      <c r="KW191" s="151"/>
      <c r="KX191" s="151"/>
      <c r="KY191" s="151"/>
      <c r="KZ191" s="151"/>
      <c r="LA191" s="151"/>
      <c r="LB191" s="151"/>
      <c r="LC191" s="151"/>
      <c r="LD191" s="151"/>
      <c r="LE191" s="151"/>
      <c r="LF191" s="151"/>
      <c r="LG191" s="151"/>
      <c r="LH191" s="151"/>
      <c r="LI191" s="151"/>
      <c r="LJ191" s="151"/>
      <c r="LK191" s="151"/>
      <c r="LL191" s="151"/>
      <c r="LM191" s="151"/>
      <c r="LN191" s="151"/>
      <c r="LO191" s="151"/>
      <c r="LP191" s="151"/>
      <c r="LQ191" s="151"/>
      <c r="LR191" s="151"/>
      <c r="LS191" s="151"/>
      <c r="LT191" s="151"/>
      <c r="LU191" s="151"/>
      <c r="LV191" s="151"/>
      <c r="LW191" s="151"/>
      <c r="LX191" s="151"/>
      <c r="LY191" s="151"/>
      <c r="LZ191" s="151"/>
      <c r="MA191" s="151"/>
      <c r="MB191" s="151"/>
      <c r="MC191" s="151"/>
      <c r="MD191" s="151"/>
      <c r="ME191" s="151"/>
      <c r="MF191" s="151"/>
      <c r="MG191" s="151"/>
      <c r="MH191" s="151"/>
      <c r="MI191" s="151"/>
      <c r="MJ191" s="151"/>
      <c r="MK191" s="151"/>
      <c r="ML191" s="151"/>
      <c r="MM191" s="151"/>
      <c r="MN191" s="151"/>
      <c r="MO191" s="151"/>
      <c r="MP191" s="151"/>
      <c r="MQ191" s="151">
        <v>5</v>
      </c>
      <c r="MR191" s="151"/>
      <c r="MS191" s="151"/>
      <c r="MT191" s="151"/>
      <c r="MU191" s="151"/>
      <c r="MV191" s="151"/>
      <c r="MW191" s="151"/>
      <c r="MX191" s="151"/>
      <c r="MY191" s="151"/>
      <c r="MZ191" s="151"/>
      <c r="NA191" s="151"/>
      <c r="NB191" s="151">
        <v>23</v>
      </c>
      <c r="NC191" s="151">
        <v>1</v>
      </c>
      <c r="ND191" s="151">
        <v>227</v>
      </c>
      <c r="NE191" s="151">
        <v>126</v>
      </c>
      <c r="NF191" s="151">
        <v>1</v>
      </c>
      <c r="NG191" s="151"/>
      <c r="NH191" s="151"/>
      <c r="NI191" s="151"/>
      <c r="NJ191" s="151"/>
      <c r="NK191" s="151"/>
      <c r="NL191" s="151"/>
      <c r="NM191" s="151">
        <v>1</v>
      </c>
      <c r="NN191" s="151">
        <v>11</v>
      </c>
      <c r="NO191" s="151"/>
      <c r="NP191" s="151"/>
      <c r="NQ191" s="151"/>
      <c r="NR191" s="151"/>
      <c r="NS191" s="151"/>
      <c r="NT191" s="151"/>
      <c r="NU191" s="151"/>
      <c r="NV191" s="151"/>
      <c r="NW191" s="151"/>
      <c r="NX191" s="151"/>
      <c r="NY191" s="151"/>
      <c r="NZ191" s="151"/>
      <c r="OA191" s="151"/>
      <c r="OB191" s="151"/>
      <c r="OC191" s="151"/>
      <c r="OD191" s="151"/>
      <c r="OE191" s="151"/>
      <c r="OF191" s="151">
        <v>6</v>
      </c>
      <c r="OG191" s="151"/>
      <c r="OH191" s="151"/>
      <c r="OI191" s="151"/>
      <c r="OJ191" s="151">
        <v>89</v>
      </c>
      <c r="OK191" s="151">
        <v>44</v>
      </c>
      <c r="OL191" s="151">
        <v>51</v>
      </c>
      <c r="OM191" s="151"/>
      <c r="ON191" s="151"/>
      <c r="OO191" s="152"/>
      <c r="OP191" s="142">
        <v>592</v>
      </c>
      <c r="OQ191" s="153">
        <v>20244</v>
      </c>
      <c r="OR191" s="151"/>
      <c r="OS191" s="151"/>
      <c r="OT191" s="151"/>
      <c r="OU191" s="151"/>
      <c r="OV191" s="151">
        <v>-19</v>
      </c>
      <c r="OW191" s="151">
        <v>833</v>
      </c>
      <c r="OX191" s="151">
        <v>-19442</v>
      </c>
      <c r="OY191" s="151"/>
      <c r="OZ191" s="151"/>
      <c r="PA191" s="151"/>
      <c r="PB191" s="151"/>
      <c r="PC191" s="151"/>
      <c r="PD191" s="151"/>
      <c r="PE191" s="151"/>
      <c r="PF191" s="151"/>
      <c r="PG191" s="151"/>
      <c r="PH191" s="151"/>
      <c r="PI191" s="151"/>
      <c r="PJ191" s="154"/>
      <c r="PK191" s="142">
        <v>1615</v>
      </c>
      <c r="PL191" s="142">
        <v>2207</v>
      </c>
    </row>
    <row r="192" spans="1:428" ht="15" x14ac:dyDescent="0.25">
      <c r="A192" s="156">
        <v>339940</v>
      </c>
      <c r="B192" s="157" t="s">
        <v>727</v>
      </c>
      <c r="C192" s="147" t="s">
        <v>377</v>
      </c>
      <c r="D192" s="153"/>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v>9</v>
      </c>
      <c r="AD192" s="151">
        <v>11</v>
      </c>
      <c r="AE192" s="151">
        <v>18</v>
      </c>
      <c r="AF192" s="151"/>
      <c r="AG192" s="151"/>
      <c r="AH192" s="151">
        <v>1</v>
      </c>
      <c r="AI192" s="151"/>
      <c r="AJ192" s="151">
        <v>0</v>
      </c>
      <c r="AK192" s="151"/>
      <c r="AL192" s="151">
        <v>3</v>
      </c>
      <c r="AM192" s="151"/>
      <c r="AN192" s="151"/>
      <c r="AO192" s="151"/>
      <c r="AP192" s="151"/>
      <c r="AQ192" s="151"/>
      <c r="AR192" s="151"/>
      <c r="AS192" s="151"/>
      <c r="AT192" s="151"/>
      <c r="AU192" s="151"/>
      <c r="AV192" s="151"/>
      <c r="AW192" s="151"/>
      <c r="AX192" s="151"/>
      <c r="AY192" s="151"/>
      <c r="AZ192" s="151"/>
      <c r="BA192" s="151"/>
      <c r="BB192" s="151"/>
      <c r="BC192" s="151"/>
      <c r="BD192" s="151"/>
      <c r="BE192" s="151"/>
      <c r="BF192" s="151"/>
      <c r="BG192" s="151"/>
      <c r="BH192" s="151"/>
      <c r="BI192" s="151"/>
      <c r="BJ192" s="151"/>
      <c r="BK192" s="151"/>
      <c r="BL192" s="151"/>
      <c r="BM192" s="151"/>
      <c r="BN192" s="151"/>
      <c r="BO192" s="151"/>
      <c r="BP192" s="151"/>
      <c r="BQ192" s="151"/>
      <c r="BR192" s="151"/>
      <c r="BS192" s="151"/>
      <c r="BT192" s="151"/>
      <c r="BU192" s="151"/>
      <c r="BV192" s="151"/>
      <c r="BW192" s="151"/>
      <c r="BX192" s="151"/>
      <c r="BY192" s="151"/>
      <c r="BZ192" s="151"/>
      <c r="CA192" s="151"/>
      <c r="CB192" s="151"/>
      <c r="CC192" s="151"/>
      <c r="CD192" s="151"/>
      <c r="CE192" s="151"/>
      <c r="CF192" s="151"/>
      <c r="CG192" s="151"/>
      <c r="CH192" s="151"/>
      <c r="CI192" s="151"/>
      <c r="CJ192" s="151"/>
      <c r="CK192" s="151"/>
      <c r="CL192" s="151"/>
      <c r="CM192" s="151"/>
      <c r="CN192" s="151"/>
      <c r="CO192" s="151"/>
      <c r="CP192" s="151"/>
      <c r="CQ192" s="151"/>
      <c r="CR192" s="151"/>
      <c r="CS192" s="151"/>
      <c r="CT192" s="151"/>
      <c r="CU192" s="151"/>
      <c r="CV192" s="151"/>
      <c r="CW192" s="151"/>
      <c r="CX192" s="151"/>
      <c r="CY192" s="151"/>
      <c r="CZ192" s="151"/>
      <c r="DA192" s="151"/>
      <c r="DB192" s="151"/>
      <c r="DC192" s="151"/>
      <c r="DD192" s="151"/>
      <c r="DE192" s="151"/>
      <c r="DF192" s="151"/>
      <c r="DG192" s="151"/>
      <c r="DH192" s="151"/>
      <c r="DI192" s="151"/>
      <c r="DJ192" s="151"/>
      <c r="DK192" s="151"/>
      <c r="DL192" s="151"/>
      <c r="DM192" s="151"/>
      <c r="DN192" s="151"/>
      <c r="DO192" s="151"/>
      <c r="DP192" s="151"/>
      <c r="DQ192" s="151"/>
      <c r="DR192" s="151"/>
      <c r="DS192" s="151"/>
      <c r="DT192" s="151"/>
      <c r="DU192" s="151"/>
      <c r="DV192" s="151"/>
      <c r="DW192" s="151"/>
      <c r="DX192" s="151"/>
      <c r="DY192" s="151"/>
      <c r="DZ192" s="151"/>
      <c r="EA192" s="151"/>
      <c r="EB192" s="151"/>
      <c r="EC192" s="151"/>
      <c r="ED192" s="151"/>
      <c r="EE192" s="151"/>
      <c r="EF192" s="151"/>
      <c r="EG192" s="151"/>
      <c r="EH192" s="151"/>
      <c r="EI192" s="151"/>
      <c r="EJ192" s="151"/>
      <c r="EK192" s="151"/>
      <c r="EL192" s="151"/>
      <c r="EM192" s="151"/>
      <c r="EN192" s="151"/>
      <c r="EO192" s="151"/>
      <c r="EP192" s="151"/>
      <c r="EQ192" s="151"/>
      <c r="ER192" s="151"/>
      <c r="ES192" s="151"/>
      <c r="ET192" s="151"/>
      <c r="EU192" s="151"/>
      <c r="EV192" s="151"/>
      <c r="EW192" s="151"/>
      <c r="EX192" s="151"/>
      <c r="EY192" s="151"/>
      <c r="EZ192" s="151"/>
      <c r="FA192" s="151"/>
      <c r="FB192" s="151"/>
      <c r="FC192" s="151"/>
      <c r="FD192" s="151">
        <v>10</v>
      </c>
      <c r="FE192" s="151"/>
      <c r="FF192" s="151"/>
      <c r="FG192" s="151"/>
      <c r="FH192" s="151"/>
      <c r="FI192" s="151"/>
      <c r="FJ192" s="151"/>
      <c r="FK192" s="151"/>
      <c r="FL192" s="151"/>
      <c r="FM192" s="151"/>
      <c r="FN192" s="151"/>
      <c r="FO192" s="151"/>
      <c r="FP192" s="151"/>
      <c r="FQ192" s="151"/>
      <c r="FR192" s="151"/>
      <c r="FS192" s="151"/>
      <c r="FT192" s="151"/>
      <c r="FU192" s="151"/>
      <c r="FV192" s="151"/>
      <c r="FW192" s="151"/>
      <c r="FX192" s="151"/>
      <c r="FY192" s="151"/>
      <c r="FZ192" s="151"/>
      <c r="GA192" s="151"/>
      <c r="GB192" s="151"/>
      <c r="GC192" s="151"/>
      <c r="GD192" s="151"/>
      <c r="GE192" s="151"/>
      <c r="GF192" s="151"/>
      <c r="GG192" s="151">
        <v>378</v>
      </c>
      <c r="GH192" s="151"/>
      <c r="GI192" s="151"/>
      <c r="GJ192" s="151"/>
      <c r="GK192" s="151"/>
      <c r="GL192" s="151"/>
      <c r="GM192" s="151"/>
      <c r="GN192" s="151"/>
      <c r="GO192" s="151"/>
      <c r="GP192" s="151"/>
      <c r="GQ192" s="151"/>
      <c r="GR192" s="151"/>
      <c r="GS192" s="151"/>
      <c r="GT192" s="151"/>
      <c r="GU192" s="151"/>
      <c r="GV192" s="151"/>
      <c r="GW192" s="151"/>
      <c r="GX192" s="151"/>
      <c r="GY192" s="151"/>
      <c r="GZ192" s="151"/>
      <c r="HA192" s="151"/>
      <c r="HB192" s="151"/>
      <c r="HC192" s="151"/>
      <c r="HD192" s="151"/>
      <c r="HE192" s="151"/>
      <c r="HF192" s="151"/>
      <c r="HG192" s="151"/>
      <c r="HH192" s="151"/>
      <c r="HI192" s="151"/>
      <c r="HJ192" s="151"/>
      <c r="HK192" s="151"/>
      <c r="HL192" s="151"/>
      <c r="HM192" s="151"/>
      <c r="HN192" s="151"/>
      <c r="HO192" s="151"/>
      <c r="HP192" s="151"/>
      <c r="HQ192" s="151"/>
      <c r="HR192" s="151"/>
      <c r="HS192" s="151"/>
      <c r="HT192" s="151"/>
      <c r="HU192" s="151"/>
      <c r="HV192" s="151"/>
      <c r="HW192" s="151"/>
      <c r="HX192" s="151"/>
      <c r="HY192" s="151"/>
      <c r="HZ192" s="151"/>
      <c r="IA192" s="151"/>
      <c r="IB192" s="151"/>
      <c r="IC192" s="151">
        <v>1</v>
      </c>
      <c r="ID192" s="151"/>
      <c r="IE192" s="151"/>
      <c r="IF192" s="151"/>
      <c r="IG192" s="151"/>
      <c r="IH192" s="151"/>
      <c r="II192" s="151"/>
      <c r="IJ192" s="151"/>
      <c r="IK192" s="151"/>
      <c r="IL192" s="151"/>
      <c r="IM192" s="151"/>
      <c r="IN192" s="151"/>
      <c r="IO192" s="151"/>
      <c r="IP192" s="151"/>
      <c r="IQ192" s="151"/>
      <c r="IR192" s="151"/>
      <c r="IS192" s="151"/>
      <c r="IT192" s="151"/>
      <c r="IU192" s="151"/>
      <c r="IV192" s="151"/>
      <c r="IW192" s="151"/>
      <c r="IX192" s="151"/>
      <c r="IY192" s="151"/>
      <c r="IZ192" s="151"/>
      <c r="JA192" s="151"/>
      <c r="JB192" s="151"/>
      <c r="JC192" s="151"/>
      <c r="JD192" s="151"/>
      <c r="JE192" s="151"/>
      <c r="JF192" s="151"/>
      <c r="JG192" s="151"/>
      <c r="JH192" s="151"/>
      <c r="JI192" s="151"/>
      <c r="JJ192" s="151"/>
      <c r="JK192" s="151"/>
      <c r="JL192" s="151">
        <v>0</v>
      </c>
      <c r="JM192" s="151"/>
      <c r="JN192" s="151"/>
      <c r="JO192" s="151">
        <v>4</v>
      </c>
      <c r="JP192" s="151">
        <v>0</v>
      </c>
      <c r="JQ192" s="151"/>
      <c r="JR192" s="151">
        <v>0</v>
      </c>
      <c r="JS192" s="151">
        <v>1</v>
      </c>
      <c r="JT192" s="151"/>
      <c r="JU192" s="151"/>
      <c r="JV192" s="151"/>
      <c r="JW192" s="151"/>
      <c r="JX192" s="151">
        <v>0</v>
      </c>
      <c r="JY192" s="151">
        <v>0</v>
      </c>
      <c r="JZ192" s="151">
        <v>2</v>
      </c>
      <c r="KA192" s="151">
        <v>0</v>
      </c>
      <c r="KB192" s="151"/>
      <c r="KC192" s="151">
        <v>0</v>
      </c>
      <c r="KD192" s="151">
        <v>107</v>
      </c>
      <c r="KE192" s="151">
        <v>0</v>
      </c>
      <c r="KF192" s="151"/>
      <c r="KG192" s="151">
        <v>0</v>
      </c>
      <c r="KH192" s="151"/>
      <c r="KI192" s="151"/>
      <c r="KJ192" s="151">
        <v>9</v>
      </c>
      <c r="KK192" s="151">
        <v>0</v>
      </c>
      <c r="KL192" s="151">
        <v>95</v>
      </c>
      <c r="KM192" s="151">
        <v>0</v>
      </c>
      <c r="KN192" s="151">
        <v>13</v>
      </c>
      <c r="KO192" s="151"/>
      <c r="KP192" s="151"/>
      <c r="KQ192" s="151"/>
      <c r="KR192" s="151"/>
      <c r="KS192" s="151"/>
      <c r="KT192" s="151"/>
      <c r="KU192" s="151"/>
      <c r="KV192" s="151"/>
      <c r="KW192" s="151"/>
      <c r="KX192" s="151"/>
      <c r="KY192" s="151">
        <v>3</v>
      </c>
      <c r="KZ192" s="151"/>
      <c r="LA192" s="151">
        <v>58</v>
      </c>
      <c r="LB192" s="151">
        <v>5</v>
      </c>
      <c r="LC192" s="151">
        <v>0</v>
      </c>
      <c r="LD192" s="151">
        <v>13</v>
      </c>
      <c r="LE192" s="151">
        <v>17</v>
      </c>
      <c r="LF192" s="151">
        <v>2</v>
      </c>
      <c r="LG192" s="151">
        <v>2</v>
      </c>
      <c r="LH192" s="151"/>
      <c r="LI192" s="151"/>
      <c r="LJ192" s="151">
        <v>5</v>
      </c>
      <c r="LK192" s="151"/>
      <c r="LL192" s="151"/>
      <c r="LM192" s="151"/>
      <c r="LN192" s="151">
        <v>62</v>
      </c>
      <c r="LO192" s="151">
        <v>1</v>
      </c>
      <c r="LP192" s="151">
        <v>36</v>
      </c>
      <c r="LQ192" s="151"/>
      <c r="LR192" s="151"/>
      <c r="LS192" s="151">
        <v>13</v>
      </c>
      <c r="LT192" s="151"/>
      <c r="LU192" s="151">
        <v>10</v>
      </c>
      <c r="LV192" s="151">
        <v>2</v>
      </c>
      <c r="LW192" s="151">
        <v>6</v>
      </c>
      <c r="LX192" s="151">
        <v>13</v>
      </c>
      <c r="LY192" s="151">
        <v>6</v>
      </c>
      <c r="LZ192" s="151">
        <v>79</v>
      </c>
      <c r="MA192" s="151">
        <v>1</v>
      </c>
      <c r="MB192" s="151">
        <v>287</v>
      </c>
      <c r="MC192" s="151">
        <v>124</v>
      </c>
      <c r="MD192" s="151">
        <v>18</v>
      </c>
      <c r="ME192" s="151"/>
      <c r="MF192" s="151">
        <v>1</v>
      </c>
      <c r="MG192" s="151">
        <v>2</v>
      </c>
      <c r="MH192" s="151">
        <v>58</v>
      </c>
      <c r="MI192" s="151">
        <v>5</v>
      </c>
      <c r="MJ192" s="151">
        <v>1</v>
      </c>
      <c r="MK192" s="151">
        <v>1</v>
      </c>
      <c r="ML192" s="151">
        <v>28</v>
      </c>
      <c r="MM192" s="151"/>
      <c r="MN192" s="151">
        <v>1</v>
      </c>
      <c r="MO192" s="151">
        <v>1</v>
      </c>
      <c r="MP192" s="151">
        <v>5</v>
      </c>
      <c r="MQ192" s="151">
        <v>47</v>
      </c>
      <c r="MR192" s="151">
        <v>83</v>
      </c>
      <c r="MS192" s="151">
        <v>17</v>
      </c>
      <c r="MT192" s="151">
        <v>14</v>
      </c>
      <c r="MU192" s="151">
        <v>3</v>
      </c>
      <c r="MV192" s="151">
        <v>0</v>
      </c>
      <c r="MW192" s="151"/>
      <c r="MX192" s="151"/>
      <c r="MY192" s="151">
        <v>1</v>
      </c>
      <c r="MZ192" s="151">
        <v>4</v>
      </c>
      <c r="NA192" s="151">
        <v>4</v>
      </c>
      <c r="NB192" s="151"/>
      <c r="NC192" s="151"/>
      <c r="ND192" s="151">
        <v>4</v>
      </c>
      <c r="NE192" s="151">
        <v>159</v>
      </c>
      <c r="NF192" s="151">
        <v>6</v>
      </c>
      <c r="NG192" s="151"/>
      <c r="NH192" s="151"/>
      <c r="NI192" s="151">
        <v>5</v>
      </c>
      <c r="NJ192" s="151"/>
      <c r="NK192" s="151"/>
      <c r="NL192" s="151"/>
      <c r="NM192" s="151"/>
      <c r="NN192" s="151">
        <v>0</v>
      </c>
      <c r="NO192" s="151">
        <v>34</v>
      </c>
      <c r="NP192" s="151">
        <v>4</v>
      </c>
      <c r="NQ192" s="151">
        <v>3</v>
      </c>
      <c r="NR192" s="151"/>
      <c r="NS192" s="151"/>
      <c r="NT192" s="151"/>
      <c r="NU192" s="151"/>
      <c r="NV192" s="151"/>
      <c r="NW192" s="151">
        <v>0</v>
      </c>
      <c r="NX192" s="151"/>
      <c r="NY192" s="151"/>
      <c r="NZ192" s="151"/>
      <c r="OA192" s="151">
        <v>1</v>
      </c>
      <c r="OB192" s="151">
        <v>1</v>
      </c>
      <c r="OC192" s="151">
        <v>3</v>
      </c>
      <c r="OD192" s="151"/>
      <c r="OE192" s="151">
        <v>2</v>
      </c>
      <c r="OF192" s="151">
        <v>110</v>
      </c>
      <c r="OG192" s="151"/>
      <c r="OH192" s="151"/>
      <c r="OI192" s="151"/>
      <c r="OJ192" s="151">
        <v>250</v>
      </c>
      <c r="OK192" s="151">
        <v>91</v>
      </c>
      <c r="OL192" s="151">
        <v>113</v>
      </c>
      <c r="OM192" s="151"/>
      <c r="ON192" s="151"/>
      <c r="OO192" s="152"/>
      <c r="OP192" s="142">
        <v>2488</v>
      </c>
      <c r="OQ192" s="153">
        <v>2306</v>
      </c>
      <c r="OR192" s="151">
        <v>13</v>
      </c>
      <c r="OS192" s="151"/>
      <c r="OT192" s="151"/>
      <c r="OU192" s="151"/>
      <c r="OV192" s="151">
        <v>-105</v>
      </c>
      <c r="OW192" s="151">
        <v>368</v>
      </c>
      <c r="OX192" s="151">
        <v>-2031</v>
      </c>
      <c r="OY192" s="151"/>
      <c r="OZ192" s="151"/>
      <c r="PA192" s="151"/>
      <c r="PB192" s="151"/>
      <c r="PC192" s="151"/>
      <c r="PD192" s="151">
        <v>1</v>
      </c>
      <c r="PE192" s="151"/>
      <c r="PF192" s="151"/>
      <c r="PG192" s="151"/>
      <c r="PH192" s="151">
        <v>129</v>
      </c>
      <c r="PI192" s="151"/>
      <c r="PJ192" s="154"/>
      <c r="PK192" s="142">
        <v>681</v>
      </c>
      <c r="PL192" s="142">
        <v>3169</v>
      </c>
    </row>
    <row r="193" spans="1:428" ht="15" x14ac:dyDescent="0.25">
      <c r="A193" s="156">
        <v>339950</v>
      </c>
      <c r="B193" s="157" t="s">
        <v>727</v>
      </c>
      <c r="C193" s="147" t="s">
        <v>378</v>
      </c>
      <c r="D193" s="153"/>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c r="AE193" s="151"/>
      <c r="AF193" s="151">
        <v>93</v>
      </c>
      <c r="AG193" s="151"/>
      <c r="AH193" s="151"/>
      <c r="AI193" s="151"/>
      <c r="AJ193" s="151"/>
      <c r="AK193" s="151">
        <v>13</v>
      </c>
      <c r="AL193" s="151">
        <v>14</v>
      </c>
      <c r="AM193" s="151">
        <v>768</v>
      </c>
      <c r="AN193" s="151"/>
      <c r="AO193" s="151"/>
      <c r="AP193" s="151"/>
      <c r="AQ193" s="151"/>
      <c r="AR193" s="151"/>
      <c r="AS193" s="151"/>
      <c r="AT193" s="151"/>
      <c r="AU193" s="151"/>
      <c r="AV193" s="151"/>
      <c r="AW193" s="151"/>
      <c r="AX193" s="151"/>
      <c r="AY193" s="151"/>
      <c r="AZ193" s="151"/>
      <c r="BA193" s="151"/>
      <c r="BB193" s="151"/>
      <c r="BC193" s="151"/>
      <c r="BD193" s="151"/>
      <c r="BE193" s="151"/>
      <c r="BF193" s="151"/>
      <c r="BG193" s="151"/>
      <c r="BH193" s="151"/>
      <c r="BI193" s="151"/>
      <c r="BJ193" s="151"/>
      <c r="BK193" s="151"/>
      <c r="BL193" s="151"/>
      <c r="BM193" s="151"/>
      <c r="BN193" s="151"/>
      <c r="BO193" s="151"/>
      <c r="BP193" s="151"/>
      <c r="BQ193" s="151"/>
      <c r="BR193" s="151"/>
      <c r="BS193" s="151"/>
      <c r="BT193" s="151"/>
      <c r="BU193" s="151"/>
      <c r="BV193" s="151"/>
      <c r="BW193" s="151"/>
      <c r="BX193" s="151"/>
      <c r="BY193" s="151"/>
      <c r="BZ193" s="151"/>
      <c r="CA193" s="151"/>
      <c r="CB193" s="151"/>
      <c r="CC193" s="151"/>
      <c r="CD193" s="151"/>
      <c r="CE193" s="151"/>
      <c r="CF193" s="151"/>
      <c r="CG193" s="151"/>
      <c r="CH193" s="151"/>
      <c r="CI193" s="151"/>
      <c r="CJ193" s="151"/>
      <c r="CK193" s="151"/>
      <c r="CL193" s="151"/>
      <c r="CM193" s="151"/>
      <c r="CN193" s="151"/>
      <c r="CO193" s="151"/>
      <c r="CP193" s="151"/>
      <c r="CQ193" s="151"/>
      <c r="CR193" s="151"/>
      <c r="CS193" s="151"/>
      <c r="CT193" s="151"/>
      <c r="CU193" s="151"/>
      <c r="CV193" s="151"/>
      <c r="CW193" s="151"/>
      <c r="CX193" s="151"/>
      <c r="CY193" s="151"/>
      <c r="CZ193" s="151"/>
      <c r="DA193" s="151"/>
      <c r="DB193" s="151"/>
      <c r="DC193" s="151"/>
      <c r="DD193" s="151"/>
      <c r="DE193" s="151"/>
      <c r="DF193" s="151"/>
      <c r="DG193" s="151"/>
      <c r="DH193" s="151"/>
      <c r="DI193" s="151"/>
      <c r="DJ193" s="151"/>
      <c r="DK193" s="151"/>
      <c r="DL193" s="151"/>
      <c r="DM193" s="151"/>
      <c r="DN193" s="151"/>
      <c r="DO193" s="151"/>
      <c r="DP193" s="151"/>
      <c r="DQ193" s="151"/>
      <c r="DR193" s="151"/>
      <c r="DS193" s="151"/>
      <c r="DT193" s="151"/>
      <c r="DU193" s="151"/>
      <c r="DV193" s="151"/>
      <c r="DW193" s="151"/>
      <c r="DX193" s="151"/>
      <c r="DY193" s="151"/>
      <c r="DZ193" s="151"/>
      <c r="EA193" s="151"/>
      <c r="EB193" s="151"/>
      <c r="EC193" s="151"/>
      <c r="ED193" s="151"/>
      <c r="EE193" s="151"/>
      <c r="EF193" s="151"/>
      <c r="EG193" s="151"/>
      <c r="EH193" s="151"/>
      <c r="EI193" s="151"/>
      <c r="EJ193" s="151"/>
      <c r="EK193" s="151"/>
      <c r="EL193" s="151"/>
      <c r="EM193" s="151"/>
      <c r="EN193" s="151"/>
      <c r="EO193" s="151"/>
      <c r="EP193" s="151"/>
      <c r="EQ193" s="151"/>
      <c r="ER193" s="151"/>
      <c r="ES193" s="151"/>
      <c r="ET193" s="151"/>
      <c r="EU193" s="151"/>
      <c r="EV193" s="151"/>
      <c r="EW193" s="151"/>
      <c r="EX193" s="151"/>
      <c r="EY193" s="151"/>
      <c r="EZ193" s="151"/>
      <c r="FA193" s="151"/>
      <c r="FB193" s="151"/>
      <c r="FC193" s="151"/>
      <c r="FD193" s="151"/>
      <c r="FE193" s="151"/>
      <c r="FF193" s="151"/>
      <c r="FG193" s="151"/>
      <c r="FH193" s="151"/>
      <c r="FI193" s="151"/>
      <c r="FJ193" s="151"/>
      <c r="FK193" s="151"/>
      <c r="FL193" s="151"/>
      <c r="FM193" s="151"/>
      <c r="FN193" s="151"/>
      <c r="FO193" s="151"/>
      <c r="FP193" s="151"/>
      <c r="FQ193" s="151"/>
      <c r="FR193" s="151"/>
      <c r="FS193" s="151"/>
      <c r="FT193" s="151"/>
      <c r="FU193" s="151"/>
      <c r="FV193" s="151"/>
      <c r="FW193" s="151"/>
      <c r="FX193" s="151"/>
      <c r="FY193" s="151"/>
      <c r="FZ193" s="151"/>
      <c r="GA193" s="151"/>
      <c r="GB193" s="151"/>
      <c r="GC193" s="151"/>
      <c r="GD193" s="151"/>
      <c r="GE193" s="151"/>
      <c r="GF193" s="151"/>
      <c r="GG193" s="151"/>
      <c r="GH193" s="151">
        <v>11</v>
      </c>
      <c r="GI193" s="151"/>
      <c r="GJ193" s="151"/>
      <c r="GK193" s="151"/>
      <c r="GL193" s="151"/>
      <c r="GM193" s="151"/>
      <c r="GN193" s="151"/>
      <c r="GO193" s="151"/>
      <c r="GP193" s="151"/>
      <c r="GQ193" s="151"/>
      <c r="GR193" s="151"/>
      <c r="GS193" s="151"/>
      <c r="GT193" s="151"/>
      <c r="GU193" s="151"/>
      <c r="GV193" s="151"/>
      <c r="GW193" s="151"/>
      <c r="GX193" s="151"/>
      <c r="GY193" s="151"/>
      <c r="GZ193" s="151"/>
      <c r="HA193" s="151"/>
      <c r="HB193" s="151"/>
      <c r="HC193" s="151"/>
      <c r="HD193" s="151"/>
      <c r="HE193" s="151"/>
      <c r="HF193" s="151"/>
      <c r="HG193" s="151"/>
      <c r="HH193" s="151"/>
      <c r="HI193" s="151"/>
      <c r="HJ193" s="151"/>
      <c r="HK193" s="151"/>
      <c r="HL193" s="151"/>
      <c r="HM193" s="151"/>
      <c r="HN193" s="151"/>
      <c r="HO193" s="151"/>
      <c r="HP193" s="151"/>
      <c r="HQ193" s="151"/>
      <c r="HR193" s="151"/>
      <c r="HS193" s="151"/>
      <c r="HT193" s="151"/>
      <c r="HU193" s="151"/>
      <c r="HV193" s="151"/>
      <c r="HW193" s="151"/>
      <c r="HX193" s="151"/>
      <c r="HY193" s="151"/>
      <c r="HZ193" s="151"/>
      <c r="IA193" s="151"/>
      <c r="IB193" s="151"/>
      <c r="IC193" s="151"/>
      <c r="ID193" s="151"/>
      <c r="IE193" s="151"/>
      <c r="IF193" s="151"/>
      <c r="IG193" s="151"/>
      <c r="IH193" s="151"/>
      <c r="II193" s="151"/>
      <c r="IJ193" s="151"/>
      <c r="IK193" s="151"/>
      <c r="IL193" s="151"/>
      <c r="IM193" s="151"/>
      <c r="IN193" s="151"/>
      <c r="IO193" s="151"/>
      <c r="IP193" s="151"/>
      <c r="IQ193" s="151"/>
      <c r="IR193" s="151"/>
      <c r="IS193" s="151"/>
      <c r="IT193" s="151"/>
      <c r="IU193" s="151"/>
      <c r="IV193" s="151"/>
      <c r="IW193" s="151"/>
      <c r="IX193" s="151"/>
      <c r="IY193" s="151"/>
      <c r="IZ193" s="151"/>
      <c r="JA193" s="151"/>
      <c r="JB193" s="151"/>
      <c r="JC193" s="151"/>
      <c r="JD193" s="151"/>
      <c r="JE193" s="151"/>
      <c r="JF193" s="151"/>
      <c r="JG193" s="151"/>
      <c r="JH193" s="151"/>
      <c r="JI193" s="151"/>
      <c r="JJ193" s="151"/>
      <c r="JK193" s="151"/>
      <c r="JL193" s="151"/>
      <c r="JM193" s="151"/>
      <c r="JN193" s="151"/>
      <c r="JO193" s="151"/>
      <c r="JP193" s="151"/>
      <c r="JQ193" s="151"/>
      <c r="JR193" s="151">
        <v>93</v>
      </c>
      <c r="JS193" s="151"/>
      <c r="JT193" s="151"/>
      <c r="JU193" s="151"/>
      <c r="JV193" s="151"/>
      <c r="JW193" s="151"/>
      <c r="JX193" s="151"/>
      <c r="JY193" s="151"/>
      <c r="JZ193" s="151">
        <v>2</v>
      </c>
      <c r="KA193" s="151"/>
      <c r="KB193" s="151"/>
      <c r="KC193" s="151"/>
      <c r="KD193" s="151"/>
      <c r="KE193" s="151"/>
      <c r="KF193" s="151"/>
      <c r="KG193" s="151"/>
      <c r="KH193" s="151"/>
      <c r="KI193" s="151"/>
      <c r="KJ193" s="151"/>
      <c r="KK193" s="151"/>
      <c r="KL193" s="151"/>
      <c r="KM193" s="151"/>
      <c r="KN193" s="151"/>
      <c r="KO193" s="151"/>
      <c r="KP193" s="151"/>
      <c r="KQ193" s="151"/>
      <c r="KR193" s="151"/>
      <c r="KS193" s="151"/>
      <c r="KT193" s="151"/>
      <c r="KU193" s="151"/>
      <c r="KV193" s="151"/>
      <c r="KW193" s="151"/>
      <c r="KX193" s="151"/>
      <c r="KY193" s="151"/>
      <c r="KZ193" s="151"/>
      <c r="LA193" s="151"/>
      <c r="LB193" s="151"/>
      <c r="LC193" s="151"/>
      <c r="LD193" s="151">
        <v>2</v>
      </c>
      <c r="LE193" s="151">
        <v>2</v>
      </c>
      <c r="LF193" s="151">
        <v>2</v>
      </c>
      <c r="LG193" s="151">
        <v>0</v>
      </c>
      <c r="LH193" s="151"/>
      <c r="LI193" s="151"/>
      <c r="LJ193" s="151"/>
      <c r="LK193" s="151"/>
      <c r="LL193" s="151"/>
      <c r="LM193" s="151"/>
      <c r="LN193" s="151"/>
      <c r="LO193" s="151"/>
      <c r="LP193" s="151"/>
      <c r="LQ193" s="151"/>
      <c r="LR193" s="151"/>
      <c r="LS193" s="151"/>
      <c r="LT193" s="151"/>
      <c r="LU193" s="151"/>
      <c r="LV193" s="151"/>
      <c r="LW193" s="151"/>
      <c r="LX193" s="151"/>
      <c r="LY193" s="151"/>
      <c r="LZ193" s="151"/>
      <c r="MA193" s="151"/>
      <c r="MB193" s="151"/>
      <c r="MC193" s="151"/>
      <c r="MD193" s="151"/>
      <c r="ME193" s="151"/>
      <c r="MF193" s="151"/>
      <c r="MG193" s="151"/>
      <c r="MH193" s="151"/>
      <c r="MI193" s="151"/>
      <c r="MJ193" s="151"/>
      <c r="MK193" s="151"/>
      <c r="ML193" s="151"/>
      <c r="MM193" s="151"/>
      <c r="MN193" s="151"/>
      <c r="MO193" s="151"/>
      <c r="MP193" s="151"/>
      <c r="MQ193" s="151"/>
      <c r="MR193" s="151"/>
      <c r="MS193" s="151"/>
      <c r="MT193" s="151"/>
      <c r="MU193" s="151"/>
      <c r="MV193" s="151"/>
      <c r="MW193" s="151"/>
      <c r="MX193" s="151"/>
      <c r="MY193" s="151"/>
      <c r="MZ193" s="151"/>
      <c r="NA193" s="151"/>
      <c r="NB193" s="151"/>
      <c r="NC193" s="151"/>
      <c r="ND193" s="151"/>
      <c r="NE193" s="151"/>
      <c r="NF193" s="151">
        <v>0</v>
      </c>
      <c r="NG193" s="151"/>
      <c r="NH193" s="151"/>
      <c r="NI193" s="151"/>
      <c r="NJ193" s="151"/>
      <c r="NK193" s="151"/>
      <c r="NL193" s="151"/>
      <c r="NM193" s="151"/>
      <c r="NN193" s="151"/>
      <c r="NO193" s="151"/>
      <c r="NP193" s="151"/>
      <c r="NQ193" s="151"/>
      <c r="NR193" s="151"/>
      <c r="NS193" s="151"/>
      <c r="NT193" s="151"/>
      <c r="NU193" s="151"/>
      <c r="NV193" s="151"/>
      <c r="NW193" s="151"/>
      <c r="NX193" s="151"/>
      <c r="NY193" s="151"/>
      <c r="NZ193" s="151"/>
      <c r="OA193" s="151"/>
      <c r="OB193" s="151"/>
      <c r="OC193" s="151"/>
      <c r="OD193" s="151"/>
      <c r="OE193" s="151"/>
      <c r="OF193" s="151"/>
      <c r="OG193" s="151"/>
      <c r="OH193" s="151"/>
      <c r="OI193" s="151"/>
      <c r="OJ193" s="151"/>
      <c r="OK193" s="151"/>
      <c r="OL193" s="151"/>
      <c r="OM193" s="151"/>
      <c r="ON193" s="151"/>
      <c r="OO193" s="152"/>
      <c r="OP193" s="142">
        <v>998</v>
      </c>
      <c r="OQ193" s="153"/>
      <c r="OR193" s="151">
        <v>9155</v>
      </c>
      <c r="OS193" s="151"/>
      <c r="OT193" s="151"/>
      <c r="OU193" s="151"/>
      <c r="OV193" s="151">
        <v>16</v>
      </c>
      <c r="OW193" s="151">
        <v>320</v>
      </c>
      <c r="OX193" s="151">
        <v>-289</v>
      </c>
      <c r="OY193" s="151"/>
      <c r="OZ193" s="151">
        <v>0</v>
      </c>
      <c r="PA193" s="151"/>
      <c r="PB193" s="151"/>
      <c r="PC193" s="151"/>
      <c r="PD193" s="151">
        <v>2</v>
      </c>
      <c r="PE193" s="151"/>
      <c r="PF193" s="151"/>
      <c r="PG193" s="151"/>
      <c r="PH193" s="151"/>
      <c r="PI193" s="151"/>
      <c r="PJ193" s="154"/>
      <c r="PK193" s="142">
        <v>9204</v>
      </c>
      <c r="PL193" s="142">
        <v>10202</v>
      </c>
    </row>
    <row r="194" spans="1:428" ht="15" x14ac:dyDescent="0.25">
      <c r="A194" s="156">
        <v>339990</v>
      </c>
      <c r="B194" s="157" t="s">
        <v>727</v>
      </c>
      <c r="C194" s="147" t="s">
        <v>379</v>
      </c>
      <c r="D194" s="153">
        <v>5</v>
      </c>
      <c r="E194" s="151">
        <v>15</v>
      </c>
      <c r="F194" s="151">
        <v>5</v>
      </c>
      <c r="G194" s="151">
        <v>4</v>
      </c>
      <c r="H194" s="151">
        <v>1</v>
      </c>
      <c r="I194" s="151">
        <v>5</v>
      </c>
      <c r="J194" s="151">
        <v>30</v>
      </c>
      <c r="K194" s="151">
        <v>28</v>
      </c>
      <c r="L194" s="151">
        <v>3</v>
      </c>
      <c r="M194" s="151">
        <v>0</v>
      </c>
      <c r="N194" s="151"/>
      <c r="O194" s="151">
        <v>1</v>
      </c>
      <c r="P194" s="151"/>
      <c r="Q194" s="151">
        <v>15</v>
      </c>
      <c r="R194" s="151">
        <v>7</v>
      </c>
      <c r="S194" s="151">
        <v>1</v>
      </c>
      <c r="T194" s="151">
        <v>6</v>
      </c>
      <c r="U194" s="151">
        <v>5</v>
      </c>
      <c r="V194" s="151">
        <v>6</v>
      </c>
      <c r="W194" s="151">
        <v>8</v>
      </c>
      <c r="X194" s="151">
        <v>13</v>
      </c>
      <c r="Y194" s="151"/>
      <c r="Z194" s="151"/>
      <c r="AA194" s="151"/>
      <c r="AB194" s="151">
        <v>3</v>
      </c>
      <c r="AC194" s="151">
        <v>24</v>
      </c>
      <c r="AD194" s="151">
        <v>46</v>
      </c>
      <c r="AE194" s="151">
        <v>13</v>
      </c>
      <c r="AF194" s="151">
        <v>13</v>
      </c>
      <c r="AG194" s="151">
        <v>6</v>
      </c>
      <c r="AH194" s="151">
        <v>135</v>
      </c>
      <c r="AI194" s="151">
        <v>3</v>
      </c>
      <c r="AJ194" s="151">
        <v>4</v>
      </c>
      <c r="AK194" s="151">
        <v>8</v>
      </c>
      <c r="AL194" s="151">
        <v>81</v>
      </c>
      <c r="AM194" s="151">
        <v>17</v>
      </c>
      <c r="AN194" s="151"/>
      <c r="AO194" s="151"/>
      <c r="AP194" s="151"/>
      <c r="AQ194" s="151">
        <v>17</v>
      </c>
      <c r="AR194" s="151"/>
      <c r="AS194" s="151">
        <v>14</v>
      </c>
      <c r="AT194" s="151"/>
      <c r="AU194" s="151"/>
      <c r="AV194" s="151"/>
      <c r="AW194" s="151"/>
      <c r="AX194" s="151"/>
      <c r="AY194" s="151">
        <v>1</v>
      </c>
      <c r="AZ194" s="151"/>
      <c r="BA194" s="151"/>
      <c r="BB194" s="151"/>
      <c r="BC194" s="151"/>
      <c r="BD194" s="151">
        <v>2</v>
      </c>
      <c r="BE194" s="151"/>
      <c r="BF194" s="151">
        <v>2</v>
      </c>
      <c r="BG194" s="151"/>
      <c r="BH194" s="151"/>
      <c r="BI194" s="151"/>
      <c r="BJ194" s="151">
        <v>1</v>
      </c>
      <c r="BK194" s="151">
        <v>1</v>
      </c>
      <c r="BL194" s="151"/>
      <c r="BM194" s="151"/>
      <c r="BN194" s="151"/>
      <c r="BO194" s="151"/>
      <c r="BP194" s="151"/>
      <c r="BQ194" s="151"/>
      <c r="BR194" s="151"/>
      <c r="BS194" s="151"/>
      <c r="BT194" s="151"/>
      <c r="BU194" s="151"/>
      <c r="BV194" s="151"/>
      <c r="BW194" s="151"/>
      <c r="BX194" s="151">
        <v>1</v>
      </c>
      <c r="BY194" s="151">
        <v>2</v>
      </c>
      <c r="BZ194" s="151"/>
      <c r="CA194" s="151"/>
      <c r="CB194" s="151"/>
      <c r="CC194" s="151">
        <v>35</v>
      </c>
      <c r="CD194" s="151"/>
      <c r="CE194" s="151"/>
      <c r="CF194" s="151"/>
      <c r="CG194" s="151">
        <v>1</v>
      </c>
      <c r="CH194" s="151"/>
      <c r="CI194" s="151">
        <v>83</v>
      </c>
      <c r="CJ194" s="151">
        <v>6</v>
      </c>
      <c r="CK194" s="151">
        <v>356</v>
      </c>
      <c r="CL194" s="151">
        <v>63</v>
      </c>
      <c r="CM194" s="151">
        <v>425</v>
      </c>
      <c r="CN194" s="151">
        <v>29</v>
      </c>
      <c r="CO194" s="151">
        <v>5</v>
      </c>
      <c r="CP194" s="151">
        <v>71</v>
      </c>
      <c r="CQ194" s="151">
        <v>27</v>
      </c>
      <c r="CR194" s="151">
        <v>47</v>
      </c>
      <c r="CS194" s="151">
        <v>15</v>
      </c>
      <c r="CT194" s="151"/>
      <c r="CU194" s="151"/>
      <c r="CV194" s="151"/>
      <c r="CW194" s="151"/>
      <c r="CX194" s="151">
        <v>153</v>
      </c>
      <c r="CY194" s="151"/>
      <c r="CZ194" s="151"/>
      <c r="DA194" s="151">
        <v>83</v>
      </c>
      <c r="DB194" s="151">
        <v>35</v>
      </c>
      <c r="DC194" s="151">
        <v>104</v>
      </c>
      <c r="DD194" s="151">
        <v>378</v>
      </c>
      <c r="DE194" s="151"/>
      <c r="DF194" s="151">
        <v>5</v>
      </c>
      <c r="DG194" s="151"/>
      <c r="DH194" s="151">
        <v>6</v>
      </c>
      <c r="DI194" s="151">
        <v>109</v>
      </c>
      <c r="DJ194" s="151"/>
      <c r="DK194" s="151"/>
      <c r="DL194" s="151">
        <v>0</v>
      </c>
      <c r="DM194" s="151"/>
      <c r="DN194" s="151"/>
      <c r="DO194" s="151"/>
      <c r="DP194" s="151">
        <v>2</v>
      </c>
      <c r="DQ194" s="151"/>
      <c r="DR194" s="151"/>
      <c r="DS194" s="151"/>
      <c r="DT194" s="151"/>
      <c r="DU194" s="151"/>
      <c r="DV194" s="151"/>
      <c r="DW194" s="151"/>
      <c r="DX194" s="151"/>
      <c r="DY194" s="151"/>
      <c r="DZ194" s="151"/>
      <c r="EA194" s="151"/>
      <c r="EB194" s="151"/>
      <c r="EC194" s="151"/>
      <c r="ED194" s="151"/>
      <c r="EE194" s="151"/>
      <c r="EF194" s="151"/>
      <c r="EG194" s="151"/>
      <c r="EH194" s="151"/>
      <c r="EI194" s="151">
        <v>31</v>
      </c>
      <c r="EJ194" s="151">
        <v>56</v>
      </c>
      <c r="EK194" s="151">
        <v>373</v>
      </c>
      <c r="EL194" s="151"/>
      <c r="EM194" s="151"/>
      <c r="EN194" s="151">
        <v>1</v>
      </c>
      <c r="EO194" s="151"/>
      <c r="EP194" s="151"/>
      <c r="EQ194" s="151"/>
      <c r="ER194" s="151">
        <v>92</v>
      </c>
      <c r="ES194" s="151">
        <v>222</v>
      </c>
      <c r="ET194" s="151">
        <v>17</v>
      </c>
      <c r="EU194" s="151"/>
      <c r="EV194" s="151"/>
      <c r="EW194" s="151"/>
      <c r="EX194" s="151"/>
      <c r="EY194" s="151">
        <v>387</v>
      </c>
      <c r="EZ194" s="151">
        <v>118</v>
      </c>
      <c r="FA194" s="151">
        <v>202</v>
      </c>
      <c r="FB194" s="151">
        <v>19</v>
      </c>
      <c r="FC194" s="151"/>
      <c r="FD194" s="151">
        <v>389</v>
      </c>
      <c r="FE194" s="151">
        <v>548</v>
      </c>
      <c r="FF194" s="151"/>
      <c r="FG194" s="151"/>
      <c r="FH194" s="151"/>
      <c r="FI194" s="151">
        <v>130</v>
      </c>
      <c r="FJ194" s="151"/>
      <c r="FK194" s="151"/>
      <c r="FL194" s="151"/>
      <c r="FM194" s="151"/>
      <c r="FN194" s="151"/>
      <c r="FO194" s="151"/>
      <c r="FP194" s="151"/>
      <c r="FQ194" s="151"/>
      <c r="FR194" s="151"/>
      <c r="FS194" s="151"/>
      <c r="FT194" s="151">
        <v>15</v>
      </c>
      <c r="FU194" s="151"/>
      <c r="FV194" s="151"/>
      <c r="FW194" s="151"/>
      <c r="FX194" s="151"/>
      <c r="FY194" s="151"/>
      <c r="FZ194" s="151">
        <v>2</v>
      </c>
      <c r="GA194" s="151"/>
      <c r="GB194" s="151">
        <v>0</v>
      </c>
      <c r="GC194" s="151"/>
      <c r="GD194" s="151">
        <v>8</v>
      </c>
      <c r="GE194" s="151"/>
      <c r="GF194" s="151"/>
      <c r="GG194" s="151"/>
      <c r="GH194" s="151"/>
      <c r="GI194" s="151">
        <v>1072</v>
      </c>
      <c r="GJ194" s="151"/>
      <c r="GK194" s="151"/>
      <c r="GL194" s="151"/>
      <c r="GM194" s="151"/>
      <c r="GN194" s="151"/>
      <c r="GO194" s="151"/>
      <c r="GP194" s="151">
        <v>2</v>
      </c>
      <c r="GQ194" s="151">
        <v>2</v>
      </c>
      <c r="GR194" s="151">
        <v>2</v>
      </c>
      <c r="GS194" s="151">
        <v>2</v>
      </c>
      <c r="GT194" s="151">
        <v>2</v>
      </c>
      <c r="GU194" s="151"/>
      <c r="GV194" s="151">
        <v>2</v>
      </c>
      <c r="GW194" s="151">
        <v>3</v>
      </c>
      <c r="GX194" s="151"/>
      <c r="GY194" s="151"/>
      <c r="GZ194" s="151"/>
      <c r="HA194" s="151">
        <v>3</v>
      </c>
      <c r="HB194" s="151">
        <v>3</v>
      </c>
      <c r="HC194" s="151">
        <v>7</v>
      </c>
      <c r="HD194" s="151"/>
      <c r="HE194" s="151"/>
      <c r="HF194" s="151"/>
      <c r="HG194" s="151">
        <v>1</v>
      </c>
      <c r="HH194" s="151">
        <v>8</v>
      </c>
      <c r="HI194" s="151">
        <v>1</v>
      </c>
      <c r="HJ194" s="151"/>
      <c r="HK194" s="151"/>
      <c r="HL194" s="151"/>
      <c r="HM194" s="151"/>
      <c r="HN194" s="151">
        <v>3</v>
      </c>
      <c r="HO194" s="151"/>
      <c r="HP194" s="151"/>
      <c r="HQ194" s="151">
        <v>6</v>
      </c>
      <c r="HR194" s="151"/>
      <c r="HS194" s="151">
        <v>77</v>
      </c>
      <c r="HT194" s="151">
        <v>4</v>
      </c>
      <c r="HU194" s="151"/>
      <c r="HV194" s="151">
        <v>0</v>
      </c>
      <c r="HW194" s="151"/>
      <c r="HX194" s="151"/>
      <c r="HY194" s="151"/>
      <c r="HZ194" s="151"/>
      <c r="IA194" s="151"/>
      <c r="IB194" s="151"/>
      <c r="IC194" s="151">
        <v>3</v>
      </c>
      <c r="ID194" s="151"/>
      <c r="IE194" s="151"/>
      <c r="IF194" s="151">
        <v>2</v>
      </c>
      <c r="IG194" s="151"/>
      <c r="IH194" s="151"/>
      <c r="II194" s="151"/>
      <c r="IJ194" s="151">
        <v>1</v>
      </c>
      <c r="IK194" s="151"/>
      <c r="IL194" s="151">
        <v>10</v>
      </c>
      <c r="IM194" s="151">
        <v>291</v>
      </c>
      <c r="IN194" s="151">
        <v>10</v>
      </c>
      <c r="IO194" s="151"/>
      <c r="IP194" s="151"/>
      <c r="IQ194" s="151"/>
      <c r="IR194" s="151"/>
      <c r="IS194" s="151"/>
      <c r="IT194" s="151"/>
      <c r="IU194" s="151"/>
      <c r="IV194" s="151"/>
      <c r="IW194" s="151"/>
      <c r="IX194" s="151">
        <v>16</v>
      </c>
      <c r="IY194" s="151">
        <v>2</v>
      </c>
      <c r="IZ194" s="151"/>
      <c r="JA194" s="151"/>
      <c r="JB194" s="151"/>
      <c r="JC194" s="151"/>
      <c r="JD194" s="151"/>
      <c r="JE194" s="151"/>
      <c r="JF194" s="151"/>
      <c r="JG194" s="151">
        <v>1</v>
      </c>
      <c r="JH194" s="151">
        <v>53</v>
      </c>
      <c r="JI194" s="151"/>
      <c r="JJ194" s="151"/>
      <c r="JK194" s="151"/>
      <c r="JL194" s="151">
        <v>1</v>
      </c>
      <c r="JM194" s="151">
        <v>26</v>
      </c>
      <c r="JN194" s="151">
        <v>35</v>
      </c>
      <c r="JO194" s="151">
        <v>4</v>
      </c>
      <c r="JP194" s="151">
        <v>124</v>
      </c>
      <c r="JQ194" s="151">
        <v>118</v>
      </c>
      <c r="JR194" s="151">
        <v>175</v>
      </c>
      <c r="JS194" s="151">
        <v>14</v>
      </c>
      <c r="JT194" s="151">
        <v>90</v>
      </c>
      <c r="JU194" s="151">
        <v>3</v>
      </c>
      <c r="JV194" s="151"/>
      <c r="JW194" s="151">
        <v>133</v>
      </c>
      <c r="JX194" s="151">
        <v>101</v>
      </c>
      <c r="JY194" s="151">
        <v>7</v>
      </c>
      <c r="JZ194" s="151">
        <v>50</v>
      </c>
      <c r="KA194" s="151">
        <v>13</v>
      </c>
      <c r="KB194" s="151">
        <v>5</v>
      </c>
      <c r="KC194" s="151">
        <v>419</v>
      </c>
      <c r="KD194" s="151">
        <v>64</v>
      </c>
      <c r="KE194" s="151">
        <v>9</v>
      </c>
      <c r="KF194" s="151">
        <v>0</v>
      </c>
      <c r="KG194" s="151">
        <v>1</v>
      </c>
      <c r="KH194" s="151"/>
      <c r="KI194" s="151">
        <v>7</v>
      </c>
      <c r="KJ194" s="151">
        <v>12</v>
      </c>
      <c r="KK194" s="151"/>
      <c r="KL194" s="151">
        <v>13</v>
      </c>
      <c r="KM194" s="151">
        <v>55</v>
      </c>
      <c r="KN194" s="151">
        <v>115</v>
      </c>
      <c r="KO194" s="151">
        <v>0</v>
      </c>
      <c r="KP194" s="151">
        <v>0</v>
      </c>
      <c r="KQ194" s="151"/>
      <c r="KR194" s="151">
        <v>1</v>
      </c>
      <c r="KS194" s="151">
        <v>3</v>
      </c>
      <c r="KT194" s="151">
        <v>2</v>
      </c>
      <c r="KU194" s="151"/>
      <c r="KV194" s="151"/>
      <c r="KW194" s="151"/>
      <c r="KX194" s="151">
        <v>43</v>
      </c>
      <c r="KY194" s="151">
        <v>94</v>
      </c>
      <c r="KZ194" s="151">
        <v>6</v>
      </c>
      <c r="LA194" s="151">
        <v>10</v>
      </c>
      <c r="LB194" s="151"/>
      <c r="LC194" s="151">
        <v>0</v>
      </c>
      <c r="LD194" s="151">
        <v>33</v>
      </c>
      <c r="LE194" s="151">
        <v>34</v>
      </c>
      <c r="LF194" s="151">
        <v>5</v>
      </c>
      <c r="LG194" s="151">
        <v>9</v>
      </c>
      <c r="LH194" s="151"/>
      <c r="LI194" s="151"/>
      <c r="LJ194" s="151">
        <v>3</v>
      </c>
      <c r="LK194" s="151"/>
      <c r="LL194" s="151">
        <v>0</v>
      </c>
      <c r="LM194" s="151">
        <v>0</v>
      </c>
      <c r="LN194" s="151">
        <v>165</v>
      </c>
      <c r="LO194" s="151">
        <v>5</v>
      </c>
      <c r="LP194" s="151">
        <v>5</v>
      </c>
      <c r="LQ194" s="151">
        <v>2</v>
      </c>
      <c r="LR194" s="151"/>
      <c r="LS194" s="151"/>
      <c r="LT194" s="151"/>
      <c r="LU194" s="151">
        <v>21</v>
      </c>
      <c r="LV194" s="151"/>
      <c r="LW194" s="151">
        <v>161</v>
      </c>
      <c r="LX194" s="151">
        <v>260</v>
      </c>
      <c r="LY194" s="151">
        <v>17</v>
      </c>
      <c r="LZ194" s="151">
        <v>29</v>
      </c>
      <c r="MA194" s="151">
        <v>60</v>
      </c>
      <c r="MB194" s="151">
        <v>24</v>
      </c>
      <c r="MC194" s="151">
        <v>199</v>
      </c>
      <c r="MD194" s="151">
        <v>1</v>
      </c>
      <c r="ME194" s="151">
        <v>6</v>
      </c>
      <c r="MF194" s="151">
        <v>5</v>
      </c>
      <c r="MG194" s="151">
        <v>8</v>
      </c>
      <c r="MH194" s="151">
        <v>8</v>
      </c>
      <c r="MI194" s="151">
        <v>1197</v>
      </c>
      <c r="MJ194" s="151">
        <v>1</v>
      </c>
      <c r="MK194" s="151">
        <v>1</v>
      </c>
      <c r="ML194" s="151">
        <v>14</v>
      </c>
      <c r="MM194" s="151"/>
      <c r="MN194" s="151">
        <v>31</v>
      </c>
      <c r="MO194" s="151">
        <v>16</v>
      </c>
      <c r="MP194" s="151">
        <v>6</v>
      </c>
      <c r="MQ194" s="151">
        <v>103</v>
      </c>
      <c r="MR194" s="151">
        <v>10</v>
      </c>
      <c r="MS194" s="151">
        <v>8</v>
      </c>
      <c r="MT194" s="151">
        <v>10</v>
      </c>
      <c r="MU194" s="151">
        <v>8</v>
      </c>
      <c r="MV194" s="151">
        <v>0</v>
      </c>
      <c r="MW194" s="151">
        <v>43</v>
      </c>
      <c r="MX194" s="151">
        <v>3</v>
      </c>
      <c r="MY194" s="151">
        <v>17</v>
      </c>
      <c r="MZ194" s="151">
        <v>13</v>
      </c>
      <c r="NA194" s="151">
        <v>212</v>
      </c>
      <c r="NB194" s="151">
        <v>6</v>
      </c>
      <c r="NC194" s="151">
        <v>1</v>
      </c>
      <c r="ND194" s="151">
        <v>176</v>
      </c>
      <c r="NE194" s="151">
        <v>30</v>
      </c>
      <c r="NF194" s="151">
        <v>279</v>
      </c>
      <c r="NG194" s="151">
        <v>36</v>
      </c>
      <c r="NH194" s="151"/>
      <c r="NI194" s="151">
        <v>0</v>
      </c>
      <c r="NJ194" s="151"/>
      <c r="NK194" s="151">
        <v>19</v>
      </c>
      <c r="NL194" s="151">
        <v>110</v>
      </c>
      <c r="NM194" s="151">
        <v>14</v>
      </c>
      <c r="NN194" s="151">
        <v>27</v>
      </c>
      <c r="NO194" s="151">
        <v>15</v>
      </c>
      <c r="NP194" s="151">
        <v>61</v>
      </c>
      <c r="NQ194" s="151">
        <v>61</v>
      </c>
      <c r="NR194" s="151">
        <v>15</v>
      </c>
      <c r="NS194" s="151">
        <v>1</v>
      </c>
      <c r="NT194" s="151">
        <v>1</v>
      </c>
      <c r="NU194" s="151">
        <v>56</v>
      </c>
      <c r="NV194" s="151">
        <v>63</v>
      </c>
      <c r="NW194" s="151">
        <v>553</v>
      </c>
      <c r="NX194" s="151">
        <v>505</v>
      </c>
      <c r="NY194" s="151">
        <v>29</v>
      </c>
      <c r="NZ194" s="151">
        <v>53</v>
      </c>
      <c r="OA194" s="151">
        <v>55</v>
      </c>
      <c r="OB194" s="151">
        <v>104</v>
      </c>
      <c r="OC194" s="151">
        <v>115</v>
      </c>
      <c r="OD194" s="151"/>
      <c r="OE194" s="151">
        <v>3</v>
      </c>
      <c r="OF194" s="151">
        <v>41</v>
      </c>
      <c r="OG194" s="151"/>
      <c r="OH194" s="151"/>
      <c r="OI194" s="151"/>
      <c r="OJ194" s="151">
        <v>168</v>
      </c>
      <c r="OK194" s="151">
        <v>102</v>
      </c>
      <c r="OL194" s="151">
        <v>142</v>
      </c>
      <c r="OM194" s="151"/>
      <c r="ON194" s="151"/>
      <c r="OO194" s="152">
        <v>3</v>
      </c>
      <c r="OP194" s="142">
        <v>14132</v>
      </c>
      <c r="OQ194" s="153">
        <v>17640</v>
      </c>
      <c r="OR194" s="151">
        <v>3881</v>
      </c>
      <c r="OS194" s="151"/>
      <c r="OT194" s="151"/>
      <c r="OU194" s="151"/>
      <c r="OV194" s="151">
        <v>109</v>
      </c>
      <c r="OW194" s="151">
        <v>5445</v>
      </c>
      <c r="OX194" s="151">
        <v>-15502</v>
      </c>
      <c r="OY194" s="151"/>
      <c r="OZ194" s="151">
        <v>24</v>
      </c>
      <c r="PA194" s="151"/>
      <c r="PB194" s="151"/>
      <c r="PC194" s="151"/>
      <c r="PD194" s="151"/>
      <c r="PE194" s="151"/>
      <c r="PF194" s="151"/>
      <c r="PG194" s="151"/>
      <c r="PH194" s="151">
        <v>135</v>
      </c>
      <c r="PI194" s="151"/>
      <c r="PJ194" s="154"/>
      <c r="PK194" s="142">
        <v>11732</v>
      </c>
      <c r="PL194" s="142">
        <v>25864</v>
      </c>
    </row>
    <row r="195" spans="1:428" ht="15" x14ac:dyDescent="0.25">
      <c r="A195" s="156">
        <v>311111</v>
      </c>
      <c r="B195" s="157" t="s">
        <v>727</v>
      </c>
      <c r="C195" s="147" t="s">
        <v>380</v>
      </c>
      <c r="D195" s="153"/>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c r="AE195" s="151"/>
      <c r="AF195" s="151"/>
      <c r="AG195" s="151"/>
      <c r="AH195" s="151"/>
      <c r="AI195" s="151"/>
      <c r="AJ195" s="151"/>
      <c r="AK195" s="151"/>
      <c r="AL195" s="151"/>
      <c r="AM195" s="151"/>
      <c r="AN195" s="151"/>
      <c r="AO195" s="151"/>
      <c r="AP195" s="151"/>
      <c r="AQ195" s="151"/>
      <c r="AR195" s="151"/>
      <c r="AS195" s="151"/>
      <c r="AT195" s="151"/>
      <c r="AU195" s="151"/>
      <c r="AV195" s="151"/>
      <c r="AW195" s="151"/>
      <c r="AX195" s="151"/>
      <c r="AY195" s="151"/>
      <c r="AZ195" s="151"/>
      <c r="BA195" s="151"/>
      <c r="BB195" s="151"/>
      <c r="BC195" s="151"/>
      <c r="BD195" s="151"/>
      <c r="BE195" s="151"/>
      <c r="BF195" s="151"/>
      <c r="BG195" s="151"/>
      <c r="BH195" s="151"/>
      <c r="BI195" s="151"/>
      <c r="BJ195" s="151"/>
      <c r="BK195" s="151"/>
      <c r="BL195" s="151"/>
      <c r="BM195" s="151"/>
      <c r="BN195" s="151"/>
      <c r="BO195" s="151"/>
      <c r="BP195" s="151"/>
      <c r="BQ195" s="151"/>
      <c r="BR195" s="151"/>
      <c r="BS195" s="151"/>
      <c r="BT195" s="151"/>
      <c r="BU195" s="151"/>
      <c r="BV195" s="151"/>
      <c r="BW195" s="151"/>
      <c r="BX195" s="151"/>
      <c r="BY195" s="151"/>
      <c r="BZ195" s="151"/>
      <c r="CA195" s="151"/>
      <c r="CB195" s="151"/>
      <c r="CC195" s="151"/>
      <c r="CD195" s="151"/>
      <c r="CE195" s="151"/>
      <c r="CF195" s="151"/>
      <c r="CG195" s="151"/>
      <c r="CH195" s="151"/>
      <c r="CI195" s="151"/>
      <c r="CJ195" s="151"/>
      <c r="CK195" s="151"/>
      <c r="CL195" s="151"/>
      <c r="CM195" s="151"/>
      <c r="CN195" s="151"/>
      <c r="CO195" s="151"/>
      <c r="CP195" s="151"/>
      <c r="CQ195" s="151"/>
      <c r="CR195" s="151"/>
      <c r="CS195" s="151"/>
      <c r="CT195" s="151"/>
      <c r="CU195" s="151"/>
      <c r="CV195" s="151"/>
      <c r="CW195" s="151"/>
      <c r="CX195" s="151"/>
      <c r="CY195" s="151"/>
      <c r="CZ195" s="151"/>
      <c r="DA195" s="151"/>
      <c r="DB195" s="151"/>
      <c r="DC195" s="151"/>
      <c r="DD195" s="151"/>
      <c r="DE195" s="151"/>
      <c r="DF195" s="151"/>
      <c r="DG195" s="151"/>
      <c r="DH195" s="151"/>
      <c r="DI195" s="151"/>
      <c r="DJ195" s="151"/>
      <c r="DK195" s="151"/>
      <c r="DL195" s="151"/>
      <c r="DM195" s="151"/>
      <c r="DN195" s="151"/>
      <c r="DO195" s="151"/>
      <c r="DP195" s="151"/>
      <c r="DQ195" s="151"/>
      <c r="DR195" s="151"/>
      <c r="DS195" s="151"/>
      <c r="DT195" s="151"/>
      <c r="DU195" s="151"/>
      <c r="DV195" s="151"/>
      <c r="DW195" s="151"/>
      <c r="DX195" s="151"/>
      <c r="DY195" s="151"/>
      <c r="DZ195" s="151"/>
      <c r="EA195" s="151"/>
      <c r="EB195" s="151"/>
      <c r="EC195" s="151"/>
      <c r="ED195" s="151"/>
      <c r="EE195" s="151"/>
      <c r="EF195" s="151"/>
      <c r="EG195" s="151"/>
      <c r="EH195" s="151"/>
      <c r="EI195" s="151"/>
      <c r="EJ195" s="151"/>
      <c r="EK195" s="151"/>
      <c r="EL195" s="151"/>
      <c r="EM195" s="151"/>
      <c r="EN195" s="151"/>
      <c r="EO195" s="151"/>
      <c r="EP195" s="151"/>
      <c r="EQ195" s="151"/>
      <c r="ER195" s="151"/>
      <c r="ES195" s="151"/>
      <c r="ET195" s="151"/>
      <c r="EU195" s="151"/>
      <c r="EV195" s="151"/>
      <c r="EW195" s="151"/>
      <c r="EX195" s="151"/>
      <c r="EY195" s="151"/>
      <c r="EZ195" s="151"/>
      <c r="FA195" s="151"/>
      <c r="FB195" s="151"/>
      <c r="FC195" s="151"/>
      <c r="FD195" s="151"/>
      <c r="FE195" s="151"/>
      <c r="FF195" s="151"/>
      <c r="FG195" s="151"/>
      <c r="FH195" s="151"/>
      <c r="FI195" s="151"/>
      <c r="FJ195" s="151"/>
      <c r="FK195" s="151"/>
      <c r="FL195" s="151"/>
      <c r="FM195" s="151"/>
      <c r="FN195" s="151"/>
      <c r="FO195" s="151"/>
      <c r="FP195" s="151"/>
      <c r="FQ195" s="151"/>
      <c r="FR195" s="151"/>
      <c r="FS195" s="151"/>
      <c r="FT195" s="151"/>
      <c r="FU195" s="151"/>
      <c r="FV195" s="151"/>
      <c r="FW195" s="151"/>
      <c r="FX195" s="151"/>
      <c r="FY195" s="151"/>
      <c r="FZ195" s="151"/>
      <c r="GA195" s="151"/>
      <c r="GB195" s="151"/>
      <c r="GC195" s="151"/>
      <c r="GD195" s="151"/>
      <c r="GE195" s="151"/>
      <c r="GF195" s="151"/>
      <c r="GG195" s="151"/>
      <c r="GH195" s="151"/>
      <c r="GI195" s="151"/>
      <c r="GJ195" s="151">
        <v>53</v>
      </c>
      <c r="GK195" s="151"/>
      <c r="GL195" s="151"/>
      <c r="GM195" s="151"/>
      <c r="GN195" s="151"/>
      <c r="GO195" s="151"/>
      <c r="GP195" s="151"/>
      <c r="GQ195" s="151"/>
      <c r="GR195" s="151"/>
      <c r="GS195" s="151"/>
      <c r="GT195" s="151"/>
      <c r="GU195" s="151"/>
      <c r="GV195" s="151"/>
      <c r="GW195" s="151"/>
      <c r="GX195" s="151"/>
      <c r="GY195" s="151"/>
      <c r="GZ195" s="151"/>
      <c r="HA195" s="151"/>
      <c r="HB195" s="151"/>
      <c r="HC195" s="151"/>
      <c r="HD195" s="151"/>
      <c r="HE195" s="151"/>
      <c r="HF195" s="151"/>
      <c r="HG195" s="151"/>
      <c r="HH195" s="151"/>
      <c r="HI195" s="151"/>
      <c r="HJ195" s="151"/>
      <c r="HK195" s="151"/>
      <c r="HL195" s="151"/>
      <c r="HM195" s="151"/>
      <c r="HN195" s="151"/>
      <c r="HO195" s="151"/>
      <c r="HP195" s="151"/>
      <c r="HQ195" s="151"/>
      <c r="HR195" s="151"/>
      <c r="HS195" s="151"/>
      <c r="HT195" s="151"/>
      <c r="HU195" s="151"/>
      <c r="HV195" s="151"/>
      <c r="HW195" s="151"/>
      <c r="HX195" s="151"/>
      <c r="HY195" s="151"/>
      <c r="HZ195" s="151"/>
      <c r="IA195" s="151"/>
      <c r="IB195" s="151"/>
      <c r="IC195" s="151"/>
      <c r="ID195" s="151"/>
      <c r="IE195" s="151"/>
      <c r="IF195" s="151"/>
      <c r="IG195" s="151"/>
      <c r="IH195" s="151"/>
      <c r="II195" s="151"/>
      <c r="IJ195" s="151"/>
      <c r="IK195" s="151"/>
      <c r="IL195" s="151"/>
      <c r="IM195" s="151"/>
      <c r="IN195" s="151"/>
      <c r="IO195" s="151"/>
      <c r="IP195" s="151"/>
      <c r="IQ195" s="151"/>
      <c r="IR195" s="151"/>
      <c r="IS195" s="151"/>
      <c r="IT195" s="151"/>
      <c r="IU195" s="151"/>
      <c r="IV195" s="151"/>
      <c r="IW195" s="151"/>
      <c r="IX195" s="151"/>
      <c r="IY195" s="151"/>
      <c r="IZ195" s="151"/>
      <c r="JA195" s="151"/>
      <c r="JB195" s="151"/>
      <c r="JC195" s="151"/>
      <c r="JD195" s="151"/>
      <c r="JE195" s="151"/>
      <c r="JF195" s="151"/>
      <c r="JG195" s="151"/>
      <c r="JH195" s="151"/>
      <c r="JI195" s="151"/>
      <c r="JJ195" s="151"/>
      <c r="JK195" s="151"/>
      <c r="JL195" s="151"/>
      <c r="JM195" s="151"/>
      <c r="JN195" s="151"/>
      <c r="JO195" s="151"/>
      <c r="JP195" s="151"/>
      <c r="JQ195" s="151"/>
      <c r="JR195" s="151"/>
      <c r="JS195" s="151"/>
      <c r="JT195" s="151"/>
      <c r="JU195" s="151"/>
      <c r="JV195" s="151"/>
      <c r="JW195" s="151"/>
      <c r="JX195" s="151"/>
      <c r="JY195" s="151"/>
      <c r="JZ195" s="151"/>
      <c r="KA195" s="151"/>
      <c r="KB195" s="151"/>
      <c r="KC195" s="151"/>
      <c r="KD195" s="151"/>
      <c r="KE195" s="151"/>
      <c r="KF195" s="151"/>
      <c r="KG195" s="151"/>
      <c r="KH195" s="151"/>
      <c r="KI195" s="151"/>
      <c r="KJ195" s="151"/>
      <c r="KK195" s="151"/>
      <c r="KL195" s="151"/>
      <c r="KM195" s="151"/>
      <c r="KN195" s="151"/>
      <c r="KO195" s="151"/>
      <c r="KP195" s="151"/>
      <c r="KQ195" s="151"/>
      <c r="KR195" s="151"/>
      <c r="KS195" s="151"/>
      <c r="KT195" s="151"/>
      <c r="KU195" s="151"/>
      <c r="KV195" s="151"/>
      <c r="KW195" s="151"/>
      <c r="KX195" s="151"/>
      <c r="KY195" s="151"/>
      <c r="KZ195" s="151"/>
      <c r="LA195" s="151"/>
      <c r="LB195" s="151"/>
      <c r="LC195" s="151"/>
      <c r="LD195" s="151"/>
      <c r="LE195" s="151"/>
      <c r="LF195" s="151"/>
      <c r="LG195" s="151"/>
      <c r="LH195" s="151"/>
      <c r="LI195" s="151"/>
      <c r="LJ195" s="151"/>
      <c r="LK195" s="151"/>
      <c r="LL195" s="151"/>
      <c r="LM195" s="151"/>
      <c r="LN195" s="151"/>
      <c r="LO195" s="151"/>
      <c r="LP195" s="151"/>
      <c r="LQ195" s="151"/>
      <c r="LR195" s="151"/>
      <c r="LS195" s="151"/>
      <c r="LT195" s="151"/>
      <c r="LU195" s="151"/>
      <c r="LV195" s="151"/>
      <c r="LW195" s="151"/>
      <c r="LX195" s="151"/>
      <c r="LY195" s="151"/>
      <c r="LZ195" s="151"/>
      <c r="MA195" s="151"/>
      <c r="MB195" s="151"/>
      <c r="MC195" s="151"/>
      <c r="MD195" s="151"/>
      <c r="ME195" s="151">
        <v>4615</v>
      </c>
      <c r="MF195" s="151"/>
      <c r="MG195" s="151"/>
      <c r="MH195" s="151"/>
      <c r="MI195" s="151"/>
      <c r="MJ195" s="151"/>
      <c r="MK195" s="151"/>
      <c r="ML195" s="151"/>
      <c r="MM195" s="151"/>
      <c r="MN195" s="151"/>
      <c r="MO195" s="151"/>
      <c r="MP195" s="151"/>
      <c r="MQ195" s="151"/>
      <c r="MR195" s="151"/>
      <c r="MS195" s="151"/>
      <c r="MT195" s="151"/>
      <c r="MU195" s="151"/>
      <c r="MV195" s="151"/>
      <c r="MW195" s="151"/>
      <c r="MX195" s="151"/>
      <c r="MY195" s="151"/>
      <c r="MZ195" s="151"/>
      <c r="NA195" s="151"/>
      <c r="NB195" s="151"/>
      <c r="NC195" s="151"/>
      <c r="ND195" s="151"/>
      <c r="NE195" s="151"/>
      <c r="NF195" s="151"/>
      <c r="NG195" s="151"/>
      <c r="NH195" s="151"/>
      <c r="NI195" s="151"/>
      <c r="NJ195" s="151"/>
      <c r="NK195" s="151"/>
      <c r="NL195" s="151"/>
      <c r="NM195" s="151"/>
      <c r="NN195" s="151"/>
      <c r="NO195" s="151"/>
      <c r="NP195" s="151"/>
      <c r="NQ195" s="151"/>
      <c r="NR195" s="151"/>
      <c r="NS195" s="151"/>
      <c r="NT195" s="151"/>
      <c r="NU195" s="151"/>
      <c r="NV195" s="151"/>
      <c r="NW195" s="151"/>
      <c r="NX195" s="151"/>
      <c r="NY195" s="151"/>
      <c r="NZ195" s="151"/>
      <c r="OA195" s="151"/>
      <c r="OB195" s="151"/>
      <c r="OC195" s="151"/>
      <c r="OD195" s="151"/>
      <c r="OE195" s="151"/>
      <c r="OF195" s="151">
        <v>36</v>
      </c>
      <c r="OG195" s="151"/>
      <c r="OH195" s="151"/>
      <c r="OI195" s="151"/>
      <c r="OJ195" s="151"/>
      <c r="OK195" s="151">
        <v>26</v>
      </c>
      <c r="OL195" s="151">
        <v>112</v>
      </c>
      <c r="OM195" s="151"/>
      <c r="ON195" s="151"/>
      <c r="OO195" s="152"/>
      <c r="OP195" s="142">
        <v>4840</v>
      </c>
      <c r="OQ195" s="153">
        <v>17722</v>
      </c>
      <c r="OR195" s="151"/>
      <c r="OS195" s="151"/>
      <c r="OT195" s="151"/>
      <c r="OU195" s="151"/>
      <c r="OV195" s="151">
        <v>223</v>
      </c>
      <c r="OW195" s="151">
        <v>1135</v>
      </c>
      <c r="OX195" s="151">
        <v>-830</v>
      </c>
      <c r="OY195" s="151"/>
      <c r="OZ195" s="151"/>
      <c r="PA195" s="151"/>
      <c r="PB195" s="151"/>
      <c r="PC195" s="151"/>
      <c r="PD195" s="151"/>
      <c r="PE195" s="151"/>
      <c r="PF195" s="151"/>
      <c r="PG195" s="151"/>
      <c r="PH195" s="151"/>
      <c r="PI195" s="151"/>
      <c r="PJ195" s="154"/>
      <c r="PK195" s="142">
        <v>18250</v>
      </c>
      <c r="PL195" s="142">
        <v>23089</v>
      </c>
    </row>
    <row r="196" spans="1:428" ht="15" x14ac:dyDescent="0.25">
      <c r="A196" s="156">
        <v>311119</v>
      </c>
      <c r="B196" s="157" t="s">
        <v>728</v>
      </c>
      <c r="C196" s="147" t="s">
        <v>381</v>
      </c>
      <c r="D196" s="153"/>
      <c r="E196" s="151"/>
      <c r="F196" s="151"/>
      <c r="G196" s="151"/>
      <c r="H196" s="151"/>
      <c r="I196" s="151"/>
      <c r="J196" s="151">
        <v>5225</v>
      </c>
      <c r="K196" s="151">
        <v>5241</v>
      </c>
      <c r="L196" s="151">
        <v>11806</v>
      </c>
      <c r="M196" s="151">
        <v>1602</v>
      </c>
      <c r="N196" s="151">
        <v>0</v>
      </c>
      <c r="O196" s="151">
        <v>12</v>
      </c>
      <c r="P196" s="151">
        <v>163</v>
      </c>
      <c r="Q196" s="151"/>
      <c r="R196" s="151"/>
      <c r="S196" s="151"/>
      <c r="T196" s="151"/>
      <c r="U196" s="151"/>
      <c r="V196" s="151"/>
      <c r="W196" s="151"/>
      <c r="X196" s="151"/>
      <c r="Y196" s="151"/>
      <c r="Z196" s="151"/>
      <c r="AA196" s="151"/>
      <c r="AB196" s="151"/>
      <c r="AC196" s="151"/>
      <c r="AD196" s="151"/>
      <c r="AE196" s="151"/>
      <c r="AF196" s="151"/>
      <c r="AG196" s="151"/>
      <c r="AH196" s="151"/>
      <c r="AI196" s="151"/>
      <c r="AJ196" s="151"/>
      <c r="AK196" s="151"/>
      <c r="AL196" s="151"/>
      <c r="AM196" s="151"/>
      <c r="AN196" s="151"/>
      <c r="AO196" s="151"/>
      <c r="AP196" s="151"/>
      <c r="AQ196" s="151"/>
      <c r="AR196" s="151"/>
      <c r="AS196" s="151"/>
      <c r="AT196" s="151"/>
      <c r="AU196" s="151"/>
      <c r="AV196" s="151"/>
      <c r="AW196" s="151"/>
      <c r="AX196" s="151"/>
      <c r="AY196" s="151"/>
      <c r="AZ196" s="151"/>
      <c r="BA196" s="151"/>
      <c r="BB196" s="151"/>
      <c r="BC196" s="151"/>
      <c r="BD196" s="151"/>
      <c r="BE196" s="151"/>
      <c r="BF196" s="151"/>
      <c r="BG196" s="151"/>
      <c r="BH196" s="151"/>
      <c r="BI196" s="151"/>
      <c r="BJ196" s="151"/>
      <c r="BK196" s="151"/>
      <c r="BL196" s="151"/>
      <c r="BM196" s="151"/>
      <c r="BN196" s="151"/>
      <c r="BO196" s="151"/>
      <c r="BP196" s="151"/>
      <c r="BQ196" s="151"/>
      <c r="BR196" s="151"/>
      <c r="BS196" s="151"/>
      <c r="BT196" s="151"/>
      <c r="BU196" s="151"/>
      <c r="BV196" s="151"/>
      <c r="BW196" s="151"/>
      <c r="BX196" s="151"/>
      <c r="BY196" s="151"/>
      <c r="BZ196" s="151"/>
      <c r="CA196" s="151"/>
      <c r="CB196" s="151"/>
      <c r="CC196" s="151"/>
      <c r="CD196" s="151"/>
      <c r="CE196" s="151"/>
      <c r="CF196" s="151"/>
      <c r="CG196" s="151"/>
      <c r="CH196" s="151"/>
      <c r="CI196" s="151"/>
      <c r="CJ196" s="151"/>
      <c r="CK196" s="151"/>
      <c r="CL196" s="151"/>
      <c r="CM196" s="151"/>
      <c r="CN196" s="151"/>
      <c r="CO196" s="151"/>
      <c r="CP196" s="151"/>
      <c r="CQ196" s="151"/>
      <c r="CR196" s="151"/>
      <c r="CS196" s="151"/>
      <c r="CT196" s="151"/>
      <c r="CU196" s="151"/>
      <c r="CV196" s="151"/>
      <c r="CW196" s="151"/>
      <c r="CX196" s="151"/>
      <c r="CY196" s="151"/>
      <c r="CZ196" s="151"/>
      <c r="DA196" s="151"/>
      <c r="DB196" s="151"/>
      <c r="DC196" s="151"/>
      <c r="DD196" s="151"/>
      <c r="DE196" s="151"/>
      <c r="DF196" s="151"/>
      <c r="DG196" s="151"/>
      <c r="DH196" s="151"/>
      <c r="DI196" s="151"/>
      <c r="DJ196" s="151"/>
      <c r="DK196" s="151"/>
      <c r="DL196" s="151"/>
      <c r="DM196" s="151"/>
      <c r="DN196" s="151"/>
      <c r="DO196" s="151"/>
      <c r="DP196" s="151"/>
      <c r="DQ196" s="151"/>
      <c r="DR196" s="151"/>
      <c r="DS196" s="151"/>
      <c r="DT196" s="151"/>
      <c r="DU196" s="151"/>
      <c r="DV196" s="151"/>
      <c r="DW196" s="151"/>
      <c r="DX196" s="151"/>
      <c r="DY196" s="151"/>
      <c r="DZ196" s="151"/>
      <c r="EA196" s="151"/>
      <c r="EB196" s="151"/>
      <c r="EC196" s="151"/>
      <c r="ED196" s="151"/>
      <c r="EE196" s="151"/>
      <c r="EF196" s="151"/>
      <c r="EG196" s="151"/>
      <c r="EH196" s="151"/>
      <c r="EI196" s="151"/>
      <c r="EJ196" s="151"/>
      <c r="EK196" s="151"/>
      <c r="EL196" s="151"/>
      <c r="EM196" s="151"/>
      <c r="EN196" s="151"/>
      <c r="EO196" s="151"/>
      <c r="EP196" s="151"/>
      <c r="EQ196" s="151"/>
      <c r="ER196" s="151"/>
      <c r="ES196" s="151"/>
      <c r="ET196" s="151"/>
      <c r="EU196" s="151"/>
      <c r="EV196" s="151"/>
      <c r="EW196" s="151"/>
      <c r="EX196" s="151"/>
      <c r="EY196" s="151"/>
      <c r="EZ196" s="151"/>
      <c r="FA196" s="151"/>
      <c r="FB196" s="151"/>
      <c r="FC196" s="151"/>
      <c r="FD196" s="151"/>
      <c r="FE196" s="151"/>
      <c r="FF196" s="151"/>
      <c r="FG196" s="151"/>
      <c r="FH196" s="151"/>
      <c r="FI196" s="151"/>
      <c r="FJ196" s="151"/>
      <c r="FK196" s="151"/>
      <c r="FL196" s="151"/>
      <c r="FM196" s="151"/>
      <c r="FN196" s="151"/>
      <c r="FO196" s="151"/>
      <c r="FP196" s="151"/>
      <c r="FQ196" s="151"/>
      <c r="FR196" s="151"/>
      <c r="FS196" s="151"/>
      <c r="FT196" s="151"/>
      <c r="FU196" s="151"/>
      <c r="FV196" s="151"/>
      <c r="FW196" s="151"/>
      <c r="FX196" s="151"/>
      <c r="FY196" s="151"/>
      <c r="FZ196" s="151"/>
      <c r="GA196" s="151"/>
      <c r="GB196" s="151"/>
      <c r="GC196" s="151"/>
      <c r="GD196" s="151"/>
      <c r="GE196" s="151"/>
      <c r="GF196" s="151"/>
      <c r="GG196" s="151"/>
      <c r="GH196" s="151"/>
      <c r="GI196" s="151"/>
      <c r="GJ196" s="151">
        <v>1</v>
      </c>
      <c r="GK196" s="151">
        <v>130</v>
      </c>
      <c r="GL196" s="151"/>
      <c r="GM196" s="151"/>
      <c r="GN196" s="151"/>
      <c r="GO196" s="151"/>
      <c r="GP196" s="151"/>
      <c r="GQ196" s="151"/>
      <c r="GR196" s="151"/>
      <c r="GS196" s="151"/>
      <c r="GT196" s="151"/>
      <c r="GU196" s="151"/>
      <c r="GV196" s="151"/>
      <c r="GW196" s="151"/>
      <c r="GX196" s="151"/>
      <c r="GY196" s="151">
        <v>1147</v>
      </c>
      <c r="GZ196" s="151"/>
      <c r="HA196" s="151"/>
      <c r="HB196" s="151"/>
      <c r="HC196" s="151"/>
      <c r="HD196" s="151"/>
      <c r="HE196" s="151"/>
      <c r="HF196" s="151"/>
      <c r="HG196" s="151"/>
      <c r="HH196" s="151"/>
      <c r="HI196" s="151"/>
      <c r="HJ196" s="151"/>
      <c r="HK196" s="151"/>
      <c r="HL196" s="151"/>
      <c r="HM196" s="151"/>
      <c r="HN196" s="151"/>
      <c r="HO196" s="151"/>
      <c r="HP196" s="151"/>
      <c r="HQ196" s="151"/>
      <c r="HR196" s="151"/>
      <c r="HS196" s="151"/>
      <c r="HT196" s="151"/>
      <c r="HU196" s="151"/>
      <c r="HV196" s="151"/>
      <c r="HW196" s="151"/>
      <c r="HX196" s="151"/>
      <c r="HY196" s="151"/>
      <c r="HZ196" s="151"/>
      <c r="IA196" s="151"/>
      <c r="IB196" s="151"/>
      <c r="IC196" s="151"/>
      <c r="ID196" s="151"/>
      <c r="IE196" s="151"/>
      <c r="IF196" s="151"/>
      <c r="IG196" s="151"/>
      <c r="IH196" s="151"/>
      <c r="II196" s="151"/>
      <c r="IJ196" s="151"/>
      <c r="IK196" s="151"/>
      <c r="IL196" s="151"/>
      <c r="IM196" s="151"/>
      <c r="IN196" s="151"/>
      <c r="IO196" s="151"/>
      <c r="IP196" s="151"/>
      <c r="IQ196" s="151"/>
      <c r="IR196" s="151"/>
      <c r="IS196" s="151"/>
      <c r="IT196" s="151"/>
      <c r="IU196" s="151"/>
      <c r="IV196" s="151"/>
      <c r="IW196" s="151"/>
      <c r="IX196" s="151"/>
      <c r="IY196" s="151"/>
      <c r="IZ196" s="151"/>
      <c r="JA196" s="151"/>
      <c r="JB196" s="151"/>
      <c r="JC196" s="151"/>
      <c r="JD196" s="151"/>
      <c r="JE196" s="151"/>
      <c r="JF196" s="151"/>
      <c r="JG196" s="151"/>
      <c r="JH196" s="151"/>
      <c r="JI196" s="151"/>
      <c r="JJ196" s="151"/>
      <c r="JK196" s="151"/>
      <c r="JL196" s="151"/>
      <c r="JM196" s="151"/>
      <c r="JN196" s="151"/>
      <c r="JO196" s="151"/>
      <c r="JP196" s="151"/>
      <c r="JQ196" s="151"/>
      <c r="JR196" s="151"/>
      <c r="JS196" s="151"/>
      <c r="JT196" s="151">
        <v>879</v>
      </c>
      <c r="JU196" s="151">
        <v>26</v>
      </c>
      <c r="JV196" s="151"/>
      <c r="JW196" s="151"/>
      <c r="JX196" s="151"/>
      <c r="JY196" s="151"/>
      <c r="JZ196" s="151"/>
      <c r="KA196" s="151"/>
      <c r="KB196" s="151"/>
      <c r="KC196" s="151"/>
      <c r="KD196" s="151"/>
      <c r="KE196" s="151"/>
      <c r="KF196" s="151"/>
      <c r="KG196" s="151"/>
      <c r="KH196" s="151"/>
      <c r="KI196" s="151"/>
      <c r="KJ196" s="151"/>
      <c r="KK196" s="151"/>
      <c r="KL196" s="151"/>
      <c r="KM196" s="151"/>
      <c r="KN196" s="151"/>
      <c r="KO196" s="151"/>
      <c r="KP196" s="151"/>
      <c r="KQ196" s="151"/>
      <c r="KR196" s="151"/>
      <c r="KS196" s="151"/>
      <c r="KT196" s="151"/>
      <c r="KU196" s="151"/>
      <c r="KV196" s="151"/>
      <c r="KW196" s="151"/>
      <c r="KX196" s="151"/>
      <c r="KY196" s="151"/>
      <c r="KZ196" s="151"/>
      <c r="LA196" s="151"/>
      <c r="LB196" s="151"/>
      <c r="LC196" s="151"/>
      <c r="LD196" s="151"/>
      <c r="LE196" s="151"/>
      <c r="LF196" s="151"/>
      <c r="LG196" s="151"/>
      <c r="LH196" s="151"/>
      <c r="LI196" s="151"/>
      <c r="LJ196" s="151"/>
      <c r="LK196" s="151"/>
      <c r="LL196" s="151"/>
      <c r="LM196" s="151"/>
      <c r="LN196" s="151"/>
      <c r="LO196" s="151"/>
      <c r="LP196" s="151"/>
      <c r="LQ196" s="151"/>
      <c r="LR196" s="151"/>
      <c r="LS196" s="151"/>
      <c r="LT196" s="151"/>
      <c r="LU196" s="151"/>
      <c r="LV196" s="151"/>
      <c r="LW196" s="151"/>
      <c r="LX196" s="151"/>
      <c r="LY196" s="151"/>
      <c r="LZ196" s="151"/>
      <c r="MA196" s="151">
        <v>214</v>
      </c>
      <c r="MB196" s="151"/>
      <c r="MC196" s="151"/>
      <c r="MD196" s="151"/>
      <c r="ME196" s="151">
        <v>6</v>
      </c>
      <c r="MF196" s="151"/>
      <c r="MG196" s="151">
        <v>6</v>
      </c>
      <c r="MH196" s="151"/>
      <c r="MI196" s="151"/>
      <c r="MJ196" s="151"/>
      <c r="MK196" s="151"/>
      <c r="ML196" s="151"/>
      <c r="MM196" s="151"/>
      <c r="MN196" s="151"/>
      <c r="MO196" s="151"/>
      <c r="MP196" s="151"/>
      <c r="MQ196" s="151"/>
      <c r="MR196" s="151"/>
      <c r="MS196" s="151"/>
      <c r="MT196" s="151"/>
      <c r="MU196" s="151"/>
      <c r="MV196" s="151"/>
      <c r="MW196" s="151"/>
      <c r="MX196" s="151"/>
      <c r="MY196" s="151"/>
      <c r="MZ196" s="151"/>
      <c r="NA196" s="151"/>
      <c r="NB196" s="151"/>
      <c r="NC196" s="151"/>
      <c r="ND196" s="151"/>
      <c r="NE196" s="151"/>
      <c r="NF196" s="151"/>
      <c r="NG196" s="151"/>
      <c r="NH196" s="151"/>
      <c r="NI196" s="151"/>
      <c r="NJ196" s="151"/>
      <c r="NK196" s="151"/>
      <c r="NL196" s="151"/>
      <c r="NM196" s="151"/>
      <c r="NN196" s="151"/>
      <c r="NO196" s="151"/>
      <c r="NP196" s="151"/>
      <c r="NQ196" s="151"/>
      <c r="NR196" s="151">
        <v>340</v>
      </c>
      <c r="NS196" s="151"/>
      <c r="NT196" s="151"/>
      <c r="NU196" s="151"/>
      <c r="NV196" s="151"/>
      <c r="NW196" s="151"/>
      <c r="NX196" s="151"/>
      <c r="NY196" s="151"/>
      <c r="NZ196" s="151"/>
      <c r="OA196" s="151"/>
      <c r="OB196" s="151"/>
      <c r="OC196" s="151"/>
      <c r="OD196" s="151"/>
      <c r="OE196" s="151">
        <v>82</v>
      </c>
      <c r="OF196" s="151"/>
      <c r="OG196" s="151"/>
      <c r="OH196" s="151"/>
      <c r="OI196" s="151"/>
      <c r="OJ196" s="151">
        <v>0</v>
      </c>
      <c r="OK196" s="151">
        <v>2</v>
      </c>
      <c r="OL196" s="151">
        <v>10</v>
      </c>
      <c r="OM196" s="151"/>
      <c r="ON196" s="151"/>
      <c r="OO196" s="152"/>
      <c r="OP196" s="142">
        <v>26889</v>
      </c>
      <c r="OQ196" s="153">
        <v>2340</v>
      </c>
      <c r="OR196" s="151"/>
      <c r="OS196" s="151"/>
      <c r="OT196" s="151"/>
      <c r="OU196" s="151"/>
      <c r="OV196" s="151">
        <v>207</v>
      </c>
      <c r="OW196" s="151">
        <v>1988</v>
      </c>
      <c r="OX196" s="151">
        <v>-630</v>
      </c>
      <c r="OY196" s="151"/>
      <c r="OZ196" s="151"/>
      <c r="PA196" s="151"/>
      <c r="PB196" s="151"/>
      <c r="PC196" s="151"/>
      <c r="PD196" s="151"/>
      <c r="PE196" s="151"/>
      <c r="PF196" s="151"/>
      <c r="PG196" s="151"/>
      <c r="PH196" s="151"/>
      <c r="PI196" s="151"/>
      <c r="PJ196" s="154"/>
      <c r="PK196" s="142">
        <v>3906</v>
      </c>
      <c r="PL196" s="142">
        <v>30795</v>
      </c>
    </row>
    <row r="197" spans="1:428" ht="15" x14ac:dyDescent="0.25">
      <c r="A197" s="156">
        <v>311210</v>
      </c>
      <c r="B197" s="157" t="s">
        <v>728</v>
      </c>
      <c r="C197" s="147" t="s">
        <v>382</v>
      </c>
      <c r="D197" s="153"/>
      <c r="E197" s="151"/>
      <c r="F197" s="151"/>
      <c r="G197" s="151"/>
      <c r="H197" s="151"/>
      <c r="I197" s="151"/>
      <c r="J197" s="151">
        <v>391</v>
      </c>
      <c r="K197" s="151"/>
      <c r="L197" s="151">
        <v>202</v>
      </c>
      <c r="M197" s="151">
        <v>8</v>
      </c>
      <c r="N197" s="151"/>
      <c r="O197" s="151"/>
      <c r="P197" s="151"/>
      <c r="Q197" s="151"/>
      <c r="R197" s="151"/>
      <c r="S197" s="151"/>
      <c r="T197" s="151"/>
      <c r="U197" s="151"/>
      <c r="V197" s="151"/>
      <c r="W197" s="151"/>
      <c r="X197" s="151"/>
      <c r="Y197" s="151"/>
      <c r="Z197" s="151"/>
      <c r="AA197" s="151"/>
      <c r="AB197" s="151"/>
      <c r="AC197" s="151"/>
      <c r="AD197" s="151"/>
      <c r="AE197" s="151"/>
      <c r="AF197" s="151"/>
      <c r="AG197" s="151"/>
      <c r="AH197" s="151"/>
      <c r="AI197" s="151"/>
      <c r="AJ197" s="151"/>
      <c r="AK197" s="151"/>
      <c r="AL197" s="151"/>
      <c r="AM197" s="151"/>
      <c r="AN197" s="151"/>
      <c r="AO197" s="151"/>
      <c r="AP197" s="151"/>
      <c r="AQ197" s="151"/>
      <c r="AR197" s="151"/>
      <c r="AS197" s="151"/>
      <c r="AT197" s="151"/>
      <c r="AU197" s="151"/>
      <c r="AV197" s="151"/>
      <c r="AW197" s="151"/>
      <c r="AX197" s="151"/>
      <c r="AY197" s="151"/>
      <c r="AZ197" s="151"/>
      <c r="BA197" s="151"/>
      <c r="BB197" s="151"/>
      <c r="BC197" s="151"/>
      <c r="BD197" s="151"/>
      <c r="BE197" s="151"/>
      <c r="BF197" s="151"/>
      <c r="BG197" s="151"/>
      <c r="BH197" s="151"/>
      <c r="BI197" s="151"/>
      <c r="BJ197" s="151"/>
      <c r="BK197" s="151"/>
      <c r="BL197" s="151"/>
      <c r="BM197" s="151"/>
      <c r="BN197" s="151"/>
      <c r="BO197" s="151"/>
      <c r="BP197" s="151"/>
      <c r="BQ197" s="151"/>
      <c r="BR197" s="151"/>
      <c r="BS197" s="151"/>
      <c r="BT197" s="151"/>
      <c r="BU197" s="151"/>
      <c r="BV197" s="151"/>
      <c r="BW197" s="151"/>
      <c r="BX197" s="151"/>
      <c r="BY197" s="151"/>
      <c r="BZ197" s="151"/>
      <c r="CA197" s="151"/>
      <c r="CB197" s="151"/>
      <c r="CC197" s="151"/>
      <c r="CD197" s="151"/>
      <c r="CE197" s="151"/>
      <c r="CF197" s="151"/>
      <c r="CG197" s="151"/>
      <c r="CH197" s="151"/>
      <c r="CI197" s="151"/>
      <c r="CJ197" s="151"/>
      <c r="CK197" s="151"/>
      <c r="CL197" s="151"/>
      <c r="CM197" s="151"/>
      <c r="CN197" s="151"/>
      <c r="CO197" s="151"/>
      <c r="CP197" s="151"/>
      <c r="CQ197" s="151"/>
      <c r="CR197" s="151"/>
      <c r="CS197" s="151"/>
      <c r="CT197" s="151"/>
      <c r="CU197" s="151"/>
      <c r="CV197" s="151"/>
      <c r="CW197" s="151"/>
      <c r="CX197" s="151"/>
      <c r="CY197" s="151"/>
      <c r="CZ197" s="151"/>
      <c r="DA197" s="151"/>
      <c r="DB197" s="151"/>
      <c r="DC197" s="151"/>
      <c r="DD197" s="151"/>
      <c r="DE197" s="151"/>
      <c r="DF197" s="151"/>
      <c r="DG197" s="151"/>
      <c r="DH197" s="151"/>
      <c r="DI197" s="151"/>
      <c r="DJ197" s="151"/>
      <c r="DK197" s="151"/>
      <c r="DL197" s="151"/>
      <c r="DM197" s="151"/>
      <c r="DN197" s="151"/>
      <c r="DO197" s="151"/>
      <c r="DP197" s="151"/>
      <c r="DQ197" s="151"/>
      <c r="DR197" s="151"/>
      <c r="DS197" s="151"/>
      <c r="DT197" s="151"/>
      <c r="DU197" s="151"/>
      <c r="DV197" s="151"/>
      <c r="DW197" s="151"/>
      <c r="DX197" s="151"/>
      <c r="DY197" s="151"/>
      <c r="DZ197" s="151"/>
      <c r="EA197" s="151"/>
      <c r="EB197" s="151"/>
      <c r="EC197" s="151"/>
      <c r="ED197" s="151"/>
      <c r="EE197" s="151"/>
      <c r="EF197" s="151"/>
      <c r="EG197" s="151"/>
      <c r="EH197" s="151"/>
      <c r="EI197" s="151"/>
      <c r="EJ197" s="151"/>
      <c r="EK197" s="151"/>
      <c r="EL197" s="151"/>
      <c r="EM197" s="151"/>
      <c r="EN197" s="151"/>
      <c r="EO197" s="151"/>
      <c r="EP197" s="151"/>
      <c r="EQ197" s="151"/>
      <c r="ER197" s="151"/>
      <c r="ES197" s="151"/>
      <c r="ET197" s="151"/>
      <c r="EU197" s="151"/>
      <c r="EV197" s="151"/>
      <c r="EW197" s="151"/>
      <c r="EX197" s="151"/>
      <c r="EY197" s="151"/>
      <c r="EZ197" s="151"/>
      <c r="FA197" s="151"/>
      <c r="FB197" s="151"/>
      <c r="FC197" s="151"/>
      <c r="FD197" s="151"/>
      <c r="FE197" s="151"/>
      <c r="FF197" s="151"/>
      <c r="FG197" s="151"/>
      <c r="FH197" s="151"/>
      <c r="FI197" s="151"/>
      <c r="FJ197" s="151"/>
      <c r="FK197" s="151"/>
      <c r="FL197" s="151"/>
      <c r="FM197" s="151"/>
      <c r="FN197" s="151"/>
      <c r="FO197" s="151"/>
      <c r="FP197" s="151"/>
      <c r="FQ197" s="151"/>
      <c r="FR197" s="151"/>
      <c r="FS197" s="151"/>
      <c r="FT197" s="151"/>
      <c r="FU197" s="151"/>
      <c r="FV197" s="151"/>
      <c r="FW197" s="151"/>
      <c r="FX197" s="151"/>
      <c r="FY197" s="151"/>
      <c r="FZ197" s="151"/>
      <c r="GA197" s="151"/>
      <c r="GB197" s="151"/>
      <c r="GC197" s="151"/>
      <c r="GD197" s="151"/>
      <c r="GE197" s="151"/>
      <c r="GF197" s="151"/>
      <c r="GG197" s="151"/>
      <c r="GH197" s="151"/>
      <c r="GI197" s="151"/>
      <c r="GJ197" s="151">
        <v>495</v>
      </c>
      <c r="GK197" s="151">
        <v>841</v>
      </c>
      <c r="GL197" s="151">
        <v>683</v>
      </c>
      <c r="GM197" s="151"/>
      <c r="GN197" s="151"/>
      <c r="GO197" s="151"/>
      <c r="GP197" s="151">
        <v>239</v>
      </c>
      <c r="GQ197" s="151"/>
      <c r="GR197" s="151">
        <v>303</v>
      </c>
      <c r="GS197" s="151">
        <v>149</v>
      </c>
      <c r="GT197" s="151"/>
      <c r="GU197" s="151">
        <v>3</v>
      </c>
      <c r="GV197" s="151"/>
      <c r="GW197" s="151"/>
      <c r="GX197" s="151"/>
      <c r="GY197" s="151"/>
      <c r="GZ197" s="151"/>
      <c r="HA197" s="151">
        <v>2072</v>
      </c>
      <c r="HB197" s="151">
        <v>2852</v>
      </c>
      <c r="HC197" s="151">
        <v>579</v>
      </c>
      <c r="HD197" s="151"/>
      <c r="HE197" s="151"/>
      <c r="HF197" s="151">
        <v>36</v>
      </c>
      <c r="HG197" s="151">
        <v>1326</v>
      </c>
      <c r="HH197" s="151"/>
      <c r="HI197" s="151">
        <v>1310</v>
      </c>
      <c r="HJ197" s="151"/>
      <c r="HK197" s="151">
        <v>104</v>
      </c>
      <c r="HL197" s="151"/>
      <c r="HM197" s="151"/>
      <c r="HN197" s="151"/>
      <c r="HO197" s="151"/>
      <c r="HP197" s="151"/>
      <c r="HQ197" s="151"/>
      <c r="HR197" s="151"/>
      <c r="HS197" s="151"/>
      <c r="HT197" s="151"/>
      <c r="HU197" s="151"/>
      <c r="HV197" s="151"/>
      <c r="HW197" s="151"/>
      <c r="HX197" s="151"/>
      <c r="HY197" s="151"/>
      <c r="HZ197" s="151"/>
      <c r="IA197" s="151"/>
      <c r="IB197" s="151"/>
      <c r="IC197" s="151"/>
      <c r="ID197" s="151"/>
      <c r="IE197" s="151"/>
      <c r="IF197" s="151"/>
      <c r="IG197" s="151"/>
      <c r="IH197" s="151"/>
      <c r="II197" s="151"/>
      <c r="IJ197" s="151"/>
      <c r="IK197" s="151"/>
      <c r="IL197" s="151"/>
      <c r="IM197" s="151"/>
      <c r="IN197" s="151"/>
      <c r="IO197" s="151"/>
      <c r="IP197" s="151"/>
      <c r="IQ197" s="151"/>
      <c r="IR197" s="151"/>
      <c r="IS197" s="151"/>
      <c r="IT197" s="151"/>
      <c r="IU197" s="151"/>
      <c r="IV197" s="151"/>
      <c r="IW197" s="151"/>
      <c r="IX197" s="151"/>
      <c r="IY197" s="151"/>
      <c r="IZ197" s="151"/>
      <c r="JA197" s="151"/>
      <c r="JB197" s="151"/>
      <c r="JC197" s="151"/>
      <c r="JD197" s="151"/>
      <c r="JE197" s="151"/>
      <c r="JF197" s="151"/>
      <c r="JG197" s="151"/>
      <c r="JH197" s="151"/>
      <c r="JI197" s="151"/>
      <c r="JJ197" s="151"/>
      <c r="JK197" s="151"/>
      <c r="JL197" s="151"/>
      <c r="JM197" s="151"/>
      <c r="JN197" s="151"/>
      <c r="JO197" s="151"/>
      <c r="JP197" s="151"/>
      <c r="JQ197" s="151"/>
      <c r="JR197" s="151"/>
      <c r="JS197" s="151"/>
      <c r="JT197" s="151"/>
      <c r="JU197" s="151"/>
      <c r="JV197" s="151"/>
      <c r="JW197" s="151"/>
      <c r="JX197" s="151">
        <v>1</v>
      </c>
      <c r="JY197" s="151">
        <v>11</v>
      </c>
      <c r="JZ197" s="151"/>
      <c r="KA197" s="151"/>
      <c r="KB197" s="151"/>
      <c r="KC197" s="151"/>
      <c r="KD197" s="151"/>
      <c r="KE197" s="151"/>
      <c r="KF197" s="151"/>
      <c r="KG197" s="151"/>
      <c r="KH197" s="151">
        <v>0</v>
      </c>
      <c r="KI197" s="151"/>
      <c r="KJ197" s="151"/>
      <c r="KK197" s="151"/>
      <c r="KL197" s="151"/>
      <c r="KM197" s="151"/>
      <c r="KN197" s="151"/>
      <c r="KO197" s="151"/>
      <c r="KP197" s="151"/>
      <c r="KQ197" s="151"/>
      <c r="KR197" s="151"/>
      <c r="KS197" s="151"/>
      <c r="KT197" s="151"/>
      <c r="KU197" s="151"/>
      <c r="KV197" s="151"/>
      <c r="KW197" s="151"/>
      <c r="KX197" s="151"/>
      <c r="KY197" s="151"/>
      <c r="KZ197" s="151"/>
      <c r="LA197" s="151"/>
      <c r="LB197" s="151"/>
      <c r="LC197" s="151"/>
      <c r="LD197" s="151"/>
      <c r="LE197" s="151"/>
      <c r="LF197" s="151"/>
      <c r="LG197" s="151"/>
      <c r="LH197" s="151"/>
      <c r="LI197" s="151"/>
      <c r="LJ197" s="151"/>
      <c r="LK197" s="151"/>
      <c r="LL197" s="151"/>
      <c r="LM197" s="151"/>
      <c r="LN197" s="151"/>
      <c r="LO197" s="151"/>
      <c r="LP197" s="151"/>
      <c r="LQ197" s="151"/>
      <c r="LR197" s="151"/>
      <c r="LS197" s="151"/>
      <c r="LT197" s="151"/>
      <c r="LU197" s="151"/>
      <c r="LV197" s="151"/>
      <c r="LW197" s="151"/>
      <c r="LX197" s="151"/>
      <c r="LY197" s="151"/>
      <c r="LZ197" s="151"/>
      <c r="MA197" s="151"/>
      <c r="MB197" s="151"/>
      <c r="MC197" s="151"/>
      <c r="MD197" s="151"/>
      <c r="ME197" s="151"/>
      <c r="MF197" s="151"/>
      <c r="MG197" s="151"/>
      <c r="MH197" s="151"/>
      <c r="MI197" s="151"/>
      <c r="MJ197" s="151"/>
      <c r="MK197" s="151"/>
      <c r="ML197" s="151"/>
      <c r="MM197" s="151"/>
      <c r="MN197" s="151"/>
      <c r="MO197" s="151"/>
      <c r="MP197" s="151"/>
      <c r="MQ197" s="151">
        <v>1</v>
      </c>
      <c r="MR197" s="151">
        <v>5</v>
      </c>
      <c r="MS197" s="151"/>
      <c r="MT197" s="151"/>
      <c r="MU197" s="151"/>
      <c r="MV197" s="151"/>
      <c r="MW197" s="151"/>
      <c r="MX197" s="151"/>
      <c r="MY197" s="151"/>
      <c r="MZ197" s="151"/>
      <c r="NA197" s="151">
        <v>123</v>
      </c>
      <c r="NB197" s="151">
        <v>22</v>
      </c>
      <c r="NC197" s="151">
        <v>9</v>
      </c>
      <c r="ND197" s="151">
        <v>5</v>
      </c>
      <c r="NE197" s="151">
        <v>2</v>
      </c>
      <c r="NF197" s="151">
        <v>1</v>
      </c>
      <c r="NG197" s="151"/>
      <c r="NH197" s="151"/>
      <c r="NI197" s="151"/>
      <c r="NJ197" s="151"/>
      <c r="NK197" s="151"/>
      <c r="NL197" s="151"/>
      <c r="NM197" s="151"/>
      <c r="NN197" s="151">
        <v>5</v>
      </c>
      <c r="NO197" s="151">
        <v>15</v>
      </c>
      <c r="NP197" s="151">
        <v>15</v>
      </c>
      <c r="NQ197" s="151">
        <v>21</v>
      </c>
      <c r="NR197" s="151">
        <v>1</v>
      </c>
      <c r="NS197" s="151"/>
      <c r="NT197" s="151"/>
      <c r="NU197" s="151"/>
      <c r="NV197" s="151"/>
      <c r="NW197" s="151"/>
      <c r="NX197" s="151"/>
      <c r="NY197" s="151"/>
      <c r="NZ197" s="151"/>
      <c r="OA197" s="151">
        <v>1</v>
      </c>
      <c r="OB197" s="151"/>
      <c r="OC197" s="151">
        <v>6</v>
      </c>
      <c r="OD197" s="151"/>
      <c r="OE197" s="151"/>
      <c r="OF197" s="151"/>
      <c r="OG197" s="151"/>
      <c r="OH197" s="151">
        <v>5</v>
      </c>
      <c r="OI197" s="151">
        <v>15</v>
      </c>
      <c r="OJ197" s="151">
        <v>4</v>
      </c>
      <c r="OK197" s="151">
        <v>9</v>
      </c>
      <c r="OL197" s="151">
        <v>12</v>
      </c>
      <c r="OM197" s="151"/>
      <c r="ON197" s="151"/>
      <c r="OO197" s="152"/>
      <c r="OP197" s="142">
        <v>11883</v>
      </c>
      <c r="OQ197" s="153">
        <v>3039</v>
      </c>
      <c r="OR197" s="151"/>
      <c r="OS197" s="151"/>
      <c r="OT197" s="151"/>
      <c r="OU197" s="151"/>
      <c r="OV197" s="151">
        <v>216</v>
      </c>
      <c r="OW197" s="151">
        <v>1612</v>
      </c>
      <c r="OX197" s="151">
        <v>-1596</v>
      </c>
      <c r="OY197" s="151"/>
      <c r="OZ197" s="151"/>
      <c r="PA197" s="151"/>
      <c r="PB197" s="151"/>
      <c r="PC197" s="151"/>
      <c r="PD197" s="151"/>
      <c r="PE197" s="151"/>
      <c r="PF197" s="151"/>
      <c r="PG197" s="151"/>
      <c r="PH197" s="151"/>
      <c r="PI197" s="151"/>
      <c r="PJ197" s="154"/>
      <c r="PK197" s="142">
        <v>3271</v>
      </c>
      <c r="PL197" s="142">
        <v>15154</v>
      </c>
    </row>
    <row r="198" spans="1:428" ht="15" x14ac:dyDescent="0.25">
      <c r="A198" s="156">
        <v>311221</v>
      </c>
      <c r="B198" s="157" t="s">
        <v>728</v>
      </c>
      <c r="C198" s="147" t="s">
        <v>383</v>
      </c>
      <c r="D198" s="153"/>
      <c r="E198" s="151"/>
      <c r="F198" s="151"/>
      <c r="G198" s="151"/>
      <c r="H198" s="151"/>
      <c r="I198" s="151"/>
      <c r="J198" s="151">
        <v>0</v>
      </c>
      <c r="K198" s="151"/>
      <c r="L198" s="151"/>
      <c r="M198" s="151">
        <v>1</v>
      </c>
      <c r="N198" s="151"/>
      <c r="O198" s="151"/>
      <c r="P198" s="151"/>
      <c r="Q198" s="151"/>
      <c r="R198" s="151"/>
      <c r="S198" s="151"/>
      <c r="T198" s="151"/>
      <c r="U198" s="151"/>
      <c r="V198" s="151"/>
      <c r="W198" s="151"/>
      <c r="X198" s="151"/>
      <c r="Y198" s="151"/>
      <c r="Z198" s="151"/>
      <c r="AA198" s="151"/>
      <c r="AB198" s="151"/>
      <c r="AC198" s="151"/>
      <c r="AD198" s="151"/>
      <c r="AE198" s="151"/>
      <c r="AF198" s="151"/>
      <c r="AG198" s="151"/>
      <c r="AH198" s="151"/>
      <c r="AI198" s="151"/>
      <c r="AJ198" s="151"/>
      <c r="AK198" s="151"/>
      <c r="AL198" s="151"/>
      <c r="AM198" s="151"/>
      <c r="AN198" s="151"/>
      <c r="AO198" s="151"/>
      <c r="AP198" s="151"/>
      <c r="AQ198" s="151"/>
      <c r="AR198" s="151"/>
      <c r="AS198" s="151"/>
      <c r="AT198" s="151"/>
      <c r="AU198" s="151"/>
      <c r="AV198" s="151"/>
      <c r="AW198" s="151"/>
      <c r="AX198" s="151">
        <v>470</v>
      </c>
      <c r="AY198" s="151"/>
      <c r="AZ198" s="151"/>
      <c r="BA198" s="151"/>
      <c r="BB198" s="151"/>
      <c r="BC198" s="151"/>
      <c r="BD198" s="151"/>
      <c r="BE198" s="151"/>
      <c r="BF198" s="151"/>
      <c r="BG198" s="151"/>
      <c r="BH198" s="151"/>
      <c r="BI198" s="151"/>
      <c r="BJ198" s="151"/>
      <c r="BK198" s="151"/>
      <c r="BL198" s="151"/>
      <c r="BM198" s="151"/>
      <c r="BN198" s="151"/>
      <c r="BO198" s="151"/>
      <c r="BP198" s="151"/>
      <c r="BQ198" s="151"/>
      <c r="BR198" s="151"/>
      <c r="BS198" s="151"/>
      <c r="BT198" s="151"/>
      <c r="BU198" s="151"/>
      <c r="BV198" s="151"/>
      <c r="BW198" s="151"/>
      <c r="BX198" s="151"/>
      <c r="BY198" s="151"/>
      <c r="BZ198" s="151"/>
      <c r="CA198" s="151"/>
      <c r="CB198" s="151"/>
      <c r="CC198" s="151"/>
      <c r="CD198" s="151"/>
      <c r="CE198" s="151"/>
      <c r="CF198" s="151"/>
      <c r="CG198" s="151"/>
      <c r="CH198" s="151"/>
      <c r="CI198" s="151"/>
      <c r="CJ198" s="151"/>
      <c r="CK198" s="151"/>
      <c r="CL198" s="151"/>
      <c r="CM198" s="151"/>
      <c r="CN198" s="151"/>
      <c r="CO198" s="151"/>
      <c r="CP198" s="151"/>
      <c r="CQ198" s="151"/>
      <c r="CR198" s="151"/>
      <c r="CS198" s="151"/>
      <c r="CT198" s="151"/>
      <c r="CU198" s="151"/>
      <c r="CV198" s="151"/>
      <c r="CW198" s="151"/>
      <c r="CX198" s="151"/>
      <c r="CY198" s="151"/>
      <c r="CZ198" s="151"/>
      <c r="DA198" s="151"/>
      <c r="DB198" s="151"/>
      <c r="DC198" s="151"/>
      <c r="DD198" s="151"/>
      <c r="DE198" s="151"/>
      <c r="DF198" s="151"/>
      <c r="DG198" s="151"/>
      <c r="DH198" s="151"/>
      <c r="DI198" s="151"/>
      <c r="DJ198" s="151"/>
      <c r="DK198" s="151"/>
      <c r="DL198" s="151"/>
      <c r="DM198" s="151"/>
      <c r="DN198" s="151"/>
      <c r="DO198" s="151"/>
      <c r="DP198" s="151"/>
      <c r="DQ198" s="151"/>
      <c r="DR198" s="151"/>
      <c r="DS198" s="151"/>
      <c r="DT198" s="151"/>
      <c r="DU198" s="151"/>
      <c r="DV198" s="151"/>
      <c r="DW198" s="151"/>
      <c r="DX198" s="151"/>
      <c r="DY198" s="151"/>
      <c r="DZ198" s="151"/>
      <c r="EA198" s="151"/>
      <c r="EB198" s="151"/>
      <c r="EC198" s="151"/>
      <c r="ED198" s="151"/>
      <c r="EE198" s="151"/>
      <c r="EF198" s="151"/>
      <c r="EG198" s="151"/>
      <c r="EH198" s="151"/>
      <c r="EI198" s="151"/>
      <c r="EJ198" s="151"/>
      <c r="EK198" s="151"/>
      <c r="EL198" s="151"/>
      <c r="EM198" s="151"/>
      <c r="EN198" s="151"/>
      <c r="EO198" s="151"/>
      <c r="EP198" s="151"/>
      <c r="EQ198" s="151"/>
      <c r="ER198" s="151"/>
      <c r="ES198" s="151"/>
      <c r="ET198" s="151"/>
      <c r="EU198" s="151"/>
      <c r="EV198" s="151"/>
      <c r="EW198" s="151"/>
      <c r="EX198" s="151"/>
      <c r="EY198" s="151"/>
      <c r="EZ198" s="151"/>
      <c r="FA198" s="151"/>
      <c r="FB198" s="151"/>
      <c r="FC198" s="151"/>
      <c r="FD198" s="151"/>
      <c r="FE198" s="151"/>
      <c r="FF198" s="151"/>
      <c r="FG198" s="151"/>
      <c r="FH198" s="151"/>
      <c r="FI198" s="151"/>
      <c r="FJ198" s="151"/>
      <c r="FK198" s="151"/>
      <c r="FL198" s="151"/>
      <c r="FM198" s="151"/>
      <c r="FN198" s="151"/>
      <c r="FO198" s="151"/>
      <c r="FP198" s="151"/>
      <c r="FQ198" s="151"/>
      <c r="FR198" s="151"/>
      <c r="FS198" s="151"/>
      <c r="FT198" s="151"/>
      <c r="FU198" s="151"/>
      <c r="FV198" s="151"/>
      <c r="FW198" s="151"/>
      <c r="FX198" s="151"/>
      <c r="FY198" s="151"/>
      <c r="FZ198" s="151"/>
      <c r="GA198" s="151"/>
      <c r="GB198" s="151"/>
      <c r="GC198" s="151"/>
      <c r="GD198" s="151"/>
      <c r="GE198" s="151"/>
      <c r="GF198" s="151"/>
      <c r="GG198" s="151"/>
      <c r="GH198" s="151"/>
      <c r="GI198" s="151"/>
      <c r="GJ198" s="151">
        <v>944</v>
      </c>
      <c r="GK198" s="151">
        <v>288</v>
      </c>
      <c r="GL198" s="151">
        <v>6</v>
      </c>
      <c r="GM198" s="151">
        <v>66</v>
      </c>
      <c r="GN198" s="151">
        <v>82</v>
      </c>
      <c r="GO198" s="151">
        <v>388</v>
      </c>
      <c r="GP198" s="151">
        <v>5</v>
      </c>
      <c r="GQ198" s="151">
        <v>964</v>
      </c>
      <c r="GR198" s="151">
        <v>69</v>
      </c>
      <c r="GS198" s="151">
        <v>154</v>
      </c>
      <c r="GT198" s="151">
        <v>51</v>
      </c>
      <c r="GU198" s="151">
        <v>486</v>
      </c>
      <c r="GV198" s="151">
        <v>252</v>
      </c>
      <c r="GW198" s="151">
        <v>197</v>
      </c>
      <c r="GX198" s="151"/>
      <c r="GY198" s="151"/>
      <c r="GZ198" s="151">
        <v>5</v>
      </c>
      <c r="HA198" s="151">
        <v>1445</v>
      </c>
      <c r="HB198" s="151">
        <v>377</v>
      </c>
      <c r="HC198" s="151">
        <v>176</v>
      </c>
      <c r="HD198" s="151"/>
      <c r="HE198" s="151">
        <v>514</v>
      </c>
      <c r="HF198" s="151">
        <v>466</v>
      </c>
      <c r="HG198" s="151">
        <v>136</v>
      </c>
      <c r="HH198" s="151">
        <v>573</v>
      </c>
      <c r="HI198" s="151">
        <v>549</v>
      </c>
      <c r="HJ198" s="151"/>
      <c r="HK198" s="151"/>
      <c r="HL198" s="151"/>
      <c r="HM198" s="151"/>
      <c r="HN198" s="151"/>
      <c r="HO198" s="151"/>
      <c r="HP198" s="151"/>
      <c r="HQ198" s="151"/>
      <c r="HR198" s="151"/>
      <c r="HS198" s="151"/>
      <c r="HT198" s="151"/>
      <c r="HU198" s="151">
        <v>113</v>
      </c>
      <c r="HV198" s="151">
        <v>101</v>
      </c>
      <c r="HW198" s="151">
        <v>85</v>
      </c>
      <c r="HX198" s="151"/>
      <c r="HY198" s="151"/>
      <c r="HZ198" s="151"/>
      <c r="IA198" s="151"/>
      <c r="IB198" s="151"/>
      <c r="IC198" s="151">
        <v>248</v>
      </c>
      <c r="ID198" s="151"/>
      <c r="IE198" s="151"/>
      <c r="IF198" s="151"/>
      <c r="IG198" s="151"/>
      <c r="IH198" s="151">
        <v>32</v>
      </c>
      <c r="II198" s="151"/>
      <c r="IJ198" s="151"/>
      <c r="IK198" s="151"/>
      <c r="IL198" s="151"/>
      <c r="IM198" s="151"/>
      <c r="IN198" s="151"/>
      <c r="IO198" s="151"/>
      <c r="IP198" s="151"/>
      <c r="IQ198" s="151"/>
      <c r="IR198" s="151"/>
      <c r="IS198" s="151"/>
      <c r="IT198" s="151"/>
      <c r="IU198" s="151"/>
      <c r="IV198" s="151"/>
      <c r="IW198" s="151">
        <v>125</v>
      </c>
      <c r="IX198" s="151"/>
      <c r="IY198" s="151"/>
      <c r="IZ198" s="151"/>
      <c r="JA198" s="151"/>
      <c r="JB198" s="151"/>
      <c r="JC198" s="151"/>
      <c r="JD198" s="151"/>
      <c r="JE198" s="151"/>
      <c r="JF198" s="151">
        <v>180</v>
      </c>
      <c r="JG198" s="151"/>
      <c r="JH198" s="151"/>
      <c r="JI198" s="151"/>
      <c r="JJ198" s="151"/>
      <c r="JK198" s="151"/>
      <c r="JL198" s="151"/>
      <c r="JM198" s="151"/>
      <c r="JN198" s="151"/>
      <c r="JO198" s="151"/>
      <c r="JP198" s="151"/>
      <c r="JQ198" s="151"/>
      <c r="JR198" s="151"/>
      <c r="JS198" s="151"/>
      <c r="JT198" s="151"/>
      <c r="JU198" s="151"/>
      <c r="JV198" s="151"/>
      <c r="JW198" s="151"/>
      <c r="JX198" s="151">
        <v>456</v>
      </c>
      <c r="JY198" s="151">
        <v>43</v>
      </c>
      <c r="JZ198" s="151"/>
      <c r="KA198" s="151"/>
      <c r="KB198" s="151"/>
      <c r="KC198" s="151"/>
      <c r="KD198" s="151"/>
      <c r="KE198" s="151"/>
      <c r="KF198" s="151"/>
      <c r="KG198" s="151"/>
      <c r="KH198" s="151"/>
      <c r="KI198" s="151"/>
      <c r="KJ198" s="151"/>
      <c r="KK198" s="151"/>
      <c r="KL198" s="151"/>
      <c r="KM198" s="151"/>
      <c r="KN198" s="151"/>
      <c r="KO198" s="151"/>
      <c r="KP198" s="151">
        <v>36</v>
      </c>
      <c r="KQ198" s="151"/>
      <c r="KR198" s="151"/>
      <c r="KS198" s="151"/>
      <c r="KT198" s="151"/>
      <c r="KU198" s="151"/>
      <c r="KV198" s="151"/>
      <c r="KW198" s="151"/>
      <c r="KX198" s="151"/>
      <c r="KY198" s="151"/>
      <c r="KZ198" s="151"/>
      <c r="LA198" s="151"/>
      <c r="LB198" s="151">
        <v>69</v>
      </c>
      <c r="LC198" s="151"/>
      <c r="LD198" s="151"/>
      <c r="LE198" s="151"/>
      <c r="LF198" s="151"/>
      <c r="LG198" s="151"/>
      <c r="LH198" s="151"/>
      <c r="LI198" s="151"/>
      <c r="LJ198" s="151"/>
      <c r="LK198" s="151"/>
      <c r="LL198" s="151"/>
      <c r="LM198" s="151"/>
      <c r="LN198" s="151"/>
      <c r="LO198" s="151"/>
      <c r="LP198" s="151"/>
      <c r="LQ198" s="151"/>
      <c r="LR198" s="151"/>
      <c r="LS198" s="151"/>
      <c r="LT198" s="151"/>
      <c r="LU198" s="151"/>
      <c r="LV198" s="151"/>
      <c r="LW198" s="151"/>
      <c r="LX198" s="151">
        <v>24</v>
      </c>
      <c r="LY198" s="151"/>
      <c r="LZ198" s="151"/>
      <c r="MA198" s="151">
        <v>16</v>
      </c>
      <c r="MB198" s="151"/>
      <c r="MC198" s="151"/>
      <c r="MD198" s="151"/>
      <c r="ME198" s="151"/>
      <c r="MF198" s="151"/>
      <c r="MG198" s="151"/>
      <c r="MH198" s="151"/>
      <c r="MI198" s="151"/>
      <c r="MJ198" s="151"/>
      <c r="MK198" s="151"/>
      <c r="ML198" s="151"/>
      <c r="MM198" s="151"/>
      <c r="MN198" s="151"/>
      <c r="MO198" s="151"/>
      <c r="MP198" s="151"/>
      <c r="MQ198" s="151"/>
      <c r="MR198" s="151"/>
      <c r="MS198" s="151"/>
      <c r="MT198" s="151"/>
      <c r="MU198" s="151"/>
      <c r="MV198" s="151"/>
      <c r="MW198" s="151"/>
      <c r="MX198" s="151"/>
      <c r="MY198" s="151"/>
      <c r="MZ198" s="151"/>
      <c r="NA198" s="151">
        <v>110</v>
      </c>
      <c r="NB198" s="151">
        <v>7</v>
      </c>
      <c r="NC198" s="151">
        <v>2</v>
      </c>
      <c r="ND198" s="151">
        <v>89</v>
      </c>
      <c r="NE198" s="151"/>
      <c r="NF198" s="151">
        <v>23</v>
      </c>
      <c r="NG198" s="151"/>
      <c r="NH198" s="151"/>
      <c r="NI198" s="151"/>
      <c r="NJ198" s="151"/>
      <c r="NK198" s="151"/>
      <c r="NL198" s="151"/>
      <c r="NM198" s="151"/>
      <c r="NN198" s="151">
        <v>17</v>
      </c>
      <c r="NO198" s="151">
        <v>7</v>
      </c>
      <c r="NP198" s="151">
        <v>6</v>
      </c>
      <c r="NQ198" s="151">
        <v>8</v>
      </c>
      <c r="NR198" s="151">
        <v>584</v>
      </c>
      <c r="NS198" s="151"/>
      <c r="NT198" s="151"/>
      <c r="NU198" s="151"/>
      <c r="NV198" s="151"/>
      <c r="NW198" s="151"/>
      <c r="NX198" s="151"/>
      <c r="NY198" s="151"/>
      <c r="NZ198" s="151"/>
      <c r="OA198" s="151"/>
      <c r="OB198" s="151"/>
      <c r="OC198" s="151"/>
      <c r="OD198" s="151"/>
      <c r="OE198" s="151"/>
      <c r="OF198" s="151"/>
      <c r="OG198" s="151"/>
      <c r="OH198" s="151"/>
      <c r="OI198" s="151"/>
      <c r="OJ198" s="151"/>
      <c r="OK198" s="151">
        <v>11</v>
      </c>
      <c r="OL198" s="151"/>
      <c r="OM198" s="151"/>
      <c r="ON198" s="151"/>
      <c r="OO198" s="152"/>
      <c r="OP198" s="142">
        <v>11054</v>
      </c>
      <c r="OQ198" s="153">
        <v>1863</v>
      </c>
      <c r="OR198" s="151"/>
      <c r="OS198" s="151"/>
      <c r="OT198" s="151"/>
      <c r="OU198" s="151"/>
      <c r="OV198" s="151">
        <v>-21</v>
      </c>
      <c r="OW198" s="151">
        <v>1430</v>
      </c>
      <c r="OX198" s="151">
        <v>-1090</v>
      </c>
      <c r="OY198" s="151"/>
      <c r="OZ198" s="151"/>
      <c r="PA198" s="151"/>
      <c r="PB198" s="151"/>
      <c r="PC198" s="151"/>
      <c r="PD198" s="151"/>
      <c r="PE198" s="151"/>
      <c r="PF198" s="151"/>
      <c r="PG198" s="151"/>
      <c r="PH198" s="151"/>
      <c r="PI198" s="151"/>
      <c r="PJ198" s="154"/>
      <c r="PK198" s="142">
        <v>2182</v>
      </c>
      <c r="PL198" s="142">
        <v>13236</v>
      </c>
    </row>
    <row r="199" spans="1:428" ht="15" x14ac:dyDescent="0.25">
      <c r="A199" s="156">
        <v>311225</v>
      </c>
      <c r="B199" s="157" t="s">
        <v>728</v>
      </c>
      <c r="C199" s="147" t="s">
        <v>384</v>
      </c>
      <c r="D199" s="153"/>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c r="AE199" s="151"/>
      <c r="AF199" s="151"/>
      <c r="AG199" s="151"/>
      <c r="AH199" s="151"/>
      <c r="AI199" s="151"/>
      <c r="AJ199" s="151"/>
      <c r="AK199" s="151"/>
      <c r="AL199" s="151"/>
      <c r="AM199" s="151"/>
      <c r="AN199" s="151"/>
      <c r="AO199" s="151"/>
      <c r="AP199" s="151"/>
      <c r="AQ199" s="151"/>
      <c r="AR199" s="151"/>
      <c r="AS199" s="151"/>
      <c r="AT199" s="151"/>
      <c r="AU199" s="151"/>
      <c r="AV199" s="151"/>
      <c r="AW199" s="151"/>
      <c r="AX199" s="151"/>
      <c r="AY199" s="151"/>
      <c r="AZ199" s="151"/>
      <c r="BA199" s="151"/>
      <c r="BB199" s="151"/>
      <c r="BC199" s="151"/>
      <c r="BD199" s="151"/>
      <c r="BE199" s="151"/>
      <c r="BF199" s="151"/>
      <c r="BG199" s="151"/>
      <c r="BH199" s="151"/>
      <c r="BI199" s="151"/>
      <c r="BJ199" s="151"/>
      <c r="BK199" s="151"/>
      <c r="BL199" s="151"/>
      <c r="BM199" s="151"/>
      <c r="BN199" s="151"/>
      <c r="BO199" s="151"/>
      <c r="BP199" s="151"/>
      <c r="BQ199" s="151"/>
      <c r="BR199" s="151"/>
      <c r="BS199" s="151"/>
      <c r="BT199" s="151"/>
      <c r="BU199" s="151"/>
      <c r="BV199" s="151"/>
      <c r="BW199" s="151"/>
      <c r="BX199" s="151"/>
      <c r="BY199" s="151"/>
      <c r="BZ199" s="151"/>
      <c r="CA199" s="151"/>
      <c r="CB199" s="151"/>
      <c r="CC199" s="151"/>
      <c r="CD199" s="151"/>
      <c r="CE199" s="151"/>
      <c r="CF199" s="151"/>
      <c r="CG199" s="151"/>
      <c r="CH199" s="151"/>
      <c r="CI199" s="151"/>
      <c r="CJ199" s="151"/>
      <c r="CK199" s="151"/>
      <c r="CL199" s="151"/>
      <c r="CM199" s="151"/>
      <c r="CN199" s="151"/>
      <c r="CO199" s="151"/>
      <c r="CP199" s="151"/>
      <c r="CQ199" s="151"/>
      <c r="CR199" s="151"/>
      <c r="CS199" s="151"/>
      <c r="CT199" s="151"/>
      <c r="CU199" s="151"/>
      <c r="CV199" s="151"/>
      <c r="CW199" s="151"/>
      <c r="CX199" s="151"/>
      <c r="CY199" s="151"/>
      <c r="CZ199" s="151"/>
      <c r="DA199" s="151"/>
      <c r="DB199" s="151"/>
      <c r="DC199" s="151"/>
      <c r="DD199" s="151"/>
      <c r="DE199" s="151"/>
      <c r="DF199" s="151"/>
      <c r="DG199" s="151"/>
      <c r="DH199" s="151"/>
      <c r="DI199" s="151"/>
      <c r="DJ199" s="151"/>
      <c r="DK199" s="151"/>
      <c r="DL199" s="151"/>
      <c r="DM199" s="151"/>
      <c r="DN199" s="151"/>
      <c r="DO199" s="151"/>
      <c r="DP199" s="151"/>
      <c r="DQ199" s="151"/>
      <c r="DR199" s="151"/>
      <c r="DS199" s="151"/>
      <c r="DT199" s="151"/>
      <c r="DU199" s="151"/>
      <c r="DV199" s="151"/>
      <c r="DW199" s="151"/>
      <c r="DX199" s="151"/>
      <c r="DY199" s="151"/>
      <c r="DZ199" s="151"/>
      <c r="EA199" s="151"/>
      <c r="EB199" s="151"/>
      <c r="EC199" s="151"/>
      <c r="ED199" s="151"/>
      <c r="EE199" s="151"/>
      <c r="EF199" s="151"/>
      <c r="EG199" s="151"/>
      <c r="EH199" s="151"/>
      <c r="EI199" s="151"/>
      <c r="EJ199" s="151"/>
      <c r="EK199" s="151"/>
      <c r="EL199" s="151"/>
      <c r="EM199" s="151"/>
      <c r="EN199" s="151"/>
      <c r="EO199" s="151"/>
      <c r="EP199" s="151"/>
      <c r="EQ199" s="151"/>
      <c r="ER199" s="151"/>
      <c r="ES199" s="151"/>
      <c r="ET199" s="151"/>
      <c r="EU199" s="151"/>
      <c r="EV199" s="151"/>
      <c r="EW199" s="151"/>
      <c r="EX199" s="151"/>
      <c r="EY199" s="151"/>
      <c r="EZ199" s="151"/>
      <c r="FA199" s="151"/>
      <c r="FB199" s="151"/>
      <c r="FC199" s="151"/>
      <c r="FD199" s="151"/>
      <c r="FE199" s="151"/>
      <c r="FF199" s="151"/>
      <c r="FG199" s="151"/>
      <c r="FH199" s="151"/>
      <c r="FI199" s="151"/>
      <c r="FJ199" s="151"/>
      <c r="FK199" s="151"/>
      <c r="FL199" s="151"/>
      <c r="FM199" s="151"/>
      <c r="FN199" s="151"/>
      <c r="FO199" s="151"/>
      <c r="FP199" s="151"/>
      <c r="FQ199" s="151"/>
      <c r="FR199" s="151"/>
      <c r="FS199" s="151"/>
      <c r="FT199" s="151"/>
      <c r="FU199" s="151"/>
      <c r="FV199" s="151"/>
      <c r="FW199" s="151"/>
      <c r="FX199" s="151"/>
      <c r="FY199" s="151"/>
      <c r="FZ199" s="151"/>
      <c r="GA199" s="151"/>
      <c r="GB199" s="151"/>
      <c r="GC199" s="151"/>
      <c r="GD199" s="151"/>
      <c r="GE199" s="151"/>
      <c r="GF199" s="151"/>
      <c r="GG199" s="151"/>
      <c r="GH199" s="151"/>
      <c r="GI199" s="151"/>
      <c r="GJ199" s="151">
        <v>615</v>
      </c>
      <c r="GK199" s="151">
        <v>232</v>
      </c>
      <c r="GL199" s="151">
        <v>24</v>
      </c>
      <c r="GM199" s="151"/>
      <c r="GN199" s="151">
        <v>153</v>
      </c>
      <c r="GO199" s="151">
        <v>6</v>
      </c>
      <c r="GP199" s="151">
        <v>13</v>
      </c>
      <c r="GQ199" s="151">
        <v>86</v>
      </c>
      <c r="GR199" s="151">
        <v>184</v>
      </c>
      <c r="GS199" s="151">
        <v>3</v>
      </c>
      <c r="GT199" s="151">
        <v>47</v>
      </c>
      <c r="GU199" s="151">
        <v>146</v>
      </c>
      <c r="GV199" s="151">
        <v>42</v>
      </c>
      <c r="GW199" s="151">
        <v>5</v>
      </c>
      <c r="GX199" s="151"/>
      <c r="GY199" s="151"/>
      <c r="GZ199" s="151">
        <v>39</v>
      </c>
      <c r="HA199" s="151">
        <v>793</v>
      </c>
      <c r="HB199" s="151">
        <v>553</v>
      </c>
      <c r="HC199" s="151">
        <v>432</v>
      </c>
      <c r="HD199" s="151"/>
      <c r="HE199" s="151"/>
      <c r="HF199" s="151">
        <v>278</v>
      </c>
      <c r="HG199" s="151">
        <v>67</v>
      </c>
      <c r="HH199" s="151"/>
      <c r="HI199" s="151"/>
      <c r="HJ199" s="151"/>
      <c r="HK199" s="151"/>
      <c r="HL199" s="151"/>
      <c r="HM199" s="151"/>
      <c r="HN199" s="151"/>
      <c r="HO199" s="151"/>
      <c r="HP199" s="151"/>
      <c r="HQ199" s="151"/>
      <c r="HR199" s="151"/>
      <c r="HS199" s="151"/>
      <c r="HT199" s="151"/>
      <c r="HU199" s="151"/>
      <c r="HV199" s="151"/>
      <c r="HW199" s="151"/>
      <c r="HX199" s="151"/>
      <c r="HY199" s="151"/>
      <c r="HZ199" s="151"/>
      <c r="IA199" s="151"/>
      <c r="IB199" s="151"/>
      <c r="IC199" s="151"/>
      <c r="ID199" s="151"/>
      <c r="IE199" s="151">
        <v>45</v>
      </c>
      <c r="IF199" s="151"/>
      <c r="IG199" s="151"/>
      <c r="IH199" s="151">
        <v>86</v>
      </c>
      <c r="II199" s="151"/>
      <c r="IJ199" s="151"/>
      <c r="IK199" s="151"/>
      <c r="IL199" s="151"/>
      <c r="IM199" s="151">
        <v>2498</v>
      </c>
      <c r="IN199" s="151">
        <v>0</v>
      </c>
      <c r="IO199" s="151"/>
      <c r="IP199" s="151"/>
      <c r="IQ199" s="151"/>
      <c r="IR199" s="151"/>
      <c r="IS199" s="151"/>
      <c r="IT199" s="151"/>
      <c r="IU199" s="151"/>
      <c r="IV199" s="151">
        <v>1</v>
      </c>
      <c r="IW199" s="151"/>
      <c r="IX199" s="151"/>
      <c r="IY199" s="151">
        <v>0</v>
      </c>
      <c r="IZ199" s="151"/>
      <c r="JA199" s="151">
        <v>15</v>
      </c>
      <c r="JB199" s="151"/>
      <c r="JC199" s="151"/>
      <c r="JD199" s="151"/>
      <c r="JE199" s="151"/>
      <c r="JF199" s="151"/>
      <c r="JG199" s="151"/>
      <c r="JH199" s="151"/>
      <c r="JI199" s="151"/>
      <c r="JJ199" s="151"/>
      <c r="JK199" s="151"/>
      <c r="JL199" s="151"/>
      <c r="JM199" s="151"/>
      <c r="JN199" s="151"/>
      <c r="JO199" s="151"/>
      <c r="JP199" s="151"/>
      <c r="JQ199" s="151"/>
      <c r="JR199" s="151"/>
      <c r="JS199" s="151"/>
      <c r="JT199" s="151">
        <v>2</v>
      </c>
      <c r="JU199" s="151"/>
      <c r="JV199" s="151"/>
      <c r="JW199" s="151"/>
      <c r="JX199" s="151">
        <v>1</v>
      </c>
      <c r="JY199" s="151">
        <v>1</v>
      </c>
      <c r="JZ199" s="151"/>
      <c r="KA199" s="151"/>
      <c r="KB199" s="151"/>
      <c r="KC199" s="151"/>
      <c r="KD199" s="151"/>
      <c r="KE199" s="151"/>
      <c r="KF199" s="151"/>
      <c r="KG199" s="151"/>
      <c r="KH199" s="151"/>
      <c r="KI199" s="151"/>
      <c r="KJ199" s="151"/>
      <c r="KK199" s="151"/>
      <c r="KL199" s="151"/>
      <c r="KM199" s="151"/>
      <c r="KN199" s="151"/>
      <c r="KO199" s="151"/>
      <c r="KP199" s="151"/>
      <c r="KQ199" s="151"/>
      <c r="KR199" s="151"/>
      <c r="KS199" s="151"/>
      <c r="KT199" s="151"/>
      <c r="KU199" s="151"/>
      <c r="KV199" s="151"/>
      <c r="KW199" s="151"/>
      <c r="KX199" s="151"/>
      <c r="KY199" s="151"/>
      <c r="KZ199" s="151"/>
      <c r="LA199" s="151"/>
      <c r="LB199" s="151"/>
      <c r="LC199" s="151"/>
      <c r="LD199" s="151"/>
      <c r="LE199" s="151"/>
      <c r="LF199" s="151"/>
      <c r="LG199" s="151"/>
      <c r="LH199" s="151"/>
      <c r="LI199" s="151"/>
      <c r="LJ199" s="151"/>
      <c r="LK199" s="151"/>
      <c r="LL199" s="151"/>
      <c r="LM199" s="151"/>
      <c r="LN199" s="151"/>
      <c r="LO199" s="151"/>
      <c r="LP199" s="151"/>
      <c r="LQ199" s="151"/>
      <c r="LR199" s="151"/>
      <c r="LS199" s="151"/>
      <c r="LT199" s="151"/>
      <c r="LU199" s="151"/>
      <c r="LV199" s="151"/>
      <c r="LW199" s="151"/>
      <c r="LX199" s="151"/>
      <c r="LY199" s="151"/>
      <c r="LZ199" s="151"/>
      <c r="MA199" s="151"/>
      <c r="MB199" s="151"/>
      <c r="MC199" s="151"/>
      <c r="MD199" s="151"/>
      <c r="ME199" s="151"/>
      <c r="MF199" s="151"/>
      <c r="MG199" s="151"/>
      <c r="MH199" s="151"/>
      <c r="MI199" s="151"/>
      <c r="MJ199" s="151"/>
      <c r="MK199" s="151"/>
      <c r="ML199" s="151"/>
      <c r="MM199" s="151"/>
      <c r="MN199" s="151"/>
      <c r="MO199" s="151"/>
      <c r="MP199" s="151"/>
      <c r="MQ199" s="151"/>
      <c r="MR199" s="151">
        <v>10</v>
      </c>
      <c r="MS199" s="151"/>
      <c r="MT199" s="151"/>
      <c r="MU199" s="151"/>
      <c r="MV199" s="151"/>
      <c r="MW199" s="151"/>
      <c r="MX199" s="151"/>
      <c r="MY199" s="151"/>
      <c r="MZ199" s="151"/>
      <c r="NA199" s="151">
        <v>1</v>
      </c>
      <c r="NB199" s="151">
        <v>2</v>
      </c>
      <c r="NC199" s="151">
        <v>0</v>
      </c>
      <c r="ND199" s="151">
        <v>7</v>
      </c>
      <c r="NE199" s="151">
        <v>0</v>
      </c>
      <c r="NF199" s="151">
        <v>3</v>
      </c>
      <c r="NG199" s="151"/>
      <c r="NH199" s="151"/>
      <c r="NI199" s="151"/>
      <c r="NJ199" s="151"/>
      <c r="NK199" s="151"/>
      <c r="NL199" s="151"/>
      <c r="NM199" s="151"/>
      <c r="NN199" s="151"/>
      <c r="NO199" s="151">
        <v>1</v>
      </c>
      <c r="NP199" s="151">
        <v>89</v>
      </c>
      <c r="NQ199" s="151">
        <v>44</v>
      </c>
      <c r="NR199" s="151">
        <v>12</v>
      </c>
      <c r="NS199" s="151"/>
      <c r="NT199" s="151"/>
      <c r="NU199" s="151"/>
      <c r="NV199" s="151"/>
      <c r="NW199" s="151"/>
      <c r="NX199" s="151"/>
      <c r="NY199" s="151"/>
      <c r="NZ199" s="151"/>
      <c r="OA199" s="151"/>
      <c r="OB199" s="151"/>
      <c r="OC199" s="151">
        <v>1</v>
      </c>
      <c r="OD199" s="151"/>
      <c r="OE199" s="151">
        <v>1</v>
      </c>
      <c r="OF199" s="151"/>
      <c r="OG199" s="151"/>
      <c r="OH199" s="151"/>
      <c r="OI199" s="151"/>
      <c r="OJ199" s="151">
        <v>7</v>
      </c>
      <c r="OK199" s="151">
        <v>51</v>
      </c>
      <c r="OL199" s="151">
        <v>4</v>
      </c>
      <c r="OM199" s="151"/>
      <c r="ON199" s="151"/>
      <c r="OO199" s="152"/>
      <c r="OP199" s="142">
        <v>6605</v>
      </c>
      <c r="OQ199" s="153">
        <v>3107</v>
      </c>
      <c r="OR199" s="151"/>
      <c r="OS199" s="151"/>
      <c r="OT199" s="151"/>
      <c r="OU199" s="151"/>
      <c r="OV199" s="151">
        <v>70</v>
      </c>
      <c r="OW199" s="151">
        <v>399</v>
      </c>
      <c r="OX199" s="151">
        <v>-235</v>
      </c>
      <c r="OY199" s="151"/>
      <c r="OZ199" s="151"/>
      <c r="PA199" s="151"/>
      <c r="PB199" s="151"/>
      <c r="PC199" s="151"/>
      <c r="PD199" s="151"/>
      <c r="PE199" s="151"/>
      <c r="PF199" s="151"/>
      <c r="PG199" s="151"/>
      <c r="PH199" s="151"/>
      <c r="PI199" s="151"/>
      <c r="PJ199" s="154"/>
      <c r="PK199" s="142">
        <v>3341</v>
      </c>
      <c r="PL199" s="142">
        <v>9946</v>
      </c>
    </row>
    <row r="200" spans="1:428" ht="15" x14ac:dyDescent="0.25">
      <c r="A200" s="156">
        <v>311224</v>
      </c>
      <c r="B200" s="157" t="s">
        <v>728</v>
      </c>
      <c r="C200" s="147" t="s">
        <v>385</v>
      </c>
      <c r="D200" s="153"/>
      <c r="E200" s="151"/>
      <c r="F200" s="151"/>
      <c r="G200" s="151"/>
      <c r="H200" s="151"/>
      <c r="I200" s="151"/>
      <c r="J200" s="151">
        <v>419</v>
      </c>
      <c r="K200" s="151">
        <v>98</v>
      </c>
      <c r="L200" s="151">
        <v>711</v>
      </c>
      <c r="M200" s="151">
        <v>51</v>
      </c>
      <c r="N200" s="151"/>
      <c r="O200" s="151"/>
      <c r="P200" s="151"/>
      <c r="Q200" s="151"/>
      <c r="R200" s="151"/>
      <c r="S200" s="151"/>
      <c r="T200" s="151"/>
      <c r="U200" s="151"/>
      <c r="V200" s="151"/>
      <c r="W200" s="151"/>
      <c r="X200" s="151"/>
      <c r="Y200" s="151"/>
      <c r="Z200" s="151"/>
      <c r="AA200" s="151"/>
      <c r="AB200" s="151"/>
      <c r="AC200" s="151"/>
      <c r="AD200" s="151"/>
      <c r="AE200" s="151"/>
      <c r="AF200" s="151"/>
      <c r="AG200" s="151"/>
      <c r="AH200" s="151"/>
      <c r="AI200" s="151"/>
      <c r="AJ200" s="151"/>
      <c r="AK200" s="151"/>
      <c r="AL200" s="151"/>
      <c r="AM200" s="151"/>
      <c r="AN200" s="151"/>
      <c r="AO200" s="151"/>
      <c r="AP200" s="151"/>
      <c r="AQ200" s="151">
        <v>20</v>
      </c>
      <c r="AR200" s="151"/>
      <c r="AS200" s="151"/>
      <c r="AT200" s="151"/>
      <c r="AU200" s="151"/>
      <c r="AV200" s="151"/>
      <c r="AW200" s="151"/>
      <c r="AX200" s="151"/>
      <c r="AY200" s="151"/>
      <c r="AZ200" s="151"/>
      <c r="BA200" s="151"/>
      <c r="BB200" s="151"/>
      <c r="BC200" s="151"/>
      <c r="BD200" s="151"/>
      <c r="BE200" s="151"/>
      <c r="BF200" s="151"/>
      <c r="BG200" s="151"/>
      <c r="BH200" s="151"/>
      <c r="BI200" s="151"/>
      <c r="BJ200" s="151"/>
      <c r="BK200" s="151"/>
      <c r="BL200" s="151"/>
      <c r="BM200" s="151"/>
      <c r="BN200" s="151"/>
      <c r="BO200" s="151"/>
      <c r="BP200" s="151"/>
      <c r="BQ200" s="151"/>
      <c r="BR200" s="151"/>
      <c r="BS200" s="151"/>
      <c r="BT200" s="151"/>
      <c r="BU200" s="151"/>
      <c r="BV200" s="151"/>
      <c r="BW200" s="151"/>
      <c r="BX200" s="151"/>
      <c r="BY200" s="151"/>
      <c r="BZ200" s="151"/>
      <c r="CA200" s="151"/>
      <c r="CB200" s="151"/>
      <c r="CC200" s="151"/>
      <c r="CD200" s="151"/>
      <c r="CE200" s="151"/>
      <c r="CF200" s="151"/>
      <c r="CG200" s="151"/>
      <c r="CH200" s="151"/>
      <c r="CI200" s="151"/>
      <c r="CJ200" s="151"/>
      <c r="CK200" s="151"/>
      <c r="CL200" s="151"/>
      <c r="CM200" s="151"/>
      <c r="CN200" s="151"/>
      <c r="CO200" s="151"/>
      <c r="CP200" s="151"/>
      <c r="CQ200" s="151"/>
      <c r="CR200" s="151"/>
      <c r="CS200" s="151"/>
      <c r="CT200" s="151"/>
      <c r="CU200" s="151"/>
      <c r="CV200" s="151"/>
      <c r="CW200" s="151"/>
      <c r="CX200" s="151"/>
      <c r="CY200" s="151"/>
      <c r="CZ200" s="151"/>
      <c r="DA200" s="151"/>
      <c r="DB200" s="151"/>
      <c r="DC200" s="151"/>
      <c r="DD200" s="151"/>
      <c r="DE200" s="151"/>
      <c r="DF200" s="151"/>
      <c r="DG200" s="151"/>
      <c r="DH200" s="151"/>
      <c r="DI200" s="151"/>
      <c r="DJ200" s="151"/>
      <c r="DK200" s="151"/>
      <c r="DL200" s="151"/>
      <c r="DM200" s="151"/>
      <c r="DN200" s="151"/>
      <c r="DO200" s="151"/>
      <c r="DP200" s="151"/>
      <c r="DQ200" s="151"/>
      <c r="DR200" s="151"/>
      <c r="DS200" s="151"/>
      <c r="DT200" s="151"/>
      <c r="DU200" s="151"/>
      <c r="DV200" s="151"/>
      <c r="DW200" s="151"/>
      <c r="DX200" s="151"/>
      <c r="DY200" s="151"/>
      <c r="DZ200" s="151"/>
      <c r="EA200" s="151"/>
      <c r="EB200" s="151"/>
      <c r="EC200" s="151"/>
      <c r="ED200" s="151"/>
      <c r="EE200" s="151"/>
      <c r="EF200" s="151"/>
      <c r="EG200" s="151"/>
      <c r="EH200" s="151"/>
      <c r="EI200" s="151"/>
      <c r="EJ200" s="151"/>
      <c r="EK200" s="151"/>
      <c r="EL200" s="151"/>
      <c r="EM200" s="151"/>
      <c r="EN200" s="151"/>
      <c r="EO200" s="151"/>
      <c r="EP200" s="151"/>
      <c r="EQ200" s="151"/>
      <c r="ER200" s="151"/>
      <c r="ES200" s="151"/>
      <c r="ET200" s="151"/>
      <c r="EU200" s="151"/>
      <c r="EV200" s="151"/>
      <c r="EW200" s="151"/>
      <c r="EX200" s="151"/>
      <c r="EY200" s="151"/>
      <c r="EZ200" s="151"/>
      <c r="FA200" s="151"/>
      <c r="FB200" s="151"/>
      <c r="FC200" s="151"/>
      <c r="FD200" s="151"/>
      <c r="FE200" s="151"/>
      <c r="FF200" s="151"/>
      <c r="FG200" s="151"/>
      <c r="FH200" s="151"/>
      <c r="FI200" s="151"/>
      <c r="FJ200" s="151"/>
      <c r="FK200" s="151"/>
      <c r="FL200" s="151"/>
      <c r="FM200" s="151"/>
      <c r="FN200" s="151"/>
      <c r="FO200" s="151"/>
      <c r="FP200" s="151"/>
      <c r="FQ200" s="151"/>
      <c r="FR200" s="151"/>
      <c r="FS200" s="151"/>
      <c r="FT200" s="151"/>
      <c r="FU200" s="151"/>
      <c r="FV200" s="151"/>
      <c r="FW200" s="151"/>
      <c r="FX200" s="151"/>
      <c r="FY200" s="151"/>
      <c r="FZ200" s="151"/>
      <c r="GA200" s="151"/>
      <c r="GB200" s="151"/>
      <c r="GC200" s="151"/>
      <c r="GD200" s="151"/>
      <c r="GE200" s="151"/>
      <c r="GF200" s="151"/>
      <c r="GG200" s="151"/>
      <c r="GH200" s="151"/>
      <c r="GI200" s="151"/>
      <c r="GJ200" s="151">
        <v>1889</v>
      </c>
      <c r="GK200" s="151">
        <v>3931</v>
      </c>
      <c r="GL200" s="151">
        <v>42</v>
      </c>
      <c r="GM200" s="151"/>
      <c r="GN200" s="151">
        <v>4741</v>
      </c>
      <c r="GO200" s="151">
        <v>2447</v>
      </c>
      <c r="GP200" s="151">
        <v>2758</v>
      </c>
      <c r="GQ200" s="151">
        <v>573</v>
      </c>
      <c r="GR200" s="151">
        <v>452</v>
      </c>
      <c r="GS200" s="151">
        <v>4</v>
      </c>
      <c r="GT200" s="151">
        <v>76</v>
      </c>
      <c r="GU200" s="151">
        <v>240</v>
      </c>
      <c r="GV200" s="151">
        <v>76</v>
      </c>
      <c r="GW200" s="151">
        <v>5</v>
      </c>
      <c r="GX200" s="151">
        <v>53</v>
      </c>
      <c r="GY200" s="151">
        <v>139</v>
      </c>
      <c r="GZ200" s="151">
        <v>70</v>
      </c>
      <c r="HA200" s="151">
        <v>488</v>
      </c>
      <c r="HB200" s="151">
        <v>183</v>
      </c>
      <c r="HC200" s="151">
        <v>2950</v>
      </c>
      <c r="HD200" s="151"/>
      <c r="HE200" s="151"/>
      <c r="HF200" s="151">
        <v>536</v>
      </c>
      <c r="HG200" s="151">
        <v>594</v>
      </c>
      <c r="HH200" s="151">
        <v>74</v>
      </c>
      <c r="HI200" s="151"/>
      <c r="HJ200" s="151"/>
      <c r="HK200" s="151"/>
      <c r="HL200" s="151"/>
      <c r="HM200" s="151"/>
      <c r="HN200" s="151">
        <v>1</v>
      </c>
      <c r="HO200" s="151"/>
      <c r="HP200" s="151"/>
      <c r="HQ200" s="151"/>
      <c r="HR200" s="151">
        <v>27</v>
      </c>
      <c r="HS200" s="151"/>
      <c r="HT200" s="151"/>
      <c r="HU200" s="151"/>
      <c r="HV200" s="151">
        <v>78</v>
      </c>
      <c r="HW200" s="151">
        <v>12</v>
      </c>
      <c r="HX200" s="151"/>
      <c r="HY200" s="151"/>
      <c r="HZ200" s="151"/>
      <c r="IA200" s="151"/>
      <c r="IB200" s="151"/>
      <c r="IC200" s="151"/>
      <c r="ID200" s="151"/>
      <c r="IE200" s="151">
        <v>23</v>
      </c>
      <c r="IF200" s="151">
        <v>8</v>
      </c>
      <c r="IG200" s="151"/>
      <c r="IH200" s="151">
        <v>181</v>
      </c>
      <c r="II200" s="151"/>
      <c r="IJ200" s="151"/>
      <c r="IK200" s="151"/>
      <c r="IL200" s="151"/>
      <c r="IM200" s="151"/>
      <c r="IN200" s="151">
        <v>9</v>
      </c>
      <c r="IO200" s="151"/>
      <c r="IP200" s="151">
        <v>0</v>
      </c>
      <c r="IQ200" s="151"/>
      <c r="IR200" s="151">
        <v>0</v>
      </c>
      <c r="IS200" s="151"/>
      <c r="IT200" s="151"/>
      <c r="IU200" s="151"/>
      <c r="IV200" s="151">
        <v>434</v>
      </c>
      <c r="IW200" s="151"/>
      <c r="IX200" s="151">
        <v>569</v>
      </c>
      <c r="IY200" s="151">
        <v>389</v>
      </c>
      <c r="IZ200" s="151"/>
      <c r="JA200" s="151">
        <v>206</v>
      </c>
      <c r="JB200" s="151"/>
      <c r="JC200" s="151"/>
      <c r="JD200" s="151"/>
      <c r="JE200" s="151"/>
      <c r="JF200" s="151"/>
      <c r="JG200" s="151"/>
      <c r="JH200" s="151"/>
      <c r="JI200" s="151"/>
      <c r="JJ200" s="151"/>
      <c r="JK200" s="151"/>
      <c r="JL200" s="151"/>
      <c r="JM200" s="151"/>
      <c r="JN200" s="151"/>
      <c r="JO200" s="151"/>
      <c r="JP200" s="151"/>
      <c r="JQ200" s="151"/>
      <c r="JR200" s="151"/>
      <c r="JS200" s="151"/>
      <c r="JT200" s="151">
        <v>37</v>
      </c>
      <c r="JU200" s="151">
        <v>36</v>
      </c>
      <c r="JV200" s="151"/>
      <c r="JW200" s="151"/>
      <c r="JX200" s="151"/>
      <c r="JY200" s="151"/>
      <c r="JZ200" s="151"/>
      <c r="KA200" s="151"/>
      <c r="KB200" s="151"/>
      <c r="KC200" s="151"/>
      <c r="KD200" s="151"/>
      <c r="KE200" s="151"/>
      <c r="KF200" s="151"/>
      <c r="KG200" s="151"/>
      <c r="KH200" s="151"/>
      <c r="KI200" s="151"/>
      <c r="KJ200" s="151"/>
      <c r="KK200" s="151"/>
      <c r="KL200" s="151"/>
      <c r="KM200" s="151"/>
      <c r="KN200" s="151"/>
      <c r="KO200" s="151"/>
      <c r="KP200" s="151"/>
      <c r="KQ200" s="151"/>
      <c r="KR200" s="151"/>
      <c r="KS200" s="151"/>
      <c r="KT200" s="151"/>
      <c r="KU200" s="151"/>
      <c r="KV200" s="151"/>
      <c r="KW200" s="151"/>
      <c r="KX200" s="151"/>
      <c r="KY200" s="151"/>
      <c r="KZ200" s="151"/>
      <c r="LA200" s="151"/>
      <c r="LB200" s="151"/>
      <c r="LC200" s="151"/>
      <c r="LD200" s="151"/>
      <c r="LE200" s="151"/>
      <c r="LF200" s="151"/>
      <c r="LG200" s="151"/>
      <c r="LH200" s="151"/>
      <c r="LI200" s="151"/>
      <c r="LJ200" s="151"/>
      <c r="LK200" s="151"/>
      <c r="LL200" s="151"/>
      <c r="LM200" s="151"/>
      <c r="LN200" s="151"/>
      <c r="LO200" s="151"/>
      <c r="LP200" s="151"/>
      <c r="LQ200" s="151"/>
      <c r="LR200" s="151"/>
      <c r="LS200" s="151"/>
      <c r="LT200" s="151"/>
      <c r="LU200" s="151"/>
      <c r="LV200" s="151"/>
      <c r="LW200" s="151"/>
      <c r="LX200" s="151"/>
      <c r="LY200" s="151"/>
      <c r="LZ200" s="151"/>
      <c r="MA200" s="151"/>
      <c r="MB200" s="151"/>
      <c r="MC200" s="151"/>
      <c r="MD200" s="151"/>
      <c r="ME200" s="151"/>
      <c r="MF200" s="151"/>
      <c r="MG200" s="151"/>
      <c r="MH200" s="151"/>
      <c r="MI200" s="151"/>
      <c r="MJ200" s="151"/>
      <c r="MK200" s="151"/>
      <c r="ML200" s="151"/>
      <c r="MM200" s="151"/>
      <c r="MN200" s="151"/>
      <c r="MO200" s="151"/>
      <c r="MP200" s="151"/>
      <c r="MQ200" s="151"/>
      <c r="MR200" s="151">
        <v>1</v>
      </c>
      <c r="MS200" s="151"/>
      <c r="MT200" s="151"/>
      <c r="MU200" s="151"/>
      <c r="MV200" s="151"/>
      <c r="MW200" s="151"/>
      <c r="MX200" s="151"/>
      <c r="MY200" s="151"/>
      <c r="MZ200" s="151"/>
      <c r="NA200" s="151"/>
      <c r="NB200" s="151"/>
      <c r="NC200" s="151"/>
      <c r="ND200" s="151"/>
      <c r="NE200" s="151"/>
      <c r="NF200" s="151"/>
      <c r="NG200" s="151"/>
      <c r="NH200" s="151"/>
      <c r="NI200" s="151"/>
      <c r="NJ200" s="151"/>
      <c r="NK200" s="151"/>
      <c r="NL200" s="151"/>
      <c r="NM200" s="151"/>
      <c r="NN200" s="151"/>
      <c r="NO200" s="151">
        <v>15</v>
      </c>
      <c r="NP200" s="151">
        <v>1230</v>
      </c>
      <c r="NQ200" s="151">
        <v>1634</v>
      </c>
      <c r="NR200" s="151">
        <v>1245</v>
      </c>
      <c r="NS200" s="151"/>
      <c r="NT200" s="151"/>
      <c r="NU200" s="151"/>
      <c r="NV200" s="151"/>
      <c r="NW200" s="151"/>
      <c r="NX200" s="151"/>
      <c r="NY200" s="151"/>
      <c r="NZ200" s="151"/>
      <c r="OA200" s="151"/>
      <c r="OB200" s="151"/>
      <c r="OC200" s="151"/>
      <c r="OD200" s="151"/>
      <c r="OE200" s="151"/>
      <c r="OF200" s="151"/>
      <c r="OG200" s="151"/>
      <c r="OH200" s="151"/>
      <c r="OI200" s="151"/>
      <c r="OJ200" s="151"/>
      <c r="OK200" s="151"/>
      <c r="OL200" s="151"/>
      <c r="OM200" s="151"/>
      <c r="ON200" s="151"/>
      <c r="OO200" s="152"/>
      <c r="OP200" s="142">
        <v>29757</v>
      </c>
      <c r="OQ200" s="153">
        <v>2714</v>
      </c>
      <c r="OR200" s="151"/>
      <c r="OS200" s="151"/>
      <c r="OT200" s="151"/>
      <c r="OU200" s="151"/>
      <c r="OV200" s="151">
        <v>307</v>
      </c>
      <c r="OW200" s="151">
        <v>5066</v>
      </c>
      <c r="OX200" s="151">
        <v>-7629</v>
      </c>
      <c r="OY200" s="151"/>
      <c r="OZ200" s="151"/>
      <c r="PA200" s="151"/>
      <c r="PB200" s="151"/>
      <c r="PC200" s="151"/>
      <c r="PD200" s="151"/>
      <c r="PE200" s="151"/>
      <c r="PF200" s="151"/>
      <c r="PG200" s="151"/>
      <c r="PH200" s="151"/>
      <c r="PI200" s="151"/>
      <c r="PJ200" s="154"/>
      <c r="PK200" s="142">
        <v>459</v>
      </c>
      <c r="PL200" s="142">
        <v>30215</v>
      </c>
    </row>
    <row r="201" spans="1:428" ht="15" x14ac:dyDescent="0.25">
      <c r="A201" s="156">
        <v>311230</v>
      </c>
      <c r="B201" s="157" t="s">
        <v>728</v>
      </c>
      <c r="C201" s="147" t="s">
        <v>386</v>
      </c>
      <c r="D201" s="153"/>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c r="AE201" s="151"/>
      <c r="AF201" s="151"/>
      <c r="AG201" s="151"/>
      <c r="AH201" s="151"/>
      <c r="AI201" s="151"/>
      <c r="AJ201" s="151"/>
      <c r="AK201" s="151"/>
      <c r="AL201" s="151"/>
      <c r="AM201" s="151"/>
      <c r="AN201" s="151"/>
      <c r="AO201" s="151"/>
      <c r="AP201" s="151"/>
      <c r="AQ201" s="151"/>
      <c r="AR201" s="151"/>
      <c r="AS201" s="151"/>
      <c r="AT201" s="151"/>
      <c r="AU201" s="151"/>
      <c r="AV201" s="151"/>
      <c r="AW201" s="151"/>
      <c r="AX201" s="151"/>
      <c r="AY201" s="151"/>
      <c r="AZ201" s="151"/>
      <c r="BA201" s="151"/>
      <c r="BB201" s="151"/>
      <c r="BC201" s="151"/>
      <c r="BD201" s="151"/>
      <c r="BE201" s="151"/>
      <c r="BF201" s="151"/>
      <c r="BG201" s="151"/>
      <c r="BH201" s="151"/>
      <c r="BI201" s="151"/>
      <c r="BJ201" s="151"/>
      <c r="BK201" s="151"/>
      <c r="BL201" s="151"/>
      <c r="BM201" s="151"/>
      <c r="BN201" s="151"/>
      <c r="BO201" s="151"/>
      <c r="BP201" s="151"/>
      <c r="BQ201" s="151"/>
      <c r="BR201" s="151"/>
      <c r="BS201" s="151"/>
      <c r="BT201" s="151"/>
      <c r="BU201" s="151"/>
      <c r="BV201" s="151"/>
      <c r="BW201" s="151"/>
      <c r="BX201" s="151"/>
      <c r="BY201" s="151"/>
      <c r="BZ201" s="151"/>
      <c r="CA201" s="151"/>
      <c r="CB201" s="151"/>
      <c r="CC201" s="151"/>
      <c r="CD201" s="151"/>
      <c r="CE201" s="151"/>
      <c r="CF201" s="151"/>
      <c r="CG201" s="151"/>
      <c r="CH201" s="151"/>
      <c r="CI201" s="151"/>
      <c r="CJ201" s="151"/>
      <c r="CK201" s="151"/>
      <c r="CL201" s="151"/>
      <c r="CM201" s="151"/>
      <c r="CN201" s="151"/>
      <c r="CO201" s="151"/>
      <c r="CP201" s="151"/>
      <c r="CQ201" s="151"/>
      <c r="CR201" s="151"/>
      <c r="CS201" s="151"/>
      <c r="CT201" s="151"/>
      <c r="CU201" s="151"/>
      <c r="CV201" s="151"/>
      <c r="CW201" s="151"/>
      <c r="CX201" s="151"/>
      <c r="CY201" s="151"/>
      <c r="CZ201" s="151"/>
      <c r="DA201" s="151"/>
      <c r="DB201" s="151"/>
      <c r="DC201" s="151"/>
      <c r="DD201" s="151"/>
      <c r="DE201" s="151"/>
      <c r="DF201" s="151"/>
      <c r="DG201" s="151"/>
      <c r="DH201" s="151"/>
      <c r="DI201" s="151"/>
      <c r="DJ201" s="151"/>
      <c r="DK201" s="151"/>
      <c r="DL201" s="151"/>
      <c r="DM201" s="151"/>
      <c r="DN201" s="151"/>
      <c r="DO201" s="151"/>
      <c r="DP201" s="151"/>
      <c r="DQ201" s="151"/>
      <c r="DR201" s="151"/>
      <c r="DS201" s="151"/>
      <c r="DT201" s="151"/>
      <c r="DU201" s="151"/>
      <c r="DV201" s="151"/>
      <c r="DW201" s="151"/>
      <c r="DX201" s="151"/>
      <c r="DY201" s="151"/>
      <c r="DZ201" s="151"/>
      <c r="EA201" s="151"/>
      <c r="EB201" s="151"/>
      <c r="EC201" s="151"/>
      <c r="ED201" s="151"/>
      <c r="EE201" s="151"/>
      <c r="EF201" s="151"/>
      <c r="EG201" s="151"/>
      <c r="EH201" s="151"/>
      <c r="EI201" s="151"/>
      <c r="EJ201" s="151"/>
      <c r="EK201" s="151"/>
      <c r="EL201" s="151"/>
      <c r="EM201" s="151"/>
      <c r="EN201" s="151"/>
      <c r="EO201" s="151"/>
      <c r="EP201" s="151"/>
      <c r="EQ201" s="151"/>
      <c r="ER201" s="151"/>
      <c r="ES201" s="151"/>
      <c r="ET201" s="151"/>
      <c r="EU201" s="151"/>
      <c r="EV201" s="151"/>
      <c r="EW201" s="151"/>
      <c r="EX201" s="151"/>
      <c r="EY201" s="151"/>
      <c r="EZ201" s="151"/>
      <c r="FA201" s="151"/>
      <c r="FB201" s="151"/>
      <c r="FC201" s="151"/>
      <c r="FD201" s="151"/>
      <c r="FE201" s="151"/>
      <c r="FF201" s="151"/>
      <c r="FG201" s="151"/>
      <c r="FH201" s="151"/>
      <c r="FI201" s="151"/>
      <c r="FJ201" s="151"/>
      <c r="FK201" s="151"/>
      <c r="FL201" s="151"/>
      <c r="FM201" s="151"/>
      <c r="FN201" s="151"/>
      <c r="FO201" s="151"/>
      <c r="FP201" s="151"/>
      <c r="FQ201" s="151"/>
      <c r="FR201" s="151"/>
      <c r="FS201" s="151"/>
      <c r="FT201" s="151"/>
      <c r="FU201" s="151"/>
      <c r="FV201" s="151"/>
      <c r="FW201" s="151"/>
      <c r="FX201" s="151"/>
      <c r="FY201" s="151"/>
      <c r="FZ201" s="151"/>
      <c r="GA201" s="151"/>
      <c r="GB201" s="151"/>
      <c r="GC201" s="151"/>
      <c r="GD201" s="151"/>
      <c r="GE201" s="151"/>
      <c r="GF201" s="151"/>
      <c r="GG201" s="151"/>
      <c r="GH201" s="151"/>
      <c r="GI201" s="151"/>
      <c r="GJ201" s="151"/>
      <c r="GK201" s="151"/>
      <c r="GL201" s="151"/>
      <c r="GM201" s="151"/>
      <c r="GN201" s="151"/>
      <c r="GO201" s="151"/>
      <c r="GP201" s="151">
        <v>3</v>
      </c>
      <c r="GQ201" s="151"/>
      <c r="GR201" s="151"/>
      <c r="GS201" s="151"/>
      <c r="GT201" s="151"/>
      <c r="GU201" s="151"/>
      <c r="GV201" s="151"/>
      <c r="GW201" s="151"/>
      <c r="GX201" s="151"/>
      <c r="GY201" s="151"/>
      <c r="GZ201" s="151"/>
      <c r="HA201" s="151"/>
      <c r="HB201" s="151"/>
      <c r="HC201" s="151"/>
      <c r="HD201" s="151"/>
      <c r="HE201" s="151"/>
      <c r="HF201" s="151"/>
      <c r="HG201" s="151"/>
      <c r="HH201" s="151"/>
      <c r="HI201" s="151"/>
      <c r="HJ201" s="151"/>
      <c r="HK201" s="151"/>
      <c r="HL201" s="151"/>
      <c r="HM201" s="151"/>
      <c r="HN201" s="151"/>
      <c r="HO201" s="151"/>
      <c r="HP201" s="151"/>
      <c r="HQ201" s="151"/>
      <c r="HR201" s="151"/>
      <c r="HS201" s="151"/>
      <c r="HT201" s="151"/>
      <c r="HU201" s="151"/>
      <c r="HV201" s="151"/>
      <c r="HW201" s="151"/>
      <c r="HX201" s="151"/>
      <c r="HY201" s="151"/>
      <c r="HZ201" s="151"/>
      <c r="IA201" s="151"/>
      <c r="IB201" s="151"/>
      <c r="IC201" s="151"/>
      <c r="ID201" s="151"/>
      <c r="IE201" s="151"/>
      <c r="IF201" s="151"/>
      <c r="IG201" s="151"/>
      <c r="IH201" s="151"/>
      <c r="II201" s="151"/>
      <c r="IJ201" s="151"/>
      <c r="IK201" s="151"/>
      <c r="IL201" s="151"/>
      <c r="IM201" s="151"/>
      <c r="IN201" s="151"/>
      <c r="IO201" s="151"/>
      <c r="IP201" s="151"/>
      <c r="IQ201" s="151"/>
      <c r="IR201" s="151"/>
      <c r="IS201" s="151"/>
      <c r="IT201" s="151"/>
      <c r="IU201" s="151"/>
      <c r="IV201" s="151"/>
      <c r="IW201" s="151"/>
      <c r="IX201" s="151"/>
      <c r="IY201" s="151"/>
      <c r="IZ201" s="151"/>
      <c r="JA201" s="151"/>
      <c r="JB201" s="151"/>
      <c r="JC201" s="151"/>
      <c r="JD201" s="151"/>
      <c r="JE201" s="151"/>
      <c r="JF201" s="151"/>
      <c r="JG201" s="151"/>
      <c r="JH201" s="151"/>
      <c r="JI201" s="151"/>
      <c r="JJ201" s="151"/>
      <c r="JK201" s="151"/>
      <c r="JL201" s="151"/>
      <c r="JM201" s="151"/>
      <c r="JN201" s="151"/>
      <c r="JO201" s="151"/>
      <c r="JP201" s="151"/>
      <c r="JQ201" s="151"/>
      <c r="JR201" s="151"/>
      <c r="JS201" s="151"/>
      <c r="JT201" s="151"/>
      <c r="JU201" s="151"/>
      <c r="JV201" s="151"/>
      <c r="JW201" s="151"/>
      <c r="JX201" s="151"/>
      <c r="JY201" s="151"/>
      <c r="JZ201" s="151"/>
      <c r="KA201" s="151"/>
      <c r="KB201" s="151"/>
      <c r="KC201" s="151"/>
      <c r="KD201" s="151"/>
      <c r="KE201" s="151"/>
      <c r="KF201" s="151"/>
      <c r="KG201" s="151"/>
      <c r="KH201" s="151"/>
      <c r="KI201" s="151"/>
      <c r="KJ201" s="151"/>
      <c r="KK201" s="151"/>
      <c r="KL201" s="151"/>
      <c r="KM201" s="151"/>
      <c r="KN201" s="151"/>
      <c r="KO201" s="151"/>
      <c r="KP201" s="151"/>
      <c r="KQ201" s="151"/>
      <c r="KR201" s="151"/>
      <c r="KS201" s="151"/>
      <c r="KT201" s="151"/>
      <c r="KU201" s="151"/>
      <c r="KV201" s="151"/>
      <c r="KW201" s="151"/>
      <c r="KX201" s="151"/>
      <c r="KY201" s="151"/>
      <c r="KZ201" s="151"/>
      <c r="LA201" s="151"/>
      <c r="LB201" s="151"/>
      <c r="LC201" s="151"/>
      <c r="LD201" s="151"/>
      <c r="LE201" s="151"/>
      <c r="LF201" s="151"/>
      <c r="LG201" s="151"/>
      <c r="LH201" s="151"/>
      <c r="LI201" s="151"/>
      <c r="LJ201" s="151"/>
      <c r="LK201" s="151"/>
      <c r="LL201" s="151"/>
      <c r="LM201" s="151"/>
      <c r="LN201" s="151"/>
      <c r="LO201" s="151"/>
      <c r="LP201" s="151"/>
      <c r="LQ201" s="151"/>
      <c r="LR201" s="151"/>
      <c r="LS201" s="151"/>
      <c r="LT201" s="151"/>
      <c r="LU201" s="151"/>
      <c r="LV201" s="151"/>
      <c r="LW201" s="151"/>
      <c r="LX201" s="151"/>
      <c r="LY201" s="151"/>
      <c r="LZ201" s="151"/>
      <c r="MA201" s="151"/>
      <c r="MB201" s="151"/>
      <c r="MC201" s="151"/>
      <c r="MD201" s="151"/>
      <c r="ME201" s="151"/>
      <c r="MF201" s="151"/>
      <c r="MG201" s="151"/>
      <c r="MH201" s="151"/>
      <c r="MI201" s="151"/>
      <c r="MJ201" s="151"/>
      <c r="MK201" s="151"/>
      <c r="ML201" s="151"/>
      <c r="MM201" s="151"/>
      <c r="MN201" s="151"/>
      <c r="MO201" s="151"/>
      <c r="MP201" s="151"/>
      <c r="MQ201" s="151">
        <v>0</v>
      </c>
      <c r="MR201" s="151">
        <v>5</v>
      </c>
      <c r="MS201" s="151"/>
      <c r="MT201" s="151"/>
      <c r="MU201" s="151"/>
      <c r="MV201" s="151"/>
      <c r="MW201" s="151"/>
      <c r="MX201" s="151"/>
      <c r="MY201" s="151"/>
      <c r="MZ201" s="151"/>
      <c r="NA201" s="151">
        <v>1</v>
      </c>
      <c r="NB201" s="151">
        <v>2</v>
      </c>
      <c r="NC201" s="151">
        <v>2</v>
      </c>
      <c r="ND201" s="151">
        <v>14</v>
      </c>
      <c r="NE201" s="151">
        <v>10</v>
      </c>
      <c r="NF201" s="151">
        <v>0</v>
      </c>
      <c r="NG201" s="151"/>
      <c r="NH201" s="151"/>
      <c r="NI201" s="151"/>
      <c r="NJ201" s="151"/>
      <c r="NK201" s="151"/>
      <c r="NL201" s="151"/>
      <c r="NM201" s="151"/>
      <c r="NN201" s="151"/>
      <c r="NO201" s="151">
        <v>0</v>
      </c>
      <c r="NP201" s="151">
        <v>4</v>
      </c>
      <c r="NQ201" s="151">
        <v>6</v>
      </c>
      <c r="NR201" s="151">
        <v>0</v>
      </c>
      <c r="NS201" s="151"/>
      <c r="NT201" s="151"/>
      <c r="NU201" s="151"/>
      <c r="NV201" s="151"/>
      <c r="NW201" s="151"/>
      <c r="NX201" s="151"/>
      <c r="NY201" s="151"/>
      <c r="NZ201" s="151"/>
      <c r="OA201" s="151"/>
      <c r="OB201" s="151"/>
      <c r="OC201" s="151"/>
      <c r="OD201" s="151"/>
      <c r="OE201" s="151">
        <v>42</v>
      </c>
      <c r="OF201" s="151"/>
      <c r="OG201" s="151"/>
      <c r="OH201" s="151"/>
      <c r="OI201" s="151"/>
      <c r="OJ201" s="151">
        <v>12</v>
      </c>
      <c r="OK201" s="151">
        <v>49</v>
      </c>
      <c r="OL201" s="151">
        <v>63</v>
      </c>
      <c r="OM201" s="151"/>
      <c r="ON201" s="151"/>
      <c r="OO201" s="152"/>
      <c r="OP201" s="142">
        <v>213</v>
      </c>
      <c r="OQ201" s="153">
        <v>9192</v>
      </c>
      <c r="OR201" s="151"/>
      <c r="OS201" s="151"/>
      <c r="OT201" s="151"/>
      <c r="OU201" s="151"/>
      <c r="OV201" s="151">
        <v>58</v>
      </c>
      <c r="OW201" s="151">
        <v>560</v>
      </c>
      <c r="OX201" s="151">
        <v>-495</v>
      </c>
      <c r="OY201" s="151"/>
      <c r="OZ201" s="151"/>
      <c r="PA201" s="151"/>
      <c r="PB201" s="151"/>
      <c r="PC201" s="151"/>
      <c r="PD201" s="151"/>
      <c r="PE201" s="151"/>
      <c r="PF201" s="151"/>
      <c r="PG201" s="151"/>
      <c r="PH201" s="151"/>
      <c r="PI201" s="151"/>
      <c r="PJ201" s="154"/>
      <c r="PK201" s="142">
        <v>9315</v>
      </c>
      <c r="PL201" s="142">
        <v>9529</v>
      </c>
    </row>
    <row r="202" spans="1:428" ht="15" x14ac:dyDescent="0.25">
      <c r="A202" s="156">
        <v>311300</v>
      </c>
      <c r="B202" s="157" t="s">
        <v>728</v>
      </c>
      <c r="C202" s="147" t="s">
        <v>387</v>
      </c>
      <c r="D202" s="153"/>
      <c r="E202" s="151"/>
      <c r="F202" s="151"/>
      <c r="G202" s="151"/>
      <c r="H202" s="151"/>
      <c r="I202" s="151"/>
      <c r="J202" s="151">
        <v>141</v>
      </c>
      <c r="K202" s="151"/>
      <c r="L202" s="151">
        <v>8</v>
      </c>
      <c r="M202" s="151">
        <v>4</v>
      </c>
      <c r="N202" s="151"/>
      <c r="O202" s="151"/>
      <c r="P202" s="151"/>
      <c r="Q202" s="151"/>
      <c r="R202" s="151"/>
      <c r="S202" s="151"/>
      <c r="T202" s="151"/>
      <c r="U202" s="151"/>
      <c r="V202" s="151"/>
      <c r="W202" s="151"/>
      <c r="X202" s="151"/>
      <c r="Y202" s="151"/>
      <c r="Z202" s="151"/>
      <c r="AA202" s="151"/>
      <c r="AB202" s="151"/>
      <c r="AC202" s="151"/>
      <c r="AD202" s="151"/>
      <c r="AE202" s="151"/>
      <c r="AF202" s="151"/>
      <c r="AG202" s="151"/>
      <c r="AH202" s="151"/>
      <c r="AI202" s="151"/>
      <c r="AJ202" s="151"/>
      <c r="AK202" s="151"/>
      <c r="AL202" s="151"/>
      <c r="AM202" s="151"/>
      <c r="AN202" s="151"/>
      <c r="AO202" s="151"/>
      <c r="AP202" s="151"/>
      <c r="AQ202" s="151"/>
      <c r="AR202" s="151"/>
      <c r="AS202" s="151"/>
      <c r="AT202" s="151"/>
      <c r="AU202" s="151"/>
      <c r="AV202" s="151"/>
      <c r="AW202" s="151"/>
      <c r="AX202" s="151"/>
      <c r="AY202" s="151"/>
      <c r="AZ202" s="151"/>
      <c r="BA202" s="151"/>
      <c r="BB202" s="151"/>
      <c r="BC202" s="151"/>
      <c r="BD202" s="151"/>
      <c r="BE202" s="151"/>
      <c r="BF202" s="151"/>
      <c r="BG202" s="151"/>
      <c r="BH202" s="151"/>
      <c r="BI202" s="151"/>
      <c r="BJ202" s="151"/>
      <c r="BK202" s="151"/>
      <c r="BL202" s="151"/>
      <c r="BM202" s="151"/>
      <c r="BN202" s="151"/>
      <c r="BO202" s="151"/>
      <c r="BP202" s="151"/>
      <c r="BQ202" s="151"/>
      <c r="BR202" s="151"/>
      <c r="BS202" s="151"/>
      <c r="BT202" s="151"/>
      <c r="BU202" s="151"/>
      <c r="BV202" s="151"/>
      <c r="BW202" s="151"/>
      <c r="BX202" s="151"/>
      <c r="BY202" s="151"/>
      <c r="BZ202" s="151"/>
      <c r="CA202" s="151"/>
      <c r="CB202" s="151"/>
      <c r="CC202" s="151"/>
      <c r="CD202" s="151"/>
      <c r="CE202" s="151"/>
      <c r="CF202" s="151"/>
      <c r="CG202" s="151"/>
      <c r="CH202" s="151"/>
      <c r="CI202" s="151"/>
      <c r="CJ202" s="151"/>
      <c r="CK202" s="151"/>
      <c r="CL202" s="151"/>
      <c r="CM202" s="151"/>
      <c r="CN202" s="151"/>
      <c r="CO202" s="151"/>
      <c r="CP202" s="151"/>
      <c r="CQ202" s="151"/>
      <c r="CR202" s="151"/>
      <c r="CS202" s="151"/>
      <c r="CT202" s="151"/>
      <c r="CU202" s="151"/>
      <c r="CV202" s="151"/>
      <c r="CW202" s="151"/>
      <c r="CX202" s="151"/>
      <c r="CY202" s="151"/>
      <c r="CZ202" s="151"/>
      <c r="DA202" s="151"/>
      <c r="DB202" s="151"/>
      <c r="DC202" s="151"/>
      <c r="DD202" s="151"/>
      <c r="DE202" s="151"/>
      <c r="DF202" s="151"/>
      <c r="DG202" s="151"/>
      <c r="DH202" s="151"/>
      <c r="DI202" s="151"/>
      <c r="DJ202" s="151"/>
      <c r="DK202" s="151"/>
      <c r="DL202" s="151"/>
      <c r="DM202" s="151"/>
      <c r="DN202" s="151"/>
      <c r="DO202" s="151"/>
      <c r="DP202" s="151"/>
      <c r="DQ202" s="151"/>
      <c r="DR202" s="151"/>
      <c r="DS202" s="151"/>
      <c r="DT202" s="151"/>
      <c r="DU202" s="151"/>
      <c r="DV202" s="151"/>
      <c r="DW202" s="151"/>
      <c r="DX202" s="151"/>
      <c r="DY202" s="151"/>
      <c r="DZ202" s="151"/>
      <c r="EA202" s="151"/>
      <c r="EB202" s="151"/>
      <c r="EC202" s="151"/>
      <c r="ED202" s="151"/>
      <c r="EE202" s="151"/>
      <c r="EF202" s="151"/>
      <c r="EG202" s="151"/>
      <c r="EH202" s="151"/>
      <c r="EI202" s="151"/>
      <c r="EJ202" s="151"/>
      <c r="EK202" s="151"/>
      <c r="EL202" s="151"/>
      <c r="EM202" s="151"/>
      <c r="EN202" s="151"/>
      <c r="EO202" s="151"/>
      <c r="EP202" s="151"/>
      <c r="EQ202" s="151"/>
      <c r="ER202" s="151"/>
      <c r="ES202" s="151"/>
      <c r="ET202" s="151"/>
      <c r="EU202" s="151"/>
      <c r="EV202" s="151"/>
      <c r="EW202" s="151"/>
      <c r="EX202" s="151"/>
      <c r="EY202" s="151"/>
      <c r="EZ202" s="151"/>
      <c r="FA202" s="151"/>
      <c r="FB202" s="151"/>
      <c r="FC202" s="151"/>
      <c r="FD202" s="151"/>
      <c r="FE202" s="151"/>
      <c r="FF202" s="151"/>
      <c r="FG202" s="151"/>
      <c r="FH202" s="151"/>
      <c r="FI202" s="151"/>
      <c r="FJ202" s="151"/>
      <c r="FK202" s="151"/>
      <c r="FL202" s="151"/>
      <c r="FM202" s="151"/>
      <c r="FN202" s="151"/>
      <c r="FO202" s="151"/>
      <c r="FP202" s="151"/>
      <c r="FQ202" s="151"/>
      <c r="FR202" s="151"/>
      <c r="FS202" s="151"/>
      <c r="FT202" s="151"/>
      <c r="FU202" s="151"/>
      <c r="FV202" s="151"/>
      <c r="FW202" s="151"/>
      <c r="FX202" s="151"/>
      <c r="FY202" s="151"/>
      <c r="FZ202" s="151"/>
      <c r="GA202" s="151"/>
      <c r="GB202" s="151"/>
      <c r="GC202" s="151"/>
      <c r="GD202" s="151"/>
      <c r="GE202" s="151"/>
      <c r="GF202" s="151"/>
      <c r="GG202" s="151"/>
      <c r="GH202" s="151"/>
      <c r="GI202" s="151"/>
      <c r="GJ202" s="151">
        <v>44</v>
      </c>
      <c r="GK202" s="151">
        <v>265</v>
      </c>
      <c r="GL202" s="151">
        <v>24</v>
      </c>
      <c r="GM202" s="151"/>
      <c r="GN202" s="151"/>
      <c r="GO202" s="151"/>
      <c r="GP202" s="151">
        <v>420</v>
      </c>
      <c r="GQ202" s="151">
        <v>6528</v>
      </c>
      <c r="GR202" s="151">
        <v>58</v>
      </c>
      <c r="GS202" s="151">
        <v>63</v>
      </c>
      <c r="GT202" s="151">
        <v>22</v>
      </c>
      <c r="GU202" s="151">
        <v>366</v>
      </c>
      <c r="GV202" s="151">
        <v>588</v>
      </c>
      <c r="GW202" s="151">
        <v>254</v>
      </c>
      <c r="GX202" s="151"/>
      <c r="GY202" s="151"/>
      <c r="GZ202" s="151"/>
      <c r="HA202" s="151">
        <v>1804</v>
      </c>
      <c r="HB202" s="151">
        <v>1663</v>
      </c>
      <c r="HC202" s="151">
        <v>64</v>
      </c>
      <c r="HD202" s="151"/>
      <c r="HE202" s="151">
        <v>195</v>
      </c>
      <c r="HF202" s="151">
        <v>230</v>
      </c>
      <c r="HG202" s="151">
        <v>256</v>
      </c>
      <c r="HH202" s="151">
        <v>391</v>
      </c>
      <c r="HI202" s="151">
        <v>0</v>
      </c>
      <c r="HJ202" s="151"/>
      <c r="HK202" s="151"/>
      <c r="HL202" s="151"/>
      <c r="HM202" s="151"/>
      <c r="HN202" s="151"/>
      <c r="HO202" s="151"/>
      <c r="HP202" s="151"/>
      <c r="HQ202" s="151"/>
      <c r="HR202" s="151"/>
      <c r="HS202" s="151"/>
      <c r="HT202" s="151"/>
      <c r="HU202" s="151"/>
      <c r="HV202" s="151"/>
      <c r="HW202" s="151"/>
      <c r="HX202" s="151"/>
      <c r="HY202" s="151"/>
      <c r="HZ202" s="151"/>
      <c r="IA202" s="151"/>
      <c r="IB202" s="151"/>
      <c r="IC202" s="151"/>
      <c r="ID202" s="151"/>
      <c r="IE202" s="151"/>
      <c r="IF202" s="151"/>
      <c r="IG202" s="151"/>
      <c r="IH202" s="151"/>
      <c r="II202" s="151"/>
      <c r="IJ202" s="151"/>
      <c r="IK202" s="151"/>
      <c r="IL202" s="151"/>
      <c r="IM202" s="151"/>
      <c r="IN202" s="151"/>
      <c r="IO202" s="151"/>
      <c r="IP202" s="151"/>
      <c r="IQ202" s="151"/>
      <c r="IR202" s="151"/>
      <c r="IS202" s="151"/>
      <c r="IT202" s="151"/>
      <c r="IU202" s="151"/>
      <c r="IV202" s="151"/>
      <c r="IW202" s="151"/>
      <c r="IX202" s="151"/>
      <c r="IY202" s="151"/>
      <c r="IZ202" s="151"/>
      <c r="JA202" s="151"/>
      <c r="JB202" s="151"/>
      <c r="JC202" s="151"/>
      <c r="JD202" s="151"/>
      <c r="JE202" s="151"/>
      <c r="JF202" s="151"/>
      <c r="JG202" s="151"/>
      <c r="JH202" s="151"/>
      <c r="JI202" s="151"/>
      <c r="JJ202" s="151"/>
      <c r="JK202" s="151"/>
      <c r="JL202" s="151"/>
      <c r="JM202" s="151"/>
      <c r="JN202" s="151"/>
      <c r="JO202" s="151"/>
      <c r="JP202" s="151"/>
      <c r="JQ202" s="151"/>
      <c r="JR202" s="151"/>
      <c r="JS202" s="151"/>
      <c r="JT202" s="151"/>
      <c r="JU202" s="151"/>
      <c r="JV202" s="151"/>
      <c r="JW202" s="151"/>
      <c r="JX202" s="151">
        <v>27</v>
      </c>
      <c r="JY202" s="151">
        <v>44</v>
      </c>
      <c r="JZ202" s="151"/>
      <c r="KA202" s="151"/>
      <c r="KB202" s="151"/>
      <c r="KC202" s="151"/>
      <c r="KD202" s="151"/>
      <c r="KE202" s="151"/>
      <c r="KF202" s="151"/>
      <c r="KG202" s="151"/>
      <c r="KH202" s="151">
        <v>5</v>
      </c>
      <c r="KI202" s="151"/>
      <c r="KJ202" s="151"/>
      <c r="KK202" s="151"/>
      <c r="KL202" s="151">
        <v>0</v>
      </c>
      <c r="KM202" s="151"/>
      <c r="KN202" s="151"/>
      <c r="KO202" s="151"/>
      <c r="KP202" s="151"/>
      <c r="KQ202" s="151"/>
      <c r="KR202" s="151"/>
      <c r="KS202" s="151"/>
      <c r="KT202" s="151">
        <v>13</v>
      </c>
      <c r="KU202" s="151"/>
      <c r="KV202" s="151"/>
      <c r="KW202" s="151"/>
      <c r="KX202" s="151"/>
      <c r="KY202" s="151"/>
      <c r="KZ202" s="151"/>
      <c r="LA202" s="151"/>
      <c r="LB202" s="151"/>
      <c r="LC202" s="151"/>
      <c r="LD202" s="151"/>
      <c r="LE202" s="151"/>
      <c r="LF202" s="151"/>
      <c r="LG202" s="151"/>
      <c r="LH202" s="151"/>
      <c r="LI202" s="151"/>
      <c r="LJ202" s="151"/>
      <c r="LK202" s="151"/>
      <c r="LL202" s="151"/>
      <c r="LM202" s="151"/>
      <c r="LN202" s="151"/>
      <c r="LO202" s="151"/>
      <c r="LP202" s="151"/>
      <c r="LQ202" s="151"/>
      <c r="LR202" s="151"/>
      <c r="LS202" s="151"/>
      <c r="LT202" s="151"/>
      <c r="LU202" s="151"/>
      <c r="LV202" s="151"/>
      <c r="LW202" s="151"/>
      <c r="LX202" s="151">
        <v>2</v>
      </c>
      <c r="LY202" s="151"/>
      <c r="LZ202" s="151"/>
      <c r="MA202" s="151">
        <v>2</v>
      </c>
      <c r="MB202" s="151"/>
      <c r="MC202" s="151"/>
      <c r="MD202" s="151"/>
      <c r="ME202" s="151"/>
      <c r="MF202" s="151"/>
      <c r="MG202" s="151"/>
      <c r="MH202" s="151"/>
      <c r="MI202" s="151"/>
      <c r="MJ202" s="151"/>
      <c r="MK202" s="151"/>
      <c r="ML202" s="151"/>
      <c r="MM202" s="151"/>
      <c r="MN202" s="151"/>
      <c r="MO202" s="151"/>
      <c r="MP202" s="151"/>
      <c r="MQ202" s="151">
        <v>3</v>
      </c>
      <c r="MR202" s="151">
        <v>159</v>
      </c>
      <c r="MS202" s="151"/>
      <c r="MT202" s="151"/>
      <c r="MU202" s="151"/>
      <c r="MV202" s="151"/>
      <c r="MW202" s="151"/>
      <c r="MX202" s="151"/>
      <c r="MY202" s="151"/>
      <c r="MZ202" s="151"/>
      <c r="NA202" s="151">
        <v>93</v>
      </c>
      <c r="NB202" s="151">
        <v>46</v>
      </c>
      <c r="NC202" s="151">
        <v>1</v>
      </c>
      <c r="ND202" s="151">
        <v>28</v>
      </c>
      <c r="NE202" s="151">
        <v>16</v>
      </c>
      <c r="NF202" s="151">
        <v>30</v>
      </c>
      <c r="NG202" s="151"/>
      <c r="NH202" s="151">
        <v>2</v>
      </c>
      <c r="NI202" s="151"/>
      <c r="NJ202" s="151"/>
      <c r="NK202" s="151"/>
      <c r="NL202" s="151"/>
      <c r="NM202" s="151">
        <v>9</v>
      </c>
      <c r="NN202" s="151">
        <v>22</v>
      </c>
      <c r="NO202" s="151">
        <v>72</v>
      </c>
      <c r="NP202" s="151">
        <v>646</v>
      </c>
      <c r="NQ202" s="151">
        <v>416</v>
      </c>
      <c r="NR202" s="151">
        <v>132</v>
      </c>
      <c r="NS202" s="151"/>
      <c r="NT202" s="151"/>
      <c r="NU202" s="151"/>
      <c r="NV202" s="151"/>
      <c r="NW202" s="151"/>
      <c r="NX202" s="151"/>
      <c r="NY202" s="151"/>
      <c r="NZ202" s="151"/>
      <c r="OA202" s="151"/>
      <c r="OB202" s="151"/>
      <c r="OC202" s="151">
        <v>15</v>
      </c>
      <c r="OD202" s="151"/>
      <c r="OE202" s="151">
        <v>112</v>
      </c>
      <c r="OF202" s="151"/>
      <c r="OG202" s="151"/>
      <c r="OH202" s="151"/>
      <c r="OI202" s="151">
        <v>5</v>
      </c>
      <c r="OJ202" s="151">
        <v>122</v>
      </c>
      <c r="OK202" s="151">
        <v>95</v>
      </c>
      <c r="OL202" s="151">
        <v>170</v>
      </c>
      <c r="OM202" s="151"/>
      <c r="ON202" s="151"/>
      <c r="OO202" s="152"/>
      <c r="OP202" s="142">
        <v>15673</v>
      </c>
      <c r="OQ202" s="153">
        <v>27453</v>
      </c>
      <c r="OR202" s="151"/>
      <c r="OS202" s="151"/>
      <c r="OT202" s="151"/>
      <c r="OU202" s="151"/>
      <c r="OV202" s="151">
        <v>130</v>
      </c>
      <c r="OW202" s="151">
        <v>2497</v>
      </c>
      <c r="OX202" s="151">
        <v>-7751</v>
      </c>
      <c r="OY202" s="151"/>
      <c r="OZ202" s="151"/>
      <c r="PA202" s="151"/>
      <c r="PB202" s="151"/>
      <c r="PC202" s="151"/>
      <c r="PD202" s="151"/>
      <c r="PE202" s="151"/>
      <c r="PF202" s="151"/>
      <c r="PG202" s="151"/>
      <c r="PH202" s="151"/>
      <c r="PI202" s="151"/>
      <c r="PJ202" s="154"/>
      <c r="PK202" s="142">
        <v>22329</v>
      </c>
      <c r="PL202" s="142">
        <v>38002</v>
      </c>
    </row>
    <row r="203" spans="1:428" ht="15" x14ac:dyDescent="0.25">
      <c r="A203" s="156">
        <v>311410</v>
      </c>
      <c r="B203" s="157" t="s">
        <v>728</v>
      </c>
      <c r="C203" s="147" t="s">
        <v>388</v>
      </c>
      <c r="D203" s="153"/>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151"/>
      <c r="AH203" s="151"/>
      <c r="AI203" s="151"/>
      <c r="AJ203" s="151"/>
      <c r="AK203" s="151"/>
      <c r="AL203" s="151"/>
      <c r="AM203" s="151"/>
      <c r="AN203" s="151"/>
      <c r="AO203" s="151"/>
      <c r="AP203" s="151"/>
      <c r="AQ203" s="151"/>
      <c r="AR203" s="151"/>
      <c r="AS203" s="151"/>
      <c r="AT203" s="151"/>
      <c r="AU203" s="151"/>
      <c r="AV203" s="151"/>
      <c r="AW203" s="151"/>
      <c r="AX203" s="151"/>
      <c r="AY203" s="151"/>
      <c r="AZ203" s="151"/>
      <c r="BA203" s="151"/>
      <c r="BB203" s="151"/>
      <c r="BC203" s="151"/>
      <c r="BD203" s="151"/>
      <c r="BE203" s="151"/>
      <c r="BF203" s="151"/>
      <c r="BG203" s="151"/>
      <c r="BH203" s="151"/>
      <c r="BI203" s="151"/>
      <c r="BJ203" s="151"/>
      <c r="BK203" s="151"/>
      <c r="BL203" s="151"/>
      <c r="BM203" s="151"/>
      <c r="BN203" s="151"/>
      <c r="BO203" s="151"/>
      <c r="BP203" s="151"/>
      <c r="BQ203" s="151"/>
      <c r="BR203" s="151"/>
      <c r="BS203" s="151"/>
      <c r="BT203" s="151"/>
      <c r="BU203" s="151"/>
      <c r="BV203" s="151"/>
      <c r="BW203" s="151"/>
      <c r="BX203" s="151"/>
      <c r="BY203" s="151"/>
      <c r="BZ203" s="151"/>
      <c r="CA203" s="151"/>
      <c r="CB203" s="151"/>
      <c r="CC203" s="151"/>
      <c r="CD203" s="151"/>
      <c r="CE203" s="151"/>
      <c r="CF203" s="151"/>
      <c r="CG203" s="151"/>
      <c r="CH203" s="151"/>
      <c r="CI203" s="151"/>
      <c r="CJ203" s="151"/>
      <c r="CK203" s="151"/>
      <c r="CL203" s="151"/>
      <c r="CM203" s="151"/>
      <c r="CN203" s="151"/>
      <c r="CO203" s="151"/>
      <c r="CP203" s="151"/>
      <c r="CQ203" s="151"/>
      <c r="CR203" s="151"/>
      <c r="CS203" s="151"/>
      <c r="CT203" s="151"/>
      <c r="CU203" s="151"/>
      <c r="CV203" s="151"/>
      <c r="CW203" s="151"/>
      <c r="CX203" s="151"/>
      <c r="CY203" s="151"/>
      <c r="CZ203" s="151"/>
      <c r="DA203" s="151"/>
      <c r="DB203" s="151"/>
      <c r="DC203" s="151"/>
      <c r="DD203" s="151"/>
      <c r="DE203" s="151"/>
      <c r="DF203" s="151"/>
      <c r="DG203" s="151"/>
      <c r="DH203" s="151"/>
      <c r="DI203" s="151"/>
      <c r="DJ203" s="151"/>
      <c r="DK203" s="151"/>
      <c r="DL203" s="151"/>
      <c r="DM203" s="151"/>
      <c r="DN203" s="151"/>
      <c r="DO203" s="151"/>
      <c r="DP203" s="151"/>
      <c r="DQ203" s="151"/>
      <c r="DR203" s="151"/>
      <c r="DS203" s="151"/>
      <c r="DT203" s="151"/>
      <c r="DU203" s="151"/>
      <c r="DV203" s="151"/>
      <c r="DW203" s="151"/>
      <c r="DX203" s="151"/>
      <c r="DY203" s="151"/>
      <c r="DZ203" s="151"/>
      <c r="EA203" s="151"/>
      <c r="EB203" s="151"/>
      <c r="EC203" s="151"/>
      <c r="ED203" s="151"/>
      <c r="EE203" s="151"/>
      <c r="EF203" s="151"/>
      <c r="EG203" s="151"/>
      <c r="EH203" s="151"/>
      <c r="EI203" s="151"/>
      <c r="EJ203" s="151"/>
      <c r="EK203" s="151"/>
      <c r="EL203" s="151"/>
      <c r="EM203" s="151"/>
      <c r="EN203" s="151"/>
      <c r="EO203" s="151"/>
      <c r="EP203" s="151"/>
      <c r="EQ203" s="151"/>
      <c r="ER203" s="151"/>
      <c r="ES203" s="151"/>
      <c r="ET203" s="151"/>
      <c r="EU203" s="151"/>
      <c r="EV203" s="151"/>
      <c r="EW203" s="151"/>
      <c r="EX203" s="151"/>
      <c r="EY203" s="151"/>
      <c r="EZ203" s="151"/>
      <c r="FA203" s="151"/>
      <c r="FB203" s="151"/>
      <c r="FC203" s="151"/>
      <c r="FD203" s="151"/>
      <c r="FE203" s="151"/>
      <c r="FF203" s="151"/>
      <c r="FG203" s="151"/>
      <c r="FH203" s="151"/>
      <c r="FI203" s="151"/>
      <c r="FJ203" s="151"/>
      <c r="FK203" s="151"/>
      <c r="FL203" s="151"/>
      <c r="FM203" s="151"/>
      <c r="FN203" s="151"/>
      <c r="FO203" s="151"/>
      <c r="FP203" s="151"/>
      <c r="FQ203" s="151"/>
      <c r="FR203" s="151"/>
      <c r="FS203" s="151"/>
      <c r="FT203" s="151"/>
      <c r="FU203" s="151"/>
      <c r="FV203" s="151"/>
      <c r="FW203" s="151"/>
      <c r="FX203" s="151"/>
      <c r="FY203" s="151"/>
      <c r="FZ203" s="151"/>
      <c r="GA203" s="151"/>
      <c r="GB203" s="151"/>
      <c r="GC203" s="151"/>
      <c r="GD203" s="151"/>
      <c r="GE203" s="151"/>
      <c r="GF203" s="151"/>
      <c r="GG203" s="151"/>
      <c r="GH203" s="151"/>
      <c r="GI203" s="151"/>
      <c r="GJ203" s="151"/>
      <c r="GK203" s="151"/>
      <c r="GL203" s="151"/>
      <c r="GM203" s="151"/>
      <c r="GN203" s="151"/>
      <c r="GO203" s="151"/>
      <c r="GP203" s="151"/>
      <c r="GQ203" s="151"/>
      <c r="GR203" s="151">
        <v>1825</v>
      </c>
      <c r="GS203" s="151">
        <v>590</v>
      </c>
      <c r="GT203" s="151"/>
      <c r="GU203" s="151">
        <v>3</v>
      </c>
      <c r="GV203" s="151"/>
      <c r="GW203" s="151"/>
      <c r="GX203" s="151"/>
      <c r="GY203" s="151"/>
      <c r="GZ203" s="151"/>
      <c r="HA203" s="151">
        <v>167</v>
      </c>
      <c r="HB203" s="151">
        <v>34</v>
      </c>
      <c r="HC203" s="151">
        <v>120</v>
      </c>
      <c r="HD203" s="151"/>
      <c r="HE203" s="151">
        <v>46</v>
      </c>
      <c r="HF203" s="151">
        <v>39</v>
      </c>
      <c r="HG203" s="151">
        <v>202</v>
      </c>
      <c r="HH203" s="151"/>
      <c r="HI203" s="151"/>
      <c r="HJ203" s="151"/>
      <c r="HK203" s="151"/>
      <c r="HL203" s="151"/>
      <c r="HM203" s="151"/>
      <c r="HN203" s="151"/>
      <c r="HO203" s="151"/>
      <c r="HP203" s="151"/>
      <c r="HQ203" s="151"/>
      <c r="HR203" s="151"/>
      <c r="HS203" s="151"/>
      <c r="HT203" s="151"/>
      <c r="HU203" s="151"/>
      <c r="HV203" s="151"/>
      <c r="HW203" s="151"/>
      <c r="HX203" s="151"/>
      <c r="HY203" s="151"/>
      <c r="HZ203" s="151"/>
      <c r="IA203" s="151"/>
      <c r="IB203" s="151"/>
      <c r="IC203" s="151"/>
      <c r="ID203" s="151"/>
      <c r="IE203" s="151"/>
      <c r="IF203" s="151"/>
      <c r="IG203" s="151"/>
      <c r="IH203" s="151"/>
      <c r="II203" s="151"/>
      <c r="IJ203" s="151"/>
      <c r="IK203" s="151"/>
      <c r="IL203" s="151"/>
      <c r="IM203" s="151"/>
      <c r="IN203" s="151"/>
      <c r="IO203" s="151"/>
      <c r="IP203" s="151"/>
      <c r="IQ203" s="151"/>
      <c r="IR203" s="151"/>
      <c r="IS203" s="151"/>
      <c r="IT203" s="151"/>
      <c r="IU203" s="151"/>
      <c r="IV203" s="151"/>
      <c r="IW203" s="151"/>
      <c r="IX203" s="151"/>
      <c r="IY203" s="151"/>
      <c r="IZ203" s="151"/>
      <c r="JA203" s="151"/>
      <c r="JB203" s="151"/>
      <c r="JC203" s="151"/>
      <c r="JD203" s="151"/>
      <c r="JE203" s="151"/>
      <c r="JF203" s="151"/>
      <c r="JG203" s="151"/>
      <c r="JH203" s="151"/>
      <c r="JI203" s="151"/>
      <c r="JJ203" s="151"/>
      <c r="JK203" s="151"/>
      <c r="JL203" s="151"/>
      <c r="JM203" s="151"/>
      <c r="JN203" s="151"/>
      <c r="JO203" s="151"/>
      <c r="JP203" s="151"/>
      <c r="JQ203" s="151"/>
      <c r="JR203" s="151"/>
      <c r="JS203" s="151"/>
      <c r="JT203" s="151">
        <v>93</v>
      </c>
      <c r="JU203" s="151"/>
      <c r="JV203" s="151"/>
      <c r="JW203" s="151"/>
      <c r="JX203" s="151">
        <v>1</v>
      </c>
      <c r="JY203" s="151">
        <v>24</v>
      </c>
      <c r="JZ203" s="151"/>
      <c r="KA203" s="151"/>
      <c r="KB203" s="151"/>
      <c r="KC203" s="151"/>
      <c r="KD203" s="151"/>
      <c r="KE203" s="151"/>
      <c r="KF203" s="151"/>
      <c r="KG203" s="151"/>
      <c r="KH203" s="151">
        <v>10</v>
      </c>
      <c r="KI203" s="151"/>
      <c r="KJ203" s="151"/>
      <c r="KK203" s="151"/>
      <c r="KL203" s="151"/>
      <c r="KM203" s="151"/>
      <c r="KN203" s="151"/>
      <c r="KO203" s="151"/>
      <c r="KP203" s="151"/>
      <c r="KQ203" s="151"/>
      <c r="KR203" s="151"/>
      <c r="KS203" s="151"/>
      <c r="KT203" s="151"/>
      <c r="KU203" s="151"/>
      <c r="KV203" s="151"/>
      <c r="KW203" s="151"/>
      <c r="KX203" s="151"/>
      <c r="KY203" s="151"/>
      <c r="KZ203" s="151"/>
      <c r="LA203" s="151"/>
      <c r="LB203" s="151"/>
      <c r="LC203" s="151"/>
      <c r="LD203" s="151"/>
      <c r="LE203" s="151"/>
      <c r="LF203" s="151"/>
      <c r="LG203" s="151"/>
      <c r="LH203" s="151"/>
      <c r="LI203" s="151"/>
      <c r="LJ203" s="151"/>
      <c r="LK203" s="151"/>
      <c r="LL203" s="151"/>
      <c r="LM203" s="151"/>
      <c r="LN203" s="151"/>
      <c r="LO203" s="151"/>
      <c r="LP203" s="151"/>
      <c r="LQ203" s="151"/>
      <c r="LR203" s="151"/>
      <c r="LS203" s="151"/>
      <c r="LT203" s="151"/>
      <c r="LU203" s="151"/>
      <c r="LV203" s="151"/>
      <c r="LW203" s="151"/>
      <c r="LX203" s="151"/>
      <c r="LY203" s="151"/>
      <c r="LZ203" s="151"/>
      <c r="MA203" s="151">
        <v>11</v>
      </c>
      <c r="MB203" s="151"/>
      <c r="MC203" s="151"/>
      <c r="MD203" s="151"/>
      <c r="ME203" s="151"/>
      <c r="MF203" s="151"/>
      <c r="MG203" s="151"/>
      <c r="MH203" s="151"/>
      <c r="MI203" s="151"/>
      <c r="MJ203" s="151"/>
      <c r="MK203" s="151"/>
      <c r="ML203" s="151"/>
      <c r="MM203" s="151"/>
      <c r="MN203" s="151"/>
      <c r="MO203" s="151"/>
      <c r="MP203" s="151"/>
      <c r="MQ203" s="151">
        <v>6</v>
      </c>
      <c r="MR203" s="151">
        <v>160</v>
      </c>
      <c r="MS203" s="151"/>
      <c r="MT203" s="151"/>
      <c r="MU203" s="151"/>
      <c r="MV203" s="151"/>
      <c r="MW203" s="151"/>
      <c r="MX203" s="151"/>
      <c r="MY203" s="151"/>
      <c r="MZ203" s="151"/>
      <c r="NA203" s="151">
        <v>129</v>
      </c>
      <c r="NB203" s="151">
        <v>291</v>
      </c>
      <c r="NC203" s="151">
        <v>48</v>
      </c>
      <c r="ND203" s="151">
        <v>65</v>
      </c>
      <c r="NE203" s="151"/>
      <c r="NF203" s="151">
        <v>34</v>
      </c>
      <c r="NG203" s="151"/>
      <c r="NH203" s="151"/>
      <c r="NI203" s="151"/>
      <c r="NJ203" s="151"/>
      <c r="NK203" s="151"/>
      <c r="NL203" s="151">
        <v>16</v>
      </c>
      <c r="NM203" s="151">
        <v>2</v>
      </c>
      <c r="NN203" s="151">
        <v>24</v>
      </c>
      <c r="NO203" s="151">
        <v>20</v>
      </c>
      <c r="NP203" s="151">
        <v>546</v>
      </c>
      <c r="NQ203" s="151">
        <v>558</v>
      </c>
      <c r="NR203" s="151">
        <v>99</v>
      </c>
      <c r="NS203" s="151"/>
      <c r="NT203" s="151"/>
      <c r="NU203" s="151"/>
      <c r="NV203" s="151"/>
      <c r="NW203" s="151"/>
      <c r="NX203" s="151"/>
      <c r="NY203" s="151"/>
      <c r="NZ203" s="151"/>
      <c r="OA203" s="151">
        <v>20</v>
      </c>
      <c r="OB203" s="151"/>
      <c r="OC203" s="151">
        <v>135</v>
      </c>
      <c r="OD203" s="151"/>
      <c r="OE203" s="151"/>
      <c r="OF203" s="151"/>
      <c r="OG203" s="151"/>
      <c r="OH203" s="151">
        <v>26</v>
      </c>
      <c r="OI203" s="151">
        <v>58</v>
      </c>
      <c r="OJ203" s="151">
        <v>132</v>
      </c>
      <c r="OK203" s="151">
        <v>532</v>
      </c>
      <c r="OL203" s="151">
        <v>161</v>
      </c>
      <c r="OM203" s="151"/>
      <c r="ON203" s="151"/>
      <c r="OO203" s="152"/>
      <c r="OP203" s="142">
        <v>6227</v>
      </c>
      <c r="OQ203" s="153">
        <v>27834</v>
      </c>
      <c r="OR203" s="151"/>
      <c r="OS203" s="151"/>
      <c r="OT203" s="151"/>
      <c r="OU203" s="151"/>
      <c r="OV203" s="151">
        <v>105</v>
      </c>
      <c r="OW203" s="151">
        <v>1667</v>
      </c>
      <c r="OX203" s="151">
        <v>-3511</v>
      </c>
      <c r="OY203" s="151"/>
      <c r="OZ203" s="151"/>
      <c r="PA203" s="151"/>
      <c r="PB203" s="151"/>
      <c r="PC203" s="151"/>
      <c r="PD203" s="151"/>
      <c r="PE203" s="151"/>
      <c r="PF203" s="151"/>
      <c r="PG203" s="151"/>
      <c r="PH203" s="151"/>
      <c r="PI203" s="151"/>
      <c r="PJ203" s="154"/>
      <c r="PK203" s="142">
        <v>26095</v>
      </c>
      <c r="PL203" s="142">
        <v>32322</v>
      </c>
    </row>
    <row r="204" spans="1:428" ht="15" x14ac:dyDescent="0.25">
      <c r="A204" s="156">
        <v>311420</v>
      </c>
      <c r="B204" s="157" t="s">
        <v>728</v>
      </c>
      <c r="C204" s="147" t="s">
        <v>389</v>
      </c>
      <c r="D204" s="153"/>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c r="AE204" s="151"/>
      <c r="AF204" s="151"/>
      <c r="AG204" s="151"/>
      <c r="AH204" s="151"/>
      <c r="AI204" s="151"/>
      <c r="AJ204" s="151"/>
      <c r="AK204" s="151"/>
      <c r="AL204" s="151"/>
      <c r="AM204" s="151"/>
      <c r="AN204" s="151"/>
      <c r="AO204" s="151"/>
      <c r="AP204" s="151"/>
      <c r="AQ204" s="151"/>
      <c r="AR204" s="151"/>
      <c r="AS204" s="151"/>
      <c r="AT204" s="151"/>
      <c r="AU204" s="151"/>
      <c r="AV204" s="151"/>
      <c r="AW204" s="151"/>
      <c r="AX204" s="151"/>
      <c r="AY204" s="151"/>
      <c r="AZ204" s="151"/>
      <c r="BA204" s="151"/>
      <c r="BB204" s="151"/>
      <c r="BC204" s="151"/>
      <c r="BD204" s="151"/>
      <c r="BE204" s="151"/>
      <c r="BF204" s="151"/>
      <c r="BG204" s="151"/>
      <c r="BH204" s="151"/>
      <c r="BI204" s="151"/>
      <c r="BJ204" s="151"/>
      <c r="BK204" s="151"/>
      <c r="BL204" s="151"/>
      <c r="BM204" s="151"/>
      <c r="BN204" s="151"/>
      <c r="BO204" s="151"/>
      <c r="BP204" s="151"/>
      <c r="BQ204" s="151"/>
      <c r="BR204" s="151"/>
      <c r="BS204" s="151"/>
      <c r="BT204" s="151"/>
      <c r="BU204" s="151"/>
      <c r="BV204" s="151"/>
      <c r="BW204" s="151"/>
      <c r="BX204" s="151"/>
      <c r="BY204" s="151"/>
      <c r="BZ204" s="151"/>
      <c r="CA204" s="151"/>
      <c r="CB204" s="151"/>
      <c r="CC204" s="151"/>
      <c r="CD204" s="151"/>
      <c r="CE204" s="151"/>
      <c r="CF204" s="151"/>
      <c r="CG204" s="151"/>
      <c r="CH204" s="151"/>
      <c r="CI204" s="151"/>
      <c r="CJ204" s="151"/>
      <c r="CK204" s="151"/>
      <c r="CL204" s="151"/>
      <c r="CM204" s="151"/>
      <c r="CN204" s="151"/>
      <c r="CO204" s="151"/>
      <c r="CP204" s="151"/>
      <c r="CQ204" s="151"/>
      <c r="CR204" s="151"/>
      <c r="CS204" s="151"/>
      <c r="CT204" s="151"/>
      <c r="CU204" s="151"/>
      <c r="CV204" s="151"/>
      <c r="CW204" s="151"/>
      <c r="CX204" s="151"/>
      <c r="CY204" s="151"/>
      <c r="CZ204" s="151"/>
      <c r="DA204" s="151"/>
      <c r="DB204" s="151"/>
      <c r="DC204" s="151"/>
      <c r="DD204" s="151"/>
      <c r="DE204" s="151"/>
      <c r="DF204" s="151"/>
      <c r="DG204" s="151"/>
      <c r="DH204" s="151"/>
      <c r="DI204" s="151"/>
      <c r="DJ204" s="151"/>
      <c r="DK204" s="151"/>
      <c r="DL204" s="151"/>
      <c r="DM204" s="151"/>
      <c r="DN204" s="151"/>
      <c r="DO204" s="151"/>
      <c r="DP204" s="151"/>
      <c r="DQ204" s="151"/>
      <c r="DR204" s="151"/>
      <c r="DS204" s="151"/>
      <c r="DT204" s="151"/>
      <c r="DU204" s="151"/>
      <c r="DV204" s="151"/>
      <c r="DW204" s="151"/>
      <c r="DX204" s="151"/>
      <c r="DY204" s="151"/>
      <c r="DZ204" s="151"/>
      <c r="EA204" s="151"/>
      <c r="EB204" s="151"/>
      <c r="EC204" s="151"/>
      <c r="ED204" s="151"/>
      <c r="EE204" s="151"/>
      <c r="EF204" s="151"/>
      <c r="EG204" s="151"/>
      <c r="EH204" s="151"/>
      <c r="EI204" s="151"/>
      <c r="EJ204" s="151"/>
      <c r="EK204" s="151"/>
      <c r="EL204" s="151"/>
      <c r="EM204" s="151"/>
      <c r="EN204" s="151"/>
      <c r="EO204" s="151"/>
      <c r="EP204" s="151"/>
      <c r="EQ204" s="151"/>
      <c r="ER204" s="151"/>
      <c r="ES204" s="151"/>
      <c r="ET204" s="151"/>
      <c r="EU204" s="151"/>
      <c r="EV204" s="151"/>
      <c r="EW204" s="151"/>
      <c r="EX204" s="151"/>
      <c r="EY204" s="151"/>
      <c r="EZ204" s="151"/>
      <c r="FA204" s="151"/>
      <c r="FB204" s="151"/>
      <c r="FC204" s="151"/>
      <c r="FD204" s="151"/>
      <c r="FE204" s="151"/>
      <c r="FF204" s="151"/>
      <c r="FG204" s="151"/>
      <c r="FH204" s="151"/>
      <c r="FI204" s="151"/>
      <c r="FJ204" s="151"/>
      <c r="FK204" s="151"/>
      <c r="FL204" s="151"/>
      <c r="FM204" s="151"/>
      <c r="FN204" s="151"/>
      <c r="FO204" s="151"/>
      <c r="FP204" s="151"/>
      <c r="FQ204" s="151"/>
      <c r="FR204" s="151"/>
      <c r="FS204" s="151"/>
      <c r="FT204" s="151"/>
      <c r="FU204" s="151"/>
      <c r="FV204" s="151"/>
      <c r="FW204" s="151"/>
      <c r="FX204" s="151"/>
      <c r="FY204" s="151"/>
      <c r="FZ204" s="151"/>
      <c r="GA204" s="151"/>
      <c r="GB204" s="151"/>
      <c r="GC204" s="151"/>
      <c r="GD204" s="151"/>
      <c r="GE204" s="151"/>
      <c r="GF204" s="151"/>
      <c r="GG204" s="151"/>
      <c r="GH204" s="151"/>
      <c r="GI204" s="151"/>
      <c r="GJ204" s="151"/>
      <c r="GK204" s="151"/>
      <c r="GL204" s="151"/>
      <c r="GM204" s="151"/>
      <c r="GN204" s="151"/>
      <c r="GO204" s="151"/>
      <c r="GP204" s="151">
        <v>202</v>
      </c>
      <c r="GQ204" s="151">
        <v>59</v>
      </c>
      <c r="GR204" s="151">
        <v>282</v>
      </c>
      <c r="GS204" s="151">
        <v>4667</v>
      </c>
      <c r="GT204" s="151"/>
      <c r="GU204" s="151">
        <v>3</v>
      </c>
      <c r="GV204" s="151"/>
      <c r="GW204" s="151"/>
      <c r="GX204" s="151"/>
      <c r="GY204" s="151"/>
      <c r="GZ204" s="151"/>
      <c r="HA204" s="151">
        <v>262</v>
      </c>
      <c r="HB204" s="151">
        <v>94</v>
      </c>
      <c r="HC204" s="151">
        <v>30</v>
      </c>
      <c r="HD204" s="151"/>
      <c r="HE204" s="151">
        <v>6</v>
      </c>
      <c r="HF204" s="151">
        <v>253</v>
      </c>
      <c r="HG204" s="151">
        <v>116</v>
      </c>
      <c r="HH204" s="151">
        <v>295</v>
      </c>
      <c r="HI204" s="151"/>
      <c r="HJ204" s="151"/>
      <c r="HK204" s="151"/>
      <c r="HL204" s="151"/>
      <c r="HM204" s="151"/>
      <c r="HN204" s="151"/>
      <c r="HO204" s="151"/>
      <c r="HP204" s="151"/>
      <c r="HQ204" s="151"/>
      <c r="HR204" s="151"/>
      <c r="HS204" s="151"/>
      <c r="HT204" s="151"/>
      <c r="HU204" s="151"/>
      <c r="HV204" s="151"/>
      <c r="HW204" s="151"/>
      <c r="HX204" s="151"/>
      <c r="HY204" s="151"/>
      <c r="HZ204" s="151"/>
      <c r="IA204" s="151"/>
      <c r="IB204" s="151"/>
      <c r="IC204" s="151"/>
      <c r="ID204" s="151"/>
      <c r="IE204" s="151"/>
      <c r="IF204" s="151"/>
      <c r="IG204" s="151"/>
      <c r="IH204" s="151"/>
      <c r="II204" s="151"/>
      <c r="IJ204" s="151"/>
      <c r="IK204" s="151"/>
      <c r="IL204" s="151"/>
      <c r="IM204" s="151"/>
      <c r="IN204" s="151"/>
      <c r="IO204" s="151"/>
      <c r="IP204" s="151"/>
      <c r="IQ204" s="151"/>
      <c r="IR204" s="151"/>
      <c r="IS204" s="151"/>
      <c r="IT204" s="151"/>
      <c r="IU204" s="151"/>
      <c r="IV204" s="151"/>
      <c r="IW204" s="151"/>
      <c r="IX204" s="151"/>
      <c r="IY204" s="151"/>
      <c r="IZ204" s="151"/>
      <c r="JA204" s="151"/>
      <c r="JB204" s="151"/>
      <c r="JC204" s="151"/>
      <c r="JD204" s="151"/>
      <c r="JE204" s="151"/>
      <c r="JF204" s="151"/>
      <c r="JG204" s="151"/>
      <c r="JH204" s="151"/>
      <c r="JI204" s="151"/>
      <c r="JJ204" s="151"/>
      <c r="JK204" s="151"/>
      <c r="JL204" s="151"/>
      <c r="JM204" s="151"/>
      <c r="JN204" s="151"/>
      <c r="JO204" s="151"/>
      <c r="JP204" s="151"/>
      <c r="JQ204" s="151"/>
      <c r="JR204" s="151"/>
      <c r="JS204" s="151"/>
      <c r="JT204" s="151"/>
      <c r="JU204" s="151"/>
      <c r="JV204" s="151"/>
      <c r="JW204" s="151"/>
      <c r="JX204" s="151"/>
      <c r="JY204" s="151">
        <v>5</v>
      </c>
      <c r="JZ204" s="151"/>
      <c r="KA204" s="151"/>
      <c r="KB204" s="151"/>
      <c r="KC204" s="151"/>
      <c r="KD204" s="151"/>
      <c r="KE204" s="151"/>
      <c r="KF204" s="151"/>
      <c r="KG204" s="151"/>
      <c r="KH204" s="151">
        <v>9</v>
      </c>
      <c r="KI204" s="151"/>
      <c r="KJ204" s="151"/>
      <c r="KK204" s="151"/>
      <c r="KL204" s="151"/>
      <c r="KM204" s="151"/>
      <c r="KN204" s="151"/>
      <c r="KO204" s="151"/>
      <c r="KP204" s="151"/>
      <c r="KQ204" s="151"/>
      <c r="KR204" s="151"/>
      <c r="KS204" s="151"/>
      <c r="KT204" s="151"/>
      <c r="KU204" s="151"/>
      <c r="KV204" s="151"/>
      <c r="KW204" s="151"/>
      <c r="KX204" s="151"/>
      <c r="KY204" s="151"/>
      <c r="KZ204" s="151"/>
      <c r="LA204" s="151"/>
      <c r="LB204" s="151"/>
      <c r="LC204" s="151"/>
      <c r="LD204" s="151"/>
      <c r="LE204" s="151"/>
      <c r="LF204" s="151"/>
      <c r="LG204" s="151"/>
      <c r="LH204" s="151"/>
      <c r="LI204" s="151"/>
      <c r="LJ204" s="151"/>
      <c r="LK204" s="151"/>
      <c r="LL204" s="151"/>
      <c r="LM204" s="151"/>
      <c r="LN204" s="151"/>
      <c r="LO204" s="151"/>
      <c r="LP204" s="151"/>
      <c r="LQ204" s="151"/>
      <c r="LR204" s="151"/>
      <c r="LS204" s="151"/>
      <c r="LT204" s="151"/>
      <c r="LU204" s="151"/>
      <c r="LV204" s="151"/>
      <c r="LW204" s="151"/>
      <c r="LX204" s="151"/>
      <c r="LY204" s="151"/>
      <c r="LZ204" s="151"/>
      <c r="MA204" s="151">
        <v>8</v>
      </c>
      <c r="MB204" s="151"/>
      <c r="MC204" s="151"/>
      <c r="MD204" s="151"/>
      <c r="ME204" s="151"/>
      <c r="MF204" s="151"/>
      <c r="MG204" s="151">
        <v>1</v>
      </c>
      <c r="MH204" s="151"/>
      <c r="MI204" s="151"/>
      <c r="MJ204" s="151"/>
      <c r="MK204" s="151"/>
      <c r="ML204" s="151"/>
      <c r="MM204" s="151"/>
      <c r="MN204" s="151"/>
      <c r="MO204" s="151"/>
      <c r="MP204" s="151"/>
      <c r="MQ204" s="151">
        <v>163</v>
      </c>
      <c r="MR204" s="151">
        <v>247</v>
      </c>
      <c r="MS204" s="151"/>
      <c r="MT204" s="151"/>
      <c r="MU204" s="151"/>
      <c r="MV204" s="151"/>
      <c r="MW204" s="151"/>
      <c r="MX204" s="151"/>
      <c r="MY204" s="151"/>
      <c r="MZ204" s="151"/>
      <c r="NA204" s="151">
        <v>284</v>
      </c>
      <c r="NB204" s="151">
        <v>270</v>
      </c>
      <c r="NC204" s="151">
        <v>123</v>
      </c>
      <c r="ND204" s="151">
        <v>90</v>
      </c>
      <c r="NE204" s="151">
        <v>416</v>
      </c>
      <c r="NF204" s="151">
        <v>24</v>
      </c>
      <c r="NG204" s="151"/>
      <c r="NH204" s="151">
        <v>0</v>
      </c>
      <c r="NI204" s="151"/>
      <c r="NJ204" s="151"/>
      <c r="NK204" s="151"/>
      <c r="NL204" s="151">
        <v>3</v>
      </c>
      <c r="NM204" s="151">
        <v>4</v>
      </c>
      <c r="NN204" s="151">
        <v>52</v>
      </c>
      <c r="NO204" s="151">
        <v>176</v>
      </c>
      <c r="NP204" s="151">
        <v>1717</v>
      </c>
      <c r="NQ204" s="151">
        <v>1320</v>
      </c>
      <c r="NR204" s="151">
        <v>298</v>
      </c>
      <c r="NS204" s="151"/>
      <c r="NT204" s="151"/>
      <c r="NU204" s="151"/>
      <c r="NV204" s="151"/>
      <c r="NW204" s="151"/>
      <c r="NX204" s="151"/>
      <c r="NY204" s="151"/>
      <c r="NZ204" s="151"/>
      <c r="OA204" s="151">
        <v>68</v>
      </c>
      <c r="OB204" s="151"/>
      <c r="OC204" s="151">
        <v>109</v>
      </c>
      <c r="OD204" s="151"/>
      <c r="OE204" s="151">
        <v>39</v>
      </c>
      <c r="OF204" s="151"/>
      <c r="OG204" s="151"/>
      <c r="OH204" s="151">
        <v>165</v>
      </c>
      <c r="OI204" s="151">
        <v>144</v>
      </c>
      <c r="OJ204" s="151">
        <v>2259</v>
      </c>
      <c r="OK204" s="151">
        <v>2033</v>
      </c>
      <c r="OL204" s="151">
        <v>1268</v>
      </c>
      <c r="OM204" s="151"/>
      <c r="ON204" s="151"/>
      <c r="OO204" s="152"/>
      <c r="OP204" s="142">
        <v>17563</v>
      </c>
      <c r="OQ204" s="153">
        <v>25702</v>
      </c>
      <c r="OR204" s="151"/>
      <c r="OS204" s="151"/>
      <c r="OT204" s="151"/>
      <c r="OU204" s="151"/>
      <c r="OV204" s="151">
        <v>268</v>
      </c>
      <c r="OW204" s="151">
        <v>3388</v>
      </c>
      <c r="OX204" s="151">
        <v>-7263</v>
      </c>
      <c r="OY204" s="151"/>
      <c r="OZ204" s="151"/>
      <c r="PA204" s="151"/>
      <c r="PB204" s="151"/>
      <c r="PC204" s="151"/>
      <c r="PD204" s="151"/>
      <c r="PE204" s="151"/>
      <c r="PF204" s="151"/>
      <c r="PG204" s="151"/>
      <c r="PH204" s="151"/>
      <c r="PI204" s="151"/>
      <c r="PJ204" s="154"/>
      <c r="PK204" s="142">
        <v>22095</v>
      </c>
      <c r="PL204" s="142">
        <v>39658</v>
      </c>
    </row>
    <row r="205" spans="1:428" ht="15" x14ac:dyDescent="0.25">
      <c r="A205" s="156">
        <v>311513</v>
      </c>
      <c r="B205" s="157" t="s">
        <v>728</v>
      </c>
      <c r="C205" s="147" t="s">
        <v>390</v>
      </c>
      <c r="D205" s="153"/>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c r="AE205" s="151"/>
      <c r="AF205" s="151"/>
      <c r="AG205" s="151"/>
      <c r="AH205" s="151"/>
      <c r="AI205" s="151"/>
      <c r="AJ205" s="151"/>
      <c r="AK205" s="151"/>
      <c r="AL205" s="151"/>
      <c r="AM205" s="151"/>
      <c r="AN205" s="151"/>
      <c r="AO205" s="151"/>
      <c r="AP205" s="151"/>
      <c r="AQ205" s="151"/>
      <c r="AR205" s="151"/>
      <c r="AS205" s="151"/>
      <c r="AT205" s="151"/>
      <c r="AU205" s="151"/>
      <c r="AV205" s="151"/>
      <c r="AW205" s="151"/>
      <c r="AX205" s="151"/>
      <c r="AY205" s="151"/>
      <c r="AZ205" s="151"/>
      <c r="BA205" s="151"/>
      <c r="BB205" s="151"/>
      <c r="BC205" s="151"/>
      <c r="BD205" s="151"/>
      <c r="BE205" s="151"/>
      <c r="BF205" s="151"/>
      <c r="BG205" s="151"/>
      <c r="BH205" s="151"/>
      <c r="BI205" s="151"/>
      <c r="BJ205" s="151"/>
      <c r="BK205" s="151"/>
      <c r="BL205" s="151"/>
      <c r="BM205" s="151"/>
      <c r="BN205" s="151"/>
      <c r="BO205" s="151"/>
      <c r="BP205" s="151"/>
      <c r="BQ205" s="151"/>
      <c r="BR205" s="151"/>
      <c r="BS205" s="151"/>
      <c r="BT205" s="151"/>
      <c r="BU205" s="151"/>
      <c r="BV205" s="151"/>
      <c r="BW205" s="151"/>
      <c r="BX205" s="151"/>
      <c r="BY205" s="151"/>
      <c r="BZ205" s="151"/>
      <c r="CA205" s="151"/>
      <c r="CB205" s="151"/>
      <c r="CC205" s="151"/>
      <c r="CD205" s="151"/>
      <c r="CE205" s="151"/>
      <c r="CF205" s="151"/>
      <c r="CG205" s="151"/>
      <c r="CH205" s="151"/>
      <c r="CI205" s="151"/>
      <c r="CJ205" s="151"/>
      <c r="CK205" s="151"/>
      <c r="CL205" s="151"/>
      <c r="CM205" s="151"/>
      <c r="CN205" s="151"/>
      <c r="CO205" s="151"/>
      <c r="CP205" s="151"/>
      <c r="CQ205" s="151"/>
      <c r="CR205" s="151"/>
      <c r="CS205" s="151"/>
      <c r="CT205" s="151"/>
      <c r="CU205" s="151"/>
      <c r="CV205" s="151"/>
      <c r="CW205" s="151"/>
      <c r="CX205" s="151"/>
      <c r="CY205" s="151"/>
      <c r="CZ205" s="151"/>
      <c r="DA205" s="151"/>
      <c r="DB205" s="151"/>
      <c r="DC205" s="151"/>
      <c r="DD205" s="151"/>
      <c r="DE205" s="151"/>
      <c r="DF205" s="151"/>
      <c r="DG205" s="151"/>
      <c r="DH205" s="151"/>
      <c r="DI205" s="151"/>
      <c r="DJ205" s="151"/>
      <c r="DK205" s="151"/>
      <c r="DL205" s="151"/>
      <c r="DM205" s="151"/>
      <c r="DN205" s="151"/>
      <c r="DO205" s="151"/>
      <c r="DP205" s="151"/>
      <c r="DQ205" s="151"/>
      <c r="DR205" s="151"/>
      <c r="DS205" s="151"/>
      <c r="DT205" s="151"/>
      <c r="DU205" s="151"/>
      <c r="DV205" s="151"/>
      <c r="DW205" s="151"/>
      <c r="DX205" s="151"/>
      <c r="DY205" s="151"/>
      <c r="DZ205" s="151"/>
      <c r="EA205" s="151"/>
      <c r="EB205" s="151"/>
      <c r="EC205" s="151"/>
      <c r="ED205" s="151"/>
      <c r="EE205" s="151"/>
      <c r="EF205" s="151"/>
      <c r="EG205" s="151"/>
      <c r="EH205" s="151"/>
      <c r="EI205" s="151"/>
      <c r="EJ205" s="151"/>
      <c r="EK205" s="151"/>
      <c r="EL205" s="151"/>
      <c r="EM205" s="151"/>
      <c r="EN205" s="151"/>
      <c r="EO205" s="151"/>
      <c r="EP205" s="151"/>
      <c r="EQ205" s="151"/>
      <c r="ER205" s="151"/>
      <c r="ES205" s="151"/>
      <c r="ET205" s="151"/>
      <c r="EU205" s="151"/>
      <c r="EV205" s="151"/>
      <c r="EW205" s="151"/>
      <c r="EX205" s="151"/>
      <c r="EY205" s="151"/>
      <c r="EZ205" s="151"/>
      <c r="FA205" s="151"/>
      <c r="FB205" s="151"/>
      <c r="FC205" s="151"/>
      <c r="FD205" s="151"/>
      <c r="FE205" s="151"/>
      <c r="FF205" s="151"/>
      <c r="FG205" s="151"/>
      <c r="FH205" s="151"/>
      <c r="FI205" s="151"/>
      <c r="FJ205" s="151"/>
      <c r="FK205" s="151"/>
      <c r="FL205" s="151"/>
      <c r="FM205" s="151"/>
      <c r="FN205" s="151"/>
      <c r="FO205" s="151"/>
      <c r="FP205" s="151"/>
      <c r="FQ205" s="151"/>
      <c r="FR205" s="151"/>
      <c r="FS205" s="151"/>
      <c r="FT205" s="151"/>
      <c r="FU205" s="151"/>
      <c r="FV205" s="151"/>
      <c r="FW205" s="151"/>
      <c r="FX205" s="151"/>
      <c r="FY205" s="151"/>
      <c r="FZ205" s="151"/>
      <c r="GA205" s="151"/>
      <c r="GB205" s="151"/>
      <c r="GC205" s="151"/>
      <c r="GD205" s="151"/>
      <c r="GE205" s="151"/>
      <c r="GF205" s="151"/>
      <c r="GG205" s="151"/>
      <c r="GH205" s="151"/>
      <c r="GI205" s="151"/>
      <c r="GJ205" s="151"/>
      <c r="GK205" s="151"/>
      <c r="GL205" s="151"/>
      <c r="GM205" s="151"/>
      <c r="GN205" s="151"/>
      <c r="GO205" s="151"/>
      <c r="GP205" s="151"/>
      <c r="GQ205" s="151"/>
      <c r="GR205" s="151">
        <v>2030</v>
      </c>
      <c r="GS205" s="151"/>
      <c r="GT205" s="151">
        <v>10821</v>
      </c>
      <c r="GU205" s="151">
        <v>262</v>
      </c>
      <c r="GV205" s="151">
        <v>27</v>
      </c>
      <c r="GW205" s="151"/>
      <c r="GX205" s="151"/>
      <c r="GY205" s="151"/>
      <c r="GZ205" s="151"/>
      <c r="HA205" s="151">
        <v>105</v>
      </c>
      <c r="HB205" s="151">
        <v>158</v>
      </c>
      <c r="HC205" s="151"/>
      <c r="HD205" s="151"/>
      <c r="HE205" s="151"/>
      <c r="HF205" s="151"/>
      <c r="HG205" s="151">
        <v>1</v>
      </c>
      <c r="HH205" s="151"/>
      <c r="HI205" s="151"/>
      <c r="HJ205" s="151"/>
      <c r="HK205" s="151"/>
      <c r="HL205" s="151"/>
      <c r="HM205" s="151"/>
      <c r="HN205" s="151"/>
      <c r="HO205" s="151"/>
      <c r="HP205" s="151"/>
      <c r="HQ205" s="151"/>
      <c r="HR205" s="151"/>
      <c r="HS205" s="151"/>
      <c r="HT205" s="151"/>
      <c r="HU205" s="151"/>
      <c r="HV205" s="151"/>
      <c r="HW205" s="151"/>
      <c r="HX205" s="151"/>
      <c r="HY205" s="151"/>
      <c r="HZ205" s="151"/>
      <c r="IA205" s="151"/>
      <c r="IB205" s="151"/>
      <c r="IC205" s="151"/>
      <c r="ID205" s="151"/>
      <c r="IE205" s="151"/>
      <c r="IF205" s="151"/>
      <c r="IG205" s="151"/>
      <c r="IH205" s="151"/>
      <c r="II205" s="151"/>
      <c r="IJ205" s="151"/>
      <c r="IK205" s="151"/>
      <c r="IL205" s="151"/>
      <c r="IM205" s="151"/>
      <c r="IN205" s="151"/>
      <c r="IO205" s="151"/>
      <c r="IP205" s="151"/>
      <c r="IQ205" s="151"/>
      <c r="IR205" s="151"/>
      <c r="IS205" s="151"/>
      <c r="IT205" s="151"/>
      <c r="IU205" s="151"/>
      <c r="IV205" s="151"/>
      <c r="IW205" s="151"/>
      <c r="IX205" s="151"/>
      <c r="IY205" s="151"/>
      <c r="IZ205" s="151"/>
      <c r="JA205" s="151"/>
      <c r="JB205" s="151"/>
      <c r="JC205" s="151"/>
      <c r="JD205" s="151"/>
      <c r="JE205" s="151"/>
      <c r="JF205" s="151"/>
      <c r="JG205" s="151"/>
      <c r="JH205" s="151"/>
      <c r="JI205" s="151"/>
      <c r="JJ205" s="151"/>
      <c r="JK205" s="151"/>
      <c r="JL205" s="151"/>
      <c r="JM205" s="151"/>
      <c r="JN205" s="151"/>
      <c r="JO205" s="151"/>
      <c r="JP205" s="151"/>
      <c r="JQ205" s="151"/>
      <c r="JR205" s="151"/>
      <c r="JS205" s="151"/>
      <c r="JT205" s="151"/>
      <c r="JU205" s="151"/>
      <c r="JV205" s="151"/>
      <c r="JW205" s="151"/>
      <c r="JX205" s="151"/>
      <c r="JY205" s="151">
        <v>10</v>
      </c>
      <c r="JZ205" s="151"/>
      <c r="KA205" s="151"/>
      <c r="KB205" s="151"/>
      <c r="KC205" s="151"/>
      <c r="KD205" s="151"/>
      <c r="KE205" s="151"/>
      <c r="KF205" s="151"/>
      <c r="KG205" s="151"/>
      <c r="KH205" s="151">
        <v>48</v>
      </c>
      <c r="KI205" s="151"/>
      <c r="KJ205" s="151"/>
      <c r="KK205" s="151"/>
      <c r="KL205" s="151">
        <v>1</v>
      </c>
      <c r="KM205" s="151"/>
      <c r="KN205" s="151"/>
      <c r="KO205" s="151"/>
      <c r="KP205" s="151"/>
      <c r="KQ205" s="151"/>
      <c r="KR205" s="151"/>
      <c r="KS205" s="151"/>
      <c r="KT205" s="151"/>
      <c r="KU205" s="151"/>
      <c r="KV205" s="151"/>
      <c r="KW205" s="151"/>
      <c r="KX205" s="151"/>
      <c r="KY205" s="151"/>
      <c r="KZ205" s="151"/>
      <c r="LA205" s="151"/>
      <c r="LB205" s="151"/>
      <c r="LC205" s="151"/>
      <c r="LD205" s="151"/>
      <c r="LE205" s="151"/>
      <c r="LF205" s="151"/>
      <c r="LG205" s="151"/>
      <c r="LH205" s="151"/>
      <c r="LI205" s="151"/>
      <c r="LJ205" s="151"/>
      <c r="LK205" s="151"/>
      <c r="LL205" s="151"/>
      <c r="LM205" s="151"/>
      <c r="LN205" s="151"/>
      <c r="LO205" s="151"/>
      <c r="LP205" s="151"/>
      <c r="LQ205" s="151"/>
      <c r="LR205" s="151"/>
      <c r="LS205" s="151"/>
      <c r="LT205" s="151"/>
      <c r="LU205" s="151"/>
      <c r="LV205" s="151"/>
      <c r="LW205" s="151"/>
      <c r="LX205" s="151"/>
      <c r="LY205" s="151"/>
      <c r="LZ205" s="151"/>
      <c r="MA205" s="151">
        <v>17</v>
      </c>
      <c r="MB205" s="151"/>
      <c r="MC205" s="151"/>
      <c r="MD205" s="151"/>
      <c r="ME205" s="151"/>
      <c r="MF205" s="151"/>
      <c r="MG205" s="151"/>
      <c r="MH205" s="151"/>
      <c r="MI205" s="151"/>
      <c r="MJ205" s="151"/>
      <c r="MK205" s="151"/>
      <c r="ML205" s="151"/>
      <c r="MM205" s="151"/>
      <c r="MN205" s="151"/>
      <c r="MO205" s="151"/>
      <c r="MP205" s="151"/>
      <c r="MQ205" s="151">
        <v>278</v>
      </c>
      <c r="MR205" s="151">
        <v>192</v>
      </c>
      <c r="MS205" s="151"/>
      <c r="MT205" s="151"/>
      <c r="MU205" s="151"/>
      <c r="MV205" s="151"/>
      <c r="MW205" s="151"/>
      <c r="MX205" s="151"/>
      <c r="MY205" s="151"/>
      <c r="MZ205" s="151"/>
      <c r="NA205" s="151">
        <v>658</v>
      </c>
      <c r="NB205" s="151">
        <v>450</v>
      </c>
      <c r="NC205" s="151">
        <v>8</v>
      </c>
      <c r="ND205" s="151">
        <v>78</v>
      </c>
      <c r="NE205" s="151">
        <v>579</v>
      </c>
      <c r="NF205" s="151">
        <v>54</v>
      </c>
      <c r="NG205" s="151"/>
      <c r="NH205" s="151"/>
      <c r="NI205" s="151"/>
      <c r="NJ205" s="151"/>
      <c r="NK205" s="151"/>
      <c r="NL205" s="151">
        <v>56</v>
      </c>
      <c r="NM205" s="151">
        <v>3</v>
      </c>
      <c r="NN205" s="151">
        <v>51</v>
      </c>
      <c r="NO205" s="151">
        <v>42</v>
      </c>
      <c r="NP205" s="151">
        <v>1917</v>
      </c>
      <c r="NQ205" s="151">
        <v>4239</v>
      </c>
      <c r="NR205" s="151">
        <v>1083</v>
      </c>
      <c r="NS205" s="151"/>
      <c r="NT205" s="151"/>
      <c r="NU205" s="151"/>
      <c r="NV205" s="151"/>
      <c r="NW205" s="151"/>
      <c r="NX205" s="151"/>
      <c r="NY205" s="151"/>
      <c r="NZ205" s="151"/>
      <c r="OA205" s="151">
        <v>8</v>
      </c>
      <c r="OB205" s="151"/>
      <c r="OC205" s="151">
        <v>61</v>
      </c>
      <c r="OD205" s="151"/>
      <c r="OE205" s="151">
        <v>478</v>
      </c>
      <c r="OF205" s="151"/>
      <c r="OG205" s="151"/>
      <c r="OH205" s="151"/>
      <c r="OI205" s="151">
        <v>84</v>
      </c>
      <c r="OJ205" s="151">
        <v>162</v>
      </c>
      <c r="OK205" s="151">
        <v>411</v>
      </c>
      <c r="OL205" s="151">
        <v>552</v>
      </c>
      <c r="OM205" s="151"/>
      <c r="ON205" s="151"/>
      <c r="OO205" s="152"/>
      <c r="OP205" s="142">
        <v>24923</v>
      </c>
      <c r="OQ205" s="153">
        <v>17247</v>
      </c>
      <c r="OR205" s="151"/>
      <c r="OS205" s="151"/>
      <c r="OT205" s="151"/>
      <c r="OU205" s="151"/>
      <c r="OV205" s="151">
        <v>85</v>
      </c>
      <c r="OW205" s="151">
        <v>1650</v>
      </c>
      <c r="OX205" s="151">
        <v>-1318</v>
      </c>
      <c r="OY205" s="151"/>
      <c r="OZ205" s="151"/>
      <c r="PA205" s="151"/>
      <c r="PB205" s="151"/>
      <c r="PC205" s="151"/>
      <c r="PD205" s="151"/>
      <c r="PE205" s="151"/>
      <c r="PF205" s="151"/>
      <c r="PG205" s="151"/>
      <c r="PH205" s="151"/>
      <c r="PI205" s="151"/>
      <c r="PJ205" s="154"/>
      <c r="PK205" s="142">
        <v>17664</v>
      </c>
      <c r="PL205" s="142">
        <v>42587</v>
      </c>
    </row>
    <row r="206" spans="1:428" ht="15" x14ac:dyDescent="0.25">
      <c r="A206" s="156">
        <v>311514</v>
      </c>
      <c r="B206" s="157" t="s">
        <v>728</v>
      </c>
      <c r="C206" s="147" t="s">
        <v>391</v>
      </c>
      <c r="D206" s="153"/>
      <c r="E206" s="151"/>
      <c r="F206" s="151"/>
      <c r="G206" s="151"/>
      <c r="H206" s="151"/>
      <c r="I206" s="151"/>
      <c r="J206" s="151"/>
      <c r="K206" s="151"/>
      <c r="L206" s="151">
        <v>54</v>
      </c>
      <c r="M206" s="151">
        <v>3</v>
      </c>
      <c r="N206" s="151"/>
      <c r="O206" s="151"/>
      <c r="P206" s="151"/>
      <c r="Q206" s="151"/>
      <c r="R206" s="151"/>
      <c r="S206" s="151"/>
      <c r="T206" s="151"/>
      <c r="U206" s="151"/>
      <c r="V206" s="151"/>
      <c r="W206" s="151"/>
      <c r="X206" s="151"/>
      <c r="Y206" s="151"/>
      <c r="Z206" s="151"/>
      <c r="AA206" s="151"/>
      <c r="AB206" s="151"/>
      <c r="AC206" s="151"/>
      <c r="AD206" s="151"/>
      <c r="AE206" s="151"/>
      <c r="AF206" s="151"/>
      <c r="AG206" s="151"/>
      <c r="AH206" s="151"/>
      <c r="AI206" s="151"/>
      <c r="AJ206" s="151"/>
      <c r="AK206" s="151"/>
      <c r="AL206" s="151"/>
      <c r="AM206" s="151"/>
      <c r="AN206" s="151"/>
      <c r="AO206" s="151"/>
      <c r="AP206" s="151"/>
      <c r="AQ206" s="151"/>
      <c r="AR206" s="151"/>
      <c r="AS206" s="151"/>
      <c r="AT206" s="151"/>
      <c r="AU206" s="151"/>
      <c r="AV206" s="151"/>
      <c r="AW206" s="151"/>
      <c r="AX206" s="151"/>
      <c r="AY206" s="151"/>
      <c r="AZ206" s="151"/>
      <c r="BA206" s="151"/>
      <c r="BB206" s="151"/>
      <c r="BC206" s="151"/>
      <c r="BD206" s="151"/>
      <c r="BE206" s="151"/>
      <c r="BF206" s="151"/>
      <c r="BG206" s="151"/>
      <c r="BH206" s="151"/>
      <c r="BI206" s="151"/>
      <c r="BJ206" s="151"/>
      <c r="BK206" s="151"/>
      <c r="BL206" s="151"/>
      <c r="BM206" s="151"/>
      <c r="BN206" s="151"/>
      <c r="BO206" s="151"/>
      <c r="BP206" s="151"/>
      <c r="BQ206" s="151"/>
      <c r="BR206" s="151"/>
      <c r="BS206" s="151"/>
      <c r="BT206" s="151"/>
      <c r="BU206" s="151"/>
      <c r="BV206" s="151"/>
      <c r="BW206" s="151"/>
      <c r="BX206" s="151"/>
      <c r="BY206" s="151"/>
      <c r="BZ206" s="151"/>
      <c r="CA206" s="151"/>
      <c r="CB206" s="151"/>
      <c r="CC206" s="151"/>
      <c r="CD206" s="151"/>
      <c r="CE206" s="151"/>
      <c r="CF206" s="151"/>
      <c r="CG206" s="151"/>
      <c r="CH206" s="151"/>
      <c r="CI206" s="151"/>
      <c r="CJ206" s="151"/>
      <c r="CK206" s="151"/>
      <c r="CL206" s="151"/>
      <c r="CM206" s="151"/>
      <c r="CN206" s="151"/>
      <c r="CO206" s="151"/>
      <c r="CP206" s="151"/>
      <c r="CQ206" s="151"/>
      <c r="CR206" s="151"/>
      <c r="CS206" s="151"/>
      <c r="CT206" s="151"/>
      <c r="CU206" s="151"/>
      <c r="CV206" s="151"/>
      <c r="CW206" s="151"/>
      <c r="CX206" s="151"/>
      <c r="CY206" s="151"/>
      <c r="CZ206" s="151"/>
      <c r="DA206" s="151"/>
      <c r="DB206" s="151"/>
      <c r="DC206" s="151"/>
      <c r="DD206" s="151"/>
      <c r="DE206" s="151"/>
      <c r="DF206" s="151"/>
      <c r="DG206" s="151"/>
      <c r="DH206" s="151"/>
      <c r="DI206" s="151"/>
      <c r="DJ206" s="151"/>
      <c r="DK206" s="151"/>
      <c r="DL206" s="151"/>
      <c r="DM206" s="151"/>
      <c r="DN206" s="151"/>
      <c r="DO206" s="151"/>
      <c r="DP206" s="151"/>
      <c r="DQ206" s="151"/>
      <c r="DR206" s="151"/>
      <c r="DS206" s="151"/>
      <c r="DT206" s="151"/>
      <c r="DU206" s="151"/>
      <c r="DV206" s="151"/>
      <c r="DW206" s="151"/>
      <c r="DX206" s="151"/>
      <c r="DY206" s="151"/>
      <c r="DZ206" s="151"/>
      <c r="EA206" s="151"/>
      <c r="EB206" s="151"/>
      <c r="EC206" s="151"/>
      <c r="ED206" s="151"/>
      <c r="EE206" s="151"/>
      <c r="EF206" s="151"/>
      <c r="EG206" s="151"/>
      <c r="EH206" s="151"/>
      <c r="EI206" s="151"/>
      <c r="EJ206" s="151"/>
      <c r="EK206" s="151"/>
      <c r="EL206" s="151"/>
      <c r="EM206" s="151"/>
      <c r="EN206" s="151"/>
      <c r="EO206" s="151"/>
      <c r="EP206" s="151"/>
      <c r="EQ206" s="151"/>
      <c r="ER206" s="151"/>
      <c r="ES206" s="151"/>
      <c r="ET206" s="151"/>
      <c r="EU206" s="151"/>
      <c r="EV206" s="151"/>
      <c r="EW206" s="151"/>
      <c r="EX206" s="151"/>
      <c r="EY206" s="151"/>
      <c r="EZ206" s="151"/>
      <c r="FA206" s="151"/>
      <c r="FB206" s="151"/>
      <c r="FC206" s="151"/>
      <c r="FD206" s="151"/>
      <c r="FE206" s="151"/>
      <c r="FF206" s="151"/>
      <c r="FG206" s="151"/>
      <c r="FH206" s="151"/>
      <c r="FI206" s="151"/>
      <c r="FJ206" s="151"/>
      <c r="FK206" s="151"/>
      <c r="FL206" s="151"/>
      <c r="FM206" s="151"/>
      <c r="FN206" s="151"/>
      <c r="FO206" s="151"/>
      <c r="FP206" s="151"/>
      <c r="FQ206" s="151"/>
      <c r="FR206" s="151"/>
      <c r="FS206" s="151"/>
      <c r="FT206" s="151"/>
      <c r="FU206" s="151"/>
      <c r="FV206" s="151"/>
      <c r="FW206" s="151"/>
      <c r="FX206" s="151"/>
      <c r="FY206" s="151"/>
      <c r="FZ206" s="151"/>
      <c r="GA206" s="151"/>
      <c r="GB206" s="151"/>
      <c r="GC206" s="151"/>
      <c r="GD206" s="151"/>
      <c r="GE206" s="151"/>
      <c r="GF206" s="151"/>
      <c r="GG206" s="151"/>
      <c r="GH206" s="151"/>
      <c r="GI206" s="151"/>
      <c r="GJ206" s="151">
        <v>87</v>
      </c>
      <c r="GK206" s="151">
        <v>173</v>
      </c>
      <c r="GL206" s="151"/>
      <c r="GM206" s="151"/>
      <c r="GN206" s="151"/>
      <c r="GO206" s="151"/>
      <c r="GP206" s="151"/>
      <c r="GQ206" s="151">
        <v>173</v>
      </c>
      <c r="GR206" s="151"/>
      <c r="GS206" s="151"/>
      <c r="GT206" s="151">
        <v>794</v>
      </c>
      <c r="GU206" s="151">
        <v>1859</v>
      </c>
      <c r="GV206" s="151">
        <v>1470</v>
      </c>
      <c r="GW206" s="151">
        <v>557</v>
      </c>
      <c r="GX206" s="151"/>
      <c r="GY206" s="151"/>
      <c r="GZ206" s="151"/>
      <c r="HA206" s="151">
        <v>211</v>
      </c>
      <c r="HB206" s="151">
        <v>255</v>
      </c>
      <c r="HC206" s="151"/>
      <c r="HD206" s="151"/>
      <c r="HE206" s="151"/>
      <c r="HF206" s="151">
        <v>50</v>
      </c>
      <c r="HG206" s="151">
        <v>52</v>
      </c>
      <c r="HH206" s="151"/>
      <c r="HI206" s="151"/>
      <c r="HJ206" s="151"/>
      <c r="HK206" s="151"/>
      <c r="HL206" s="151"/>
      <c r="HM206" s="151"/>
      <c r="HN206" s="151"/>
      <c r="HO206" s="151"/>
      <c r="HP206" s="151"/>
      <c r="HQ206" s="151"/>
      <c r="HR206" s="151"/>
      <c r="HS206" s="151"/>
      <c r="HT206" s="151"/>
      <c r="HU206" s="151"/>
      <c r="HV206" s="151"/>
      <c r="HW206" s="151"/>
      <c r="HX206" s="151"/>
      <c r="HY206" s="151"/>
      <c r="HZ206" s="151"/>
      <c r="IA206" s="151"/>
      <c r="IB206" s="151"/>
      <c r="IC206" s="151"/>
      <c r="ID206" s="151"/>
      <c r="IE206" s="151"/>
      <c r="IF206" s="151"/>
      <c r="IG206" s="151"/>
      <c r="IH206" s="151"/>
      <c r="II206" s="151"/>
      <c r="IJ206" s="151"/>
      <c r="IK206" s="151"/>
      <c r="IL206" s="151"/>
      <c r="IM206" s="151"/>
      <c r="IN206" s="151"/>
      <c r="IO206" s="151"/>
      <c r="IP206" s="151">
        <v>7</v>
      </c>
      <c r="IQ206" s="151">
        <v>21</v>
      </c>
      <c r="IR206" s="151">
        <v>4</v>
      </c>
      <c r="IS206" s="151">
        <v>31</v>
      </c>
      <c r="IT206" s="151"/>
      <c r="IU206" s="151"/>
      <c r="IV206" s="151"/>
      <c r="IW206" s="151"/>
      <c r="IX206" s="151"/>
      <c r="IY206" s="151"/>
      <c r="IZ206" s="151"/>
      <c r="JA206" s="151"/>
      <c r="JB206" s="151"/>
      <c r="JC206" s="151"/>
      <c r="JD206" s="151"/>
      <c r="JE206" s="151"/>
      <c r="JF206" s="151"/>
      <c r="JG206" s="151"/>
      <c r="JH206" s="151"/>
      <c r="JI206" s="151"/>
      <c r="JJ206" s="151"/>
      <c r="JK206" s="151"/>
      <c r="JL206" s="151"/>
      <c r="JM206" s="151"/>
      <c r="JN206" s="151"/>
      <c r="JO206" s="151"/>
      <c r="JP206" s="151"/>
      <c r="JQ206" s="151"/>
      <c r="JR206" s="151"/>
      <c r="JS206" s="151"/>
      <c r="JT206" s="151">
        <v>1105</v>
      </c>
      <c r="JU206" s="151">
        <v>12</v>
      </c>
      <c r="JV206" s="151"/>
      <c r="JW206" s="151"/>
      <c r="JX206" s="151">
        <v>8</v>
      </c>
      <c r="JY206" s="151">
        <v>18</v>
      </c>
      <c r="JZ206" s="151"/>
      <c r="KA206" s="151"/>
      <c r="KB206" s="151"/>
      <c r="KC206" s="151"/>
      <c r="KD206" s="151"/>
      <c r="KE206" s="151"/>
      <c r="KF206" s="151"/>
      <c r="KG206" s="151"/>
      <c r="KH206" s="151">
        <v>1</v>
      </c>
      <c r="KI206" s="151"/>
      <c r="KJ206" s="151"/>
      <c r="KK206" s="151"/>
      <c r="KL206" s="151"/>
      <c r="KM206" s="151"/>
      <c r="KN206" s="151"/>
      <c r="KO206" s="151"/>
      <c r="KP206" s="151"/>
      <c r="KQ206" s="151"/>
      <c r="KR206" s="151"/>
      <c r="KS206" s="151"/>
      <c r="KT206" s="151"/>
      <c r="KU206" s="151"/>
      <c r="KV206" s="151"/>
      <c r="KW206" s="151"/>
      <c r="KX206" s="151"/>
      <c r="KY206" s="151"/>
      <c r="KZ206" s="151"/>
      <c r="LA206" s="151"/>
      <c r="LB206" s="151"/>
      <c r="LC206" s="151"/>
      <c r="LD206" s="151"/>
      <c r="LE206" s="151"/>
      <c r="LF206" s="151"/>
      <c r="LG206" s="151"/>
      <c r="LH206" s="151"/>
      <c r="LI206" s="151"/>
      <c r="LJ206" s="151"/>
      <c r="LK206" s="151"/>
      <c r="LL206" s="151"/>
      <c r="LM206" s="151"/>
      <c r="LN206" s="151"/>
      <c r="LO206" s="151"/>
      <c r="LP206" s="151"/>
      <c r="LQ206" s="151"/>
      <c r="LR206" s="151"/>
      <c r="LS206" s="151"/>
      <c r="LT206" s="151"/>
      <c r="LU206" s="151"/>
      <c r="LV206" s="151"/>
      <c r="LW206" s="151"/>
      <c r="LX206" s="151"/>
      <c r="LY206" s="151"/>
      <c r="LZ206" s="151"/>
      <c r="MA206" s="151">
        <v>3</v>
      </c>
      <c r="MB206" s="151"/>
      <c r="MC206" s="151"/>
      <c r="MD206" s="151"/>
      <c r="ME206" s="151"/>
      <c r="MF206" s="151"/>
      <c r="MG206" s="151"/>
      <c r="MH206" s="151"/>
      <c r="MI206" s="151"/>
      <c r="MJ206" s="151"/>
      <c r="MK206" s="151"/>
      <c r="ML206" s="151"/>
      <c r="MM206" s="151"/>
      <c r="MN206" s="151"/>
      <c r="MO206" s="151"/>
      <c r="MP206" s="151"/>
      <c r="MQ206" s="151">
        <v>97</v>
      </c>
      <c r="MR206" s="151">
        <v>118</v>
      </c>
      <c r="MS206" s="151"/>
      <c r="MT206" s="151"/>
      <c r="MU206" s="151"/>
      <c r="MV206" s="151"/>
      <c r="MW206" s="151"/>
      <c r="MX206" s="151"/>
      <c r="MY206" s="151"/>
      <c r="MZ206" s="151"/>
      <c r="NA206" s="151">
        <v>27</v>
      </c>
      <c r="NB206" s="151">
        <v>21</v>
      </c>
      <c r="NC206" s="151">
        <v>1</v>
      </c>
      <c r="ND206" s="151">
        <v>8</v>
      </c>
      <c r="NE206" s="151">
        <v>114</v>
      </c>
      <c r="NF206" s="151"/>
      <c r="NG206" s="151"/>
      <c r="NH206" s="151"/>
      <c r="NI206" s="151"/>
      <c r="NJ206" s="151"/>
      <c r="NK206" s="151"/>
      <c r="NL206" s="151"/>
      <c r="NM206" s="151"/>
      <c r="NN206" s="151">
        <v>4</v>
      </c>
      <c r="NO206" s="151">
        <v>43</v>
      </c>
      <c r="NP206" s="151">
        <v>522</v>
      </c>
      <c r="NQ206" s="151">
        <v>376</v>
      </c>
      <c r="NR206" s="151">
        <v>24</v>
      </c>
      <c r="NS206" s="151"/>
      <c r="NT206" s="151"/>
      <c r="NU206" s="151"/>
      <c r="NV206" s="151"/>
      <c r="NW206" s="151"/>
      <c r="NX206" s="151"/>
      <c r="NY206" s="151"/>
      <c r="NZ206" s="151"/>
      <c r="OA206" s="151">
        <v>4</v>
      </c>
      <c r="OB206" s="151"/>
      <c r="OC206" s="151">
        <v>9</v>
      </c>
      <c r="OD206" s="151"/>
      <c r="OE206" s="151"/>
      <c r="OF206" s="151"/>
      <c r="OG206" s="151"/>
      <c r="OH206" s="151"/>
      <c r="OI206" s="151">
        <v>2</v>
      </c>
      <c r="OJ206" s="151">
        <v>1060</v>
      </c>
      <c r="OK206" s="151">
        <v>331</v>
      </c>
      <c r="OL206" s="151">
        <v>540</v>
      </c>
      <c r="OM206" s="151"/>
      <c r="ON206" s="151"/>
      <c r="OO206" s="152"/>
      <c r="OP206" s="142">
        <v>10247</v>
      </c>
      <c r="OQ206" s="153">
        <v>9647</v>
      </c>
      <c r="OR206" s="151"/>
      <c r="OS206" s="151"/>
      <c r="OT206" s="151"/>
      <c r="OU206" s="151"/>
      <c r="OV206" s="151">
        <v>111</v>
      </c>
      <c r="OW206" s="151">
        <v>2642</v>
      </c>
      <c r="OX206" s="151">
        <v>-1080</v>
      </c>
      <c r="OY206" s="151"/>
      <c r="OZ206" s="151"/>
      <c r="PA206" s="151"/>
      <c r="PB206" s="151"/>
      <c r="PC206" s="151"/>
      <c r="PD206" s="151"/>
      <c r="PE206" s="151"/>
      <c r="PF206" s="151"/>
      <c r="PG206" s="151"/>
      <c r="PH206" s="151"/>
      <c r="PI206" s="151"/>
      <c r="PJ206" s="154"/>
      <c r="PK206" s="142">
        <v>11320</v>
      </c>
      <c r="PL206" s="142">
        <v>21566</v>
      </c>
    </row>
    <row r="207" spans="1:428" ht="15" x14ac:dyDescent="0.25">
      <c r="A207" s="156" t="s">
        <v>631</v>
      </c>
      <c r="B207" s="157" t="s">
        <v>728</v>
      </c>
      <c r="C207" s="147" t="s">
        <v>392</v>
      </c>
      <c r="D207" s="153"/>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c r="AE207" s="151"/>
      <c r="AF207" s="151"/>
      <c r="AG207" s="151"/>
      <c r="AH207" s="151"/>
      <c r="AI207" s="151"/>
      <c r="AJ207" s="151"/>
      <c r="AK207" s="151"/>
      <c r="AL207" s="151"/>
      <c r="AM207" s="151"/>
      <c r="AN207" s="151"/>
      <c r="AO207" s="151"/>
      <c r="AP207" s="151"/>
      <c r="AQ207" s="151"/>
      <c r="AR207" s="151"/>
      <c r="AS207" s="151"/>
      <c r="AT207" s="151"/>
      <c r="AU207" s="151"/>
      <c r="AV207" s="151"/>
      <c r="AW207" s="151"/>
      <c r="AX207" s="151"/>
      <c r="AY207" s="151"/>
      <c r="AZ207" s="151"/>
      <c r="BA207" s="151"/>
      <c r="BB207" s="151"/>
      <c r="BC207" s="151"/>
      <c r="BD207" s="151"/>
      <c r="BE207" s="151"/>
      <c r="BF207" s="151"/>
      <c r="BG207" s="151"/>
      <c r="BH207" s="151"/>
      <c r="BI207" s="151"/>
      <c r="BJ207" s="151"/>
      <c r="BK207" s="151"/>
      <c r="BL207" s="151"/>
      <c r="BM207" s="151"/>
      <c r="BN207" s="151"/>
      <c r="BO207" s="151"/>
      <c r="BP207" s="151"/>
      <c r="BQ207" s="151"/>
      <c r="BR207" s="151"/>
      <c r="BS207" s="151"/>
      <c r="BT207" s="151"/>
      <c r="BU207" s="151"/>
      <c r="BV207" s="151"/>
      <c r="BW207" s="151"/>
      <c r="BX207" s="151"/>
      <c r="BY207" s="151"/>
      <c r="BZ207" s="151"/>
      <c r="CA207" s="151"/>
      <c r="CB207" s="151"/>
      <c r="CC207" s="151"/>
      <c r="CD207" s="151"/>
      <c r="CE207" s="151"/>
      <c r="CF207" s="151"/>
      <c r="CG207" s="151"/>
      <c r="CH207" s="151"/>
      <c r="CI207" s="151"/>
      <c r="CJ207" s="151"/>
      <c r="CK207" s="151"/>
      <c r="CL207" s="151"/>
      <c r="CM207" s="151"/>
      <c r="CN207" s="151"/>
      <c r="CO207" s="151"/>
      <c r="CP207" s="151"/>
      <c r="CQ207" s="151"/>
      <c r="CR207" s="151"/>
      <c r="CS207" s="151"/>
      <c r="CT207" s="151"/>
      <c r="CU207" s="151"/>
      <c r="CV207" s="151"/>
      <c r="CW207" s="151"/>
      <c r="CX207" s="151"/>
      <c r="CY207" s="151"/>
      <c r="CZ207" s="151"/>
      <c r="DA207" s="151"/>
      <c r="DB207" s="151"/>
      <c r="DC207" s="151"/>
      <c r="DD207" s="151"/>
      <c r="DE207" s="151"/>
      <c r="DF207" s="151"/>
      <c r="DG207" s="151"/>
      <c r="DH207" s="151"/>
      <c r="DI207" s="151"/>
      <c r="DJ207" s="151"/>
      <c r="DK207" s="151"/>
      <c r="DL207" s="151"/>
      <c r="DM207" s="151"/>
      <c r="DN207" s="151"/>
      <c r="DO207" s="151"/>
      <c r="DP207" s="151"/>
      <c r="DQ207" s="151"/>
      <c r="DR207" s="151"/>
      <c r="DS207" s="151"/>
      <c r="DT207" s="151"/>
      <c r="DU207" s="151"/>
      <c r="DV207" s="151"/>
      <c r="DW207" s="151"/>
      <c r="DX207" s="151"/>
      <c r="DY207" s="151"/>
      <c r="DZ207" s="151"/>
      <c r="EA207" s="151"/>
      <c r="EB207" s="151"/>
      <c r="EC207" s="151"/>
      <c r="ED207" s="151"/>
      <c r="EE207" s="151"/>
      <c r="EF207" s="151"/>
      <c r="EG207" s="151"/>
      <c r="EH207" s="151"/>
      <c r="EI207" s="151"/>
      <c r="EJ207" s="151"/>
      <c r="EK207" s="151"/>
      <c r="EL207" s="151"/>
      <c r="EM207" s="151"/>
      <c r="EN207" s="151"/>
      <c r="EO207" s="151"/>
      <c r="EP207" s="151"/>
      <c r="EQ207" s="151"/>
      <c r="ER207" s="151"/>
      <c r="ES207" s="151"/>
      <c r="ET207" s="151"/>
      <c r="EU207" s="151"/>
      <c r="EV207" s="151"/>
      <c r="EW207" s="151"/>
      <c r="EX207" s="151"/>
      <c r="EY207" s="151"/>
      <c r="EZ207" s="151"/>
      <c r="FA207" s="151"/>
      <c r="FB207" s="151"/>
      <c r="FC207" s="151"/>
      <c r="FD207" s="151"/>
      <c r="FE207" s="151"/>
      <c r="FF207" s="151"/>
      <c r="FG207" s="151"/>
      <c r="FH207" s="151"/>
      <c r="FI207" s="151"/>
      <c r="FJ207" s="151"/>
      <c r="FK207" s="151"/>
      <c r="FL207" s="151"/>
      <c r="FM207" s="151"/>
      <c r="FN207" s="151"/>
      <c r="FO207" s="151"/>
      <c r="FP207" s="151"/>
      <c r="FQ207" s="151"/>
      <c r="FR207" s="151"/>
      <c r="FS207" s="151"/>
      <c r="FT207" s="151"/>
      <c r="FU207" s="151"/>
      <c r="FV207" s="151"/>
      <c r="FW207" s="151"/>
      <c r="FX207" s="151"/>
      <c r="FY207" s="151"/>
      <c r="FZ207" s="151"/>
      <c r="GA207" s="151"/>
      <c r="GB207" s="151"/>
      <c r="GC207" s="151"/>
      <c r="GD207" s="151"/>
      <c r="GE207" s="151"/>
      <c r="GF207" s="151"/>
      <c r="GG207" s="151"/>
      <c r="GH207" s="151"/>
      <c r="GI207" s="151"/>
      <c r="GJ207" s="151"/>
      <c r="GK207" s="151"/>
      <c r="GL207" s="151"/>
      <c r="GM207" s="151"/>
      <c r="GN207" s="151"/>
      <c r="GO207" s="151"/>
      <c r="GP207" s="151"/>
      <c r="GQ207" s="151">
        <v>366</v>
      </c>
      <c r="GR207" s="151">
        <v>12</v>
      </c>
      <c r="GS207" s="151">
        <v>13</v>
      </c>
      <c r="GT207" s="151">
        <v>1072</v>
      </c>
      <c r="GU207" s="151">
        <v>1008</v>
      </c>
      <c r="GV207" s="151">
        <v>3996</v>
      </c>
      <c r="GW207" s="151">
        <v>714</v>
      </c>
      <c r="GX207" s="151"/>
      <c r="GY207" s="151"/>
      <c r="GZ207" s="151"/>
      <c r="HA207" s="151">
        <v>135</v>
      </c>
      <c r="HB207" s="151">
        <v>186</v>
      </c>
      <c r="HC207" s="151">
        <v>13</v>
      </c>
      <c r="HD207" s="151"/>
      <c r="HE207" s="151">
        <v>217</v>
      </c>
      <c r="HF207" s="151">
        <v>104</v>
      </c>
      <c r="HG207" s="151">
        <v>104</v>
      </c>
      <c r="HH207" s="151"/>
      <c r="HI207" s="151"/>
      <c r="HJ207" s="151"/>
      <c r="HK207" s="151"/>
      <c r="HL207" s="151"/>
      <c r="HM207" s="151"/>
      <c r="HN207" s="151"/>
      <c r="HO207" s="151"/>
      <c r="HP207" s="151"/>
      <c r="HQ207" s="151"/>
      <c r="HR207" s="151"/>
      <c r="HS207" s="151"/>
      <c r="HT207" s="151"/>
      <c r="HU207" s="151"/>
      <c r="HV207" s="151"/>
      <c r="HW207" s="151"/>
      <c r="HX207" s="151"/>
      <c r="HY207" s="151"/>
      <c r="HZ207" s="151"/>
      <c r="IA207" s="151"/>
      <c r="IB207" s="151"/>
      <c r="IC207" s="151"/>
      <c r="ID207" s="151"/>
      <c r="IE207" s="151"/>
      <c r="IF207" s="151"/>
      <c r="IG207" s="151"/>
      <c r="IH207" s="151"/>
      <c r="II207" s="151"/>
      <c r="IJ207" s="151"/>
      <c r="IK207" s="151"/>
      <c r="IL207" s="151"/>
      <c r="IM207" s="151"/>
      <c r="IN207" s="151"/>
      <c r="IO207" s="151"/>
      <c r="IP207" s="151"/>
      <c r="IQ207" s="151"/>
      <c r="IR207" s="151"/>
      <c r="IS207" s="151"/>
      <c r="IT207" s="151"/>
      <c r="IU207" s="151"/>
      <c r="IV207" s="151"/>
      <c r="IW207" s="151"/>
      <c r="IX207" s="151"/>
      <c r="IY207" s="151"/>
      <c r="IZ207" s="151"/>
      <c r="JA207" s="151"/>
      <c r="JB207" s="151"/>
      <c r="JC207" s="151"/>
      <c r="JD207" s="151"/>
      <c r="JE207" s="151"/>
      <c r="JF207" s="151"/>
      <c r="JG207" s="151"/>
      <c r="JH207" s="151"/>
      <c r="JI207" s="151"/>
      <c r="JJ207" s="151"/>
      <c r="JK207" s="151"/>
      <c r="JL207" s="151"/>
      <c r="JM207" s="151"/>
      <c r="JN207" s="151"/>
      <c r="JO207" s="151"/>
      <c r="JP207" s="151"/>
      <c r="JQ207" s="151"/>
      <c r="JR207" s="151"/>
      <c r="JS207" s="151"/>
      <c r="JT207" s="151"/>
      <c r="JU207" s="151"/>
      <c r="JV207" s="151"/>
      <c r="JW207" s="151"/>
      <c r="JX207" s="151">
        <v>1</v>
      </c>
      <c r="JY207" s="151">
        <v>4</v>
      </c>
      <c r="JZ207" s="151"/>
      <c r="KA207" s="151"/>
      <c r="KB207" s="151">
        <v>1</v>
      </c>
      <c r="KC207" s="151"/>
      <c r="KD207" s="151"/>
      <c r="KE207" s="151"/>
      <c r="KF207" s="151"/>
      <c r="KG207" s="151"/>
      <c r="KH207" s="151"/>
      <c r="KI207" s="151"/>
      <c r="KJ207" s="151"/>
      <c r="KK207" s="151"/>
      <c r="KL207" s="151"/>
      <c r="KM207" s="151"/>
      <c r="KN207" s="151"/>
      <c r="KO207" s="151"/>
      <c r="KP207" s="151"/>
      <c r="KQ207" s="151"/>
      <c r="KR207" s="151"/>
      <c r="KS207" s="151"/>
      <c r="KT207" s="151"/>
      <c r="KU207" s="151"/>
      <c r="KV207" s="151"/>
      <c r="KW207" s="151"/>
      <c r="KX207" s="151"/>
      <c r="KY207" s="151"/>
      <c r="KZ207" s="151"/>
      <c r="LA207" s="151"/>
      <c r="LB207" s="151"/>
      <c r="LC207" s="151"/>
      <c r="LD207" s="151"/>
      <c r="LE207" s="151"/>
      <c r="LF207" s="151"/>
      <c r="LG207" s="151"/>
      <c r="LH207" s="151"/>
      <c r="LI207" s="151"/>
      <c r="LJ207" s="151"/>
      <c r="LK207" s="151"/>
      <c r="LL207" s="151"/>
      <c r="LM207" s="151"/>
      <c r="LN207" s="151"/>
      <c r="LO207" s="151"/>
      <c r="LP207" s="151"/>
      <c r="LQ207" s="151"/>
      <c r="LR207" s="151"/>
      <c r="LS207" s="151"/>
      <c r="LT207" s="151"/>
      <c r="LU207" s="151"/>
      <c r="LV207" s="151"/>
      <c r="LW207" s="151"/>
      <c r="LX207" s="151"/>
      <c r="LY207" s="151"/>
      <c r="LZ207" s="151"/>
      <c r="MA207" s="151">
        <v>1</v>
      </c>
      <c r="MB207" s="151"/>
      <c r="MC207" s="151"/>
      <c r="MD207" s="151"/>
      <c r="ME207" s="151"/>
      <c r="MF207" s="151"/>
      <c r="MG207" s="151"/>
      <c r="MH207" s="151"/>
      <c r="MI207" s="151"/>
      <c r="MJ207" s="151"/>
      <c r="MK207" s="151"/>
      <c r="ML207" s="151"/>
      <c r="MM207" s="151"/>
      <c r="MN207" s="151"/>
      <c r="MO207" s="151"/>
      <c r="MP207" s="151"/>
      <c r="MQ207" s="151">
        <v>149</v>
      </c>
      <c r="MR207" s="151">
        <v>355</v>
      </c>
      <c r="MS207" s="151"/>
      <c r="MT207" s="151"/>
      <c r="MU207" s="151"/>
      <c r="MV207" s="151"/>
      <c r="MW207" s="151"/>
      <c r="MX207" s="151"/>
      <c r="MY207" s="151"/>
      <c r="MZ207" s="151"/>
      <c r="NA207" s="151">
        <v>110</v>
      </c>
      <c r="NB207" s="151">
        <v>22</v>
      </c>
      <c r="NC207" s="151">
        <v>2</v>
      </c>
      <c r="ND207" s="151">
        <v>10</v>
      </c>
      <c r="NE207" s="151">
        <v>890</v>
      </c>
      <c r="NF207" s="151">
        <v>4</v>
      </c>
      <c r="NG207" s="151"/>
      <c r="NH207" s="151"/>
      <c r="NI207" s="151"/>
      <c r="NJ207" s="151"/>
      <c r="NK207" s="151"/>
      <c r="NL207" s="151"/>
      <c r="NM207" s="151">
        <v>1</v>
      </c>
      <c r="NN207" s="151">
        <v>18</v>
      </c>
      <c r="NO207" s="151">
        <v>108</v>
      </c>
      <c r="NP207" s="151">
        <v>1136</v>
      </c>
      <c r="NQ207" s="151">
        <v>1343</v>
      </c>
      <c r="NR207" s="151">
        <v>220</v>
      </c>
      <c r="NS207" s="151"/>
      <c r="NT207" s="151"/>
      <c r="NU207" s="151"/>
      <c r="NV207" s="151"/>
      <c r="NW207" s="151"/>
      <c r="NX207" s="151"/>
      <c r="NY207" s="151"/>
      <c r="NZ207" s="151"/>
      <c r="OA207" s="151">
        <v>94</v>
      </c>
      <c r="OB207" s="151"/>
      <c r="OC207" s="151">
        <v>30</v>
      </c>
      <c r="OD207" s="151"/>
      <c r="OE207" s="151"/>
      <c r="OF207" s="151">
        <v>-8</v>
      </c>
      <c r="OG207" s="151"/>
      <c r="OH207" s="151">
        <v>3</v>
      </c>
      <c r="OI207" s="151">
        <v>7</v>
      </c>
      <c r="OJ207" s="151">
        <v>2426</v>
      </c>
      <c r="OK207" s="151">
        <v>678</v>
      </c>
      <c r="OL207" s="151">
        <v>1002</v>
      </c>
      <c r="OM207" s="151"/>
      <c r="ON207" s="151"/>
      <c r="OO207" s="152"/>
      <c r="OP207" s="142">
        <v>16548</v>
      </c>
      <c r="OQ207" s="153">
        <v>24544</v>
      </c>
      <c r="OR207" s="151"/>
      <c r="OS207" s="151"/>
      <c r="OT207" s="151"/>
      <c r="OU207" s="151"/>
      <c r="OV207" s="151">
        <v>216</v>
      </c>
      <c r="OW207" s="151">
        <v>572</v>
      </c>
      <c r="OX207" s="151">
        <v>-572</v>
      </c>
      <c r="OY207" s="151"/>
      <c r="OZ207" s="151"/>
      <c r="PA207" s="151"/>
      <c r="PB207" s="151"/>
      <c r="PC207" s="151"/>
      <c r="PD207" s="151"/>
      <c r="PE207" s="151"/>
      <c r="PF207" s="151"/>
      <c r="PG207" s="151"/>
      <c r="PH207" s="151"/>
      <c r="PI207" s="151"/>
      <c r="PJ207" s="154"/>
      <c r="PK207" s="142">
        <v>24760</v>
      </c>
      <c r="PL207" s="142">
        <v>41308</v>
      </c>
    </row>
    <row r="208" spans="1:428" ht="15" x14ac:dyDescent="0.25">
      <c r="A208" s="156">
        <v>311520</v>
      </c>
      <c r="B208" s="157" t="s">
        <v>728</v>
      </c>
      <c r="C208" s="147" t="s">
        <v>393</v>
      </c>
      <c r="D208" s="153"/>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c r="AE208" s="151"/>
      <c r="AF208" s="151"/>
      <c r="AG208" s="151"/>
      <c r="AH208" s="151"/>
      <c r="AI208" s="151"/>
      <c r="AJ208" s="151"/>
      <c r="AK208" s="151"/>
      <c r="AL208" s="151"/>
      <c r="AM208" s="151"/>
      <c r="AN208" s="151"/>
      <c r="AO208" s="151"/>
      <c r="AP208" s="151"/>
      <c r="AQ208" s="151"/>
      <c r="AR208" s="151"/>
      <c r="AS208" s="151"/>
      <c r="AT208" s="151"/>
      <c r="AU208" s="151"/>
      <c r="AV208" s="151"/>
      <c r="AW208" s="151"/>
      <c r="AX208" s="151"/>
      <c r="AY208" s="151"/>
      <c r="AZ208" s="151"/>
      <c r="BA208" s="151"/>
      <c r="BB208" s="151"/>
      <c r="BC208" s="151"/>
      <c r="BD208" s="151"/>
      <c r="BE208" s="151"/>
      <c r="BF208" s="151"/>
      <c r="BG208" s="151"/>
      <c r="BH208" s="151"/>
      <c r="BI208" s="151"/>
      <c r="BJ208" s="151"/>
      <c r="BK208" s="151"/>
      <c r="BL208" s="151"/>
      <c r="BM208" s="151"/>
      <c r="BN208" s="151"/>
      <c r="BO208" s="151"/>
      <c r="BP208" s="151"/>
      <c r="BQ208" s="151"/>
      <c r="BR208" s="151"/>
      <c r="BS208" s="151"/>
      <c r="BT208" s="151"/>
      <c r="BU208" s="151"/>
      <c r="BV208" s="151"/>
      <c r="BW208" s="151"/>
      <c r="BX208" s="151"/>
      <c r="BY208" s="151"/>
      <c r="BZ208" s="151"/>
      <c r="CA208" s="151"/>
      <c r="CB208" s="151"/>
      <c r="CC208" s="151"/>
      <c r="CD208" s="151"/>
      <c r="CE208" s="151"/>
      <c r="CF208" s="151"/>
      <c r="CG208" s="151"/>
      <c r="CH208" s="151"/>
      <c r="CI208" s="151"/>
      <c r="CJ208" s="151"/>
      <c r="CK208" s="151"/>
      <c r="CL208" s="151"/>
      <c r="CM208" s="151"/>
      <c r="CN208" s="151"/>
      <c r="CO208" s="151"/>
      <c r="CP208" s="151"/>
      <c r="CQ208" s="151"/>
      <c r="CR208" s="151"/>
      <c r="CS208" s="151"/>
      <c r="CT208" s="151"/>
      <c r="CU208" s="151"/>
      <c r="CV208" s="151"/>
      <c r="CW208" s="151"/>
      <c r="CX208" s="151"/>
      <c r="CY208" s="151"/>
      <c r="CZ208" s="151"/>
      <c r="DA208" s="151"/>
      <c r="DB208" s="151"/>
      <c r="DC208" s="151"/>
      <c r="DD208" s="151"/>
      <c r="DE208" s="151"/>
      <c r="DF208" s="151"/>
      <c r="DG208" s="151"/>
      <c r="DH208" s="151"/>
      <c r="DI208" s="151"/>
      <c r="DJ208" s="151"/>
      <c r="DK208" s="151"/>
      <c r="DL208" s="151"/>
      <c r="DM208" s="151"/>
      <c r="DN208" s="151"/>
      <c r="DO208" s="151"/>
      <c r="DP208" s="151"/>
      <c r="DQ208" s="151"/>
      <c r="DR208" s="151"/>
      <c r="DS208" s="151"/>
      <c r="DT208" s="151"/>
      <c r="DU208" s="151"/>
      <c r="DV208" s="151"/>
      <c r="DW208" s="151"/>
      <c r="DX208" s="151"/>
      <c r="DY208" s="151"/>
      <c r="DZ208" s="151"/>
      <c r="EA208" s="151"/>
      <c r="EB208" s="151"/>
      <c r="EC208" s="151"/>
      <c r="ED208" s="151"/>
      <c r="EE208" s="151"/>
      <c r="EF208" s="151"/>
      <c r="EG208" s="151"/>
      <c r="EH208" s="151"/>
      <c r="EI208" s="151"/>
      <c r="EJ208" s="151"/>
      <c r="EK208" s="151"/>
      <c r="EL208" s="151"/>
      <c r="EM208" s="151"/>
      <c r="EN208" s="151"/>
      <c r="EO208" s="151"/>
      <c r="EP208" s="151"/>
      <c r="EQ208" s="151"/>
      <c r="ER208" s="151"/>
      <c r="ES208" s="151"/>
      <c r="ET208" s="151"/>
      <c r="EU208" s="151"/>
      <c r="EV208" s="151"/>
      <c r="EW208" s="151"/>
      <c r="EX208" s="151"/>
      <c r="EY208" s="151"/>
      <c r="EZ208" s="151"/>
      <c r="FA208" s="151"/>
      <c r="FB208" s="151"/>
      <c r="FC208" s="151"/>
      <c r="FD208" s="151"/>
      <c r="FE208" s="151"/>
      <c r="FF208" s="151"/>
      <c r="FG208" s="151"/>
      <c r="FH208" s="151"/>
      <c r="FI208" s="151"/>
      <c r="FJ208" s="151"/>
      <c r="FK208" s="151"/>
      <c r="FL208" s="151"/>
      <c r="FM208" s="151"/>
      <c r="FN208" s="151"/>
      <c r="FO208" s="151"/>
      <c r="FP208" s="151"/>
      <c r="FQ208" s="151"/>
      <c r="FR208" s="151"/>
      <c r="FS208" s="151"/>
      <c r="FT208" s="151"/>
      <c r="FU208" s="151"/>
      <c r="FV208" s="151"/>
      <c r="FW208" s="151"/>
      <c r="FX208" s="151"/>
      <c r="FY208" s="151"/>
      <c r="FZ208" s="151"/>
      <c r="GA208" s="151"/>
      <c r="GB208" s="151"/>
      <c r="GC208" s="151"/>
      <c r="GD208" s="151"/>
      <c r="GE208" s="151"/>
      <c r="GF208" s="151"/>
      <c r="GG208" s="151"/>
      <c r="GH208" s="151"/>
      <c r="GI208" s="151"/>
      <c r="GJ208" s="151"/>
      <c r="GK208" s="151"/>
      <c r="GL208" s="151"/>
      <c r="GM208" s="151"/>
      <c r="GN208" s="151"/>
      <c r="GO208" s="151"/>
      <c r="GP208" s="151"/>
      <c r="GQ208" s="151"/>
      <c r="GR208" s="151"/>
      <c r="GS208" s="151"/>
      <c r="GT208" s="151"/>
      <c r="GU208" s="151">
        <v>212</v>
      </c>
      <c r="GV208" s="151"/>
      <c r="GW208" s="151">
        <v>486</v>
      </c>
      <c r="GX208" s="151"/>
      <c r="GY208" s="151"/>
      <c r="GZ208" s="151"/>
      <c r="HA208" s="151"/>
      <c r="HB208" s="151"/>
      <c r="HC208" s="151"/>
      <c r="HD208" s="151"/>
      <c r="HE208" s="151"/>
      <c r="HF208" s="151"/>
      <c r="HG208" s="151"/>
      <c r="HH208" s="151"/>
      <c r="HI208" s="151"/>
      <c r="HJ208" s="151"/>
      <c r="HK208" s="151"/>
      <c r="HL208" s="151"/>
      <c r="HM208" s="151"/>
      <c r="HN208" s="151"/>
      <c r="HO208" s="151"/>
      <c r="HP208" s="151"/>
      <c r="HQ208" s="151"/>
      <c r="HR208" s="151"/>
      <c r="HS208" s="151"/>
      <c r="HT208" s="151"/>
      <c r="HU208" s="151"/>
      <c r="HV208" s="151"/>
      <c r="HW208" s="151"/>
      <c r="HX208" s="151"/>
      <c r="HY208" s="151"/>
      <c r="HZ208" s="151"/>
      <c r="IA208" s="151"/>
      <c r="IB208" s="151"/>
      <c r="IC208" s="151"/>
      <c r="ID208" s="151"/>
      <c r="IE208" s="151"/>
      <c r="IF208" s="151"/>
      <c r="IG208" s="151"/>
      <c r="IH208" s="151"/>
      <c r="II208" s="151"/>
      <c r="IJ208" s="151"/>
      <c r="IK208" s="151"/>
      <c r="IL208" s="151"/>
      <c r="IM208" s="151"/>
      <c r="IN208" s="151"/>
      <c r="IO208" s="151"/>
      <c r="IP208" s="151"/>
      <c r="IQ208" s="151"/>
      <c r="IR208" s="151"/>
      <c r="IS208" s="151"/>
      <c r="IT208" s="151"/>
      <c r="IU208" s="151"/>
      <c r="IV208" s="151"/>
      <c r="IW208" s="151"/>
      <c r="IX208" s="151"/>
      <c r="IY208" s="151"/>
      <c r="IZ208" s="151"/>
      <c r="JA208" s="151"/>
      <c r="JB208" s="151"/>
      <c r="JC208" s="151"/>
      <c r="JD208" s="151"/>
      <c r="JE208" s="151"/>
      <c r="JF208" s="151"/>
      <c r="JG208" s="151"/>
      <c r="JH208" s="151"/>
      <c r="JI208" s="151"/>
      <c r="JJ208" s="151"/>
      <c r="JK208" s="151"/>
      <c r="JL208" s="151"/>
      <c r="JM208" s="151"/>
      <c r="JN208" s="151"/>
      <c r="JO208" s="151"/>
      <c r="JP208" s="151"/>
      <c r="JQ208" s="151"/>
      <c r="JR208" s="151"/>
      <c r="JS208" s="151"/>
      <c r="JT208" s="151"/>
      <c r="JU208" s="151"/>
      <c r="JV208" s="151"/>
      <c r="JW208" s="151"/>
      <c r="JX208" s="151"/>
      <c r="JY208" s="151"/>
      <c r="JZ208" s="151"/>
      <c r="KA208" s="151"/>
      <c r="KB208" s="151"/>
      <c r="KC208" s="151"/>
      <c r="KD208" s="151"/>
      <c r="KE208" s="151"/>
      <c r="KF208" s="151"/>
      <c r="KG208" s="151"/>
      <c r="KH208" s="151">
        <v>10</v>
      </c>
      <c r="KI208" s="151"/>
      <c r="KJ208" s="151"/>
      <c r="KK208" s="151"/>
      <c r="KL208" s="151"/>
      <c r="KM208" s="151"/>
      <c r="KN208" s="151"/>
      <c r="KO208" s="151"/>
      <c r="KP208" s="151"/>
      <c r="KQ208" s="151"/>
      <c r="KR208" s="151"/>
      <c r="KS208" s="151"/>
      <c r="KT208" s="151"/>
      <c r="KU208" s="151"/>
      <c r="KV208" s="151"/>
      <c r="KW208" s="151"/>
      <c r="KX208" s="151"/>
      <c r="KY208" s="151"/>
      <c r="KZ208" s="151"/>
      <c r="LA208" s="151"/>
      <c r="LB208" s="151"/>
      <c r="LC208" s="151"/>
      <c r="LD208" s="151"/>
      <c r="LE208" s="151"/>
      <c r="LF208" s="151"/>
      <c r="LG208" s="151"/>
      <c r="LH208" s="151"/>
      <c r="LI208" s="151"/>
      <c r="LJ208" s="151"/>
      <c r="LK208" s="151"/>
      <c r="LL208" s="151"/>
      <c r="LM208" s="151"/>
      <c r="LN208" s="151"/>
      <c r="LO208" s="151"/>
      <c r="LP208" s="151"/>
      <c r="LQ208" s="151"/>
      <c r="LR208" s="151"/>
      <c r="LS208" s="151"/>
      <c r="LT208" s="151"/>
      <c r="LU208" s="151"/>
      <c r="LV208" s="151"/>
      <c r="LW208" s="151"/>
      <c r="LX208" s="151"/>
      <c r="LY208" s="151"/>
      <c r="LZ208" s="151"/>
      <c r="MA208" s="151">
        <v>11</v>
      </c>
      <c r="MB208" s="151"/>
      <c r="MC208" s="151"/>
      <c r="MD208" s="151"/>
      <c r="ME208" s="151"/>
      <c r="MF208" s="151"/>
      <c r="MG208" s="151"/>
      <c r="MH208" s="151"/>
      <c r="MI208" s="151"/>
      <c r="MJ208" s="151"/>
      <c r="MK208" s="151"/>
      <c r="ML208" s="151"/>
      <c r="MM208" s="151"/>
      <c r="MN208" s="151"/>
      <c r="MO208" s="151"/>
      <c r="MP208" s="151"/>
      <c r="MQ208" s="151">
        <v>54</v>
      </c>
      <c r="MR208" s="151">
        <v>138</v>
      </c>
      <c r="MS208" s="151"/>
      <c r="MT208" s="151"/>
      <c r="MU208" s="151"/>
      <c r="MV208" s="151"/>
      <c r="MW208" s="151"/>
      <c r="MX208" s="151"/>
      <c r="MY208" s="151"/>
      <c r="MZ208" s="151"/>
      <c r="NA208" s="151">
        <v>434</v>
      </c>
      <c r="NB208" s="151">
        <v>134</v>
      </c>
      <c r="NC208" s="151">
        <v>101</v>
      </c>
      <c r="ND208" s="151">
        <v>103</v>
      </c>
      <c r="NE208" s="151">
        <v>321</v>
      </c>
      <c r="NF208" s="151">
        <v>40</v>
      </c>
      <c r="NG208" s="151"/>
      <c r="NH208" s="151"/>
      <c r="NI208" s="151"/>
      <c r="NJ208" s="151"/>
      <c r="NK208" s="151"/>
      <c r="NL208" s="151">
        <v>19</v>
      </c>
      <c r="NM208" s="151"/>
      <c r="NN208" s="151">
        <v>22</v>
      </c>
      <c r="NO208" s="151">
        <v>19</v>
      </c>
      <c r="NP208" s="151">
        <v>606</v>
      </c>
      <c r="NQ208" s="151">
        <v>762</v>
      </c>
      <c r="NR208" s="151">
        <v>64</v>
      </c>
      <c r="NS208" s="151"/>
      <c r="NT208" s="151"/>
      <c r="NU208" s="151"/>
      <c r="NV208" s="151"/>
      <c r="NW208" s="151"/>
      <c r="NX208" s="151"/>
      <c r="NY208" s="151"/>
      <c r="NZ208" s="151"/>
      <c r="OA208" s="151">
        <v>7</v>
      </c>
      <c r="OB208" s="151"/>
      <c r="OC208" s="151">
        <v>17</v>
      </c>
      <c r="OD208" s="151"/>
      <c r="OE208" s="151"/>
      <c r="OF208" s="151"/>
      <c r="OG208" s="151"/>
      <c r="OH208" s="151">
        <v>2</v>
      </c>
      <c r="OI208" s="151">
        <v>19</v>
      </c>
      <c r="OJ208" s="151">
        <v>642</v>
      </c>
      <c r="OK208" s="151">
        <v>430</v>
      </c>
      <c r="OL208" s="151">
        <v>572</v>
      </c>
      <c r="OM208" s="151"/>
      <c r="ON208" s="151"/>
      <c r="OO208" s="152"/>
      <c r="OP208" s="142">
        <v>5223</v>
      </c>
      <c r="OQ208" s="153">
        <v>1881</v>
      </c>
      <c r="OR208" s="151"/>
      <c r="OS208" s="151"/>
      <c r="OT208" s="151"/>
      <c r="OU208" s="151"/>
      <c r="OV208" s="151">
        <v>27</v>
      </c>
      <c r="OW208" s="151">
        <v>262</v>
      </c>
      <c r="OX208" s="151">
        <v>-72</v>
      </c>
      <c r="OY208" s="151"/>
      <c r="OZ208" s="151"/>
      <c r="PA208" s="151"/>
      <c r="PB208" s="151"/>
      <c r="PC208" s="151"/>
      <c r="PD208" s="151"/>
      <c r="PE208" s="151"/>
      <c r="PF208" s="151"/>
      <c r="PG208" s="151"/>
      <c r="PH208" s="151"/>
      <c r="PI208" s="151"/>
      <c r="PJ208" s="154"/>
      <c r="PK208" s="142">
        <v>2098</v>
      </c>
      <c r="PL208" s="142">
        <v>7321</v>
      </c>
    </row>
    <row r="209" spans="1:428" ht="15" x14ac:dyDescent="0.25">
      <c r="A209" s="156">
        <v>311615</v>
      </c>
      <c r="B209" s="157" t="s">
        <v>728</v>
      </c>
      <c r="C209" s="147" t="s">
        <v>394</v>
      </c>
      <c r="D209" s="153"/>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c r="AE209" s="151"/>
      <c r="AF209" s="151"/>
      <c r="AG209" s="151"/>
      <c r="AH209" s="151"/>
      <c r="AI209" s="151"/>
      <c r="AJ209" s="151"/>
      <c r="AK209" s="151"/>
      <c r="AL209" s="151"/>
      <c r="AM209" s="151"/>
      <c r="AN209" s="151"/>
      <c r="AO209" s="151"/>
      <c r="AP209" s="151"/>
      <c r="AQ209" s="151"/>
      <c r="AR209" s="151"/>
      <c r="AS209" s="151"/>
      <c r="AT209" s="151"/>
      <c r="AU209" s="151"/>
      <c r="AV209" s="151"/>
      <c r="AW209" s="151"/>
      <c r="AX209" s="151"/>
      <c r="AY209" s="151"/>
      <c r="AZ209" s="151"/>
      <c r="BA209" s="151"/>
      <c r="BB209" s="151"/>
      <c r="BC209" s="151"/>
      <c r="BD209" s="151"/>
      <c r="BE209" s="151"/>
      <c r="BF209" s="151"/>
      <c r="BG209" s="151"/>
      <c r="BH209" s="151"/>
      <c r="BI209" s="151"/>
      <c r="BJ209" s="151"/>
      <c r="BK209" s="151"/>
      <c r="BL209" s="151"/>
      <c r="BM209" s="151"/>
      <c r="BN209" s="151"/>
      <c r="BO209" s="151"/>
      <c r="BP209" s="151"/>
      <c r="BQ209" s="151"/>
      <c r="BR209" s="151"/>
      <c r="BS209" s="151"/>
      <c r="BT209" s="151"/>
      <c r="BU209" s="151"/>
      <c r="BV209" s="151"/>
      <c r="BW209" s="151"/>
      <c r="BX209" s="151"/>
      <c r="BY209" s="151"/>
      <c r="BZ209" s="151"/>
      <c r="CA209" s="151"/>
      <c r="CB209" s="151"/>
      <c r="CC209" s="151"/>
      <c r="CD209" s="151"/>
      <c r="CE209" s="151"/>
      <c r="CF209" s="151"/>
      <c r="CG209" s="151"/>
      <c r="CH209" s="151"/>
      <c r="CI209" s="151"/>
      <c r="CJ209" s="151"/>
      <c r="CK209" s="151"/>
      <c r="CL209" s="151"/>
      <c r="CM209" s="151"/>
      <c r="CN209" s="151"/>
      <c r="CO209" s="151"/>
      <c r="CP209" s="151"/>
      <c r="CQ209" s="151"/>
      <c r="CR209" s="151"/>
      <c r="CS209" s="151"/>
      <c r="CT209" s="151"/>
      <c r="CU209" s="151"/>
      <c r="CV209" s="151"/>
      <c r="CW209" s="151"/>
      <c r="CX209" s="151"/>
      <c r="CY209" s="151"/>
      <c r="CZ209" s="151"/>
      <c r="DA209" s="151"/>
      <c r="DB209" s="151"/>
      <c r="DC209" s="151"/>
      <c r="DD209" s="151"/>
      <c r="DE209" s="151"/>
      <c r="DF209" s="151"/>
      <c r="DG209" s="151"/>
      <c r="DH209" s="151"/>
      <c r="DI209" s="151"/>
      <c r="DJ209" s="151"/>
      <c r="DK209" s="151"/>
      <c r="DL209" s="151"/>
      <c r="DM209" s="151"/>
      <c r="DN209" s="151"/>
      <c r="DO209" s="151"/>
      <c r="DP209" s="151"/>
      <c r="DQ209" s="151"/>
      <c r="DR209" s="151"/>
      <c r="DS209" s="151"/>
      <c r="DT209" s="151"/>
      <c r="DU209" s="151"/>
      <c r="DV209" s="151"/>
      <c r="DW209" s="151"/>
      <c r="DX209" s="151"/>
      <c r="DY209" s="151"/>
      <c r="DZ209" s="151"/>
      <c r="EA209" s="151"/>
      <c r="EB209" s="151"/>
      <c r="EC209" s="151"/>
      <c r="ED209" s="151"/>
      <c r="EE209" s="151"/>
      <c r="EF209" s="151"/>
      <c r="EG209" s="151"/>
      <c r="EH209" s="151"/>
      <c r="EI209" s="151"/>
      <c r="EJ209" s="151"/>
      <c r="EK209" s="151"/>
      <c r="EL209" s="151"/>
      <c r="EM209" s="151"/>
      <c r="EN209" s="151"/>
      <c r="EO209" s="151"/>
      <c r="EP209" s="151"/>
      <c r="EQ209" s="151"/>
      <c r="ER209" s="151"/>
      <c r="ES209" s="151"/>
      <c r="ET209" s="151"/>
      <c r="EU209" s="151"/>
      <c r="EV209" s="151"/>
      <c r="EW209" s="151"/>
      <c r="EX209" s="151"/>
      <c r="EY209" s="151"/>
      <c r="EZ209" s="151"/>
      <c r="FA209" s="151"/>
      <c r="FB209" s="151"/>
      <c r="FC209" s="151"/>
      <c r="FD209" s="151"/>
      <c r="FE209" s="151"/>
      <c r="FF209" s="151"/>
      <c r="FG209" s="151"/>
      <c r="FH209" s="151"/>
      <c r="FI209" s="151"/>
      <c r="FJ209" s="151"/>
      <c r="FK209" s="151"/>
      <c r="FL209" s="151"/>
      <c r="FM209" s="151"/>
      <c r="FN209" s="151"/>
      <c r="FO209" s="151"/>
      <c r="FP209" s="151"/>
      <c r="FQ209" s="151"/>
      <c r="FR209" s="151"/>
      <c r="FS209" s="151"/>
      <c r="FT209" s="151"/>
      <c r="FU209" s="151"/>
      <c r="FV209" s="151"/>
      <c r="FW209" s="151"/>
      <c r="FX209" s="151"/>
      <c r="FY209" s="151"/>
      <c r="FZ209" s="151"/>
      <c r="GA209" s="151"/>
      <c r="GB209" s="151"/>
      <c r="GC209" s="151"/>
      <c r="GD209" s="151"/>
      <c r="GE209" s="151"/>
      <c r="GF209" s="151"/>
      <c r="GG209" s="151"/>
      <c r="GH209" s="151"/>
      <c r="GI209" s="151"/>
      <c r="GJ209" s="151">
        <v>5</v>
      </c>
      <c r="GK209" s="151"/>
      <c r="GL209" s="151"/>
      <c r="GM209" s="151"/>
      <c r="GN209" s="151"/>
      <c r="GO209" s="151"/>
      <c r="GP209" s="151"/>
      <c r="GQ209" s="151"/>
      <c r="GR209" s="151">
        <v>1998</v>
      </c>
      <c r="GS209" s="151">
        <v>97</v>
      </c>
      <c r="GT209" s="151"/>
      <c r="GU209" s="151"/>
      <c r="GV209" s="151"/>
      <c r="GW209" s="151"/>
      <c r="GX209" s="151">
        <v>10142</v>
      </c>
      <c r="GY209" s="151">
        <v>1436</v>
      </c>
      <c r="GZ209" s="151"/>
      <c r="HA209" s="151"/>
      <c r="HB209" s="151"/>
      <c r="HC209" s="151"/>
      <c r="HD209" s="151"/>
      <c r="HE209" s="151"/>
      <c r="HF209" s="151"/>
      <c r="HG209" s="151">
        <v>136</v>
      </c>
      <c r="HH209" s="151"/>
      <c r="HI209" s="151"/>
      <c r="HJ209" s="151"/>
      <c r="HK209" s="151"/>
      <c r="HL209" s="151"/>
      <c r="HM209" s="151"/>
      <c r="HN209" s="151"/>
      <c r="HO209" s="151"/>
      <c r="HP209" s="151"/>
      <c r="HQ209" s="151"/>
      <c r="HR209" s="151"/>
      <c r="HS209" s="151"/>
      <c r="HT209" s="151"/>
      <c r="HU209" s="151"/>
      <c r="HV209" s="151"/>
      <c r="HW209" s="151"/>
      <c r="HX209" s="151"/>
      <c r="HY209" s="151"/>
      <c r="HZ209" s="151"/>
      <c r="IA209" s="151"/>
      <c r="IB209" s="151"/>
      <c r="IC209" s="151"/>
      <c r="ID209" s="151"/>
      <c r="IE209" s="151"/>
      <c r="IF209" s="151"/>
      <c r="IG209" s="151"/>
      <c r="IH209" s="151"/>
      <c r="II209" s="151"/>
      <c r="IJ209" s="151"/>
      <c r="IK209" s="151"/>
      <c r="IL209" s="151"/>
      <c r="IM209" s="151"/>
      <c r="IN209" s="151"/>
      <c r="IO209" s="151"/>
      <c r="IP209" s="151"/>
      <c r="IQ209" s="151"/>
      <c r="IR209" s="151"/>
      <c r="IS209" s="151"/>
      <c r="IT209" s="151"/>
      <c r="IU209" s="151"/>
      <c r="IV209" s="151"/>
      <c r="IW209" s="151"/>
      <c r="IX209" s="151"/>
      <c r="IY209" s="151"/>
      <c r="IZ209" s="151"/>
      <c r="JA209" s="151"/>
      <c r="JB209" s="151"/>
      <c r="JC209" s="151"/>
      <c r="JD209" s="151"/>
      <c r="JE209" s="151"/>
      <c r="JF209" s="151"/>
      <c r="JG209" s="151"/>
      <c r="JH209" s="151"/>
      <c r="JI209" s="151"/>
      <c r="JJ209" s="151"/>
      <c r="JK209" s="151"/>
      <c r="JL209" s="151"/>
      <c r="JM209" s="151"/>
      <c r="JN209" s="151"/>
      <c r="JO209" s="151"/>
      <c r="JP209" s="151"/>
      <c r="JQ209" s="151"/>
      <c r="JR209" s="151"/>
      <c r="JS209" s="151"/>
      <c r="JT209" s="151">
        <v>24</v>
      </c>
      <c r="JU209" s="151"/>
      <c r="JV209" s="151"/>
      <c r="JW209" s="151"/>
      <c r="JX209" s="151"/>
      <c r="JY209" s="151"/>
      <c r="JZ209" s="151"/>
      <c r="KA209" s="151"/>
      <c r="KB209" s="151"/>
      <c r="KC209" s="151"/>
      <c r="KD209" s="151"/>
      <c r="KE209" s="151"/>
      <c r="KF209" s="151"/>
      <c r="KG209" s="151"/>
      <c r="KH209" s="151">
        <v>24</v>
      </c>
      <c r="KI209" s="151"/>
      <c r="KJ209" s="151"/>
      <c r="KK209" s="151"/>
      <c r="KL209" s="151"/>
      <c r="KM209" s="151"/>
      <c r="KN209" s="151"/>
      <c r="KO209" s="151"/>
      <c r="KP209" s="151"/>
      <c r="KQ209" s="151"/>
      <c r="KR209" s="151"/>
      <c r="KS209" s="151"/>
      <c r="KT209" s="151"/>
      <c r="KU209" s="151"/>
      <c r="KV209" s="151"/>
      <c r="KW209" s="151"/>
      <c r="KX209" s="151"/>
      <c r="KY209" s="151"/>
      <c r="KZ209" s="151"/>
      <c r="LA209" s="151"/>
      <c r="LB209" s="151"/>
      <c r="LC209" s="151"/>
      <c r="LD209" s="151"/>
      <c r="LE209" s="151"/>
      <c r="LF209" s="151"/>
      <c r="LG209" s="151"/>
      <c r="LH209" s="151"/>
      <c r="LI209" s="151"/>
      <c r="LJ209" s="151"/>
      <c r="LK209" s="151"/>
      <c r="LL209" s="151"/>
      <c r="LM209" s="151"/>
      <c r="LN209" s="151"/>
      <c r="LO209" s="151"/>
      <c r="LP209" s="151"/>
      <c r="LQ209" s="151"/>
      <c r="LR209" s="151"/>
      <c r="LS209" s="151"/>
      <c r="LT209" s="151"/>
      <c r="LU209" s="151"/>
      <c r="LV209" s="151"/>
      <c r="LW209" s="151"/>
      <c r="LX209" s="151"/>
      <c r="LY209" s="151"/>
      <c r="LZ209" s="151"/>
      <c r="MA209" s="151">
        <v>32</v>
      </c>
      <c r="MB209" s="151"/>
      <c r="MC209" s="151"/>
      <c r="MD209" s="151"/>
      <c r="ME209" s="151"/>
      <c r="MF209" s="151"/>
      <c r="MG209" s="151"/>
      <c r="MH209" s="151"/>
      <c r="MI209" s="151"/>
      <c r="MJ209" s="151"/>
      <c r="MK209" s="151"/>
      <c r="ML209" s="151"/>
      <c r="MM209" s="151"/>
      <c r="MN209" s="151"/>
      <c r="MO209" s="151"/>
      <c r="MP209" s="151"/>
      <c r="MQ209" s="151">
        <v>138</v>
      </c>
      <c r="MR209" s="151">
        <v>4</v>
      </c>
      <c r="MS209" s="151"/>
      <c r="MT209" s="151"/>
      <c r="MU209" s="151"/>
      <c r="MV209" s="151"/>
      <c r="MW209" s="151"/>
      <c r="MX209" s="151"/>
      <c r="MY209" s="151"/>
      <c r="MZ209" s="151"/>
      <c r="NA209" s="151">
        <v>540</v>
      </c>
      <c r="NB209" s="151">
        <v>559</v>
      </c>
      <c r="NC209" s="151">
        <v>172</v>
      </c>
      <c r="ND209" s="151">
        <v>219</v>
      </c>
      <c r="NE209" s="151">
        <v>5</v>
      </c>
      <c r="NF209" s="151">
        <v>3163</v>
      </c>
      <c r="NG209" s="151"/>
      <c r="NH209" s="151"/>
      <c r="NI209" s="151"/>
      <c r="NJ209" s="151"/>
      <c r="NK209" s="151">
        <v>1</v>
      </c>
      <c r="NL209" s="151">
        <v>69</v>
      </c>
      <c r="NM209" s="151">
        <v>9</v>
      </c>
      <c r="NN209" s="151">
        <v>90</v>
      </c>
      <c r="NO209" s="151">
        <v>281</v>
      </c>
      <c r="NP209" s="151">
        <v>3229</v>
      </c>
      <c r="NQ209" s="151">
        <v>2899</v>
      </c>
      <c r="NR209" s="151">
        <v>591</v>
      </c>
      <c r="NS209" s="151"/>
      <c r="NT209" s="151"/>
      <c r="NU209" s="151"/>
      <c r="NV209" s="151"/>
      <c r="NW209" s="151"/>
      <c r="NX209" s="151"/>
      <c r="NY209" s="151"/>
      <c r="NZ209" s="151"/>
      <c r="OA209" s="151"/>
      <c r="OB209" s="151"/>
      <c r="OC209" s="151">
        <v>60</v>
      </c>
      <c r="OD209" s="151"/>
      <c r="OE209" s="151">
        <v>835</v>
      </c>
      <c r="OF209" s="151"/>
      <c r="OG209" s="151"/>
      <c r="OH209" s="151"/>
      <c r="OI209" s="151">
        <v>33</v>
      </c>
      <c r="OJ209" s="151">
        <v>113</v>
      </c>
      <c r="OK209" s="151">
        <v>848</v>
      </c>
      <c r="OL209" s="151">
        <v>748</v>
      </c>
      <c r="OM209" s="151"/>
      <c r="ON209" s="151"/>
      <c r="OO209" s="152"/>
      <c r="OP209" s="142">
        <v>28499</v>
      </c>
      <c r="OQ209" s="153">
        <v>35940</v>
      </c>
      <c r="OR209" s="151"/>
      <c r="OS209" s="151"/>
      <c r="OT209" s="151"/>
      <c r="OU209" s="151"/>
      <c r="OV209" s="151">
        <v>261</v>
      </c>
      <c r="OW209" s="151">
        <v>3574</v>
      </c>
      <c r="OX209" s="151">
        <v>-487</v>
      </c>
      <c r="OY209" s="151"/>
      <c r="OZ209" s="151"/>
      <c r="PA209" s="151"/>
      <c r="PB209" s="151"/>
      <c r="PC209" s="151"/>
      <c r="PD209" s="151"/>
      <c r="PE209" s="151"/>
      <c r="PF209" s="151"/>
      <c r="PG209" s="151"/>
      <c r="PH209" s="151"/>
      <c r="PI209" s="151"/>
      <c r="PJ209" s="154"/>
      <c r="PK209" s="142">
        <v>39288</v>
      </c>
      <c r="PL209" s="142">
        <v>67787</v>
      </c>
    </row>
    <row r="210" spans="1:428" ht="15" x14ac:dyDescent="0.25">
      <c r="A210" s="156" t="s">
        <v>632</v>
      </c>
      <c r="B210" s="157" t="s">
        <v>728</v>
      </c>
      <c r="C210" s="147" t="s">
        <v>395</v>
      </c>
      <c r="D210" s="153"/>
      <c r="E210" s="151"/>
      <c r="F210" s="151"/>
      <c r="G210" s="151"/>
      <c r="H210" s="151"/>
      <c r="I210" s="151"/>
      <c r="J210" s="151">
        <v>0</v>
      </c>
      <c r="K210" s="151"/>
      <c r="L210" s="151">
        <v>41</v>
      </c>
      <c r="M210" s="151">
        <v>1</v>
      </c>
      <c r="N210" s="151"/>
      <c r="O210" s="151"/>
      <c r="P210" s="151">
        <v>1</v>
      </c>
      <c r="Q210" s="151"/>
      <c r="R210" s="151"/>
      <c r="S210" s="151"/>
      <c r="T210" s="151"/>
      <c r="U210" s="151"/>
      <c r="V210" s="151"/>
      <c r="W210" s="151"/>
      <c r="X210" s="151"/>
      <c r="Y210" s="151"/>
      <c r="Z210" s="151"/>
      <c r="AA210" s="151"/>
      <c r="AB210" s="151"/>
      <c r="AC210" s="151"/>
      <c r="AD210" s="151"/>
      <c r="AE210" s="151"/>
      <c r="AF210" s="151"/>
      <c r="AG210" s="151"/>
      <c r="AH210" s="151"/>
      <c r="AI210" s="151"/>
      <c r="AJ210" s="151"/>
      <c r="AK210" s="151"/>
      <c r="AL210" s="151"/>
      <c r="AM210" s="151"/>
      <c r="AN210" s="151"/>
      <c r="AO210" s="151"/>
      <c r="AP210" s="151"/>
      <c r="AQ210" s="151"/>
      <c r="AR210" s="151"/>
      <c r="AS210" s="151"/>
      <c r="AT210" s="151"/>
      <c r="AU210" s="151"/>
      <c r="AV210" s="151"/>
      <c r="AW210" s="151"/>
      <c r="AX210" s="151"/>
      <c r="AY210" s="151"/>
      <c r="AZ210" s="151"/>
      <c r="BA210" s="151"/>
      <c r="BB210" s="151"/>
      <c r="BC210" s="151"/>
      <c r="BD210" s="151">
        <v>6</v>
      </c>
      <c r="BE210" s="151"/>
      <c r="BF210" s="151"/>
      <c r="BG210" s="151"/>
      <c r="BH210" s="151"/>
      <c r="BI210" s="151"/>
      <c r="BJ210" s="151"/>
      <c r="BK210" s="151"/>
      <c r="BL210" s="151"/>
      <c r="BM210" s="151"/>
      <c r="BN210" s="151"/>
      <c r="BO210" s="151"/>
      <c r="BP210" s="151"/>
      <c r="BQ210" s="151"/>
      <c r="BR210" s="151"/>
      <c r="BS210" s="151"/>
      <c r="BT210" s="151"/>
      <c r="BU210" s="151"/>
      <c r="BV210" s="151"/>
      <c r="BW210" s="151"/>
      <c r="BX210" s="151"/>
      <c r="BY210" s="151"/>
      <c r="BZ210" s="151"/>
      <c r="CA210" s="151"/>
      <c r="CB210" s="151"/>
      <c r="CC210" s="151"/>
      <c r="CD210" s="151"/>
      <c r="CE210" s="151"/>
      <c r="CF210" s="151"/>
      <c r="CG210" s="151"/>
      <c r="CH210" s="151"/>
      <c r="CI210" s="151"/>
      <c r="CJ210" s="151"/>
      <c r="CK210" s="151"/>
      <c r="CL210" s="151"/>
      <c r="CM210" s="151"/>
      <c r="CN210" s="151"/>
      <c r="CO210" s="151"/>
      <c r="CP210" s="151"/>
      <c r="CQ210" s="151"/>
      <c r="CR210" s="151"/>
      <c r="CS210" s="151"/>
      <c r="CT210" s="151"/>
      <c r="CU210" s="151"/>
      <c r="CV210" s="151"/>
      <c r="CW210" s="151"/>
      <c r="CX210" s="151"/>
      <c r="CY210" s="151"/>
      <c r="CZ210" s="151"/>
      <c r="DA210" s="151"/>
      <c r="DB210" s="151"/>
      <c r="DC210" s="151"/>
      <c r="DD210" s="151"/>
      <c r="DE210" s="151"/>
      <c r="DF210" s="151"/>
      <c r="DG210" s="151"/>
      <c r="DH210" s="151"/>
      <c r="DI210" s="151"/>
      <c r="DJ210" s="151"/>
      <c r="DK210" s="151"/>
      <c r="DL210" s="151"/>
      <c r="DM210" s="151"/>
      <c r="DN210" s="151"/>
      <c r="DO210" s="151"/>
      <c r="DP210" s="151"/>
      <c r="DQ210" s="151"/>
      <c r="DR210" s="151"/>
      <c r="DS210" s="151"/>
      <c r="DT210" s="151"/>
      <c r="DU210" s="151"/>
      <c r="DV210" s="151"/>
      <c r="DW210" s="151"/>
      <c r="DX210" s="151"/>
      <c r="DY210" s="151"/>
      <c r="DZ210" s="151"/>
      <c r="EA210" s="151"/>
      <c r="EB210" s="151"/>
      <c r="EC210" s="151"/>
      <c r="ED210" s="151"/>
      <c r="EE210" s="151"/>
      <c r="EF210" s="151"/>
      <c r="EG210" s="151"/>
      <c r="EH210" s="151"/>
      <c r="EI210" s="151"/>
      <c r="EJ210" s="151"/>
      <c r="EK210" s="151"/>
      <c r="EL210" s="151"/>
      <c r="EM210" s="151"/>
      <c r="EN210" s="151"/>
      <c r="EO210" s="151"/>
      <c r="EP210" s="151"/>
      <c r="EQ210" s="151"/>
      <c r="ER210" s="151"/>
      <c r="ES210" s="151"/>
      <c r="ET210" s="151"/>
      <c r="EU210" s="151"/>
      <c r="EV210" s="151"/>
      <c r="EW210" s="151"/>
      <c r="EX210" s="151"/>
      <c r="EY210" s="151"/>
      <c r="EZ210" s="151"/>
      <c r="FA210" s="151"/>
      <c r="FB210" s="151"/>
      <c r="FC210" s="151"/>
      <c r="FD210" s="151"/>
      <c r="FE210" s="151"/>
      <c r="FF210" s="151"/>
      <c r="FG210" s="151"/>
      <c r="FH210" s="151"/>
      <c r="FI210" s="151"/>
      <c r="FJ210" s="151"/>
      <c r="FK210" s="151"/>
      <c r="FL210" s="151"/>
      <c r="FM210" s="151"/>
      <c r="FN210" s="151"/>
      <c r="FO210" s="151"/>
      <c r="FP210" s="151"/>
      <c r="FQ210" s="151"/>
      <c r="FR210" s="151"/>
      <c r="FS210" s="151"/>
      <c r="FT210" s="151"/>
      <c r="FU210" s="151"/>
      <c r="FV210" s="151"/>
      <c r="FW210" s="151"/>
      <c r="FX210" s="151"/>
      <c r="FY210" s="151"/>
      <c r="FZ210" s="151"/>
      <c r="GA210" s="151"/>
      <c r="GB210" s="151"/>
      <c r="GC210" s="151"/>
      <c r="GD210" s="151"/>
      <c r="GE210" s="151"/>
      <c r="GF210" s="151"/>
      <c r="GG210" s="151"/>
      <c r="GH210" s="151"/>
      <c r="GI210" s="151">
        <v>6</v>
      </c>
      <c r="GJ210" s="151">
        <v>2993</v>
      </c>
      <c r="GK210" s="151">
        <v>782</v>
      </c>
      <c r="GL210" s="151">
        <v>17</v>
      </c>
      <c r="GM210" s="151"/>
      <c r="GN210" s="151">
        <v>72</v>
      </c>
      <c r="GO210" s="151"/>
      <c r="GP210" s="151">
        <v>7</v>
      </c>
      <c r="GQ210" s="151">
        <v>110</v>
      </c>
      <c r="GR210" s="151">
        <v>1103</v>
      </c>
      <c r="GS210" s="151">
        <v>578</v>
      </c>
      <c r="GT210" s="151">
        <v>24</v>
      </c>
      <c r="GU210" s="151">
        <v>75</v>
      </c>
      <c r="GV210" s="151">
        <v>23</v>
      </c>
      <c r="GW210" s="151">
        <v>2</v>
      </c>
      <c r="GX210" s="151">
        <v>1198</v>
      </c>
      <c r="GY210" s="151">
        <v>23020</v>
      </c>
      <c r="GZ210" s="151">
        <v>28</v>
      </c>
      <c r="HA210" s="151">
        <v>208</v>
      </c>
      <c r="HB210" s="151">
        <v>205</v>
      </c>
      <c r="HC210" s="151">
        <v>203</v>
      </c>
      <c r="HD210" s="151"/>
      <c r="HE210" s="151"/>
      <c r="HF210" s="151">
        <v>145</v>
      </c>
      <c r="HG210" s="151">
        <v>184</v>
      </c>
      <c r="HH210" s="151"/>
      <c r="HI210" s="151"/>
      <c r="HJ210" s="151"/>
      <c r="HK210" s="151"/>
      <c r="HL210" s="151"/>
      <c r="HM210" s="151"/>
      <c r="HN210" s="151"/>
      <c r="HO210" s="151"/>
      <c r="HP210" s="151"/>
      <c r="HQ210" s="151"/>
      <c r="HR210" s="151"/>
      <c r="HS210" s="151"/>
      <c r="HT210" s="151">
        <v>144</v>
      </c>
      <c r="HU210" s="151"/>
      <c r="HV210" s="151"/>
      <c r="HW210" s="151"/>
      <c r="HX210" s="151"/>
      <c r="HY210" s="151"/>
      <c r="HZ210" s="151"/>
      <c r="IA210" s="151"/>
      <c r="IB210" s="151"/>
      <c r="IC210" s="151"/>
      <c r="ID210" s="151"/>
      <c r="IE210" s="151">
        <v>4</v>
      </c>
      <c r="IF210" s="151"/>
      <c r="IG210" s="151"/>
      <c r="IH210" s="151">
        <v>64</v>
      </c>
      <c r="II210" s="151"/>
      <c r="IJ210" s="151"/>
      <c r="IK210" s="151"/>
      <c r="IL210" s="151"/>
      <c r="IM210" s="151"/>
      <c r="IN210" s="151"/>
      <c r="IO210" s="151"/>
      <c r="IP210" s="151">
        <v>24</v>
      </c>
      <c r="IQ210" s="151">
        <v>87</v>
      </c>
      <c r="IR210" s="151">
        <v>37</v>
      </c>
      <c r="IS210" s="151">
        <v>335</v>
      </c>
      <c r="IT210" s="151"/>
      <c r="IU210" s="151"/>
      <c r="IV210" s="151"/>
      <c r="IW210" s="151"/>
      <c r="IX210" s="151">
        <v>86</v>
      </c>
      <c r="IY210" s="151">
        <v>89</v>
      </c>
      <c r="IZ210" s="151"/>
      <c r="JA210" s="151"/>
      <c r="JB210" s="151"/>
      <c r="JC210" s="151"/>
      <c r="JD210" s="151"/>
      <c r="JE210" s="151"/>
      <c r="JF210" s="151"/>
      <c r="JG210" s="151"/>
      <c r="JH210" s="151"/>
      <c r="JI210" s="151"/>
      <c r="JJ210" s="151"/>
      <c r="JK210" s="151"/>
      <c r="JL210" s="151"/>
      <c r="JM210" s="151"/>
      <c r="JN210" s="151"/>
      <c r="JO210" s="151"/>
      <c r="JP210" s="151"/>
      <c r="JQ210" s="151"/>
      <c r="JR210" s="151"/>
      <c r="JS210" s="151"/>
      <c r="JT210" s="151">
        <v>23</v>
      </c>
      <c r="JU210" s="151">
        <v>6</v>
      </c>
      <c r="JV210" s="151"/>
      <c r="JW210" s="151"/>
      <c r="JX210" s="151">
        <v>2</v>
      </c>
      <c r="JY210" s="151">
        <v>5</v>
      </c>
      <c r="JZ210" s="151"/>
      <c r="KA210" s="151"/>
      <c r="KB210" s="151"/>
      <c r="KC210" s="151"/>
      <c r="KD210" s="151"/>
      <c r="KE210" s="151"/>
      <c r="KF210" s="151"/>
      <c r="KG210" s="151"/>
      <c r="KH210" s="151">
        <v>48</v>
      </c>
      <c r="KI210" s="151"/>
      <c r="KJ210" s="151"/>
      <c r="KK210" s="151"/>
      <c r="KL210" s="151">
        <v>2</v>
      </c>
      <c r="KM210" s="151"/>
      <c r="KN210" s="151"/>
      <c r="KO210" s="151"/>
      <c r="KP210" s="151"/>
      <c r="KQ210" s="151"/>
      <c r="KR210" s="151"/>
      <c r="KS210" s="151"/>
      <c r="KT210" s="151"/>
      <c r="KU210" s="151"/>
      <c r="KV210" s="151"/>
      <c r="KW210" s="151"/>
      <c r="KX210" s="151"/>
      <c r="KY210" s="151"/>
      <c r="KZ210" s="151"/>
      <c r="LA210" s="151"/>
      <c r="LB210" s="151"/>
      <c r="LC210" s="151"/>
      <c r="LD210" s="151"/>
      <c r="LE210" s="151"/>
      <c r="LF210" s="151"/>
      <c r="LG210" s="151"/>
      <c r="LH210" s="151"/>
      <c r="LI210" s="151"/>
      <c r="LJ210" s="151"/>
      <c r="LK210" s="151"/>
      <c r="LL210" s="151"/>
      <c r="LM210" s="151"/>
      <c r="LN210" s="151"/>
      <c r="LO210" s="151"/>
      <c r="LP210" s="151"/>
      <c r="LQ210" s="151"/>
      <c r="LR210" s="151"/>
      <c r="LS210" s="151"/>
      <c r="LT210" s="151"/>
      <c r="LU210" s="151"/>
      <c r="LV210" s="151"/>
      <c r="LW210" s="151"/>
      <c r="LX210" s="151"/>
      <c r="LY210" s="151"/>
      <c r="LZ210" s="151"/>
      <c r="MA210" s="151">
        <v>498</v>
      </c>
      <c r="MB210" s="151"/>
      <c r="MC210" s="151"/>
      <c r="MD210" s="151"/>
      <c r="ME210" s="151">
        <v>5</v>
      </c>
      <c r="MF210" s="151"/>
      <c r="MG210" s="151">
        <v>50</v>
      </c>
      <c r="MH210" s="151"/>
      <c r="MI210" s="151"/>
      <c r="MJ210" s="151"/>
      <c r="MK210" s="151"/>
      <c r="ML210" s="151"/>
      <c r="MM210" s="151"/>
      <c r="MN210" s="151"/>
      <c r="MO210" s="151"/>
      <c r="MP210" s="151"/>
      <c r="MQ210" s="151">
        <v>225</v>
      </c>
      <c r="MR210" s="151">
        <v>1255</v>
      </c>
      <c r="MS210" s="151"/>
      <c r="MT210" s="151"/>
      <c r="MU210" s="151"/>
      <c r="MV210" s="151"/>
      <c r="MW210" s="151"/>
      <c r="MX210" s="151"/>
      <c r="MY210" s="151"/>
      <c r="MZ210" s="151"/>
      <c r="NA210" s="151">
        <v>2196</v>
      </c>
      <c r="NB210" s="151">
        <v>1698</v>
      </c>
      <c r="NC210" s="151">
        <v>635</v>
      </c>
      <c r="ND210" s="151">
        <v>1840</v>
      </c>
      <c r="NE210" s="151">
        <v>842</v>
      </c>
      <c r="NF210" s="151">
        <v>1630</v>
      </c>
      <c r="NG210" s="151"/>
      <c r="NH210" s="151">
        <v>8</v>
      </c>
      <c r="NI210" s="151"/>
      <c r="NJ210" s="151">
        <v>12</v>
      </c>
      <c r="NK210" s="151">
        <v>8</v>
      </c>
      <c r="NL210" s="151">
        <v>270</v>
      </c>
      <c r="NM210" s="151">
        <v>46</v>
      </c>
      <c r="NN210" s="151">
        <v>221</v>
      </c>
      <c r="NO210" s="151">
        <v>1393</v>
      </c>
      <c r="NP210" s="151">
        <v>4780</v>
      </c>
      <c r="NQ210" s="151">
        <v>6728</v>
      </c>
      <c r="NR210" s="151">
        <v>254</v>
      </c>
      <c r="NS210" s="151"/>
      <c r="NT210" s="151"/>
      <c r="NU210" s="151"/>
      <c r="NV210" s="151"/>
      <c r="NW210" s="151"/>
      <c r="NX210" s="151"/>
      <c r="NY210" s="151"/>
      <c r="NZ210" s="151">
        <v>5</v>
      </c>
      <c r="OA210" s="151">
        <v>99</v>
      </c>
      <c r="OB210" s="151"/>
      <c r="OC210" s="151">
        <v>133</v>
      </c>
      <c r="OD210" s="151"/>
      <c r="OE210" s="151">
        <v>1725</v>
      </c>
      <c r="OF210" s="151"/>
      <c r="OG210" s="151"/>
      <c r="OH210" s="151">
        <v>45</v>
      </c>
      <c r="OI210" s="151">
        <v>170</v>
      </c>
      <c r="OJ210" s="151">
        <v>4574</v>
      </c>
      <c r="OK210" s="151">
        <v>3814</v>
      </c>
      <c r="OL210" s="151">
        <v>3711</v>
      </c>
      <c r="OM210" s="151"/>
      <c r="ON210" s="151"/>
      <c r="OO210" s="152"/>
      <c r="OP210" s="142">
        <v>70860</v>
      </c>
      <c r="OQ210" s="153">
        <v>71550</v>
      </c>
      <c r="OR210" s="151"/>
      <c r="OS210" s="151"/>
      <c r="OT210" s="151"/>
      <c r="OU210" s="151"/>
      <c r="OV210" s="151">
        <v>624</v>
      </c>
      <c r="OW210" s="151">
        <v>15458</v>
      </c>
      <c r="OX210" s="151">
        <v>-9412</v>
      </c>
      <c r="OY210" s="151"/>
      <c r="OZ210" s="151"/>
      <c r="PA210" s="151"/>
      <c r="PB210" s="151"/>
      <c r="PC210" s="151"/>
      <c r="PD210" s="151"/>
      <c r="PE210" s="151"/>
      <c r="PF210" s="151"/>
      <c r="PG210" s="151"/>
      <c r="PH210" s="151"/>
      <c r="PI210" s="151"/>
      <c r="PJ210" s="154"/>
      <c r="PK210" s="142">
        <v>78220</v>
      </c>
      <c r="PL210" s="142">
        <v>149079</v>
      </c>
    </row>
    <row r="211" spans="1:428" ht="15" x14ac:dyDescent="0.25">
      <c r="A211" s="156">
        <v>311700</v>
      </c>
      <c r="B211" s="157" t="s">
        <v>728</v>
      </c>
      <c r="C211" s="147" t="s">
        <v>396</v>
      </c>
      <c r="D211" s="153"/>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151"/>
      <c r="AH211" s="151"/>
      <c r="AI211" s="151"/>
      <c r="AJ211" s="151"/>
      <c r="AK211" s="151"/>
      <c r="AL211" s="151"/>
      <c r="AM211" s="151"/>
      <c r="AN211" s="151"/>
      <c r="AO211" s="151"/>
      <c r="AP211" s="151"/>
      <c r="AQ211" s="151"/>
      <c r="AR211" s="151"/>
      <c r="AS211" s="151"/>
      <c r="AT211" s="151"/>
      <c r="AU211" s="151"/>
      <c r="AV211" s="151"/>
      <c r="AW211" s="151"/>
      <c r="AX211" s="151"/>
      <c r="AY211" s="151"/>
      <c r="AZ211" s="151"/>
      <c r="BA211" s="151"/>
      <c r="BB211" s="151"/>
      <c r="BC211" s="151"/>
      <c r="BD211" s="151"/>
      <c r="BE211" s="151"/>
      <c r="BF211" s="151"/>
      <c r="BG211" s="151"/>
      <c r="BH211" s="151"/>
      <c r="BI211" s="151"/>
      <c r="BJ211" s="151"/>
      <c r="BK211" s="151"/>
      <c r="BL211" s="151"/>
      <c r="BM211" s="151"/>
      <c r="BN211" s="151"/>
      <c r="BO211" s="151"/>
      <c r="BP211" s="151"/>
      <c r="BQ211" s="151"/>
      <c r="BR211" s="151"/>
      <c r="BS211" s="151"/>
      <c r="BT211" s="151"/>
      <c r="BU211" s="151"/>
      <c r="BV211" s="151"/>
      <c r="BW211" s="151"/>
      <c r="BX211" s="151"/>
      <c r="BY211" s="151"/>
      <c r="BZ211" s="151"/>
      <c r="CA211" s="151"/>
      <c r="CB211" s="151"/>
      <c r="CC211" s="151"/>
      <c r="CD211" s="151"/>
      <c r="CE211" s="151"/>
      <c r="CF211" s="151"/>
      <c r="CG211" s="151"/>
      <c r="CH211" s="151"/>
      <c r="CI211" s="151"/>
      <c r="CJ211" s="151"/>
      <c r="CK211" s="151"/>
      <c r="CL211" s="151"/>
      <c r="CM211" s="151"/>
      <c r="CN211" s="151"/>
      <c r="CO211" s="151"/>
      <c r="CP211" s="151"/>
      <c r="CQ211" s="151"/>
      <c r="CR211" s="151"/>
      <c r="CS211" s="151"/>
      <c r="CT211" s="151"/>
      <c r="CU211" s="151"/>
      <c r="CV211" s="151"/>
      <c r="CW211" s="151"/>
      <c r="CX211" s="151"/>
      <c r="CY211" s="151"/>
      <c r="CZ211" s="151"/>
      <c r="DA211" s="151"/>
      <c r="DB211" s="151"/>
      <c r="DC211" s="151"/>
      <c r="DD211" s="151"/>
      <c r="DE211" s="151"/>
      <c r="DF211" s="151"/>
      <c r="DG211" s="151"/>
      <c r="DH211" s="151"/>
      <c r="DI211" s="151"/>
      <c r="DJ211" s="151"/>
      <c r="DK211" s="151"/>
      <c r="DL211" s="151"/>
      <c r="DM211" s="151"/>
      <c r="DN211" s="151"/>
      <c r="DO211" s="151"/>
      <c r="DP211" s="151"/>
      <c r="DQ211" s="151"/>
      <c r="DR211" s="151"/>
      <c r="DS211" s="151"/>
      <c r="DT211" s="151"/>
      <c r="DU211" s="151"/>
      <c r="DV211" s="151"/>
      <c r="DW211" s="151"/>
      <c r="DX211" s="151"/>
      <c r="DY211" s="151"/>
      <c r="DZ211" s="151"/>
      <c r="EA211" s="151"/>
      <c r="EB211" s="151"/>
      <c r="EC211" s="151"/>
      <c r="ED211" s="151"/>
      <c r="EE211" s="151"/>
      <c r="EF211" s="151"/>
      <c r="EG211" s="151"/>
      <c r="EH211" s="151"/>
      <c r="EI211" s="151"/>
      <c r="EJ211" s="151"/>
      <c r="EK211" s="151"/>
      <c r="EL211" s="151"/>
      <c r="EM211" s="151"/>
      <c r="EN211" s="151"/>
      <c r="EO211" s="151"/>
      <c r="EP211" s="151"/>
      <c r="EQ211" s="151"/>
      <c r="ER211" s="151"/>
      <c r="ES211" s="151"/>
      <c r="ET211" s="151"/>
      <c r="EU211" s="151"/>
      <c r="EV211" s="151"/>
      <c r="EW211" s="151"/>
      <c r="EX211" s="151"/>
      <c r="EY211" s="151"/>
      <c r="EZ211" s="151"/>
      <c r="FA211" s="151"/>
      <c r="FB211" s="151"/>
      <c r="FC211" s="151"/>
      <c r="FD211" s="151"/>
      <c r="FE211" s="151"/>
      <c r="FF211" s="151"/>
      <c r="FG211" s="151"/>
      <c r="FH211" s="151"/>
      <c r="FI211" s="151"/>
      <c r="FJ211" s="151"/>
      <c r="FK211" s="151"/>
      <c r="FL211" s="151"/>
      <c r="FM211" s="151"/>
      <c r="FN211" s="151"/>
      <c r="FO211" s="151"/>
      <c r="FP211" s="151"/>
      <c r="FQ211" s="151"/>
      <c r="FR211" s="151"/>
      <c r="FS211" s="151"/>
      <c r="FT211" s="151"/>
      <c r="FU211" s="151"/>
      <c r="FV211" s="151"/>
      <c r="FW211" s="151"/>
      <c r="FX211" s="151"/>
      <c r="FY211" s="151"/>
      <c r="FZ211" s="151"/>
      <c r="GA211" s="151"/>
      <c r="GB211" s="151"/>
      <c r="GC211" s="151"/>
      <c r="GD211" s="151"/>
      <c r="GE211" s="151"/>
      <c r="GF211" s="151"/>
      <c r="GG211" s="151"/>
      <c r="GH211" s="151"/>
      <c r="GI211" s="151"/>
      <c r="GJ211" s="151">
        <v>189</v>
      </c>
      <c r="GK211" s="151">
        <v>245</v>
      </c>
      <c r="GL211" s="151"/>
      <c r="GM211" s="151"/>
      <c r="GN211" s="151"/>
      <c r="GO211" s="151"/>
      <c r="GP211" s="151"/>
      <c r="GQ211" s="151"/>
      <c r="GR211" s="151">
        <v>57</v>
      </c>
      <c r="GS211" s="151"/>
      <c r="GT211" s="151"/>
      <c r="GU211" s="151"/>
      <c r="GV211" s="151"/>
      <c r="GW211" s="151"/>
      <c r="GX211" s="151"/>
      <c r="GY211" s="151"/>
      <c r="GZ211" s="151">
        <v>1842</v>
      </c>
      <c r="HA211" s="151"/>
      <c r="HB211" s="151"/>
      <c r="HC211" s="151"/>
      <c r="HD211" s="151"/>
      <c r="HE211" s="151"/>
      <c r="HF211" s="151"/>
      <c r="HG211" s="151"/>
      <c r="HH211" s="151"/>
      <c r="HI211" s="151"/>
      <c r="HJ211" s="151"/>
      <c r="HK211" s="151"/>
      <c r="HL211" s="151"/>
      <c r="HM211" s="151"/>
      <c r="HN211" s="151"/>
      <c r="HO211" s="151"/>
      <c r="HP211" s="151"/>
      <c r="HQ211" s="151"/>
      <c r="HR211" s="151"/>
      <c r="HS211" s="151"/>
      <c r="HT211" s="151"/>
      <c r="HU211" s="151"/>
      <c r="HV211" s="151"/>
      <c r="HW211" s="151"/>
      <c r="HX211" s="151"/>
      <c r="HY211" s="151"/>
      <c r="HZ211" s="151"/>
      <c r="IA211" s="151"/>
      <c r="IB211" s="151"/>
      <c r="IC211" s="151"/>
      <c r="ID211" s="151"/>
      <c r="IE211" s="151"/>
      <c r="IF211" s="151"/>
      <c r="IG211" s="151"/>
      <c r="IH211" s="151"/>
      <c r="II211" s="151"/>
      <c r="IJ211" s="151"/>
      <c r="IK211" s="151"/>
      <c r="IL211" s="151"/>
      <c r="IM211" s="151"/>
      <c r="IN211" s="151"/>
      <c r="IO211" s="151"/>
      <c r="IP211" s="151"/>
      <c r="IQ211" s="151"/>
      <c r="IR211" s="151"/>
      <c r="IS211" s="151"/>
      <c r="IT211" s="151"/>
      <c r="IU211" s="151"/>
      <c r="IV211" s="151"/>
      <c r="IW211" s="151"/>
      <c r="IX211" s="151"/>
      <c r="IY211" s="151"/>
      <c r="IZ211" s="151"/>
      <c r="JA211" s="151"/>
      <c r="JB211" s="151"/>
      <c r="JC211" s="151"/>
      <c r="JD211" s="151"/>
      <c r="JE211" s="151"/>
      <c r="JF211" s="151"/>
      <c r="JG211" s="151"/>
      <c r="JH211" s="151"/>
      <c r="JI211" s="151"/>
      <c r="JJ211" s="151"/>
      <c r="JK211" s="151"/>
      <c r="JL211" s="151"/>
      <c r="JM211" s="151"/>
      <c r="JN211" s="151"/>
      <c r="JO211" s="151"/>
      <c r="JP211" s="151"/>
      <c r="JQ211" s="151"/>
      <c r="JR211" s="151"/>
      <c r="JS211" s="151"/>
      <c r="JT211" s="151"/>
      <c r="JU211" s="151"/>
      <c r="JV211" s="151"/>
      <c r="JW211" s="151"/>
      <c r="JX211" s="151"/>
      <c r="JY211" s="151"/>
      <c r="JZ211" s="151"/>
      <c r="KA211" s="151"/>
      <c r="KB211" s="151"/>
      <c r="KC211" s="151"/>
      <c r="KD211" s="151"/>
      <c r="KE211" s="151"/>
      <c r="KF211" s="151"/>
      <c r="KG211" s="151"/>
      <c r="KH211" s="151">
        <v>21</v>
      </c>
      <c r="KI211" s="151"/>
      <c r="KJ211" s="151"/>
      <c r="KK211" s="151"/>
      <c r="KL211" s="151">
        <v>1</v>
      </c>
      <c r="KM211" s="151"/>
      <c r="KN211" s="151"/>
      <c r="KO211" s="151"/>
      <c r="KP211" s="151"/>
      <c r="KQ211" s="151"/>
      <c r="KR211" s="151"/>
      <c r="KS211" s="151"/>
      <c r="KT211" s="151"/>
      <c r="KU211" s="151"/>
      <c r="KV211" s="151"/>
      <c r="KW211" s="151"/>
      <c r="KX211" s="151"/>
      <c r="KY211" s="151"/>
      <c r="KZ211" s="151"/>
      <c r="LA211" s="151"/>
      <c r="LB211" s="151"/>
      <c r="LC211" s="151"/>
      <c r="LD211" s="151"/>
      <c r="LE211" s="151"/>
      <c r="LF211" s="151"/>
      <c r="LG211" s="151"/>
      <c r="LH211" s="151"/>
      <c r="LI211" s="151"/>
      <c r="LJ211" s="151"/>
      <c r="LK211" s="151"/>
      <c r="LL211" s="151"/>
      <c r="LM211" s="151"/>
      <c r="LN211" s="151"/>
      <c r="LO211" s="151"/>
      <c r="LP211" s="151"/>
      <c r="LQ211" s="151"/>
      <c r="LR211" s="151"/>
      <c r="LS211" s="151"/>
      <c r="LT211" s="151"/>
      <c r="LU211" s="151"/>
      <c r="LV211" s="151"/>
      <c r="LW211" s="151"/>
      <c r="LX211" s="151"/>
      <c r="LY211" s="151"/>
      <c r="LZ211" s="151"/>
      <c r="MA211" s="151">
        <v>25</v>
      </c>
      <c r="MB211" s="151"/>
      <c r="MC211" s="151"/>
      <c r="MD211" s="151"/>
      <c r="ME211" s="151"/>
      <c r="MF211" s="151"/>
      <c r="MG211" s="151"/>
      <c r="MH211" s="151"/>
      <c r="MI211" s="151"/>
      <c r="MJ211" s="151"/>
      <c r="MK211" s="151"/>
      <c r="ML211" s="151"/>
      <c r="MM211" s="151"/>
      <c r="MN211" s="151"/>
      <c r="MO211" s="151"/>
      <c r="MP211" s="151"/>
      <c r="MQ211" s="151">
        <v>121</v>
      </c>
      <c r="MR211" s="151">
        <v>436</v>
      </c>
      <c r="MS211" s="151"/>
      <c r="MT211" s="151"/>
      <c r="MU211" s="151"/>
      <c r="MV211" s="151"/>
      <c r="MW211" s="151"/>
      <c r="MX211" s="151"/>
      <c r="MY211" s="151"/>
      <c r="MZ211" s="151"/>
      <c r="NA211" s="151">
        <v>740</v>
      </c>
      <c r="NB211" s="151">
        <v>224</v>
      </c>
      <c r="NC211" s="151">
        <v>170</v>
      </c>
      <c r="ND211" s="151">
        <v>52</v>
      </c>
      <c r="NE211" s="151"/>
      <c r="NF211" s="151">
        <v>142</v>
      </c>
      <c r="NG211" s="151"/>
      <c r="NH211" s="151"/>
      <c r="NI211" s="151"/>
      <c r="NJ211" s="151"/>
      <c r="NK211" s="151">
        <v>10</v>
      </c>
      <c r="NL211" s="151">
        <v>47</v>
      </c>
      <c r="NM211" s="151">
        <v>30</v>
      </c>
      <c r="NN211" s="151">
        <v>148</v>
      </c>
      <c r="NO211" s="151">
        <v>395</v>
      </c>
      <c r="NP211" s="151">
        <v>1669</v>
      </c>
      <c r="NQ211" s="151">
        <v>1994</v>
      </c>
      <c r="NR211" s="151">
        <v>219</v>
      </c>
      <c r="NS211" s="151"/>
      <c r="NT211" s="151"/>
      <c r="NU211" s="151"/>
      <c r="NV211" s="151"/>
      <c r="NW211" s="151"/>
      <c r="NX211" s="151"/>
      <c r="NY211" s="151"/>
      <c r="NZ211" s="151"/>
      <c r="OA211" s="151"/>
      <c r="OB211" s="151"/>
      <c r="OC211" s="151">
        <v>50</v>
      </c>
      <c r="OD211" s="151"/>
      <c r="OE211" s="151">
        <v>237</v>
      </c>
      <c r="OF211" s="151"/>
      <c r="OG211" s="151"/>
      <c r="OH211" s="151"/>
      <c r="OI211" s="151">
        <v>24</v>
      </c>
      <c r="OJ211" s="151">
        <v>979</v>
      </c>
      <c r="OK211" s="151">
        <v>1041</v>
      </c>
      <c r="OL211" s="151">
        <v>605</v>
      </c>
      <c r="OM211" s="151"/>
      <c r="ON211" s="151"/>
      <c r="OO211" s="152"/>
      <c r="OP211" s="142">
        <v>11713</v>
      </c>
      <c r="OQ211" s="153">
        <v>6329</v>
      </c>
      <c r="OR211" s="151"/>
      <c r="OS211" s="151"/>
      <c r="OT211" s="151"/>
      <c r="OU211" s="151"/>
      <c r="OV211" s="151">
        <v>-33</v>
      </c>
      <c r="OW211" s="151">
        <v>361</v>
      </c>
      <c r="OX211" s="151">
        <v>-4534</v>
      </c>
      <c r="OY211" s="151"/>
      <c r="OZ211" s="151"/>
      <c r="PA211" s="151"/>
      <c r="PB211" s="151"/>
      <c r="PC211" s="151"/>
      <c r="PD211" s="151"/>
      <c r="PE211" s="151"/>
      <c r="PF211" s="151"/>
      <c r="PG211" s="151"/>
      <c r="PH211" s="151"/>
      <c r="PI211" s="151"/>
      <c r="PJ211" s="154"/>
      <c r="PK211" s="142">
        <v>2123</v>
      </c>
      <c r="PL211" s="142">
        <v>13836</v>
      </c>
    </row>
    <row r="212" spans="1:428" ht="15" x14ac:dyDescent="0.25">
      <c r="A212" s="156">
        <v>311810</v>
      </c>
      <c r="B212" s="157" t="s">
        <v>728</v>
      </c>
      <c r="C212" s="147" t="s">
        <v>397</v>
      </c>
      <c r="D212" s="153"/>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c r="AE212" s="151"/>
      <c r="AF212" s="151"/>
      <c r="AG212" s="151"/>
      <c r="AH212" s="151"/>
      <c r="AI212" s="151"/>
      <c r="AJ212" s="151"/>
      <c r="AK212" s="151"/>
      <c r="AL212" s="151"/>
      <c r="AM212" s="151"/>
      <c r="AN212" s="151"/>
      <c r="AO212" s="151"/>
      <c r="AP212" s="151"/>
      <c r="AQ212" s="151"/>
      <c r="AR212" s="151"/>
      <c r="AS212" s="151"/>
      <c r="AT212" s="151"/>
      <c r="AU212" s="151"/>
      <c r="AV212" s="151"/>
      <c r="AW212" s="151"/>
      <c r="AX212" s="151"/>
      <c r="AY212" s="151"/>
      <c r="AZ212" s="151"/>
      <c r="BA212" s="151"/>
      <c r="BB212" s="151"/>
      <c r="BC212" s="151"/>
      <c r="BD212" s="151"/>
      <c r="BE212" s="151"/>
      <c r="BF212" s="151"/>
      <c r="BG212" s="151"/>
      <c r="BH212" s="151"/>
      <c r="BI212" s="151"/>
      <c r="BJ212" s="151"/>
      <c r="BK212" s="151"/>
      <c r="BL212" s="151"/>
      <c r="BM212" s="151"/>
      <c r="BN212" s="151"/>
      <c r="BO212" s="151"/>
      <c r="BP212" s="151"/>
      <c r="BQ212" s="151"/>
      <c r="BR212" s="151"/>
      <c r="BS212" s="151"/>
      <c r="BT212" s="151"/>
      <c r="BU212" s="151"/>
      <c r="BV212" s="151"/>
      <c r="BW212" s="151"/>
      <c r="BX212" s="151"/>
      <c r="BY212" s="151"/>
      <c r="BZ212" s="151"/>
      <c r="CA212" s="151"/>
      <c r="CB212" s="151"/>
      <c r="CC212" s="151"/>
      <c r="CD212" s="151"/>
      <c r="CE212" s="151"/>
      <c r="CF212" s="151"/>
      <c r="CG212" s="151"/>
      <c r="CH212" s="151"/>
      <c r="CI212" s="151"/>
      <c r="CJ212" s="151"/>
      <c r="CK212" s="151"/>
      <c r="CL212" s="151"/>
      <c r="CM212" s="151"/>
      <c r="CN212" s="151"/>
      <c r="CO212" s="151"/>
      <c r="CP212" s="151"/>
      <c r="CQ212" s="151"/>
      <c r="CR212" s="151"/>
      <c r="CS212" s="151"/>
      <c r="CT212" s="151"/>
      <c r="CU212" s="151"/>
      <c r="CV212" s="151"/>
      <c r="CW212" s="151"/>
      <c r="CX212" s="151"/>
      <c r="CY212" s="151"/>
      <c r="CZ212" s="151"/>
      <c r="DA212" s="151"/>
      <c r="DB212" s="151"/>
      <c r="DC212" s="151"/>
      <c r="DD212" s="151"/>
      <c r="DE212" s="151"/>
      <c r="DF212" s="151"/>
      <c r="DG212" s="151"/>
      <c r="DH212" s="151"/>
      <c r="DI212" s="151"/>
      <c r="DJ212" s="151"/>
      <c r="DK212" s="151"/>
      <c r="DL212" s="151"/>
      <c r="DM212" s="151"/>
      <c r="DN212" s="151"/>
      <c r="DO212" s="151"/>
      <c r="DP212" s="151"/>
      <c r="DQ212" s="151"/>
      <c r="DR212" s="151"/>
      <c r="DS212" s="151"/>
      <c r="DT212" s="151"/>
      <c r="DU212" s="151"/>
      <c r="DV212" s="151"/>
      <c r="DW212" s="151"/>
      <c r="DX212" s="151"/>
      <c r="DY212" s="151"/>
      <c r="DZ212" s="151"/>
      <c r="EA212" s="151"/>
      <c r="EB212" s="151"/>
      <c r="EC212" s="151"/>
      <c r="ED212" s="151"/>
      <c r="EE212" s="151"/>
      <c r="EF212" s="151"/>
      <c r="EG212" s="151"/>
      <c r="EH212" s="151"/>
      <c r="EI212" s="151"/>
      <c r="EJ212" s="151"/>
      <c r="EK212" s="151"/>
      <c r="EL212" s="151"/>
      <c r="EM212" s="151"/>
      <c r="EN212" s="151"/>
      <c r="EO212" s="151"/>
      <c r="EP212" s="151"/>
      <c r="EQ212" s="151"/>
      <c r="ER212" s="151"/>
      <c r="ES212" s="151"/>
      <c r="ET212" s="151"/>
      <c r="EU212" s="151"/>
      <c r="EV212" s="151"/>
      <c r="EW212" s="151"/>
      <c r="EX212" s="151"/>
      <c r="EY212" s="151"/>
      <c r="EZ212" s="151"/>
      <c r="FA212" s="151"/>
      <c r="FB212" s="151"/>
      <c r="FC212" s="151"/>
      <c r="FD212" s="151"/>
      <c r="FE212" s="151"/>
      <c r="FF212" s="151"/>
      <c r="FG212" s="151"/>
      <c r="FH212" s="151"/>
      <c r="FI212" s="151"/>
      <c r="FJ212" s="151"/>
      <c r="FK212" s="151"/>
      <c r="FL212" s="151"/>
      <c r="FM212" s="151"/>
      <c r="FN212" s="151"/>
      <c r="FO212" s="151"/>
      <c r="FP212" s="151"/>
      <c r="FQ212" s="151"/>
      <c r="FR212" s="151"/>
      <c r="FS212" s="151"/>
      <c r="FT212" s="151"/>
      <c r="FU212" s="151"/>
      <c r="FV212" s="151"/>
      <c r="FW212" s="151"/>
      <c r="FX212" s="151"/>
      <c r="FY212" s="151"/>
      <c r="FZ212" s="151"/>
      <c r="GA212" s="151"/>
      <c r="GB212" s="151"/>
      <c r="GC212" s="151"/>
      <c r="GD212" s="151"/>
      <c r="GE212" s="151"/>
      <c r="GF212" s="151"/>
      <c r="GG212" s="151"/>
      <c r="GH212" s="151"/>
      <c r="GI212" s="151"/>
      <c r="GJ212" s="151"/>
      <c r="GK212" s="151"/>
      <c r="GL212" s="151"/>
      <c r="GM212" s="151"/>
      <c r="GN212" s="151"/>
      <c r="GO212" s="151"/>
      <c r="GP212" s="151"/>
      <c r="GQ212" s="151"/>
      <c r="GR212" s="151"/>
      <c r="GS212" s="151"/>
      <c r="GT212" s="151"/>
      <c r="GU212" s="151"/>
      <c r="GV212" s="151"/>
      <c r="GW212" s="151"/>
      <c r="GX212" s="151"/>
      <c r="GY212" s="151"/>
      <c r="GZ212" s="151"/>
      <c r="HA212" s="151">
        <v>243</v>
      </c>
      <c r="HB212" s="151"/>
      <c r="HC212" s="151"/>
      <c r="HD212" s="151"/>
      <c r="HE212" s="151"/>
      <c r="HF212" s="151"/>
      <c r="HG212" s="151"/>
      <c r="HH212" s="151"/>
      <c r="HI212" s="151"/>
      <c r="HJ212" s="151"/>
      <c r="HK212" s="151"/>
      <c r="HL212" s="151"/>
      <c r="HM212" s="151"/>
      <c r="HN212" s="151"/>
      <c r="HO212" s="151"/>
      <c r="HP212" s="151"/>
      <c r="HQ212" s="151"/>
      <c r="HR212" s="151"/>
      <c r="HS212" s="151"/>
      <c r="HT212" s="151"/>
      <c r="HU212" s="151"/>
      <c r="HV212" s="151"/>
      <c r="HW212" s="151"/>
      <c r="HX212" s="151"/>
      <c r="HY212" s="151"/>
      <c r="HZ212" s="151"/>
      <c r="IA212" s="151"/>
      <c r="IB212" s="151"/>
      <c r="IC212" s="151"/>
      <c r="ID212" s="151"/>
      <c r="IE212" s="151"/>
      <c r="IF212" s="151"/>
      <c r="IG212" s="151"/>
      <c r="IH212" s="151"/>
      <c r="II212" s="151"/>
      <c r="IJ212" s="151"/>
      <c r="IK212" s="151"/>
      <c r="IL212" s="151"/>
      <c r="IM212" s="151"/>
      <c r="IN212" s="151"/>
      <c r="IO212" s="151"/>
      <c r="IP212" s="151"/>
      <c r="IQ212" s="151"/>
      <c r="IR212" s="151"/>
      <c r="IS212" s="151"/>
      <c r="IT212" s="151"/>
      <c r="IU212" s="151"/>
      <c r="IV212" s="151"/>
      <c r="IW212" s="151"/>
      <c r="IX212" s="151"/>
      <c r="IY212" s="151"/>
      <c r="IZ212" s="151"/>
      <c r="JA212" s="151"/>
      <c r="JB212" s="151"/>
      <c r="JC212" s="151"/>
      <c r="JD212" s="151"/>
      <c r="JE212" s="151"/>
      <c r="JF212" s="151"/>
      <c r="JG212" s="151"/>
      <c r="JH212" s="151"/>
      <c r="JI212" s="151"/>
      <c r="JJ212" s="151"/>
      <c r="JK212" s="151"/>
      <c r="JL212" s="151"/>
      <c r="JM212" s="151"/>
      <c r="JN212" s="151"/>
      <c r="JO212" s="151"/>
      <c r="JP212" s="151"/>
      <c r="JQ212" s="151"/>
      <c r="JR212" s="151"/>
      <c r="JS212" s="151"/>
      <c r="JT212" s="151"/>
      <c r="JU212" s="151"/>
      <c r="JV212" s="151"/>
      <c r="JW212" s="151"/>
      <c r="JX212" s="151"/>
      <c r="JY212" s="151"/>
      <c r="JZ212" s="151"/>
      <c r="KA212" s="151"/>
      <c r="KB212" s="151"/>
      <c r="KC212" s="151"/>
      <c r="KD212" s="151"/>
      <c r="KE212" s="151"/>
      <c r="KF212" s="151">
        <v>13</v>
      </c>
      <c r="KG212" s="151"/>
      <c r="KH212" s="151">
        <v>34</v>
      </c>
      <c r="KI212" s="151">
        <v>2</v>
      </c>
      <c r="KJ212" s="151"/>
      <c r="KK212" s="151"/>
      <c r="KL212" s="151">
        <v>1</v>
      </c>
      <c r="KM212" s="151"/>
      <c r="KN212" s="151"/>
      <c r="KO212" s="151"/>
      <c r="KP212" s="151"/>
      <c r="KQ212" s="151"/>
      <c r="KR212" s="151"/>
      <c r="KS212" s="151"/>
      <c r="KT212" s="151"/>
      <c r="KU212" s="151"/>
      <c r="KV212" s="151"/>
      <c r="KW212" s="151"/>
      <c r="KX212" s="151"/>
      <c r="KY212" s="151"/>
      <c r="KZ212" s="151"/>
      <c r="LA212" s="151"/>
      <c r="LB212" s="151"/>
      <c r="LC212" s="151"/>
      <c r="LD212" s="151"/>
      <c r="LE212" s="151"/>
      <c r="LF212" s="151"/>
      <c r="LG212" s="151"/>
      <c r="LH212" s="151"/>
      <c r="LI212" s="151"/>
      <c r="LJ212" s="151"/>
      <c r="LK212" s="151"/>
      <c r="LL212" s="151"/>
      <c r="LM212" s="151"/>
      <c r="LN212" s="151"/>
      <c r="LO212" s="151"/>
      <c r="LP212" s="151"/>
      <c r="LQ212" s="151"/>
      <c r="LR212" s="151"/>
      <c r="LS212" s="151"/>
      <c r="LT212" s="151"/>
      <c r="LU212" s="151"/>
      <c r="LV212" s="151"/>
      <c r="LW212" s="151"/>
      <c r="LX212" s="151"/>
      <c r="LY212" s="151"/>
      <c r="LZ212" s="151"/>
      <c r="MA212" s="151"/>
      <c r="MB212" s="151"/>
      <c r="MC212" s="151"/>
      <c r="MD212" s="151"/>
      <c r="ME212" s="151"/>
      <c r="MF212" s="151"/>
      <c r="MG212" s="151"/>
      <c r="MH212" s="151"/>
      <c r="MI212" s="151"/>
      <c r="MJ212" s="151"/>
      <c r="MK212" s="151"/>
      <c r="ML212" s="151"/>
      <c r="MM212" s="151"/>
      <c r="MN212" s="151"/>
      <c r="MO212" s="151"/>
      <c r="MP212" s="151"/>
      <c r="MQ212" s="151">
        <v>39</v>
      </c>
      <c r="MR212" s="151">
        <v>869</v>
      </c>
      <c r="MS212" s="151"/>
      <c r="MT212" s="151"/>
      <c r="MU212" s="151"/>
      <c r="MV212" s="151"/>
      <c r="MW212" s="151"/>
      <c r="MX212" s="151"/>
      <c r="MY212" s="151"/>
      <c r="MZ212" s="151"/>
      <c r="NA212" s="151">
        <v>5</v>
      </c>
      <c r="NB212" s="151">
        <v>66</v>
      </c>
      <c r="NC212" s="151">
        <v>76</v>
      </c>
      <c r="ND212" s="151">
        <v>537</v>
      </c>
      <c r="NE212" s="151">
        <v>266</v>
      </c>
      <c r="NF212" s="151">
        <v>228</v>
      </c>
      <c r="NG212" s="151"/>
      <c r="NH212" s="151">
        <v>1</v>
      </c>
      <c r="NI212" s="151"/>
      <c r="NJ212" s="151"/>
      <c r="NK212" s="151"/>
      <c r="NL212" s="151"/>
      <c r="NM212" s="151">
        <v>31</v>
      </c>
      <c r="NN212" s="151">
        <v>44</v>
      </c>
      <c r="NO212" s="151">
        <v>436</v>
      </c>
      <c r="NP212" s="151">
        <v>2201</v>
      </c>
      <c r="NQ212" s="151">
        <v>2278</v>
      </c>
      <c r="NR212" s="151">
        <v>57</v>
      </c>
      <c r="NS212" s="151"/>
      <c r="NT212" s="151"/>
      <c r="NU212" s="151"/>
      <c r="NV212" s="151"/>
      <c r="NW212" s="151"/>
      <c r="NX212" s="151"/>
      <c r="NY212" s="151"/>
      <c r="NZ212" s="151"/>
      <c r="OA212" s="151">
        <v>42</v>
      </c>
      <c r="OB212" s="151">
        <v>9</v>
      </c>
      <c r="OC212" s="151">
        <v>157</v>
      </c>
      <c r="OD212" s="151"/>
      <c r="OE212" s="151">
        <v>190</v>
      </c>
      <c r="OF212" s="151"/>
      <c r="OG212" s="151"/>
      <c r="OH212" s="151">
        <v>2</v>
      </c>
      <c r="OI212" s="151">
        <v>14</v>
      </c>
      <c r="OJ212" s="151">
        <v>1524</v>
      </c>
      <c r="OK212" s="151">
        <v>693</v>
      </c>
      <c r="OL212" s="151">
        <v>833</v>
      </c>
      <c r="OM212" s="151"/>
      <c r="ON212" s="151"/>
      <c r="OO212" s="152"/>
      <c r="OP212" s="142">
        <v>10890</v>
      </c>
      <c r="OQ212" s="153">
        <v>44483</v>
      </c>
      <c r="OR212" s="151"/>
      <c r="OS212" s="151"/>
      <c r="OT212" s="151"/>
      <c r="OU212" s="151"/>
      <c r="OV212" s="151">
        <v>326</v>
      </c>
      <c r="OW212" s="151">
        <v>1418</v>
      </c>
      <c r="OX212" s="151">
        <v>-4711</v>
      </c>
      <c r="OY212" s="151"/>
      <c r="OZ212" s="151"/>
      <c r="PA212" s="151"/>
      <c r="PB212" s="151"/>
      <c r="PC212" s="151"/>
      <c r="PD212" s="151"/>
      <c r="PE212" s="151"/>
      <c r="PF212" s="151"/>
      <c r="PG212" s="151"/>
      <c r="PH212" s="151"/>
      <c r="PI212" s="151"/>
      <c r="PJ212" s="154"/>
      <c r="PK212" s="142">
        <v>41516</v>
      </c>
      <c r="PL212" s="142">
        <v>52406</v>
      </c>
    </row>
    <row r="213" spans="1:428" ht="15" x14ac:dyDescent="0.25">
      <c r="A213" s="156" t="s">
        <v>633</v>
      </c>
      <c r="B213" s="157" t="s">
        <v>728</v>
      </c>
      <c r="C213" s="147" t="s">
        <v>398</v>
      </c>
      <c r="D213" s="153"/>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c r="AE213" s="151"/>
      <c r="AF213" s="151"/>
      <c r="AG213" s="151"/>
      <c r="AH213" s="151"/>
      <c r="AI213" s="151"/>
      <c r="AJ213" s="151"/>
      <c r="AK213" s="151"/>
      <c r="AL213" s="151"/>
      <c r="AM213" s="151"/>
      <c r="AN213" s="151"/>
      <c r="AO213" s="151"/>
      <c r="AP213" s="151"/>
      <c r="AQ213" s="151"/>
      <c r="AR213" s="151"/>
      <c r="AS213" s="151"/>
      <c r="AT213" s="151"/>
      <c r="AU213" s="151"/>
      <c r="AV213" s="151"/>
      <c r="AW213" s="151"/>
      <c r="AX213" s="151"/>
      <c r="AY213" s="151"/>
      <c r="AZ213" s="151"/>
      <c r="BA213" s="151"/>
      <c r="BB213" s="151"/>
      <c r="BC213" s="151"/>
      <c r="BD213" s="151"/>
      <c r="BE213" s="151"/>
      <c r="BF213" s="151"/>
      <c r="BG213" s="151"/>
      <c r="BH213" s="151"/>
      <c r="BI213" s="151"/>
      <c r="BJ213" s="151"/>
      <c r="BK213" s="151"/>
      <c r="BL213" s="151"/>
      <c r="BM213" s="151"/>
      <c r="BN213" s="151"/>
      <c r="BO213" s="151"/>
      <c r="BP213" s="151"/>
      <c r="BQ213" s="151"/>
      <c r="BR213" s="151"/>
      <c r="BS213" s="151"/>
      <c r="BT213" s="151"/>
      <c r="BU213" s="151"/>
      <c r="BV213" s="151"/>
      <c r="BW213" s="151"/>
      <c r="BX213" s="151"/>
      <c r="BY213" s="151"/>
      <c r="BZ213" s="151"/>
      <c r="CA213" s="151"/>
      <c r="CB213" s="151"/>
      <c r="CC213" s="151"/>
      <c r="CD213" s="151"/>
      <c r="CE213" s="151"/>
      <c r="CF213" s="151"/>
      <c r="CG213" s="151"/>
      <c r="CH213" s="151"/>
      <c r="CI213" s="151"/>
      <c r="CJ213" s="151"/>
      <c r="CK213" s="151"/>
      <c r="CL213" s="151"/>
      <c r="CM213" s="151"/>
      <c r="CN213" s="151"/>
      <c r="CO213" s="151"/>
      <c r="CP213" s="151"/>
      <c r="CQ213" s="151"/>
      <c r="CR213" s="151"/>
      <c r="CS213" s="151"/>
      <c r="CT213" s="151"/>
      <c r="CU213" s="151"/>
      <c r="CV213" s="151"/>
      <c r="CW213" s="151"/>
      <c r="CX213" s="151"/>
      <c r="CY213" s="151"/>
      <c r="CZ213" s="151"/>
      <c r="DA213" s="151"/>
      <c r="DB213" s="151"/>
      <c r="DC213" s="151"/>
      <c r="DD213" s="151"/>
      <c r="DE213" s="151"/>
      <c r="DF213" s="151"/>
      <c r="DG213" s="151"/>
      <c r="DH213" s="151"/>
      <c r="DI213" s="151"/>
      <c r="DJ213" s="151"/>
      <c r="DK213" s="151"/>
      <c r="DL213" s="151"/>
      <c r="DM213" s="151"/>
      <c r="DN213" s="151"/>
      <c r="DO213" s="151"/>
      <c r="DP213" s="151"/>
      <c r="DQ213" s="151"/>
      <c r="DR213" s="151"/>
      <c r="DS213" s="151"/>
      <c r="DT213" s="151"/>
      <c r="DU213" s="151"/>
      <c r="DV213" s="151"/>
      <c r="DW213" s="151"/>
      <c r="DX213" s="151"/>
      <c r="DY213" s="151"/>
      <c r="DZ213" s="151"/>
      <c r="EA213" s="151"/>
      <c r="EB213" s="151"/>
      <c r="EC213" s="151"/>
      <c r="ED213" s="151"/>
      <c r="EE213" s="151"/>
      <c r="EF213" s="151"/>
      <c r="EG213" s="151"/>
      <c r="EH213" s="151"/>
      <c r="EI213" s="151"/>
      <c r="EJ213" s="151"/>
      <c r="EK213" s="151"/>
      <c r="EL213" s="151"/>
      <c r="EM213" s="151"/>
      <c r="EN213" s="151"/>
      <c r="EO213" s="151"/>
      <c r="EP213" s="151"/>
      <c r="EQ213" s="151"/>
      <c r="ER213" s="151"/>
      <c r="ES213" s="151"/>
      <c r="ET213" s="151"/>
      <c r="EU213" s="151"/>
      <c r="EV213" s="151"/>
      <c r="EW213" s="151"/>
      <c r="EX213" s="151"/>
      <c r="EY213" s="151"/>
      <c r="EZ213" s="151"/>
      <c r="FA213" s="151"/>
      <c r="FB213" s="151"/>
      <c r="FC213" s="151"/>
      <c r="FD213" s="151"/>
      <c r="FE213" s="151"/>
      <c r="FF213" s="151"/>
      <c r="FG213" s="151"/>
      <c r="FH213" s="151"/>
      <c r="FI213" s="151"/>
      <c r="FJ213" s="151"/>
      <c r="FK213" s="151"/>
      <c r="FL213" s="151"/>
      <c r="FM213" s="151"/>
      <c r="FN213" s="151"/>
      <c r="FO213" s="151"/>
      <c r="FP213" s="151"/>
      <c r="FQ213" s="151"/>
      <c r="FR213" s="151"/>
      <c r="FS213" s="151"/>
      <c r="FT213" s="151"/>
      <c r="FU213" s="151"/>
      <c r="FV213" s="151"/>
      <c r="FW213" s="151"/>
      <c r="FX213" s="151"/>
      <c r="FY213" s="151"/>
      <c r="FZ213" s="151"/>
      <c r="GA213" s="151"/>
      <c r="GB213" s="151"/>
      <c r="GC213" s="151"/>
      <c r="GD213" s="151"/>
      <c r="GE213" s="151"/>
      <c r="GF213" s="151"/>
      <c r="GG213" s="151"/>
      <c r="GH213" s="151"/>
      <c r="GI213" s="151"/>
      <c r="GJ213" s="151"/>
      <c r="GK213" s="151"/>
      <c r="GL213" s="151"/>
      <c r="GM213" s="151"/>
      <c r="GN213" s="151"/>
      <c r="GO213" s="151"/>
      <c r="GP213" s="151">
        <v>3</v>
      </c>
      <c r="GQ213" s="151"/>
      <c r="GR213" s="151"/>
      <c r="GS213" s="151">
        <v>10</v>
      </c>
      <c r="GT213" s="151"/>
      <c r="GU213" s="151"/>
      <c r="GV213" s="151"/>
      <c r="GW213" s="151">
        <v>26</v>
      </c>
      <c r="GX213" s="151"/>
      <c r="GY213" s="151"/>
      <c r="GZ213" s="151"/>
      <c r="HA213" s="151">
        <v>442</v>
      </c>
      <c r="HB213" s="151">
        <v>206</v>
      </c>
      <c r="HC213" s="151">
        <v>75</v>
      </c>
      <c r="HD213" s="151"/>
      <c r="HE213" s="151">
        <v>17</v>
      </c>
      <c r="HF213" s="151"/>
      <c r="HG213" s="151">
        <v>2</v>
      </c>
      <c r="HH213" s="151"/>
      <c r="HI213" s="151"/>
      <c r="HJ213" s="151"/>
      <c r="HK213" s="151"/>
      <c r="HL213" s="151"/>
      <c r="HM213" s="151"/>
      <c r="HN213" s="151"/>
      <c r="HO213" s="151"/>
      <c r="HP213" s="151"/>
      <c r="HQ213" s="151"/>
      <c r="HR213" s="151"/>
      <c r="HS213" s="151"/>
      <c r="HT213" s="151"/>
      <c r="HU213" s="151"/>
      <c r="HV213" s="151"/>
      <c r="HW213" s="151"/>
      <c r="HX213" s="151"/>
      <c r="HY213" s="151"/>
      <c r="HZ213" s="151"/>
      <c r="IA213" s="151"/>
      <c r="IB213" s="151"/>
      <c r="IC213" s="151"/>
      <c r="ID213" s="151"/>
      <c r="IE213" s="151"/>
      <c r="IF213" s="151"/>
      <c r="IG213" s="151"/>
      <c r="IH213" s="151"/>
      <c r="II213" s="151"/>
      <c r="IJ213" s="151"/>
      <c r="IK213" s="151"/>
      <c r="IL213" s="151"/>
      <c r="IM213" s="151"/>
      <c r="IN213" s="151"/>
      <c r="IO213" s="151"/>
      <c r="IP213" s="151"/>
      <c r="IQ213" s="151"/>
      <c r="IR213" s="151"/>
      <c r="IS213" s="151"/>
      <c r="IT213" s="151"/>
      <c r="IU213" s="151"/>
      <c r="IV213" s="151"/>
      <c r="IW213" s="151"/>
      <c r="IX213" s="151"/>
      <c r="IY213" s="151"/>
      <c r="IZ213" s="151"/>
      <c r="JA213" s="151"/>
      <c r="JB213" s="151"/>
      <c r="JC213" s="151"/>
      <c r="JD213" s="151"/>
      <c r="JE213" s="151"/>
      <c r="JF213" s="151"/>
      <c r="JG213" s="151"/>
      <c r="JH213" s="151"/>
      <c r="JI213" s="151"/>
      <c r="JJ213" s="151"/>
      <c r="JK213" s="151"/>
      <c r="JL213" s="151"/>
      <c r="JM213" s="151"/>
      <c r="JN213" s="151"/>
      <c r="JO213" s="151"/>
      <c r="JP213" s="151"/>
      <c r="JQ213" s="151"/>
      <c r="JR213" s="151"/>
      <c r="JS213" s="151"/>
      <c r="JT213" s="151"/>
      <c r="JU213" s="151"/>
      <c r="JV213" s="151"/>
      <c r="JW213" s="151"/>
      <c r="JX213" s="151">
        <v>1</v>
      </c>
      <c r="JY213" s="151">
        <v>2</v>
      </c>
      <c r="JZ213" s="151"/>
      <c r="KA213" s="151"/>
      <c r="KB213" s="151"/>
      <c r="KC213" s="151"/>
      <c r="KD213" s="151"/>
      <c r="KE213" s="151"/>
      <c r="KF213" s="151"/>
      <c r="KG213" s="151"/>
      <c r="KH213" s="151">
        <v>1</v>
      </c>
      <c r="KI213" s="151"/>
      <c r="KJ213" s="151"/>
      <c r="KK213" s="151"/>
      <c r="KL213" s="151"/>
      <c r="KM213" s="151"/>
      <c r="KN213" s="151"/>
      <c r="KO213" s="151"/>
      <c r="KP213" s="151"/>
      <c r="KQ213" s="151"/>
      <c r="KR213" s="151"/>
      <c r="KS213" s="151"/>
      <c r="KT213" s="151"/>
      <c r="KU213" s="151"/>
      <c r="KV213" s="151"/>
      <c r="KW213" s="151"/>
      <c r="KX213" s="151"/>
      <c r="KY213" s="151"/>
      <c r="KZ213" s="151"/>
      <c r="LA213" s="151"/>
      <c r="LB213" s="151"/>
      <c r="LC213" s="151"/>
      <c r="LD213" s="151"/>
      <c r="LE213" s="151"/>
      <c r="LF213" s="151"/>
      <c r="LG213" s="151"/>
      <c r="LH213" s="151"/>
      <c r="LI213" s="151"/>
      <c r="LJ213" s="151"/>
      <c r="LK213" s="151"/>
      <c r="LL213" s="151"/>
      <c r="LM213" s="151"/>
      <c r="LN213" s="151"/>
      <c r="LO213" s="151"/>
      <c r="LP213" s="151"/>
      <c r="LQ213" s="151"/>
      <c r="LR213" s="151"/>
      <c r="LS213" s="151"/>
      <c r="LT213" s="151"/>
      <c r="LU213" s="151"/>
      <c r="LV213" s="151"/>
      <c r="LW213" s="151"/>
      <c r="LX213" s="151"/>
      <c r="LY213" s="151"/>
      <c r="LZ213" s="151"/>
      <c r="MA213" s="151">
        <v>8</v>
      </c>
      <c r="MB213" s="151"/>
      <c r="MC213" s="151"/>
      <c r="MD213" s="151"/>
      <c r="ME213" s="151"/>
      <c r="MF213" s="151"/>
      <c r="MG213" s="151"/>
      <c r="MH213" s="151"/>
      <c r="MI213" s="151"/>
      <c r="MJ213" s="151"/>
      <c r="MK213" s="151"/>
      <c r="ML213" s="151"/>
      <c r="MM213" s="151"/>
      <c r="MN213" s="151"/>
      <c r="MO213" s="151"/>
      <c r="MP213" s="151"/>
      <c r="MQ213" s="151"/>
      <c r="MR213" s="151">
        <v>69</v>
      </c>
      <c r="MS213" s="151"/>
      <c r="MT213" s="151"/>
      <c r="MU213" s="151"/>
      <c r="MV213" s="151"/>
      <c r="MW213" s="151"/>
      <c r="MX213" s="151"/>
      <c r="MY213" s="151"/>
      <c r="MZ213" s="151"/>
      <c r="NA213" s="151">
        <v>29</v>
      </c>
      <c r="NB213" s="151">
        <v>100</v>
      </c>
      <c r="NC213" s="151">
        <v>14</v>
      </c>
      <c r="ND213" s="151">
        <v>141</v>
      </c>
      <c r="NE213" s="151">
        <v>63</v>
      </c>
      <c r="NF213" s="151">
        <v>74</v>
      </c>
      <c r="NG213" s="151"/>
      <c r="NH213" s="151"/>
      <c r="NI213" s="151"/>
      <c r="NJ213" s="151"/>
      <c r="NK213" s="151"/>
      <c r="NL213" s="151"/>
      <c r="NM213" s="151">
        <v>3</v>
      </c>
      <c r="NN213" s="151">
        <v>4</v>
      </c>
      <c r="NO213" s="151">
        <v>30</v>
      </c>
      <c r="NP213" s="151">
        <v>305</v>
      </c>
      <c r="NQ213" s="151">
        <v>395</v>
      </c>
      <c r="NR213" s="151">
        <v>10</v>
      </c>
      <c r="NS213" s="151"/>
      <c r="NT213" s="151"/>
      <c r="NU213" s="151"/>
      <c r="NV213" s="151"/>
      <c r="NW213" s="151"/>
      <c r="NX213" s="151"/>
      <c r="NY213" s="151"/>
      <c r="NZ213" s="151"/>
      <c r="OA213" s="151">
        <v>2</v>
      </c>
      <c r="OB213" s="151"/>
      <c r="OC213" s="151">
        <v>10</v>
      </c>
      <c r="OD213" s="151"/>
      <c r="OE213" s="151">
        <v>6</v>
      </c>
      <c r="OF213" s="151"/>
      <c r="OG213" s="151"/>
      <c r="OH213" s="151">
        <v>2</v>
      </c>
      <c r="OI213" s="151">
        <v>2</v>
      </c>
      <c r="OJ213" s="151">
        <v>61</v>
      </c>
      <c r="OK213" s="151">
        <v>93</v>
      </c>
      <c r="OL213" s="151">
        <v>144</v>
      </c>
      <c r="OM213" s="151"/>
      <c r="ON213" s="151"/>
      <c r="OO213" s="152"/>
      <c r="OP213" s="142">
        <v>2349</v>
      </c>
      <c r="OQ213" s="153">
        <v>21597</v>
      </c>
      <c r="OR213" s="151"/>
      <c r="OS213" s="151"/>
      <c r="OT213" s="151"/>
      <c r="OU213" s="151"/>
      <c r="OV213" s="151">
        <v>145</v>
      </c>
      <c r="OW213" s="151">
        <v>478</v>
      </c>
      <c r="OX213" s="151">
        <v>-892</v>
      </c>
      <c r="OY213" s="151"/>
      <c r="OZ213" s="151"/>
      <c r="PA213" s="151"/>
      <c r="PB213" s="151"/>
      <c r="PC213" s="151"/>
      <c r="PD213" s="151"/>
      <c r="PE213" s="151"/>
      <c r="PF213" s="151"/>
      <c r="PG213" s="151"/>
      <c r="PH213" s="151"/>
      <c r="PI213" s="151"/>
      <c r="PJ213" s="154"/>
      <c r="PK213" s="142">
        <v>21329</v>
      </c>
      <c r="PL213" s="142">
        <v>23678</v>
      </c>
    </row>
    <row r="214" spans="1:428" ht="15" x14ac:dyDescent="0.25">
      <c r="A214" s="156">
        <v>311910</v>
      </c>
      <c r="B214" s="157" t="s">
        <v>728</v>
      </c>
      <c r="C214" s="147" t="s">
        <v>399</v>
      </c>
      <c r="D214" s="153"/>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c r="AE214" s="151"/>
      <c r="AF214" s="151"/>
      <c r="AG214" s="151"/>
      <c r="AH214" s="151"/>
      <c r="AI214" s="151"/>
      <c r="AJ214" s="151"/>
      <c r="AK214" s="151"/>
      <c r="AL214" s="151"/>
      <c r="AM214" s="151"/>
      <c r="AN214" s="151"/>
      <c r="AO214" s="151"/>
      <c r="AP214" s="151"/>
      <c r="AQ214" s="151"/>
      <c r="AR214" s="151"/>
      <c r="AS214" s="151"/>
      <c r="AT214" s="151"/>
      <c r="AU214" s="151"/>
      <c r="AV214" s="151"/>
      <c r="AW214" s="151"/>
      <c r="AX214" s="151"/>
      <c r="AY214" s="151"/>
      <c r="AZ214" s="151"/>
      <c r="BA214" s="151"/>
      <c r="BB214" s="151"/>
      <c r="BC214" s="151"/>
      <c r="BD214" s="151"/>
      <c r="BE214" s="151"/>
      <c r="BF214" s="151"/>
      <c r="BG214" s="151"/>
      <c r="BH214" s="151"/>
      <c r="BI214" s="151"/>
      <c r="BJ214" s="151"/>
      <c r="BK214" s="151"/>
      <c r="BL214" s="151"/>
      <c r="BM214" s="151"/>
      <c r="BN214" s="151"/>
      <c r="BO214" s="151"/>
      <c r="BP214" s="151"/>
      <c r="BQ214" s="151"/>
      <c r="BR214" s="151"/>
      <c r="BS214" s="151"/>
      <c r="BT214" s="151"/>
      <c r="BU214" s="151"/>
      <c r="BV214" s="151"/>
      <c r="BW214" s="151"/>
      <c r="BX214" s="151"/>
      <c r="BY214" s="151"/>
      <c r="BZ214" s="151"/>
      <c r="CA214" s="151"/>
      <c r="CB214" s="151"/>
      <c r="CC214" s="151"/>
      <c r="CD214" s="151"/>
      <c r="CE214" s="151"/>
      <c r="CF214" s="151"/>
      <c r="CG214" s="151"/>
      <c r="CH214" s="151"/>
      <c r="CI214" s="151"/>
      <c r="CJ214" s="151"/>
      <c r="CK214" s="151"/>
      <c r="CL214" s="151"/>
      <c r="CM214" s="151"/>
      <c r="CN214" s="151"/>
      <c r="CO214" s="151"/>
      <c r="CP214" s="151"/>
      <c r="CQ214" s="151"/>
      <c r="CR214" s="151"/>
      <c r="CS214" s="151"/>
      <c r="CT214" s="151"/>
      <c r="CU214" s="151"/>
      <c r="CV214" s="151"/>
      <c r="CW214" s="151"/>
      <c r="CX214" s="151"/>
      <c r="CY214" s="151"/>
      <c r="CZ214" s="151"/>
      <c r="DA214" s="151"/>
      <c r="DB214" s="151"/>
      <c r="DC214" s="151"/>
      <c r="DD214" s="151"/>
      <c r="DE214" s="151"/>
      <c r="DF214" s="151"/>
      <c r="DG214" s="151"/>
      <c r="DH214" s="151"/>
      <c r="DI214" s="151"/>
      <c r="DJ214" s="151"/>
      <c r="DK214" s="151"/>
      <c r="DL214" s="151"/>
      <c r="DM214" s="151"/>
      <c r="DN214" s="151"/>
      <c r="DO214" s="151"/>
      <c r="DP214" s="151"/>
      <c r="DQ214" s="151"/>
      <c r="DR214" s="151"/>
      <c r="DS214" s="151"/>
      <c r="DT214" s="151"/>
      <c r="DU214" s="151"/>
      <c r="DV214" s="151"/>
      <c r="DW214" s="151"/>
      <c r="DX214" s="151"/>
      <c r="DY214" s="151"/>
      <c r="DZ214" s="151"/>
      <c r="EA214" s="151"/>
      <c r="EB214" s="151"/>
      <c r="EC214" s="151"/>
      <c r="ED214" s="151"/>
      <c r="EE214" s="151"/>
      <c r="EF214" s="151"/>
      <c r="EG214" s="151"/>
      <c r="EH214" s="151"/>
      <c r="EI214" s="151"/>
      <c r="EJ214" s="151"/>
      <c r="EK214" s="151"/>
      <c r="EL214" s="151"/>
      <c r="EM214" s="151"/>
      <c r="EN214" s="151"/>
      <c r="EO214" s="151"/>
      <c r="EP214" s="151"/>
      <c r="EQ214" s="151"/>
      <c r="ER214" s="151"/>
      <c r="ES214" s="151"/>
      <c r="ET214" s="151"/>
      <c r="EU214" s="151"/>
      <c r="EV214" s="151"/>
      <c r="EW214" s="151"/>
      <c r="EX214" s="151"/>
      <c r="EY214" s="151"/>
      <c r="EZ214" s="151"/>
      <c r="FA214" s="151"/>
      <c r="FB214" s="151"/>
      <c r="FC214" s="151"/>
      <c r="FD214" s="151"/>
      <c r="FE214" s="151"/>
      <c r="FF214" s="151"/>
      <c r="FG214" s="151"/>
      <c r="FH214" s="151"/>
      <c r="FI214" s="151"/>
      <c r="FJ214" s="151"/>
      <c r="FK214" s="151"/>
      <c r="FL214" s="151"/>
      <c r="FM214" s="151"/>
      <c r="FN214" s="151"/>
      <c r="FO214" s="151"/>
      <c r="FP214" s="151"/>
      <c r="FQ214" s="151"/>
      <c r="FR214" s="151"/>
      <c r="FS214" s="151"/>
      <c r="FT214" s="151"/>
      <c r="FU214" s="151"/>
      <c r="FV214" s="151"/>
      <c r="FW214" s="151"/>
      <c r="FX214" s="151"/>
      <c r="FY214" s="151"/>
      <c r="FZ214" s="151"/>
      <c r="GA214" s="151"/>
      <c r="GB214" s="151"/>
      <c r="GC214" s="151"/>
      <c r="GD214" s="151"/>
      <c r="GE214" s="151"/>
      <c r="GF214" s="151"/>
      <c r="GG214" s="151"/>
      <c r="GH214" s="151"/>
      <c r="GI214" s="151"/>
      <c r="GJ214" s="151"/>
      <c r="GK214" s="151"/>
      <c r="GL214" s="151"/>
      <c r="GM214" s="151"/>
      <c r="GN214" s="151"/>
      <c r="GO214" s="151"/>
      <c r="GP214" s="151">
        <v>97</v>
      </c>
      <c r="GQ214" s="151">
        <v>1047</v>
      </c>
      <c r="GR214" s="151"/>
      <c r="GS214" s="151"/>
      <c r="GT214" s="151"/>
      <c r="GU214" s="151"/>
      <c r="GV214" s="151"/>
      <c r="GW214" s="151">
        <v>1</v>
      </c>
      <c r="GX214" s="151"/>
      <c r="GY214" s="151"/>
      <c r="GZ214" s="151"/>
      <c r="HA214" s="151">
        <v>1</v>
      </c>
      <c r="HB214" s="151">
        <v>126</v>
      </c>
      <c r="HC214" s="151">
        <v>295</v>
      </c>
      <c r="HD214" s="151"/>
      <c r="HE214" s="151"/>
      <c r="HF214" s="151"/>
      <c r="HG214" s="151"/>
      <c r="HH214" s="151"/>
      <c r="HI214" s="151"/>
      <c r="HJ214" s="151"/>
      <c r="HK214" s="151"/>
      <c r="HL214" s="151"/>
      <c r="HM214" s="151"/>
      <c r="HN214" s="151"/>
      <c r="HO214" s="151"/>
      <c r="HP214" s="151"/>
      <c r="HQ214" s="151"/>
      <c r="HR214" s="151"/>
      <c r="HS214" s="151"/>
      <c r="HT214" s="151"/>
      <c r="HU214" s="151"/>
      <c r="HV214" s="151"/>
      <c r="HW214" s="151"/>
      <c r="HX214" s="151"/>
      <c r="HY214" s="151"/>
      <c r="HZ214" s="151"/>
      <c r="IA214" s="151"/>
      <c r="IB214" s="151"/>
      <c r="IC214" s="151"/>
      <c r="ID214" s="151"/>
      <c r="IE214" s="151"/>
      <c r="IF214" s="151"/>
      <c r="IG214" s="151"/>
      <c r="IH214" s="151"/>
      <c r="II214" s="151"/>
      <c r="IJ214" s="151"/>
      <c r="IK214" s="151"/>
      <c r="IL214" s="151"/>
      <c r="IM214" s="151"/>
      <c r="IN214" s="151"/>
      <c r="IO214" s="151"/>
      <c r="IP214" s="151"/>
      <c r="IQ214" s="151"/>
      <c r="IR214" s="151"/>
      <c r="IS214" s="151"/>
      <c r="IT214" s="151"/>
      <c r="IU214" s="151"/>
      <c r="IV214" s="151"/>
      <c r="IW214" s="151"/>
      <c r="IX214" s="151"/>
      <c r="IY214" s="151"/>
      <c r="IZ214" s="151"/>
      <c r="JA214" s="151"/>
      <c r="JB214" s="151"/>
      <c r="JC214" s="151"/>
      <c r="JD214" s="151"/>
      <c r="JE214" s="151"/>
      <c r="JF214" s="151"/>
      <c r="JG214" s="151"/>
      <c r="JH214" s="151"/>
      <c r="JI214" s="151"/>
      <c r="JJ214" s="151"/>
      <c r="JK214" s="151"/>
      <c r="JL214" s="151"/>
      <c r="JM214" s="151"/>
      <c r="JN214" s="151"/>
      <c r="JO214" s="151"/>
      <c r="JP214" s="151"/>
      <c r="JQ214" s="151"/>
      <c r="JR214" s="151"/>
      <c r="JS214" s="151"/>
      <c r="JT214" s="151"/>
      <c r="JU214" s="151"/>
      <c r="JV214" s="151"/>
      <c r="JW214" s="151"/>
      <c r="JX214" s="151"/>
      <c r="JY214" s="151"/>
      <c r="JZ214" s="151"/>
      <c r="KA214" s="151"/>
      <c r="KB214" s="151"/>
      <c r="KC214" s="151"/>
      <c r="KD214" s="151"/>
      <c r="KE214" s="151"/>
      <c r="KF214" s="151"/>
      <c r="KG214" s="151">
        <v>2</v>
      </c>
      <c r="KH214" s="151">
        <v>19</v>
      </c>
      <c r="KI214" s="151"/>
      <c r="KJ214" s="151"/>
      <c r="KK214" s="151"/>
      <c r="KL214" s="151"/>
      <c r="KM214" s="151"/>
      <c r="KN214" s="151"/>
      <c r="KO214" s="151"/>
      <c r="KP214" s="151"/>
      <c r="KQ214" s="151"/>
      <c r="KR214" s="151"/>
      <c r="KS214" s="151"/>
      <c r="KT214" s="151"/>
      <c r="KU214" s="151"/>
      <c r="KV214" s="151"/>
      <c r="KW214" s="151"/>
      <c r="KX214" s="151"/>
      <c r="KY214" s="151"/>
      <c r="KZ214" s="151"/>
      <c r="LA214" s="151"/>
      <c r="LB214" s="151"/>
      <c r="LC214" s="151"/>
      <c r="LD214" s="151"/>
      <c r="LE214" s="151"/>
      <c r="LF214" s="151"/>
      <c r="LG214" s="151"/>
      <c r="LH214" s="151"/>
      <c r="LI214" s="151"/>
      <c r="LJ214" s="151"/>
      <c r="LK214" s="151"/>
      <c r="LL214" s="151"/>
      <c r="LM214" s="151"/>
      <c r="LN214" s="151"/>
      <c r="LO214" s="151"/>
      <c r="LP214" s="151"/>
      <c r="LQ214" s="151"/>
      <c r="LR214" s="151"/>
      <c r="LS214" s="151"/>
      <c r="LT214" s="151"/>
      <c r="LU214" s="151"/>
      <c r="LV214" s="151"/>
      <c r="LW214" s="151"/>
      <c r="LX214" s="151"/>
      <c r="LY214" s="151"/>
      <c r="LZ214" s="151"/>
      <c r="MA214" s="151">
        <v>71</v>
      </c>
      <c r="MB214" s="151"/>
      <c r="MC214" s="151"/>
      <c r="MD214" s="151"/>
      <c r="ME214" s="151"/>
      <c r="MF214" s="151"/>
      <c r="MG214" s="151">
        <v>10</v>
      </c>
      <c r="MH214" s="151"/>
      <c r="MI214" s="151"/>
      <c r="MJ214" s="151"/>
      <c r="MK214" s="151"/>
      <c r="ML214" s="151"/>
      <c r="MM214" s="151"/>
      <c r="MN214" s="151"/>
      <c r="MO214" s="151"/>
      <c r="MP214" s="151"/>
      <c r="MQ214" s="151"/>
      <c r="MR214" s="151">
        <v>241</v>
      </c>
      <c r="MS214" s="151"/>
      <c r="MT214" s="151"/>
      <c r="MU214" s="151"/>
      <c r="MV214" s="151"/>
      <c r="MW214" s="151"/>
      <c r="MX214" s="151"/>
      <c r="MY214" s="151"/>
      <c r="MZ214" s="151"/>
      <c r="NA214" s="151">
        <v>7</v>
      </c>
      <c r="NB214" s="151">
        <v>9</v>
      </c>
      <c r="NC214" s="151">
        <v>1</v>
      </c>
      <c r="ND214" s="151">
        <v>10</v>
      </c>
      <c r="NE214" s="151"/>
      <c r="NF214" s="151"/>
      <c r="NG214" s="151"/>
      <c r="NH214" s="151">
        <v>1</v>
      </c>
      <c r="NI214" s="151"/>
      <c r="NJ214" s="151">
        <v>3</v>
      </c>
      <c r="NK214" s="151"/>
      <c r="NL214" s="151"/>
      <c r="NM214" s="151">
        <v>25</v>
      </c>
      <c r="NN214" s="151">
        <v>31</v>
      </c>
      <c r="NO214" s="151">
        <v>181</v>
      </c>
      <c r="NP214" s="151">
        <v>1959</v>
      </c>
      <c r="NQ214" s="151">
        <v>3505</v>
      </c>
      <c r="NR214" s="151">
        <v>148</v>
      </c>
      <c r="NS214" s="151"/>
      <c r="NT214" s="151"/>
      <c r="NU214" s="151"/>
      <c r="NV214" s="151"/>
      <c r="NW214" s="151"/>
      <c r="NX214" s="151"/>
      <c r="NY214" s="151"/>
      <c r="NZ214" s="151"/>
      <c r="OA214" s="151"/>
      <c r="OB214" s="151"/>
      <c r="OC214" s="151">
        <v>79</v>
      </c>
      <c r="OD214" s="151"/>
      <c r="OE214" s="151">
        <v>89</v>
      </c>
      <c r="OF214" s="151"/>
      <c r="OG214" s="151"/>
      <c r="OH214" s="151"/>
      <c r="OI214" s="151">
        <v>19</v>
      </c>
      <c r="OJ214" s="151">
        <v>149</v>
      </c>
      <c r="OK214" s="151">
        <v>77</v>
      </c>
      <c r="OL214" s="151">
        <v>257</v>
      </c>
      <c r="OM214" s="151"/>
      <c r="ON214" s="151"/>
      <c r="OO214" s="152"/>
      <c r="OP214" s="142">
        <v>8458</v>
      </c>
      <c r="OQ214" s="153">
        <v>28768</v>
      </c>
      <c r="OR214" s="151"/>
      <c r="OS214" s="151"/>
      <c r="OT214" s="151"/>
      <c r="OU214" s="151"/>
      <c r="OV214" s="151">
        <v>454</v>
      </c>
      <c r="OW214" s="151">
        <v>5003</v>
      </c>
      <c r="OX214" s="151">
        <v>-3400</v>
      </c>
      <c r="OY214" s="151"/>
      <c r="OZ214" s="151"/>
      <c r="PA214" s="151"/>
      <c r="PB214" s="151"/>
      <c r="PC214" s="151"/>
      <c r="PD214" s="151"/>
      <c r="PE214" s="151"/>
      <c r="PF214" s="151"/>
      <c r="PG214" s="151"/>
      <c r="PH214" s="151"/>
      <c r="PI214" s="151"/>
      <c r="PJ214" s="154"/>
      <c r="PK214" s="142">
        <v>30825</v>
      </c>
      <c r="PL214" s="142">
        <v>39283</v>
      </c>
    </row>
    <row r="215" spans="1:428" ht="15" x14ac:dyDescent="0.25">
      <c r="A215" s="156">
        <v>311920</v>
      </c>
      <c r="B215" s="157" t="s">
        <v>728</v>
      </c>
      <c r="C215" s="147" t="s">
        <v>400</v>
      </c>
      <c r="D215" s="153"/>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c r="AE215" s="151"/>
      <c r="AF215" s="151"/>
      <c r="AG215" s="151"/>
      <c r="AH215" s="151"/>
      <c r="AI215" s="151"/>
      <c r="AJ215" s="151"/>
      <c r="AK215" s="151"/>
      <c r="AL215" s="151"/>
      <c r="AM215" s="151"/>
      <c r="AN215" s="151"/>
      <c r="AO215" s="151"/>
      <c r="AP215" s="151"/>
      <c r="AQ215" s="151"/>
      <c r="AR215" s="151"/>
      <c r="AS215" s="151"/>
      <c r="AT215" s="151"/>
      <c r="AU215" s="151"/>
      <c r="AV215" s="151"/>
      <c r="AW215" s="151"/>
      <c r="AX215" s="151"/>
      <c r="AY215" s="151"/>
      <c r="AZ215" s="151"/>
      <c r="BA215" s="151"/>
      <c r="BB215" s="151"/>
      <c r="BC215" s="151"/>
      <c r="BD215" s="151"/>
      <c r="BE215" s="151"/>
      <c r="BF215" s="151"/>
      <c r="BG215" s="151"/>
      <c r="BH215" s="151"/>
      <c r="BI215" s="151"/>
      <c r="BJ215" s="151"/>
      <c r="BK215" s="151"/>
      <c r="BL215" s="151"/>
      <c r="BM215" s="151"/>
      <c r="BN215" s="151"/>
      <c r="BO215" s="151"/>
      <c r="BP215" s="151"/>
      <c r="BQ215" s="151"/>
      <c r="BR215" s="151"/>
      <c r="BS215" s="151"/>
      <c r="BT215" s="151"/>
      <c r="BU215" s="151"/>
      <c r="BV215" s="151"/>
      <c r="BW215" s="151"/>
      <c r="BX215" s="151"/>
      <c r="BY215" s="151"/>
      <c r="BZ215" s="151"/>
      <c r="CA215" s="151"/>
      <c r="CB215" s="151"/>
      <c r="CC215" s="151"/>
      <c r="CD215" s="151"/>
      <c r="CE215" s="151"/>
      <c r="CF215" s="151"/>
      <c r="CG215" s="151"/>
      <c r="CH215" s="151"/>
      <c r="CI215" s="151"/>
      <c r="CJ215" s="151"/>
      <c r="CK215" s="151"/>
      <c r="CL215" s="151"/>
      <c r="CM215" s="151"/>
      <c r="CN215" s="151"/>
      <c r="CO215" s="151"/>
      <c r="CP215" s="151"/>
      <c r="CQ215" s="151"/>
      <c r="CR215" s="151"/>
      <c r="CS215" s="151"/>
      <c r="CT215" s="151"/>
      <c r="CU215" s="151"/>
      <c r="CV215" s="151"/>
      <c r="CW215" s="151"/>
      <c r="CX215" s="151"/>
      <c r="CY215" s="151"/>
      <c r="CZ215" s="151"/>
      <c r="DA215" s="151"/>
      <c r="DB215" s="151"/>
      <c r="DC215" s="151"/>
      <c r="DD215" s="151"/>
      <c r="DE215" s="151"/>
      <c r="DF215" s="151"/>
      <c r="DG215" s="151"/>
      <c r="DH215" s="151"/>
      <c r="DI215" s="151"/>
      <c r="DJ215" s="151"/>
      <c r="DK215" s="151"/>
      <c r="DL215" s="151"/>
      <c r="DM215" s="151"/>
      <c r="DN215" s="151"/>
      <c r="DO215" s="151"/>
      <c r="DP215" s="151"/>
      <c r="DQ215" s="151"/>
      <c r="DR215" s="151"/>
      <c r="DS215" s="151"/>
      <c r="DT215" s="151"/>
      <c r="DU215" s="151"/>
      <c r="DV215" s="151"/>
      <c r="DW215" s="151"/>
      <c r="DX215" s="151"/>
      <c r="DY215" s="151"/>
      <c r="DZ215" s="151"/>
      <c r="EA215" s="151"/>
      <c r="EB215" s="151"/>
      <c r="EC215" s="151"/>
      <c r="ED215" s="151"/>
      <c r="EE215" s="151"/>
      <c r="EF215" s="151"/>
      <c r="EG215" s="151"/>
      <c r="EH215" s="151"/>
      <c r="EI215" s="151"/>
      <c r="EJ215" s="151"/>
      <c r="EK215" s="151"/>
      <c r="EL215" s="151"/>
      <c r="EM215" s="151"/>
      <c r="EN215" s="151"/>
      <c r="EO215" s="151"/>
      <c r="EP215" s="151"/>
      <c r="EQ215" s="151"/>
      <c r="ER215" s="151"/>
      <c r="ES215" s="151"/>
      <c r="ET215" s="151"/>
      <c r="EU215" s="151"/>
      <c r="EV215" s="151"/>
      <c r="EW215" s="151"/>
      <c r="EX215" s="151"/>
      <c r="EY215" s="151"/>
      <c r="EZ215" s="151"/>
      <c r="FA215" s="151"/>
      <c r="FB215" s="151"/>
      <c r="FC215" s="151"/>
      <c r="FD215" s="151"/>
      <c r="FE215" s="151"/>
      <c r="FF215" s="151"/>
      <c r="FG215" s="151"/>
      <c r="FH215" s="151"/>
      <c r="FI215" s="151"/>
      <c r="FJ215" s="151"/>
      <c r="FK215" s="151"/>
      <c r="FL215" s="151"/>
      <c r="FM215" s="151"/>
      <c r="FN215" s="151"/>
      <c r="FO215" s="151"/>
      <c r="FP215" s="151"/>
      <c r="FQ215" s="151"/>
      <c r="FR215" s="151"/>
      <c r="FS215" s="151"/>
      <c r="FT215" s="151"/>
      <c r="FU215" s="151"/>
      <c r="FV215" s="151"/>
      <c r="FW215" s="151"/>
      <c r="FX215" s="151"/>
      <c r="FY215" s="151"/>
      <c r="FZ215" s="151"/>
      <c r="GA215" s="151"/>
      <c r="GB215" s="151"/>
      <c r="GC215" s="151"/>
      <c r="GD215" s="151"/>
      <c r="GE215" s="151"/>
      <c r="GF215" s="151"/>
      <c r="GG215" s="151"/>
      <c r="GH215" s="151"/>
      <c r="GI215" s="151"/>
      <c r="GJ215" s="151"/>
      <c r="GK215" s="151"/>
      <c r="GL215" s="151"/>
      <c r="GM215" s="151"/>
      <c r="GN215" s="151"/>
      <c r="GO215" s="151"/>
      <c r="GP215" s="151"/>
      <c r="GQ215" s="151"/>
      <c r="GR215" s="151"/>
      <c r="GS215" s="151">
        <v>417</v>
      </c>
      <c r="GT215" s="151"/>
      <c r="GU215" s="151"/>
      <c r="GV215" s="151"/>
      <c r="GW215" s="151"/>
      <c r="GX215" s="151"/>
      <c r="GY215" s="151"/>
      <c r="GZ215" s="151"/>
      <c r="HA215" s="151">
        <v>11</v>
      </c>
      <c r="HB215" s="151"/>
      <c r="HC215" s="151"/>
      <c r="HD215" s="151">
        <v>9</v>
      </c>
      <c r="HE215" s="151"/>
      <c r="HF215" s="151"/>
      <c r="HG215" s="151"/>
      <c r="HH215" s="151"/>
      <c r="HI215" s="151"/>
      <c r="HJ215" s="151"/>
      <c r="HK215" s="151"/>
      <c r="HL215" s="151"/>
      <c r="HM215" s="151"/>
      <c r="HN215" s="151"/>
      <c r="HO215" s="151"/>
      <c r="HP215" s="151"/>
      <c r="HQ215" s="151"/>
      <c r="HR215" s="151"/>
      <c r="HS215" s="151"/>
      <c r="HT215" s="151"/>
      <c r="HU215" s="151"/>
      <c r="HV215" s="151"/>
      <c r="HW215" s="151"/>
      <c r="HX215" s="151"/>
      <c r="HY215" s="151"/>
      <c r="HZ215" s="151"/>
      <c r="IA215" s="151"/>
      <c r="IB215" s="151"/>
      <c r="IC215" s="151"/>
      <c r="ID215" s="151"/>
      <c r="IE215" s="151"/>
      <c r="IF215" s="151"/>
      <c r="IG215" s="151"/>
      <c r="IH215" s="151"/>
      <c r="II215" s="151"/>
      <c r="IJ215" s="151"/>
      <c r="IK215" s="151"/>
      <c r="IL215" s="151"/>
      <c r="IM215" s="151"/>
      <c r="IN215" s="151"/>
      <c r="IO215" s="151"/>
      <c r="IP215" s="151"/>
      <c r="IQ215" s="151"/>
      <c r="IR215" s="151"/>
      <c r="IS215" s="151"/>
      <c r="IT215" s="151"/>
      <c r="IU215" s="151"/>
      <c r="IV215" s="151"/>
      <c r="IW215" s="151"/>
      <c r="IX215" s="151"/>
      <c r="IY215" s="151"/>
      <c r="IZ215" s="151"/>
      <c r="JA215" s="151"/>
      <c r="JB215" s="151"/>
      <c r="JC215" s="151"/>
      <c r="JD215" s="151"/>
      <c r="JE215" s="151"/>
      <c r="JF215" s="151"/>
      <c r="JG215" s="151"/>
      <c r="JH215" s="151"/>
      <c r="JI215" s="151"/>
      <c r="JJ215" s="151"/>
      <c r="JK215" s="151"/>
      <c r="JL215" s="151"/>
      <c r="JM215" s="151"/>
      <c r="JN215" s="151"/>
      <c r="JO215" s="151"/>
      <c r="JP215" s="151"/>
      <c r="JQ215" s="151"/>
      <c r="JR215" s="151"/>
      <c r="JS215" s="151"/>
      <c r="JT215" s="151"/>
      <c r="JU215" s="151"/>
      <c r="JV215" s="151"/>
      <c r="JW215" s="151"/>
      <c r="JX215" s="151"/>
      <c r="JY215" s="151"/>
      <c r="JZ215" s="151"/>
      <c r="KA215" s="151"/>
      <c r="KB215" s="151"/>
      <c r="KC215" s="151"/>
      <c r="KD215" s="151"/>
      <c r="KE215" s="151"/>
      <c r="KF215" s="151">
        <v>145</v>
      </c>
      <c r="KG215" s="151"/>
      <c r="KH215" s="151">
        <v>103</v>
      </c>
      <c r="KI215" s="151">
        <v>13</v>
      </c>
      <c r="KJ215" s="151"/>
      <c r="KK215" s="151"/>
      <c r="KL215" s="151">
        <v>1</v>
      </c>
      <c r="KM215" s="151"/>
      <c r="KN215" s="151"/>
      <c r="KO215" s="151"/>
      <c r="KP215" s="151"/>
      <c r="KQ215" s="151"/>
      <c r="KR215" s="151"/>
      <c r="KS215" s="151"/>
      <c r="KT215" s="151">
        <v>0</v>
      </c>
      <c r="KU215" s="151"/>
      <c r="KV215" s="151"/>
      <c r="KW215" s="151"/>
      <c r="KX215" s="151"/>
      <c r="KY215" s="151"/>
      <c r="KZ215" s="151"/>
      <c r="LA215" s="151"/>
      <c r="LB215" s="151"/>
      <c r="LC215" s="151"/>
      <c r="LD215" s="151"/>
      <c r="LE215" s="151"/>
      <c r="LF215" s="151"/>
      <c r="LG215" s="151"/>
      <c r="LH215" s="151"/>
      <c r="LI215" s="151"/>
      <c r="LJ215" s="151"/>
      <c r="LK215" s="151"/>
      <c r="LL215" s="151"/>
      <c r="LM215" s="151"/>
      <c r="LN215" s="151"/>
      <c r="LO215" s="151"/>
      <c r="LP215" s="151"/>
      <c r="LQ215" s="151"/>
      <c r="LR215" s="151"/>
      <c r="LS215" s="151"/>
      <c r="LT215" s="151"/>
      <c r="LU215" s="151"/>
      <c r="LV215" s="151"/>
      <c r="LW215" s="151"/>
      <c r="LX215" s="151"/>
      <c r="LY215" s="151"/>
      <c r="LZ215" s="151"/>
      <c r="MA215" s="151"/>
      <c r="MB215" s="151"/>
      <c r="MC215" s="151"/>
      <c r="MD215" s="151"/>
      <c r="ME215" s="151"/>
      <c r="MF215" s="151"/>
      <c r="MG215" s="151"/>
      <c r="MH215" s="151"/>
      <c r="MI215" s="151"/>
      <c r="MJ215" s="151"/>
      <c r="MK215" s="151"/>
      <c r="ML215" s="151"/>
      <c r="MM215" s="151"/>
      <c r="MN215" s="151"/>
      <c r="MO215" s="151"/>
      <c r="MP215" s="151"/>
      <c r="MQ215" s="151"/>
      <c r="MR215" s="151">
        <v>202</v>
      </c>
      <c r="MS215" s="151"/>
      <c r="MT215" s="151"/>
      <c r="MU215" s="151"/>
      <c r="MV215" s="151"/>
      <c r="MW215" s="151"/>
      <c r="MX215" s="151"/>
      <c r="MY215" s="151"/>
      <c r="MZ215" s="151"/>
      <c r="NA215" s="151">
        <v>456</v>
      </c>
      <c r="NB215" s="151"/>
      <c r="NC215" s="151"/>
      <c r="ND215" s="151">
        <v>332</v>
      </c>
      <c r="NE215" s="151"/>
      <c r="NF215" s="151">
        <v>196</v>
      </c>
      <c r="NG215" s="151"/>
      <c r="NH215" s="151"/>
      <c r="NI215" s="151"/>
      <c r="NJ215" s="151"/>
      <c r="NK215" s="151"/>
      <c r="NL215" s="151"/>
      <c r="NM215" s="151">
        <v>14</v>
      </c>
      <c r="NN215" s="151">
        <v>68</v>
      </c>
      <c r="NO215" s="151">
        <v>285</v>
      </c>
      <c r="NP215" s="151">
        <v>236</v>
      </c>
      <c r="NQ215" s="151">
        <v>561</v>
      </c>
      <c r="NR215" s="151">
        <v>35</v>
      </c>
      <c r="NS215" s="151"/>
      <c r="NT215" s="151"/>
      <c r="NU215" s="151"/>
      <c r="NV215" s="151"/>
      <c r="NW215" s="151"/>
      <c r="NX215" s="151"/>
      <c r="NY215" s="151"/>
      <c r="NZ215" s="151"/>
      <c r="OA215" s="151">
        <v>29</v>
      </c>
      <c r="OB215" s="151">
        <v>38</v>
      </c>
      <c r="OC215" s="151">
        <v>75</v>
      </c>
      <c r="OD215" s="151"/>
      <c r="OE215" s="151"/>
      <c r="OF215" s="151"/>
      <c r="OG215" s="151"/>
      <c r="OH215" s="151"/>
      <c r="OI215" s="151">
        <v>16</v>
      </c>
      <c r="OJ215" s="151">
        <v>154</v>
      </c>
      <c r="OK215" s="151">
        <v>2434</v>
      </c>
      <c r="OL215" s="151">
        <v>733</v>
      </c>
      <c r="OM215" s="151"/>
      <c r="ON215" s="151"/>
      <c r="OO215" s="152"/>
      <c r="OP215" s="142">
        <v>6562</v>
      </c>
      <c r="OQ215" s="153">
        <v>7850</v>
      </c>
      <c r="OR215" s="151"/>
      <c r="OS215" s="151"/>
      <c r="OT215" s="151"/>
      <c r="OU215" s="151"/>
      <c r="OV215" s="151">
        <v>36</v>
      </c>
      <c r="OW215" s="151">
        <v>1007</v>
      </c>
      <c r="OX215" s="151">
        <v>-2129</v>
      </c>
      <c r="OY215" s="151"/>
      <c r="OZ215" s="151"/>
      <c r="PA215" s="151"/>
      <c r="PB215" s="151"/>
      <c r="PC215" s="151"/>
      <c r="PD215" s="151"/>
      <c r="PE215" s="151"/>
      <c r="PF215" s="151"/>
      <c r="PG215" s="151"/>
      <c r="PH215" s="151"/>
      <c r="PI215" s="151"/>
      <c r="PJ215" s="154"/>
      <c r="PK215" s="142">
        <v>6763</v>
      </c>
      <c r="PL215" s="142">
        <v>13325</v>
      </c>
    </row>
    <row r="216" spans="1:428" ht="15" x14ac:dyDescent="0.25">
      <c r="A216" s="156">
        <v>311930</v>
      </c>
      <c r="B216" s="157" t="s">
        <v>728</v>
      </c>
      <c r="C216" s="147" t="s">
        <v>401</v>
      </c>
      <c r="D216" s="153"/>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c r="AE216" s="151"/>
      <c r="AF216" s="151"/>
      <c r="AG216" s="151"/>
      <c r="AH216" s="151"/>
      <c r="AI216" s="151"/>
      <c r="AJ216" s="151"/>
      <c r="AK216" s="151"/>
      <c r="AL216" s="151"/>
      <c r="AM216" s="151"/>
      <c r="AN216" s="151"/>
      <c r="AO216" s="151"/>
      <c r="AP216" s="151"/>
      <c r="AQ216" s="151"/>
      <c r="AR216" s="151"/>
      <c r="AS216" s="151"/>
      <c r="AT216" s="151"/>
      <c r="AU216" s="151"/>
      <c r="AV216" s="151"/>
      <c r="AW216" s="151"/>
      <c r="AX216" s="151"/>
      <c r="AY216" s="151"/>
      <c r="AZ216" s="151"/>
      <c r="BA216" s="151"/>
      <c r="BB216" s="151"/>
      <c r="BC216" s="151"/>
      <c r="BD216" s="151"/>
      <c r="BE216" s="151"/>
      <c r="BF216" s="151"/>
      <c r="BG216" s="151"/>
      <c r="BH216" s="151"/>
      <c r="BI216" s="151"/>
      <c r="BJ216" s="151"/>
      <c r="BK216" s="151"/>
      <c r="BL216" s="151"/>
      <c r="BM216" s="151"/>
      <c r="BN216" s="151"/>
      <c r="BO216" s="151"/>
      <c r="BP216" s="151"/>
      <c r="BQ216" s="151"/>
      <c r="BR216" s="151"/>
      <c r="BS216" s="151"/>
      <c r="BT216" s="151"/>
      <c r="BU216" s="151"/>
      <c r="BV216" s="151"/>
      <c r="BW216" s="151"/>
      <c r="BX216" s="151"/>
      <c r="BY216" s="151"/>
      <c r="BZ216" s="151"/>
      <c r="CA216" s="151"/>
      <c r="CB216" s="151"/>
      <c r="CC216" s="151"/>
      <c r="CD216" s="151"/>
      <c r="CE216" s="151"/>
      <c r="CF216" s="151"/>
      <c r="CG216" s="151"/>
      <c r="CH216" s="151"/>
      <c r="CI216" s="151"/>
      <c r="CJ216" s="151"/>
      <c r="CK216" s="151"/>
      <c r="CL216" s="151"/>
      <c r="CM216" s="151"/>
      <c r="CN216" s="151"/>
      <c r="CO216" s="151"/>
      <c r="CP216" s="151"/>
      <c r="CQ216" s="151"/>
      <c r="CR216" s="151"/>
      <c r="CS216" s="151"/>
      <c r="CT216" s="151"/>
      <c r="CU216" s="151"/>
      <c r="CV216" s="151"/>
      <c r="CW216" s="151"/>
      <c r="CX216" s="151"/>
      <c r="CY216" s="151"/>
      <c r="CZ216" s="151"/>
      <c r="DA216" s="151"/>
      <c r="DB216" s="151"/>
      <c r="DC216" s="151"/>
      <c r="DD216" s="151"/>
      <c r="DE216" s="151"/>
      <c r="DF216" s="151"/>
      <c r="DG216" s="151"/>
      <c r="DH216" s="151"/>
      <c r="DI216" s="151"/>
      <c r="DJ216" s="151"/>
      <c r="DK216" s="151"/>
      <c r="DL216" s="151"/>
      <c r="DM216" s="151"/>
      <c r="DN216" s="151"/>
      <c r="DO216" s="151"/>
      <c r="DP216" s="151"/>
      <c r="DQ216" s="151"/>
      <c r="DR216" s="151"/>
      <c r="DS216" s="151"/>
      <c r="DT216" s="151"/>
      <c r="DU216" s="151"/>
      <c r="DV216" s="151"/>
      <c r="DW216" s="151"/>
      <c r="DX216" s="151"/>
      <c r="DY216" s="151"/>
      <c r="DZ216" s="151"/>
      <c r="EA216" s="151"/>
      <c r="EB216" s="151"/>
      <c r="EC216" s="151"/>
      <c r="ED216" s="151"/>
      <c r="EE216" s="151"/>
      <c r="EF216" s="151"/>
      <c r="EG216" s="151"/>
      <c r="EH216" s="151"/>
      <c r="EI216" s="151"/>
      <c r="EJ216" s="151"/>
      <c r="EK216" s="151"/>
      <c r="EL216" s="151"/>
      <c r="EM216" s="151"/>
      <c r="EN216" s="151"/>
      <c r="EO216" s="151"/>
      <c r="EP216" s="151"/>
      <c r="EQ216" s="151"/>
      <c r="ER216" s="151"/>
      <c r="ES216" s="151"/>
      <c r="ET216" s="151"/>
      <c r="EU216" s="151"/>
      <c r="EV216" s="151"/>
      <c r="EW216" s="151"/>
      <c r="EX216" s="151"/>
      <c r="EY216" s="151"/>
      <c r="EZ216" s="151"/>
      <c r="FA216" s="151"/>
      <c r="FB216" s="151"/>
      <c r="FC216" s="151"/>
      <c r="FD216" s="151"/>
      <c r="FE216" s="151"/>
      <c r="FF216" s="151"/>
      <c r="FG216" s="151"/>
      <c r="FH216" s="151"/>
      <c r="FI216" s="151"/>
      <c r="FJ216" s="151"/>
      <c r="FK216" s="151"/>
      <c r="FL216" s="151"/>
      <c r="FM216" s="151"/>
      <c r="FN216" s="151"/>
      <c r="FO216" s="151"/>
      <c r="FP216" s="151"/>
      <c r="FQ216" s="151"/>
      <c r="FR216" s="151"/>
      <c r="FS216" s="151"/>
      <c r="FT216" s="151"/>
      <c r="FU216" s="151"/>
      <c r="FV216" s="151"/>
      <c r="FW216" s="151"/>
      <c r="FX216" s="151"/>
      <c r="FY216" s="151"/>
      <c r="FZ216" s="151"/>
      <c r="GA216" s="151"/>
      <c r="GB216" s="151"/>
      <c r="GC216" s="151"/>
      <c r="GD216" s="151"/>
      <c r="GE216" s="151"/>
      <c r="GF216" s="151"/>
      <c r="GG216" s="151"/>
      <c r="GH216" s="151"/>
      <c r="GI216" s="151"/>
      <c r="GJ216" s="151"/>
      <c r="GK216" s="151"/>
      <c r="GL216" s="151"/>
      <c r="GM216" s="151"/>
      <c r="GN216" s="151"/>
      <c r="GO216" s="151"/>
      <c r="GP216" s="151">
        <v>2</v>
      </c>
      <c r="GQ216" s="151"/>
      <c r="GR216" s="151"/>
      <c r="GS216" s="151">
        <v>1274</v>
      </c>
      <c r="GT216" s="151">
        <v>207</v>
      </c>
      <c r="GU216" s="151">
        <v>149</v>
      </c>
      <c r="GV216" s="151">
        <v>343</v>
      </c>
      <c r="GW216" s="151">
        <v>35</v>
      </c>
      <c r="GX216" s="151"/>
      <c r="GY216" s="151"/>
      <c r="GZ216" s="151"/>
      <c r="HA216" s="151"/>
      <c r="HB216" s="151"/>
      <c r="HC216" s="151">
        <v>3</v>
      </c>
      <c r="HD216" s="151"/>
      <c r="HE216" s="151">
        <v>810</v>
      </c>
      <c r="HF216" s="151">
        <v>53</v>
      </c>
      <c r="HG216" s="151">
        <v>23</v>
      </c>
      <c r="HH216" s="151">
        <v>5278</v>
      </c>
      <c r="HI216" s="151"/>
      <c r="HJ216" s="151"/>
      <c r="HK216" s="151">
        <v>0</v>
      </c>
      <c r="HL216" s="151"/>
      <c r="HM216" s="151"/>
      <c r="HN216" s="151"/>
      <c r="HO216" s="151"/>
      <c r="HP216" s="151"/>
      <c r="HQ216" s="151"/>
      <c r="HR216" s="151"/>
      <c r="HS216" s="151"/>
      <c r="HT216" s="151"/>
      <c r="HU216" s="151"/>
      <c r="HV216" s="151"/>
      <c r="HW216" s="151"/>
      <c r="HX216" s="151"/>
      <c r="HY216" s="151"/>
      <c r="HZ216" s="151"/>
      <c r="IA216" s="151"/>
      <c r="IB216" s="151"/>
      <c r="IC216" s="151"/>
      <c r="ID216" s="151"/>
      <c r="IE216" s="151"/>
      <c r="IF216" s="151"/>
      <c r="IG216" s="151"/>
      <c r="IH216" s="151"/>
      <c r="II216" s="151"/>
      <c r="IJ216" s="151"/>
      <c r="IK216" s="151"/>
      <c r="IL216" s="151"/>
      <c r="IM216" s="151"/>
      <c r="IN216" s="151"/>
      <c r="IO216" s="151"/>
      <c r="IP216" s="151"/>
      <c r="IQ216" s="151"/>
      <c r="IR216" s="151"/>
      <c r="IS216" s="151"/>
      <c r="IT216" s="151"/>
      <c r="IU216" s="151"/>
      <c r="IV216" s="151"/>
      <c r="IW216" s="151"/>
      <c r="IX216" s="151"/>
      <c r="IY216" s="151"/>
      <c r="IZ216" s="151"/>
      <c r="JA216" s="151"/>
      <c r="JB216" s="151"/>
      <c r="JC216" s="151"/>
      <c r="JD216" s="151"/>
      <c r="JE216" s="151"/>
      <c r="JF216" s="151"/>
      <c r="JG216" s="151"/>
      <c r="JH216" s="151"/>
      <c r="JI216" s="151"/>
      <c r="JJ216" s="151"/>
      <c r="JK216" s="151"/>
      <c r="JL216" s="151"/>
      <c r="JM216" s="151"/>
      <c r="JN216" s="151"/>
      <c r="JO216" s="151"/>
      <c r="JP216" s="151"/>
      <c r="JQ216" s="151"/>
      <c r="JR216" s="151"/>
      <c r="JS216" s="151"/>
      <c r="JT216" s="151"/>
      <c r="JU216" s="151"/>
      <c r="JV216" s="151"/>
      <c r="JW216" s="151"/>
      <c r="JX216" s="151"/>
      <c r="JY216" s="151"/>
      <c r="JZ216" s="151"/>
      <c r="KA216" s="151"/>
      <c r="KB216" s="151"/>
      <c r="KC216" s="151"/>
      <c r="KD216" s="151"/>
      <c r="KE216" s="151"/>
      <c r="KF216" s="151"/>
      <c r="KG216" s="151"/>
      <c r="KH216" s="151">
        <v>34</v>
      </c>
      <c r="KI216" s="151"/>
      <c r="KJ216" s="151"/>
      <c r="KK216" s="151"/>
      <c r="KL216" s="151"/>
      <c r="KM216" s="151"/>
      <c r="KN216" s="151"/>
      <c r="KO216" s="151"/>
      <c r="KP216" s="151"/>
      <c r="KQ216" s="151"/>
      <c r="KR216" s="151"/>
      <c r="KS216" s="151"/>
      <c r="KT216" s="151">
        <v>7</v>
      </c>
      <c r="KU216" s="151"/>
      <c r="KV216" s="151"/>
      <c r="KW216" s="151"/>
      <c r="KX216" s="151"/>
      <c r="KY216" s="151"/>
      <c r="KZ216" s="151"/>
      <c r="LA216" s="151"/>
      <c r="LB216" s="151"/>
      <c r="LC216" s="151"/>
      <c r="LD216" s="151"/>
      <c r="LE216" s="151"/>
      <c r="LF216" s="151"/>
      <c r="LG216" s="151"/>
      <c r="LH216" s="151"/>
      <c r="LI216" s="151"/>
      <c r="LJ216" s="151"/>
      <c r="LK216" s="151"/>
      <c r="LL216" s="151"/>
      <c r="LM216" s="151"/>
      <c r="LN216" s="151"/>
      <c r="LO216" s="151"/>
      <c r="LP216" s="151"/>
      <c r="LQ216" s="151"/>
      <c r="LR216" s="151"/>
      <c r="LS216" s="151"/>
      <c r="LT216" s="151"/>
      <c r="LU216" s="151"/>
      <c r="LV216" s="151"/>
      <c r="LW216" s="151"/>
      <c r="LX216" s="151"/>
      <c r="LY216" s="151"/>
      <c r="LZ216" s="151"/>
      <c r="MA216" s="151">
        <v>332</v>
      </c>
      <c r="MB216" s="151"/>
      <c r="MC216" s="151"/>
      <c r="MD216" s="151"/>
      <c r="ME216" s="151"/>
      <c r="MF216" s="151"/>
      <c r="MG216" s="151"/>
      <c r="MH216" s="151"/>
      <c r="MI216" s="151"/>
      <c r="MJ216" s="151"/>
      <c r="MK216" s="151"/>
      <c r="ML216" s="151"/>
      <c r="MM216" s="151"/>
      <c r="MN216" s="151"/>
      <c r="MO216" s="151"/>
      <c r="MP216" s="151"/>
      <c r="MQ216" s="151"/>
      <c r="MR216" s="151">
        <v>6</v>
      </c>
      <c r="MS216" s="151"/>
      <c r="MT216" s="151"/>
      <c r="MU216" s="151"/>
      <c r="MV216" s="151"/>
      <c r="MW216" s="151"/>
      <c r="MX216" s="151"/>
      <c r="MY216" s="151"/>
      <c r="MZ216" s="151"/>
      <c r="NA216" s="151">
        <v>9</v>
      </c>
      <c r="NB216" s="151"/>
      <c r="NC216" s="151"/>
      <c r="ND216" s="151"/>
      <c r="NE216" s="151"/>
      <c r="NF216" s="151"/>
      <c r="NG216" s="151"/>
      <c r="NH216" s="151">
        <v>6</v>
      </c>
      <c r="NI216" s="151"/>
      <c r="NJ216" s="151">
        <v>22</v>
      </c>
      <c r="NK216" s="151"/>
      <c r="NL216" s="151"/>
      <c r="NM216" s="151"/>
      <c r="NN216" s="151">
        <v>33</v>
      </c>
      <c r="NO216" s="151">
        <v>822</v>
      </c>
      <c r="NP216" s="151">
        <v>1362</v>
      </c>
      <c r="NQ216" s="151">
        <v>1926</v>
      </c>
      <c r="NR216" s="151">
        <v>95</v>
      </c>
      <c r="NS216" s="151"/>
      <c r="NT216" s="151"/>
      <c r="NU216" s="151"/>
      <c r="NV216" s="151"/>
      <c r="NW216" s="151"/>
      <c r="NX216" s="151"/>
      <c r="NY216" s="151"/>
      <c r="NZ216" s="151"/>
      <c r="OA216" s="151">
        <v>27</v>
      </c>
      <c r="OB216" s="151"/>
      <c r="OC216" s="151">
        <v>34</v>
      </c>
      <c r="OD216" s="151"/>
      <c r="OE216" s="151"/>
      <c r="OF216" s="151"/>
      <c r="OG216" s="151"/>
      <c r="OH216" s="151"/>
      <c r="OI216" s="151">
        <v>8</v>
      </c>
      <c r="OJ216" s="151">
        <v>43</v>
      </c>
      <c r="OK216" s="151">
        <v>75</v>
      </c>
      <c r="OL216" s="151">
        <v>67</v>
      </c>
      <c r="OM216" s="151"/>
      <c r="ON216" s="151"/>
      <c r="OO216" s="152"/>
      <c r="OP216" s="142">
        <v>13085</v>
      </c>
      <c r="OQ216" s="153">
        <v>597</v>
      </c>
      <c r="OR216" s="151"/>
      <c r="OS216" s="151"/>
      <c r="OT216" s="151"/>
      <c r="OU216" s="151"/>
      <c r="OV216" s="151">
        <v>114</v>
      </c>
      <c r="OW216" s="151">
        <v>467</v>
      </c>
      <c r="OX216" s="151">
        <v>-2483</v>
      </c>
      <c r="OY216" s="151"/>
      <c r="OZ216" s="151"/>
      <c r="PA216" s="151"/>
      <c r="PB216" s="151"/>
      <c r="PC216" s="151"/>
      <c r="PD216" s="151"/>
      <c r="PE216" s="151"/>
      <c r="PF216" s="151"/>
      <c r="PG216" s="151"/>
      <c r="PH216" s="151"/>
      <c r="PI216" s="151"/>
      <c r="PJ216" s="154"/>
      <c r="PK216" s="142">
        <v>-1304</v>
      </c>
      <c r="PL216" s="142">
        <v>11780</v>
      </c>
    </row>
    <row r="217" spans="1:428" ht="15" x14ac:dyDescent="0.25">
      <c r="A217" s="156">
        <v>311940</v>
      </c>
      <c r="B217" s="157" t="s">
        <v>728</v>
      </c>
      <c r="C217" s="147" t="s">
        <v>402</v>
      </c>
      <c r="D217" s="153"/>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c r="AE217" s="151"/>
      <c r="AF217" s="151"/>
      <c r="AG217" s="151"/>
      <c r="AH217" s="151"/>
      <c r="AI217" s="151"/>
      <c r="AJ217" s="151"/>
      <c r="AK217" s="151"/>
      <c r="AL217" s="151"/>
      <c r="AM217" s="151"/>
      <c r="AN217" s="151"/>
      <c r="AO217" s="151"/>
      <c r="AP217" s="151"/>
      <c r="AQ217" s="151"/>
      <c r="AR217" s="151"/>
      <c r="AS217" s="151"/>
      <c r="AT217" s="151"/>
      <c r="AU217" s="151"/>
      <c r="AV217" s="151"/>
      <c r="AW217" s="151"/>
      <c r="AX217" s="151"/>
      <c r="AY217" s="151"/>
      <c r="AZ217" s="151"/>
      <c r="BA217" s="151"/>
      <c r="BB217" s="151"/>
      <c r="BC217" s="151"/>
      <c r="BD217" s="151"/>
      <c r="BE217" s="151"/>
      <c r="BF217" s="151"/>
      <c r="BG217" s="151"/>
      <c r="BH217" s="151"/>
      <c r="BI217" s="151"/>
      <c r="BJ217" s="151"/>
      <c r="BK217" s="151"/>
      <c r="BL217" s="151"/>
      <c r="BM217" s="151"/>
      <c r="BN217" s="151"/>
      <c r="BO217" s="151"/>
      <c r="BP217" s="151"/>
      <c r="BQ217" s="151"/>
      <c r="BR217" s="151"/>
      <c r="BS217" s="151"/>
      <c r="BT217" s="151"/>
      <c r="BU217" s="151"/>
      <c r="BV217" s="151"/>
      <c r="BW217" s="151"/>
      <c r="BX217" s="151"/>
      <c r="BY217" s="151"/>
      <c r="BZ217" s="151"/>
      <c r="CA217" s="151"/>
      <c r="CB217" s="151"/>
      <c r="CC217" s="151"/>
      <c r="CD217" s="151"/>
      <c r="CE217" s="151"/>
      <c r="CF217" s="151"/>
      <c r="CG217" s="151"/>
      <c r="CH217" s="151"/>
      <c r="CI217" s="151"/>
      <c r="CJ217" s="151"/>
      <c r="CK217" s="151"/>
      <c r="CL217" s="151"/>
      <c r="CM217" s="151"/>
      <c r="CN217" s="151"/>
      <c r="CO217" s="151"/>
      <c r="CP217" s="151"/>
      <c r="CQ217" s="151"/>
      <c r="CR217" s="151"/>
      <c r="CS217" s="151"/>
      <c r="CT217" s="151"/>
      <c r="CU217" s="151"/>
      <c r="CV217" s="151"/>
      <c r="CW217" s="151"/>
      <c r="CX217" s="151"/>
      <c r="CY217" s="151"/>
      <c r="CZ217" s="151"/>
      <c r="DA217" s="151"/>
      <c r="DB217" s="151"/>
      <c r="DC217" s="151"/>
      <c r="DD217" s="151"/>
      <c r="DE217" s="151"/>
      <c r="DF217" s="151"/>
      <c r="DG217" s="151"/>
      <c r="DH217" s="151"/>
      <c r="DI217" s="151"/>
      <c r="DJ217" s="151"/>
      <c r="DK217" s="151"/>
      <c r="DL217" s="151"/>
      <c r="DM217" s="151"/>
      <c r="DN217" s="151"/>
      <c r="DO217" s="151"/>
      <c r="DP217" s="151"/>
      <c r="DQ217" s="151"/>
      <c r="DR217" s="151"/>
      <c r="DS217" s="151"/>
      <c r="DT217" s="151"/>
      <c r="DU217" s="151"/>
      <c r="DV217" s="151"/>
      <c r="DW217" s="151"/>
      <c r="DX217" s="151"/>
      <c r="DY217" s="151"/>
      <c r="DZ217" s="151"/>
      <c r="EA217" s="151"/>
      <c r="EB217" s="151"/>
      <c r="EC217" s="151"/>
      <c r="ED217" s="151"/>
      <c r="EE217" s="151"/>
      <c r="EF217" s="151"/>
      <c r="EG217" s="151"/>
      <c r="EH217" s="151"/>
      <c r="EI217" s="151"/>
      <c r="EJ217" s="151"/>
      <c r="EK217" s="151"/>
      <c r="EL217" s="151"/>
      <c r="EM217" s="151"/>
      <c r="EN217" s="151"/>
      <c r="EO217" s="151"/>
      <c r="EP217" s="151"/>
      <c r="EQ217" s="151"/>
      <c r="ER217" s="151"/>
      <c r="ES217" s="151"/>
      <c r="ET217" s="151"/>
      <c r="EU217" s="151"/>
      <c r="EV217" s="151"/>
      <c r="EW217" s="151"/>
      <c r="EX217" s="151"/>
      <c r="EY217" s="151"/>
      <c r="EZ217" s="151"/>
      <c r="FA217" s="151"/>
      <c r="FB217" s="151"/>
      <c r="FC217" s="151"/>
      <c r="FD217" s="151"/>
      <c r="FE217" s="151"/>
      <c r="FF217" s="151"/>
      <c r="FG217" s="151"/>
      <c r="FH217" s="151"/>
      <c r="FI217" s="151"/>
      <c r="FJ217" s="151"/>
      <c r="FK217" s="151"/>
      <c r="FL217" s="151"/>
      <c r="FM217" s="151"/>
      <c r="FN217" s="151"/>
      <c r="FO217" s="151"/>
      <c r="FP217" s="151"/>
      <c r="FQ217" s="151"/>
      <c r="FR217" s="151"/>
      <c r="FS217" s="151"/>
      <c r="FT217" s="151"/>
      <c r="FU217" s="151"/>
      <c r="FV217" s="151"/>
      <c r="FW217" s="151"/>
      <c r="FX217" s="151"/>
      <c r="FY217" s="151"/>
      <c r="FZ217" s="151"/>
      <c r="GA217" s="151"/>
      <c r="GB217" s="151"/>
      <c r="GC217" s="151"/>
      <c r="GD217" s="151"/>
      <c r="GE217" s="151"/>
      <c r="GF217" s="151"/>
      <c r="GG217" s="151"/>
      <c r="GH217" s="151"/>
      <c r="GI217" s="151"/>
      <c r="GJ217" s="151">
        <v>37</v>
      </c>
      <c r="GK217" s="151">
        <v>144</v>
      </c>
      <c r="GL217" s="151"/>
      <c r="GM217" s="151"/>
      <c r="GN217" s="151"/>
      <c r="GO217" s="151"/>
      <c r="GP217" s="151">
        <v>1</v>
      </c>
      <c r="GQ217" s="151"/>
      <c r="GR217" s="151"/>
      <c r="GS217" s="151">
        <v>1585</v>
      </c>
      <c r="GT217" s="151">
        <v>64</v>
      </c>
      <c r="GU217" s="151">
        <v>49</v>
      </c>
      <c r="GV217" s="151">
        <v>108</v>
      </c>
      <c r="GW217" s="151">
        <v>11</v>
      </c>
      <c r="GX217" s="151">
        <v>39</v>
      </c>
      <c r="GY217" s="151">
        <v>703</v>
      </c>
      <c r="GZ217" s="151"/>
      <c r="HA217" s="151"/>
      <c r="HB217" s="151"/>
      <c r="HC217" s="151">
        <v>1</v>
      </c>
      <c r="HD217" s="151"/>
      <c r="HE217" s="151">
        <v>30</v>
      </c>
      <c r="HF217" s="151">
        <v>475</v>
      </c>
      <c r="HG217" s="151">
        <v>79</v>
      </c>
      <c r="HH217" s="151"/>
      <c r="HI217" s="151"/>
      <c r="HJ217" s="151"/>
      <c r="HK217" s="151">
        <v>0</v>
      </c>
      <c r="HL217" s="151"/>
      <c r="HM217" s="151"/>
      <c r="HN217" s="151"/>
      <c r="HO217" s="151"/>
      <c r="HP217" s="151"/>
      <c r="HQ217" s="151"/>
      <c r="HR217" s="151"/>
      <c r="HS217" s="151"/>
      <c r="HT217" s="151"/>
      <c r="HU217" s="151"/>
      <c r="HV217" s="151"/>
      <c r="HW217" s="151"/>
      <c r="HX217" s="151"/>
      <c r="HY217" s="151"/>
      <c r="HZ217" s="151"/>
      <c r="IA217" s="151"/>
      <c r="IB217" s="151"/>
      <c r="IC217" s="151"/>
      <c r="ID217" s="151"/>
      <c r="IE217" s="151"/>
      <c r="IF217" s="151"/>
      <c r="IG217" s="151"/>
      <c r="IH217" s="151"/>
      <c r="II217" s="151"/>
      <c r="IJ217" s="151"/>
      <c r="IK217" s="151"/>
      <c r="IL217" s="151"/>
      <c r="IM217" s="151"/>
      <c r="IN217" s="151"/>
      <c r="IO217" s="151"/>
      <c r="IP217" s="151"/>
      <c r="IQ217" s="151"/>
      <c r="IR217" s="151"/>
      <c r="IS217" s="151"/>
      <c r="IT217" s="151"/>
      <c r="IU217" s="151"/>
      <c r="IV217" s="151"/>
      <c r="IW217" s="151"/>
      <c r="IX217" s="151"/>
      <c r="IY217" s="151"/>
      <c r="IZ217" s="151"/>
      <c r="JA217" s="151"/>
      <c r="JB217" s="151"/>
      <c r="JC217" s="151"/>
      <c r="JD217" s="151"/>
      <c r="JE217" s="151"/>
      <c r="JF217" s="151"/>
      <c r="JG217" s="151"/>
      <c r="JH217" s="151"/>
      <c r="JI217" s="151"/>
      <c r="JJ217" s="151"/>
      <c r="JK217" s="151"/>
      <c r="JL217" s="151"/>
      <c r="JM217" s="151"/>
      <c r="JN217" s="151"/>
      <c r="JO217" s="151"/>
      <c r="JP217" s="151"/>
      <c r="JQ217" s="151"/>
      <c r="JR217" s="151"/>
      <c r="JS217" s="151"/>
      <c r="JT217" s="151"/>
      <c r="JU217" s="151">
        <v>11</v>
      </c>
      <c r="JV217" s="151"/>
      <c r="JW217" s="151"/>
      <c r="JX217" s="151"/>
      <c r="JY217" s="151"/>
      <c r="JZ217" s="151"/>
      <c r="KA217" s="151"/>
      <c r="KB217" s="151"/>
      <c r="KC217" s="151"/>
      <c r="KD217" s="151"/>
      <c r="KE217" s="151"/>
      <c r="KF217" s="151"/>
      <c r="KG217" s="151"/>
      <c r="KH217" s="151">
        <v>11</v>
      </c>
      <c r="KI217" s="151"/>
      <c r="KJ217" s="151"/>
      <c r="KK217" s="151"/>
      <c r="KL217" s="151">
        <v>2</v>
      </c>
      <c r="KM217" s="151"/>
      <c r="KN217" s="151"/>
      <c r="KO217" s="151"/>
      <c r="KP217" s="151"/>
      <c r="KQ217" s="151"/>
      <c r="KR217" s="151"/>
      <c r="KS217" s="151"/>
      <c r="KT217" s="151"/>
      <c r="KU217" s="151"/>
      <c r="KV217" s="151"/>
      <c r="KW217" s="151"/>
      <c r="KX217" s="151"/>
      <c r="KY217" s="151"/>
      <c r="KZ217" s="151"/>
      <c r="LA217" s="151"/>
      <c r="LB217" s="151"/>
      <c r="LC217" s="151"/>
      <c r="LD217" s="151"/>
      <c r="LE217" s="151"/>
      <c r="LF217" s="151"/>
      <c r="LG217" s="151"/>
      <c r="LH217" s="151"/>
      <c r="LI217" s="151"/>
      <c r="LJ217" s="151"/>
      <c r="LK217" s="151"/>
      <c r="LL217" s="151"/>
      <c r="LM217" s="151"/>
      <c r="LN217" s="151"/>
      <c r="LO217" s="151"/>
      <c r="LP217" s="151"/>
      <c r="LQ217" s="151"/>
      <c r="LR217" s="151"/>
      <c r="LS217" s="151"/>
      <c r="LT217" s="151"/>
      <c r="LU217" s="151"/>
      <c r="LV217" s="151"/>
      <c r="LW217" s="151"/>
      <c r="LX217" s="151"/>
      <c r="LY217" s="151"/>
      <c r="LZ217" s="151"/>
      <c r="MA217" s="151">
        <v>10</v>
      </c>
      <c r="MB217" s="151"/>
      <c r="MC217" s="151"/>
      <c r="MD217" s="151"/>
      <c r="ME217" s="151"/>
      <c r="MF217" s="151"/>
      <c r="MG217" s="151"/>
      <c r="MH217" s="151"/>
      <c r="MI217" s="151"/>
      <c r="MJ217" s="151"/>
      <c r="MK217" s="151"/>
      <c r="ML217" s="151"/>
      <c r="MM217" s="151"/>
      <c r="MN217" s="151"/>
      <c r="MO217" s="151"/>
      <c r="MP217" s="151"/>
      <c r="MQ217" s="151"/>
      <c r="MR217" s="151">
        <v>259</v>
      </c>
      <c r="MS217" s="151"/>
      <c r="MT217" s="151"/>
      <c r="MU217" s="151"/>
      <c r="MV217" s="151"/>
      <c r="MW217" s="151"/>
      <c r="MX217" s="151"/>
      <c r="MY217" s="151">
        <v>3</v>
      </c>
      <c r="MZ217" s="151"/>
      <c r="NA217" s="151">
        <v>380</v>
      </c>
      <c r="NB217" s="151">
        <v>210</v>
      </c>
      <c r="NC217" s="151">
        <v>15</v>
      </c>
      <c r="ND217" s="151">
        <v>207</v>
      </c>
      <c r="NE217" s="151"/>
      <c r="NF217" s="151">
        <v>58</v>
      </c>
      <c r="NG217" s="151"/>
      <c r="NH217" s="151">
        <v>1</v>
      </c>
      <c r="NI217" s="151"/>
      <c r="NJ217" s="151">
        <v>4</v>
      </c>
      <c r="NK217" s="151"/>
      <c r="NL217" s="151">
        <v>2</v>
      </c>
      <c r="NM217" s="151">
        <v>41</v>
      </c>
      <c r="NN217" s="151">
        <v>28</v>
      </c>
      <c r="NO217" s="151">
        <v>344</v>
      </c>
      <c r="NP217" s="151">
        <v>1089</v>
      </c>
      <c r="NQ217" s="151">
        <v>1484</v>
      </c>
      <c r="NR217" s="151">
        <v>60</v>
      </c>
      <c r="NS217" s="151"/>
      <c r="NT217" s="151"/>
      <c r="NU217" s="151"/>
      <c r="NV217" s="151"/>
      <c r="NW217" s="151"/>
      <c r="NX217" s="151"/>
      <c r="NY217" s="151"/>
      <c r="NZ217" s="151"/>
      <c r="OA217" s="151">
        <v>1</v>
      </c>
      <c r="OB217" s="151"/>
      <c r="OC217" s="151">
        <v>145</v>
      </c>
      <c r="OD217" s="151"/>
      <c r="OE217" s="151">
        <v>22</v>
      </c>
      <c r="OF217" s="151">
        <v>33</v>
      </c>
      <c r="OG217" s="151"/>
      <c r="OH217" s="151">
        <v>2</v>
      </c>
      <c r="OI217" s="151">
        <v>34</v>
      </c>
      <c r="OJ217" s="151">
        <v>750</v>
      </c>
      <c r="OK217" s="151">
        <v>529</v>
      </c>
      <c r="OL217" s="151">
        <v>666</v>
      </c>
      <c r="OM217" s="151"/>
      <c r="ON217" s="151"/>
      <c r="OO217" s="152"/>
      <c r="OP217" s="142">
        <v>9728</v>
      </c>
      <c r="OQ217" s="153">
        <v>13534</v>
      </c>
      <c r="OR217" s="151"/>
      <c r="OS217" s="151"/>
      <c r="OT217" s="151"/>
      <c r="OU217" s="151"/>
      <c r="OV217" s="151">
        <v>79</v>
      </c>
      <c r="OW217" s="151">
        <v>1328</v>
      </c>
      <c r="OX217" s="151">
        <v>-2427</v>
      </c>
      <c r="OY217" s="151"/>
      <c r="OZ217" s="151"/>
      <c r="PA217" s="151"/>
      <c r="PB217" s="151"/>
      <c r="PC217" s="151"/>
      <c r="PD217" s="151"/>
      <c r="PE217" s="151"/>
      <c r="PF217" s="151"/>
      <c r="PG217" s="151"/>
      <c r="PH217" s="151"/>
      <c r="PI217" s="151"/>
      <c r="PJ217" s="154"/>
      <c r="PK217" s="142">
        <v>12514</v>
      </c>
      <c r="PL217" s="142">
        <v>22242</v>
      </c>
    </row>
    <row r="218" spans="1:428" ht="15" x14ac:dyDescent="0.25">
      <c r="A218" s="156">
        <v>311990</v>
      </c>
      <c r="B218" s="157" t="s">
        <v>728</v>
      </c>
      <c r="C218" s="147" t="s">
        <v>403</v>
      </c>
      <c r="D218" s="153"/>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c r="AE218" s="151"/>
      <c r="AF218" s="151"/>
      <c r="AG218" s="151"/>
      <c r="AH218" s="151"/>
      <c r="AI218" s="151"/>
      <c r="AJ218" s="151"/>
      <c r="AK218" s="151"/>
      <c r="AL218" s="151"/>
      <c r="AM218" s="151"/>
      <c r="AN218" s="151"/>
      <c r="AO218" s="151"/>
      <c r="AP218" s="151"/>
      <c r="AQ218" s="151"/>
      <c r="AR218" s="151"/>
      <c r="AS218" s="151"/>
      <c r="AT218" s="151"/>
      <c r="AU218" s="151"/>
      <c r="AV218" s="151"/>
      <c r="AW218" s="151"/>
      <c r="AX218" s="151"/>
      <c r="AY218" s="151"/>
      <c r="AZ218" s="151"/>
      <c r="BA218" s="151"/>
      <c r="BB218" s="151"/>
      <c r="BC218" s="151"/>
      <c r="BD218" s="151"/>
      <c r="BE218" s="151"/>
      <c r="BF218" s="151"/>
      <c r="BG218" s="151"/>
      <c r="BH218" s="151"/>
      <c r="BI218" s="151"/>
      <c r="BJ218" s="151"/>
      <c r="BK218" s="151"/>
      <c r="BL218" s="151"/>
      <c r="BM218" s="151"/>
      <c r="BN218" s="151"/>
      <c r="BO218" s="151"/>
      <c r="BP218" s="151"/>
      <c r="BQ218" s="151"/>
      <c r="BR218" s="151"/>
      <c r="BS218" s="151"/>
      <c r="BT218" s="151"/>
      <c r="BU218" s="151"/>
      <c r="BV218" s="151"/>
      <c r="BW218" s="151"/>
      <c r="BX218" s="151"/>
      <c r="BY218" s="151"/>
      <c r="BZ218" s="151"/>
      <c r="CA218" s="151"/>
      <c r="CB218" s="151"/>
      <c r="CC218" s="151"/>
      <c r="CD218" s="151"/>
      <c r="CE218" s="151"/>
      <c r="CF218" s="151"/>
      <c r="CG218" s="151"/>
      <c r="CH218" s="151"/>
      <c r="CI218" s="151"/>
      <c r="CJ218" s="151"/>
      <c r="CK218" s="151"/>
      <c r="CL218" s="151"/>
      <c r="CM218" s="151"/>
      <c r="CN218" s="151"/>
      <c r="CO218" s="151"/>
      <c r="CP218" s="151"/>
      <c r="CQ218" s="151"/>
      <c r="CR218" s="151"/>
      <c r="CS218" s="151"/>
      <c r="CT218" s="151"/>
      <c r="CU218" s="151"/>
      <c r="CV218" s="151"/>
      <c r="CW218" s="151"/>
      <c r="CX218" s="151"/>
      <c r="CY218" s="151"/>
      <c r="CZ218" s="151"/>
      <c r="DA218" s="151"/>
      <c r="DB218" s="151"/>
      <c r="DC218" s="151"/>
      <c r="DD218" s="151"/>
      <c r="DE218" s="151"/>
      <c r="DF218" s="151"/>
      <c r="DG218" s="151"/>
      <c r="DH218" s="151"/>
      <c r="DI218" s="151"/>
      <c r="DJ218" s="151"/>
      <c r="DK218" s="151"/>
      <c r="DL218" s="151"/>
      <c r="DM218" s="151"/>
      <c r="DN218" s="151"/>
      <c r="DO218" s="151"/>
      <c r="DP218" s="151"/>
      <c r="DQ218" s="151"/>
      <c r="DR218" s="151"/>
      <c r="DS218" s="151"/>
      <c r="DT218" s="151"/>
      <c r="DU218" s="151"/>
      <c r="DV218" s="151"/>
      <c r="DW218" s="151"/>
      <c r="DX218" s="151"/>
      <c r="DY218" s="151"/>
      <c r="DZ218" s="151"/>
      <c r="EA218" s="151"/>
      <c r="EB218" s="151"/>
      <c r="EC218" s="151"/>
      <c r="ED218" s="151"/>
      <c r="EE218" s="151"/>
      <c r="EF218" s="151"/>
      <c r="EG218" s="151"/>
      <c r="EH218" s="151"/>
      <c r="EI218" s="151"/>
      <c r="EJ218" s="151"/>
      <c r="EK218" s="151"/>
      <c r="EL218" s="151"/>
      <c r="EM218" s="151"/>
      <c r="EN218" s="151"/>
      <c r="EO218" s="151"/>
      <c r="EP218" s="151"/>
      <c r="EQ218" s="151"/>
      <c r="ER218" s="151"/>
      <c r="ES218" s="151"/>
      <c r="ET218" s="151"/>
      <c r="EU218" s="151"/>
      <c r="EV218" s="151"/>
      <c r="EW218" s="151"/>
      <c r="EX218" s="151"/>
      <c r="EY218" s="151"/>
      <c r="EZ218" s="151"/>
      <c r="FA218" s="151"/>
      <c r="FB218" s="151"/>
      <c r="FC218" s="151"/>
      <c r="FD218" s="151"/>
      <c r="FE218" s="151"/>
      <c r="FF218" s="151"/>
      <c r="FG218" s="151"/>
      <c r="FH218" s="151"/>
      <c r="FI218" s="151"/>
      <c r="FJ218" s="151"/>
      <c r="FK218" s="151"/>
      <c r="FL218" s="151"/>
      <c r="FM218" s="151"/>
      <c r="FN218" s="151"/>
      <c r="FO218" s="151"/>
      <c r="FP218" s="151"/>
      <c r="FQ218" s="151"/>
      <c r="FR218" s="151"/>
      <c r="FS218" s="151"/>
      <c r="FT218" s="151"/>
      <c r="FU218" s="151"/>
      <c r="FV218" s="151"/>
      <c r="FW218" s="151"/>
      <c r="FX218" s="151"/>
      <c r="FY218" s="151"/>
      <c r="FZ218" s="151"/>
      <c r="GA218" s="151"/>
      <c r="GB218" s="151"/>
      <c r="GC218" s="151"/>
      <c r="GD218" s="151"/>
      <c r="GE218" s="151"/>
      <c r="GF218" s="151"/>
      <c r="GG218" s="151"/>
      <c r="GH218" s="151"/>
      <c r="GI218" s="151"/>
      <c r="GJ218" s="151"/>
      <c r="GK218" s="151"/>
      <c r="GL218" s="151">
        <v>10</v>
      </c>
      <c r="GM218" s="151"/>
      <c r="GN218" s="151"/>
      <c r="GO218" s="151"/>
      <c r="GP218" s="151">
        <v>2</v>
      </c>
      <c r="GQ218" s="151">
        <v>96</v>
      </c>
      <c r="GR218" s="151"/>
      <c r="GS218" s="151">
        <v>985</v>
      </c>
      <c r="GT218" s="151">
        <v>49</v>
      </c>
      <c r="GU218" s="151">
        <v>35</v>
      </c>
      <c r="GV218" s="151">
        <v>82</v>
      </c>
      <c r="GW218" s="151">
        <v>8</v>
      </c>
      <c r="GX218" s="151"/>
      <c r="GY218" s="151"/>
      <c r="GZ218" s="151"/>
      <c r="HA218" s="151">
        <v>1941</v>
      </c>
      <c r="HB218" s="151">
        <v>252</v>
      </c>
      <c r="HC218" s="151">
        <v>7</v>
      </c>
      <c r="HD218" s="151"/>
      <c r="HE218" s="151">
        <v>52</v>
      </c>
      <c r="HF218" s="151">
        <v>23</v>
      </c>
      <c r="HG218" s="151">
        <v>901</v>
      </c>
      <c r="HH218" s="151">
        <v>12</v>
      </c>
      <c r="HI218" s="151"/>
      <c r="HJ218" s="151"/>
      <c r="HK218" s="151">
        <v>0</v>
      </c>
      <c r="HL218" s="151"/>
      <c r="HM218" s="151"/>
      <c r="HN218" s="151"/>
      <c r="HO218" s="151"/>
      <c r="HP218" s="151"/>
      <c r="HQ218" s="151"/>
      <c r="HR218" s="151"/>
      <c r="HS218" s="151"/>
      <c r="HT218" s="151"/>
      <c r="HU218" s="151"/>
      <c r="HV218" s="151"/>
      <c r="HW218" s="151"/>
      <c r="HX218" s="151"/>
      <c r="HY218" s="151"/>
      <c r="HZ218" s="151"/>
      <c r="IA218" s="151"/>
      <c r="IB218" s="151"/>
      <c r="IC218" s="151"/>
      <c r="ID218" s="151"/>
      <c r="IE218" s="151"/>
      <c r="IF218" s="151"/>
      <c r="IG218" s="151"/>
      <c r="IH218" s="151"/>
      <c r="II218" s="151"/>
      <c r="IJ218" s="151"/>
      <c r="IK218" s="151"/>
      <c r="IL218" s="151"/>
      <c r="IM218" s="151"/>
      <c r="IN218" s="151"/>
      <c r="IO218" s="151"/>
      <c r="IP218" s="151">
        <v>1</v>
      </c>
      <c r="IQ218" s="151">
        <v>4</v>
      </c>
      <c r="IR218" s="151">
        <v>1</v>
      </c>
      <c r="IS218" s="151">
        <v>6</v>
      </c>
      <c r="IT218" s="151"/>
      <c r="IU218" s="151"/>
      <c r="IV218" s="151"/>
      <c r="IW218" s="151"/>
      <c r="IX218" s="151"/>
      <c r="IY218" s="151"/>
      <c r="IZ218" s="151"/>
      <c r="JA218" s="151"/>
      <c r="JB218" s="151"/>
      <c r="JC218" s="151"/>
      <c r="JD218" s="151"/>
      <c r="JE218" s="151"/>
      <c r="JF218" s="151"/>
      <c r="JG218" s="151"/>
      <c r="JH218" s="151"/>
      <c r="JI218" s="151"/>
      <c r="JJ218" s="151"/>
      <c r="JK218" s="151"/>
      <c r="JL218" s="151"/>
      <c r="JM218" s="151"/>
      <c r="JN218" s="151"/>
      <c r="JO218" s="151"/>
      <c r="JP218" s="151"/>
      <c r="JQ218" s="151"/>
      <c r="JR218" s="151"/>
      <c r="JS218" s="151"/>
      <c r="JT218" s="151"/>
      <c r="JU218" s="151"/>
      <c r="JV218" s="151"/>
      <c r="JW218" s="151"/>
      <c r="JX218" s="151">
        <v>29</v>
      </c>
      <c r="JY218" s="151">
        <v>27</v>
      </c>
      <c r="JZ218" s="151"/>
      <c r="KA218" s="151"/>
      <c r="KB218" s="151"/>
      <c r="KC218" s="151"/>
      <c r="KD218" s="151"/>
      <c r="KE218" s="151"/>
      <c r="KF218" s="151"/>
      <c r="KG218" s="151"/>
      <c r="KH218" s="151">
        <v>11</v>
      </c>
      <c r="KI218" s="151"/>
      <c r="KJ218" s="151"/>
      <c r="KK218" s="151"/>
      <c r="KL218" s="151"/>
      <c r="KM218" s="151"/>
      <c r="KN218" s="151"/>
      <c r="KO218" s="151"/>
      <c r="KP218" s="151"/>
      <c r="KQ218" s="151"/>
      <c r="KR218" s="151"/>
      <c r="KS218" s="151"/>
      <c r="KT218" s="151"/>
      <c r="KU218" s="151"/>
      <c r="KV218" s="151"/>
      <c r="KW218" s="151"/>
      <c r="KX218" s="151"/>
      <c r="KY218" s="151"/>
      <c r="KZ218" s="151"/>
      <c r="LA218" s="151"/>
      <c r="LB218" s="151"/>
      <c r="LC218" s="151"/>
      <c r="LD218" s="151"/>
      <c r="LE218" s="151"/>
      <c r="LF218" s="151"/>
      <c r="LG218" s="151"/>
      <c r="LH218" s="151"/>
      <c r="LI218" s="151"/>
      <c r="LJ218" s="151"/>
      <c r="LK218" s="151"/>
      <c r="LL218" s="151"/>
      <c r="LM218" s="151"/>
      <c r="LN218" s="151"/>
      <c r="LO218" s="151"/>
      <c r="LP218" s="151"/>
      <c r="LQ218" s="151"/>
      <c r="LR218" s="151"/>
      <c r="LS218" s="151"/>
      <c r="LT218" s="151"/>
      <c r="LU218" s="151"/>
      <c r="LV218" s="151"/>
      <c r="LW218" s="151"/>
      <c r="LX218" s="151"/>
      <c r="LY218" s="151"/>
      <c r="LZ218" s="151"/>
      <c r="MA218" s="151">
        <v>49</v>
      </c>
      <c r="MB218" s="151"/>
      <c r="MC218" s="151"/>
      <c r="MD218" s="151"/>
      <c r="ME218" s="151"/>
      <c r="MF218" s="151"/>
      <c r="MG218" s="151">
        <v>2</v>
      </c>
      <c r="MH218" s="151"/>
      <c r="MI218" s="151"/>
      <c r="MJ218" s="151"/>
      <c r="MK218" s="151"/>
      <c r="ML218" s="151"/>
      <c r="MM218" s="151"/>
      <c r="MN218" s="151"/>
      <c r="MO218" s="151"/>
      <c r="MP218" s="151"/>
      <c r="MQ218" s="151"/>
      <c r="MR218" s="151">
        <v>9</v>
      </c>
      <c r="MS218" s="151"/>
      <c r="MT218" s="151"/>
      <c r="MU218" s="151"/>
      <c r="MV218" s="151"/>
      <c r="MW218" s="151"/>
      <c r="MX218" s="151"/>
      <c r="MY218" s="151"/>
      <c r="MZ218" s="151"/>
      <c r="NA218" s="151">
        <v>132</v>
      </c>
      <c r="NB218" s="151">
        <v>182</v>
      </c>
      <c r="NC218" s="151">
        <v>32</v>
      </c>
      <c r="ND218" s="151">
        <v>133</v>
      </c>
      <c r="NE218" s="151">
        <v>73</v>
      </c>
      <c r="NF218" s="151">
        <v>47</v>
      </c>
      <c r="NG218" s="151"/>
      <c r="NH218" s="151">
        <v>800</v>
      </c>
      <c r="NI218" s="151"/>
      <c r="NJ218" s="151"/>
      <c r="NK218" s="151"/>
      <c r="NL218" s="151">
        <v>209</v>
      </c>
      <c r="NM218" s="151">
        <v>1</v>
      </c>
      <c r="NN218" s="151">
        <v>1216</v>
      </c>
      <c r="NO218" s="151">
        <v>25</v>
      </c>
      <c r="NP218" s="151">
        <v>243</v>
      </c>
      <c r="NQ218" s="151">
        <v>290</v>
      </c>
      <c r="NR218" s="151">
        <v>17</v>
      </c>
      <c r="NS218" s="151"/>
      <c r="NT218" s="151"/>
      <c r="NU218" s="151"/>
      <c r="NV218" s="151"/>
      <c r="NW218" s="151"/>
      <c r="NX218" s="151"/>
      <c r="NY218" s="151"/>
      <c r="NZ218" s="151"/>
      <c r="OA218" s="151">
        <v>0</v>
      </c>
      <c r="OB218" s="151"/>
      <c r="OC218" s="151">
        <v>4</v>
      </c>
      <c r="OD218" s="151"/>
      <c r="OE218" s="151">
        <v>103</v>
      </c>
      <c r="OF218" s="151"/>
      <c r="OG218" s="151"/>
      <c r="OH218" s="151">
        <v>7</v>
      </c>
      <c r="OI218" s="151">
        <v>18</v>
      </c>
      <c r="OJ218" s="151">
        <v>280</v>
      </c>
      <c r="OK218" s="151">
        <v>106</v>
      </c>
      <c r="OL218" s="151">
        <v>100</v>
      </c>
      <c r="OM218" s="151"/>
      <c r="ON218" s="151"/>
      <c r="OO218" s="152"/>
      <c r="OP218" s="142">
        <v>8614</v>
      </c>
      <c r="OQ218" s="153">
        <v>22683</v>
      </c>
      <c r="OR218" s="151"/>
      <c r="OS218" s="151"/>
      <c r="OT218" s="151"/>
      <c r="OU218" s="151"/>
      <c r="OV218" s="151">
        <v>255</v>
      </c>
      <c r="OW218" s="151">
        <v>4014</v>
      </c>
      <c r="OX218" s="151">
        <v>-3607</v>
      </c>
      <c r="OY218" s="151"/>
      <c r="OZ218" s="151"/>
      <c r="PA218" s="151"/>
      <c r="PB218" s="151"/>
      <c r="PC218" s="151"/>
      <c r="PD218" s="151"/>
      <c r="PE218" s="151"/>
      <c r="PF218" s="151"/>
      <c r="PG218" s="151"/>
      <c r="PH218" s="151"/>
      <c r="PI218" s="151"/>
      <c r="PJ218" s="154"/>
      <c r="PK218" s="142">
        <v>23345</v>
      </c>
      <c r="PL218" s="142">
        <v>31959</v>
      </c>
    </row>
    <row r="219" spans="1:428" ht="15" x14ac:dyDescent="0.25">
      <c r="A219" s="156">
        <v>312110</v>
      </c>
      <c r="B219" s="157" t="s">
        <v>728</v>
      </c>
      <c r="C219" s="147" t="s">
        <v>404</v>
      </c>
      <c r="D219" s="153"/>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c r="AE219" s="151"/>
      <c r="AF219" s="151"/>
      <c r="AG219" s="151"/>
      <c r="AH219" s="151"/>
      <c r="AI219" s="151"/>
      <c r="AJ219" s="151"/>
      <c r="AK219" s="151"/>
      <c r="AL219" s="151"/>
      <c r="AM219" s="151"/>
      <c r="AN219" s="151"/>
      <c r="AO219" s="151"/>
      <c r="AP219" s="151"/>
      <c r="AQ219" s="151"/>
      <c r="AR219" s="151"/>
      <c r="AS219" s="151"/>
      <c r="AT219" s="151"/>
      <c r="AU219" s="151"/>
      <c r="AV219" s="151"/>
      <c r="AW219" s="151"/>
      <c r="AX219" s="151"/>
      <c r="AY219" s="151"/>
      <c r="AZ219" s="151"/>
      <c r="BA219" s="151"/>
      <c r="BB219" s="151"/>
      <c r="BC219" s="151"/>
      <c r="BD219" s="151"/>
      <c r="BE219" s="151"/>
      <c r="BF219" s="151"/>
      <c r="BG219" s="151"/>
      <c r="BH219" s="151"/>
      <c r="BI219" s="151"/>
      <c r="BJ219" s="151"/>
      <c r="BK219" s="151"/>
      <c r="BL219" s="151"/>
      <c r="BM219" s="151"/>
      <c r="BN219" s="151"/>
      <c r="BO219" s="151"/>
      <c r="BP219" s="151"/>
      <c r="BQ219" s="151"/>
      <c r="BR219" s="151"/>
      <c r="BS219" s="151"/>
      <c r="BT219" s="151"/>
      <c r="BU219" s="151"/>
      <c r="BV219" s="151"/>
      <c r="BW219" s="151"/>
      <c r="BX219" s="151"/>
      <c r="BY219" s="151"/>
      <c r="BZ219" s="151"/>
      <c r="CA219" s="151"/>
      <c r="CB219" s="151"/>
      <c r="CC219" s="151"/>
      <c r="CD219" s="151"/>
      <c r="CE219" s="151"/>
      <c r="CF219" s="151"/>
      <c r="CG219" s="151"/>
      <c r="CH219" s="151"/>
      <c r="CI219" s="151"/>
      <c r="CJ219" s="151"/>
      <c r="CK219" s="151"/>
      <c r="CL219" s="151"/>
      <c r="CM219" s="151"/>
      <c r="CN219" s="151"/>
      <c r="CO219" s="151"/>
      <c r="CP219" s="151"/>
      <c r="CQ219" s="151"/>
      <c r="CR219" s="151"/>
      <c r="CS219" s="151"/>
      <c r="CT219" s="151"/>
      <c r="CU219" s="151"/>
      <c r="CV219" s="151"/>
      <c r="CW219" s="151"/>
      <c r="CX219" s="151"/>
      <c r="CY219" s="151"/>
      <c r="CZ219" s="151"/>
      <c r="DA219" s="151"/>
      <c r="DB219" s="151"/>
      <c r="DC219" s="151"/>
      <c r="DD219" s="151"/>
      <c r="DE219" s="151"/>
      <c r="DF219" s="151"/>
      <c r="DG219" s="151"/>
      <c r="DH219" s="151"/>
      <c r="DI219" s="151"/>
      <c r="DJ219" s="151"/>
      <c r="DK219" s="151"/>
      <c r="DL219" s="151"/>
      <c r="DM219" s="151"/>
      <c r="DN219" s="151"/>
      <c r="DO219" s="151"/>
      <c r="DP219" s="151"/>
      <c r="DQ219" s="151"/>
      <c r="DR219" s="151"/>
      <c r="DS219" s="151"/>
      <c r="DT219" s="151"/>
      <c r="DU219" s="151"/>
      <c r="DV219" s="151"/>
      <c r="DW219" s="151"/>
      <c r="DX219" s="151"/>
      <c r="DY219" s="151"/>
      <c r="DZ219" s="151"/>
      <c r="EA219" s="151"/>
      <c r="EB219" s="151"/>
      <c r="EC219" s="151"/>
      <c r="ED219" s="151"/>
      <c r="EE219" s="151"/>
      <c r="EF219" s="151"/>
      <c r="EG219" s="151"/>
      <c r="EH219" s="151"/>
      <c r="EI219" s="151"/>
      <c r="EJ219" s="151"/>
      <c r="EK219" s="151"/>
      <c r="EL219" s="151"/>
      <c r="EM219" s="151"/>
      <c r="EN219" s="151"/>
      <c r="EO219" s="151"/>
      <c r="EP219" s="151"/>
      <c r="EQ219" s="151"/>
      <c r="ER219" s="151"/>
      <c r="ES219" s="151"/>
      <c r="ET219" s="151"/>
      <c r="EU219" s="151"/>
      <c r="EV219" s="151"/>
      <c r="EW219" s="151"/>
      <c r="EX219" s="151"/>
      <c r="EY219" s="151"/>
      <c r="EZ219" s="151"/>
      <c r="FA219" s="151"/>
      <c r="FB219" s="151"/>
      <c r="FC219" s="151"/>
      <c r="FD219" s="151"/>
      <c r="FE219" s="151"/>
      <c r="FF219" s="151"/>
      <c r="FG219" s="151"/>
      <c r="FH219" s="151"/>
      <c r="FI219" s="151"/>
      <c r="FJ219" s="151"/>
      <c r="FK219" s="151"/>
      <c r="FL219" s="151"/>
      <c r="FM219" s="151"/>
      <c r="FN219" s="151"/>
      <c r="FO219" s="151"/>
      <c r="FP219" s="151"/>
      <c r="FQ219" s="151"/>
      <c r="FR219" s="151"/>
      <c r="FS219" s="151"/>
      <c r="FT219" s="151"/>
      <c r="FU219" s="151"/>
      <c r="FV219" s="151"/>
      <c r="FW219" s="151"/>
      <c r="FX219" s="151"/>
      <c r="FY219" s="151"/>
      <c r="FZ219" s="151"/>
      <c r="GA219" s="151"/>
      <c r="GB219" s="151"/>
      <c r="GC219" s="151"/>
      <c r="GD219" s="151"/>
      <c r="GE219" s="151"/>
      <c r="GF219" s="151"/>
      <c r="GG219" s="151"/>
      <c r="GH219" s="151"/>
      <c r="GI219" s="151"/>
      <c r="GJ219" s="151"/>
      <c r="GK219" s="151"/>
      <c r="GL219" s="151"/>
      <c r="GM219" s="151"/>
      <c r="GN219" s="151"/>
      <c r="GO219" s="151"/>
      <c r="GP219" s="151"/>
      <c r="GQ219" s="151"/>
      <c r="GR219" s="151"/>
      <c r="GS219" s="151"/>
      <c r="GT219" s="151"/>
      <c r="GU219" s="151"/>
      <c r="GV219" s="151"/>
      <c r="GW219" s="151"/>
      <c r="GX219" s="151"/>
      <c r="GY219" s="151"/>
      <c r="GZ219" s="151"/>
      <c r="HA219" s="151"/>
      <c r="HB219" s="151"/>
      <c r="HC219" s="151"/>
      <c r="HD219" s="151"/>
      <c r="HE219" s="151"/>
      <c r="HF219" s="151"/>
      <c r="HG219" s="151"/>
      <c r="HH219" s="151">
        <v>13</v>
      </c>
      <c r="HI219" s="151"/>
      <c r="HJ219" s="151"/>
      <c r="HK219" s="151"/>
      <c r="HL219" s="151"/>
      <c r="HM219" s="151"/>
      <c r="HN219" s="151"/>
      <c r="HO219" s="151"/>
      <c r="HP219" s="151"/>
      <c r="HQ219" s="151"/>
      <c r="HR219" s="151"/>
      <c r="HS219" s="151"/>
      <c r="HT219" s="151"/>
      <c r="HU219" s="151"/>
      <c r="HV219" s="151"/>
      <c r="HW219" s="151"/>
      <c r="HX219" s="151"/>
      <c r="HY219" s="151"/>
      <c r="HZ219" s="151"/>
      <c r="IA219" s="151"/>
      <c r="IB219" s="151"/>
      <c r="IC219" s="151"/>
      <c r="ID219" s="151"/>
      <c r="IE219" s="151"/>
      <c r="IF219" s="151"/>
      <c r="IG219" s="151"/>
      <c r="IH219" s="151"/>
      <c r="II219" s="151"/>
      <c r="IJ219" s="151"/>
      <c r="IK219" s="151"/>
      <c r="IL219" s="151"/>
      <c r="IM219" s="151"/>
      <c r="IN219" s="151"/>
      <c r="IO219" s="151"/>
      <c r="IP219" s="151"/>
      <c r="IQ219" s="151"/>
      <c r="IR219" s="151"/>
      <c r="IS219" s="151"/>
      <c r="IT219" s="151"/>
      <c r="IU219" s="151"/>
      <c r="IV219" s="151"/>
      <c r="IW219" s="151"/>
      <c r="IX219" s="151"/>
      <c r="IY219" s="151"/>
      <c r="IZ219" s="151"/>
      <c r="JA219" s="151"/>
      <c r="JB219" s="151"/>
      <c r="JC219" s="151"/>
      <c r="JD219" s="151"/>
      <c r="JE219" s="151"/>
      <c r="JF219" s="151"/>
      <c r="JG219" s="151"/>
      <c r="JH219" s="151"/>
      <c r="JI219" s="151"/>
      <c r="JJ219" s="151"/>
      <c r="JK219" s="151"/>
      <c r="JL219" s="151"/>
      <c r="JM219" s="151"/>
      <c r="JN219" s="151"/>
      <c r="JO219" s="151"/>
      <c r="JP219" s="151"/>
      <c r="JQ219" s="151"/>
      <c r="JR219" s="151"/>
      <c r="JS219" s="151"/>
      <c r="JT219" s="151"/>
      <c r="JU219" s="151"/>
      <c r="JV219" s="151"/>
      <c r="JW219" s="151"/>
      <c r="JX219" s="151"/>
      <c r="JY219" s="151"/>
      <c r="JZ219" s="151"/>
      <c r="KA219" s="151"/>
      <c r="KB219" s="151"/>
      <c r="KC219" s="151"/>
      <c r="KD219" s="151"/>
      <c r="KE219" s="151"/>
      <c r="KF219" s="151">
        <v>1</v>
      </c>
      <c r="KG219" s="151"/>
      <c r="KH219" s="151">
        <v>3</v>
      </c>
      <c r="KI219" s="151"/>
      <c r="KJ219" s="151"/>
      <c r="KK219" s="151"/>
      <c r="KL219" s="151">
        <v>0</v>
      </c>
      <c r="KM219" s="151"/>
      <c r="KN219" s="151"/>
      <c r="KO219" s="151"/>
      <c r="KP219" s="151"/>
      <c r="KQ219" s="151"/>
      <c r="KR219" s="151"/>
      <c r="KS219" s="151"/>
      <c r="KT219" s="151"/>
      <c r="KU219" s="151"/>
      <c r="KV219" s="151"/>
      <c r="KW219" s="151"/>
      <c r="KX219" s="151"/>
      <c r="KY219" s="151"/>
      <c r="KZ219" s="151"/>
      <c r="LA219" s="151"/>
      <c r="LB219" s="151"/>
      <c r="LC219" s="151"/>
      <c r="LD219" s="151"/>
      <c r="LE219" s="151"/>
      <c r="LF219" s="151"/>
      <c r="LG219" s="151"/>
      <c r="LH219" s="151"/>
      <c r="LI219" s="151"/>
      <c r="LJ219" s="151"/>
      <c r="LK219" s="151"/>
      <c r="LL219" s="151"/>
      <c r="LM219" s="151"/>
      <c r="LN219" s="151"/>
      <c r="LO219" s="151"/>
      <c r="LP219" s="151"/>
      <c r="LQ219" s="151"/>
      <c r="LR219" s="151"/>
      <c r="LS219" s="151"/>
      <c r="LT219" s="151"/>
      <c r="LU219" s="151"/>
      <c r="LV219" s="151"/>
      <c r="LW219" s="151"/>
      <c r="LX219" s="151"/>
      <c r="LY219" s="151"/>
      <c r="LZ219" s="151"/>
      <c r="MA219" s="151">
        <v>30</v>
      </c>
      <c r="MB219" s="151"/>
      <c r="MC219" s="151"/>
      <c r="MD219" s="151"/>
      <c r="ME219" s="151"/>
      <c r="MF219" s="151"/>
      <c r="MG219" s="151">
        <v>14</v>
      </c>
      <c r="MH219" s="151"/>
      <c r="MI219" s="151"/>
      <c r="MJ219" s="151"/>
      <c r="MK219" s="151"/>
      <c r="ML219" s="151"/>
      <c r="MM219" s="151"/>
      <c r="MN219" s="151"/>
      <c r="MO219" s="151"/>
      <c r="MP219" s="151"/>
      <c r="MQ219" s="151">
        <v>6</v>
      </c>
      <c r="MR219" s="151">
        <v>8</v>
      </c>
      <c r="MS219" s="151">
        <v>0</v>
      </c>
      <c r="MT219" s="151"/>
      <c r="MU219" s="151"/>
      <c r="MV219" s="151"/>
      <c r="MW219" s="151"/>
      <c r="MX219" s="151"/>
      <c r="MY219" s="151"/>
      <c r="MZ219" s="151"/>
      <c r="NA219" s="151">
        <v>255</v>
      </c>
      <c r="NB219" s="151">
        <v>68</v>
      </c>
      <c r="NC219" s="151">
        <v>20</v>
      </c>
      <c r="ND219" s="151">
        <v>35</v>
      </c>
      <c r="NE219" s="151"/>
      <c r="NF219" s="151">
        <v>28</v>
      </c>
      <c r="NG219" s="151">
        <v>1</v>
      </c>
      <c r="NH219" s="151"/>
      <c r="NI219" s="151"/>
      <c r="NJ219" s="151">
        <v>2</v>
      </c>
      <c r="NK219" s="151"/>
      <c r="NL219" s="151">
        <v>368</v>
      </c>
      <c r="NM219" s="151">
        <v>45</v>
      </c>
      <c r="NN219" s="151">
        <v>60</v>
      </c>
      <c r="NO219" s="151">
        <v>399</v>
      </c>
      <c r="NP219" s="151">
        <v>1466</v>
      </c>
      <c r="NQ219" s="151">
        <v>1626</v>
      </c>
      <c r="NR219" s="151">
        <v>160</v>
      </c>
      <c r="NS219" s="151"/>
      <c r="NT219" s="151"/>
      <c r="NU219" s="151"/>
      <c r="NV219" s="151"/>
      <c r="NW219" s="151"/>
      <c r="NX219" s="151"/>
      <c r="NY219" s="151"/>
      <c r="NZ219" s="151"/>
      <c r="OA219" s="151">
        <v>3</v>
      </c>
      <c r="OB219" s="151">
        <v>1</v>
      </c>
      <c r="OC219" s="151">
        <v>44</v>
      </c>
      <c r="OD219" s="151"/>
      <c r="OE219" s="151">
        <v>68</v>
      </c>
      <c r="OF219" s="151"/>
      <c r="OG219" s="151"/>
      <c r="OH219" s="151">
        <v>7</v>
      </c>
      <c r="OI219" s="151">
        <v>15</v>
      </c>
      <c r="OJ219" s="151">
        <v>129</v>
      </c>
      <c r="OK219" s="151">
        <v>297</v>
      </c>
      <c r="OL219" s="151">
        <v>64</v>
      </c>
      <c r="OM219" s="151"/>
      <c r="ON219" s="151"/>
      <c r="OO219" s="152"/>
      <c r="OP219" s="142">
        <v>5237</v>
      </c>
      <c r="OQ219" s="153">
        <v>42246</v>
      </c>
      <c r="OR219" s="151"/>
      <c r="OS219" s="151"/>
      <c r="OT219" s="151"/>
      <c r="OU219" s="151"/>
      <c r="OV219" s="151">
        <v>409</v>
      </c>
      <c r="OW219" s="151">
        <v>1189</v>
      </c>
      <c r="OX219" s="151">
        <v>-3912</v>
      </c>
      <c r="OY219" s="151"/>
      <c r="OZ219" s="151"/>
      <c r="PA219" s="151"/>
      <c r="PB219" s="151"/>
      <c r="PC219" s="151"/>
      <c r="PD219" s="151"/>
      <c r="PE219" s="151"/>
      <c r="PF219" s="151"/>
      <c r="PG219" s="151"/>
      <c r="PH219" s="151"/>
      <c r="PI219" s="151"/>
      <c r="PJ219" s="154"/>
      <c r="PK219" s="142">
        <v>39931</v>
      </c>
      <c r="PL219" s="142">
        <v>45168</v>
      </c>
    </row>
    <row r="220" spans="1:428" ht="15" x14ac:dyDescent="0.25">
      <c r="A220" s="156">
        <v>312120</v>
      </c>
      <c r="B220" s="157" t="s">
        <v>728</v>
      </c>
      <c r="C220" s="147" t="s">
        <v>405</v>
      </c>
      <c r="D220" s="153"/>
      <c r="E220" s="151"/>
      <c r="F220" s="151"/>
      <c r="G220" s="151"/>
      <c r="H220" s="151"/>
      <c r="I220" s="151"/>
      <c r="J220" s="151">
        <v>25</v>
      </c>
      <c r="K220" s="151"/>
      <c r="L220" s="151">
        <v>13</v>
      </c>
      <c r="M220" s="151">
        <v>1</v>
      </c>
      <c r="N220" s="151"/>
      <c r="O220" s="151"/>
      <c r="P220" s="151"/>
      <c r="Q220" s="151"/>
      <c r="R220" s="151"/>
      <c r="S220" s="151"/>
      <c r="T220" s="151"/>
      <c r="U220" s="151"/>
      <c r="V220" s="151"/>
      <c r="W220" s="151"/>
      <c r="X220" s="151"/>
      <c r="Y220" s="151"/>
      <c r="Z220" s="151"/>
      <c r="AA220" s="151"/>
      <c r="AB220" s="151"/>
      <c r="AC220" s="151"/>
      <c r="AD220" s="151"/>
      <c r="AE220" s="151"/>
      <c r="AF220" s="151"/>
      <c r="AG220" s="151"/>
      <c r="AH220" s="151"/>
      <c r="AI220" s="151"/>
      <c r="AJ220" s="151"/>
      <c r="AK220" s="151"/>
      <c r="AL220" s="151"/>
      <c r="AM220" s="151"/>
      <c r="AN220" s="151"/>
      <c r="AO220" s="151"/>
      <c r="AP220" s="151"/>
      <c r="AQ220" s="151"/>
      <c r="AR220" s="151"/>
      <c r="AS220" s="151"/>
      <c r="AT220" s="151"/>
      <c r="AU220" s="151"/>
      <c r="AV220" s="151"/>
      <c r="AW220" s="151"/>
      <c r="AX220" s="151"/>
      <c r="AY220" s="151"/>
      <c r="AZ220" s="151"/>
      <c r="BA220" s="151"/>
      <c r="BB220" s="151"/>
      <c r="BC220" s="151"/>
      <c r="BD220" s="151"/>
      <c r="BE220" s="151"/>
      <c r="BF220" s="151"/>
      <c r="BG220" s="151"/>
      <c r="BH220" s="151"/>
      <c r="BI220" s="151"/>
      <c r="BJ220" s="151"/>
      <c r="BK220" s="151"/>
      <c r="BL220" s="151"/>
      <c r="BM220" s="151"/>
      <c r="BN220" s="151"/>
      <c r="BO220" s="151"/>
      <c r="BP220" s="151"/>
      <c r="BQ220" s="151"/>
      <c r="BR220" s="151"/>
      <c r="BS220" s="151"/>
      <c r="BT220" s="151"/>
      <c r="BU220" s="151"/>
      <c r="BV220" s="151"/>
      <c r="BW220" s="151"/>
      <c r="BX220" s="151"/>
      <c r="BY220" s="151"/>
      <c r="BZ220" s="151"/>
      <c r="CA220" s="151"/>
      <c r="CB220" s="151"/>
      <c r="CC220" s="151"/>
      <c r="CD220" s="151"/>
      <c r="CE220" s="151"/>
      <c r="CF220" s="151"/>
      <c r="CG220" s="151"/>
      <c r="CH220" s="151"/>
      <c r="CI220" s="151"/>
      <c r="CJ220" s="151"/>
      <c r="CK220" s="151"/>
      <c r="CL220" s="151"/>
      <c r="CM220" s="151"/>
      <c r="CN220" s="151"/>
      <c r="CO220" s="151"/>
      <c r="CP220" s="151"/>
      <c r="CQ220" s="151"/>
      <c r="CR220" s="151"/>
      <c r="CS220" s="151"/>
      <c r="CT220" s="151"/>
      <c r="CU220" s="151"/>
      <c r="CV220" s="151"/>
      <c r="CW220" s="151"/>
      <c r="CX220" s="151"/>
      <c r="CY220" s="151"/>
      <c r="CZ220" s="151"/>
      <c r="DA220" s="151"/>
      <c r="DB220" s="151"/>
      <c r="DC220" s="151"/>
      <c r="DD220" s="151"/>
      <c r="DE220" s="151"/>
      <c r="DF220" s="151"/>
      <c r="DG220" s="151"/>
      <c r="DH220" s="151"/>
      <c r="DI220" s="151"/>
      <c r="DJ220" s="151"/>
      <c r="DK220" s="151"/>
      <c r="DL220" s="151"/>
      <c r="DM220" s="151"/>
      <c r="DN220" s="151"/>
      <c r="DO220" s="151"/>
      <c r="DP220" s="151"/>
      <c r="DQ220" s="151"/>
      <c r="DR220" s="151"/>
      <c r="DS220" s="151"/>
      <c r="DT220" s="151"/>
      <c r="DU220" s="151"/>
      <c r="DV220" s="151"/>
      <c r="DW220" s="151"/>
      <c r="DX220" s="151"/>
      <c r="DY220" s="151"/>
      <c r="DZ220" s="151"/>
      <c r="EA220" s="151"/>
      <c r="EB220" s="151"/>
      <c r="EC220" s="151"/>
      <c r="ED220" s="151"/>
      <c r="EE220" s="151"/>
      <c r="EF220" s="151"/>
      <c r="EG220" s="151"/>
      <c r="EH220" s="151"/>
      <c r="EI220" s="151"/>
      <c r="EJ220" s="151"/>
      <c r="EK220" s="151"/>
      <c r="EL220" s="151"/>
      <c r="EM220" s="151"/>
      <c r="EN220" s="151"/>
      <c r="EO220" s="151"/>
      <c r="EP220" s="151"/>
      <c r="EQ220" s="151"/>
      <c r="ER220" s="151"/>
      <c r="ES220" s="151"/>
      <c r="ET220" s="151"/>
      <c r="EU220" s="151"/>
      <c r="EV220" s="151"/>
      <c r="EW220" s="151"/>
      <c r="EX220" s="151"/>
      <c r="EY220" s="151"/>
      <c r="EZ220" s="151"/>
      <c r="FA220" s="151"/>
      <c r="FB220" s="151"/>
      <c r="FC220" s="151"/>
      <c r="FD220" s="151"/>
      <c r="FE220" s="151"/>
      <c r="FF220" s="151"/>
      <c r="FG220" s="151"/>
      <c r="FH220" s="151"/>
      <c r="FI220" s="151"/>
      <c r="FJ220" s="151"/>
      <c r="FK220" s="151"/>
      <c r="FL220" s="151"/>
      <c r="FM220" s="151"/>
      <c r="FN220" s="151"/>
      <c r="FO220" s="151"/>
      <c r="FP220" s="151"/>
      <c r="FQ220" s="151"/>
      <c r="FR220" s="151"/>
      <c r="FS220" s="151"/>
      <c r="FT220" s="151"/>
      <c r="FU220" s="151"/>
      <c r="FV220" s="151"/>
      <c r="FW220" s="151"/>
      <c r="FX220" s="151"/>
      <c r="FY220" s="151"/>
      <c r="FZ220" s="151"/>
      <c r="GA220" s="151"/>
      <c r="GB220" s="151"/>
      <c r="GC220" s="151"/>
      <c r="GD220" s="151"/>
      <c r="GE220" s="151"/>
      <c r="GF220" s="151"/>
      <c r="GG220" s="151"/>
      <c r="GH220" s="151"/>
      <c r="GI220" s="151"/>
      <c r="GJ220" s="151">
        <v>86</v>
      </c>
      <c r="GK220" s="151"/>
      <c r="GL220" s="151"/>
      <c r="GM220" s="151"/>
      <c r="GN220" s="151"/>
      <c r="GO220" s="151"/>
      <c r="GP220" s="151"/>
      <c r="GQ220" s="151"/>
      <c r="GR220" s="151"/>
      <c r="GS220" s="151"/>
      <c r="GT220" s="151"/>
      <c r="GU220" s="151"/>
      <c r="GV220" s="151"/>
      <c r="GW220" s="151">
        <v>2</v>
      </c>
      <c r="GX220" s="151"/>
      <c r="GY220" s="151"/>
      <c r="GZ220" s="151"/>
      <c r="HA220" s="151"/>
      <c r="HB220" s="151"/>
      <c r="HC220" s="151"/>
      <c r="HD220" s="151"/>
      <c r="HE220" s="151"/>
      <c r="HF220" s="151"/>
      <c r="HG220" s="151"/>
      <c r="HH220" s="151"/>
      <c r="HI220" s="151">
        <v>2952</v>
      </c>
      <c r="HJ220" s="151"/>
      <c r="HK220" s="151"/>
      <c r="HL220" s="151"/>
      <c r="HM220" s="151"/>
      <c r="HN220" s="151"/>
      <c r="HO220" s="151"/>
      <c r="HP220" s="151"/>
      <c r="HQ220" s="151"/>
      <c r="HR220" s="151"/>
      <c r="HS220" s="151"/>
      <c r="HT220" s="151"/>
      <c r="HU220" s="151"/>
      <c r="HV220" s="151"/>
      <c r="HW220" s="151"/>
      <c r="HX220" s="151"/>
      <c r="HY220" s="151"/>
      <c r="HZ220" s="151"/>
      <c r="IA220" s="151"/>
      <c r="IB220" s="151"/>
      <c r="IC220" s="151"/>
      <c r="ID220" s="151"/>
      <c r="IE220" s="151"/>
      <c r="IF220" s="151"/>
      <c r="IG220" s="151"/>
      <c r="IH220" s="151"/>
      <c r="II220" s="151"/>
      <c r="IJ220" s="151"/>
      <c r="IK220" s="151"/>
      <c r="IL220" s="151"/>
      <c r="IM220" s="151"/>
      <c r="IN220" s="151"/>
      <c r="IO220" s="151"/>
      <c r="IP220" s="151"/>
      <c r="IQ220" s="151"/>
      <c r="IR220" s="151"/>
      <c r="IS220" s="151"/>
      <c r="IT220" s="151"/>
      <c r="IU220" s="151"/>
      <c r="IV220" s="151"/>
      <c r="IW220" s="151"/>
      <c r="IX220" s="151"/>
      <c r="IY220" s="151"/>
      <c r="IZ220" s="151"/>
      <c r="JA220" s="151"/>
      <c r="JB220" s="151"/>
      <c r="JC220" s="151"/>
      <c r="JD220" s="151"/>
      <c r="JE220" s="151"/>
      <c r="JF220" s="151"/>
      <c r="JG220" s="151"/>
      <c r="JH220" s="151"/>
      <c r="JI220" s="151"/>
      <c r="JJ220" s="151"/>
      <c r="JK220" s="151"/>
      <c r="JL220" s="151"/>
      <c r="JM220" s="151"/>
      <c r="JN220" s="151"/>
      <c r="JO220" s="151"/>
      <c r="JP220" s="151"/>
      <c r="JQ220" s="151"/>
      <c r="JR220" s="151"/>
      <c r="JS220" s="151"/>
      <c r="JT220" s="151"/>
      <c r="JU220" s="151"/>
      <c r="JV220" s="151"/>
      <c r="JW220" s="151"/>
      <c r="JX220" s="151"/>
      <c r="JY220" s="151"/>
      <c r="JZ220" s="151"/>
      <c r="KA220" s="151"/>
      <c r="KB220" s="151"/>
      <c r="KC220" s="151"/>
      <c r="KD220" s="151"/>
      <c r="KE220" s="151"/>
      <c r="KF220" s="151">
        <v>111</v>
      </c>
      <c r="KG220" s="151"/>
      <c r="KH220" s="151">
        <v>16</v>
      </c>
      <c r="KI220" s="151">
        <v>2</v>
      </c>
      <c r="KJ220" s="151"/>
      <c r="KK220" s="151"/>
      <c r="KL220" s="151">
        <v>3</v>
      </c>
      <c r="KM220" s="151"/>
      <c r="KN220" s="151"/>
      <c r="KO220" s="151"/>
      <c r="KP220" s="151"/>
      <c r="KQ220" s="151"/>
      <c r="KR220" s="151"/>
      <c r="KS220" s="151"/>
      <c r="KT220" s="151"/>
      <c r="KU220" s="151"/>
      <c r="KV220" s="151"/>
      <c r="KW220" s="151"/>
      <c r="KX220" s="151"/>
      <c r="KY220" s="151"/>
      <c r="KZ220" s="151"/>
      <c r="LA220" s="151"/>
      <c r="LB220" s="151"/>
      <c r="LC220" s="151"/>
      <c r="LD220" s="151"/>
      <c r="LE220" s="151"/>
      <c r="LF220" s="151"/>
      <c r="LG220" s="151"/>
      <c r="LH220" s="151"/>
      <c r="LI220" s="151"/>
      <c r="LJ220" s="151"/>
      <c r="LK220" s="151"/>
      <c r="LL220" s="151"/>
      <c r="LM220" s="151"/>
      <c r="LN220" s="151"/>
      <c r="LO220" s="151"/>
      <c r="LP220" s="151"/>
      <c r="LQ220" s="151"/>
      <c r="LR220" s="151"/>
      <c r="LS220" s="151"/>
      <c r="LT220" s="151"/>
      <c r="LU220" s="151"/>
      <c r="LV220" s="151"/>
      <c r="LW220" s="151"/>
      <c r="LX220" s="151"/>
      <c r="LY220" s="151"/>
      <c r="LZ220" s="151"/>
      <c r="MA220" s="151"/>
      <c r="MB220" s="151"/>
      <c r="MC220" s="151"/>
      <c r="MD220" s="151"/>
      <c r="ME220" s="151"/>
      <c r="MF220" s="151"/>
      <c r="MG220" s="151"/>
      <c r="MH220" s="151"/>
      <c r="MI220" s="151"/>
      <c r="MJ220" s="151"/>
      <c r="MK220" s="151"/>
      <c r="ML220" s="151"/>
      <c r="MM220" s="151"/>
      <c r="MN220" s="151"/>
      <c r="MO220" s="151"/>
      <c r="MP220" s="151"/>
      <c r="MQ220" s="151"/>
      <c r="MR220" s="151">
        <v>717</v>
      </c>
      <c r="MS220" s="151">
        <v>4</v>
      </c>
      <c r="MT220" s="151"/>
      <c r="MU220" s="151"/>
      <c r="MV220" s="151"/>
      <c r="MW220" s="151"/>
      <c r="MX220" s="151"/>
      <c r="MY220" s="151"/>
      <c r="MZ220" s="151"/>
      <c r="NA220" s="151"/>
      <c r="NB220" s="151"/>
      <c r="NC220" s="151"/>
      <c r="ND220" s="151"/>
      <c r="NE220" s="151"/>
      <c r="NF220" s="151"/>
      <c r="NG220" s="151">
        <v>1</v>
      </c>
      <c r="NH220" s="151">
        <v>7</v>
      </c>
      <c r="NI220" s="151"/>
      <c r="NJ220" s="151">
        <v>23</v>
      </c>
      <c r="NK220" s="151"/>
      <c r="NL220" s="151">
        <v>236</v>
      </c>
      <c r="NM220" s="151">
        <v>217</v>
      </c>
      <c r="NN220" s="151">
        <v>551</v>
      </c>
      <c r="NO220" s="151">
        <v>109</v>
      </c>
      <c r="NP220" s="151">
        <v>1720</v>
      </c>
      <c r="NQ220" s="151">
        <v>2552</v>
      </c>
      <c r="NR220" s="151">
        <v>640</v>
      </c>
      <c r="NS220" s="151"/>
      <c r="NT220" s="151"/>
      <c r="NU220" s="151"/>
      <c r="NV220" s="151"/>
      <c r="NW220" s="151"/>
      <c r="NX220" s="151"/>
      <c r="NY220" s="151"/>
      <c r="NZ220" s="151"/>
      <c r="OA220" s="151"/>
      <c r="OB220" s="151"/>
      <c r="OC220" s="151">
        <v>213</v>
      </c>
      <c r="OD220" s="151"/>
      <c r="OE220" s="151"/>
      <c r="OF220" s="151"/>
      <c r="OG220" s="151"/>
      <c r="OH220" s="151"/>
      <c r="OI220" s="151">
        <v>99</v>
      </c>
      <c r="OJ220" s="151">
        <v>224</v>
      </c>
      <c r="OK220" s="151"/>
      <c r="OL220" s="151"/>
      <c r="OM220" s="151"/>
      <c r="ON220" s="151"/>
      <c r="OO220" s="152"/>
      <c r="OP220" s="142">
        <v>10524</v>
      </c>
      <c r="OQ220" s="153">
        <v>25930</v>
      </c>
      <c r="OR220" s="151"/>
      <c r="OS220" s="151"/>
      <c r="OT220" s="151"/>
      <c r="OU220" s="151"/>
      <c r="OV220" s="151">
        <v>429</v>
      </c>
      <c r="OW220" s="151">
        <v>510</v>
      </c>
      <c r="OX220" s="151">
        <v>-5266</v>
      </c>
      <c r="OY220" s="151"/>
      <c r="OZ220" s="151"/>
      <c r="PA220" s="151"/>
      <c r="PB220" s="151"/>
      <c r="PC220" s="151"/>
      <c r="PD220" s="151"/>
      <c r="PE220" s="151"/>
      <c r="PF220" s="151"/>
      <c r="PG220" s="151"/>
      <c r="PH220" s="151"/>
      <c r="PI220" s="151"/>
      <c r="PJ220" s="154"/>
      <c r="PK220" s="142">
        <v>21602</v>
      </c>
      <c r="PL220" s="142">
        <v>32126</v>
      </c>
    </row>
    <row r="221" spans="1:428" ht="15" x14ac:dyDescent="0.25">
      <c r="A221" s="156">
        <v>312130</v>
      </c>
      <c r="B221" s="157" t="s">
        <v>728</v>
      </c>
      <c r="C221" s="147" t="s">
        <v>406</v>
      </c>
      <c r="D221" s="153"/>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c r="AE221" s="151"/>
      <c r="AF221" s="151"/>
      <c r="AG221" s="151"/>
      <c r="AH221" s="151"/>
      <c r="AI221" s="151"/>
      <c r="AJ221" s="151"/>
      <c r="AK221" s="151"/>
      <c r="AL221" s="151"/>
      <c r="AM221" s="151"/>
      <c r="AN221" s="151"/>
      <c r="AO221" s="151"/>
      <c r="AP221" s="151"/>
      <c r="AQ221" s="151"/>
      <c r="AR221" s="151"/>
      <c r="AS221" s="151"/>
      <c r="AT221" s="151"/>
      <c r="AU221" s="151"/>
      <c r="AV221" s="151"/>
      <c r="AW221" s="151"/>
      <c r="AX221" s="151"/>
      <c r="AY221" s="151"/>
      <c r="AZ221" s="151"/>
      <c r="BA221" s="151"/>
      <c r="BB221" s="151"/>
      <c r="BC221" s="151"/>
      <c r="BD221" s="151"/>
      <c r="BE221" s="151"/>
      <c r="BF221" s="151"/>
      <c r="BG221" s="151"/>
      <c r="BH221" s="151"/>
      <c r="BI221" s="151"/>
      <c r="BJ221" s="151"/>
      <c r="BK221" s="151"/>
      <c r="BL221" s="151"/>
      <c r="BM221" s="151"/>
      <c r="BN221" s="151"/>
      <c r="BO221" s="151"/>
      <c r="BP221" s="151"/>
      <c r="BQ221" s="151"/>
      <c r="BR221" s="151"/>
      <c r="BS221" s="151"/>
      <c r="BT221" s="151"/>
      <c r="BU221" s="151"/>
      <c r="BV221" s="151"/>
      <c r="BW221" s="151"/>
      <c r="BX221" s="151"/>
      <c r="BY221" s="151"/>
      <c r="BZ221" s="151"/>
      <c r="CA221" s="151"/>
      <c r="CB221" s="151"/>
      <c r="CC221" s="151"/>
      <c r="CD221" s="151"/>
      <c r="CE221" s="151"/>
      <c r="CF221" s="151"/>
      <c r="CG221" s="151"/>
      <c r="CH221" s="151"/>
      <c r="CI221" s="151"/>
      <c r="CJ221" s="151"/>
      <c r="CK221" s="151"/>
      <c r="CL221" s="151"/>
      <c r="CM221" s="151"/>
      <c r="CN221" s="151"/>
      <c r="CO221" s="151"/>
      <c r="CP221" s="151"/>
      <c r="CQ221" s="151"/>
      <c r="CR221" s="151"/>
      <c r="CS221" s="151"/>
      <c r="CT221" s="151"/>
      <c r="CU221" s="151"/>
      <c r="CV221" s="151"/>
      <c r="CW221" s="151"/>
      <c r="CX221" s="151"/>
      <c r="CY221" s="151"/>
      <c r="CZ221" s="151"/>
      <c r="DA221" s="151"/>
      <c r="DB221" s="151"/>
      <c r="DC221" s="151"/>
      <c r="DD221" s="151"/>
      <c r="DE221" s="151"/>
      <c r="DF221" s="151"/>
      <c r="DG221" s="151"/>
      <c r="DH221" s="151"/>
      <c r="DI221" s="151"/>
      <c r="DJ221" s="151"/>
      <c r="DK221" s="151"/>
      <c r="DL221" s="151"/>
      <c r="DM221" s="151"/>
      <c r="DN221" s="151"/>
      <c r="DO221" s="151"/>
      <c r="DP221" s="151"/>
      <c r="DQ221" s="151"/>
      <c r="DR221" s="151"/>
      <c r="DS221" s="151"/>
      <c r="DT221" s="151"/>
      <c r="DU221" s="151"/>
      <c r="DV221" s="151"/>
      <c r="DW221" s="151"/>
      <c r="DX221" s="151"/>
      <c r="DY221" s="151"/>
      <c r="DZ221" s="151"/>
      <c r="EA221" s="151"/>
      <c r="EB221" s="151"/>
      <c r="EC221" s="151"/>
      <c r="ED221" s="151"/>
      <c r="EE221" s="151"/>
      <c r="EF221" s="151"/>
      <c r="EG221" s="151"/>
      <c r="EH221" s="151"/>
      <c r="EI221" s="151"/>
      <c r="EJ221" s="151"/>
      <c r="EK221" s="151"/>
      <c r="EL221" s="151"/>
      <c r="EM221" s="151"/>
      <c r="EN221" s="151"/>
      <c r="EO221" s="151"/>
      <c r="EP221" s="151"/>
      <c r="EQ221" s="151"/>
      <c r="ER221" s="151"/>
      <c r="ES221" s="151"/>
      <c r="ET221" s="151"/>
      <c r="EU221" s="151"/>
      <c r="EV221" s="151"/>
      <c r="EW221" s="151"/>
      <c r="EX221" s="151"/>
      <c r="EY221" s="151"/>
      <c r="EZ221" s="151"/>
      <c r="FA221" s="151"/>
      <c r="FB221" s="151"/>
      <c r="FC221" s="151"/>
      <c r="FD221" s="151"/>
      <c r="FE221" s="151"/>
      <c r="FF221" s="151"/>
      <c r="FG221" s="151"/>
      <c r="FH221" s="151"/>
      <c r="FI221" s="151"/>
      <c r="FJ221" s="151"/>
      <c r="FK221" s="151"/>
      <c r="FL221" s="151"/>
      <c r="FM221" s="151"/>
      <c r="FN221" s="151"/>
      <c r="FO221" s="151"/>
      <c r="FP221" s="151"/>
      <c r="FQ221" s="151"/>
      <c r="FR221" s="151"/>
      <c r="FS221" s="151"/>
      <c r="FT221" s="151"/>
      <c r="FU221" s="151"/>
      <c r="FV221" s="151"/>
      <c r="FW221" s="151"/>
      <c r="FX221" s="151"/>
      <c r="FY221" s="151"/>
      <c r="FZ221" s="151"/>
      <c r="GA221" s="151"/>
      <c r="GB221" s="151"/>
      <c r="GC221" s="151"/>
      <c r="GD221" s="151"/>
      <c r="GE221" s="151"/>
      <c r="GF221" s="151"/>
      <c r="GG221" s="151"/>
      <c r="GH221" s="151"/>
      <c r="GI221" s="151"/>
      <c r="GJ221" s="151"/>
      <c r="GK221" s="151"/>
      <c r="GL221" s="151"/>
      <c r="GM221" s="151"/>
      <c r="GN221" s="151"/>
      <c r="GO221" s="151"/>
      <c r="GP221" s="151"/>
      <c r="GQ221" s="151"/>
      <c r="GR221" s="151"/>
      <c r="GS221" s="151"/>
      <c r="GT221" s="151"/>
      <c r="GU221" s="151"/>
      <c r="GV221" s="151"/>
      <c r="GW221" s="151"/>
      <c r="GX221" s="151"/>
      <c r="GY221" s="151"/>
      <c r="GZ221" s="151"/>
      <c r="HA221" s="151"/>
      <c r="HB221" s="151"/>
      <c r="HC221" s="151"/>
      <c r="HD221" s="151"/>
      <c r="HE221" s="151"/>
      <c r="HF221" s="151"/>
      <c r="HG221" s="151"/>
      <c r="HH221" s="151"/>
      <c r="HI221" s="151"/>
      <c r="HJ221" s="151">
        <v>1347</v>
      </c>
      <c r="HK221" s="151">
        <v>6</v>
      </c>
      <c r="HL221" s="151"/>
      <c r="HM221" s="151"/>
      <c r="HN221" s="151"/>
      <c r="HO221" s="151"/>
      <c r="HP221" s="151"/>
      <c r="HQ221" s="151"/>
      <c r="HR221" s="151"/>
      <c r="HS221" s="151"/>
      <c r="HT221" s="151"/>
      <c r="HU221" s="151"/>
      <c r="HV221" s="151"/>
      <c r="HW221" s="151"/>
      <c r="HX221" s="151"/>
      <c r="HY221" s="151"/>
      <c r="HZ221" s="151"/>
      <c r="IA221" s="151"/>
      <c r="IB221" s="151"/>
      <c r="IC221" s="151"/>
      <c r="ID221" s="151"/>
      <c r="IE221" s="151"/>
      <c r="IF221" s="151"/>
      <c r="IG221" s="151"/>
      <c r="IH221" s="151"/>
      <c r="II221" s="151"/>
      <c r="IJ221" s="151"/>
      <c r="IK221" s="151"/>
      <c r="IL221" s="151"/>
      <c r="IM221" s="151"/>
      <c r="IN221" s="151"/>
      <c r="IO221" s="151"/>
      <c r="IP221" s="151"/>
      <c r="IQ221" s="151"/>
      <c r="IR221" s="151"/>
      <c r="IS221" s="151"/>
      <c r="IT221" s="151"/>
      <c r="IU221" s="151"/>
      <c r="IV221" s="151"/>
      <c r="IW221" s="151"/>
      <c r="IX221" s="151"/>
      <c r="IY221" s="151"/>
      <c r="IZ221" s="151"/>
      <c r="JA221" s="151"/>
      <c r="JB221" s="151"/>
      <c r="JC221" s="151"/>
      <c r="JD221" s="151"/>
      <c r="JE221" s="151"/>
      <c r="JF221" s="151"/>
      <c r="JG221" s="151"/>
      <c r="JH221" s="151"/>
      <c r="JI221" s="151"/>
      <c r="JJ221" s="151"/>
      <c r="JK221" s="151"/>
      <c r="JL221" s="151"/>
      <c r="JM221" s="151"/>
      <c r="JN221" s="151"/>
      <c r="JO221" s="151"/>
      <c r="JP221" s="151"/>
      <c r="JQ221" s="151"/>
      <c r="JR221" s="151"/>
      <c r="JS221" s="151"/>
      <c r="JT221" s="151"/>
      <c r="JU221" s="151"/>
      <c r="JV221" s="151"/>
      <c r="JW221" s="151"/>
      <c r="JX221" s="151"/>
      <c r="JY221" s="151"/>
      <c r="JZ221" s="151"/>
      <c r="KA221" s="151"/>
      <c r="KB221" s="151"/>
      <c r="KC221" s="151"/>
      <c r="KD221" s="151"/>
      <c r="KE221" s="151"/>
      <c r="KF221" s="151">
        <v>264</v>
      </c>
      <c r="KG221" s="151"/>
      <c r="KH221" s="151">
        <v>20</v>
      </c>
      <c r="KI221" s="151">
        <v>11</v>
      </c>
      <c r="KJ221" s="151"/>
      <c r="KK221" s="151"/>
      <c r="KL221" s="151"/>
      <c r="KM221" s="151"/>
      <c r="KN221" s="151"/>
      <c r="KO221" s="151"/>
      <c r="KP221" s="151"/>
      <c r="KQ221" s="151"/>
      <c r="KR221" s="151"/>
      <c r="KS221" s="151"/>
      <c r="KT221" s="151"/>
      <c r="KU221" s="151"/>
      <c r="KV221" s="151"/>
      <c r="KW221" s="151"/>
      <c r="KX221" s="151"/>
      <c r="KY221" s="151"/>
      <c r="KZ221" s="151"/>
      <c r="LA221" s="151"/>
      <c r="LB221" s="151"/>
      <c r="LC221" s="151"/>
      <c r="LD221" s="151"/>
      <c r="LE221" s="151"/>
      <c r="LF221" s="151"/>
      <c r="LG221" s="151"/>
      <c r="LH221" s="151"/>
      <c r="LI221" s="151"/>
      <c r="LJ221" s="151"/>
      <c r="LK221" s="151"/>
      <c r="LL221" s="151"/>
      <c r="LM221" s="151"/>
      <c r="LN221" s="151"/>
      <c r="LO221" s="151"/>
      <c r="LP221" s="151"/>
      <c r="LQ221" s="151"/>
      <c r="LR221" s="151"/>
      <c r="LS221" s="151"/>
      <c r="LT221" s="151"/>
      <c r="LU221" s="151"/>
      <c r="LV221" s="151"/>
      <c r="LW221" s="151"/>
      <c r="LX221" s="151"/>
      <c r="LY221" s="151"/>
      <c r="LZ221" s="151"/>
      <c r="MA221" s="151">
        <v>71</v>
      </c>
      <c r="MB221" s="151"/>
      <c r="MC221" s="151"/>
      <c r="MD221" s="151"/>
      <c r="ME221" s="151"/>
      <c r="MF221" s="151"/>
      <c r="MG221" s="151"/>
      <c r="MH221" s="151"/>
      <c r="MI221" s="151"/>
      <c r="MJ221" s="151"/>
      <c r="MK221" s="151"/>
      <c r="ML221" s="151"/>
      <c r="MM221" s="151"/>
      <c r="MN221" s="151"/>
      <c r="MO221" s="151"/>
      <c r="MP221" s="151"/>
      <c r="MQ221" s="151"/>
      <c r="MR221" s="151">
        <v>11</v>
      </c>
      <c r="MS221" s="151"/>
      <c r="MT221" s="151"/>
      <c r="MU221" s="151"/>
      <c r="MV221" s="151"/>
      <c r="MW221" s="151"/>
      <c r="MX221" s="151"/>
      <c r="MY221" s="151"/>
      <c r="MZ221" s="151"/>
      <c r="NA221" s="151"/>
      <c r="NB221" s="151"/>
      <c r="NC221" s="151"/>
      <c r="ND221" s="151"/>
      <c r="NE221" s="151"/>
      <c r="NF221" s="151"/>
      <c r="NG221" s="151"/>
      <c r="NH221" s="151">
        <v>3</v>
      </c>
      <c r="NI221" s="151"/>
      <c r="NJ221" s="151"/>
      <c r="NK221" s="151">
        <v>60</v>
      </c>
      <c r="NL221" s="151">
        <v>39</v>
      </c>
      <c r="NM221" s="151">
        <v>89</v>
      </c>
      <c r="NN221" s="151">
        <v>143</v>
      </c>
      <c r="NO221" s="151">
        <v>441</v>
      </c>
      <c r="NP221" s="151">
        <v>1249</v>
      </c>
      <c r="NQ221" s="151">
        <v>1577</v>
      </c>
      <c r="NR221" s="151">
        <v>2352</v>
      </c>
      <c r="NS221" s="151"/>
      <c r="NT221" s="151"/>
      <c r="NU221" s="151"/>
      <c r="NV221" s="151"/>
      <c r="NW221" s="151"/>
      <c r="NX221" s="151"/>
      <c r="NY221" s="151"/>
      <c r="NZ221" s="151"/>
      <c r="OA221" s="151">
        <v>49</v>
      </c>
      <c r="OB221" s="151"/>
      <c r="OC221" s="151">
        <v>81</v>
      </c>
      <c r="OD221" s="151"/>
      <c r="OE221" s="151"/>
      <c r="OF221" s="151"/>
      <c r="OG221" s="151"/>
      <c r="OH221" s="151"/>
      <c r="OI221" s="151"/>
      <c r="OJ221" s="151">
        <v>6</v>
      </c>
      <c r="OK221" s="151">
        <v>22</v>
      </c>
      <c r="OL221" s="151">
        <v>10</v>
      </c>
      <c r="OM221" s="151"/>
      <c r="ON221" s="151"/>
      <c r="OO221" s="152"/>
      <c r="OP221" s="142">
        <v>7849</v>
      </c>
      <c r="OQ221" s="153">
        <v>19401</v>
      </c>
      <c r="OR221" s="151"/>
      <c r="OS221" s="151"/>
      <c r="OT221" s="151"/>
      <c r="OU221" s="151"/>
      <c r="OV221" s="151">
        <v>910</v>
      </c>
      <c r="OW221" s="151">
        <v>1012</v>
      </c>
      <c r="OX221" s="151">
        <v>-7826</v>
      </c>
      <c r="OY221" s="151"/>
      <c r="OZ221" s="151"/>
      <c r="PA221" s="151"/>
      <c r="PB221" s="151"/>
      <c r="PC221" s="151"/>
      <c r="PD221" s="151"/>
      <c r="PE221" s="151"/>
      <c r="PF221" s="151"/>
      <c r="PG221" s="151"/>
      <c r="PH221" s="151"/>
      <c r="PI221" s="151"/>
      <c r="PJ221" s="154"/>
      <c r="PK221" s="142">
        <v>13497</v>
      </c>
      <c r="PL221" s="142">
        <v>21346</v>
      </c>
    </row>
    <row r="222" spans="1:428" ht="15" x14ac:dyDescent="0.25">
      <c r="A222" s="156">
        <v>312140</v>
      </c>
      <c r="B222" s="157" t="s">
        <v>728</v>
      </c>
      <c r="C222" s="147" t="s">
        <v>407</v>
      </c>
      <c r="D222" s="153"/>
      <c r="E222" s="151"/>
      <c r="F222" s="151"/>
      <c r="G222" s="151"/>
      <c r="H222" s="151"/>
      <c r="I222" s="151"/>
      <c r="J222" s="151">
        <v>286</v>
      </c>
      <c r="K222" s="151"/>
      <c r="L222" s="151">
        <v>147</v>
      </c>
      <c r="M222" s="151">
        <v>15</v>
      </c>
      <c r="N222" s="151"/>
      <c r="O222" s="151"/>
      <c r="P222" s="151"/>
      <c r="Q222" s="151"/>
      <c r="R222" s="151"/>
      <c r="S222" s="151"/>
      <c r="T222" s="151"/>
      <c r="U222" s="151"/>
      <c r="V222" s="151"/>
      <c r="W222" s="151"/>
      <c r="X222" s="151"/>
      <c r="Y222" s="151"/>
      <c r="Z222" s="151"/>
      <c r="AA222" s="151"/>
      <c r="AB222" s="151"/>
      <c r="AC222" s="151"/>
      <c r="AD222" s="151"/>
      <c r="AE222" s="151"/>
      <c r="AF222" s="151"/>
      <c r="AG222" s="151"/>
      <c r="AH222" s="151"/>
      <c r="AI222" s="151"/>
      <c r="AJ222" s="151"/>
      <c r="AK222" s="151"/>
      <c r="AL222" s="151"/>
      <c r="AM222" s="151"/>
      <c r="AN222" s="151"/>
      <c r="AO222" s="151"/>
      <c r="AP222" s="151"/>
      <c r="AQ222" s="151"/>
      <c r="AR222" s="151"/>
      <c r="AS222" s="151"/>
      <c r="AT222" s="151"/>
      <c r="AU222" s="151"/>
      <c r="AV222" s="151"/>
      <c r="AW222" s="151"/>
      <c r="AX222" s="151"/>
      <c r="AY222" s="151"/>
      <c r="AZ222" s="151"/>
      <c r="BA222" s="151"/>
      <c r="BB222" s="151"/>
      <c r="BC222" s="151"/>
      <c r="BD222" s="151"/>
      <c r="BE222" s="151"/>
      <c r="BF222" s="151"/>
      <c r="BG222" s="151"/>
      <c r="BH222" s="151"/>
      <c r="BI222" s="151"/>
      <c r="BJ222" s="151"/>
      <c r="BK222" s="151"/>
      <c r="BL222" s="151"/>
      <c r="BM222" s="151"/>
      <c r="BN222" s="151"/>
      <c r="BO222" s="151"/>
      <c r="BP222" s="151"/>
      <c r="BQ222" s="151"/>
      <c r="BR222" s="151"/>
      <c r="BS222" s="151"/>
      <c r="BT222" s="151"/>
      <c r="BU222" s="151"/>
      <c r="BV222" s="151"/>
      <c r="BW222" s="151"/>
      <c r="BX222" s="151"/>
      <c r="BY222" s="151"/>
      <c r="BZ222" s="151"/>
      <c r="CA222" s="151"/>
      <c r="CB222" s="151"/>
      <c r="CC222" s="151"/>
      <c r="CD222" s="151"/>
      <c r="CE222" s="151"/>
      <c r="CF222" s="151"/>
      <c r="CG222" s="151"/>
      <c r="CH222" s="151"/>
      <c r="CI222" s="151"/>
      <c r="CJ222" s="151"/>
      <c r="CK222" s="151"/>
      <c r="CL222" s="151"/>
      <c r="CM222" s="151"/>
      <c r="CN222" s="151"/>
      <c r="CO222" s="151"/>
      <c r="CP222" s="151"/>
      <c r="CQ222" s="151"/>
      <c r="CR222" s="151"/>
      <c r="CS222" s="151"/>
      <c r="CT222" s="151"/>
      <c r="CU222" s="151"/>
      <c r="CV222" s="151"/>
      <c r="CW222" s="151"/>
      <c r="CX222" s="151"/>
      <c r="CY222" s="151"/>
      <c r="CZ222" s="151"/>
      <c r="DA222" s="151"/>
      <c r="DB222" s="151"/>
      <c r="DC222" s="151"/>
      <c r="DD222" s="151"/>
      <c r="DE222" s="151"/>
      <c r="DF222" s="151"/>
      <c r="DG222" s="151"/>
      <c r="DH222" s="151"/>
      <c r="DI222" s="151"/>
      <c r="DJ222" s="151"/>
      <c r="DK222" s="151"/>
      <c r="DL222" s="151"/>
      <c r="DM222" s="151"/>
      <c r="DN222" s="151"/>
      <c r="DO222" s="151"/>
      <c r="DP222" s="151"/>
      <c r="DQ222" s="151"/>
      <c r="DR222" s="151"/>
      <c r="DS222" s="151"/>
      <c r="DT222" s="151"/>
      <c r="DU222" s="151"/>
      <c r="DV222" s="151"/>
      <c r="DW222" s="151"/>
      <c r="DX222" s="151"/>
      <c r="DY222" s="151"/>
      <c r="DZ222" s="151"/>
      <c r="EA222" s="151"/>
      <c r="EB222" s="151"/>
      <c r="EC222" s="151"/>
      <c r="ED222" s="151"/>
      <c r="EE222" s="151"/>
      <c r="EF222" s="151"/>
      <c r="EG222" s="151"/>
      <c r="EH222" s="151"/>
      <c r="EI222" s="151"/>
      <c r="EJ222" s="151"/>
      <c r="EK222" s="151"/>
      <c r="EL222" s="151"/>
      <c r="EM222" s="151"/>
      <c r="EN222" s="151"/>
      <c r="EO222" s="151"/>
      <c r="EP222" s="151"/>
      <c r="EQ222" s="151"/>
      <c r="ER222" s="151"/>
      <c r="ES222" s="151"/>
      <c r="ET222" s="151"/>
      <c r="EU222" s="151"/>
      <c r="EV222" s="151"/>
      <c r="EW222" s="151"/>
      <c r="EX222" s="151"/>
      <c r="EY222" s="151"/>
      <c r="EZ222" s="151"/>
      <c r="FA222" s="151"/>
      <c r="FB222" s="151"/>
      <c r="FC222" s="151"/>
      <c r="FD222" s="151"/>
      <c r="FE222" s="151"/>
      <c r="FF222" s="151"/>
      <c r="FG222" s="151"/>
      <c r="FH222" s="151"/>
      <c r="FI222" s="151"/>
      <c r="FJ222" s="151"/>
      <c r="FK222" s="151"/>
      <c r="FL222" s="151"/>
      <c r="FM222" s="151"/>
      <c r="FN222" s="151"/>
      <c r="FO222" s="151"/>
      <c r="FP222" s="151"/>
      <c r="FQ222" s="151"/>
      <c r="FR222" s="151"/>
      <c r="FS222" s="151"/>
      <c r="FT222" s="151"/>
      <c r="FU222" s="151"/>
      <c r="FV222" s="151"/>
      <c r="FW222" s="151"/>
      <c r="FX222" s="151"/>
      <c r="FY222" s="151"/>
      <c r="FZ222" s="151"/>
      <c r="GA222" s="151"/>
      <c r="GB222" s="151"/>
      <c r="GC222" s="151"/>
      <c r="GD222" s="151"/>
      <c r="GE222" s="151"/>
      <c r="GF222" s="151"/>
      <c r="GG222" s="151"/>
      <c r="GH222" s="151"/>
      <c r="GI222" s="151"/>
      <c r="GJ222" s="151">
        <v>1127</v>
      </c>
      <c r="GK222" s="151">
        <v>1482</v>
      </c>
      <c r="GL222" s="151"/>
      <c r="GM222" s="151"/>
      <c r="GN222" s="151"/>
      <c r="GO222" s="151"/>
      <c r="GP222" s="151"/>
      <c r="GQ222" s="151"/>
      <c r="GR222" s="151"/>
      <c r="GS222" s="151"/>
      <c r="GT222" s="151"/>
      <c r="GU222" s="151"/>
      <c r="GV222" s="151"/>
      <c r="GW222" s="151">
        <v>1</v>
      </c>
      <c r="GX222" s="151"/>
      <c r="GY222" s="151"/>
      <c r="GZ222" s="151"/>
      <c r="HA222" s="151"/>
      <c r="HB222" s="151"/>
      <c r="HC222" s="151"/>
      <c r="HD222" s="151"/>
      <c r="HE222" s="151"/>
      <c r="HF222" s="151"/>
      <c r="HG222" s="151"/>
      <c r="HH222" s="151"/>
      <c r="HI222" s="151"/>
      <c r="HJ222" s="151">
        <v>4</v>
      </c>
      <c r="HK222" s="151">
        <v>2662</v>
      </c>
      <c r="HL222" s="151"/>
      <c r="HM222" s="151"/>
      <c r="HN222" s="151"/>
      <c r="HO222" s="151"/>
      <c r="HP222" s="151"/>
      <c r="HQ222" s="151"/>
      <c r="HR222" s="151"/>
      <c r="HS222" s="151"/>
      <c r="HT222" s="151"/>
      <c r="HU222" s="151"/>
      <c r="HV222" s="151"/>
      <c r="HW222" s="151"/>
      <c r="HX222" s="151"/>
      <c r="HY222" s="151"/>
      <c r="HZ222" s="151"/>
      <c r="IA222" s="151"/>
      <c r="IB222" s="151"/>
      <c r="IC222" s="151"/>
      <c r="ID222" s="151"/>
      <c r="IE222" s="151"/>
      <c r="IF222" s="151"/>
      <c r="IG222" s="151"/>
      <c r="IH222" s="151"/>
      <c r="II222" s="151"/>
      <c r="IJ222" s="151"/>
      <c r="IK222" s="151"/>
      <c r="IL222" s="151"/>
      <c r="IM222" s="151"/>
      <c r="IN222" s="151"/>
      <c r="IO222" s="151"/>
      <c r="IP222" s="151"/>
      <c r="IQ222" s="151"/>
      <c r="IR222" s="151"/>
      <c r="IS222" s="151"/>
      <c r="IT222" s="151"/>
      <c r="IU222" s="151"/>
      <c r="IV222" s="151"/>
      <c r="IW222" s="151"/>
      <c r="IX222" s="151"/>
      <c r="IY222" s="151"/>
      <c r="IZ222" s="151"/>
      <c r="JA222" s="151"/>
      <c r="JB222" s="151"/>
      <c r="JC222" s="151"/>
      <c r="JD222" s="151"/>
      <c r="JE222" s="151"/>
      <c r="JF222" s="151"/>
      <c r="JG222" s="151"/>
      <c r="JH222" s="151"/>
      <c r="JI222" s="151"/>
      <c r="JJ222" s="151"/>
      <c r="JK222" s="151"/>
      <c r="JL222" s="151"/>
      <c r="JM222" s="151"/>
      <c r="JN222" s="151"/>
      <c r="JO222" s="151">
        <v>19</v>
      </c>
      <c r="JP222" s="151"/>
      <c r="JQ222" s="151"/>
      <c r="JR222" s="151"/>
      <c r="JS222" s="151"/>
      <c r="JT222" s="151"/>
      <c r="JU222" s="151">
        <v>10</v>
      </c>
      <c r="JV222" s="151"/>
      <c r="JW222" s="151"/>
      <c r="JX222" s="151"/>
      <c r="JY222" s="151"/>
      <c r="JZ222" s="151"/>
      <c r="KA222" s="151"/>
      <c r="KB222" s="151"/>
      <c r="KC222" s="151"/>
      <c r="KD222" s="151"/>
      <c r="KE222" s="151"/>
      <c r="KF222" s="151">
        <v>16</v>
      </c>
      <c r="KG222" s="151"/>
      <c r="KH222" s="151">
        <v>11</v>
      </c>
      <c r="KI222" s="151">
        <v>2</v>
      </c>
      <c r="KJ222" s="151"/>
      <c r="KK222" s="151"/>
      <c r="KL222" s="151"/>
      <c r="KM222" s="151"/>
      <c r="KN222" s="151"/>
      <c r="KO222" s="151"/>
      <c r="KP222" s="151"/>
      <c r="KQ222" s="151"/>
      <c r="KR222" s="151"/>
      <c r="KS222" s="151"/>
      <c r="KT222" s="151"/>
      <c r="KU222" s="151"/>
      <c r="KV222" s="151"/>
      <c r="KW222" s="151"/>
      <c r="KX222" s="151"/>
      <c r="KY222" s="151"/>
      <c r="KZ222" s="151"/>
      <c r="LA222" s="151"/>
      <c r="LB222" s="151"/>
      <c r="LC222" s="151"/>
      <c r="LD222" s="151"/>
      <c r="LE222" s="151"/>
      <c r="LF222" s="151"/>
      <c r="LG222" s="151"/>
      <c r="LH222" s="151"/>
      <c r="LI222" s="151"/>
      <c r="LJ222" s="151"/>
      <c r="LK222" s="151"/>
      <c r="LL222" s="151"/>
      <c r="LM222" s="151"/>
      <c r="LN222" s="151"/>
      <c r="LO222" s="151"/>
      <c r="LP222" s="151"/>
      <c r="LQ222" s="151"/>
      <c r="LR222" s="151"/>
      <c r="LS222" s="151"/>
      <c r="LT222" s="151"/>
      <c r="LU222" s="151"/>
      <c r="LV222" s="151"/>
      <c r="LW222" s="151"/>
      <c r="LX222" s="151"/>
      <c r="LY222" s="151"/>
      <c r="LZ222" s="151"/>
      <c r="MA222" s="151">
        <v>106</v>
      </c>
      <c r="MB222" s="151"/>
      <c r="MC222" s="151"/>
      <c r="MD222" s="151"/>
      <c r="ME222" s="151"/>
      <c r="MF222" s="151"/>
      <c r="MG222" s="151">
        <v>9</v>
      </c>
      <c r="MH222" s="151"/>
      <c r="MI222" s="151"/>
      <c r="MJ222" s="151"/>
      <c r="MK222" s="151"/>
      <c r="ML222" s="151"/>
      <c r="MM222" s="151"/>
      <c r="MN222" s="151"/>
      <c r="MO222" s="151"/>
      <c r="MP222" s="151"/>
      <c r="MQ222" s="151"/>
      <c r="MR222" s="151">
        <v>1</v>
      </c>
      <c r="MS222" s="151"/>
      <c r="MT222" s="151"/>
      <c r="MU222" s="151"/>
      <c r="MV222" s="151"/>
      <c r="MW222" s="151"/>
      <c r="MX222" s="151"/>
      <c r="MY222" s="151"/>
      <c r="MZ222" s="151"/>
      <c r="NA222" s="151"/>
      <c r="NB222" s="151"/>
      <c r="NC222" s="151"/>
      <c r="ND222" s="151"/>
      <c r="NE222" s="151"/>
      <c r="NF222" s="151"/>
      <c r="NG222" s="151"/>
      <c r="NH222" s="151"/>
      <c r="NI222" s="151"/>
      <c r="NJ222" s="151"/>
      <c r="NK222" s="151"/>
      <c r="NL222" s="151">
        <v>22</v>
      </c>
      <c r="NM222" s="151">
        <v>8</v>
      </c>
      <c r="NN222" s="151">
        <v>182</v>
      </c>
      <c r="NO222" s="151">
        <v>41</v>
      </c>
      <c r="NP222" s="151">
        <v>4920</v>
      </c>
      <c r="NQ222" s="151">
        <v>874</v>
      </c>
      <c r="NR222" s="151">
        <v>291</v>
      </c>
      <c r="NS222" s="151"/>
      <c r="NT222" s="151"/>
      <c r="NU222" s="151"/>
      <c r="NV222" s="151"/>
      <c r="NW222" s="151"/>
      <c r="NX222" s="151"/>
      <c r="NY222" s="151"/>
      <c r="NZ222" s="151"/>
      <c r="OA222" s="151"/>
      <c r="OB222" s="151"/>
      <c r="OC222" s="151">
        <v>31</v>
      </c>
      <c r="OD222" s="151"/>
      <c r="OE222" s="151">
        <v>19</v>
      </c>
      <c r="OF222" s="151"/>
      <c r="OG222" s="151"/>
      <c r="OH222" s="151"/>
      <c r="OI222" s="151">
        <v>7</v>
      </c>
      <c r="OJ222" s="151">
        <v>1</v>
      </c>
      <c r="OK222" s="151">
        <v>18</v>
      </c>
      <c r="OL222" s="151">
        <v>2</v>
      </c>
      <c r="OM222" s="151"/>
      <c r="ON222" s="151"/>
      <c r="OO222" s="152"/>
      <c r="OP222" s="142">
        <v>12314</v>
      </c>
      <c r="OQ222" s="153">
        <v>12490</v>
      </c>
      <c r="OR222" s="151"/>
      <c r="OS222" s="151"/>
      <c r="OT222" s="151"/>
      <c r="OU222" s="151"/>
      <c r="OV222" s="151">
        <v>-17</v>
      </c>
      <c r="OW222" s="151">
        <v>670</v>
      </c>
      <c r="OX222" s="151">
        <v>-6367</v>
      </c>
      <c r="OY222" s="151"/>
      <c r="OZ222" s="151"/>
      <c r="PA222" s="151"/>
      <c r="PB222" s="151"/>
      <c r="PC222" s="151"/>
      <c r="PD222" s="151"/>
      <c r="PE222" s="151"/>
      <c r="PF222" s="151"/>
      <c r="PG222" s="151"/>
      <c r="PH222" s="151"/>
      <c r="PI222" s="151"/>
      <c r="PJ222" s="154"/>
      <c r="PK222" s="142">
        <v>6776</v>
      </c>
      <c r="PL222" s="142">
        <v>19090</v>
      </c>
    </row>
    <row r="223" spans="1:428" ht="15" x14ac:dyDescent="0.25">
      <c r="A223" s="156">
        <v>312200</v>
      </c>
      <c r="B223" s="157" t="s">
        <v>728</v>
      </c>
      <c r="C223" s="147" t="s">
        <v>1868</v>
      </c>
      <c r="D223" s="153"/>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c r="AE223" s="151"/>
      <c r="AF223" s="151"/>
      <c r="AG223" s="151"/>
      <c r="AH223" s="151"/>
      <c r="AI223" s="151"/>
      <c r="AJ223" s="151"/>
      <c r="AK223" s="151"/>
      <c r="AL223" s="151"/>
      <c r="AM223" s="151"/>
      <c r="AN223" s="151"/>
      <c r="AO223" s="151"/>
      <c r="AP223" s="151"/>
      <c r="AQ223" s="151"/>
      <c r="AR223" s="151"/>
      <c r="AS223" s="151"/>
      <c r="AT223" s="151"/>
      <c r="AU223" s="151"/>
      <c r="AV223" s="151"/>
      <c r="AW223" s="151"/>
      <c r="AX223" s="151"/>
      <c r="AY223" s="151"/>
      <c r="AZ223" s="151"/>
      <c r="BA223" s="151"/>
      <c r="BB223" s="151"/>
      <c r="BC223" s="151"/>
      <c r="BD223" s="151"/>
      <c r="BE223" s="151"/>
      <c r="BF223" s="151"/>
      <c r="BG223" s="151"/>
      <c r="BH223" s="151"/>
      <c r="BI223" s="151"/>
      <c r="BJ223" s="151"/>
      <c r="BK223" s="151"/>
      <c r="BL223" s="151"/>
      <c r="BM223" s="151"/>
      <c r="BN223" s="151"/>
      <c r="BO223" s="151"/>
      <c r="BP223" s="151"/>
      <c r="BQ223" s="151"/>
      <c r="BR223" s="151"/>
      <c r="BS223" s="151"/>
      <c r="BT223" s="151"/>
      <c r="BU223" s="151"/>
      <c r="BV223" s="151"/>
      <c r="BW223" s="151"/>
      <c r="BX223" s="151"/>
      <c r="BY223" s="151"/>
      <c r="BZ223" s="151"/>
      <c r="CA223" s="151"/>
      <c r="CB223" s="151"/>
      <c r="CC223" s="151"/>
      <c r="CD223" s="151"/>
      <c r="CE223" s="151"/>
      <c r="CF223" s="151"/>
      <c r="CG223" s="151"/>
      <c r="CH223" s="151"/>
      <c r="CI223" s="151"/>
      <c r="CJ223" s="151"/>
      <c r="CK223" s="151"/>
      <c r="CL223" s="151"/>
      <c r="CM223" s="151"/>
      <c r="CN223" s="151"/>
      <c r="CO223" s="151"/>
      <c r="CP223" s="151"/>
      <c r="CQ223" s="151"/>
      <c r="CR223" s="151"/>
      <c r="CS223" s="151"/>
      <c r="CT223" s="151"/>
      <c r="CU223" s="151"/>
      <c r="CV223" s="151"/>
      <c r="CW223" s="151"/>
      <c r="CX223" s="151"/>
      <c r="CY223" s="151"/>
      <c r="CZ223" s="151"/>
      <c r="DA223" s="151"/>
      <c r="DB223" s="151"/>
      <c r="DC223" s="151"/>
      <c r="DD223" s="151"/>
      <c r="DE223" s="151"/>
      <c r="DF223" s="151"/>
      <c r="DG223" s="151"/>
      <c r="DH223" s="151"/>
      <c r="DI223" s="151"/>
      <c r="DJ223" s="151"/>
      <c r="DK223" s="151"/>
      <c r="DL223" s="151"/>
      <c r="DM223" s="151"/>
      <c r="DN223" s="151"/>
      <c r="DO223" s="151"/>
      <c r="DP223" s="151"/>
      <c r="DQ223" s="151"/>
      <c r="DR223" s="151"/>
      <c r="DS223" s="151"/>
      <c r="DT223" s="151"/>
      <c r="DU223" s="151"/>
      <c r="DV223" s="151"/>
      <c r="DW223" s="151"/>
      <c r="DX223" s="151"/>
      <c r="DY223" s="151"/>
      <c r="DZ223" s="151"/>
      <c r="EA223" s="151"/>
      <c r="EB223" s="151"/>
      <c r="EC223" s="151"/>
      <c r="ED223" s="151"/>
      <c r="EE223" s="151"/>
      <c r="EF223" s="151"/>
      <c r="EG223" s="151"/>
      <c r="EH223" s="151"/>
      <c r="EI223" s="151"/>
      <c r="EJ223" s="151"/>
      <c r="EK223" s="151"/>
      <c r="EL223" s="151"/>
      <c r="EM223" s="151"/>
      <c r="EN223" s="151"/>
      <c r="EO223" s="151"/>
      <c r="EP223" s="151"/>
      <c r="EQ223" s="151"/>
      <c r="ER223" s="151"/>
      <c r="ES223" s="151"/>
      <c r="ET223" s="151"/>
      <c r="EU223" s="151"/>
      <c r="EV223" s="151"/>
      <c r="EW223" s="151"/>
      <c r="EX223" s="151"/>
      <c r="EY223" s="151"/>
      <c r="EZ223" s="151"/>
      <c r="FA223" s="151"/>
      <c r="FB223" s="151"/>
      <c r="FC223" s="151"/>
      <c r="FD223" s="151"/>
      <c r="FE223" s="151"/>
      <c r="FF223" s="151"/>
      <c r="FG223" s="151"/>
      <c r="FH223" s="151"/>
      <c r="FI223" s="151"/>
      <c r="FJ223" s="151"/>
      <c r="FK223" s="151"/>
      <c r="FL223" s="151"/>
      <c r="FM223" s="151"/>
      <c r="FN223" s="151"/>
      <c r="FO223" s="151"/>
      <c r="FP223" s="151"/>
      <c r="FQ223" s="151"/>
      <c r="FR223" s="151"/>
      <c r="FS223" s="151"/>
      <c r="FT223" s="151"/>
      <c r="FU223" s="151"/>
      <c r="FV223" s="151"/>
      <c r="FW223" s="151"/>
      <c r="FX223" s="151"/>
      <c r="FY223" s="151"/>
      <c r="FZ223" s="151"/>
      <c r="GA223" s="151"/>
      <c r="GB223" s="151"/>
      <c r="GC223" s="151"/>
      <c r="GD223" s="151"/>
      <c r="GE223" s="151"/>
      <c r="GF223" s="151"/>
      <c r="GG223" s="151"/>
      <c r="GH223" s="151"/>
      <c r="GI223" s="151"/>
      <c r="GJ223" s="151"/>
      <c r="GK223" s="151"/>
      <c r="GL223" s="151"/>
      <c r="GM223" s="151"/>
      <c r="GN223" s="151"/>
      <c r="GO223" s="151"/>
      <c r="GP223" s="151"/>
      <c r="GQ223" s="151"/>
      <c r="GR223" s="151"/>
      <c r="GS223" s="151"/>
      <c r="GT223" s="151"/>
      <c r="GU223" s="151"/>
      <c r="GV223" s="151"/>
      <c r="GW223" s="151"/>
      <c r="GX223" s="151"/>
      <c r="GY223" s="151"/>
      <c r="GZ223" s="151"/>
      <c r="HA223" s="151"/>
      <c r="HB223" s="151"/>
      <c r="HC223" s="151"/>
      <c r="HD223" s="151"/>
      <c r="HE223" s="151"/>
      <c r="HF223" s="151"/>
      <c r="HG223" s="151"/>
      <c r="HH223" s="151"/>
      <c r="HI223" s="151"/>
      <c r="HJ223" s="151"/>
      <c r="HK223" s="151"/>
      <c r="HL223" s="151">
        <v>1407</v>
      </c>
      <c r="HM223" s="151"/>
      <c r="HN223" s="151"/>
      <c r="HO223" s="151"/>
      <c r="HP223" s="151"/>
      <c r="HQ223" s="151"/>
      <c r="HR223" s="151"/>
      <c r="HS223" s="151"/>
      <c r="HT223" s="151"/>
      <c r="HU223" s="151"/>
      <c r="HV223" s="151"/>
      <c r="HW223" s="151"/>
      <c r="HX223" s="151"/>
      <c r="HY223" s="151"/>
      <c r="HZ223" s="151"/>
      <c r="IA223" s="151"/>
      <c r="IB223" s="151"/>
      <c r="IC223" s="151"/>
      <c r="ID223" s="151"/>
      <c r="IE223" s="151"/>
      <c r="IF223" s="151"/>
      <c r="IG223" s="151"/>
      <c r="IH223" s="151"/>
      <c r="II223" s="151"/>
      <c r="IJ223" s="151"/>
      <c r="IK223" s="151"/>
      <c r="IL223" s="151"/>
      <c r="IM223" s="151"/>
      <c r="IN223" s="151"/>
      <c r="IO223" s="151"/>
      <c r="IP223" s="151"/>
      <c r="IQ223" s="151"/>
      <c r="IR223" s="151"/>
      <c r="IS223" s="151"/>
      <c r="IT223" s="151"/>
      <c r="IU223" s="151"/>
      <c r="IV223" s="151"/>
      <c r="IW223" s="151"/>
      <c r="IX223" s="151"/>
      <c r="IY223" s="151"/>
      <c r="IZ223" s="151"/>
      <c r="JA223" s="151"/>
      <c r="JB223" s="151"/>
      <c r="JC223" s="151"/>
      <c r="JD223" s="151"/>
      <c r="JE223" s="151"/>
      <c r="JF223" s="151"/>
      <c r="JG223" s="151"/>
      <c r="JH223" s="151"/>
      <c r="JI223" s="151"/>
      <c r="JJ223" s="151"/>
      <c r="JK223" s="151"/>
      <c r="JL223" s="151"/>
      <c r="JM223" s="151"/>
      <c r="JN223" s="151"/>
      <c r="JO223" s="151"/>
      <c r="JP223" s="151"/>
      <c r="JQ223" s="151"/>
      <c r="JR223" s="151"/>
      <c r="JS223" s="151"/>
      <c r="JT223" s="151"/>
      <c r="JU223" s="151"/>
      <c r="JV223" s="151"/>
      <c r="JW223" s="151"/>
      <c r="JX223" s="151"/>
      <c r="JY223" s="151"/>
      <c r="JZ223" s="151"/>
      <c r="KA223" s="151"/>
      <c r="KB223" s="151"/>
      <c r="KC223" s="151"/>
      <c r="KD223" s="151"/>
      <c r="KE223" s="151"/>
      <c r="KF223" s="151"/>
      <c r="KG223" s="151"/>
      <c r="KH223" s="151"/>
      <c r="KI223" s="151"/>
      <c r="KJ223" s="151"/>
      <c r="KK223" s="151"/>
      <c r="KL223" s="151"/>
      <c r="KM223" s="151"/>
      <c r="KN223" s="151"/>
      <c r="KO223" s="151"/>
      <c r="KP223" s="151"/>
      <c r="KQ223" s="151"/>
      <c r="KR223" s="151"/>
      <c r="KS223" s="151"/>
      <c r="KT223" s="151"/>
      <c r="KU223" s="151"/>
      <c r="KV223" s="151"/>
      <c r="KW223" s="151"/>
      <c r="KX223" s="151"/>
      <c r="KY223" s="151"/>
      <c r="KZ223" s="151"/>
      <c r="LA223" s="151"/>
      <c r="LB223" s="151"/>
      <c r="LC223" s="151"/>
      <c r="LD223" s="151"/>
      <c r="LE223" s="151"/>
      <c r="LF223" s="151"/>
      <c r="LG223" s="151"/>
      <c r="LH223" s="151"/>
      <c r="LI223" s="151"/>
      <c r="LJ223" s="151"/>
      <c r="LK223" s="151"/>
      <c r="LL223" s="151"/>
      <c r="LM223" s="151"/>
      <c r="LN223" s="151"/>
      <c r="LO223" s="151"/>
      <c r="LP223" s="151"/>
      <c r="LQ223" s="151"/>
      <c r="LR223" s="151"/>
      <c r="LS223" s="151"/>
      <c r="LT223" s="151"/>
      <c r="LU223" s="151"/>
      <c r="LV223" s="151"/>
      <c r="LW223" s="151"/>
      <c r="LX223" s="151"/>
      <c r="LY223" s="151"/>
      <c r="LZ223" s="151"/>
      <c r="MA223" s="151"/>
      <c r="MB223" s="151"/>
      <c r="MC223" s="151"/>
      <c r="MD223" s="151"/>
      <c r="ME223" s="151"/>
      <c r="MF223" s="151"/>
      <c r="MG223" s="151">
        <v>0</v>
      </c>
      <c r="MH223" s="151"/>
      <c r="MI223" s="151"/>
      <c r="MJ223" s="151"/>
      <c r="MK223" s="151"/>
      <c r="ML223" s="151"/>
      <c r="MM223" s="151"/>
      <c r="MN223" s="151"/>
      <c r="MO223" s="151"/>
      <c r="MP223" s="151"/>
      <c r="MQ223" s="151"/>
      <c r="MR223" s="151"/>
      <c r="MS223" s="151"/>
      <c r="MT223" s="151"/>
      <c r="MU223" s="151"/>
      <c r="MV223" s="151"/>
      <c r="MW223" s="151"/>
      <c r="MX223" s="151"/>
      <c r="MY223" s="151"/>
      <c r="MZ223" s="151"/>
      <c r="NA223" s="151"/>
      <c r="NB223" s="151"/>
      <c r="NC223" s="151"/>
      <c r="ND223" s="151"/>
      <c r="NE223" s="151"/>
      <c r="NF223" s="151"/>
      <c r="NG223" s="151"/>
      <c r="NH223" s="151"/>
      <c r="NI223" s="151"/>
      <c r="NJ223" s="151"/>
      <c r="NK223" s="151"/>
      <c r="NL223" s="151"/>
      <c r="NM223" s="151"/>
      <c r="NN223" s="151"/>
      <c r="NO223" s="151"/>
      <c r="NP223" s="151"/>
      <c r="NQ223" s="151"/>
      <c r="NR223" s="151"/>
      <c r="NS223" s="151"/>
      <c r="NT223" s="151"/>
      <c r="NU223" s="151"/>
      <c r="NV223" s="151"/>
      <c r="NW223" s="151"/>
      <c r="NX223" s="151"/>
      <c r="NY223" s="151"/>
      <c r="NZ223" s="151"/>
      <c r="OA223" s="151"/>
      <c r="OB223" s="151"/>
      <c r="OC223" s="151"/>
      <c r="OD223" s="151"/>
      <c r="OE223" s="151"/>
      <c r="OF223" s="151"/>
      <c r="OG223" s="151"/>
      <c r="OH223" s="151"/>
      <c r="OI223" s="151"/>
      <c r="OJ223" s="151">
        <v>216</v>
      </c>
      <c r="OK223" s="151"/>
      <c r="OL223" s="151">
        <v>2450</v>
      </c>
      <c r="OM223" s="151"/>
      <c r="ON223" s="151"/>
      <c r="OO223" s="152"/>
      <c r="OP223" s="142">
        <v>4073</v>
      </c>
      <c r="OQ223" s="153">
        <v>56674</v>
      </c>
      <c r="OR223" s="151"/>
      <c r="OS223" s="151"/>
      <c r="OT223" s="151"/>
      <c r="OU223" s="151"/>
      <c r="OV223" s="151">
        <v>315</v>
      </c>
      <c r="OW223" s="151">
        <v>1091</v>
      </c>
      <c r="OX223" s="151">
        <v>-1011</v>
      </c>
      <c r="OY223" s="151"/>
      <c r="OZ223" s="151"/>
      <c r="PA223" s="151"/>
      <c r="PB223" s="151"/>
      <c r="PC223" s="151"/>
      <c r="PD223" s="151"/>
      <c r="PE223" s="151"/>
      <c r="PF223" s="151"/>
      <c r="PG223" s="151"/>
      <c r="PH223" s="151"/>
      <c r="PI223" s="151"/>
      <c r="PJ223" s="154"/>
      <c r="PK223" s="142">
        <v>57070</v>
      </c>
      <c r="PL223" s="142">
        <v>61142</v>
      </c>
    </row>
    <row r="224" spans="1:428" ht="15" x14ac:dyDescent="0.25">
      <c r="A224" s="156">
        <v>313100</v>
      </c>
      <c r="B224" s="157" t="s">
        <v>728</v>
      </c>
      <c r="C224" s="147" t="s">
        <v>408</v>
      </c>
      <c r="D224" s="153"/>
      <c r="E224" s="151">
        <v>1</v>
      </c>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c r="AE224" s="151"/>
      <c r="AF224" s="151"/>
      <c r="AG224" s="151"/>
      <c r="AH224" s="151"/>
      <c r="AI224" s="151"/>
      <c r="AJ224" s="151"/>
      <c r="AK224" s="151"/>
      <c r="AL224" s="151"/>
      <c r="AM224" s="151"/>
      <c r="AN224" s="151"/>
      <c r="AO224" s="151"/>
      <c r="AP224" s="151"/>
      <c r="AQ224" s="151"/>
      <c r="AR224" s="151">
        <v>0</v>
      </c>
      <c r="AS224" s="151"/>
      <c r="AT224" s="151"/>
      <c r="AU224" s="151"/>
      <c r="AV224" s="151"/>
      <c r="AW224" s="151"/>
      <c r="AX224" s="151"/>
      <c r="AY224" s="151"/>
      <c r="AZ224" s="151"/>
      <c r="BA224" s="151"/>
      <c r="BB224" s="151"/>
      <c r="BC224" s="151"/>
      <c r="BD224" s="151"/>
      <c r="BE224" s="151"/>
      <c r="BF224" s="151"/>
      <c r="BG224" s="151"/>
      <c r="BH224" s="151"/>
      <c r="BI224" s="151"/>
      <c r="BJ224" s="151"/>
      <c r="BK224" s="151"/>
      <c r="BL224" s="151"/>
      <c r="BM224" s="151"/>
      <c r="BN224" s="151"/>
      <c r="BO224" s="151"/>
      <c r="BP224" s="151"/>
      <c r="BQ224" s="151"/>
      <c r="BR224" s="151"/>
      <c r="BS224" s="151"/>
      <c r="BT224" s="151"/>
      <c r="BU224" s="151"/>
      <c r="BV224" s="151"/>
      <c r="BW224" s="151"/>
      <c r="BX224" s="151"/>
      <c r="BY224" s="151"/>
      <c r="BZ224" s="151"/>
      <c r="CA224" s="151"/>
      <c r="CB224" s="151"/>
      <c r="CC224" s="151"/>
      <c r="CD224" s="151"/>
      <c r="CE224" s="151"/>
      <c r="CF224" s="151"/>
      <c r="CG224" s="151"/>
      <c r="CH224" s="151"/>
      <c r="CI224" s="151"/>
      <c r="CJ224" s="151"/>
      <c r="CK224" s="151"/>
      <c r="CL224" s="151"/>
      <c r="CM224" s="151"/>
      <c r="CN224" s="151"/>
      <c r="CO224" s="151"/>
      <c r="CP224" s="151"/>
      <c r="CQ224" s="151"/>
      <c r="CR224" s="151"/>
      <c r="CS224" s="151"/>
      <c r="CT224" s="151"/>
      <c r="CU224" s="151"/>
      <c r="CV224" s="151"/>
      <c r="CW224" s="151"/>
      <c r="CX224" s="151"/>
      <c r="CY224" s="151"/>
      <c r="CZ224" s="151"/>
      <c r="DA224" s="151"/>
      <c r="DB224" s="151"/>
      <c r="DC224" s="151"/>
      <c r="DD224" s="151"/>
      <c r="DE224" s="151"/>
      <c r="DF224" s="151"/>
      <c r="DG224" s="151"/>
      <c r="DH224" s="151"/>
      <c r="DI224" s="151"/>
      <c r="DJ224" s="151"/>
      <c r="DK224" s="151"/>
      <c r="DL224" s="151"/>
      <c r="DM224" s="151"/>
      <c r="DN224" s="151"/>
      <c r="DO224" s="151"/>
      <c r="DP224" s="151"/>
      <c r="DQ224" s="151"/>
      <c r="DR224" s="151"/>
      <c r="DS224" s="151"/>
      <c r="DT224" s="151"/>
      <c r="DU224" s="151"/>
      <c r="DV224" s="151"/>
      <c r="DW224" s="151"/>
      <c r="DX224" s="151"/>
      <c r="DY224" s="151"/>
      <c r="DZ224" s="151"/>
      <c r="EA224" s="151"/>
      <c r="EB224" s="151"/>
      <c r="EC224" s="151"/>
      <c r="ED224" s="151"/>
      <c r="EE224" s="151"/>
      <c r="EF224" s="151"/>
      <c r="EG224" s="151"/>
      <c r="EH224" s="151"/>
      <c r="EI224" s="151"/>
      <c r="EJ224" s="151"/>
      <c r="EK224" s="151"/>
      <c r="EL224" s="151"/>
      <c r="EM224" s="151"/>
      <c r="EN224" s="151"/>
      <c r="EO224" s="151"/>
      <c r="EP224" s="151"/>
      <c r="EQ224" s="151"/>
      <c r="ER224" s="151"/>
      <c r="ES224" s="151"/>
      <c r="ET224" s="151"/>
      <c r="EU224" s="151"/>
      <c r="EV224" s="151"/>
      <c r="EW224" s="151"/>
      <c r="EX224" s="151"/>
      <c r="EY224" s="151"/>
      <c r="EZ224" s="151"/>
      <c r="FA224" s="151"/>
      <c r="FB224" s="151">
        <v>65</v>
      </c>
      <c r="FC224" s="151"/>
      <c r="FD224" s="151"/>
      <c r="FE224" s="151"/>
      <c r="FF224" s="151"/>
      <c r="FG224" s="151"/>
      <c r="FH224" s="151"/>
      <c r="FI224" s="151"/>
      <c r="FJ224" s="151"/>
      <c r="FK224" s="151"/>
      <c r="FL224" s="151"/>
      <c r="FM224" s="151"/>
      <c r="FN224" s="151"/>
      <c r="FO224" s="151"/>
      <c r="FP224" s="151"/>
      <c r="FQ224" s="151"/>
      <c r="FR224" s="151"/>
      <c r="FS224" s="151"/>
      <c r="FT224" s="151"/>
      <c r="FU224" s="151"/>
      <c r="FV224" s="151"/>
      <c r="FW224" s="151"/>
      <c r="FX224" s="151">
        <v>255</v>
      </c>
      <c r="FY224" s="151"/>
      <c r="FZ224" s="151"/>
      <c r="GA224" s="151"/>
      <c r="GB224" s="151"/>
      <c r="GC224" s="151"/>
      <c r="GD224" s="151"/>
      <c r="GE224" s="151"/>
      <c r="GF224" s="151">
        <v>1</v>
      </c>
      <c r="GG224" s="151"/>
      <c r="GH224" s="151">
        <v>3</v>
      </c>
      <c r="GI224" s="151">
        <v>28</v>
      </c>
      <c r="GJ224" s="151"/>
      <c r="GK224" s="151"/>
      <c r="GL224" s="151"/>
      <c r="GM224" s="151"/>
      <c r="GN224" s="151"/>
      <c r="GO224" s="151"/>
      <c r="GP224" s="151"/>
      <c r="GQ224" s="151"/>
      <c r="GR224" s="151"/>
      <c r="GS224" s="151"/>
      <c r="GT224" s="151"/>
      <c r="GU224" s="151"/>
      <c r="GV224" s="151"/>
      <c r="GW224" s="151"/>
      <c r="GX224" s="151"/>
      <c r="GY224" s="151"/>
      <c r="GZ224" s="151"/>
      <c r="HA224" s="151"/>
      <c r="HB224" s="151"/>
      <c r="HC224" s="151"/>
      <c r="HD224" s="151"/>
      <c r="HE224" s="151"/>
      <c r="HF224" s="151"/>
      <c r="HG224" s="151"/>
      <c r="HH224" s="151"/>
      <c r="HI224" s="151"/>
      <c r="HJ224" s="151"/>
      <c r="HK224" s="151"/>
      <c r="HL224" s="151"/>
      <c r="HM224" s="151">
        <v>239</v>
      </c>
      <c r="HN224" s="151">
        <v>238</v>
      </c>
      <c r="HO224" s="151">
        <v>215</v>
      </c>
      <c r="HP224" s="151">
        <v>504</v>
      </c>
      <c r="HQ224" s="151">
        <v>121</v>
      </c>
      <c r="HR224" s="151">
        <v>193</v>
      </c>
      <c r="HS224" s="151">
        <v>55</v>
      </c>
      <c r="HT224" s="151">
        <v>0</v>
      </c>
      <c r="HU224" s="151"/>
      <c r="HV224" s="151">
        <v>82</v>
      </c>
      <c r="HW224" s="151">
        <v>12</v>
      </c>
      <c r="HX224" s="151"/>
      <c r="HY224" s="151">
        <v>7</v>
      </c>
      <c r="HZ224" s="151">
        <v>3</v>
      </c>
      <c r="IA224" s="151"/>
      <c r="IB224" s="151"/>
      <c r="IC224" s="151">
        <v>35</v>
      </c>
      <c r="ID224" s="151"/>
      <c r="IE224" s="151"/>
      <c r="IF224" s="151"/>
      <c r="IG224" s="151"/>
      <c r="IH224" s="151"/>
      <c r="II224" s="151"/>
      <c r="IJ224" s="151"/>
      <c r="IK224" s="151"/>
      <c r="IL224" s="151"/>
      <c r="IM224" s="151"/>
      <c r="IN224" s="151"/>
      <c r="IO224" s="151"/>
      <c r="IP224" s="151"/>
      <c r="IQ224" s="151"/>
      <c r="IR224" s="151"/>
      <c r="IS224" s="151"/>
      <c r="IT224" s="151"/>
      <c r="IU224" s="151"/>
      <c r="IV224" s="151"/>
      <c r="IW224" s="151"/>
      <c r="IX224" s="151"/>
      <c r="IY224" s="151"/>
      <c r="IZ224" s="151"/>
      <c r="JA224" s="151"/>
      <c r="JB224" s="151"/>
      <c r="JC224" s="151"/>
      <c r="JD224" s="151"/>
      <c r="JE224" s="151"/>
      <c r="JF224" s="151"/>
      <c r="JG224" s="151"/>
      <c r="JH224" s="151"/>
      <c r="JI224" s="151"/>
      <c r="JJ224" s="151"/>
      <c r="JK224" s="151"/>
      <c r="JL224" s="151"/>
      <c r="JM224" s="151"/>
      <c r="JN224" s="151"/>
      <c r="JO224" s="151"/>
      <c r="JP224" s="151"/>
      <c r="JQ224" s="151"/>
      <c r="JR224" s="151"/>
      <c r="JS224" s="151"/>
      <c r="JT224" s="151"/>
      <c r="JU224" s="151"/>
      <c r="JV224" s="151"/>
      <c r="JW224" s="151"/>
      <c r="JX224" s="151"/>
      <c r="JY224" s="151"/>
      <c r="JZ224" s="151"/>
      <c r="KA224" s="151"/>
      <c r="KB224" s="151"/>
      <c r="KC224" s="151">
        <v>1</v>
      </c>
      <c r="KD224" s="151"/>
      <c r="KE224" s="151"/>
      <c r="KF224" s="151"/>
      <c r="KG224" s="151"/>
      <c r="KH224" s="151"/>
      <c r="KI224" s="151"/>
      <c r="KJ224" s="151"/>
      <c r="KK224" s="151"/>
      <c r="KL224" s="151"/>
      <c r="KM224" s="151"/>
      <c r="KN224" s="151"/>
      <c r="KO224" s="151"/>
      <c r="KP224" s="151"/>
      <c r="KQ224" s="151"/>
      <c r="KR224" s="151"/>
      <c r="KS224" s="151"/>
      <c r="KT224" s="151">
        <v>75</v>
      </c>
      <c r="KU224" s="151"/>
      <c r="KV224" s="151"/>
      <c r="KW224" s="151"/>
      <c r="KX224" s="151"/>
      <c r="KY224" s="151"/>
      <c r="KZ224" s="151"/>
      <c r="LA224" s="151"/>
      <c r="LB224" s="151"/>
      <c r="LC224" s="151"/>
      <c r="LD224" s="151"/>
      <c r="LE224" s="151"/>
      <c r="LF224" s="151"/>
      <c r="LG224" s="151"/>
      <c r="LH224" s="151"/>
      <c r="LI224" s="151"/>
      <c r="LJ224" s="151"/>
      <c r="LK224" s="151"/>
      <c r="LL224" s="151"/>
      <c r="LM224" s="151"/>
      <c r="LN224" s="151"/>
      <c r="LO224" s="151"/>
      <c r="LP224" s="151"/>
      <c r="LQ224" s="151"/>
      <c r="LR224" s="151"/>
      <c r="LS224" s="151"/>
      <c r="LT224" s="151"/>
      <c r="LU224" s="151"/>
      <c r="LV224" s="151"/>
      <c r="LW224" s="151"/>
      <c r="LX224" s="151"/>
      <c r="LY224" s="151"/>
      <c r="LZ224" s="151"/>
      <c r="MA224" s="151"/>
      <c r="MB224" s="151"/>
      <c r="MC224" s="151"/>
      <c r="MD224" s="151"/>
      <c r="ME224" s="151"/>
      <c r="MF224" s="151"/>
      <c r="MG224" s="151"/>
      <c r="MH224" s="151"/>
      <c r="MI224" s="151"/>
      <c r="MJ224" s="151"/>
      <c r="MK224" s="151"/>
      <c r="ML224" s="151"/>
      <c r="MM224" s="151"/>
      <c r="MN224" s="151"/>
      <c r="MO224" s="151"/>
      <c r="MP224" s="151"/>
      <c r="MQ224" s="151"/>
      <c r="MR224" s="151"/>
      <c r="MS224" s="151"/>
      <c r="MT224" s="151"/>
      <c r="MU224" s="151"/>
      <c r="MV224" s="151"/>
      <c r="MW224" s="151"/>
      <c r="MX224" s="151"/>
      <c r="MY224" s="151"/>
      <c r="MZ224" s="151"/>
      <c r="NA224" s="151"/>
      <c r="NB224" s="151"/>
      <c r="NC224" s="151"/>
      <c r="ND224" s="151"/>
      <c r="NE224" s="151"/>
      <c r="NF224" s="151">
        <v>180</v>
      </c>
      <c r="NG224" s="151"/>
      <c r="NH224" s="151"/>
      <c r="NI224" s="151"/>
      <c r="NJ224" s="151"/>
      <c r="NK224" s="151"/>
      <c r="NL224" s="151"/>
      <c r="NM224" s="151"/>
      <c r="NN224" s="151"/>
      <c r="NO224" s="151"/>
      <c r="NP224" s="151"/>
      <c r="NQ224" s="151"/>
      <c r="NR224" s="151"/>
      <c r="NS224" s="151"/>
      <c r="NT224" s="151"/>
      <c r="NU224" s="151"/>
      <c r="NV224" s="151">
        <v>2</v>
      </c>
      <c r="NW224" s="151"/>
      <c r="NX224" s="151"/>
      <c r="NY224" s="151"/>
      <c r="NZ224" s="151"/>
      <c r="OA224" s="151"/>
      <c r="OB224" s="151"/>
      <c r="OC224" s="151"/>
      <c r="OD224" s="151"/>
      <c r="OE224" s="151">
        <v>2</v>
      </c>
      <c r="OF224" s="151">
        <v>3</v>
      </c>
      <c r="OG224" s="151"/>
      <c r="OH224" s="151"/>
      <c r="OI224" s="151"/>
      <c r="OJ224" s="151"/>
      <c r="OK224" s="151"/>
      <c r="OL224" s="151"/>
      <c r="OM224" s="151"/>
      <c r="ON224" s="151"/>
      <c r="OO224" s="152"/>
      <c r="OP224" s="142">
        <v>2322</v>
      </c>
      <c r="OQ224" s="153">
        <v>44</v>
      </c>
      <c r="OR224" s="151"/>
      <c r="OS224" s="151"/>
      <c r="OT224" s="151"/>
      <c r="OU224" s="151"/>
      <c r="OV224" s="151">
        <v>-23</v>
      </c>
      <c r="OW224" s="151">
        <v>1531</v>
      </c>
      <c r="OX224" s="151">
        <v>-595</v>
      </c>
      <c r="OY224" s="151"/>
      <c r="OZ224" s="151"/>
      <c r="PA224" s="151"/>
      <c r="PB224" s="151"/>
      <c r="PC224" s="151"/>
      <c r="PD224" s="151"/>
      <c r="PE224" s="151"/>
      <c r="PF224" s="151"/>
      <c r="PG224" s="151"/>
      <c r="PH224" s="151"/>
      <c r="PI224" s="151"/>
      <c r="PJ224" s="154"/>
      <c r="PK224" s="142">
        <v>957</v>
      </c>
      <c r="PL224" s="142">
        <v>3279</v>
      </c>
    </row>
    <row r="225" spans="1:428" ht="15" x14ac:dyDescent="0.25">
      <c r="A225" s="156">
        <v>313200</v>
      </c>
      <c r="B225" s="157" t="s">
        <v>729</v>
      </c>
      <c r="C225" s="147" t="s">
        <v>409</v>
      </c>
      <c r="D225" s="153"/>
      <c r="E225" s="151"/>
      <c r="F225" s="151"/>
      <c r="G225" s="151"/>
      <c r="H225" s="151"/>
      <c r="I225" s="151"/>
      <c r="J225" s="151"/>
      <c r="K225" s="151"/>
      <c r="L225" s="151"/>
      <c r="M225" s="151"/>
      <c r="N225" s="151"/>
      <c r="O225" s="151"/>
      <c r="P225" s="151">
        <v>0</v>
      </c>
      <c r="Q225" s="151"/>
      <c r="R225" s="151">
        <v>2</v>
      </c>
      <c r="S225" s="151"/>
      <c r="T225" s="151"/>
      <c r="U225" s="151"/>
      <c r="V225" s="151"/>
      <c r="W225" s="151"/>
      <c r="X225" s="151"/>
      <c r="Y225" s="151"/>
      <c r="Z225" s="151"/>
      <c r="AA225" s="151"/>
      <c r="AB225" s="151"/>
      <c r="AC225" s="151"/>
      <c r="AD225" s="151">
        <v>32</v>
      </c>
      <c r="AE225" s="151">
        <v>9</v>
      </c>
      <c r="AF225" s="151">
        <v>7</v>
      </c>
      <c r="AG225" s="151">
        <v>4</v>
      </c>
      <c r="AH225" s="151">
        <v>24</v>
      </c>
      <c r="AI225" s="151">
        <v>1</v>
      </c>
      <c r="AJ225" s="151">
        <v>4</v>
      </c>
      <c r="AK225" s="151">
        <v>13</v>
      </c>
      <c r="AL225" s="151">
        <v>44</v>
      </c>
      <c r="AM225" s="151">
        <v>14</v>
      </c>
      <c r="AN225" s="151"/>
      <c r="AO225" s="151"/>
      <c r="AP225" s="151">
        <v>16</v>
      </c>
      <c r="AQ225" s="151">
        <v>65</v>
      </c>
      <c r="AR225" s="151"/>
      <c r="AS225" s="151"/>
      <c r="AT225" s="151"/>
      <c r="AU225" s="151"/>
      <c r="AV225" s="151"/>
      <c r="AW225" s="151"/>
      <c r="AX225" s="151"/>
      <c r="AY225" s="151">
        <v>134</v>
      </c>
      <c r="AZ225" s="151"/>
      <c r="BA225" s="151"/>
      <c r="BB225" s="151">
        <v>28</v>
      </c>
      <c r="BC225" s="151"/>
      <c r="BD225" s="151"/>
      <c r="BE225" s="151"/>
      <c r="BF225" s="151"/>
      <c r="BG225" s="151"/>
      <c r="BH225" s="151"/>
      <c r="BI225" s="151"/>
      <c r="BJ225" s="151"/>
      <c r="BK225" s="151"/>
      <c r="BL225" s="151"/>
      <c r="BM225" s="151"/>
      <c r="BN225" s="151"/>
      <c r="BO225" s="151"/>
      <c r="BP225" s="151"/>
      <c r="BQ225" s="151"/>
      <c r="BR225" s="151"/>
      <c r="BS225" s="151"/>
      <c r="BT225" s="151"/>
      <c r="BU225" s="151"/>
      <c r="BV225" s="151"/>
      <c r="BW225" s="151"/>
      <c r="BX225" s="151"/>
      <c r="BY225" s="151"/>
      <c r="BZ225" s="151"/>
      <c r="CA225" s="151"/>
      <c r="CB225" s="151"/>
      <c r="CC225" s="151"/>
      <c r="CD225" s="151"/>
      <c r="CE225" s="151"/>
      <c r="CF225" s="151"/>
      <c r="CG225" s="151"/>
      <c r="CH225" s="151"/>
      <c r="CI225" s="151"/>
      <c r="CJ225" s="151"/>
      <c r="CK225" s="151"/>
      <c r="CL225" s="151"/>
      <c r="CM225" s="151"/>
      <c r="CN225" s="151"/>
      <c r="CO225" s="151"/>
      <c r="CP225" s="151">
        <v>67</v>
      </c>
      <c r="CQ225" s="151"/>
      <c r="CR225" s="151"/>
      <c r="CS225" s="151">
        <v>226</v>
      </c>
      <c r="CT225" s="151"/>
      <c r="CU225" s="151"/>
      <c r="CV225" s="151"/>
      <c r="CW225" s="151"/>
      <c r="CX225" s="151"/>
      <c r="CY225" s="151"/>
      <c r="CZ225" s="151"/>
      <c r="DA225" s="151"/>
      <c r="DB225" s="151"/>
      <c r="DC225" s="151"/>
      <c r="DD225" s="151"/>
      <c r="DE225" s="151"/>
      <c r="DF225" s="151">
        <v>34</v>
      </c>
      <c r="DG225" s="151"/>
      <c r="DH225" s="151">
        <v>368</v>
      </c>
      <c r="DI225" s="151"/>
      <c r="DJ225" s="151"/>
      <c r="DK225" s="151"/>
      <c r="DL225" s="151"/>
      <c r="DM225" s="151"/>
      <c r="DN225" s="151"/>
      <c r="DO225" s="151"/>
      <c r="DP225" s="151"/>
      <c r="DQ225" s="151"/>
      <c r="DR225" s="151"/>
      <c r="DS225" s="151"/>
      <c r="DT225" s="151"/>
      <c r="DU225" s="151"/>
      <c r="DV225" s="151"/>
      <c r="DW225" s="151"/>
      <c r="DX225" s="151"/>
      <c r="DY225" s="151"/>
      <c r="DZ225" s="151"/>
      <c r="EA225" s="151"/>
      <c r="EB225" s="151"/>
      <c r="EC225" s="151"/>
      <c r="ED225" s="151"/>
      <c r="EE225" s="151"/>
      <c r="EF225" s="151"/>
      <c r="EG225" s="151"/>
      <c r="EH225" s="151"/>
      <c r="EI225" s="151"/>
      <c r="EJ225" s="151"/>
      <c r="EK225" s="151"/>
      <c r="EL225" s="151"/>
      <c r="EM225" s="151"/>
      <c r="EN225" s="151"/>
      <c r="EO225" s="151"/>
      <c r="EP225" s="151"/>
      <c r="EQ225" s="151"/>
      <c r="ER225" s="151"/>
      <c r="ES225" s="151"/>
      <c r="ET225" s="151">
        <v>83</v>
      </c>
      <c r="EU225" s="151"/>
      <c r="EV225" s="151"/>
      <c r="EW225" s="151">
        <v>2</v>
      </c>
      <c r="EX225" s="151"/>
      <c r="EY225" s="151"/>
      <c r="EZ225" s="151"/>
      <c r="FA225" s="151"/>
      <c r="FB225" s="151">
        <v>152</v>
      </c>
      <c r="FC225" s="151"/>
      <c r="FD225" s="151"/>
      <c r="FE225" s="151"/>
      <c r="FF225" s="151"/>
      <c r="FG225" s="151"/>
      <c r="FH225" s="151"/>
      <c r="FI225" s="151"/>
      <c r="FJ225" s="151"/>
      <c r="FK225" s="151"/>
      <c r="FL225" s="151"/>
      <c r="FM225" s="151"/>
      <c r="FN225" s="151"/>
      <c r="FO225" s="151"/>
      <c r="FP225" s="151"/>
      <c r="FQ225" s="151"/>
      <c r="FR225" s="151">
        <v>788</v>
      </c>
      <c r="FS225" s="151">
        <v>20</v>
      </c>
      <c r="FT225" s="151">
        <v>13</v>
      </c>
      <c r="FU225" s="151">
        <v>15</v>
      </c>
      <c r="FV225" s="151">
        <v>8</v>
      </c>
      <c r="FW225" s="151">
        <v>60</v>
      </c>
      <c r="FX225" s="151">
        <v>791</v>
      </c>
      <c r="FY225" s="151">
        <v>209</v>
      </c>
      <c r="FZ225" s="151">
        <v>122</v>
      </c>
      <c r="GA225" s="151"/>
      <c r="GB225" s="151">
        <v>19</v>
      </c>
      <c r="GC225" s="151"/>
      <c r="GD225" s="151"/>
      <c r="GE225" s="151">
        <v>0</v>
      </c>
      <c r="GF225" s="151">
        <v>2</v>
      </c>
      <c r="GG225" s="151">
        <v>1</v>
      </c>
      <c r="GH225" s="151">
        <v>119</v>
      </c>
      <c r="GI225" s="151">
        <v>105</v>
      </c>
      <c r="GJ225" s="151"/>
      <c r="GK225" s="151"/>
      <c r="GL225" s="151"/>
      <c r="GM225" s="151"/>
      <c r="GN225" s="151"/>
      <c r="GO225" s="151"/>
      <c r="GP225" s="151"/>
      <c r="GQ225" s="151"/>
      <c r="GR225" s="151"/>
      <c r="GS225" s="151"/>
      <c r="GT225" s="151"/>
      <c r="GU225" s="151"/>
      <c r="GV225" s="151"/>
      <c r="GW225" s="151"/>
      <c r="GX225" s="151"/>
      <c r="GY225" s="151"/>
      <c r="GZ225" s="151"/>
      <c r="HA225" s="151"/>
      <c r="HB225" s="151"/>
      <c r="HC225" s="151"/>
      <c r="HD225" s="151"/>
      <c r="HE225" s="151"/>
      <c r="HF225" s="151"/>
      <c r="HG225" s="151"/>
      <c r="HH225" s="151"/>
      <c r="HI225" s="151"/>
      <c r="HJ225" s="151"/>
      <c r="HK225" s="151"/>
      <c r="HL225" s="151"/>
      <c r="HM225" s="151"/>
      <c r="HN225" s="151">
        <v>745</v>
      </c>
      <c r="HO225" s="151">
        <v>1416</v>
      </c>
      <c r="HP225" s="151">
        <v>590</v>
      </c>
      <c r="HQ225" s="151">
        <v>540</v>
      </c>
      <c r="HR225" s="151">
        <v>134</v>
      </c>
      <c r="HS225" s="151">
        <v>1327</v>
      </c>
      <c r="HT225" s="151">
        <v>9</v>
      </c>
      <c r="HU225" s="151"/>
      <c r="HV225" s="151">
        <v>976</v>
      </c>
      <c r="HW225" s="151">
        <v>22</v>
      </c>
      <c r="HX225" s="151"/>
      <c r="HY225" s="151">
        <v>1</v>
      </c>
      <c r="HZ225" s="151"/>
      <c r="IA225" s="151">
        <v>1364</v>
      </c>
      <c r="IB225" s="151"/>
      <c r="IC225" s="151">
        <v>120</v>
      </c>
      <c r="ID225" s="151">
        <v>49</v>
      </c>
      <c r="IE225" s="151"/>
      <c r="IF225" s="151">
        <v>11</v>
      </c>
      <c r="IG225" s="151"/>
      <c r="IH225" s="151"/>
      <c r="II225" s="151"/>
      <c r="IJ225" s="151"/>
      <c r="IK225" s="151"/>
      <c r="IL225" s="151"/>
      <c r="IM225" s="151"/>
      <c r="IN225" s="151"/>
      <c r="IO225" s="151"/>
      <c r="IP225" s="151"/>
      <c r="IQ225" s="151"/>
      <c r="IR225" s="151"/>
      <c r="IS225" s="151"/>
      <c r="IT225" s="151"/>
      <c r="IU225" s="151"/>
      <c r="IV225" s="151"/>
      <c r="IW225" s="151"/>
      <c r="IX225" s="151"/>
      <c r="IY225" s="151"/>
      <c r="IZ225" s="151"/>
      <c r="JA225" s="151"/>
      <c r="JB225" s="151"/>
      <c r="JC225" s="151"/>
      <c r="JD225" s="151"/>
      <c r="JE225" s="151"/>
      <c r="JF225" s="151">
        <v>11</v>
      </c>
      <c r="JG225" s="151"/>
      <c r="JH225" s="151">
        <v>49</v>
      </c>
      <c r="JI225" s="151"/>
      <c r="JJ225" s="151">
        <v>618</v>
      </c>
      <c r="JK225" s="151">
        <v>239</v>
      </c>
      <c r="JL225" s="151"/>
      <c r="JM225" s="151"/>
      <c r="JN225" s="151"/>
      <c r="JO225" s="151"/>
      <c r="JP225" s="151"/>
      <c r="JQ225" s="151"/>
      <c r="JR225" s="151"/>
      <c r="JS225" s="151"/>
      <c r="JT225" s="151"/>
      <c r="JU225" s="151"/>
      <c r="JV225" s="151"/>
      <c r="JW225" s="151">
        <v>13</v>
      </c>
      <c r="JX225" s="151"/>
      <c r="JY225" s="151"/>
      <c r="JZ225" s="151"/>
      <c r="KA225" s="151"/>
      <c r="KB225" s="151"/>
      <c r="KC225" s="151">
        <v>394</v>
      </c>
      <c r="KD225" s="151"/>
      <c r="KE225" s="151"/>
      <c r="KF225" s="151"/>
      <c r="KG225" s="151"/>
      <c r="KH225" s="151"/>
      <c r="KI225" s="151"/>
      <c r="KJ225" s="151"/>
      <c r="KK225" s="151"/>
      <c r="KL225" s="151"/>
      <c r="KM225" s="151"/>
      <c r="KN225" s="151"/>
      <c r="KO225" s="151">
        <v>0</v>
      </c>
      <c r="KP225" s="151">
        <v>0</v>
      </c>
      <c r="KQ225" s="151"/>
      <c r="KR225" s="151">
        <v>1</v>
      </c>
      <c r="KS225" s="151"/>
      <c r="KT225" s="151">
        <v>82</v>
      </c>
      <c r="KU225" s="151"/>
      <c r="KV225" s="151"/>
      <c r="KW225" s="151"/>
      <c r="KX225" s="151"/>
      <c r="KY225" s="151"/>
      <c r="KZ225" s="151"/>
      <c r="LA225" s="151"/>
      <c r="LB225" s="151"/>
      <c r="LC225" s="151"/>
      <c r="LD225" s="151"/>
      <c r="LE225" s="151"/>
      <c r="LF225" s="151"/>
      <c r="LG225" s="151"/>
      <c r="LH225" s="151"/>
      <c r="LI225" s="151"/>
      <c r="LJ225" s="151"/>
      <c r="LK225" s="151"/>
      <c r="LL225" s="151"/>
      <c r="LM225" s="151"/>
      <c r="LN225" s="151"/>
      <c r="LO225" s="151"/>
      <c r="LP225" s="151">
        <v>11</v>
      </c>
      <c r="LQ225" s="151"/>
      <c r="LR225" s="151"/>
      <c r="LS225" s="151"/>
      <c r="LT225" s="151"/>
      <c r="LU225" s="151"/>
      <c r="LV225" s="151"/>
      <c r="LW225" s="151"/>
      <c r="LX225" s="151"/>
      <c r="LY225" s="151"/>
      <c r="LZ225" s="151"/>
      <c r="MA225" s="151">
        <v>33</v>
      </c>
      <c r="MB225" s="151"/>
      <c r="MC225" s="151"/>
      <c r="MD225" s="151"/>
      <c r="ME225" s="151">
        <v>52</v>
      </c>
      <c r="MF225" s="151"/>
      <c r="MG225" s="151">
        <v>3</v>
      </c>
      <c r="MH225" s="151"/>
      <c r="MI225" s="151"/>
      <c r="MJ225" s="151"/>
      <c r="MK225" s="151"/>
      <c r="ML225" s="151"/>
      <c r="MM225" s="151"/>
      <c r="MN225" s="151"/>
      <c r="MO225" s="151"/>
      <c r="MP225" s="151"/>
      <c r="MQ225" s="151"/>
      <c r="MR225" s="151"/>
      <c r="MS225" s="151"/>
      <c r="MT225" s="151">
        <v>33</v>
      </c>
      <c r="MU225" s="151"/>
      <c r="MV225" s="151"/>
      <c r="MW225" s="151"/>
      <c r="MX225" s="151"/>
      <c r="MY225" s="151"/>
      <c r="MZ225" s="151"/>
      <c r="NA225" s="151">
        <v>3</v>
      </c>
      <c r="NB225" s="151"/>
      <c r="NC225" s="151"/>
      <c r="ND225" s="151"/>
      <c r="NE225" s="151"/>
      <c r="NF225" s="151"/>
      <c r="NG225" s="151"/>
      <c r="NH225" s="151"/>
      <c r="NI225" s="151"/>
      <c r="NJ225" s="151"/>
      <c r="NK225" s="151"/>
      <c r="NL225" s="151">
        <v>0</v>
      </c>
      <c r="NM225" s="151">
        <v>0</v>
      </c>
      <c r="NN225" s="151">
        <v>0</v>
      </c>
      <c r="NO225" s="151"/>
      <c r="NP225" s="151">
        <v>40</v>
      </c>
      <c r="NQ225" s="151"/>
      <c r="NR225" s="151"/>
      <c r="NS225" s="151">
        <v>2</v>
      </c>
      <c r="NT225" s="151"/>
      <c r="NU225" s="151"/>
      <c r="NV225" s="151">
        <v>11</v>
      </c>
      <c r="NW225" s="151"/>
      <c r="NX225" s="151"/>
      <c r="NY225" s="151">
        <v>4</v>
      </c>
      <c r="NZ225" s="151"/>
      <c r="OA225" s="151"/>
      <c r="OB225" s="151"/>
      <c r="OC225" s="151"/>
      <c r="OD225" s="151"/>
      <c r="OE225" s="151">
        <v>60</v>
      </c>
      <c r="OF225" s="151">
        <v>7</v>
      </c>
      <c r="OG225" s="151"/>
      <c r="OH225" s="151"/>
      <c r="OI225" s="151"/>
      <c r="OJ225" s="151">
        <v>3</v>
      </c>
      <c r="OK225" s="151">
        <v>8</v>
      </c>
      <c r="OL225" s="151">
        <v>26</v>
      </c>
      <c r="OM225" s="151"/>
      <c r="ON225" s="151"/>
      <c r="OO225" s="152"/>
      <c r="OP225" s="142">
        <v>12607</v>
      </c>
      <c r="OQ225" s="153">
        <v>876</v>
      </c>
      <c r="OR225" s="151">
        <v>5</v>
      </c>
      <c r="OS225" s="151"/>
      <c r="OT225" s="151"/>
      <c r="OU225" s="151"/>
      <c r="OV225" s="151">
        <v>-116</v>
      </c>
      <c r="OW225" s="151">
        <v>2524</v>
      </c>
      <c r="OX225" s="151">
        <v>-5328</v>
      </c>
      <c r="OY225" s="151"/>
      <c r="OZ225" s="151"/>
      <c r="PA225" s="151"/>
      <c r="PB225" s="151"/>
      <c r="PC225" s="151"/>
      <c r="PD225" s="151"/>
      <c r="PE225" s="151"/>
      <c r="PF225" s="151"/>
      <c r="PG225" s="151"/>
      <c r="PH225" s="151"/>
      <c r="PI225" s="151"/>
      <c r="PJ225" s="154"/>
      <c r="PK225" s="142">
        <v>-2039</v>
      </c>
      <c r="PL225" s="142">
        <v>10568</v>
      </c>
    </row>
    <row r="226" spans="1:428" ht="15" x14ac:dyDescent="0.25">
      <c r="A226" s="156">
        <v>313300</v>
      </c>
      <c r="B226" s="157" t="s">
        <v>729</v>
      </c>
      <c r="C226" s="147" t="s">
        <v>410</v>
      </c>
      <c r="D226" s="153"/>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c r="AE226" s="151"/>
      <c r="AF226" s="151"/>
      <c r="AG226" s="151"/>
      <c r="AH226" s="151"/>
      <c r="AI226" s="151"/>
      <c r="AJ226" s="151"/>
      <c r="AK226" s="151"/>
      <c r="AL226" s="151"/>
      <c r="AM226" s="151"/>
      <c r="AN226" s="151"/>
      <c r="AO226" s="151">
        <v>195</v>
      </c>
      <c r="AP226" s="151"/>
      <c r="AQ226" s="151">
        <v>56</v>
      </c>
      <c r="AR226" s="151">
        <v>41</v>
      </c>
      <c r="AS226" s="151"/>
      <c r="AT226" s="151">
        <v>0</v>
      </c>
      <c r="AU226" s="151"/>
      <c r="AV226" s="151">
        <v>0</v>
      </c>
      <c r="AW226" s="151">
        <v>0</v>
      </c>
      <c r="AX226" s="151">
        <v>0</v>
      </c>
      <c r="AY226" s="151"/>
      <c r="AZ226" s="151"/>
      <c r="BA226" s="151"/>
      <c r="BB226" s="151"/>
      <c r="BC226" s="151"/>
      <c r="BD226" s="151"/>
      <c r="BE226" s="151"/>
      <c r="BF226" s="151"/>
      <c r="BG226" s="151"/>
      <c r="BH226" s="151"/>
      <c r="BI226" s="151"/>
      <c r="BJ226" s="151"/>
      <c r="BK226" s="151"/>
      <c r="BL226" s="151"/>
      <c r="BM226" s="151"/>
      <c r="BN226" s="151"/>
      <c r="BO226" s="151"/>
      <c r="BP226" s="151"/>
      <c r="BQ226" s="151"/>
      <c r="BR226" s="151"/>
      <c r="BS226" s="151"/>
      <c r="BT226" s="151"/>
      <c r="BU226" s="151"/>
      <c r="BV226" s="151"/>
      <c r="BW226" s="151"/>
      <c r="BX226" s="151"/>
      <c r="BY226" s="151"/>
      <c r="BZ226" s="151"/>
      <c r="CA226" s="151"/>
      <c r="CB226" s="151"/>
      <c r="CC226" s="151">
        <v>1</v>
      </c>
      <c r="CD226" s="151"/>
      <c r="CE226" s="151"/>
      <c r="CF226" s="151"/>
      <c r="CG226" s="151"/>
      <c r="CH226" s="151"/>
      <c r="CI226" s="151"/>
      <c r="CJ226" s="151"/>
      <c r="CK226" s="151"/>
      <c r="CL226" s="151"/>
      <c r="CM226" s="151"/>
      <c r="CN226" s="151"/>
      <c r="CO226" s="151"/>
      <c r="CP226" s="151"/>
      <c r="CQ226" s="151"/>
      <c r="CR226" s="151"/>
      <c r="CS226" s="151"/>
      <c r="CT226" s="151"/>
      <c r="CU226" s="151"/>
      <c r="CV226" s="151"/>
      <c r="CW226" s="151"/>
      <c r="CX226" s="151"/>
      <c r="CY226" s="151"/>
      <c r="CZ226" s="151"/>
      <c r="DA226" s="151"/>
      <c r="DB226" s="151"/>
      <c r="DC226" s="151"/>
      <c r="DD226" s="151"/>
      <c r="DE226" s="151"/>
      <c r="DF226" s="151"/>
      <c r="DG226" s="151"/>
      <c r="DH226" s="151"/>
      <c r="DI226" s="151"/>
      <c r="DJ226" s="151"/>
      <c r="DK226" s="151"/>
      <c r="DL226" s="151"/>
      <c r="DM226" s="151"/>
      <c r="DN226" s="151"/>
      <c r="DO226" s="151"/>
      <c r="DP226" s="151"/>
      <c r="DQ226" s="151"/>
      <c r="DR226" s="151"/>
      <c r="DS226" s="151">
        <v>1</v>
      </c>
      <c r="DT226" s="151"/>
      <c r="DU226" s="151"/>
      <c r="DV226" s="151"/>
      <c r="DW226" s="151"/>
      <c r="DX226" s="151"/>
      <c r="DY226" s="151"/>
      <c r="DZ226" s="151"/>
      <c r="EA226" s="151"/>
      <c r="EB226" s="151"/>
      <c r="EC226" s="151"/>
      <c r="ED226" s="151"/>
      <c r="EE226" s="151"/>
      <c r="EF226" s="151"/>
      <c r="EG226" s="151"/>
      <c r="EH226" s="151"/>
      <c r="EI226" s="151"/>
      <c r="EJ226" s="151"/>
      <c r="EK226" s="151"/>
      <c r="EL226" s="151"/>
      <c r="EM226" s="151"/>
      <c r="EN226" s="151"/>
      <c r="EO226" s="151"/>
      <c r="EP226" s="151"/>
      <c r="EQ226" s="151"/>
      <c r="ER226" s="151"/>
      <c r="ES226" s="151"/>
      <c r="ET226" s="151"/>
      <c r="EU226" s="151"/>
      <c r="EV226" s="151"/>
      <c r="EW226" s="151"/>
      <c r="EX226" s="151"/>
      <c r="EY226" s="151"/>
      <c r="EZ226" s="151"/>
      <c r="FA226" s="151"/>
      <c r="FB226" s="151">
        <v>544</v>
      </c>
      <c r="FC226" s="151"/>
      <c r="FD226" s="151"/>
      <c r="FE226" s="151"/>
      <c r="FF226" s="151"/>
      <c r="FG226" s="151"/>
      <c r="FH226" s="151"/>
      <c r="FI226" s="151"/>
      <c r="FJ226" s="151"/>
      <c r="FK226" s="151"/>
      <c r="FL226" s="151"/>
      <c r="FM226" s="151"/>
      <c r="FN226" s="151"/>
      <c r="FO226" s="151"/>
      <c r="FP226" s="151"/>
      <c r="FQ226" s="151"/>
      <c r="FR226" s="151">
        <v>185</v>
      </c>
      <c r="FS226" s="151">
        <v>26</v>
      </c>
      <c r="FT226" s="151">
        <v>48</v>
      </c>
      <c r="FU226" s="151">
        <v>50</v>
      </c>
      <c r="FV226" s="151">
        <v>67</v>
      </c>
      <c r="FW226" s="151">
        <v>296</v>
      </c>
      <c r="FX226" s="151">
        <v>433</v>
      </c>
      <c r="FY226" s="151">
        <v>323</v>
      </c>
      <c r="FZ226" s="151">
        <v>514</v>
      </c>
      <c r="GA226" s="151"/>
      <c r="GB226" s="151"/>
      <c r="GC226" s="151"/>
      <c r="GD226" s="151"/>
      <c r="GE226" s="151">
        <v>101</v>
      </c>
      <c r="GF226" s="151">
        <v>210</v>
      </c>
      <c r="GG226" s="151"/>
      <c r="GH226" s="151">
        <v>68</v>
      </c>
      <c r="GI226" s="151">
        <v>97</v>
      </c>
      <c r="GJ226" s="151"/>
      <c r="GK226" s="151"/>
      <c r="GL226" s="151"/>
      <c r="GM226" s="151"/>
      <c r="GN226" s="151"/>
      <c r="GO226" s="151"/>
      <c r="GP226" s="151"/>
      <c r="GQ226" s="151"/>
      <c r="GR226" s="151"/>
      <c r="GS226" s="151"/>
      <c r="GT226" s="151"/>
      <c r="GU226" s="151">
        <v>1</v>
      </c>
      <c r="GV226" s="151"/>
      <c r="GW226" s="151"/>
      <c r="GX226" s="151"/>
      <c r="GY226" s="151"/>
      <c r="GZ226" s="151"/>
      <c r="HA226" s="151"/>
      <c r="HB226" s="151"/>
      <c r="HC226" s="151"/>
      <c r="HD226" s="151"/>
      <c r="HE226" s="151"/>
      <c r="HF226" s="151"/>
      <c r="HG226" s="151"/>
      <c r="HH226" s="151"/>
      <c r="HI226" s="151"/>
      <c r="HJ226" s="151"/>
      <c r="HK226" s="151"/>
      <c r="HL226" s="151"/>
      <c r="HM226" s="151">
        <v>0</v>
      </c>
      <c r="HN226" s="151">
        <v>372</v>
      </c>
      <c r="HO226" s="151">
        <v>586</v>
      </c>
      <c r="HP226" s="151">
        <v>22</v>
      </c>
      <c r="HQ226" s="151">
        <v>373</v>
      </c>
      <c r="HR226" s="151">
        <v>1061</v>
      </c>
      <c r="HS226" s="151">
        <v>102</v>
      </c>
      <c r="HT226" s="151">
        <v>23</v>
      </c>
      <c r="HU226" s="151"/>
      <c r="HV226" s="151">
        <v>598</v>
      </c>
      <c r="HW226" s="151"/>
      <c r="HX226" s="151"/>
      <c r="HY226" s="151">
        <v>326</v>
      </c>
      <c r="HZ226" s="151">
        <v>29</v>
      </c>
      <c r="IA226" s="151"/>
      <c r="IB226" s="151">
        <v>47</v>
      </c>
      <c r="IC226" s="151">
        <v>33</v>
      </c>
      <c r="ID226" s="151"/>
      <c r="IE226" s="151"/>
      <c r="IF226" s="151">
        <v>1</v>
      </c>
      <c r="IG226" s="151"/>
      <c r="IH226" s="151"/>
      <c r="II226" s="151"/>
      <c r="IJ226" s="151"/>
      <c r="IK226" s="151"/>
      <c r="IL226" s="151"/>
      <c r="IM226" s="151"/>
      <c r="IN226" s="151"/>
      <c r="IO226" s="151"/>
      <c r="IP226" s="151"/>
      <c r="IQ226" s="151"/>
      <c r="IR226" s="151"/>
      <c r="IS226" s="151"/>
      <c r="IT226" s="151"/>
      <c r="IU226" s="151"/>
      <c r="IV226" s="151"/>
      <c r="IW226" s="151"/>
      <c r="IX226" s="151"/>
      <c r="IY226" s="151"/>
      <c r="IZ226" s="151"/>
      <c r="JA226" s="151"/>
      <c r="JB226" s="151"/>
      <c r="JC226" s="151"/>
      <c r="JD226" s="151"/>
      <c r="JE226" s="151">
        <v>99</v>
      </c>
      <c r="JF226" s="151"/>
      <c r="JG226" s="151"/>
      <c r="JH226" s="151">
        <v>41</v>
      </c>
      <c r="JI226" s="151"/>
      <c r="JJ226" s="151"/>
      <c r="JK226" s="151">
        <v>119</v>
      </c>
      <c r="JL226" s="151"/>
      <c r="JM226" s="151"/>
      <c r="JN226" s="151"/>
      <c r="JO226" s="151"/>
      <c r="JP226" s="151">
        <v>649</v>
      </c>
      <c r="JQ226" s="151"/>
      <c r="JR226" s="151"/>
      <c r="JS226" s="151"/>
      <c r="JT226" s="151"/>
      <c r="JU226" s="151">
        <v>2</v>
      </c>
      <c r="JV226" s="151"/>
      <c r="JW226" s="151">
        <v>0</v>
      </c>
      <c r="JX226" s="151"/>
      <c r="JY226" s="151"/>
      <c r="JZ226" s="151"/>
      <c r="KA226" s="151"/>
      <c r="KB226" s="151"/>
      <c r="KC226" s="151">
        <v>72</v>
      </c>
      <c r="KD226" s="151"/>
      <c r="KE226" s="151">
        <v>583</v>
      </c>
      <c r="KF226" s="151"/>
      <c r="KG226" s="151"/>
      <c r="KH226" s="151"/>
      <c r="KI226" s="151"/>
      <c r="KJ226" s="151"/>
      <c r="KK226" s="151"/>
      <c r="KL226" s="151"/>
      <c r="KM226" s="151"/>
      <c r="KN226" s="151"/>
      <c r="KO226" s="151"/>
      <c r="KP226" s="151"/>
      <c r="KQ226" s="151"/>
      <c r="KR226" s="151"/>
      <c r="KS226" s="151"/>
      <c r="KT226" s="151">
        <v>9</v>
      </c>
      <c r="KU226" s="151"/>
      <c r="KV226" s="151"/>
      <c r="KW226" s="151"/>
      <c r="KX226" s="151"/>
      <c r="KY226" s="151"/>
      <c r="KZ226" s="151"/>
      <c r="LA226" s="151"/>
      <c r="LB226" s="151"/>
      <c r="LC226" s="151"/>
      <c r="LD226" s="151"/>
      <c r="LE226" s="151"/>
      <c r="LF226" s="151"/>
      <c r="LG226" s="151"/>
      <c r="LH226" s="151"/>
      <c r="LI226" s="151"/>
      <c r="LJ226" s="151"/>
      <c r="LK226" s="151"/>
      <c r="LL226" s="151"/>
      <c r="LM226" s="151"/>
      <c r="LN226" s="151"/>
      <c r="LO226" s="151"/>
      <c r="LP226" s="151">
        <v>1</v>
      </c>
      <c r="LQ226" s="151">
        <v>1</v>
      </c>
      <c r="LR226" s="151"/>
      <c r="LS226" s="151"/>
      <c r="LT226" s="151"/>
      <c r="LU226" s="151"/>
      <c r="LV226" s="151"/>
      <c r="LW226" s="151"/>
      <c r="LX226" s="151"/>
      <c r="LY226" s="151"/>
      <c r="LZ226" s="151"/>
      <c r="MA226" s="151">
        <v>143</v>
      </c>
      <c r="MB226" s="151"/>
      <c r="MC226" s="151"/>
      <c r="MD226" s="151"/>
      <c r="ME226" s="151"/>
      <c r="MF226" s="151"/>
      <c r="MG226" s="151">
        <v>12</v>
      </c>
      <c r="MH226" s="151"/>
      <c r="MI226" s="151"/>
      <c r="MJ226" s="151"/>
      <c r="MK226" s="151"/>
      <c r="ML226" s="151">
        <v>3</v>
      </c>
      <c r="MM226" s="151"/>
      <c r="MN226" s="151"/>
      <c r="MO226" s="151">
        <v>5</v>
      </c>
      <c r="MP226" s="151"/>
      <c r="MQ226" s="151"/>
      <c r="MR226" s="151"/>
      <c r="MS226" s="151">
        <v>21</v>
      </c>
      <c r="MT226" s="151"/>
      <c r="MU226" s="151"/>
      <c r="MV226" s="151"/>
      <c r="MW226" s="151"/>
      <c r="MX226" s="151"/>
      <c r="MY226" s="151">
        <v>1</v>
      </c>
      <c r="MZ226" s="151"/>
      <c r="NA226" s="151">
        <v>0</v>
      </c>
      <c r="NB226" s="151"/>
      <c r="NC226" s="151"/>
      <c r="ND226" s="151"/>
      <c r="NE226" s="151"/>
      <c r="NF226" s="151"/>
      <c r="NG226" s="151"/>
      <c r="NH226" s="151">
        <v>0</v>
      </c>
      <c r="NI226" s="151"/>
      <c r="NJ226" s="151"/>
      <c r="NK226" s="151"/>
      <c r="NL226" s="151">
        <v>1</v>
      </c>
      <c r="NM226" s="151">
        <v>8</v>
      </c>
      <c r="NN226" s="151">
        <v>98</v>
      </c>
      <c r="NO226" s="151"/>
      <c r="NP226" s="151">
        <v>0</v>
      </c>
      <c r="NQ226" s="151"/>
      <c r="NR226" s="151"/>
      <c r="NS226" s="151">
        <v>0</v>
      </c>
      <c r="NT226" s="151"/>
      <c r="NU226" s="151">
        <v>0</v>
      </c>
      <c r="NV226" s="151">
        <v>22</v>
      </c>
      <c r="NW226" s="151">
        <v>22</v>
      </c>
      <c r="NX226" s="151"/>
      <c r="NY226" s="151"/>
      <c r="NZ226" s="151"/>
      <c r="OA226" s="151"/>
      <c r="OB226" s="151"/>
      <c r="OC226" s="151"/>
      <c r="OD226" s="151"/>
      <c r="OE226" s="151"/>
      <c r="OF226" s="151">
        <v>17</v>
      </c>
      <c r="OG226" s="151"/>
      <c r="OH226" s="151"/>
      <c r="OI226" s="151"/>
      <c r="OJ226" s="151"/>
      <c r="OK226" s="151">
        <v>0</v>
      </c>
      <c r="OL226" s="151">
        <v>1</v>
      </c>
      <c r="OM226" s="151"/>
      <c r="ON226" s="151"/>
      <c r="OO226" s="152"/>
      <c r="OP226" s="142">
        <v>8761</v>
      </c>
      <c r="OQ226" s="153">
        <v>507</v>
      </c>
      <c r="OR226" s="151"/>
      <c r="OS226" s="151"/>
      <c r="OT226" s="151"/>
      <c r="OU226" s="151"/>
      <c r="OV226" s="151">
        <v>-92</v>
      </c>
      <c r="OW226" s="151">
        <v>941</v>
      </c>
      <c r="OX226" s="151">
        <v>-1560</v>
      </c>
      <c r="OY226" s="151"/>
      <c r="OZ226" s="151"/>
      <c r="PA226" s="151"/>
      <c r="PB226" s="151"/>
      <c r="PC226" s="151"/>
      <c r="PD226" s="151"/>
      <c r="PE226" s="151"/>
      <c r="PF226" s="151"/>
      <c r="PG226" s="151"/>
      <c r="PH226" s="151"/>
      <c r="PI226" s="151"/>
      <c r="PJ226" s="154"/>
      <c r="PK226" s="142">
        <v>-204</v>
      </c>
      <c r="PL226" s="142">
        <v>8557</v>
      </c>
    </row>
    <row r="227" spans="1:428" ht="15" x14ac:dyDescent="0.25">
      <c r="A227" s="156">
        <v>314110</v>
      </c>
      <c r="B227" s="157" t="s">
        <v>729</v>
      </c>
      <c r="C227" s="147" t="s">
        <v>411</v>
      </c>
      <c r="D227" s="153"/>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v>27</v>
      </c>
      <c r="AC227" s="151">
        <v>142</v>
      </c>
      <c r="AD227" s="151">
        <v>17</v>
      </c>
      <c r="AE227" s="151">
        <v>19</v>
      </c>
      <c r="AF227" s="151">
        <v>306</v>
      </c>
      <c r="AG227" s="151">
        <v>5</v>
      </c>
      <c r="AH227" s="151">
        <v>53</v>
      </c>
      <c r="AI227" s="151">
        <v>3</v>
      </c>
      <c r="AJ227" s="151">
        <v>52</v>
      </c>
      <c r="AK227" s="151">
        <v>32</v>
      </c>
      <c r="AL227" s="151">
        <v>45</v>
      </c>
      <c r="AM227" s="151">
        <v>23</v>
      </c>
      <c r="AN227" s="151"/>
      <c r="AO227" s="151">
        <v>14</v>
      </c>
      <c r="AP227" s="151"/>
      <c r="AQ227" s="151">
        <v>15</v>
      </c>
      <c r="AR227" s="151"/>
      <c r="AS227" s="151"/>
      <c r="AT227" s="151"/>
      <c r="AU227" s="151"/>
      <c r="AV227" s="151"/>
      <c r="AW227" s="151"/>
      <c r="AX227" s="151"/>
      <c r="AY227" s="151"/>
      <c r="AZ227" s="151"/>
      <c r="BA227" s="151"/>
      <c r="BB227" s="151"/>
      <c r="BC227" s="151"/>
      <c r="BD227" s="151"/>
      <c r="BE227" s="151"/>
      <c r="BF227" s="151"/>
      <c r="BG227" s="151"/>
      <c r="BH227" s="151"/>
      <c r="BI227" s="151"/>
      <c r="BJ227" s="151"/>
      <c r="BK227" s="151"/>
      <c r="BL227" s="151"/>
      <c r="BM227" s="151"/>
      <c r="BN227" s="151"/>
      <c r="BO227" s="151"/>
      <c r="BP227" s="151"/>
      <c r="BQ227" s="151"/>
      <c r="BR227" s="151"/>
      <c r="BS227" s="151"/>
      <c r="BT227" s="151"/>
      <c r="BU227" s="151"/>
      <c r="BV227" s="151"/>
      <c r="BW227" s="151"/>
      <c r="BX227" s="151"/>
      <c r="BY227" s="151"/>
      <c r="BZ227" s="151"/>
      <c r="CA227" s="151"/>
      <c r="CB227" s="151"/>
      <c r="CC227" s="151"/>
      <c r="CD227" s="151"/>
      <c r="CE227" s="151"/>
      <c r="CF227" s="151"/>
      <c r="CG227" s="151"/>
      <c r="CH227" s="151"/>
      <c r="CI227" s="151"/>
      <c r="CJ227" s="151"/>
      <c r="CK227" s="151"/>
      <c r="CL227" s="151"/>
      <c r="CM227" s="151"/>
      <c r="CN227" s="151"/>
      <c r="CO227" s="151"/>
      <c r="CP227" s="151"/>
      <c r="CQ227" s="151"/>
      <c r="CR227" s="151"/>
      <c r="CS227" s="151"/>
      <c r="CT227" s="151"/>
      <c r="CU227" s="151"/>
      <c r="CV227" s="151"/>
      <c r="CW227" s="151"/>
      <c r="CX227" s="151"/>
      <c r="CY227" s="151"/>
      <c r="CZ227" s="151"/>
      <c r="DA227" s="151"/>
      <c r="DB227" s="151"/>
      <c r="DC227" s="151"/>
      <c r="DD227" s="151"/>
      <c r="DE227" s="151"/>
      <c r="DF227" s="151"/>
      <c r="DG227" s="151"/>
      <c r="DH227" s="151"/>
      <c r="DI227" s="151"/>
      <c r="DJ227" s="151"/>
      <c r="DK227" s="151"/>
      <c r="DL227" s="151"/>
      <c r="DM227" s="151"/>
      <c r="DN227" s="151"/>
      <c r="DO227" s="151"/>
      <c r="DP227" s="151"/>
      <c r="DQ227" s="151"/>
      <c r="DR227" s="151"/>
      <c r="DS227" s="151"/>
      <c r="DT227" s="151"/>
      <c r="DU227" s="151"/>
      <c r="DV227" s="151"/>
      <c r="DW227" s="151"/>
      <c r="DX227" s="151"/>
      <c r="DY227" s="151"/>
      <c r="DZ227" s="151"/>
      <c r="EA227" s="151"/>
      <c r="EB227" s="151"/>
      <c r="EC227" s="151"/>
      <c r="ED227" s="151"/>
      <c r="EE227" s="151"/>
      <c r="EF227" s="151"/>
      <c r="EG227" s="151"/>
      <c r="EH227" s="151"/>
      <c r="EI227" s="151"/>
      <c r="EJ227" s="151"/>
      <c r="EK227" s="151"/>
      <c r="EL227" s="151"/>
      <c r="EM227" s="151"/>
      <c r="EN227" s="151"/>
      <c r="EO227" s="151"/>
      <c r="EP227" s="151"/>
      <c r="EQ227" s="151"/>
      <c r="ER227" s="151">
        <v>170</v>
      </c>
      <c r="ES227" s="151">
        <v>1506</v>
      </c>
      <c r="ET227" s="151">
        <v>1</v>
      </c>
      <c r="EU227" s="151"/>
      <c r="EV227" s="151"/>
      <c r="EW227" s="151">
        <v>1</v>
      </c>
      <c r="EX227" s="151">
        <v>33</v>
      </c>
      <c r="EY227" s="151"/>
      <c r="EZ227" s="151"/>
      <c r="FA227" s="151"/>
      <c r="FB227" s="151"/>
      <c r="FC227" s="151"/>
      <c r="FD227" s="151"/>
      <c r="FE227" s="151"/>
      <c r="FF227" s="151">
        <v>679</v>
      </c>
      <c r="FG227" s="151"/>
      <c r="FH227" s="151"/>
      <c r="FI227" s="151"/>
      <c r="FJ227" s="151"/>
      <c r="FK227" s="151"/>
      <c r="FL227" s="151"/>
      <c r="FM227" s="151">
        <v>81</v>
      </c>
      <c r="FN227" s="151"/>
      <c r="FO227" s="151"/>
      <c r="FP227" s="151"/>
      <c r="FQ227" s="151"/>
      <c r="FR227" s="151"/>
      <c r="FS227" s="151"/>
      <c r="FT227" s="151"/>
      <c r="FU227" s="151"/>
      <c r="FV227" s="151"/>
      <c r="FW227" s="151"/>
      <c r="FX227" s="151"/>
      <c r="FY227" s="151"/>
      <c r="FZ227" s="151"/>
      <c r="GA227" s="151"/>
      <c r="GB227" s="151"/>
      <c r="GC227" s="151"/>
      <c r="GD227" s="151"/>
      <c r="GE227" s="151"/>
      <c r="GF227" s="151"/>
      <c r="GG227" s="151"/>
      <c r="GH227" s="151"/>
      <c r="GI227" s="151"/>
      <c r="GJ227" s="151"/>
      <c r="GK227" s="151"/>
      <c r="GL227" s="151"/>
      <c r="GM227" s="151"/>
      <c r="GN227" s="151"/>
      <c r="GO227" s="151"/>
      <c r="GP227" s="151"/>
      <c r="GQ227" s="151"/>
      <c r="GR227" s="151"/>
      <c r="GS227" s="151"/>
      <c r="GT227" s="151"/>
      <c r="GU227" s="151"/>
      <c r="GV227" s="151"/>
      <c r="GW227" s="151"/>
      <c r="GX227" s="151"/>
      <c r="GY227" s="151"/>
      <c r="GZ227" s="151"/>
      <c r="HA227" s="151"/>
      <c r="HB227" s="151"/>
      <c r="HC227" s="151"/>
      <c r="HD227" s="151"/>
      <c r="HE227" s="151"/>
      <c r="HF227" s="151"/>
      <c r="HG227" s="151"/>
      <c r="HH227" s="151"/>
      <c r="HI227" s="151"/>
      <c r="HJ227" s="151"/>
      <c r="HK227" s="151"/>
      <c r="HL227" s="151"/>
      <c r="HM227" s="151"/>
      <c r="HN227" s="151"/>
      <c r="HO227" s="151"/>
      <c r="HP227" s="151">
        <v>60</v>
      </c>
      <c r="HQ227" s="151"/>
      <c r="HR227" s="151"/>
      <c r="HS227" s="151"/>
      <c r="HT227" s="151"/>
      <c r="HU227" s="151"/>
      <c r="HV227" s="151"/>
      <c r="HW227" s="151"/>
      <c r="HX227" s="151"/>
      <c r="HY227" s="151"/>
      <c r="HZ227" s="151"/>
      <c r="IA227" s="151"/>
      <c r="IB227" s="151"/>
      <c r="IC227" s="151"/>
      <c r="ID227" s="151"/>
      <c r="IE227" s="151"/>
      <c r="IF227" s="151"/>
      <c r="IG227" s="151"/>
      <c r="IH227" s="151"/>
      <c r="II227" s="151"/>
      <c r="IJ227" s="151"/>
      <c r="IK227" s="151"/>
      <c r="IL227" s="151"/>
      <c r="IM227" s="151"/>
      <c r="IN227" s="151"/>
      <c r="IO227" s="151"/>
      <c r="IP227" s="151"/>
      <c r="IQ227" s="151"/>
      <c r="IR227" s="151"/>
      <c r="IS227" s="151"/>
      <c r="IT227" s="151"/>
      <c r="IU227" s="151"/>
      <c r="IV227" s="151"/>
      <c r="IW227" s="151"/>
      <c r="IX227" s="151"/>
      <c r="IY227" s="151"/>
      <c r="IZ227" s="151"/>
      <c r="JA227" s="151"/>
      <c r="JB227" s="151"/>
      <c r="JC227" s="151"/>
      <c r="JD227" s="151"/>
      <c r="JE227" s="151"/>
      <c r="JF227" s="151"/>
      <c r="JG227" s="151"/>
      <c r="JH227" s="151"/>
      <c r="JI227" s="151"/>
      <c r="JJ227" s="151"/>
      <c r="JK227" s="151"/>
      <c r="JL227" s="151"/>
      <c r="JM227" s="151"/>
      <c r="JN227" s="151"/>
      <c r="JO227" s="151"/>
      <c r="JP227" s="151"/>
      <c r="JQ227" s="151"/>
      <c r="JR227" s="151"/>
      <c r="JS227" s="151"/>
      <c r="JT227" s="151"/>
      <c r="JU227" s="151"/>
      <c r="JV227" s="151"/>
      <c r="JW227" s="151"/>
      <c r="JX227" s="151"/>
      <c r="JY227" s="151"/>
      <c r="JZ227" s="151"/>
      <c r="KA227" s="151"/>
      <c r="KB227" s="151"/>
      <c r="KC227" s="151"/>
      <c r="KD227" s="151"/>
      <c r="KE227" s="151"/>
      <c r="KF227" s="151"/>
      <c r="KG227" s="151"/>
      <c r="KH227" s="151"/>
      <c r="KI227" s="151"/>
      <c r="KJ227" s="151"/>
      <c r="KK227" s="151"/>
      <c r="KL227" s="151"/>
      <c r="KM227" s="151"/>
      <c r="KN227" s="151"/>
      <c r="KO227" s="151"/>
      <c r="KP227" s="151"/>
      <c r="KQ227" s="151"/>
      <c r="KR227" s="151"/>
      <c r="KS227" s="151"/>
      <c r="KT227" s="151"/>
      <c r="KU227" s="151"/>
      <c r="KV227" s="151"/>
      <c r="KW227" s="151"/>
      <c r="KX227" s="151"/>
      <c r="KY227" s="151">
        <v>0</v>
      </c>
      <c r="KZ227" s="151"/>
      <c r="LA227" s="151">
        <v>1</v>
      </c>
      <c r="LB227" s="151"/>
      <c r="LC227" s="151"/>
      <c r="LD227" s="151"/>
      <c r="LE227" s="151"/>
      <c r="LF227" s="151"/>
      <c r="LG227" s="151"/>
      <c r="LH227" s="151"/>
      <c r="LI227" s="151"/>
      <c r="LJ227" s="151"/>
      <c r="LK227" s="151"/>
      <c r="LL227" s="151"/>
      <c r="LM227" s="151">
        <v>0</v>
      </c>
      <c r="LN227" s="151"/>
      <c r="LO227" s="151">
        <v>2</v>
      </c>
      <c r="LP227" s="151"/>
      <c r="LQ227" s="151"/>
      <c r="LR227" s="151"/>
      <c r="LS227" s="151"/>
      <c r="LT227" s="151"/>
      <c r="LU227" s="151"/>
      <c r="LV227" s="151"/>
      <c r="LW227" s="151"/>
      <c r="LX227" s="151"/>
      <c r="LY227" s="151">
        <v>55</v>
      </c>
      <c r="LZ227" s="151"/>
      <c r="MA227" s="151"/>
      <c r="MB227" s="151"/>
      <c r="MC227" s="151"/>
      <c r="MD227" s="151"/>
      <c r="ME227" s="151"/>
      <c r="MF227" s="151"/>
      <c r="MG227" s="151"/>
      <c r="MH227" s="151"/>
      <c r="MI227" s="151"/>
      <c r="MJ227" s="151"/>
      <c r="MK227" s="151"/>
      <c r="ML227" s="151"/>
      <c r="MM227" s="151"/>
      <c r="MN227" s="151"/>
      <c r="MO227" s="151"/>
      <c r="MP227" s="151"/>
      <c r="MQ227" s="151"/>
      <c r="MR227" s="151">
        <v>0</v>
      </c>
      <c r="MS227" s="151"/>
      <c r="MT227" s="151"/>
      <c r="MU227" s="151"/>
      <c r="MV227" s="151"/>
      <c r="MW227" s="151"/>
      <c r="MX227" s="151"/>
      <c r="MY227" s="151"/>
      <c r="MZ227" s="151"/>
      <c r="NA227" s="151"/>
      <c r="NB227" s="151"/>
      <c r="NC227" s="151"/>
      <c r="ND227" s="151">
        <v>0</v>
      </c>
      <c r="NE227" s="151">
        <v>0</v>
      </c>
      <c r="NF227" s="151"/>
      <c r="NG227" s="151"/>
      <c r="NH227" s="151"/>
      <c r="NI227" s="151"/>
      <c r="NJ227" s="151"/>
      <c r="NK227" s="151"/>
      <c r="NL227" s="151"/>
      <c r="NM227" s="151"/>
      <c r="NN227" s="151">
        <v>1</v>
      </c>
      <c r="NO227" s="151"/>
      <c r="NP227" s="151"/>
      <c r="NQ227" s="151">
        <v>0</v>
      </c>
      <c r="NR227" s="151"/>
      <c r="NS227" s="151">
        <v>3</v>
      </c>
      <c r="NT227" s="151"/>
      <c r="NU227" s="151"/>
      <c r="NV227" s="151"/>
      <c r="NW227" s="151"/>
      <c r="NX227" s="151"/>
      <c r="NY227" s="151"/>
      <c r="NZ227" s="151"/>
      <c r="OA227" s="151">
        <v>4</v>
      </c>
      <c r="OB227" s="151"/>
      <c r="OC227" s="151"/>
      <c r="OD227" s="151"/>
      <c r="OE227" s="151"/>
      <c r="OF227" s="151">
        <v>29</v>
      </c>
      <c r="OG227" s="151"/>
      <c r="OH227" s="151"/>
      <c r="OI227" s="151"/>
      <c r="OJ227" s="151"/>
      <c r="OK227" s="151"/>
      <c r="OL227" s="151"/>
      <c r="OM227" s="151"/>
      <c r="ON227" s="151"/>
      <c r="OO227" s="152"/>
      <c r="OP227" s="142">
        <v>3381</v>
      </c>
      <c r="OQ227" s="153">
        <v>6282</v>
      </c>
      <c r="OR227" s="151">
        <v>1724</v>
      </c>
      <c r="OS227" s="151"/>
      <c r="OT227" s="151">
        <v>560</v>
      </c>
      <c r="OU227" s="151"/>
      <c r="OV227" s="151">
        <v>-199</v>
      </c>
      <c r="OW227" s="151">
        <v>701</v>
      </c>
      <c r="OX227" s="151">
        <v>-2870</v>
      </c>
      <c r="OY227" s="151"/>
      <c r="OZ227" s="151"/>
      <c r="PA227" s="151"/>
      <c r="PB227" s="151"/>
      <c r="PC227" s="151"/>
      <c r="PD227" s="151">
        <v>4</v>
      </c>
      <c r="PE227" s="151"/>
      <c r="PF227" s="151"/>
      <c r="PG227" s="151"/>
      <c r="PH227" s="151">
        <v>29</v>
      </c>
      <c r="PI227" s="151"/>
      <c r="PJ227" s="154"/>
      <c r="PK227" s="142">
        <v>6231</v>
      </c>
      <c r="PL227" s="142">
        <v>9612</v>
      </c>
    </row>
    <row r="228" spans="1:428" ht="15" x14ac:dyDescent="0.25">
      <c r="A228" s="156">
        <v>314120</v>
      </c>
      <c r="B228" s="157" t="s">
        <v>729</v>
      </c>
      <c r="C228" s="147" t="s">
        <v>412</v>
      </c>
      <c r="D228" s="153"/>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c r="AE228" s="151"/>
      <c r="AF228" s="151"/>
      <c r="AG228" s="151"/>
      <c r="AH228" s="151"/>
      <c r="AI228" s="151"/>
      <c r="AJ228" s="151"/>
      <c r="AK228" s="151"/>
      <c r="AL228" s="151"/>
      <c r="AM228" s="151"/>
      <c r="AN228" s="151"/>
      <c r="AO228" s="151"/>
      <c r="AP228" s="151"/>
      <c r="AQ228" s="151"/>
      <c r="AR228" s="151"/>
      <c r="AS228" s="151"/>
      <c r="AT228" s="151"/>
      <c r="AU228" s="151"/>
      <c r="AV228" s="151"/>
      <c r="AW228" s="151"/>
      <c r="AX228" s="151"/>
      <c r="AY228" s="151"/>
      <c r="AZ228" s="151"/>
      <c r="BA228" s="151"/>
      <c r="BB228" s="151"/>
      <c r="BC228" s="151"/>
      <c r="BD228" s="151"/>
      <c r="BE228" s="151"/>
      <c r="BF228" s="151"/>
      <c r="BG228" s="151"/>
      <c r="BH228" s="151"/>
      <c r="BI228" s="151"/>
      <c r="BJ228" s="151"/>
      <c r="BK228" s="151"/>
      <c r="BL228" s="151"/>
      <c r="BM228" s="151"/>
      <c r="BN228" s="151"/>
      <c r="BO228" s="151"/>
      <c r="BP228" s="151"/>
      <c r="BQ228" s="151"/>
      <c r="BR228" s="151"/>
      <c r="BS228" s="151"/>
      <c r="BT228" s="151"/>
      <c r="BU228" s="151"/>
      <c r="BV228" s="151"/>
      <c r="BW228" s="151"/>
      <c r="BX228" s="151"/>
      <c r="BY228" s="151"/>
      <c r="BZ228" s="151"/>
      <c r="CA228" s="151"/>
      <c r="CB228" s="151"/>
      <c r="CC228" s="151"/>
      <c r="CD228" s="151"/>
      <c r="CE228" s="151"/>
      <c r="CF228" s="151"/>
      <c r="CG228" s="151"/>
      <c r="CH228" s="151"/>
      <c r="CI228" s="151"/>
      <c r="CJ228" s="151"/>
      <c r="CK228" s="151"/>
      <c r="CL228" s="151"/>
      <c r="CM228" s="151"/>
      <c r="CN228" s="151"/>
      <c r="CO228" s="151"/>
      <c r="CP228" s="151"/>
      <c r="CQ228" s="151"/>
      <c r="CR228" s="151"/>
      <c r="CS228" s="151"/>
      <c r="CT228" s="151"/>
      <c r="CU228" s="151"/>
      <c r="CV228" s="151"/>
      <c r="CW228" s="151"/>
      <c r="CX228" s="151"/>
      <c r="CY228" s="151"/>
      <c r="CZ228" s="151"/>
      <c r="DA228" s="151"/>
      <c r="DB228" s="151"/>
      <c r="DC228" s="151"/>
      <c r="DD228" s="151"/>
      <c r="DE228" s="151"/>
      <c r="DF228" s="151"/>
      <c r="DG228" s="151"/>
      <c r="DH228" s="151"/>
      <c r="DI228" s="151"/>
      <c r="DJ228" s="151"/>
      <c r="DK228" s="151"/>
      <c r="DL228" s="151"/>
      <c r="DM228" s="151"/>
      <c r="DN228" s="151"/>
      <c r="DO228" s="151"/>
      <c r="DP228" s="151"/>
      <c r="DQ228" s="151"/>
      <c r="DR228" s="151"/>
      <c r="DS228" s="151"/>
      <c r="DT228" s="151"/>
      <c r="DU228" s="151"/>
      <c r="DV228" s="151"/>
      <c r="DW228" s="151"/>
      <c r="DX228" s="151"/>
      <c r="DY228" s="151"/>
      <c r="DZ228" s="151"/>
      <c r="EA228" s="151"/>
      <c r="EB228" s="151"/>
      <c r="EC228" s="151"/>
      <c r="ED228" s="151"/>
      <c r="EE228" s="151"/>
      <c r="EF228" s="151"/>
      <c r="EG228" s="151"/>
      <c r="EH228" s="151"/>
      <c r="EI228" s="151"/>
      <c r="EJ228" s="151"/>
      <c r="EK228" s="151"/>
      <c r="EL228" s="151"/>
      <c r="EM228" s="151"/>
      <c r="EN228" s="151"/>
      <c r="EO228" s="151"/>
      <c r="EP228" s="151"/>
      <c r="EQ228" s="151"/>
      <c r="ER228" s="151"/>
      <c r="ES228" s="151"/>
      <c r="ET228" s="151"/>
      <c r="EU228" s="151"/>
      <c r="EV228" s="151"/>
      <c r="EW228" s="151">
        <v>0</v>
      </c>
      <c r="EX228" s="151">
        <v>1</v>
      </c>
      <c r="EY228" s="151"/>
      <c r="EZ228" s="151"/>
      <c r="FA228" s="151"/>
      <c r="FB228" s="151"/>
      <c r="FC228" s="151"/>
      <c r="FD228" s="151"/>
      <c r="FE228" s="151"/>
      <c r="FF228" s="151"/>
      <c r="FG228" s="151"/>
      <c r="FH228" s="151"/>
      <c r="FI228" s="151"/>
      <c r="FJ228" s="151"/>
      <c r="FK228" s="151"/>
      <c r="FL228" s="151"/>
      <c r="FM228" s="151"/>
      <c r="FN228" s="151"/>
      <c r="FO228" s="151"/>
      <c r="FP228" s="151"/>
      <c r="FQ228" s="151"/>
      <c r="FR228" s="151"/>
      <c r="FS228" s="151"/>
      <c r="FT228" s="151"/>
      <c r="FU228" s="151"/>
      <c r="FV228" s="151"/>
      <c r="FW228" s="151"/>
      <c r="FX228" s="151"/>
      <c r="FY228" s="151"/>
      <c r="FZ228" s="151"/>
      <c r="GA228" s="151"/>
      <c r="GB228" s="151"/>
      <c r="GC228" s="151"/>
      <c r="GD228" s="151"/>
      <c r="GE228" s="151"/>
      <c r="GF228" s="151"/>
      <c r="GG228" s="151"/>
      <c r="GH228" s="151"/>
      <c r="GI228" s="151"/>
      <c r="GJ228" s="151"/>
      <c r="GK228" s="151"/>
      <c r="GL228" s="151"/>
      <c r="GM228" s="151"/>
      <c r="GN228" s="151"/>
      <c r="GO228" s="151"/>
      <c r="GP228" s="151"/>
      <c r="GQ228" s="151"/>
      <c r="GR228" s="151"/>
      <c r="GS228" s="151"/>
      <c r="GT228" s="151"/>
      <c r="GU228" s="151"/>
      <c r="GV228" s="151"/>
      <c r="GW228" s="151"/>
      <c r="GX228" s="151"/>
      <c r="GY228" s="151"/>
      <c r="GZ228" s="151"/>
      <c r="HA228" s="151"/>
      <c r="HB228" s="151"/>
      <c r="HC228" s="151"/>
      <c r="HD228" s="151"/>
      <c r="HE228" s="151"/>
      <c r="HF228" s="151"/>
      <c r="HG228" s="151"/>
      <c r="HH228" s="151"/>
      <c r="HI228" s="151"/>
      <c r="HJ228" s="151"/>
      <c r="HK228" s="151"/>
      <c r="HL228" s="151"/>
      <c r="HM228" s="151"/>
      <c r="HN228" s="151"/>
      <c r="HO228" s="151"/>
      <c r="HP228" s="151"/>
      <c r="HQ228" s="151">
        <v>45</v>
      </c>
      <c r="HR228" s="151"/>
      <c r="HS228" s="151"/>
      <c r="HT228" s="151"/>
      <c r="HU228" s="151"/>
      <c r="HV228" s="151"/>
      <c r="HW228" s="151"/>
      <c r="HX228" s="151"/>
      <c r="HY228" s="151"/>
      <c r="HZ228" s="151"/>
      <c r="IA228" s="151"/>
      <c r="IB228" s="151"/>
      <c r="IC228" s="151"/>
      <c r="ID228" s="151"/>
      <c r="IE228" s="151"/>
      <c r="IF228" s="151"/>
      <c r="IG228" s="151"/>
      <c r="IH228" s="151"/>
      <c r="II228" s="151"/>
      <c r="IJ228" s="151"/>
      <c r="IK228" s="151"/>
      <c r="IL228" s="151"/>
      <c r="IM228" s="151"/>
      <c r="IN228" s="151"/>
      <c r="IO228" s="151"/>
      <c r="IP228" s="151"/>
      <c r="IQ228" s="151"/>
      <c r="IR228" s="151"/>
      <c r="IS228" s="151"/>
      <c r="IT228" s="151"/>
      <c r="IU228" s="151"/>
      <c r="IV228" s="151"/>
      <c r="IW228" s="151"/>
      <c r="IX228" s="151"/>
      <c r="IY228" s="151"/>
      <c r="IZ228" s="151"/>
      <c r="JA228" s="151"/>
      <c r="JB228" s="151"/>
      <c r="JC228" s="151"/>
      <c r="JD228" s="151"/>
      <c r="JE228" s="151"/>
      <c r="JF228" s="151"/>
      <c r="JG228" s="151"/>
      <c r="JH228" s="151"/>
      <c r="JI228" s="151"/>
      <c r="JJ228" s="151"/>
      <c r="JK228" s="151"/>
      <c r="JL228" s="151"/>
      <c r="JM228" s="151"/>
      <c r="JN228" s="151"/>
      <c r="JO228" s="151"/>
      <c r="JP228" s="151"/>
      <c r="JQ228" s="151"/>
      <c r="JR228" s="151"/>
      <c r="JS228" s="151"/>
      <c r="JT228" s="151"/>
      <c r="JU228" s="151"/>
      <c r="JV228" s="151"/>
      <c r="JW228" s="151"/>
      <c r="JX228" s="151">
        <v>6</v>
      </c>
      <c r="JY228" s="151"/>
      <c r="JZ228" s="151"/>
      <c r="KA228" s="151"/>
      <c r="KB228" s="151"/>
      <c r="KC228" s="151"/>
      <c r="KD228" s="151"/>
      <c r="KE228" s="151"/>
      <c r="KF228" s="151"/>
      <c r="KG228" s="151"/>
      <c r="KH228" s="151"/>
      <c r="KI228" s="151"/>
      <c r="KJ228" s="151"/>
      <c r="KK228" s="151"/>
      <c r="KL228" s="151"/>
      <c r="KM228" s="151"/>
      <c r="KN228" s="151"/>
      <c r="KO228" s="151"/>
      <c r="KP228" s="151"/>
      <c r="KQ228" s="151"/>
      <c r="KR228" s="151"/>
      <c r="KS228" s="151"/>
      <c r="KT228" s="151"/>
      <c r="KU228" s="151"/>
      <c r="KV228" s="151"/>
      <c r="KW228" s="151"/>
      <c r="KX228" s="151"/>
      <c r="KY228" s="151"/>
      <c r="KZ228" s="151"/>
      <c r="LA228" s="151"/>
      <c r="LB228" s="151"/>
      <c r="LC228" s="151"/>
      <c r="LD228" s="151"/>
      <c r="LE228" s="151"/>
      <c r="LF228" s="151"/>
      <c r="LG228" s="151"/>
      <c r="LH228" s="151"/>
      <c r="LI228" s="151"/>
      <c r="LJ228" s="151"/>
      <c r="LK228" s="151"/>
      <c r="LL228" s="151"/>
      <c r="LM228" s="151"/>
      <c r="LN228" s="151"/>
      <c r="LO228" s="151"/>
      <c r="LP228" s="151"/>
      <c r="LQ228" s="151"/>
      <c r="LR228" s="151"/>
      <c r="LS228" s="151"/>
      <c r="LT228" s="151"/>
      <c r="LU228" s="151"/>
      <c r="LV228" s="151"/>
      <c r="LW228" s="151"/>
      <c r="LX228" s="151"/>
      <c r="LY228" s="151"/>
      <c r="LZ228" s="151"/>
      <c r="MA228" s="151"/>
      <c r="MB228" s="151"/>
      <c r="MC228" s="151">
        <v>5</v>
      </c>
      <c r="MD228" s="151"/>
      <c r="ME228" s="151"/>
      <c r="MF228" s="151"/>
      <c r="MG228" s="151"/>
      <c r="MH228" s="151"/>
      <c r="MI228" s="151"/>
      <c r="MJ228" s="151"/>
      <c r="MK228" s="151"/>
      <c r="ML228" s="151"/>
      <c r="MM228" s="151"/>
      <c r="MN228" s="151"/>
      <c r="MO228" s="151"/>
      <c r="MP228" s="151"/>
      <c r="MQ228" s="151"/>
      <c r="MR228" s="151">
        <v>24</v>
      </c>
      <c r="MS228" s="151"/>
      <c r="MT228" s="151"/>
      <c r="MU228" s="151"/>
      <c r="MV228" s="151"/>
      <c r="MW228" s="151"/>
      <c r="MX228" s="151"/>
      <c r="MY228" s="151"/>
      <c r="MZ228" s="151">
        <v>34</v>
      </c>
      <c r="NA228" s="151">
        <v>308</v>
      </c>
      <c r="NB228" s="151">
        <v>647</v>
      </c>
      <c r="NC228" s="151">
        <v>1138</v>
      </c>
      <c r="ND228" s="151">
        <v>823</v>
      </c>
      <c r="NE228" s="151"/>
      <c r="NF228" s="151">
        <v>380</v>
      </c>
      <c r="NG228" s="151"/>
      <c r="NH228" s="151"/>
      <c r="NI228" s="151"/>
      <c r="NJ228" s="151"/>
      <c r="NK228" s="151"/>
      <c r="NL228" s="151"/>
      <c r="NM228" s="151"/>
      <c r="NN228" s="151">
        <v>33</v>
      </c>
      <c r="NO228" s="151">
        <v>1620</v>
      </c>
      <c r="NP228" s="151">
        <v>102</v>
      </c>
      <c r="NQ228" s="151">
        <v>96</v>
      </c>
      <c r="NR228" s="151">
        <v>31</v>
      </c>
      <c r="NS228" s="151"/>
      <c r="NT228" s="151"/>
      <c r="NU228" s="151"/>
      <c r="NV228" s="151"/>
      <c r="NW228" s="151">
        <v>8</v>
      </c>
      <c r="NX228" s="151"/>
      <c r="NY228" s="151">
        <v>476</v>
      </c>
      <c r="NZ228" s="151"/>
      <c r="OA228" s="151"/>
      <c r="OB228" s="151"/>
      <c r="OC228" s="151"/>
      <c r="OD228" s="151"/>
      <c r="OE228" s="151">
        <v>164</v>
      </c>
      <c r="OF228" s="151">
        <v>119</v>
      </c>
      <c r="OG228" s="151"/>
      <c r="OH228" s="151"/>
      <c r="OI228" s="151"/>
      <c r="OJ228" s="151">
        <v>19</v>
      </c>
      <c r="OK228" s="151">
        <v>973</v>
      </c>
      <c r="OL228" s="151">
        <v>150</v>
      </c>
      <c r="OM228" s="151"/>
      <c r="ON228" s="151"/>
      <c r="OO228" s="152"/>
      <c r="OP228" s="142">
        <v>7200</v>
      </c>
      <c r="OQ228" s="153">
        <v>9489</v>
      </c>
      <c r="OR228" s="151"/>
      <c r="OS228" s="151"/>
      <c r="OT228" s="151"/>
      <c r="OU228" s="151"/>
      <c r="OV228" s="151">
        <v>-14</v>
      </c>
      <c r="OW228" s="151">
        <v>783</v>
      </c>
      <c r="OX228" s="151">
        <v>-13520</v>
      </c>
      <c r="OY228" s="151"/>
      <c r="OZ228" s="151"/>
      <c r="PA228" s="151"/>
      <c r="PB228" s="151"/>
      <c r="PC228" s="151"/>
      <c r="PD228" s="151"/>
      <c r="PE228" s="151"/>
      <c r="PF228" s="151"/>
      <c r="PG228" s="151"/>
      <c r="PH228" s="151"/>
      <c r="PI228" s="151"/>
      <c r="PJ228" s="154"/>
      <c r="PK228" s="142">
        <v>-3262</v>
      </c>
      <c r="PL228" s="142">
        <v>3938</v>
      </c>
    </row>
    <row r="229" spans="1:428" ht="15" x14ac:dyDescent="0.25">
      <c r="A229" s="156">
        <v>314900</v>
      </c>
      <c r="B229" s="157" t="s">
        <v>729</v>
      </c>
      <c r="C229" s="147" t="s">
        <v>413</v>
      </c>
      <c r="D229" s="153"/>
      <c r="E229" s="151">
        <v>0</v>
      </c>
      <c r="F229" s="151">
        <v>26</v>
      </c>
      <c r="G229" s="151">
        <v>28</v>
      </c>
      <c r="H229" s="151"/>
      <c r="I229" s="151">
        <v>15</v>
      </c>
      <c r="J229" s="151">
        <v>2</v>
      </c>
      <c r="K229" s="151">
        <v>2</v>
      </c>
      <c r="L229" s="151"/>
      <c r="M229" s="151"/>
      <c r="N229" s="151"/>
      <c r="O229" s="151">
        <v>33</v>
      </c>
      <c r="P229" s="151">
        <v>19</v>
      </c>
      <c r="Q229" s="151"/>
      <c r="R229" s="151"/>
      <c r="S229" s="151"/>
      <c r="T229" s="151"/>
      <c r="U229" s="151"/>
      <c r="V229" s="151"/>
      <c r="W229" s="151"/>
      <c r="X229" s="151"/>
      <c r="Y229" s="151"/>
      <c r="Z229" s="151"/>
      <c r="AA229" s="151"/>
      <c r="AB229" s="151">
        <v>28</v>
      </c>
      <c r="AC229" s="151">
        <v>78</v>
      </c>
      <c r="AD229" s="151">
        <v>234</v>
      </c>
      <c r="AE229" s="151">
        <v>71</v>
      </c>
      <c r="AF229" s="151">
        <v>133</v>
      </c>
      <c r="AG229" s="151">
        <v>73</v>
      </c>
      <c r="AH229" s="151">
        <v>333</v>
      </c>
      <c r="AI229" s="151">
        <v>3</v>
      </c>
      <c r="AJ229" s="151">
        <v>6</v>
      </c>
      <c r="AK229" s="151">
        <v>11</v>
      </c>
      <c r="AL229" s="151">
        <v>185</v>
      </c>
      <c r="AM229" s="151">
        <v>62</v>
      </c>
      <c r="AN229" s="151"/>
      <c r="AO229" s="151"/>
      <c r="AP229" s="151">
        <v>3</v>
      </c>
      <c r="AQ229" s="151">
        <v>58</v>
      </c>
      <c r="AR229" s="151"/>
      <c r="AS229" s="151"/>
      <c r="AT229" s="151"/>
      <c r="AU229" s="151"/>
      <c r="AV229" s="151"/>
      <c r="AW229" s="151"/>
      <c r="AX229" s="151"/>
      <c r="AY229" s="151"/>
      <c r="AZ229" s="151">
        <v>68</v>
      </c>
      <c r="BA229" s="151"/>
      <c r="BB229" s="151"/>
      <c r="BC229" s="151"/>
      <c r="BD229" s="151"/>
      <c r="BE229" s="151"/>
      <c r="BF229" s="151"/>
      <c r="BG229" s="151"/>
      <c r="BH229" s="151"/>
      <c r="BI229" s="151"/>
      <c r="BJ229" s="151"/>
      <c r="BK229" s="151"/>
      <c r="BL229" s="151"/>
      <c r="BM229" s="151"/>
      <c r="BN229" s="151"/>
      <c r="BO229" s="151"/>
      <c r="BP229" s="151"/>
      <c r="BQ229" s="151"/>
      <c r="BR229" s="151"/>
      <c r="BS229" s="151"/>
      <c r="BT229" s="151"/>
      <c r="BU229" s="151"/>
      <c r="BV229" s="151"/>
      <c r="BW229" s="151"/>
      <c r="BX229" s="151"/>
      <c r="BY229" s="151"/>
      <c r="BZ229" s="151"/>
      <c r="CA229" s="151"/>
      <c r="CB229" s="151"/>
      <c r="CC229" s="151"/>
      <c r="CD229" s="151"/>
      <c r="CE229" s="151"/>
      <c r="CF229" s="151"/>
      <c r="CG229" s="151"/>
      <c r="CH229" s="151"/>
      <c r="CI229" s="151"/>
      <c r="CJ229" s="151"/>
      <c r="CK229" s="151"/>
      <c r="CL229" s="151"/>
      <c r="CM229" s="151"/>
      <c r="CN229" s="151"/>
      <c r="CO229" s="151"/>
      <c r="CP229" s="151"/>
      <c r="CQ229" s="151"/>
      <c r="CR229" s="151"/>
      <c r="CS229" s="151"/>
      <c r="CT229" s="151"/>
      <c r="CU229" s="151"/>
      <c r="CV229" s="151"/>
      <c r="CW229" s="151"/>
      <c r="CX229" s="151"/>
      <c r="CY229" s="151"/>
      <c r="CZ229" s="151"/>
      <c r="DA229" s="151"/>
      <c r="DB229" s="151"/>
      <c r="DC229" s="151"/>
      <c r="DD229" s="151"/>
      <c r="DE229" s="151"/>
      <c r="DF229" s="151"/>
      <c r="DG229" s="151"/>
      <c r="DH229" s="151"/>
      <c r="DI229" s="151"/>
      <c r="DJ229" s="151"/>
      <c r="DK229" s="151"/>
      <c r="DL229" s="151"/>
      <c r="DM229" s="151"/>
      <c r="DN229" s="151"/>
      <c r="DO229" s="151"/>
      <c r="DP229" s="151"/>
      <c r="DQ229" s="151"/>
      <c r="DR229" s="151"/>
      <c r="DS229" s="151"/>
      <c r="DT229" s="151"/>
      <c r="DU229" s="151"/>
      <c r="DV229" s="151"/>
      <c r="DW229" s="151"/>
      <c r="DX229" s="151"/>
      <c r="DY229" s="151"/>
      <c r="DZ229" s="151"/>
      <c r="EA229" s="151"/>
      <c r="EB229" s="151"/>
      <c r="EC229" s="151"/>
      <c r="ED229" s="151"/>
      <c r="EE229" s="151"/>
      <c r="EF229" s="151"/>
      <c r="EG229" s="151"/>
      <c r="EH229" s="151"/>
      <c r="EI229" s="151">
        <v>0</v>
      </c>
      <c r="EJ229" s="151"/>
      <c r="EK229" s="151"/>
      <c r="EL229" s="151"/>
      <c r="EM229" s="151"/>
      <c r="EN229" s="151"/>
      <c r="EO229" s="151"/>
      <c r="EP229" s="151"/>
      <c r="EQ229" s="151"/>
      <c r="ER229" s="151">
        <v>4</v>
      </c>
      <c r="ES229" s="151">
        <v>57</v>
      </c>
      <c r="ET229" s="151">
        <v>5</v>
      </c>
      <c r="EU229" s="151">
        <v>36</v>
      </c>
      <c r="EV229" s="151">
        <v>0</v>
      </c>
      <c r="EW229" s="151"/>
      <c r="EX229" s="151"/>
      <c r="EY229" s="151"/>
      <c r="EZ229" s="151"/>
      <c r="FA229" s="151"/>
      <c r="FB229" s="151">
        <v>101</v>
      </c>
      <c r="FC229" s="151"/>
      <c r="FD229" s="151">
        <v>2</v>
      </c>
      <c r="FE229" s="151"/>
      <c r="FF229" s="151"/>
      <c r="FG229" s="151"/>
      <c r="FH229" s="151"/>
      <c r="FI229" s="151"/>
      <c r="FJ229" s="151"/>
      <c r="FK229" s="151">
        <v>467</v>
      </c>
      <c r="FL229" s="151">
        <v>32</v>
      </c>
      <c r="FM229" s="151">
        <v>112</v>
      </c>
      <c r="FN229" s="151"/>
      <c r="FO229" s="151"/>
      <c r="FP229" s="151"/>
      <c r="FQ229" s="151">
        <v>10</v>
      </c>
      <c r="FR229" s="151">
        <v>175</v>
      </c>
      <c r="FS229" s="151">
        <v>24</v>
      </c>
      <c r="FT229" s="151">
        <v>4</v>
      </c>
      <c r="FU229" s="151">
        <v>12</v>
      </c>
      <c r="FV229" s="151">
        <v>4</v>
      </c>
      <c r="FW229" s="151">
        <v>13</v>
      </c>
      <c r="FX229" s="151">
        <v>7</v>
      </c>
      <c r="FY229" s="151">
        <v>0</v>
      </c>
      <c r="FZ229" s="151">
        <v>0</v>
      </c>
      <c r="GA229" s="151"/>
      <c r="GB229" s="151"/>
      <c r="GC229" s="151"/>
      <c r="GD229" s="151"/>
      <c r="GE229" s="151"/>
      <c r="GF229" s="151">
        <v>1</v>
      </c>
      <c r="GG229" s="151"/>
      <c r="GH229" s="151">
        <v>15</v>
      </c>
      <c r="GI229" s="151"/>
      <c r="GJ229" s="151">
        <v>0</v>
      </c>
      <c r="GK229" s="151">
        <v>51</v>
      </c>
      <c r="GL229" s="151">
        <v>41</v>
      </c>
      <c r="GM229" s="151">
        <v>1</v>
      </c>
      <c r="GN229" s="151">
        <v>1</v>
      </c>
      <c r="GO229" s="151">
        <v>2</v>
      </c>
      <c r="GP229" s="151">
        <v>0</v>
      </c>
      <c r="GQ229" s="151">
        <v>1</v>
      </c>
      <c r="GR229" s="151">
        <v>0</v>
      </c>
      <c r="GS229" s="151">
        <v>0</v>
      </c>
      <c r="GT229" s="151">
        <v>0</v>
      </c>
      <c r="GU229" s="151"/>
      <c r="GV229" s="151">
        <v>0</v>
      </c>
      <c r="GW229" s="151"/>
      <c r="GX229" s="151"/>
      <c r="GY229" s="151">
        <v>3</v>
      </c>
      <c r="GZ229" s="151"/>
      <c r="HA229" s="151">
        <v>31</v>
      </c>
      <c r="HB229" s="151"/>
      <c r="HC229" s="151"/>
      <c r="HD229" s="151"/>
      <c r="HE229" s="151"/>
      <c r="HF229" s="151"/>
      <c r="HG229" s="151"/>
      <c r="HH229" s="151">
        <v>13</v>
      </c>
      <c r="HI229" s="151">
        <v>0</v>
      </c>
      <c r="HJ229" s="151"/>
      <c r="HK229" s="151"/>
      <c r="HL229" s="151"/>
      <c r="HM229" s="151">
        <v>5</v>
      </c>
      <c r="HN229" s="151"/>
      <c r="HO229" s="151">
        <v>2</v>
      </c>
      <c r="HP229" s="151">
        <v>78</v>
      </c>
      <c r="HQ229" s="151"/>
      <c r="HR229" s="151">
        <v>192</v>
      </c>
      <c r="HS229" s="151">
        <v>35</v>
      </c>
      <c r="HT229" s="151"/>
      <c r="HU229" s="151"/>
      <c r="HV229" s="151"/>
      <c r="HW229" s="151"/>
      <c r="HX229" s="151"/>
      <c r="HY229" s="151"/>
      <c r="HZ229" s="151"/>
      <c r="IA229" s="151"/>
      <c r="IB229" s="151"/>
      <c r="IC229" s="151"/>
      <c r="ID229" s="151"/>
      <c r="IE229" s="151"/>
      <c r="IF229" s="151">
        <v>17</v>
      </c>
      <c r="IG229" s="151"/>
      <c r="IH229" s="151"/>
      <c r="II229" s="151"/>
      <c r="IJ229" s="151"/>
      <c r="IK229" s="151"/>
      <c r="IL229" s="151"/>
      <c r="IM229" s="151"/>
      <c r="IN229" s="151"/>
      <c r="IO229" s="151"/>
      <c r="IP229" s="151"/>
      <c r="IQ229" s="151"/>
      <c r="IR229" s="151"/>
      <c r="IS229" s="151"/>
      <c r="IT229" s="151"/>
      <c r="IU229" s="151"/>
      <c r="IV229" s="151"/>
      <c r="IW229" s="151"/>
      <c r="IX229" s="151">
        <v>1</v>
      </c>
      <c r="IY229" s="151">
        <v>0</v>
      </c>
      <c r="IZ229" s="151"/>
      <c r="JA229" s="151">
        <v>0</v>
      </c>
      <c r="JB229" s="151">
        <v>0</v>
      </c>
      <c r="JC229" s="151"/>
      <c r="JD229" s="151"/>
      <c r="JE229" s="151"/>
      <c r="JF229" s="151"/>
      <c r="JG229" s="151">
        <v>0</v>
      </c>
      <c r="JH229" s="151">
        <v>4</v>
      </c>
      <c r="JI229" s="151">
        <v>1358</v>
      </c>
      <c r="JJ229" s="151"/>
      <c r="JK229" s="151"/>
      <c r="JL229" s="151">
        <v>113</v>
      </c>
      <c r="JM229" s="151">
        <v>191</v>
      </c>
      <c r="JN229" s="151">
        <v>263</v>
      </c>
      <c r="JO229" s="151">
        <v>60</v>
      </c>
      <c r="JP229" s="151">
        <v>296</v>
      </c>
      <c r="JQ229" s="151">
        <v>325</v>
      </c>
      <c r="JR229" s="151">
        <v>162</v>
      </c>
      <c r="JS229" s="151">
        <v>144</v>
      </c>
      <c r="JT229" s="151">
        <v>277</v>
      </c>
      <c r="JU229" s="151">
        <v>24</v>
      </c>
      <c r="JV229" s="151"/>
      <c r="JW229" s="151">
        <v>44</v>
      </c>
      <c r="JX229" s="151">
        <v>95</v>
      </c>
      <c r="JY229" s="151">
        <v>2503</v>
      </c>
      <c r="JZ229" s="151">
        <v>5</v>
      </c>
      <c r="KA229" s="151">
        <v>24</v>
      </c>
      <c r="KB229" s="151">
        <v>6</v>
      </c>
      <c r="KC229" s="151">
        <v>316</v>
      </c>
      <c r="KD229" s="151">
        <v>55</v>
      </c>
      <c r="KE229" s="151">
        <v>10</v>
      </c>
      <c r="KF229" s="151"/>
      <c r="KG229" s="151"/>
      <c r="KH229" s="151">
        <v>78</v>
      </c>
      <c r="KI229" s="151">
        <v>21</v>
      </c>
      <c r="KJ229" s="151"/>
      <c r="KK229" s="151">
        <v>1</v>
      </c>
      <c r="KL229" s="151">
        <v>47</v>
      </c>
      <c r="KM229" s="151">
        <v>23</v>
      </c>
      <c r="KN229" s="151">
        <v>7</v>
      </c>
      <c r="KO229" s="151"/>
      <c r="KP229" s="151"/>
      <c r="KQ229" s="151"/>
      <c r="KR229" s="151"/>
      <c r="KS229" s="151"/>
      <c r="KT229" s="151">
        <v>0</v>
      </c>
      <c r="KU229" s="151"/>
      <c r="KV229" s="151"/>
      <c r="KW229" s="151"/>
      <c r="KX229" s="151">
        <v>1</v>
      </c>
      <c r="KY229" s="151">
        <v>5</v>
      </c>
      <c r="KZ229" s="151"/>
      <c r="LA229" s="151">
        <v>3</v>
      </c>
      <c r="LB229" s="151"/>
      <c r="LC229" s="151"/>
      <c r="LD229" s="151"/>
      <c r="LE229" s="151"/>
      <c r="LF229" s="151"/>
      <c r="LG229" s="151"/>
      <c r="LH229" s="151"/>
      <c r="LI229" s="151"/>
      <c r="LJ229" s="151"/>
      <c r="LK229" s="151"/>
      <c r="LL229" s="151">
        <v>0</v>
      </c>
      <c r="LM229" s="151"/>
      <c r="LN229" s="151">
        <v>138</v>
      </c>
      <c r="LO229" s="151">
        <v>91</v>
      </c>
      <c r="LP229" s="151">
        <v>3</v>
      </c>
      <c r="LQ229" s="151"/>
      <c r="LR229" s="151"/>
      <c r="LS229" s="151"/>
      <c r="LT229" s="151"/>
      <c r="LU229" s="151"/>
      <c r="LV229" s="151"/>
      <c r="LW229" s="151"/>
      <c r="LX229" s="151">
        <v>9</v>
      </c>
      <c r="LY229" s="151">
        <v>1</v>
      </c>
      <c r="LZ229" s="151"/>
      <c r="MA229" s="151">
        <v>95</v>
      </c>
      <c r="MB229" s="151">
        <v>1</v>
      </c>
      <c r="MC229" s="151"/>
      <c r="MD229" s="151"/>
      <c r="ME229" s="151">
        <v>1</v>
      </c>
      <c r="MF229" s="151"/>
      <c r="MG229" s="151">
        <v>3</v>
      </c>
      <c r="MH229" s="151"/>
      <c r="MI229" s="151">
        <v>80</v>
      </c>
      <c r="MJ229" s="151"/>
      <c r="MK229" s="151"/>
      <c r="ML229" s="151"/>
      <c r="MM229" s="151"/>
      <c r="MN229" s="151"/>
      <c r="MO229" s="151">
        <v>1</v>
      </c>
      <c r="MP229" s="151">
        <v>123</v>
      </c>
      <c r="MQ229" s="151"/>
      <c r="MR229" s="151">
        <v>2</v>
      </c>
      <c r="MS229" s="151"/>
      <c r="MT229" s="151">
        <v>0</v>
      </c>
      <c r="MU229" s="151">
        <v>0</v>
      </c>
      <c r="MV229" s="151"/>
      <c r="MW229" s="151"/>
      <c r="MX229" s="151"/>
      <c r="MY229" s="151"/>
      <c r="MZ229" s="151"/>
      <c r="NA229" s="151">
        <v>40</v>
      </c>
      <c r="NB229" s="151">
        <v>0</v>
      </c>
      <c r="NC229" s="151"/>
      <c r="ND229" s="151">
        <v>2</v>
      </c>
      <c r="NE229" s="151">
        <v>2</v>
      </c>
      <c r="NF229" s="151">
        <v>2</v>
      </c>
      <c r="NG229" s="151"/>
      <c r="NH229" s="151"/>
      <c r="NI229" s="151"/>
      <c r="NJ229" s="151"/>
      <c r="NK229" s="151"/>
      <c r="NL229" s="151">
        <v>8</v>
      </c>
      <c r="NM229" s="151">
        <v>22</v>
      </c>
      <c r="NN229" s="151">
        <v>256</v>
      </c>
      <c r="NO229" s="151">
        <v>24</v>
      </c>
      <c r="NP229" s="151">
        <v>5</v>
      </c>
      <c r="NQ229" s="151">
        <v>11</v>
      </c>
      <c r="NR229" s="151">
        <v>3</v>
      </c>
      <c r="NS229" s="151">
        <v>4</v>
      </c>
      <c r="NT229" s="151"/>
      <c r="NU229" s="151"/>
      <c r="NV229" s="151">
        <v>7</v>
      </c>
      <c r="NW229" s="151"/>
      <c r="NX229" s="151"/>
      <c r="NY229" s="151">
        <v>51</v>
      </c>
      <c r="NZ229" s="151">
        <v>3</v>
      </c>
      <c r="OA229" s="151">
        <v>25</v>
      </c>
      <c r="OB229" s="151"/>
      <c r="OC229" s="151">
        <v>60</v>
      </c>
      <c r="OD229" s="151"/>
      <c r="OE229" s="151">
        <v>752</v>
      </c>
      <c r="OF229" s="151">
        <v>126</v>
      </c>
      <c r="OG229" s="151"/>
      <c r="OH229" s="151">
        <v>1</v>
      </c>
      <c r="OI229" s="151">
        <v>3</v>
      </c>
      <c r="OJ229" s="151">
        <v>62</v>
      </c>
      <c r="OK229" s="151">
        <v>135</v>
      </c>
      <c r="OL229" s="151">
        <v>264</v>
      </c>
      <c r="OM229" s="151"/>
      <c r="ON229" s="151">
        <v>11</v>
      </c>
      <c r="OO229" s="152">
        <v>0</v>
      </c>
      <c r="OP229" s="142">
        <v>11911</v>
      </c>
      <c r="OQ229" s="153">
        <v>3850</v>
      </c>
      <c r="OR229" s="151"/>
      <c r="OS229" s="151"/>
      <c r="OT229" s="151"/>
      <c r="OU229" s="151"/>
      <c r="OV229" s="151">
        <v>69</v>
      </c>
      <c r="OW229" s="151">
        <v>2012</v>
      </c>
      <c r="OX229" s="151">
        <v>-8055</v>
      </c>
      <c r="OY229" s="151"/>
      <c r="OZ229" s="151"/>
      <c r="PA229" s="151"/>
      <c r="PB229" s="151"/>
      <c r="PC229" s="151"/>
      <c r="PD229" s="151">
        <v>63</v>
      </c>
      <c r="PE229" s="151"/>
      <c r="PF229" s="151"/>
      <c r="PG229" s="151"/>
      <c r="PH229" s="151"/>
      <c r="PI229" s="151"/>
      <c r="PJ229" s="154"/>
      <c r="PK229" s="142">
        <v>-2061</v>
      </c>
      <c r="PL229" s="142">
        <v>9850</v>
      </c>
    </row>
    <row r="230" spans="1:428" ht="15" x14ac:dyDescent="0.25">
      <c r="A230" s="156">
        <v>315000</v>
      </c>
      <c r="B230" s="157" t="s">
        <v>729</v>
      </c>
      <c r="C230" s="147" t="s">
        <v>414</v>
      </c>
      <c r="D230" s="153"/>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c r="AE230" s="151"/>
      <c r="AF230" s="151"/>
      <c r="AG230" s="151"/>
      <c r="AH230" s="151"/>
      <c r="AI230" s="151"/>
      <c r="AJ230" s="151"/>
      <c r="AK230" s="151"/>
      <c r="AL230" s="151"/>
      <c r="AM230" s="151"/>
      <c r="AN230" s="151"/>
      <c r="AO230" s="151"/>
      <c r="AP230" s="151"/>
      <c r="AQ230" s="151"/>
      <c r="AR230" s="151"/>
      <c r="AS230" s="151"/>
      <c r="AT230" s="151"/>
      <c r="AU230" s="151"/>
      <c r="AV230" s="151"/>
      <c r="AW230" s="151">
        <v>0</v>
      </c>
      <c r="AX230" s="151"/>
      <c r="AY230" s="151"/>
      <c r="AZ230" s="151"/>
      <c r="BA230" s="151"/>
      <c r="BB230" s="151"/>
      <c r="BC230" s="151"/>
      <c r="BD230" s="151"/>
      <c r="BE230" s="151"/>
      <c r="BF230" s="151"/>
      <c r="BG230" s="151"/>
      <c r="BH230" s="151"/>
      <c r="BI230" s="151"/>
      <c r="BJ230" s="151"/>
      <c r="BK230" s="151"/>
      <c r="BL230" s="151"/>
      <c r="BM230" s="151"/>
      <c r="BN230" s="151"/>
      <c r="BO230" s="151"/>
      <c r="BP230" s="151"/>
      <c r="BQ230" s="151"/>
      <c r="BR230" s="151"/>
      <c r="BS230" s="151"/>
      <c r="BT230" s="151"/>
      <c r="BU230" s="151"/>
      <c r="BV230" s="151"/>
      <c r="BW230" s="151"/>
      <c r="BX230" s="151"/>
      <c r="BY230" s="151"/>
      <c r="BZ230" s="151"/>
      <c r="CA230" s="151"/>
      <c r="CB230" s="151"/>
      <c r="CC230" s="151"/>
      <c r="CD230" s="151"/>
      <c r="CE230" s="151"/>
      <c r="CF230" s="151"/>
      <c r="CG230" s="151"/>
      <c r="CH230" s="151"/>
      <c r="CI230" s="151"/>
      <c r="CJ230" s="151"/>
      <c r="CK230" s="151"/>
      <c r="CL230" s="151"/>
      <c r="CM230" s="151"/>
      <c r="CN230" s="151"/>
      <c r="CO230" s="151"/>
      <c r="CP230" s="151"/>
      <c r="CQ230" s="151"/>
      <c r="CR230" s="151"/>
      <c r="CS230" s="151"/>
      <c r="CT230" s="151"/>
      <c r="CU230" s="151"/>
      <c r="CV230" s="151"/>
      <c r="CW230" s="151"/>
      <c r="CX230" s="151"/>
      <c r="CY230" s="151"/>
      <c r="CZ230" s="151"/>
      <c r="DA230" s="151"/>
      <c r="DB230" s="151"/>
      <c r="DC230" s="151"/>
      <c r="DD230" s="151"/>
      <c r="DE230" s="151"/>
      <c r="DF230" s="151"/>
      <c r="DG230" s="151"/>
      <c r="DH230" s="151"/>
      <c r="DI230" s="151"/>
      <c r="DJ230" s="151"/>
      <c r="DK230" s="151"/>
      <c r="DL230" s="151"/>
      <c r="DM230" s="151"/>
      <c r="DN230" s="151"/>
      <c r="DO230" s="151"/>
      <c r="DP230" s="151"/>
      <c r="DQ230" s="151"/>
      <c r="DR230" s="151"/>
      <c r="DS230" s="151"/>
      <c r="DT230" s="151"/>
      <c r="DU230" s="151"/>
      <c r="DV230" s="151"/>
      <c r="DW230" s="151"/>
      <c r="DX230" s="151"/>
      <c r="DY230" s="151"/>
      <c r="DZ230" s="151"/>
      <c r="EA230" s="151"/>
      <c r="EB230" s="151"/>
      <c r="EC230" s="151"/>
      <c r="ED230" s="151"/>
      <c r="EE230" s="151"/>
      <c r="EF230" s="151"/>
      <c r="EG230" s="151"/>
      <c r="EH230" s="151"/>
      <c r="EI230" s="151"/>
      <c r="EJ230" s="151"/>
      <c r="EK230" s="151"/>
      <c r="EL230" s="151"/>
      <c r="EM230" s="151"/>
      <c r="EN230" s="151"/>
      <c r="EO230" s="151"/>
      <c r="EP230" s="151"/>
      <c r="EQ230" s="151"/>
      <c r="ER230" s="151"/>
      <c r="ES230" s="151"/>
      <c r="ET230" s="151"/>
      <c r="EU230" s="151"/>
      <c r="EV230" s="151"/>
      <c r="EW230" s="151"/>
      <c r="EX230" s="151"/>
      <c r="EY230" s="151"/>
      <c r="EZ230" s="151"/>
      <c r="FA230" s="151"/>
      <c r="FB230" s="151">
        <v>6</v>
      </c>
      <c r="FC230" s="151"/>
      <c r="FD230" s="151"/>
      <c r="FE230" s="151"/>
      <c r="FF230" s="151"/>
      <c r="FG230" s="151"/>
      <c r="FH230" s="151"/>
      <c r="FI230" s="151"/>
      <c r="FJ230" s="151"/>
      <c r="FK230" s="151"/>
      <c r="FL230" s="151"/>
      <c r="FM230" s="151"/>
      <c r="FN230" s="151"/>
      <c r="FO230" s="151"/>
      <c r="FP230" s="151"/>
      <c r="FQ230" s="151"/>
      <c r="FR230" s="151"/>
      <c r="FS230" s="151"/>
      <c r="FT230" s="151"/>
      <c r="FU230" s="151"/>
      <c r="FV230" s="151"/>
      <c r="FW230" s="151"/>
      <c r="FX230" s="151"/>
      <c r="FY230" s="151"/>
      <c r="FZ230" s="151"/>
      <c r="GA230" s="151"/>
      <c r="GB230" s="151"/>
      <c r="GC230" s="151"/>
      <c r="GD230" s="151"/>
      <c r="GE230" s="151"/>
      <c r="GF230" s="151"/>
      <c r="GG230" s="151"/>
      <c r="GH230" s="151"/>
      <c r="GI230" s="151"/>
      <c r="GJ230" s="151"/>
      <c r="GK230" s="151"/>
      <c r="GL230" s="151"/>
      <c r="GM230" s="151"/>
      <c r="GN230" s="151"/>
      <c r="GO230" s="151"/>
      <c r="GP230" s="151"/>
      <c r="GQ230" s="151"/>
      <c r="GR230" s="151"/>
      <c r="GS230" s="151"/>
      <c r="GT230" s="151"/>
      <c r="GU230" s="151"/>
      <c r="GV230" s="151"/>
      <c r="GW230" s="151"/>
      <c r="GX230" s="151"/>
      <c r="GY230" s="151"/>
      <c r="GZ230" s="151"/>
      <c r="HA230" s="151"/>
      <c r="HB230" s="151"/>
      <c r="HC230" s="151"/>
      <c r="HD230" s="151"/>
      <c r="HE230" s="151"/>
      <c r="HF230" s="151"/>
      <c r="HG230" s="151"/>
      <c r="HH230" s="151"/>
      <c r="HI230" s="151"/>
      <c r="HJ230" s="151"/>
      <c r="HK230" s="151"/>
      <c r="HL230" s="151"/>
      <c r="HM230" s="151"/>
      <c r="HN230" s="151">
        <v>2</v>
      </c>
      <c r="HO230" s="151">
        <v>18</v>
      </c>
      <c r="HP230" s="151">
        <v>0</v>
      </c>
      <c r="HQ230" s="151"/>
      <c r="HR230" s="151">
        <v>57</v>
      </c>
      <c r="HS230" s="151">
        <v>317</v>
      </c>
      <c r="HT230" s="151">
        <v>0</v>
      </c>
      <c r="HU230" s="151"/>
      <c r="HV230" s="151"/>
      <c r="HW230" s="151"/>
      <c r="HX230" s="151"/>
      <c r="HY230" s="151"/>
      <c r="HZ230" s="151"/>
      <c r="IA230" s="151"/>
      <c r="IB230" s="151"/>
      <c r="IC230" s="151">
        <v>1547</v>
      </c>
      <c r="ID230" s="151"/>
      <c r="IE230" s="151"/>
      <c r="IF230" s="151"/>
      <c r="IG230" s="151"/>
      <c r="IH230" s="151"/>
      <c r="II230" s="151"/>
      <c r="IJ230" s="151"/>
      <c r="IK230" s="151"/>
      <c r="IL230" s="151"/>
      <c r="IM230" s="151"/>
      <c r="IN230" s="151"/>
      <c r="IO230" s="151"/>
      <c r="IP230" s="151"/>
      <c r="IQ230" s="151"/>
      <c r="IR230" s="151"/>
      <c r="IS230" s="151"/>
      <c r="IT230" s="151"/>
      <c r="IU230" s="151"/>
      <c r="IV230" s="151"/>
      <c r="IW230" s="151"/>
      <c r="IX230" s="151"/>
      <c r="IY230" s="151"/>
      <c r="IZ230" s="151"/>
      <c r="JA230" s="151"/>
      <c r="JB230" s="151"/>
      <c r="JC230" s="151"/>
      <c r="JD230" s="151"/>
      <c r="JE230" s="151"/>
      <c r="JF230" s="151"/>
      <c r="JG230" s="151"/>
      <c r="JH230" s="151"/>
      <c r="JI230" s="151"/>
      <c r="JJ230" s="151"/>
      <c r="JK230" s="151">
        <v>1</v>
      </c>
      <c r="JL230" s="151"/>
      <c r="JM230" s="151"/>
      <c r="JN230" s="151"/>
      <c r="JO230" s="151"/>
      <c r="JP230" s="151"/>
      <c r="JQ230" s="151"/>
      <c r="JR230" s="151"/>
      <c r="JS230" s="151"/>
      <c r="JT230" s="151">
        <v>300</v>
      </c>
      <c r="JU230" s="151">
        <v>153</v>
      </c>
      <c r="JV230" s="151"/>
      <c r="JW230" s="151">
        <v>0</v>
      </c>
      <c r="JX230" s="151"/>
      <c r="JY230" s="151">
        <v>288</v>
      </c>
      <c r="JZ230" s="151"/>
      <c r="KA230" s="151"/>
      <c r="KB230" s="151"/>
      <c r="KC230" s="151">
        <v>34</v>
      </c>
      <c r="KD230" s="151"/>
      <c r="KE230" s="151"/>
      <c r="KF230" s="151"/>
      <c r="KG230" s="151"/>
      <c r="KH230" s="151"/>
      <c r="KI230" s="151"/>
      <c r="KJ230" s="151"/>
      <c r="KK230" s="151"/>
      <c r="KL230" s="151"/>
      <c r="KM230" s="151"/>
      <c r="KN230" s="151"/>
      <c r="KO230" s="151"/>
      <c r="KP230" s="151"/>
      <c r="KQ230" s="151"/>
      <c r="KR230" s="151"/>
      <c r="KS230" s="151"/>
      <c r="KT230" s="151">
        <v>16</v>
      </c>
      <c r="KU230" s="151"/>
      <c r="KV230" s="151"/>
      <c r="KW230" s="151">
        <v>5</v>
      </c>
      <c r="KX230" s="151">
        <v>80</v>
      </c>
      <c r="KY230" s="151">
        <v>348</v>
      </c>
      <c r="KZ230" s="151">
        <v>12</v>
      </c>
      <c r="LA230" s="151"/>
      <c r="LB230" s="151"/>
      <c r="LC230" s="151"/>
      <c r="LD230" s="151"/>
      <c r="LE230" s="151"/>
      <c r="LF230" s="151"/>
      <c r="LG230" s="151"/>
      <c r="LH230" s="151"/>
      <c r="LI230" s="151"/>
      <c r="LJ230" s="151"/>
      <c r="LK230" s="151"/>
      <c r="LL230" s="151"/>
      <c r="LM230" s="151"/>
      <c r="LN230" s="151"/>
      <c r="LO230" s="151"/>
      <c r="LP230" s="151"/>
      <c r="LQ230" s="151">
        <v>130</v>
      </c>
      <c r="LR230" s="151"/>
      <c r="LS230" s="151"/>
      <c r="LT230" s="151"/>
      <c r="LU230" s="151"/>
      <c r="LV230" s="151"/>
      <c r="LW230" s="151"/>
      <c r="LX230" s="151"/>
      <c r="LY230" s="151"/>
      <c r="LZ230" s="151"/>
      <c r="MA230" s="151">
        <v>19</v>
      </c>
      <c r="MB230" s="151"/>
      <c r="MC230" s="151"/>
      <c r="MD230" s="151"/>
      <c r="ME230" s="151"/>
      <c r="MF230" s="151"/>
      <c r="MG230" s="151">
        <v>6</v>
      </c>
      <c r="MH230" s="151"/>
      <c r="MI230" s="151">
        <v>58</v>
      </c>
      <c r="MJ230" s="151"/>
      <c r="MK230" s="151"/>
      <c r="ML230" s="151"/>
      <c r="MM230" s="151"/>
      <c r="MN230" s="151">
        <v>17</v>
      </c>
      <c r="MO230" s="151">
        <v>13</v>
      </c>
      <c r="MP230" s="151">
        <v>92</v>
      </c>
      <c r="MQ230" s="151"/>
      <c r="MR230" s="151">
        <v>37</v>
      </c>
      <c r="MS230" s="151">
        <v>43</v>
      </c>
      <c r="MT230" s="151">
        <v>20</v>
      </c>
      <c r="MU230" s="151"/>
      <c r="MV230" s="151"/>
      <c r="MW230" s="151">
        <v>1</v>
      </c>
      <c r="MX230" s="151"/>
      <c r="MY230" s="151">
        <v>4</v>
      </c>
      <c r="MZ230" s="151"/>
      <c r="NA230" s="151">
        <v>8</v>
      </c>
      <c r="NB230" s="151"/>
      <c r="NC230" s="151"/>
      <c r="ND230" s="151">
        <v>433</v>
      </c>
      <c r="NE230" s="151"/>
      <c r="NF230" s="151"/>
      <c r="NG230" s="151">
        <v>80</v>
      </c>
      <c r="NH230" s="151"/>
      <c r="NI230" s="151"/>
      <c r="NJ230" s="151"/>
      <c r="NK230" s="151"/>
      <c r="NL230" s="151"/>
      <c r="NM230" s="151"/>
      <c r="NN230" s="151">
        <v>16</v>
      </c>
      <c r="NO230" s="151">
        <v>6</v>
      </c>
      <c r="NP230" s="151">
        <v>28</v>
      </c>
      <c r="NQ230" s="151">
        <v>76</v>
      </c>
      <c r="NR230" s="151">
        <v>18</v>
      </c>
      <c r="NS230" s="151"/>
      <c r="NT230" s="151"/>
      <c r="NU230" s="151">
        <v>86</v>
      </c>
      <c r="NV230" s="151">
        <v>62</v>
      </c>
      <c r="NW230" s="151">
        <v>46</v>
      </c>
      <c r="NX230" s="151"/>
      <c r="NY230" s="151">
        <v>9</v>
      </c>
      <c r="NZ230" s="151"/>
      <c r="OA230" s="151">
        <v>14</v>
      </c>
      <c r="OB230" s="151"/>
      <c r="OC230" s="151">
        <v>1199</v>
      </c>
      <c r="OD230" s="151"/>
      <c r="OE230" s="151">
        <v>21</v>
      </c>
      <c r="OF230" s="151">
        <v>14</v>
      </c>
      <c r="OG230" s="151"/>
      <c r="OH230" s="151">
        <v>11</v>
      </c>
      <c r="OI230" s="151">
        <v>6</v>
      </c>
      <c r="OJ230" s="151">
        <v>488</v>
      </c>
      <c r="OK230" s="151">
        <v>335</v>
      </c>
      <c r="OL230" s="151">
        <v>882</v>
      </c>
      <c r="OM230" s="151"/>
      <c r="ON230" s="151">
        <v>25</v>
      </c>
      <c r="OO230" s="152">
        <v>2</v>
      </c>
      <c r="OP230" s="142">
        <v>7491</v>
      </c>
      <c r="OQ230" s="153">
        <v>100488</v>
      </c>
      <c r="OR230" s="151"/>
      <c r="OS230" s="151"/>
      <c r="OT230" s="151"/>
      <c r="OU230" s="151"/>
      <c r="OV230" s="151">
        <v>-159</v>
      </c>
      <c r="OW230" s="151">
        <v>2194</v>
      </c>
      <c r="OX230" s="151">
        <v>-98428</v>
      </c>
      <c r="OY230" s="151"/>
      <c r="OZ230" s="151"/>
      <c r="PA230" s="151"/>
      <c r="PB230" s="151"/>
      <c r="PC230" s="151"/>
      <c r="PD230" s="151"/>
      <c r="PE230" s="151"/>
      <c r="PF230" s="151"/>
      <c r="PG230" s="151"/>
      <c r="PH230" s="151"/>
      <c r="PI230" s="151"/>
      <c r="PJ230" s="154"/>
      <c r="PK230" s="142">
        <v>4095</v>
      </c>
      <c r="PL230" s="142">
        <v>11586</v>
      </c>
    </row>
    <row r="231" spans="1:428" ht="15" x14ac:dyDescent="0.25">
      <c r="A231" s="156">
        <v>316000</v>
      </c>
      <c r="B231" s="157" t="s">
        <v>729</v>
      </c>
      <c r="C231" s="147" t="s">
        <v>415</v>
      </c>
      <c r="D231" s="153"/>
      <c r="E231" s="151"/>
      <c r="F231" s="151"/>
      <c r="G231" s="151"/>
      <c r="H231" s="151"/>
      <c r="I231" s="151"/>
      <c r="J231" s="151"/>
      <c r="K231" s="151">
        <v>3</v>
      </c>
      <c r="L231" s="151"/>
      <c r="M231" s="151">
        <v>35</v>
      </c>
      <c r="N231" s="151"/>
      <c r="O231" s="151"/>
      <c r="P231" s="151"/>
      <c r="Q231" s="151"/>
      <c r="R231" s="151"/>
      <c r="S231" s="151"/>
      <c r="T231" s="151"/>
      <c r="U231" s="151"/>
      <c r="V231" s="151"/>
      <c r="W231" s="151"/>
      <c r="X231" s="151"/>
      <c r="Y231" s="151">
        <v>0</v>
      </c>
      <c r="Z231" s="151"/>
      <c r="AA231" s="151"/>
      <c r="AB231" s="151"/>
      <c r="AC231" s="151"/>
      <c r="AD231" s="151"/>
      <c r="AE231" s="151"/>
      <c r="AF231" s="151"/>
      <c r="AG231" s="151"/>
      <c r="AH231" s="151"/>
      <c r="AI231" s="151"/>
      <c r="AJ231" s="151"/>
      <c r="AK231" s="151"/>
      <c r="AL231" s="151"/>
      <c r="AM231" s="151"/>
      <c r="AN231" s="151"/>
      <c r="AO231" s="151"/>
      <c r="AP231" s="151"/>
      <c r="AQ231" s="151"/>
      <c r="AR231" s="151"/>
      <c r="AS231" s="151"/>
      <c r="AT231" s="151"/>
      <c r="AU231" s="151"/>
      <c r="AV231" s="151"/>
      <c r="AW231" s="151"/>
      <c r="AX231" s="151"/>
      <c r="AY231" s="151"/>
      <c r="AZ231" s="151"/>
      <c r="BA231" s="151"/>
      <c r="BB231" s="151"/>
      <c r="BC231" s="151"/>
      <c r="BD231" s="151"/>
      <c r="BE231" s="151"/>
      <c r="BF231" s="151"/>
      <c r="BG231" s="151"/>
      <c r="BH231" s="151"/>
      <c r="BI231" s="151"/>
      <c r="BJ231" s="151"/>
      <c r="BK231" s="151"/>
      <c r="BL231" s="151"/>
      <c r="BM231" s="151"/>
      <c r="BN231" s="151"/>
      <c r="BO231" s="151"/>
      <c r="BP231" s="151"/>
      <c r="BQ231" s="151"/>
      <c r="BR231" s="151"/>
      <c r="BS231" s="151"/>
      <c r="BT231" s="151"/>
      <c r="BU231" s="151"/>
      <c r="BV231" s="151"/>
      <c r="BW231" s="151"/>
      <c r="BX231" s="151"/>
      <c r="BY231" s="151"/>
      <c r="BZ231" s="151"/>
      <c r="CA231" s="151"/>
      <c r="CB231" s="151"/>
      <c r="CC231" s="151"/>
      <c r="CD231" s="151"/>
      <c r="CE231" s="151"/>
      <c r="CF231" s="151"/>
      <c r="CG231" s="151"/>
      <c r="CH231" s="151"/>
      <c r="CI231" s="151"/>
      <c r="CJ231" s="151"/>
      <c r="CK231" s="151"/>
      <c r="CL231" s="151"/>
      <c r="CM231" s="151"/>
      <c r="CN231" s="151"/>
      <c r="CO231" s="151"/>
      <c r="CP231" s="151"/>
      <c r="CQ231" s="151"/>
      <c r="CR231" s="151"/>
      <c r="CS231" s="151"/>
      <c r="CT231" s="151"/>
      <c r="CU231" s="151"/>
      <c r="CV231" s="151"/>
      <c r="CW231" s="151"/>
      <c r="CX231" s="151"/>
      <c r="CY231" s="151"/>
      <c r="CZ231" s="151"/>
      <c r="DA231" s="151"/>
      <c r="DB231" s="151"/>
      <c r="DC231" s="151"/>
      <c r="DD231" s="151"/>
      <c r="DE231" s="151"/>
      <c r="DF231" s="151"/>
      <c r="DG231" s="151"/>
      <c r="DH231" s="151"/>
      <c r="DI231" s="151"/>
      <c r="DJ231" s="151"/>
      <c r="DK231" s="151"/>
      <c r="DL231" s="151"/>
      <c r="DM231" s="151"/>
      <c r="DN231" s="151"/>
      <c r="DO231" s="151"/>
      <c r="DP231" s="151"/>
      <c r="DQ231" s="151"/>
      <c r="DR231" s="151"/>
      <c r="DS231" s="151"/>
      <c r="DT231" s="151"/>
      <c r="DU231" s="151"/>
      <c r="DV231" s="151"/>
      <c r="DW231" s="151"/>
      <c r="DX231" s="151"/>
      <c r="DY231" s="151"/>
      <c r="DZ231" s="151"/>
      <c r="EA231" s="151"/>
      <c r="EB231" s="151"/>
      <c r="EC231" s="151"/>
      <c r="ED231" s="151"/>
      <c r="EE231" s="151"/>
      <c r="EF231" s="151"/>
      <c r="EG231" s="151"/>
      <c r="EH231" s="151"/>
      <c r="EI231" s="151"/>
      <c r="EJ231" s="151"/>
      <c r="EK231" s="151"/>
      <c r="EL231" s="151"/>
      <c r="EM231" s="151"/>
      <c r="EN231" s="151"/>
      <c r="EO231" s="151"/>
      <c r="EP231" s="151"/>
      <c r="EQ231" s="151"/>
      <c r="ER231" s="151">
        <v>70</v>
      </c>
      <c r="ES231" s="151">
        <v>146</v>
      </c>
      <c r="ET231" s="151"/>
      <c r="EU231" s="151"/>
      <c r="EV231" s="151"/>
      <c r="EW231" s="151"/>
      <c r="EX231" s="151"/>
      <c r="EY231" s="151"/>
      <c r="EZ231" s="151"/>
      <c r="FA231" s="151"/>
      <c r="FB231" s="151">
        <v>1108</v>
      </c>
      <c r="FC231" s="151"/>
      <c r="FD231" s="151"/>
      <c r="FE231" s="151"/>
      <c r="FF231" s="151"/>
      <c r="FG231" s="151"/>
      <c r="FH231" s="151"/>
      <c r="FI231" s="151"/>
      <c r="FJ231" s="151"/>
      <c r="FK231" s="151"/>
      <c r="FL231" s="151"/>
      <c r="FM231" s="151"/>
      <c r="FN231" s="151"/>
      <c r="FO231" s="151"/>
      <c r="FP231" s="151"/>
      <c r="FQ231" s="151"/>
      <c r="FR231" s="151"/>
      <c r="FS231" s="151"/>
      <c r="FT231" s="151"/>
      <c r="FU231" s="151"/>
      <c r="FV231" s="151"/>
      <c r="FW231" s="151"/>
      <c r="FX231" s="151"/>
      <c r="FY231" s="151"/>
      <c r="FZ231" s="151"/>
      <c r="GA231" s="151"/>
      <c r="GB231" s="151"/>
      <c r="GC231" s="151"/>
      <c r="GD231" s="151"/>
      <c r="GE231" s="151">
        <v>91</v>
      </c>
      <c r="GF231" s="151"/>
      <c r="GG231" s="151"/>
      <c r="GH231" s="151"/>
      <c r="GI231" s="151"/>
      <c r="GJ231" s="151"/>
      <c r="GK231" s="151"/>
      <c r="GL231" s="151"/>
      <c r="GM231" s="151"/>
      <c r="GN231" s="151"/>
      <c r="GO231" s="151"/>
      <c r="GP231" s="151"/>
      <c r="GQ231" s="151"/>
      <c r="GR231" s="151"/>
      <c r="GS231" s="151"/>
      <c r="GT231" s="151"/>
      <c r="GU231" s="151"/>
      <c r="GV231" s="151"/>
      <c r="GW231" s="151"/>
      <c r="GX231" s="151">
        <v>14</v>
      </c>
      <c r="GY231" s="151"/>
      <c r="GZ231" s="151"/>
      <c r="HA231" s="151"/>
      <c r="HB231" s="151"/>
      <c r="HC231" s="151"/>
      <c r="HD231" s="151"/>
      <c r="HE231" s="151"/>
      <c r="HF231" s="151"/>
      <c r="HG231" s="151"/>
      <c r="HH231" s="151"/>
      <c r="HI231" s="151"/>
      <c r="HJ231" s="151"/>
      <c r="HK231" s="151"/>
      <c r="HL231" s="151"/>
      <c r="HM231" s="151"/>
      <c r="HN231" s="151"/>
      <c r="HO231" s="151"/>
      <c r="HP231" s="151"/>
      <c r="HQ231" s="151"/>
      <c r="HR231" s="151">
        <v>116</v>
      </c>
      <c r="HS231" s="151">
        <v>131</v>
      </c>
      <c r="HT231" s="151">
        <v>503</v>
      </c>
      <c r="HU231" s="151"/>
      <c r="HV231" s="151"/>
      <c r="HW231" s="151"/>
      <c r="HX231" s="151"/>
      <c r="HY231" s="151"/>
      <c r="HZ231" s="151"/>
      <c r="IA231" s="151"/>
      <c r="IB231" s="151"/>
      <c r="IC231" s="151">
        <v>203</v>
      </c>
      <c r="ID231" s="151"/>
      <c r="IE231" s="151">
        <v>11</v>
      </c>
      <c r="IF231" s="151"/>
      <c r="IG231" s="151"/>
      <c r="IH231" s="151"/>
      <c r="II231" s="151"/>
      <c r="IJ231" s="151"/>
      <c r="IK231" s="151"/>
      <c r="IL231" s="151"/>
      <c r="IM231" s="151"/>
      <c r="IN231" s="151"/>
      <c r="IO231" s="151"/>
      <c r="IP231" s="151"/>
      <c r="IQ231" s="151"/>
      <c r="IR231" s="151"/>
      <c r="IS231" s="151"/>
      <c r="IT231" s="151"/>
      <c r="IU231" s="151"/>
      <c r="IV231" s="151"/>
      <c r="IW231" s="151"/>
      <c r="IX231" s="151"/>
      <c r="IY231" s="151"/>
      <c r="IZ231" s="151"/>
      <c r="JA231" s="151"/>
      <c r="JB231" s="151"/>
      <c r="JC231" s="151"/>
      <c r="JD231" s="151"/>
      <c r="JE231" s="151"/>
      <c r="JF231" s="151"/>
      <c r="JG231" s="151"/>
      <c r="JH231" s="151"/>
      <c r="JI231" s="151"/>
      <c r="JJ231" s="151"/>
      <c r="JK231" s="151"/>
      <c r="JL231" s="151">
        <v>4</v>
      </c>
      <c r="JM231" s="151">
        <v>15</v>
      </c>
      <c r="JN231" s="151">
        <v>4</v>
      </c>
      <c r="JO231" s="151"/>
      <c r="JP231" s="151">
        <v>3</v>
      </c>
      <c r="JQ231" s="151">
        <v>17</v>
      </c>
      <c r="JR231" s="151">
        <v>50</v>
      </c>
      <c r="JS231" s="151"/>
      <c r="JT231" s="151">
        <v>28</v>
      </c>
      <c r="JU231" s="151"/>
      <c r="JV231" s="151"/>
      <c r="JW231" s="151">
        <v>33</v>
      </c>
      <c r="JX231" s="151">
        <v>2</v>
      </c>
      <c r="JY231" s="151">
        <v>9</v>
      </c>
      <c r="JZ231" s="151">
        <v>4</v>
      </c>
      <c r="KA231" s="151">
        <v>4</v>
      </c>
      <c r="KB231" s="151">
        <v>12</v>
      </c>
      <c r="KC231" s="151">
        <v>106</v>
      </c>
      <c r="KD231" s="151">
        <v>18</v>
      </c>
      <c r="KE231" s="151"/>
      <c r="KF231" s="151"/>
      <c r="KG231" s="151"/>
      <c r="KH231" s="151"/>
      <c r="KI231" s="151"/>
      <c r="KJ231" s="151"/>
      <c r="KK231" s="151"/>
      <c r="KL231" s="151"/>
      <c r="KM231" s="151"/>
      <c r="KN231" s="151"/>
      <c r="KO231" s="151"/>
      <c r="KP231" s="151"/>
      <c r="KQ231" s="151"/>
      <c r="KR231" s="151"/>
      <c r="KS231" s="151"/>
      <c r="KT231" s="151"/>
      <c r="KU231" s="151"/>
      <c r="KV231" s="151"/>
      <c r="KW231" s="151"/>
      <c r="KX231" s="151"/>
      <c r="KY231" s="151"/>
      <c r="KZ231" s="151"/>
      <c r="LA231" s="151">
        <v>0</v>
      </c>
      <c r="LB231" s="151"/>
      <c r="LC231" s="151"/>
      <c r="LD231" s="151"/>
      <c r="LE231" s="151"/>
      <c r="LF231" s="151"/>
      <c r="LG231" s="151"/>
      <c r="LH231" s="151"/>
      <c r="LI231" s="151"/>
      <c r="LJ231" s="151"/>
      <c r="LK231" s="151"/>
      <c r="LL231" s="151"/>
      <c r="LM231" s="151"/>
      <c r="LN231" s="151"/>
      <c r="LO231" s="151"/>
      <c r="LP231" s="151"/>
      <c r="LQ231" s="151"/>
      <c r="LR231" s="151"/>
      <c r="LS231" s="151"/>
      <c r="LT231" s="151"/>
      <c r="LU231" s="151"/>
      <c r="LV231" s="151"/>
      <c r="LW231" s="151"/>
      <c r="LX231" s="151"/>
      <c r="LY231" s="151"/>
      <c r="LZ231" s="151"/>
      <c r="MA231" s="151"/>
      <c r="MB231" s="151"/>
      <c r="MC231" s="151"/>
      <c r="MD231" s="151"/>
      <c r="ME231" s="151"/>
      <c r="MF231" s="151"/>
      <c r="MG231" s="151"/>
      <c r="MH231" s="151"/>
      <c r="MI231" s="151">
        <v>15</v>
      </c>
      <c r="MJ231" s="151"/>
      <c r="MK231" s="151"/>
      <c r="ML231" s="151">
        <v>2</v>
      </c>
      <c r="MM231" s="151"/>
      <c r="MN231" s="151"/>
      <c r="MO231" s="151">
        <v>3</v>
      </c>
      <c r="MP231" s="151"/>
      <c r="MQ231" s="151"/>
      <c r="MR231" s="151">
        <v>0</v>
      </c>
      <c r="MS231" s="151"/>
      <c r="MT231" s="151">
        <v>9</v>
      </c>
      <c r="MU231" s="151"/>
      <c r="MV231" s="151"/>
      <c r="MW231" s="151"/>
      <c r="MX231" s="151">
        <v>0</v>
      </c>
      <c r="MY231" s="151"/>
      <c r="MZ231" s="151">
        <v>5</v>
      </c>
      <c r="NA231" s="151">
        <v>37</v>
      </c>
      <c r="NB231" s="151"/>
      <c r="NC231" s="151"/>
      <c r="ND231" s="151">
        <v>1</v>
      </c>
      <c r="NE231" s="151">
        <v>6</v>
      </c>
      <c r="NF231" s="151">
        <v>0</v>
      </c>
      <c r="NG231" s="151"/>
      <c r="NH231" s="151">
        <v>11</v>
      </c>
      <c r="NI231" s="151"/>
      <c r="NJ231" s="151"/>
      <c r="NK231" s="151"/>
      <c r="NL231" s="151"/>
      <c r="NM231" s="151"/>
      <c r="NN231" s="151">
        <v>10</v>
      </c>
      <c r="NO231" s="151">
        <v>3</v>
      </c>
      <c r="NP231" s="151"/>
      <c r="NQ231" s="151"/>
      <c r="NR231" s="151"/>
      <c r="NS231" s="151">
        <v>73</v>
      </c>
      <c r="NT231" s="151"/>
      <c r="NU231" s="151"/>
      <c r="NV231" s="151">
        <v>126</v>
      </c>
      <c r="NW231" s="151"/>
      <c r="NX231" s="151"/>
      <c r="NY231" s="151"/>
      <c r="NZ231" s="151"/>
      <c r="OA231" s="151">
        <v>5</v>
      </c>
      <c r="OB231" s="151"/>
      <c r="OC231" s="151">
        <v>30</v>
      </c>
      <c r="OD231" s="151"/>
      <c r="OE231" s="151">
        <v>185</v>
      </c>
      <c r="OF231" s="151">
        <v>33</v>
      </c>
      <c r="OG231" s="151">
        <v>36</v>
      </c>
      <c r="OH231" s="151"/>
      <c r="OI231" s="151"/>
      <c r="OJ231" s="151"/>
      <c r="OK231" s="151">
        <v>3</v>
      </c>
      <c r="OL231" s="151">
        <v>48</v>
      </c>
      <c r="OM231" s="151"/>
      <c r="ON231" s="151"/>
      <c r="OO231" s="152"/>
      <c r="OP231" s="142">
        <v>3380</v>
      </c>
      <c r="OQ231" s="153">
        <v>43143</v>
      </c>
      <c r="OR231" s="151"/>
      <c r="OS231" s="151"/>
      <c r="OT231" s="151"/>
      <c r="OU231" s="151"/>
      <c r="OV231" s="151">
        <v>204</v>
      </c>
      <c r="OW231" s="151">
        <v>1897</v>
      </c>
      <c r="OX231" s="151">
        <v>-43661</v>
      </c>
      <c r="OY231" s="151"/>
      <c r="OZ231" s="151"/>
      <c r="PA231" s="151"/>
      <c r="PB231" s="151"/>
      <c r="PC231" s="151"/>
      <c r="PD231" s="151"/>
      <c r="PE231" s="151"/>
      <c r="PF231" s="151"/>
      <c r="PG231" s="151"/>
      <c r="PH231" s="151"/>
      <c r="PI231" s="151"/>
      <c r="PJ231" s="154"/>
      <c r="PK231" s="142">
        <v>1584</v>
      </c>
      <c r="PL231" s="142">
        <v>4963</v>
      </c>
    </row>
    <row r="232" spans="1:428" ht="15" x14ac:dyDescent="0.25">
      <c r="A232" s="156">
        <v>322110</v>
      </c>
      <c r="B232" s="157" t="s">
        <v>729</v>
      </c>
      <c r="C232" s="147" t="s">
        <v>416</v>
      </c>
      <c r="D232" s="153"/>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v>1</v>
      </c>
      <c r="AE232" s="151"/>
      <c r="AF232" s="151"/>
      <c r="AG232" s="151"/>
      <c r="AH232" s="151"/>
      <c r="AI232" s="151"/>
      <c r="AJ232" s="151"/>
      <c r="AK232" s="151"/>
      <c r="AL232" s="151"/>
      <c r="AM232" s="151"/>
      <c r="AN232" s="151"/>
      <c r="AO232" s="151"/>
      <c r="AP232" s="151"/>
      <c r="AQ232" s="151"/>
      <c r="AR232" s="151"/>
      <c r="AS232" s="151"/>
      <c r="AT232" s="151"/>
      <c r="AU232" s="151"/>
      <c r="AV232" s="151"/>
      <c r="AW232" s="151"/>
      <c r="AX232" s="151"/>
      <c r="AY232" s="151"/>
      <c r="AZ232" s="151"/>
      <c r="BA232" s="151"/>
      <c r="BB232" s="151"/>
      <c r="BC232" s="151"/>
      <c r="BD232" s="151"/>
      <c r="BE232" s="151"/>
      <c r="BF232" s="151"/>
      <c r="BG232" s="151"/>
      <c r="BH232" s="151"/>
      <c r="BI232" s="151"/>
      <c r="BJ232" s="151"/>
      <c r="BK232" s="151"/>
      <c r="BL232" s="151"/>
      <c r="BM232" s="151"/>
      <c r="BN232" s="151"/>
      <c r="BO232" s="151"/>
      <c r="BP232" s="151"/>
      <c r="BQ232" s="151"/>
      <c r="BR232" s="151"/>
      <c r="BS232" s="151"/>
      <c r="BT232" s="151"/>
      <c r="BU232" s="151"/>
      <c r="BV232" s="151"/>
      <c r="BW232" s="151"/>
      <c r="BX232" s="151"/>
      <c r="BY232" s="151"/>
      <c r="BZ232" s="151"/>
      <c r="CA232" s="151"/>
      <c r="CB232" s="151"/>
      <c r="CC232" s="151">
        <v>2</v>
      </c>
      <c r="CD232" s="151"/>
      <c r="CE232" s="151"/>
      <c r="CF232" s="151"/>
      <c r="CG232" s="151"/>
      <c r="CH232" s="151"/>
      <c r="CI232" s="151"/>
      <c r="CJ232" s="151"/>
      <c r="CK232" s="151"/>
      <c r="CL232" s="151"/>
      <c r="CM232" s="151"/>
      <c r="CN232" s="151"/>
      <c r="CO232" s="151"/>
      <c r="CP232" s="151"/>
      <c r="CQ232" s="151"/>
      <c r="CR232" s="151"/>
      <c r="CS232" s="151"/>
      <c r="CT232" s="151"/>
      <c r="CU232" s="151"/>
      <c r="CV232" s="151"/>
      <c r="CW232" s="151"/>
      <c r="CX232" s="151"/>
      <c r="CY232" s="151"/>
      <c r="CZ232" s="151"/>
      <c r="DA232" s="151"/>
      <c r="DB232" s="151"/>
      <c r="DC232" s="151"/>
      <c r="DD232" s="151"/>
      <c r="DE232" s="151"/>
      <c r="DF232" s="151"/>
      <c r="DG232" s="151"/>
      <c r="DH232" s="151"/>
      <c r="DI232" s="151"/>
      <c r="DJ232" s="151"/>
      <c r="DK232" s="151"/>
      <c r="DL232" s="151"/>
      <c r="DM232" s="151"/>
      <c r="DN232" s="151"/>
      <c r="DO232" s="151"/>
      <c r="DP232" s="151"/>
      <c r="DQ232" s="151"/>
      <c r="DR232" s="151"/>
      <c r="DS232" s="151"/>
      <c r="DT232" s="151"/>
      <c r="DU232" s="151"/>
      <c r="DV232" s="151"/>
      <c r="DW232" s="151"/>
      <c r="DX232" s="151"/>
      <c r="DY232" s="151"/>
      <c r="DZ232" s="151"/>
      <c r="EA232" s="151"/>
      <c r="EB232" s="151"/>
      <c r="EC232" s="151"/>
      <c r="ED232" s="151"/>
      <c r="EE232" s="151"/>
      <c r="EF232" s="151"/>
      <c r="EG232" s="151"/>
      <c r="EH232" s="151"/>
      <c r="EI232" s="151"/>
      <c r="EJ232" s="151"/>
      <c r="EK232" s="151"/>
      <c r="EL232" s="151"/>
      <c r="EM232" s="151"/>
      <c r="EN232" s="151"/>
      <c r="EO232" s="151"/>
      <c r="EP232" s="151"/>
      <c r="EQ232" s="151"/>
      <c r="ER232" s="151"/>
      <c r="ES232" s="151"/>
      <c r="ET232" s="151"/>
      <c r="EU232" s="151"/>
      <c r="EV232" s="151"/>
      <c r="EW232" s="151"/>
      <c r="EX232" s="151"/>
      <c r="EY232" s="151"/>
      <c r="EZ232" s="151"/>
      <c r="FA232" s="151"/>
      <c r="FB232" s="151"/>
      <c r="FC232" s="151"/>
      <c r="FD232" s="151"/>
      <c r="FE232" s="151"/>
      <c r="FF232" s="151"/>
      <c r="FG232" s="151"/>
      <c r="FH232" s="151"/>
      <c r="FI232" s="151"/>
      <c r="FJ232" s="151"/>
      <c r="FK232" s="151"/>
      <c r="FL232" s="151"/>
      <c r="FM232" s="151"/>
      <c r="FN232" s="151"/>
      <c r="FO232" s="151"/>
      <c r="FP232" s="151"/>
      <c r="FQ232" s="151"/>
      <c r="FR232" s="151"/>
      <c r="FS232" s="151"/>
      <c r="FT232" s="151"/>
      <c r="FU232" s="151"/>
      <c r="FV232" s="151"/>
      <c r="FW232" s="151"/>
      <c r="FX232" s="151"/>
      <c r="FY232" s="151"/>
      <c r="FZ232" s="151"/>
      <c r="GA232" s="151"/>
      <c r="GB232" s="151"/>
      <c r="GC232" s="151"/>
      <c r="GD232" s="151"/>
      <c r="GE232" s="151"/>
      <c r="GF232" s="151"/>
      <c r="GG232" s="151"/>
      <c r="GH232" s="151"/>
      <c r="GI232" s="151"/>
      <c r="GJ232" s="151"/>
      <c r="GK232" s="151"/>
      <c r="GL232" s="151"/>
      <c r="GM232" s="151"/>
      <c r="GN232" s="151"/>
      <c r="GO232" s="151"/>
      <c r="GP232" s="151"/>
      <c r="GQ232" s="151"/>
      <c r="GR232" s="151"/>
      <c r="GS232" s="151"/>
      <c r="GT232" s="151"/>
      <c r="GU232" s="151">
        <v>2</v>
      </c>
      <c r="GV232" s="151"/>
      <c r="GW232" s="151"/>
      <c r="GX232" s="151"/>
      <c r="GY232" s="151"/>
      <c r="GZ232" s="151"/>
      <c r="HA232" s="151"/>
      <c r="HB232" s="151"/>
      <c r="HC232" s="151"/>
      <c r="HD232" s="151"/>
      <c r="HE232" s="151"/>
      <c r="HF232" s="151"/>
      <c r="HG232" s="151"/>
      <c r="HH232" s="151"/>
      <c r="HI232" s="151"/>
      <c r="HJ232" s="151"/>
      <c r="HK232" s="151"/>
      <c r="HL232" s="151"/>
      <c r="HM232" s="151"/>
      <c r="HN232" s="151"/>
      <c r="HO232" s="151"/>
      <c r="HP232" s="151"/>
      <c r="HQ232" s="151"/>
      <c r="HR232" s="151"/>
      <c r="HS232" s="151"/>
      <c r="HT232" s="151"/>
      <c r="HU232" s="151">
        <v>283</v>
      </c>
      <c r="HV232" s="151">
        <v>2855</v>
      </c>
      <c r="HW232" s="151">
        <v>396</v>
      </c>
      <c r="HX232" s="151">
        <v>526</v>
      </c>
      <c r="HY232" s="151">
        <v>491</v>
      </c>
      <c r="HZ232" s="151">
        <v>100</v>
      </c>
      <c r="IA232" s="151">
        <v>433</v>
      </c>
      <c r="IB232" s="151">
        <v>352</v>
      </c>
      <c r="IC232" s="151"/>
      <c r="ID232" s="151"/>
      <c r="IE232" s="151"/>
      <c r="IF232" s="151"/>
      <c r="IG232" s="151"/>
      <c r="IH232" s="151"/>
      <c r="II232" s="151"/>
      <c r="IJ232" s="151"/>
      <c r="IK232" s="151"/>
      <c r="IL232" s="151"/>
      <c r="IM232" s="151"/>
      <c r="IN232" s="151"/>
      <c r="IO232" s="151">
        <v>184</v>
      </c>
      <c r="IP232" s="151"/>
      <c r="IQ232" s="151"/>
      <c r="IR232" s="151"/>
      <c r="IS232" s="151"/>
      <c r="IT232" s="151"/>
      <c r="IU232" s="151"/>
      <c r="IV232" s="151"/>
      <c r="IW232" s="151"/>
      <c r="IX232" s="151"/>
      <c r="IY232" s="151"/>
      <c r="IZ232" s="151"/>
      <c r="JA232" s="151"/>
      <c r="JB232" s="151"/>
      <c r="JC232" s="151"/>
      <c r="JD232" s="151"/>
      <c r="JE232" s="151"/>
      <c r="JF232" s="151"/>
      <c r="JG232" s="151"/>
      <c r="JH232" s="151"/>
      <c r="JI232" s="151"/>
      <c r="JJ232" s="151"/>
      <c r="JK232" s="151"/>
      <c r="JL232" s="151"/>
      <c r="JM232" s="151"/>
      <c r="JN232" s="151"/>
      <c r="JO232" s="151"/>
      <c r="JP232" s="151"/>
      <c r="JQ232" s="151"/>
      <c r="JR232" s="151"/>
      <c r="JS232" s="151"/>
      <c r="JT232" s="151"/>
      <c r="JU232" s="151"/>
      <c r="JV232" s="151"/>
      <c r="JW232" s="151"/>
      <c r="JX232" s="151"/>
      <c r="JY232" s="151"/>
      <c r="JZ232" s="151"/>
      <c r="KA232" s="151"/>
      <c r="KB232" s="151"/>
      <c r="KC232" s="151"/>
      <c r="KD232" s="151"/>
      <c r="KE232" s="151"/>
      <c r="KF232" s="151"/>
      <c r="KG232" s="151"/>
      <c r="KH232" s="151"/>
      <c r="KI232" s="151"/>
      <c r="KJ232" s="151"/>
      <c r="KK232" s="151"/>
      <c r="KL232" s="151"/>
      <c r="KM232" s="151"/>
      <c r="KN232" s="151"/>
      <c r="KO232" s="151"/>
      <c r="KP232" s="151"/>
      <c r="KQ232" s="151"/>
      <c r="KR232" s="151"/>
      <c r="KS232" s="151"/>
      <c r="KT232" s="151"/>
      <c r="KU232" s="151"/>
      <c r="KV232" s="151"/>
      <c r="KW232" s="151"/>
      <c r="KX232" s="151"/>
      <c r="KY232" s="151"/>
      <c r="KZ232" s="151"/>
      <c r="LA232" s="151"/>
      <c r="LB232" s="151"/>
      <c r="LC232" s="151"/>
      <c r="LD232" s="151"/>
      <c r="LE232" s="151"/>
      <c r="LF232" s="151"/>
      <c r="LG232" s="151"/>
      <c r="LH232" s="151"/>
      <c r="LI232" s="151"/>
      <c r="LJ232" s="151"/>
      <c r="LK232" s="151"/>
      <c r="LL232" s="151"/>
      <c r="LM232" s="151"/>
      <c r="LN232" s="151"/>
      <c r="LO232" s="151"/>
      <c r="LP232" s="151"/>
      <c r="LQ232" s="151"/>
      <c r="LR232" s="151"/>
      <c r="LS232" s="151"/>
      <c r="LT232" s="151"/>
      <c r="LU232" s="151"/>
      <c r="LV232" s="151"/>
      <c r="LW232" s="151"/>
      <c r="LX232" s="151"/>
      <c r="LY232" s="151"/>
      <c r="LZ232" s="151"/>
      <c r="MA232" s="151">
        <v>2</v>
      </c>
      <c r="MB232" s="151"/>
      <c r="MC232" s="151"/>
      <c r="MD232" s="151"/>
      <c r="ME232" s="151"/>
      <c r="MF232" s="151"/>
      <c r="MG232" s="151"/>
      <c r="MH232" s="151"/>
      <c r="MI232" s="151"/>
      <c r="MJ232" s="151"/>
      <c r="MK232" s="151"/>
      <c r="ML232" s="151"/>
      <c r="MM232" s="151"/>
      <c r="MN232" s="151"/>
      <c r="MO232" s="151"/>
      <c r="MP232" s="151"/>
      <c r="MQ232" s="151"/>
      <c r="MR232" s="151"/>
      <c r="MS232" s="151"/>
      <c r="MT232" s="151"/>
      <c r="MU232" s="151"/>
      <c r="MV232" s="151"/>
      <c r="MW232" s="151"/>
      <c r="MX232" s="151"/>
      <c r="MY232" s="151"/>
      <c r="MZ232" s="151"/>
      <c r="NA232" s="151"/>
      <c r="NB232" s="151"/>
      <c r="NC232" s="151"/>
      <c r="ND232" s="151"/>
      <c r="NE232" s="151"/>
      <c r="NF232" s="151"/>
      <c r="NG232" s="151"/>
      <c r="NH232" s="151"/>
      <c r="NI232" s="151"/>
      <c r="NJ232" s="151"/>
      <c r="NK232" s="151"/>
      <c r="NL232" s="151"/>
      <c r="NM232" s="151"/>
      <c r="NN232" s="151"/>
      <c r="NO232" s="151"/>
      <c r="NP232" s="151"/>
      <c r="NQ232" s="151"/>
      <c r="NR232" s="151"/>
      <c r="NS232" s="151"/>
      <c r="NT232" s="151"/>
      <c r="NU232" s="151"/>
      <c r="NV232" s="151"/>
      <c r="NW232" s="151"/>
      <c r="NX232" s="151"/>
      <c r="NY232" s="151"/>
      <c r="NZ232" s="151"/>
      <c r="OA232" s="151"/>
      <c r="OB232" s="151"/>
      <c r="OC232" s="151"/>
      <c r="OD232" s="151"/>
      <c r="OE232" s="151"/>
      <c r="OF232" s="151"/>
      <c r="OG232" s="151"/>
      <c r="OH232" s="151"/>
      <c r="OI232" s="151"/>
      <c r="OJ232" s="151"/>
      <c r="OK232" s="151"/>
      <c r="OL232" s="151"/>
      <c r="OM232" s="151"/>
      <c r="ON232" s="151"/>
      <c r="OO232" s="152"/>
      <c r="OP232" s="142">
        <v>5626</v>
      </c>
      <c r="OQ232" s="153"/>
      <c r="OR232" s="151"/>
      <c r="OS232" s="151"/>
      <c r="OT232" s="151"/>
      <c r="OU232" s="151"/>
      <c r="OV232" s="151">
        <v>-73</v>
      </c>
      <c r="OW232" s="151">
        <v>4898</v>
      </c>
      <c r="OX232" s="151">
        <v>-3015</v>
      </c>
      <c r="OY232" s="151"/>
      <c r="OZ232" s="151"/>
      <c r="PA232" s="151"/>
      <c r="PB232" s="151"/>
      <c r="PC232" s="151"/>
      <c r="PD232" s="151"/>
      <c r="PE232" s="151"/>
      <c r="PF232" s="151"/>
      <c r="PG232" s="151"/>
      <c r="PH232" s="151"/>
      <c r="PI232" s="151"/>
      <c r="PJ232" s="154"/>
      <c r="PK232" s="142">
        <v>1810</v>
      </c>
      <c r="PL232" s="142">
        <v>7436</v>
      </c>
    </row>
    <row r="233" spans="1:428" ht="15" x14ac:dyDescent="0.25">
      <c r="A233" s="156">
        <v>322120</v>
      </c>
      <c r="B233" s="157" t="s">
        <v>730</v>
      </c>
      <c r="C233" s="147" t="s">
        <v>417</v>
      </c>
      <c r="D233" s="153"/>
      <c r="E233" s="151"/>
      <c r="F233" s="151"/>
      <c r="G233" s="151"/>
      <c r="H233" s="151"/>
      <c r="I233" s="151"/>
      <c r="J233" s="151"/>
      <c r="K233" s="151"/>
      <c r="L233" s="151"/>
      <c r="M233" s="151"/>
      <c r="N233" s="151"/>
      <c r="O233" s="151"/>
      <c r="P233" s="151"/>
      <c r="Q233" s="151"/>
      <c r="R233" s="151">
        <v>16</v>
      </c>
      <c r="S233" s="151">
        <v>0</v>
      </c>
      <c r="T233" s="151"/>
      <c r="U233" s="151"/>
      <c r="V233" s="151"/>
      <c r="W233" s="151">
        <v>2</v>
      </c>
      <c r="X233" s="151">
        <v>3</v>
      </c>
      <c r="Y233" s="151"/>
      <c r="Z233" s="151"/>
      <c r="AA233" s="151"/>
      <c r="AB233" s="151">
        <v>7</v>
      </c>
      <c r="AC233" s="151">
        <v>25</v>
      </c>
      <c r="AD233" s="151">
        <v>18</v>
      </c>
      <c r="AE233" s="151">
        <v>31</v>
      </c>
      <c r="AF233" s="151">
        <v>9</v>
      </c>
      <c r="AG233" s="151"/>
      <c r="AH233" s="151">
        <v>23</v>
      </c>
      <c r="AI233" s="151">
        <v>3</v>
      </c>
      <c r="AJ233" s="151">
        <v>1</v>
      </c>
      <c r="AK233" s="151">
        <v>1</v>
      </c>
      <c r="AL233" s="151">
        <v>8</v>
      </c>
      <c r="AM233" s="151">
        <v>2</v>
      </c>
      <c r="AN233" s="151"/>
      <c r="AO233" s="151"/>
      <c r="AP233" s="151"/>
      <c r="AQ233" s="151">
        <v>2</v>
      </c>
      <c r="AR233" s="151"/>
      <c r="AS233" s="151">
        <v>1</v>
      </c>
      <c r="AT233" s="151"/>
      <c r="AU233" s="151"/>
      <c r="AV233" s="151"/>
      <c r="AW233" s="151"/>
      <c r="AX233" s="151"/>
      <c r="AY233" s="151">
        <v>1</v>
      </c>
      <c r="AZ233" s="151"/>
      <c r="BA233" s="151"/>
      <c r="BB233" s="151">
        <v>2</v>
      </c>
      <c r="BC233" s="151">
        <v>2</v>
      </c>
      <c r="BD233" s="151"/>
      <c r="BE233" s="151"/>
      <c r="BF233" s="151"/>
      <c r="BG233" s="151"/>
      <c r="BH233" s="151"/>
      <c r="BI233" s="151"/>
      <c r="BJ233" s="151"/>
      <c r="BK233" s="151"/>
      <c r="BL233" s="151"/>
      <c r="BM233" s="151"/>
      <c r="BN233" s="151"/>
      <c r="BO233" s="151"/>
      <c r="BP233" s="151">
        <v>1</v>
      </c>
      <c r="BQ233" s="151">
        <v>4</v>
      </c>
      <c r="BR233" s="151"/>
      <c r="BS233" s="151"/>
      <c r="BT233" s="151"/>
      <c r="BU233" s="151"/>
      <c r="BV233" s="151"/>
      <c r="BW233" s="151">
        <v>1</v>
      </c>
      <c r="BX233" s="151">
        <v>1</v>
      </c>
      <c r="BY233" s="151"/>
      <c r="BZ233" s="151">
        <v>0</v>
      </c>
      <c r="CA233" s="151"/>
      <c r="CB233" s="151">
        <v>1</v>
      </c>
      <c r="CC233" s="151">
        <v>5</v>
      </c>
      <c r="CD233" s="151"/>
      <c r="CE233" s="151"/>
      <c r="CF233" s="151"/>
      <c r="CG233" s="151">
        <v>1</v>
      </c>
      <c r="CH233" s="151">
        <v>0</v>
      </c>
      <c r="CI233" s="151"/>
      <c r="CJ233" s="151">
        <v>0</v>
      </c>
      <c r="CK233" s="151">
        <v>1</v>
      </c>
      <c r="CL233" s="151">
        <v>5</v>
      </c>
      <c r="CM233" s="151">
        <v>9</v>
      </c>
      <c r="CN233" s="151"/>
      <c r="CO233" s="151">
        <v>1</v>
      </c>
      <c r="CP233" s="151">
        <v>3</v>
      </c>
      <c r="CQ233" s="151">
        <v>1</v>
      </c>
      <c r="CR233" s="151">
        <v>3</v>
      </c>
      <c r="CS233" s="151">
        <v>5</v>
      </c>
      <c r="CT233" s="151"/>
      <c r="CU233" s="151"/>
      <c r="CV233" s="151">
        <v>0</v>
      </c>
      <c r="CW233" s="151">
        <v>0</v>
      </c>
      <c r="CX233" s="151">
        <v>1</v>
      </c>
      <c r="CY233" s="151"/>
      <c r="CZ233" s="151"/>
      <c r="DA233" s="151">
        <v>2</v>
      </c>
      <c r="DB233" s="151">
        <v>0</v>
      </c>
      <c r="DC233" s="151">
        <v>0</v>
      </c>
      <c r="DD233" s="151">
        <v>1</v>
      </c>
      <c r="DE233" s="151"/>
      <c r="DF233" s="151"/>
      <c r="DG233" s="151"/>
      <c r="DH233" s="151">
        <v>53</v>
      </c>
      <c r="DI233" s="151">
        <v>1</v>
      </c>
      <c r="DJ233" s="151"/>
      <c r="DK233" s="151"/>
      <c r="DL233" s="151"/>
      <c r="DM233" s="151"/>
      <c r="DN233" s="151">
        <v>1</v>
      </c>
      <c r="DO233" s="151"/>
      <c r="DP233" s="151">
        <v>0</v>
      </c>
      <c r="DQ233" s="151">
        <v>0</v>
      </c>
      <c r="DR233" s="151">
        <v>0</v>
      </c>
      <c r="DS233" s="151"/>
      <c r="DT233" s="151"/>
      <c r="DU233" s="151"/>
      <c r="DV233" s="151"/>
      <c r="DW233" s="151"/>
      <c r="DX233" s="151">
        <v>1</v>
      </c>
      <c r="DY233" s="151">
        <v>1</v>
      </c>
      <c r="DZ233" s="151"/>
      <c r="EA233" s="151"/>
      <c r="EB233" s="151">
        <v>0</v>
      </c>
      <c r="EC233" s="151"/>
      <c r="ED233" s="151">
        <v>0</v>
      </c>
      <c r="EE233" s="151">
        <v>12</v>
      </c>
      <c r="EF233" s="151">
        <v>3</v>
      </c>
      <c r="EG233" s="151"/>
      <c r="EH233" s="151">
        <v>77</v>
      </c>
      <c r="EI233" s="151">
        <v>2</v>
      </c>
      <c r="EJ233" s="151"/>
      <c r="EK233" s="151">
        <v>0</v>
      </c>
      <c r="EL233" s="151"/>
      <c r="EM233" s="151">
        <v>0</v>
      </c>
      <c r="EN233" s="151"/>
      <c r="EO233" s="151">
        <v>1</v>
      </c>
      <c r="EP233" s="151">
        <v>0</v>
      </c>
      <c r="EQ233" s="151">
        <v>1</v>
      </c>
      <c r="ER233" s="151"/>
      <c r="ES233" s="151"/>
      <c r="ET233" s="151"/>
      <c r="EU233" s="151"/>
      <c r="EV233" s="151"/>
      <c r="EW233" s="151"/>
      <c r="EX233" s="151"/>
      <c r="EY233" s="151">
        <v>2</v>
      </c>
      <c r="EZ233" s="151">
        <v>4</v>
      </c>
      <c r="FA233" s="151"/>
      <c r="FB233" s="151">
        <v>1</v>
      </c>
      <c r="FC233" s="151">
        <v>1</v>
      </c>
      <c r="FD233" s="151">
        <v>27</v>
      </c>
      <c r="FE233" s="151">
        <v>10</v>
      </c>
      <c r="FF233" s="151"/>
      <c r="FG233" s="151"/>
      <c r="FH233" s="151"/>
      <c r="FI233" s="151"/>
      <c r="FJ233" s="151"/>
      <c r="FK233" s="151"/>
      <c r="FL233" s="151"/>
      <c r="FM233" s="151"/>
      <c r="FN233" s="151"/>
      <c r="FO233" s="151"/>
      <c r="FP233" s="151"/>
      <c r="FQ233" s="151"/>
      <c r="FR233" s="151"/>
      <c r="FS233" s="151"/>
      <c r="FT233" s="151"/>
      <c r="FU233" s="151">
        <v>4</v>
      </c>
      <c r="FV233" s="151"/>
      <c r="FW233" s="151">
        <v>2</v>
      </c>
      <c r="FX233" s="151"/>
      <c r="FY233" s="151">
        <v>35</v>
      </c>
      <c r="FZ233" s="151">
        <v>34</v>
      </c>
      <c r="GA233" s="151"/>
      <c r="GB233" s="151">
        <v>1</v>
      </c>
      <c r="GC233" s="151"/>
      <c r="GD233" s="151"/>
      <c r="GE233" s="151">
        <v>1</v>
      </c>
      <c r="GF233" s="151">
        <v>1</v>
      </c>
      <c r="GG233" s="151">
        <v>6</v>
      </c>
      <c r="GH233" s="151">
        <v>3</v>
      </c>
      <c r="GI233" s="151">
        <v>4</v>
      </c>
      <c r="GJ233" s="151">
        <v>1</v>
      </c>
      <c r="GK233" s="151"/>
      <c r="GL233" s="151"/>
      <c r="GM233" s="151"/>
      <c r="GN233" s="151">
        <v>0</v>
      </c>
      <c r="GO233" s="151"/>
      <c r="GP233" s="151">
        <v>4</v>
      </c>
      <c r="GQ233" s="151">
        <v>17</v>
      </c>
      <c r="GR233" s="151">
        <v>2</v>
      </c>
      <c r="GS233" s="151">
        <v>14</v>
      </c>
      <c r="GT233" s="151">
        <v>6</v>
      </c>
      <c r="GU233" s="151">
        <v>6</v>
      </c>
      <c r="GV233" s="151">
        <v>3</v>
      </c>
      <c r="GW233" s="151">
        <v>8</v>
      </c>
      <c r="GX233" s="151"/>
      <c r="GY233" s="151"/>
      <c r="GZ233" s="151">
        <v>0</v>
      </c>
      <c r="HA233" s="151">
        <v>11</v>
      </c>
      <c r="HB233" s="151">
        <v>19</v>
      </c>
      <c r="HC233" s="151">
        <v>11</v>
      </c>
      <c r="HD233" s="151"/>
      <c r="HE233" s="151"/>
      <c r="HF233" s="151">
        <v>1</v>
      </c>
      <c r="HG233" s="151">
        <v>1</v>
      </c>
      <c r="HH233" s="151">
        <v>23</v>
      </c>
      <c r="HI233" s="151">
        <v>4</v>
      </c>
      <c r="HJ233" s="151">
        <v>0</v>
      </c>
      <c r="HK233" s="151"/>
      <c r="HL233" s="151">
        <v>3</v>
      </c>
      <c r="HM233" s="151"/>
      <c r="HN233" s="151">
        <v>29</v>
      </c>
      <c r="HO233" s="151">
        <v>4</v>
      </c>
      <c r="HP233" s="151"/>
      <c r="HQ233" s="151"/>
      <c r="HR233" s="151"/>
      <c r="HS233" s="151">
        <v>0</v>
      </c>
      <c r="HT233" s="151"/>
      <c r="HU233" s="151"/>
      <c r="HV233" s="151">
        <v>164</v>
      </c>
      <c r="HW233" s="151">
        <v>223</v>
      </c>
      <c r="HX233" s="151">
        <v>7220</v>
      </c>
      <c r="HY233" s="151">
        <v>1344</v>
      </c>
      <c r="HZ233" s="151">
        <v>442</v>
      </c>
      <c r="IA233" s="151">
        <v>505</v>
      </c>
      <c r="IB233" s="151">
        <v>161</v>
      </c>
      <c r="IC233" s="151">
        <v>4152</v>
      </c>
      <c r="ID233" s="151">
        <v>40</v>
      </c>
      <c r="IE233" s="151"/>
      <c r="IF233" s="151"/>
      <c r="IG233" s="151">
        <v>35</v>
      </c>
      <c r="IH233" s="151">
        <v>0</v>
      </c>
      <c r="II233" s="151"/>
      <c r="IJ233" s="151"/>
      <c r="IK233" s="151"/>
      <c r="IL233" s="151">
        <v>1</v>
      </c>
      <c r="IM233" s="151">
        <v>2</v>
      </c>
      <c r="IN233" s="151">
        <v>1</v>
      </c>
      <c r="IO233" s="151">
        <v>0</v>
      </c>
      <c r="IP233" s="151"/>
      <c r="IQ233" s="151">
        <v>0</v>
      </c>
      <c r="IR233" s="151"/>
      <c r="IS233" s="151"/>
      <c r="IT233" s="151"/>
      <c r="IU233" s="151">
        <v>0</v>
      </c>
      <c r="IV233" s="151"/>
      <c r="IW233" s="151">
        <v>4</v>
      </c>
      <c r="IX233" s="151">
        <v>44</v>
      </c>
      <c r="IY233" s="151">
        <v>7</v>
      </c>
      <c r="IZ233" s="151"/>
      <c r="JA233" s="151">
        <v>65</v>
      </c>
      <c r="JB233" s="151">
        <v>83</v>
      </c>
      <c r="JC233" s="151">
        <v>10</v>
      </c>
      <c r="JD233" s="151">
        <v>58</v>
      </c>
      <c r="JE233" s="151">
        <v>13</v>
      </c>
      <c r="JF233" s="151">
        <v>11</v>
      </c>
      <c r="JG233" s="151">
        <v>3</v>
      </c>
      <c r="JH233" s="151">
        <v>67</v>
      </c>
      <c r="JI233" s="151"/>
      <c r="JJ233" s="151">
        <v>0</v>
      </c>
      <c r="JK233" s="151">
        <v>1</v>
      </c>
      <c r="JL233" s="151">
        <v>6</v>
      </c>
      <c r="JM233" s="151">
        <v>17</v>
      </c>
      <c r="JN233" s="151">
        <v>10</v>
      </c>
      <c r="JO233" s="151">
        <v>36</v>
      </c>
      <c r="JP233" s="151">
        <v>56</v>
      </c>
      <c r="JQ233" s="151">
        <v>36</v>
      </c>
      <c r="JR233" s="151">
        <v>46</v>
      </c>
      <c r="JS233" s="151">
        <v>48</v>
      </c>
      <c r="JT233" s="151">
        <v>55</v>
      </c>
      <c r="JU233" s="151">
        <v>2</v>
      </c>
      <c r="JV233" s="151"/>
      <c r="JW233" s="151">
        <v>16</v>
      </c>
      <c r="JX233" s="151">
        <v>18</v>
      </c>
      <c r="JY233" s="151">
        <v>16</v>
      </c>
      <c r="JZ233" s="151">
        <v>7</v>
      </c>
      <c r="KA233" s="151">
        <v>19</v>
      </c>
      <c r="KB233" s="151">
        <v>8</v>
      </c>
      <c r="KC233" s="151">
        <v>17</v>
      </c>
      <c r="KD233" s="151">
        <v>35</v>
      </c>
      <c r="KE233" s="151">
        <v>39</v>
      </c>
      <c r="KF233" s="151">
        <v>2</v>
      </c>
      <c r="KG233" s="151">
        <v>25</v>
      </c>
      <c r="KH233" s="151">
        <v>2</v>
      </c>
      <c r="KI233" s="151"/>
      <c r="KJ233" s="151">
        <v>772</v>
      </c>
      <c r="KK233" s="151">
        <v>8</v>
      </c>
      <c r="KL233" s="151">
        <v>544</v>
      </c>
      <c r="KM233" s="151">
        <v>32</v>
      </c>
      <c r="KN233" s="151">
        <v>63</v>
      </c>
      <c r="KO233" s="151">
        <v>98</v>
      </c>
      <c r="KP233" s="151">
        <v>109</v>
      </c>
      <c r="KQ233" s="151">
        <v>350</v>
      </c>
      <c r="KR233" s="151">
        <v>1</v>
      </c>
      <c r="KS233" s="151">
        <v>8</v>
      </c>
      <c r="KT233" s="151">
        <v>11</v>
      </c>
      <c r="KU233" s="151"/>
      <c r="KV233" s="151"/>
      <c r="KW233" s="151"/>
      <c r="KX233" s="151">
        <v>0</v>
      </c>
      <c r="KY233" s="151">
        <v>1</v>
      </c>
      <c r="KZ233" s="151"/>
      <c r="LA233" s="151">
        <v>12</v>
      </c>
      <c r="LB233" s="151"/>
      <c r="LC233" s="151">
        <v>2</v>
      </c>
      <c r="LD233" s="151"/>
      <c r="LE233" s="151"/>
      <c r="LF233" s="151"/>
      <c r="LG233" s="151"/>
      <c r="LH233" s="151"/>
      <c r="LI233" s="151"/>
      <c r="LJ233" s="151">
        <v>25</v>
      </c>
      <c r="LK233" s="151"/>
      <c r="LL233" s="151">
        <v>0</v>
      </c>
      <c r="LM233" s="151"/>
      <c r="LN233" s="151">
        <v>251</v>
      </c>
      <c r="LO233" s="151">
        <v>1</v>
      </c>
      <c r="LP233" s="151">
        <v>2</v>
      </c>
      <c r="LQ233" s="151">
        <v>3</v>
      </c>
      <c r="LR233" s="151">
        <v>17</v>
      </c>
      <c r="LS233" s="151">
        <v>22</v>
      </c>
      <c r="LT233" s="151">
        <v>3</v>
      </c>
      <c r="LU233" s="151">
        <v>45</v>
      </c>
      <c r="LV233" s="151">
        <v>2</v>
      </c>
      <c r="LW233" s="151">
        <v>8</v>
      </c>
      <c r="LX233" s="151">
        <v>52</v>
      </c>
      <c r="LY233" s="151">
        <v>25</v>
      </c>
      <c r="LZ233" s="151">
        <v>2</v>
      </c>
      <c r="MA233" s="151">
        <v>14</v>
      </c>
      <c r="MB233" s="151">
        <v>17</v>
      </c>
      <c r="MC233" s="151">
        <v>1</v>
      </c>
      <c r="MD233" s="151">
        <v>12</v>
      </c>
      <c r="ME233" s="151">
        <v>5</v>
      </c>
      <c r="MF233" s="151">
        <v>14</v>
      </c>
      <c r="MG233" s="151">
        <v>382</v>
      </c>
      <c r="MH233" s="151">
        <v>4</v>
      </c>
      <c r="MI233" s="151">
        <v>509</v>
      </c>
      <c r="MJ233" s="151">
        <v>5</v>
      </c>
      <c r="MK233" s="151">
        <v>5</v>
      </c>
      <c r="ML233" s="151">
        <v>71</v>
      </c>
      <c r="MM233" s="151">
        <v>3</v>
      </c>
      <c r="MN233" s="151">
        <v>9</v>
      </c>
      <c r="MO233" s="151">
        <v>15</v>
      </c>
      <c r="MP233" s="151">
        <v>13</v>
      </c>
      <c r="MQ233" s="151">
        <v>32</v>
      </c>
      <c r="MR233" s="151">
        <v>34</v>
      </c>
      <c r="MS233" s="151">
        <v>6</v>
      </c>
      <c r="MT233" s="151">
        <v>32</v>
      </c>
      <c r="MU233" s="151">
        <v>48</v>
      </c>
      <c r="MV233" s="151">
        <v>10</v>
      </c>
      <c r="MW233" s="151">
        <v>16</v>
      </c>
      <c r="MX233" s="151">
        <v>0</v>
      </c>
      <c r="MY233" s="151">
        <v>2</v>
      </c>
      <c r="MZ233" s="151">
        <v>28</v>
      </c>
      <c r="NA233" s="151">
        <v>48</v>
      </c>
      <c r="NB233" s="151">
        <v>11</v>
      </c>
      <c r="NC233" s="151">
        <v>1</v>
      </c>
      <c r="ND233" s="151">
        <v>81</v>
      </c>
      <c r="NE233" s="151">
        <v>4</v>
      </c>
      <c r="NF233" s="151">
        <v>32</v>
      </c>
      <c r="NG233" s="151">
        <v>5</v>
      </c>
      <c r="NH233" s="151">
        <v>1</v>
      </c>
      <c r="NI233" s="151"/>
      <c r="NJ233" s="151">
        <v>4</v>
      </c>
      <c r="NK233" s="151">
        <v>0</v>
      </c>
      <c r="NL233" s="151"/>
      <c r="NM233" s="151">
        <v>1</v>
      </c>
      <c r="NN233" s="151">
        <v>13</v>
      </c>
      <c r="NO233" s="151">
        <v>1010</v>
      </c>
      <c r="NP233" s="151">
        <v>45</v>
      </c>
      <c r="NQ233" s="151">
        <v>171</v>
      </c>
      <c r="NR233" s="151">
        <v>18</v>
      </c>
      <c r="NS233" s="151">
        <v>14</v>
      </c>
      <c r="NT233" s="151">
        <v>3</v>
      </c>
      <c r="NU233" s="151">
        <v>6</v>
      </c>
      <c r="NV233" s="151">
        <v>1</v>
      </c>
      <c r="NW233" s="151">
        <v>28</v>
      </c>
      <c r="NX233" s="151">
        <v>0</v>
      </c>
      <c r="NY233" s="151">
        <v>0</v>
      </c>
      <c r="NZ233" s="151">
        <v>3</v>
      </c>
      <c r="OA233" s="151">
        <v>62</v>
      </c>
      <c r="OB233" s="151">
        <v>4</v>
      </c>
      <c r="OC233" s="151">
        <v>21</v>
      </c>
      <c r="OD233" s="151"/>
      <c r="OE233" s="151">
        <v>3</v>
      </c>
      <c r="OF233" s="151">
        <v>236</v>
      </c>
      <c r="OG233" s="151">
        <v>9</v>
      </c>
      <c r="OH233" s="151"/>
      <c r="OI233" s="151"/>
      <c r="OJ233" s="151">
        <v>2056</v>
      </c>
      <c r="OK233" s="151">
        <v>364</v>
      </c>
      <c r="OL233" s="151">
        <v>836</v>
      </c>
      <c r="OM233" s="151"/>
      <c r="ON233" s="151"/>
      <c r="OO233" s="152"/>
      <c r="OP233" s="142">
        <v>24687</v>
      </c>
      <c r="OQ233" s="153">
        <v>11736</v>
      </c>
      <c r="OR233" s="151"/>
      <c r="OS233" s="151"/>
      <c r="OT233" s="151"/>
      <c r="OU233" s="151"/>
      <c r="OV233" s="151">
        <v>-92</v>
      </c>
      <c r="OW233" s="151">
        <v>8286</v>
      </c>
      <c r="OX233" s="151">
        <v>-8156</v>
      </c>
      <c r="OY233" s="151"/>
      <c r="OZ233" s="151"/>
      <c r="PA233" s="151"/>
      <c r="PB233" s="151"/>
      <c r="PC233" s="151"/>
      <c r="PD233" s="151"/>
      <c r="PE233" s="151"/>
      <c r="PF233" s="151"/>
      <c r="PG233" s="151"/>
      <c r="PH233" s="151"/>
      <c r="PI233" s="151"/>
      <c r="PJ233" s="154"/>
      <c r="PK233" s="142">
        <v>11775</v>
      </c>
      <c r="PL233" s="142">
        <v>36462</v>
      </c>
    </row>
    <row r="234" spans="1:428" ht="15" x14ac:dyDescent="0.25">
      <c r="A234" s="156">
        <v>322130</v>
      </c>
      <c r="B234" s="157" t="s">
        <v>730</v>
      </c>
      <c r="C234" s="147" t="s">
        <v>418</v>
      </c>
      <c r="D234" s="153"/>
      <c r="E234" s="151"/>
      <c r="F234" s="151"/>
      <c r="G234" s="151"/>
      <c r="H234" s="151"/>
      <c r="I234" s="151"/>
      <c r="J234" s="151"/>
      <c r="K234" s="151"/>
      <c r="L234" s="151"/>
      <c r="M234" s="151"/>
      <c r="N234" s="151"/>
      <c r="O234" s="151"/>
      <c r="P234" s="151"/>
      <c r="Q234" s="151">
        <v>8</v>
      </c>
      <c r="R234" s="151">
        <v>4</v>
      </c>
      <c r="S234" s="151">
        <v>1</v>
      </c>
      <c r="T234" s="151">
        <v>8</v>
      </c>
      <c r="U234" s="151">
        <v>3</v>
      </c>
      <c r="V234" s="151">
        <v>8</v>
      </c>
      <c r="W234" s="151">
        <v>4</v>
      </c>
      <c r="X234" s="151">
        <v>11</v>
      </c>
      <c r="Y234" s="151">
        <v>19</v>
      </c>
      <c r="Z234" s="151"/>
      <c r="AA234" s="151">
        <v>0</v>
      </c>
      <c r="AB234" s="151"/>
      <c r="AC234" s="151"/>
      <c r="AD234" s="151">
        <v>47</v>
      </c>
      <c r="AE234" s="151">
        <v>21</v>
      </c>
      <c r="AF234" s="151"/>
      <c r="AG234" s="151"/>
      <c r="AH234" s="151"/>
      <c r="AI234" s="151"/>
      <c r="AJ234" s="151"/>
      <c r="AK234" s="151"/>
      <c r="AL234" s="151"/>
      <c r="AM234" s="151"/>
      <c r="AN234" s="151">
        <v>38</v>
      </c>
      <c r="AO234" s="151">
        <v>32</v>
      </c>
      <c r="AP234" s="151">
        <v>12</v>
      </c>
      <c r="AQ234" s="151">
        <v>58</v>
      </c>
      <c r="AR234" s="151">
        <v>2</v>
      </c>
      <c r="AS234" s="151">
        <v>5</v>
      </c>
      <c r="AT234" s="151">
        <v>4</v>
      </c>
      <c r="AU234" s="151">
        <v>19</v>
      </c>
      <c r="AV234" s="151">
        <v>3</v>
      </c>
      <c r="AW234" s="151">
        <v>5</v>
      </c>
      <c r="AX234" s="151">
        <v>348</v>
      </c>
      <c r="AY234" s="151">
        <v>25</v>
      </c>
      <c r="AZ234" s="151">
        <v>4</v>
      </c>
      <c r="BA234" s="151">
        <v>9</v>
      </c>
      <c r="BB234" s="151">
        <v>30</v>
      </c>
      <c r="BC234" s="151">
        <v>6</v>
      </c>
      <c r="BD234" s="151">
        <v>40</v>
      </c>
      <c r="BE234" s="151">
        <v>7</v>
      </c>
      <c r="BF234" s="151">
        <v>3</v>
      </c>
      <c r="BG234" s="151">
        <v>0</v>
      </c>
      <c r="BH234" s="151">
        <v>7</v>
      </c>
      <c r="BI234" s="151">
        <v>152</v>
      </c>
      <c r="BJ234" s="151">
        <v>5</v>
      </c>
      <c r="BK234" s="151">
        <v>3</v>
      </c>
      <c r="BL234" s="151">
        <v>13</v>
      </c>
      <c r="BM234" s="151">
        <v>11</v>
      </c>
      <c r="BN234" s="151">
        <v>6</v>
      </c>
      <c r="BO234" s="151">
        <v>4</v>
      </c>
      <c r="BP234" s="151">
        <v>4</v>
      </c>
      <c r="BQ234" s="151">
        <v>6</v>
      </c>
      <c r="BR234" s="151">
        <v>9</v>
      </c>
      <c r="BS234" s="151">
        <v>30</v>
      </c>
      <c r="BT234" s="151">
        <v>9</v>
      </c>
      <c r="BU234" s="151">
        <v>5</v>
      </c>
      <c r="BV234" s="151">
        <v>9</v>
      </c>
      <c r="BW234" s="151">
        <v>12</v>
      </c>
      <c r="BX234" s="151">
        <v>2</v>
      </c>
      <c r="BY234" s="151">
        <v>20</v>
      </c>
      <c r="BZ234" s="151">
        <v>19</v>
      </c>
      <c r="CA234" s="151">
        <v>36</v>
      </c>
      <c r="CB234" s="151">
        <v>2</v>
      </c>
      <c r="CC234" s="151">
        <v>30</v>
      </c>
      <c r="CD234" s="151">
        <v>5</v>
      </c>
      <c r="CE234" s="151">
        <v>3</v>
      </c>
      <c r="CF234" s="151">
        <v>9</v>
      </c>
      <c r="CG234" s="151">
        <v>33</v>
      </c>
      <c r="CH234" s="151">
        <v>8</v>
      </c>
      <c r="CI234" s="151">
        <v>6</v>
      </c>
      <c r="CJ234" s="151">
        <v>12</v>
      </c>
      <c r="CK234" s="151">
        <v>24</v>
      </c>
      <c r="CL234" s="151">
        <v>5</v>
      </c>
      <c r="CM234" s="151">
        <v>37</v>
      </c>
      <c r="CN234" s="151">
        <v>3</v>
      </c>
      <c r="CO234" s="151">
        <v>0</v>
      </c>
      <c r="CP234" s="151">
        <v>6</v>
      </c>
      <c r="CQ234" s="151">
        <v>2</v>
      </c>
      <c r="CR234" s="151">
        <v>10</v>
      </c>
      <c r="CS234" s="151">
        <v>2</v>
      </c>
      <c r="CT234" s="151">
        <v>5</v>
      </c>
      <c r="CU234" s="151">
        <v>13</v>
      </c>
      <c r="CV234" s="151">
        <v>5</v>
      </c>
      <c r="CW234" s="151">
        <v>6</v>
      </c>
      <c r="CX234" s="151">
        <v>33</v>
      </c>
      <c r="CY234" s="151">
        <v>1</v>
      </c>
      <c r="CZ234" s="151">
        <v>3</v>
      </c>
      <c r="DA234" s="151">
        <v>9</v>
      </c>
      <c r="DB234" s="151">
        <v>5</v>
      </c>
      <c r="DC234" s="151">
        <v>17</v>
      </c>
      <c r="DD234" s="151">
        <v>26</v>
      </c>
      <c r="DE234" s="151">
        <v>1</v>
      </c>
      <c r="DF234" s="151">
        <v>1</v>
      </c>
      <c r="DG234" s="151">
        <v>1</v>
      </c>
      <c r="DH234" s="151">
        <v>16</v>
      </c>
      <c r="DI234" s="151">
        <v>17</v>
      </c>
      <c r="DJ234" s="151"/>
      <c r="DK234" s="151">
        <v>0</v>
      </c>
      <c r="DL234" s="151">
        <v>0</v>
      </c>
      <c r="DM234" s="151">
        <v>1</v>
      </c>
      <c r="DN234" s="151">
        <v>18</v>
      </c>
      <c r="DO234" s="151">
        <v>4</v>
      </c>
      <c r="DP234" s="151">
        <v>5</v>
      </c>
      <c r="DQ234" s="151">
        <v>7</v>
      </c>
      <c r="DR234" s="151">
        <v>9</v>
      </c>
      <c r="DS234" s="151">
        <v>10</v>
      </c>
      <c r="DT234" s="151">
        <v>21</v>
      </c>
      <c r="DU234" s="151">
        <v>0</v>
      </c>
      <c r="DV234" s="151">
        <v>4</v>
      </c>
      <c r="DW234" s="151">
        <v>3</v>
      </c>
      <c r="DX234" s="151">
        <v>9</v>
      </c>
      <c r="DY234" s="151">
        <v>9</v>
      </c>
      <c r="DZ234" s="151">
        <v>7</v>
      </c>
      <c r="EA234" s="151">
        <v>22</v>
      </c>
      <c r="EB234" s="151">
        <v>0</v>
      </c>
      <c r="EC234" s="151">
        <v>2</v>
      </c>
      <c r="ED234" s="151">
        <v>0</v>
      </c>
      <c r="EE234" s="151">
        <v>5</v>
      </c>
      <c r="EF234" s="151">
        <v>4</v>
      </c>
      <c r="EG234" s="151">
        <v>4</v>
      </c>
      <c r="EH234" s="151">
        <v>2</v>
      </c>
      <c r="EI234" s="151">
        <v>3</v>
      </c>
      <c r="EJ234" s="151">
        <v>6</v>
      </c>
      <c r="EK234" s="151">
        <v>7</v>
      </c>
      <c r="EL234" s="151">
        <v>3</v>
      </c>
      <c r="EM234" s="151">
        <v>0</v>
      </c>
      <c r="EN234" s="151">
        <v>2</v>
      </c>
      <c r="EO234" s="151">
        <v>30</v>
      </c>
      <c r="EP234" s="151">
        <v>1</v>
      </c>
      <c r="EQ234" s="151">
        <v>4</v>
      </c>
      <c r="ER234" s="151">
        <v>13</v>
      </c>
      <c r="ES234" s="151">
        <v>83</v>
      </c>
      <c r="ET234" s="151">
        <v>13</v>
      </c>
      <c r="EU234" s="151">
        <v>8</v>
      </c>
      <c r="EV234" s="151">
        <v>2</v>
      </c>
      <c r="EW234" s="151">
        <v>0</v>
      </c>
      <c r="EX234" s="151">
        <v>12</v>
      </c>
      <c r="EY234" s="151">
        <v>17</v>
      </c>
      <c r="EZ234" s="151">
        <v>24</v>
      </c>
      <c r="FA234" s="151">
        <v>30</v>
      </c>
      <c r="FB234" s="151">
        <v>10</v>
      </c>
      <c r="FC234" s="151"/>
      <c r="FD234" s="151">
        <v>55</v>
      </c>
      <c r="FE234" s="151">
        <v>30</v>
      </c>
      <c r="FF234" s="151">
        <v>34</v>
      </c>
      <c r="FG234" s="151">
        <v>0</v>
      </c>
      <c r="FH234" s="151">
        <v>6</v>
      </c>
      <c r="FI234" s="151">
        <v>3</v>
      </c>
      <c r="FJ234" s="151">
        <v>6</v>
      </c>
      <c r="FK234" s="151">
        <v>3</v>
      </c>
      <c r="FL234" s="151">
        <v>14</v>
      </c>
      <c r="FM234" s="151">
        <v>9</v>
      </c>
      <c r="FN234" s="151">
        <v>26</v>
      </c>
      <c r="FO234" s="151"/>
      <c r="FP234" s="151">
        <v>3</v>
      </c>
      <c r="FQ234" s="151">
        <v>12</v>
      </c>
      <c r="FR234" s="151">
        <v>10</v>
      </c>
      <c r="FS234" s="151">
        <v>1</v>
      </c>
      <c r="FT234" s="151">
        <v>6</v>
      </c>
      <c r="FU234" s="151">
        <v>6</v>
      </c>
      <c r="FV234" s="151">
        <v>7</v>
      </c>
      <c r="FW234" s="151">
        <v>14</v>
      </c>
      <c r="FX234" s="151">
        <v>5</v>
      </c>
      <c r="FY234" s="151">
        <v>47</v>
      </c>
      <c r="FZ234" s="151">
        <v>28</v>
      </c>
      <c r="GA234" s="151">
        <v>38</v>
      </c>
      <c r="GB234" s="151">
        <v>1</v>
      </c>
      <c r="GC234" s="151"/>
      <c r="GD234" s="151">
        <v>1</v>
      </c>
      <c r="GE234" s="151">
        <v>10</v>
      </c>
      <c r="GF234" s="151">
        <v>24</v>
      </c>
      <c r="GG234" s="151">
        <v>3</v>
      </c>
      <c r="GH234" s="151">
        <v>75</v>
      </c>
      <c r="GI234" s="151">
        <v>45</v>
      </c>
      <c r="GJ234" s="151">
        <v>3</v>
      </c>
      <c r="GK234" s="151">
        <v>14</v>
      </c>
      <c r="GL234" s="151"/>
      <c r="GM234" s="151">
        <v>5</v>
      </c>
      <c r="GN234" s="151">
        <v>1</v>
      </c>
      <c r="GO234" s="151">
        <v>13</v>
      </c>
      <c r="GP234" s="151">
        <v>7</v>
      </c>
      <c r="GQ234" s="151">
        <v>32</v>
      </c>
      <c r="GR234" s="151">
        <v>11</v>
      </c>
      <c r="GS234" s="151">
        <v>17</v>
      </c>
      <c r="GT234" s="151">
        <v>25</v>
      </c>
      <c r="GU234" s="151">
        <v>12</v>
      </c>
      <c r="GV234" s="151">
        <v>21</v>
      </c>
      <c r="GW234" s="151">
        <v>9</v>
      </c>
      <c r="GX234" s="151">
        <v>14</v>
      </c>
      <c r="GY234" s="151">
        <v>49</v>
      </c>
      <c r="GZ234" s="151">
        <v>0</v>
      </c>
      <c r="HA234" s="151">
        <v>31</v>
      </c>
      <c r="HB234" s="151">
        <v>40</v>
      </c>
      <c r="HC234" s="151">
        <v>51</v>
      </c>
      <c r="HD234" s="151">
        <v>64</v>
      </c>
      <c r="HE234" s="151">
        <v>17</v>
      </c>
      <c r="HF234" s="151">
        <v>42</v>
      </c>
      <c r="HG234" s="151">
        <v>24</v>
      </c>
      <c r="HH234" s="151">
        <v>148</v>
      </c>
      <c r="HI234" s="151">
        <v>9</v>
      </c>
      <c r="HJ234" s="151">
        <v>2</v>
      </c>
      <c r="HK234" s="151">
        <v>6</v>
      </c>
      <c r="HL234" s="151">
        <v>23</v>
      </c>
      <c r="HM234" s="151">
        <v>1</v>
      </c>
      <c r="HN234" s="151">
        <v>2</v>
      </c>
      <c r="HO234" s="151">
        <v>4</v>
      </c>
      <c r="HP234" s="151">
        <v>3</v>
      </c>
      <c r="HQ234" s="151">
        <v>2</v>
      </c>
      <c r="HR234" s="151">
        <v>6</v>
      </c>
      <c r="HS234" s="151">
        <v>1</v>
      </c>
      <c r="HT234" s="151">
        <v>1</v>
      </c>
      <c r="HU234" s="151">
        <v>5</v>
      </c>
      <c r="HV234" s="151">
        <v>37</v>
      </c>
      <c r="HW234" s="151">
        <v>43</v>
      </c>
      <c r="HX234" s="151">
        <v>18954</v>
      </c>
      <c r="HY234" s="151">
        <v>1147</v>
      </c>
      <c r="HZ234" s="151">
        <v>1170</v>
      </c>
      <c r="IA234" s="151">
        <v>20</v>
      </c>
      <c r="IB234" s="151">
        <v>416</v>
      </c>
      <c r="IC234" s="151">
        <v>163</v>
      </c>
      <c r="ID234" s="151">
        <v>25</v>
      </c>
      <c r="IE234" s="151">
        <v>42</v>
      </c>
      <c r="IF234" s="151">
        <v>3</v>
      </c>
      <c r="IG234" s="151">
        <v>9</v>
      </c>
      <c r="IH234" s="151">
        <v>2</v>
      </c>
      <c r="II234" s="151"/>
      <c r="IJ234" s="151">
        <v>2</v>
      </c>
      <c r="IK234" s="151">
        <v>5</v>
      </c>
      <c r="IL234" s="151">
        <v>7</v>
      </c>
      <c r="IM234" s="151">
        <v>19</v>
      </c>
      <c r="IN234" s="151">
        <v>20</v>
      </c>
      <c r="IO234" s="151">
        <v>6</v>
      </c>
      <c r="IP234" s="151"/>
      <c r="IQ234" s="151">
        <v>0</v>
      </c>
      <c r="IR234" s="151"/>
      <c r="IS234" s="151"/>
      <c r="IT234" s="151">
        <v>3</v>
      </c>
      <c r="IU234" s="151">
        <v>2</v>
      </c>
      <c r="IV234" s="151">
        <v>14</v>
      </c>
      <c r="IW234" s="151">
        <v>17</v>
      </c>
      <c r="IX234" s="151">
        <v>77</v>
      </c>
      <c r="IY234" s="151">
        <v>17</v>
      </c>
      <c r="IZ234" s="151">
        <v>4</v>
      </c>
      <c r="JA234" s="151">
        <v>24</v>
      </c>
      <c r="JB234" s="151">
        <v>27</v>
      </c>
      <c r="JC234" s="151">
        <v>15</v>
      </c>
      <c r="JD234" s="151">
        <v>2</v>
      </c>
      <c r="JE234" s="151">
        <v>8</v>
      </c>
      <c r="JF234" s="151">
        <v>2</v>
      </c>
      <c r="JG234" s="151">
        <v>3</v>
      </c>
      <c r="JH234" s="151">
        <v>59</v>
      </c>
      <c r="JI234" s="151">
        <v>9</v>
      </c>
      <c r="JJ234" s="151">
        <v>3</v>
      </c>
      <c r="JK234" s="151">
        <v>12</v>
      </c>
      <c r="JL234" s="151">
        <v>17</v>
      </c>
      <c r="JM234" s="151">
        <v>38</v>
      </c>
      <c r="JN234" s="151">
        <v>22</v>
      </c>
      <c r="JO234" s="151">
        <v>19</v>
      </c>
      <c r="JP234" s="151">
        <v>138</v>
      </c>
      <c r="JQ234" s="151">
        <v>7</v>
      </c>
      <c r="JR234" s="151">
        <v>57</v>
      </c>
      <c r="JS234" s="151">
        <v>29</v>
      </c>
      <c r="JT234" s="151">
        <v>168</v>
      </c>
      <c r="JU234" s="151">
        <v>4</v>
      </c>
      <c r="JV234" s="151"/>
      <c r="JW234" s="151">
        <v>20</v>
      </c>
      <c r="JX234" s="151">
        <v>60</v>
      </c>
      <c r="JY234" s="151">
        <v>76</v>
      </c>
      <c r="JZ234" s="151">
        <v>17</v>
      </c>
      <c r="KA234" s="151">
        <v>15</v>
      </c>
      <c r="KB234" s="151">
        <v>23</v>
      </c>
      <c r="KC234" s="151">
        <v>60</v>
      </c>
      <c r="KD234" s="151">
        <v>29</v>
      </c>
      <c r="KE234" s="151">
        <v>28</v>
      </c>
      <c r="KF234" s="151">
        <v>6</v>
      </c>
      <c r="KG234" s="151">
        <v>5</v>
      </c>
      <c r="KH234" s="151">
        <v>4</v>
      </c>
      <c r="KI234" s="151">
        <v>57</v>
      </c>
      <c r="KJ234" s="151">
        <v>5</v>
      </c>
      <c r="KK234" s="151">
        <v>2</v>
      </c>
      <c r="KL234" s="151">
        <v>48</v>
      </c>
      <c r="KM234" s="151">
        <v>46</v>
      </c>
      <c r="KN234" s="151">
        <v>5</v>
      </c>
      <c r="KO234" s="151">
        <v>24</v>
      </c>
      <c r="KP234" s="151">
        <v>36</v>
      </c>
      <c r="KQ234" s="151">
        <v>55</v>
      </c>
      <c r="KR234" s="151">
        <v>15</v>
      </c>
      <c r="KS234" s="151">
        <v>285</v>
      </c>
      <c r="KT234" s="151">
        <v>13</v>
      </c>
      <c r="KU234" s="151">
        <v>0</v>
      </c>
      <c r="KV234" s="151"/>
      <c r="KW234" s="151">
        <v>6</v>
      </c>
      <c r="KX234" s="151">
        <v>57</v>
      </c>
      <c r="KY234" s="151">
        <v>113</v>
      </c>
      <c r="KZ234" s="151">
        <v>8</v>
      </c>
      <c r="LA234" s="151">
        <v>3</v>
      </c>
      <c r="LB234" s="151">
        <v>60</v>
      </c>
      <c r="LC234" s="151">
        <v>0</v>
      </c>
      <c r="LD234" s="151">
        <v>365</v>
      </c>
      <c r="LE234" s="151">
        <v>320</v>
      </c>
      <c r="LF234" s="151">
        <v>247</v>
      </c>
      <c r="LG234" s="151">
        <v>54</v>
      </c>
      <c r="LH234" s="151"/>
      <c r="LI234" s="151">
        <v>18</v>
      </c>
      <c r="LJ234" s="151"/>
      <c r="LK234" s="151">
        <v>2</v>
      </c>
      <c r="LL234" s="151">
        <v>0</v>
      </c>
      <c r="LM234" s="151">
        <v>0</v>
      </c>
      <c r="LN234" s="151">
        <v>397</v>
      </c>
      <c r="LO234" s="151">
        <v>8</v>
      </c>
      <c r="LP234" s="151">
        <v>2</v>
      </c>
      <c r="LQ234" s="151">
        <v>49</v>
      </c>
      <c r="LR234" s="151">
        <v>659</v>
      </c>
      <c r="LS234" s="151">
        <v>150</v>
      </c>
      <c r="LT234" s="151">
        <v>22</v>
      </c>
      <c r="LU234" s="151">
        <v>66</v>
      </c>
      <c r="LV234" s="151">
        <v>98</v>
      </c>
      <c r="LW234" s="151">
        <v>65</v>
      </c>
      <c r="LX234" s="151">
        <v>86</v>
      </c>
      <c r="LY234" s="151">
        <v>227</v>
      </c>
      <c r="LZ234" s="151">
        <v>81</v>
      </c>
      <c r="MA234" s="151">
        <v>63</v>
      </c>
      <c r="MB234" s="151">
        <v>99</v>
      </c>
      <c r="MC234" s="151">
        <v>43</v>
      </c>
      <c r="MD234" s="151">
        <v>20</v>
      </c>
      <c r="ME234" s="151">
        <v>5</v>
      </c>
      <c r="MF234" s="151">
        <v>335</v>
      </c>
      <c r="MG234" s="151">
        <v>17</v>
      </c>
      <c r="MH234" s="151">
        <v>1065</v>
      </c>
      <c r="MI234" s="151">
        <v>300</v>
      </c>
      <c r="MJ234" s="151">
        <v>39</v>
      </c>
      <c r="MK234" s="151">
        <v>22</v>
      </c>
      <c r="ML234" s="151">
        <v>73</v>
      </c>
      <c r="MM234" s="151">
        <v>7</v>
      </c>
      <c r="MN234" s="151">
        <v>32</v>
      </c>
      <c r="MO234" s="151">
        <v>39</v>
      </c>
      <c r="MP234" s="151">
        <v>75</v>
      </c>
      <c r="MQ234" s="151">
        <v>11</v>
      </c>
      <c r="MR234" s="151">
        <v>1</v>
      </c>
      <c r="MS234" s="151">
        <v>27</v>
      </c>
      <c r="MT234" s="151">
        <v>40</v>
      </c>
      <c r="MU234" s="151">
        <v>29</v>
      </c>
      <c r="MV234" s="151">
        <v>24</v>
      </c>
      <c r="MW234" s="151">
        <v>3</v>
      </c>
      <c r="MX234" s="151">
        <v>23</v>
      </c>
      <c r="MY234" s="151">
        <v>26</v>
      </c>
      <c r="MZ234" s="151">
        <v>14</v>
      </c>
      <c r="NA234" s="151">
        <v>18</v>
      </c>
      <c r="NB234" s="151">
        <v>11</v>
      </c>
      <c r="NC234" s="151">
        <v>10</v>
      </c>
      <c r="ND234" s="151">
        <v>122</v>
      </c>
      <c r="NE234" s="151">
        <v>33</v>
      </c>
      <c r="NF234" s="151">
        <v>31</v>
      </c>
      <c r="NG234" s="151">
        <v>4</v>
      </c>
      <c r="NH234" s="151">
        <v>0</v>
      </c>
      <c r="NI234" s="151"/>
      <c r="NJ234" s="151">
        <v>5</v>
      </c>
      <c r="NK234" s="151"/>
      <c r="NL234" s="151">
        <v>1</v>
      </c>
      <c r="NM234" s="151">
        <v>29</v>
      </c>
      <c r="NN234" s="151">
        <v>15</v>
      </c>
      <c r="NO234" s="151">
        <v>39</v>
      </c>
      <c r="NP234" s="151"/>
      <c r="NQ234" s="151">
        <v>149</v>
      </c>
      <c r="NR234" s="151">
        <v>28</v>
      </c>
      <c r="NS234" s="151">
        <v>10</v>
      </c>
      <c r="NT234" s="151">
        <v>1</v>
      </c>
      <c r="NU234" s="151">
        <v>14</v>
      </c>
      <c r="NV234" s="151">
        <v>15</v>
      </c>
      <c r="NW234" s="151">
        <v>8</v>
      </c>
      <c r="NX234" s="151"/>
      <c r="NY234" s="151">
        <v>2</v>
      </c>
      <c r="NZ234" s="151">
        <v>7</v>
      </c>
      <c r="OA234" s="151">
        <v>27</v>
      </c>
      <c r="OB234" s="151">
        <v>56</v>
      </c>
      <c r="OC234" s="151">
        <v>6</v>
      </c>
      <c r="OD234" s="151"/>
      <c r="OE234" s="151"/>
      <c r="OF234" s="151"/>
      <c r="OG234" s="151">
        <v>43</v>
      </c>
      <c r="OH234" s="151">
        <v>5</v>
      </c>
      <c r="OI234" s="151">
        <v>1</v>
      </c>
      <c r="OJ234" s="151"/>
      <c r="OK234" s="151"/>
      <c r="OL234" s="151"/>
      <c r="OM234" s="151">
        <v>1</v>
      </c>
      <c r="ON234" s="151"/>
      <c r="OO234" s="152"/>
      <c r="OP234" s="142">
        <v>33267</v>
      </c>
      <c r="OQ234" s="153"/>
      <c r="OR234" s="151"/>
      <c r="OS234" s="151"/>
      <c r="OT234" s="151"/>
      <c r="OU234" s="151"/>
      <c r="OV234" s="151">
        <v>243</v>
      </c>
      <c r="OW234" s="151">
        <v>232</v>
      </c>
      <c r="OX234" s="151">
        <v>-1508</v>
      </c>
      <c r="OY234" s="151"/>
      <c r="OZ234" s="151"/>
      <c r="PA234" s="151"/>
      <c r="PB234" s="151"/>
      <c r="PC234" s="151"/>
      <c r="PD234" s="151"/>
      <c r="PE234" s="151"/>
      <c r="PF234" s="151"/>
      <c r="PG234" s="151"/>
      <c r="PH234" s="151"/>
      <c r="PI234" s="151"/>
      <c r="PJ234" s="154"/>
      <c r="PK234" s="142">
        <v>-1032</v>
      </c>
      <c r="PL234" s="142">
        <v>32235</v>
      </c>
    </row>
    <row r="235" spans="1:428" ht="15" x14ac:dyDescent="0.25">
      <c r="A235" s="156">
        <v>322210</v>
      </c>
      <c r="B235" s="157" t="s">
        <v>730</v>
      </c>
      <c r="C235" s="147" t="s">
        <v>419</v>
      </c>
      <c r="D235" s="153"/>
      <c r="E235" s="151">
        <v>1</v>
      </c>
      <c r="F235" s="151">
        <v>83</v>
      </c>
      <c r="G235" s="151">
        <v>67</v>
      </c>
      <c r="H235" s="151"/>
      <c r="I235" s="151">
        <v>22</v>
      </c>
      <c r="J235" s="151"/>
      <c r="K235" s="151"/>
      <c r="L235" s="151"/>
      <c r="M235" s="151"/>
      <c r="N235" s="151">
        <v>0</v>
      </c>
      <c r="O235" s="151"/>
      <c r="P235" s="151"/>
      <c r="Q235" s="151">
        <v>17</v>
      </c>
      <c r="R235" s="151">
        <v>8</v>
      </c>
      <c r="S235" s="151">
        <v>2</v>
      </c>
      <c r="T235" s="151">
        <v>19</v>
      </c>
      <c r="U235" s="151">
        <v>5</v>
      </c>
      <c r="V235" s="151">
        <v>17</v>
      </c>
      <c r="W235" s="151">
        <v>9</v>
      </c>
      <c r="X235" s="151">
        <v>19</v>
      </c>
      <c r="Y235" s="151">
        <v>5</v>
      </c>
      <c r="Z235" s="151"/>
      <c r="AA235" s="151"/>
      <c r="AB235" s="151">
        <v>9</v>
      </c>
      <c r="AC235" s="151">
        <v>30</v>
      </c>
      <c r="AD235" s="151">
        <v>267</v>
      </c>
      <c r="AE235" s="151">
        <v>10</v>
      </c>
      <c r="AF235" s="151">
        <v>7</v>
      </c>
      <c r="AG235" s="151">
        <v>98</v>
      </c>
      <c r="AH235" s="151">
        <v>416</v>
      </c>
      <c r="AI235" s="151">
        <v>113</v>
      </c>
      <c r="AJ235" s="151">
        <v>121</v>
      </c>
      <c r="AK235" s="151">
        <v>118</v>
      </c>
      <c r="AL235" s="151">
        <v>83</v>
      </c>
      <c r="AM235" s="151">
        <v>118</v>
      </c>
      <c r="AN235" s="151">
        <v>389</v>
      </c>
      <c r="AO235" s="151">
        <v>203</v>
      </c>
      <c r="AP235" s="151">
        <v>76</v>
      </c>
      <c r="AQ235" s="151">
        <v>127</v>
      </c>
      <c r="AR235" s="151">
        <v>58</v>
      </c>
      <c r="AS235" s="151">
        <v>520</v>
      </c>
      <c r="AT235" s="151">
        <v>10</v>
      </c>
      <c r="AU235" s="151">
        <v>148</v>
      </c>
      <c r="AV235" s="151">
        <v>13</v>
      </c>
      <c r="AW235" s="151">
        <v>27</v>
      </c>
      <c r="AX235" s="151">
        <v>123</v>
      </c>
      <c r="AY235" s="151">
        <v>53</v>
      </c>
      <c r="AZ235" s="151">
        <v>9</v>
      </c>
      <c r="BA235" s="151">
        <v>24</v>
      </c>
      <c r="BB235" s="151">
        <v>20</v>
      </c>
      <c r="BC235" s="151">
        <v>7</v>
      </c>
      <c r="BD235" s="151">
        <v>372</v>
      </c>
      <c r="BE235" s="151">
        <v>80</v>
      </c>
      <c r="BF235" s="151">
        <v>49</v>
      </c>
      <c r="BG235" s="151">
        <v>3</v>
      </c>
      <c r="BH235" s="151">
        <v>112</v>
      </c>
      <c r="BI235" s="151">
        <v>78</v>
      </c>
      <c r="BJ235" s="151">
        <v>46</v>
      </c>
      <c r="BK235" s="151">
        <v>37</v>
      </c>
      <c r="BL235" s="151">
        <v>73</v>
      </c>
      <c r="BM235" s="151">
        <v>68</v>
      </c>
      <c r="BN235" s="151">
        <v>60</v>
      </c>
      <c r="BO235" s="151">
        <v>44</v>
      </c>
      <c r="BP235" s="151">
        <v>43</v>
      </c>
      <c r="BQ235" s="151">
        <v>131</v>
      </c>
      <c r="BR235" s="151">
        <v>82</v>
      </c>
      <c r="BS235" s="151">
        <v>71</v>
      </c>
      <c r="BT235" s="151">
        <v>63</v>
      </c>
      <c r="BU235" s="151">
        <v>37</v>
      </c>
      <c r="BV235" s="151">
        <v>27</v>
      </c>
      <c r="BW235" s="151">
        <v>58</v>
      </c>
      <c r="BX235" s="151">
        <v>14</v>
      </c>
      <c r="BY235" s="151">
        <v>89</v>
      </c>
      <c r="BZ235" s="151">
        <v>93</v>
      </c>
      <c r="CA235" s="151">
        <v>230</v>
      </c>
      <c r="CB235" s="151">
        <v>38</v>
      </c>
      <c r="CC235" s="151">
        <v>34</v>
      </c>
      <c r="CD235" s="151">
        <v>29</v>
      </c>
      <c r="CE235" s="151">
        <v>23</v>
      </c>
      <c r="CF235" s="151">
        <v>397</v>
      </c>
      <c r="CG235" s="151">
        <v>23</v>
      </c>
      <c r="CH235" s="151">
        <v>23</v>
      </c>
      <c r="CI235" s="151">
        <v>15</v>
      </c>
      <c r="CJ235" s="151">
        <v>28</v>
      </c>
      <c r="CK235" s="151">
        <v>68</v>
      </c>
      <c r="CL235" s="151">
        <v>12</v>
      </c>
      <c r="CM235" s="151">
        <v>115</v>
      </c>
      <c r="CN235" s="151">
        <v>3</v>
      </c>
      <c r="CO235" s="151">
        <v>4</v>
      </c>
      <c r="CP235" s="151">
        <v>65</v>
      </c>
      <c r="CQ235" s="151">
        <v>106</v>
      </c>
      <c r="CR235" s="151">
        <v>126</v>
      </c>
      <c r="CS235" s="151">
        <v>7</v>
      </c>
      <c r="CT235" s="151">
        <v>12</v>
      </c>
      <c r="CU235" s="151">
        <v>33</v>
      </c>
      <c r="CV235" s="151">
        <v>8</v>
      </c>
      <c r="CW235" s="151">
        <v>15</v>
      </c>
      <c r="CX235" s="151">
        <v>82</v>
      </c>
      <c r="CY235" s="151">
        <v>16</v>
      </c>
      <c r="CZ235" s="151">
        <v>9</v>
      </c>
      <c r="DA235" s="151">
        <v>32</v>
      </c>
      <c r="DB235" s="151">
        <v>26</v>
      </c>
      <c r="DC235" s="151">
        <v>605</v>
      </c>
      <c r="DD235" s="151">
        <v>58</v>
      </c>
      <c r="DE235" s="151">
        <v>18</v>
      </c>
      <c r="DF235" s="151">
        <v>4</v>
      </c>
      <c r="DG235" s="151">
        <v>1</v>
      </c>
      <c r="DH235" s="151">
        <v>91</v>
      </c>
      <c r="DI235" s="151">
        <v>74</v>
      </c>
      <c r="DJ235" s="151">
        <v>1</v>
      </c>
      <c r="DK235" s="151">
        <v>1</v>
      </c>
      <c r="DL235" s="151">
        <v>1</v>
      </c>
      <c r="DM235" s="151">
        <v>17</v>
      </c>
      <c r="DN235" s="151">
        <v>51</v>
      </c>
      <c r="DO235" s="151">
        <v>18</v>
      </c>
      <c r="DP235" s="151">
        <v>5</v>
      </c>
      <c r="DQ235" s="151">
        <v>56</v>
      </c>
      <c r="DR235" s="151">
        <v>49</v>
      </c>
      <c r="DS235" s="151">
        <v>89</v>
      </c>
      <c r="DT235" s="151">
        <v>6</v>
      </c>
      <c r="DU235" s="151">
        <v>1</v>
      </c>
      <c r="DV235" s="151">
        <v>31</v>
      </c>
      <c r="DW235" s="151">
        <v>15</v>
      </c>
      <c r="DX235" s="151">
        <v>15</v>
      </c>
      <c r="DY235" s="151">
        <v>56</v>
      </c>
      <c r="DZ235" s="151">
        <v>36</v>
      </c>
      <c r="EA235" s="151">
        <v>64</v>
      </c>
      <c r="EB235" s="151">
        <v>3</v>
      </c>
      <c r="EC235" s="151">
        <v>0</v>
      </c>
      <c r="ED235" s="151">
        <v>11</v>
      </c>
      <c r="EE235" s="151">
        <v>171</v>
      </c>
      <c r="EF235" s="151">
        <v>87</v>
      </c>
      <c r="EG235" s="151">
        <v>284</v>
      </c>
      <c r="EH235" s="151">
        <v>29</v>
      </c>
      <c r="EI235" s="151">
        <v>26</v>
      </c>
      <c r="EJ235" s="151">
        <v>17</v>
      </c>
      <c r="EK235" s="151">
        <v>16</v>
      </c>
      <c r="EL235" s="151">
        <v>92</v>
      </c>
      <c r="EM235" s="151">
        <v>51</v>
      </c>
      <c r="EN235" s="151">
        <v>5</v>
      </c>
      <c r="EO235" s="151">
        <v>113</v>
      </c>
      <c r="EP235" s="151">
        <v>2</v>
      </c>
      <c r="EQ235" s="151">
        <v>6</v>
      </c>
      <c r="ER235" s="151">
        <v>209</v>
      </c>
      <c r="ES235" s="151">
        <v>1425</v>
      </c>
      <c r="ET235" s="151">
        <v>203</v>
      </c>
      <c r="EU235" s="151">
        <v>73</v>
      </c>
      <c r="EV235" s="151">
        <v>21</v>
      </c>
      <c r="EW235" s="151">
        <v>4</v>
      </c>
      <c r="EX235" s="151">
        <v>124</v>
      </c>
      <c r="EY235" s="151">
        <v>62</v>
      </c>
      <c r="EZ235" s="151">
        <v>53</v>
      </c>
      <c r="FA235" s="151">
        <v>69</v>
      </c>
      <c r="FB235" s="151">
        <v>46</v>
      </c>
      <c r="FC235" s="151">
        <v>178</v>
      </c>
      <c r="FD235" s="151">
        <v>710</v>
      </c>
      <c r="FE235" s="151">
        <v>174</v>
      </c>
      <c r="FF235" s="151">
        <v>324</v>
      </c>
      <c r="FG235" s="151">
        <v>4</v>
      </c>
      <c r="FH235" s="151">
        <v>34</v>
      </c>
      <c r="FI235" s="151">
        <v>8</v>
      </c>
      <c r="FJ235" s="151">
        <v>30</v>
      </c>
      <c r="FK235" s="151">
        <v>22</v>
      </c>
      <c r="FL235" s="151">
        <v>83</v>
      </c>
      <c r="FM235" s="151">
        <v>90</v>
      </c>
      <c r="FN235" s="151">
        <v>16</v>
      </c>
      <c r="FO235" s="151"/>
      <c r="FP235" s="151">
        <v>35</v>
      </c>
      <c r="FQ235" s="151">
        <v>302</v>
      </c>
      <c r="FR235" s="151">
        <v>362</v>
      </c>
      <c r="FS235" s="151">
        <v>81</v>
      </c>
      <c r="FT235" s="151">
        <v>104</v>
      </c>
      <c r="FU235" s="151">
        <v>43</v>
      </c>
      <c r="FV235" s="151">
        <v>191</v>
      </c>
      <c r="FW235" s="151">
        <v>146</v>
      </c>
      <c r="FX235" s="151">
        <v>115</v>
      </c>
      <c r="FY235" s="151">
        <v>294</v>
      </c>
      <c r="FZ235" s="151">
        <v>226</v>
      </c>
      <c r="GA235" s="151">
        <v>88</v>
      </c>
      <c r="GB235" s="151">
        <v>22</v>
      </c>
      <c r="GC235" s="151">
        <v>20</v>
      </c>
      <c r="GD235" s="151">
        <v>5</v>
      </c>
      <c r="GE235" s="151">
        <v>140</v>
      </c>
      <c r="GF235" s="151">
        <v>58</v>
      </c>
      <c r="GG235" s="151">
        <v>377</v>
      </c>
      <c r="GH235" s="151">
        <v>52</v>
      </c>
      <c r="GI235" s="151">
        <v>397</v>
      </c>
      <c r="GJ235" s="151">
        <v>253</v>
      </c>
      <c r="GK235" s="151">
        <v>41</v>
      </c>
      <c r="GL235" s="151">
        <v>211</v>
      </c>
      <c r="GM235" s="151">
        <v>9</v>
      </c>
      <c r="GN235" s="151">
        <v>65</v>
      </c>
      <c r="GO235" s="151">
        <v>64</v>
      </c>
      <c r="GP235" s="151">
        <v>488</v>
      </c>
      <c r="GQ235" s="151">
        <v>1021</v>
      </c>
      <c r="GR235" s="151">
        <v>856</v>
      </c>
      <c r="GS235" s="151">
        <v>381</v>
      </c>
      <c r="GT235" s="151">
        <v>405</v>
      </c>
      <c r="GU235" s="151">
        <v>362</v>
      </c>
      <c r="GV235" s="151">
        <v>653</v>
      </c>
      <c r="GW235" s="151">
        <v>325</v>
      </c>
      <c r="GX235" s="151">
        <v>533</v>
      </c>
      <c r="GY235" s="151">
        <v>919</v>
      </c>
      <c r="GZ235" s="151">
        <v>132</v>
      </c>
      <c r="HA235" s="151">
        <v>1765</v>
      </c>
      <c r="HB235" s="151">
        <v>1275</v>
      </c>
      <c r="HC235" s="151">
        <v>305</v>
      </c>
      <c r="HD235" s="151">
        <v>44</v>
      </c>
      <c r="HE235" s="151">
        <v>68</v>
      </c>
      <c r="HF235" s="151">
        <v>370</v>
      </c>
      <c r="HG235" s="151">
        <v>523</v>
      </c>
      <c r="HH235" s="151">
        <v>388</v>
      </c>
      <c r="HI235" s="151">
        <v>870</v>
      </c>
      <c r="HJ235" s="151">
        <v>322</v>
      </c>
      <c r="HK235" s="151">
        <v>82</v>
      </c>
      <c r="HL235" s="151">
        <v>2767</v>
      </c>
      <c r="HM235" s="151">
        <v>11</v>
      </c>
      <c r="HN235" s="151">
        <v>106</v>
      </c>
      <c r="HO235" s="151">
        <v>38</v>
      </c>
      <c r="HP235" s="151">
        <v>37</v>
      </c>
      <c r="HQ235" s="151">
        <v>22</v>
      </c>
      <c r="HR235" s="151">
        <v>62</v>
      </c>
      <c r="HS235" s="151">
        <v>2</v>
      </c>
      <c r="HT235" s="151">
        <v>12</v>
      </c>
      <c r="HU235" s="151">
        <v>5</v>
      </c>
      <c r="HV235" s="151">
        <v>928</v>
      </c>
      <c r="HW235" s="151">
        <v>811</v>
      </c>
      <c r="HX235" s="151">
        <v>660</v>
      </c>
      <c r="HY235" s="151">
        <v>943</v>
      </c>
      <c r="HZ235" s="151">
        <v>724</v>
      </c>
      <c r="IA235" s="151">
        <v>549</v>
      </c>
      <c r="IB235" s="151">
        <v>190</v>
      </c>
      <c r="IC235" s="151">
        <v>1475</v>
      </c>
      <c r="ID235" s="151">
        <v>51</v>
      </c>
      <c r="IE235" s="151"/>
      <c r="IF235" s="151">
        <v>7</v>
      </c>
      <c r="IG235" s="151">
        <v>91</v>
      </c>
      <c r="IH235" s="151">
        <v>94</v>
      </c>
      <c r="II235" s="151"/>
      <c r="IJ235" s="151">
        <v>8</v>
      </c>
      <c r="IK235" s="151">
        <v>8</v>
      </c>
      <c r="IL235" s="151">
        <v>210</v>
      </c>
      <c r="IM235" s="151">
        <v>142</v>
      </c>
      <c r="IN235" s="151">
        <v>408</v>
      </c>
      <c r="IO235" s="151">
        <v>112</v>
      </c>
      <c r="IP235" s="151">
        <v>59</v>
      </c>
      <c r="IQ235" s="151">
        <v>143</v>
      </c>
      <c r="IR235" s="151">
        <v>41</v>
      </c>
      <c r="IS235" s="151">
        <v>131</v>
      </c>
      <c r="IT235" s="151">
        <v>29</v>
      </c>
      <c r="IU235" s="151">
        <v>115</v>
      </c>
      <c r="IV235" s="151">
        <v>128</v>
      </c>
      <c r="IW235" s="151">
        <v>251</v>
      </c>
      <c r="IX235" s="151">
        <v>974</v>
      </c>
      <c r="IY235" s="151">
        <v>2020</v>
      </c>
      <c r="IZ235" s="151">
        <v>42</v>
      </c>
      <c r="JA235" s="151">
        <v>614</v>
      </c>
      <c r="JB235" s="151">
        <v>654</v>
      </c>
      <c r="JC235" s="151">
        <v>182</v>
      </c>
      <c r="JD235" s="151">
        <v>41</v>
      </c>
      <c r="JE235" s="151">
        <v>372</v>
      </c>
      <c r="JF235" s="151">
        <v>53</v>
      </c>
      <c r="JG235" s="151">
        <v>180</v>
      </c>
      <c r="JH235" s="151">
        <v>1757</v>
      </c>
      <c r="JI235" s="151">
        <v>3</v>
      </c>
      <c r="JJ235" s="151">
        <v>63</v>
      </c>
      <c r="JK235" s="151">
        <v>89</v>
      </c>
      <c r="JL235" s="151">
        <v>317</v>
      </c>
      <c r="JM235" s="151">
        <v>126</v>
      </c>
      <c r="JN235" s="151">
        <v>93</v>
      </c>
      <c r="JO235" s="151">
        <v>181</v>
      </c>
      <c r="JP235" s="151">
        <v>309</v>
      </c>
      <c r="JQ235" s="151">
        <v>257</v>
      </c>
      <c r="JR235" s="151">
        <v>592</v>
      </c>
      <c r="JS235" s="151">
        <v>102</v>
      </c>
      <c r="JT235" s="151">
        <v>898</v>
      </c>
      <c r="JU235" s="151">
        <v>73</v>
      </c>
      <c r="JV235" s="151"/>
      <c r="JW235" s="151">
        <v>69</v>
      </c>
      <c r="JX235" s="151">
        <v>355</v>
      </c>
      <c r="JY235" s="151">
        <v>132</v>
      </c>
      <c r="JZ235" s="151">
        <v>34</v>
      </c>
      <c r="KA235" s="151">
        <v>99</v>
      </c>
      <c r="KB235" s="151">
        <v>20</v>
      </c>
      <c r="KC235" s="151">
        <v>76</v>
      </c>
      <c r="KD235" s="151">
        <v>215</v>
      </c>
      <c r="KE235" s="151">
        <v>69</v>
      </c>
      <c r="KF235" s="151">
        <v>16</v>
      </c>
      <c r="KG235" s="151">
        <v>7</v>
      </c>
      <c r="KH235" s="151"/>
      <c r="KI235" s="151">
        <v>146</v>
      </c>
      <c r="KJ235" s="151">
        <v>6</v>
      </c>
      <c r="KK235" s="151">
        <v>13</v>
      </c>
      <c r="KL235" s="151">
        <v>268</v>
      </c>
      <c r="KM235" s="151">
        <v>483</v>
      </c>
      <c r="KN235" s="151">
        <v>158</v>
      </c>
      <c r="KO235" s="151">
        <v>14</v>
      </c>
      <c r="KP235" s="151">
        <v>16</v>
      </c>
      <c r="KQ235" s="151">
        <v>19</v>
      </c>
      <c r="KR235" s="151">
        <v>20</v>
      </c>
      <c r="KS235" s="151">
        <v>38</v>
      </c>
      <c r="KT235" s="151">
        <v>23</v>
      </c>
      <c r="KU235" s="151">
        <v>3</v>
      </c>
      <c r="KV235" s="151"/>
      <c r="KW235" s="151"/>
      <c r="KX235" s="151">
        <v>36</v>
      </c>
      <c r="KY235" s="151">
        <v>189</v>
      </c>
      <c r="KZ235" s="151">
        <v>8</v>
      </c>
      <c r="LA235" s="151">
        <v>35</v>
      </c>
      <c r="LB235" s="151">
        <v>33</v>
      </c>
      <c r="LC235" s="151">
        <v>0</v>
      </c>
      <c r="LD235" s="151"/>
      <c r="LE235" s="151">
        <v>10</v>
      </c>
      <c r="LF235" s="151"/>
      <c r="LG235" s="151"/>
      <c r="LH235" s="151"/>
      <c r="LI235" s="151"/>
      <c r="LJ235" s="151">
        <v>251</v>
      </c>
      <c r="LK235" s="151"/>
      <c r="LL235" s="151">
        <v>0</v>
      </c>
      <c r="LM235" s="151">
        <v>0</v>
      </c>
      <c r="LN235" s="151">
        <v>68</v>
      </c>
      <c r="LO235" s="151">
        <v>8</v>
      </c>
      <c r="LP235" s="151">
        <v>44</v>
      </c>
      <c r="LQ235" s="151">
        <v>43</v>
      </c>
      <c r="LR235" s="151"/>
      <c r="LS235" s="151">
        <v>220</v>
      </c>
      <c r="LT235" s="151">
        <v>19</v>
      </c>
      <c r="LU235" s="151">
        <v>178</v>
      </c>
      <c r="LV235" s="151">
        <v>46</v>
      </c>
      <c r="LW235" s="151">
        <v>86</v>
      </c>
      <c r="LX235" s="151">
        <v>113</v>
      </c>
      <c r="LY235" s="151">
        <v>188</v>
      </c>
      <c r="LZ235" s="151">
        <v>77</v>
      </c>
      <c r="MA235" s="151">
        <v>91</v>
      </c>
      <c r="MB235" s="151">
        <v>307</v>
      </c>
      <c r="MC235" s="151">
        <v>42</v>
      </c>
      <c r="MD235" s="151">
        <v>58</v>
      </c>
      <c r="ME235" s="151">
        <v>24</v>
      </c>
      <c r="MF235" s="151">
        <v>197</v>
      </c>
      <c r="MG235" s="151">
        <v>58</v>
      </c>
      <c r="MH235" s="151">
        <v>111</v>
      </c>
      <c r="MI235" s="151">
        <v>776</v>
      </c>
      <c r="MJ235" s="151">
        <v>103</v>
      </c>
      <c r="MK235" s="151">
        <v>35</v>
      </c>
      <c r="ML235" s="151">
        <v>183</v>
      </c>
      <c r="MM235" s="151">
        <v>20</v>
      </c>
      <c r="MN235" s="151">
        <v>55</v>
      </c>
      <c r="MO235" s="151">
        <v>197</v>
      </c>
      <c r="MP235" s="151">
        <v>117</v>
      </c>
      <c r="MQ235" s="151">
        <v>10</v>
      </c>
      <c r="MR235" s="151">
        <v>4</v>
      </c>
      <c r="MS235" s="151">
        <v>77</v>
      </c>
      <c r="MT235" s="151">
        <v>113</v>
      </c>
      <c r="MU235" s="151">
        <v>39</v>
      </c>
      <c r="MV235" s="151">
        <v>18</v>
      </c>
      <c r="MW235" s="151">
        <v>72</v>
      </c>
      <c r="MX235" s="151">
        <v>6</v>
      </c>
      <c r="MY235" s="151">
        <v>51</v>
      </c>
      <c r="MZ235" s="151">
        <v>18</v>
      </c>
      <c r="NA235" s="151">
        <v>75</v>
      </c>
      <c r="NB235" s="151"/>
      <c r="NC235" s="151"/>
      <c r="ND235" s="151">
        <v>178</v>
      </c>
      <c r="NE235" s="151">
        <v>52</v>
      </c>
      <c r="NF235" s="151">
        <v>101</v>
      </c>
      <c r="NG235" s="151">
        <v>6</v>
      </c>
      <c r="NH235" s="151">
        <v>2</v>
      </c>
      <c r="NI235" s="151"/>
      <c r="NJ235" s="151">
        <v>11</v>
      </c>
      <c r="NK235" s="151">
        <v>1</v>
      </c>
      <c r="NL235" s="151">
        <v>0</v>
      </c>
      <c r="NM235" s="151">
        <v>12</v>
      </c>
      <c r="NN235" s="151">
        <v>25</v>
      </c>
      <c r="NO235" s="151">
        <v>12</v>
      </c>
      <c r="NP235" s="151">
        <v>15</v>
      </c>
      <c r="NQ235" s="151">
        <v>2296</v>
      </c>
      <c r="NR235" s="151">
        <v>5</v>
      </c>
      <c r="NS235" s="151">
        <v>7</v>
      </c>
      <c r="NT235" s="151">
        <v>16</v>
      </c>
      <c r="NU235" s="151">
        <v>31</v>
      </c>
      <c r="NV235" s="151">
        <v>31</v>
      </c>
      <c r="NW235" s="151">
        <v>67</v>
      </c>
      <c r="NX235" s="151">
        <v>0</v>
      </c>
      <c r="NY235" s="151">
        <v>2</v>
      </c>
      <c r="NZ235" s="151">
        <v>4</v>
      </c>
      <c r="OA235" s="151">
        <v>113</v>
      </c>
      <c r="OB235" s="151">
        <v>257</v>
      </c>
      <c r="OC235" s="151">
        <v>18</v>
      </c>
      <c r="OD235" s="151"/>
      <c r="OE235" s="151">
        <v>50</v>
      </c>
      <c r="OF235" s="151">
        <v>267</v>
      </c>
      <c r="OG235" s="151">
        <v>103</v>
      </c>
      <c r="OH235" s="151"/>
      <c r="OI235" s="151"/>
      <c r="OJ235" s="151">
        <v>48</v>
      </c>
      <c r="OK235" s="151">
        <v>337</v>
      </c>
      <c r="OL235" s="151">
        <v>143</v>
      </c>
      <c r="OM235" s="151"/>
      <c r="ON235" s="151"/>
      <c r="OO235" s="152">
        <v>1</v>
      </c>
      <c r="OP235" s="142">
        <v>61193</v>
      </c>
      <c r="OQ235" s="153">
        <v>771</v>
      </c>
      <c r="OR235" s="151"/>
      <c r="OS235" s="151"/>
      <c r="OT235" s="151"/>
      <c r="OU235" s="151"/>
      <c r="OV235" s="151">
        <v>286</v>
      </c>
      <c r="OW235" s="151">
        <v>2118</v>
      </c>
      <c r="OX235" s="151">
        <v>-2166</v>
      </c>
      <c r="OY235" s="151"/>
      <c r="OZ235" s="151"/>
      <c r="PA235" s="151"/>
      <c r="PB235" s="151"/>
      <c r="PC235" s="151"/>
      <c r="PD235" s="151"/>
      <c r="PE235" s="151"/>
      <c r="PF235" s="151"/>
      <c r="PG235" s="151"/>
      <c r="PH235" s="151"/>
      <c r="PI235" s="151"/>
      <c r="PJ235" s="154"/>
      <c r="PK235" s="142">
        <v>1009</v>
      </c>
      <c r="PL235" s="142">
        <v>62202</v>
      </c>
    </row>
    <row r="236" spans="1:428" ht="15" x14ac:dyDescent="0.25">
      <c r="A236" s="156">
        <v>322220</v>
      </c>
      <c r="B236" s="157" t="s">
        <v>730</v>
      </c>
      <c r="C236" s="147" t="s">
        <v>1869</v>
      </c>
      <c r="D236" s="153"/>
      <c r="E236" s="151">
        <v>1</v>
      </c>
      <c r="F236" s="151">
        <v>137</v>
      </c>
      <c r="G236" s="151">
        <v>163</v>
      </c>
      <c r="H236" s="151"/>
      <c r="I236" s="151"/>
      <c r="J236" s="151"/>
      <c r="K236" s="151"/>
      <c r="L236" s="151"/>
      <c r="M236" s="151"/>
      <c r="N236" s="151"/>
      <c r="O236" s="151"/>
      <c r="P236" s="151"/>
      <c r="Q236" s="151">
        <v>12</v>
      </c>
      <c r="R236" s="151">
        <v>12</v>
      </c>
      <c r="S236" s="151">
        <v>1</v>
      </c>
      <c r="T236" s="151">
        <v>11</v>
      </c>
      <c r="U236" s="151">
        <v>4</v>
      </c>
      <c r="V236" s="151">
        <v>11</v>
      </c>
      <c r="W236" s="151">
        <v>6</v>
      </c>
      <c r="X236" s="151">
        <v>10</v>
      </c>
      <c r="Y236" s="151">
        <v>1</v>
      </c>
      <c r="Z236" s="151"/>
      <c r="AA236" s="151"/>
      <c r="AB236" s="151">
        <v>16</v>
      </c>
      <c r="AC236" s="151">
        <v>28</v>
      </c>
      <c r="AD236" s="151">
        <v>23</v>
      </c>
      <c r="AE236" s="151">
        <v>14</v>
      </c>
      <c r="AF236" s="151">
        <v>28</v>
      </c>
      <c r="AG236" s="151">
        <v>12</v>
      </c>
      <c r="AH236" s="151">
        <v>26</v>
      </c>
      <c r="AI236" s="151">
        <v>1</v>
      </c>
      <c r="AJ236" s="151">
        <v>7</v>
      </c>
      <c r="AK236" s="151">
        <v>3</v>
      </c>
      <c r="AL236" s="151">
        <v>754</v>
      </c>
      <c r="AM236" s="151">
        <v>9</v>
      </c>
      <c r="AN236" s="151"/>
      <c r="AO236" s="151">
        <v>7</v>
      </c>
      <c r="AP236" s="151">
        <v>1</v>
      </c>
      <c r="AQ236" s="151"/>
      <c r="AR236" s="151"/>
      <c r="AS236" s="151">
        <v>0</v>
      </c>
      <c r="AT236" s="151">
        <v>17</v>
      </c>
      <c r="AU236" s="151">
        <v>1</v>
      </c>
      <c r="AV236" s="151"/>
      <c r="AW236" s="151"/>
      <c r="AX236" s="151">
        <v>16</v>
      </c>
      <c r="AY236" s="151">
        <v>3</v>
      </c>
      <c r="AZ236" s="151"/>
      <c r="BA236" s="151"/>
      <c r="BB236" s="151">
        <v>36</v>
      </c>
      <c r="BC236" s="151">
        <v>29</v>
      </c>
      <c r="BD236" s="151">
        <v>4</v>
      </c>
      <c r="BE236" s="151">
        <v>0</v>
      </c>
      <c r="BF236" s="151"/>
      <c r="BG236" s="151">
        <v>0</v>
      </c>
      <c r="BH236" s="151">
        <v>2</v>
      </c>
      <c r="BI236" s="151"/>
      <c r="BJ236" s="151"/>
      <c r="BK236" s="151">
        <v>0</v>
      </c>
      <c r="BL236" s="151">
        <v>1</v>
      </c>
      <c r="BM236" s="151"/>
      <c r="BN236" s="151"/>
      <c r="BO236" s="151"/>
      <c r="BP236" s="151">
        <v>1</v>
      </c>
      <c r="BQ236" s="151">
        <v>1</v>
      </c>
      <c r="BR236" s="151">
        <v>2</v>
      </c>
      <c r="BS236" s="151">
        <v>3</v>
      </c>
      <c r="BT236" s="151"/>
      <c r="BU236" s="151"/>
      <c r="BV236" s="151">
        <v>1</v>
      </c>
      <c r="BW236" s="151"/>
      <c r="BX236" s="151">
        <v>4</v>
      </c>
      <c r="BY236" s="151">
        <v>2</v>
      </c>
      <c r="BZ236" s="151">
        <v>1</v>
      </c>
      <c r="CA236" s="151">
        <v>2</v>
      </c>
      <c r="CB236" s="151"/>
      <c r="CC236" s="151">
        <v>11</v>
      </c>
      <c r="CD236" s="151"/>
      <c r="CE236" s="151"/>
      <c r="CF236" s="151"/>
      <c r="CG236" s="151">
        <v>1</v>
      </c>
      <c r="CH236" s="151">
        <v>1</v>
      </c>
      <c r="CI236" s="151">
        <v>1</v>
      </c>
      <c r="CJ236" s="151">
        <v>2</v>
      </c>
      <c r="CK236" s="151">
        <v>5</v>
      </c>
      <c r="CL236" s="151">
        <v>1</v>
      </c>
      <c r="CM236" s="151">
        <v>8</v>
      </c>
      <c r="CN236" s="151"/>
      <c r="CO236" s="151">
        <v>7</v>
      </c>
      <c r="CP236" s="151">
        <v>4</v>
      </c>
      <c r="CQ236" s="151">
        <v>1</v>
      </c>
      <c r="CR236" s="151">
        <v>3</v>
      </c>
      <c r="CS236" s="151">
        <v>4</v>
      </c>
      <c r="CT236" s="151">
        <v>1</v>
      </c>
      <c r="CU236" s="151">
        <v>2</v>
      </c>
      <c r="CV236" s="151">
        <v>1</v>
      </c>
      <c r="CW236" s="151">
        <v>1</v>
      </c>
      <c r="CX236" s="151">
        <v>7</v>
      </c>
      <c r="CY236" s="151">
        <v>0</v>
      </c>
      <c r="CZ236" s="151">
        <v>1</v>
      </c>
      <c r="DA236" s="151">
        <v>2</v>
      </c>
      <c r="DB236" s="151">
        <v>2</v>
      </c>
      <c r="DC236" s="151">
        <v>5</v>
      </c>
      <c r="DD236" s="151">
        <v>5</v>
      </c>
      <c r="DE236" s="151">
        <v>1</v>
      </c>
      <c r="DF236" s="151">
        <v>0</v>
      </c>
      <c r="DG236" s="151"/>
      <c r="DH236" s="151">
        <v>5</v>
      </c>
      <c r="DI236" s="151">
        <v>3</v>
      </c>
      <c r="DJ236" s="151"/>
      <c r="DK236" s="151"/>
      <c r="DL236" s="151">
        <v>0</v>
      </c>
      <c r="DM236" s="151">
        <v>0</v>
      </c>
      <c r="DN236" s="151">
        <v>2</v>
      </c>
      <c r="DO236" s="151"/>
      <c r="DP236" s="151">
        <v>0</v>
      </c>
      <c r="DQ236" s="151">
        <v>1</v>
      </c>
      <c r="DR236" s="151">
        <v>1</v>
      </c>
      <c r="DS236" s="151">
        <v>1</v>
      </c>
      <c r="DT236" s="151">
        <v>1</v>
      </c>
      <c r="DU236" s="151"/>
      <c r="DV236" s="151">
        <v>0</v>
      </c>
      <c r="DW236" s="151"/>
      <c r="DX236" s="151">
        <v>1</v>
      </c>
      <c r="DY236" s="151">
        <v>1</v>
      </c>
      <c r="DZ236" s="151"/>
      <c r="EA236" s="151">
        <v>1</v>
      </c>
      <c r="EB236" s="151"/>
      <c r="EC236" s="151">
        <v>0</v>
      </c>
      <c r="ED236" s="151">
        <v>1</v>
      </c>
      <c r="EE236" s="151">
        <v>6</v>
      </c>
      <c r="EF236" s="151">
        <v>2</v>
      </c>
      <c r="EG236" s="151">
        <v>2</v>
      </c>
      <c r="EH236" s="151">
        <v>1</v>
      </c>
      <c r="EI236" s="151">
        <v>1</v>
      </c>
      <c r="EJ236" s="151">
        <v>1</v>
      </c>
      <c r="EK236" s="151">
        <v>1</v>
      </c>
      <c r="EL236" s="151"/>
      <c r="EM236" s="151">
        <v>0</v>
      </c>
      <c r="EN236" s="151">
        <v>0</v>
      </c>
      <c r="EO236" s="151">
        <v>3</v>
      </c>
      <c r="EP236" s="151">
        <v>0</v>
      </c>
      <c r="EQ236" s="151">
        <v>1</v>
      </c>
      <c r="ER236" s="151">
        <v>1</v>
      </c>
      <c r="ES236" s="151">
        <v>5</v>
      </c>
      <c r="ET236" s="151">
        <v>1</v>
      </c>
      <c r="EU236" s="151">
        <v>1</v>
      </c>
      <c r="EV236" s="151"/>
      <c r="EW236" s="151"/>
      <c r="EX236" s="151"/>
      <c r="EY236" s="151">
        <v>2</v>
      </c>
      <c r="EZ236" s="151">
        <v>1</v>
      </c>
      <c r="FA236" s="151"/>
      <c r="FB236" s="151">
        <v>10</v>
      </c>
      <c r="FC236" s="151">
        <v>1</v>
      </c>
      <c r="FD236" s="151">
        <v>61</v>
      </c>
      <c r="FE236" s="151">
        <v>77</v>
      </c>
      <c r="FF236" s="151">
        <v>2</v>
      </c>
      <c r="FG236" s="151"/>
      <c r="FH236" s="151">
        <v>0</v>
      </c>
      <c r="FI236" s="151">
        <v>0</v>
      </c>
      <c r="FJ236" s="151"/>
      <c r="FK236" s="151">
        <v>0</v>
      </c>
      <c r="FL236" s="151">
        <v>1</v>
      </c>
      <c r="FM236" s="151"/>
      <c r="FN236" s="151"/>
      <c r="FO236" s="151"/>
      <c r="FP236" s="151"/>
      <c r="FQ236" s="151">
        <v>0</v>
      </c>
      <c r="FR236" s="151">
        <v>1</v>
      </c>
      <c r="FS236" s="151"/>
      <c r="FT236" s="151"/>
      <c r="FU236" s="151"/>
      <c r="FV236" s="151"/>
      <c r="FW236" s="151"/>
      <c r="FX236" s="151"/>
      <c r="FY236" s="151">
        <v>3</v>
      </c>
      <c r="FZ236" s="151">
        <v>1</v>
      </c>
      <c r="GA236" s="151"/>
      <c r="GB236" s="151">
        <v>0</v>
      </c>
      <c r="GC236" s="151"/>
      <c r="GD236" s="151"/>
      <c r="GE236" s="151">
        <v>1</v>
      </c>
      <c r="GF236" s="151">
        <v>0</v>
      </c>
      <c r="GG236" s="151"/>
      <c r="GH236" s="151">
        <v>1</v>
      </c>
      <c r="GI236" s="151">
        <v>0</v>
      </c>
      <c r="GJ236" s="151">
        <v>257</v>
      </c>
      <c r="GK236" s="151">
        <v>101</v>
      </c>
      <c r="GL236" s="151">
        <v>113</v>
      </c>
      <c r="GM236" s="151">
        <v>71</v>
      </c>
      <c r="GN236" s="151">
        <v>16</v>
      </c>
      <c r="GO236" s="151">
        <v>219</v>
      </c>
      <c r="GP236" s="151">
        <v>30</v>
      </c>
      <c r="GQ236" s="151">
        <v>421</v>
      </c>
      <c r="GR236" s="151">
        <v>142</v>
      </c>
      <c r="GS236" s="151">
        <v>20</v>
      </c>
      <c r="GT236" s="151">
        <v>186</v>
      </c>
      <c r="GU236" s="151">
        <v>242</v>
      </c>
      <c r="GV236" s="151">
        <v>101</v>
      </c>
      <c r="GW236" s="151">
        <v>28</v>
      </c>
      <c r="GX236" s="151">
        <v>194</v>
      </c>
      <c r="GY236" s="151">
        <v>302</v>
      </c>
      <c r="GZ236" s="151">
        <v>46</v>
      </c>
      <c r="HA236" s="151">
        <v>519</v>
      </c>
      <c r="HB236" s="151">
        <v>269</v>
      </c>
      <c r="HC236" s="151">
        <v>319</v>
      </c>
      <c r="HD236" s="151">
        <v>29</v>
      </c>
      <c r="HE236" s="151">
        <v>9</v>
      </c>
      <c r="HF236" s="151">
        <v>339</v>
      </c>
      <c r="HG236" s="151">
        <v>429</v>
      </c>
      <c r="HH236" s="151">
        <v>13</v>
      </c>
      <c r="HI236" s="151">
        <v>1</v>
      </c>
      <c r="HJ236" s="151">
        <v>0</v>
      </c>
      <c r="HK236" s="151">
        <v>0</v>
      </c>
      <c r="HL236" s="151"/>
      <c r="HM236" s="151"/>
      <c r="HN236" s="151"/>
      <c r="HO236" s="151"/>
      <c r="HP236" s="151"/>
      <c r="HQ236" s="151"/>
      <c r="HR236" s="151"/>
      <c r="HS236" s="151">
        <v>0</v>
      </c>
      <c r="HT236" s="151">
        <v>2</v>
      </c>
      <c r="HU236" s="151">
        <v>4</v>
      </c>
      <c r="HV236" s="151">
        <v>835</v>
      </c>
      <c r="HW236" s="151">
        <v>74</v>
      </c>
      <c r="HX236" s="151">
        <v>13</v>
      </c>
      <c r="HY236" s="151">
        <v>66</v>
      </c>
      <c r="HZ236" s="151">
        <v>3</v>
      </c>
      <c r="IA236" s="151">
        <v>427</v>
      </c>
      <c r="IB236" s="151">
        <v>14</v>
      </c>
      <c r="IC236" s="151">
        <v>3865</v>
      </c>
      <c r="ID236" s="151">
        <v>12</v>
      </c>
      <c r="IE236" s="151"/>
      <c r="IF236" s="151"/>
      <c r="IG236" s="151"/>
      <c r="IH236" s="151">
        <v>1</v>
      </c>
      <c r="II236" s="151"/>
      <c r="IJ236" s="151">
        <v>1</v>
      </c>
      <c r="IK236" s="151"/>
      <c r="IL236" s="151">
        <v>2</v>
      </c>
      <c r="IM236" s="151">
        <v>11</v>
      </c>
      <c r="IN236" s="151">
        <v>3</v>
      </c>
      <c r="IO236" s="151">
        <v>2</v>
      </c>
      <c r="IP236" s="151">
        <v>1</v>
      </c>
      <c r="IQ236" s="151">
        <v>3</v>
      </c>
      <c r="IR236" s="151">
        <v>2</v>
      </c>
      <c r="IS236" s="151">
        <v>12</v>
      </c>
      <c r="IT236" s="151">
        <v>97</v>
      </c>
      <c r="IU236" s="151">
        <v>0</v>
      </c>
      <c r="IV236" s="151">
        <v>1</v>
      </c>
      <c r="IW236" s="151">
        <v>1</v>
      </c>
      <c r="IX236" s="151">
        <v>5</v>
      </c>
      <c r="IY236" s="151">
        <v>3</v>
      </c>
      <c r="IZ236" s="151"/>
      <c r="JA236" s="151">
        <v>109</v>
      </c>
      <c r="JB236" s="151">
        <v>1</v>
      </c>
      <c r="JC236" s="151"/>
      <c r="JD236" s="151"/>
      <c r="JE236" s="151"/>
      <c r="JF236" s="151">
        <v>106</v>
      </c>
      <c r="JG236" s="151">
        <v>0</v>
      </c>
      <c r="JH236" s="151">
        <v>168</v>
      </c>
      <c r="JI236" s="151">
        <v>0</v>
      </c>
      <c r="JJ236" s="151">
        <v>0</v>
      </c>
      <c r="JK236" s="151">
        <v>1</v>
      </c>
      <c r="JL236" s="151">
        <v>289</v>
      </c>
      <c r="JM236" s="151">
        <v>114</v>
      </c>
      <c r="JN236" s="151">
        <v>195</v>
      </c>
      <c r="JO236" s="151">
        <v>157</v>
      </c>
      <c r="JP236" s="151">
        <v>383</v>
      </c>
      <c r="JQ236" s="151">
        <v>189</v>
      </c>
      <c r="JR236" s="151">
        <v>473</v>
      </c>
      <c r="JS236" s="151">
        <v>124</v>
      </c>
      <c r="JT236" s="151">
        <v>640</v>
      </c>
      <c r="JU236" s="151">
        <v>71</v>
      </c>
      <c r="JV236" s="151"/>
      <c r="JW236" s="151">
        <v>63</v>
      </c>
      <c r="JX236" s="151">
        <v>301</v>
      </c>
      <c r="JY236" s="151">
        <v>78</v>
      </c>
      <c r="JZ236" s="151">
        <v>17</v>
      </c>
      <c r="KA236" s="151">
        <v>82</v>
      </c>
      <c r="KB236" s="151">
        <v>21</v>
      </c>
      <c r="KC236" s="151">
        <v>64</v>
      </c>
      <c r="KD236" s="151">
        <v>170</v>
      </c>
      <c r="KE236" s="151">
        <v>61</v>
      </c>
      <c r="KF236" s="151"/>
      <c r="KG236" s="151">
        <v>1</v>
      </c>
      <c r="KH236" s="151"/>
      <c r="KI236" s="151">
        <v>11</v>
      </c>
      <c r="KJ236" s="151">
        <v>9</v>
      </c>
      <c r="KK236" s="151">
        <v>6</v>
      </c>
      <c r="KL236" s="151">
        <v>28</v>
      </c>
      <c r="KM236" s="151">
        <v>65</v>
      </c>
      <c r="KN236" s="151">
        <v>37</v>
      </c>
      <c r="KO236" s="151">
        <v>1</v>
      </c>
      <c r="KP236" s="151">
        <v>1</v>
      </c>
      <c r="KQ236" s="151"/>
      <c r="KR236" s="151">
        <v>4</v>
      </c>
      <c r="KS236" s="151">
        <v>20</v>
      </c>
      <c r="KT236" s="151">
        <v>6</v>
      </c>
      <c r="KU236" s="151"/>
      <c r="KV236" s="151"/>
      <c r="KW236" s="151"/>
      <c r="KX236" s="151">
        <v>2</v>
      </c>
      <c r="KY236" s="151">
        <v>7</v>
      </c>
      <c r="KZ236" s="151"/>
      <c r="LA236" s="151">
        <v>27</v>
      </c>
      <c r="LB236" s="151"/>
      <c r="LC236" s="151">
        <v>2</v>
      </c>
      <c r="LD236" s="151">
        <v>125</v>
      </c>
      <c r="LE236" s="151">
        <v>142</v>
      </c>
      <c r="LF236" s="151">
        <v>8</v>
      </c>
      <c r="LG236" s="151">
        <v>4</v>
      </c>
      <c r="LH236" s="151"/>
      <c r="LI236" s="151">
        <v>2</v>
      </c>
      <c r="LJ236" s="151">
        <v>78</v>
      </c>
      <c r="LK236" s="151"/>
      <c r="LL236" s="151"/>
      <c r="LM236" s="151"/>
      <c r="LN236" s="151">
        <v>312</v>
      </c>
      <c r="LO236" s="151">
        <v>3</v>
      </c>
      <c r="LP236" s="151">
        <v>4</v>
      </c>
      <c r="LQ236" s="151">
        <v>10</v>
      </c>
      <c r="LR236" s="151">
        <v>230</v>
      </c>
      <c r="LS236" s="151"/>
      <c r="LT236" s="151">
        <v>5</v>
      </c>
      <c r="LU236" s="151">
        <v>35</v>
      </c>
      <c r="LV236" s="151">
        <v>10</v>
      </c>
      <c r="LW236" s="151">
        <v>17</v>
      </c>
      <c r="LX236" s="151">
        <v>50</v>
      </c>
      <c r="LY236" s="151">
        <v>34</v>
      </c>
      <c r="LZ236" s="151">
        <v>10</v>
      </c>
      <c r="MA236" s="151">
        <v>34</v>
      </c>
      <c r="MB236" s="151">
        <v>47</v>
      </c>
      <c r="MC236" s="151">
        <v>43</v>
      </c>
      <c r="MD236" s="151">
        <v>15</v>
      </c>
      <c r="ME236" s="151">
        <v>6</v>
      </c>
      <c r="MF236" s="151">
        <v>33</v>
      </c>
      <c r="MG236" s="151">
        <v>5</v>
      </c>
      <c r="MH236" s="151">
        <v>143</v>
      </c>
      <c r="MI236" s="151">
        <v>191</v>
      </c>
      <c r="MJ236" s="151">
        <v>12</v>
      </c>
      <c r="MK236" s="151">
        <v>6</v>
      </c>
      <c r="ML236" s="151">
        <v>113</v>
      </c>
      <c r="MM236" s="151">
        <v>7</v>
      </c>
      <c r="MN236" s="151">
        <v>15</v>
      </c>
      <c r="MO236" s="151">
        <v>77</v>
      </c>
      <c r="MP236" s="151">
        <v>122</v>
      </c>
      <c r="MQ236" s="151">
        <v>1</v>
      </c>
      <c r="MR236" s="151">
        <v>11</v>
      </c>
      <c r="MS236" s="151">
        <v>7</v>
      </c>
      <c r="MT236" s="151">
        <v>40</v>
      </c>
      <c r="MU236" s="151">
        <v>50</v>
      </c>
      <c r="MV236" s="151">
        <v>11</v>
      </c>
      <c r="MW236" s="151">
        <v>142</v>
      </c>
      <c r="MX236" s="151">
        <v>1</v>
      </c>
      <c r="MY236" s="151">
        <v>11</v>
      </c>
      <c r="MZ236" s="151">
        <v>27</v>
      </c>
      <c r="NA236" s="151">
        <v>52</v>
      </c>
      <c r="NB236" s="151">
        <v>5</v>
      </c>
      <c r="NC236" s="151">
        <v>1</v>
      </c>
      <c r="ND236" s="151">
        <v>23</v>
      </c>
      <c r="NE236" s="151">
        <v>13</v>
      </c>
      <c r="NF236" s="151">
        <v>36</v>
      </c>
      <c r="NG236" s="151"/>
      <c r="NH236" s="151">
        <v>0</v>
      </c>
      <c r="NI236" s="151"/>
      <c r="NJ236" s="151"/>
      <c r="NK236" s="151">
        <v>1</v>
      </c>
      <c r="NL236" s="151">
        <v>0</v>
      </c>
      <c r="NM236" s="151">
        <v>5</v>
      </c>
      <c r="NN236" s="151">
        <v>14</v>
      </c>
      <c r="NO236" s="151">
        <v>1080</v>
      </c>
      <c r="NP236" s="151">
        <v>32</v>
      </c>
      <c r="NQ236" s="151">
        <v>159</v>
      </c>
      <c r="NR236" s="151">
        <v>2</v>
      </c>
      <c r="NS236" s="151">
        <v>4</v>
      </c>
      <c r="NT236" s="151">
        <v>6</v>
      </c>
      <c r="NU236" s="151">
        <v>11</v>
      </c>
      <c r="NV236" s="151">
        <v>4</v>
      </c>
      <c r="NW236" s="151">
        <v>32</v>
      </c>
      <c r="NX236" s="151">
        <v>0</v>
      </c>
      <c r="NY236" s="151">
        <v>1</v>
      </c>
      <c r="NZ236" s="151">
        <v>3</v>
      </c>
      <c r="OA236" s="151">
        <v>47</v>
      </c>
      <c r="OB236" s="151">
        <v>6</v>
      </c>
      <c r="OC236" s="151">
        <v>15</v>
      </c>
      <c r="OD236" s="151"/>
      <c r="OE236" s="151">
        <v>82</v>
      </c>
      <c r="OF236" s="151">
        <v>65</v>
      </c>
      <c r="OG236" s="151">
        <v>3</v>
      </c>
      <c r="OH236" s="151">
        <v>0</v>
      </c>
      <c r="OI236" s="151"/>
      <c r="OJ236" s="151">
        <v>300</v>
      </c>
      <c r="OK236" s="151">
        <v>107</v>
      </c>
      <c r="OL236" s="151">
        <v>385</v>
      </c>
      <c r="OM236" s="151"/>
      <c r="ON236" s="151">
        <v>26</v>
      </c>
      <c r="OO236" s="152">
        <v>0</v>
      </c>
      <c r="OP236" s="142">
        <v>20453</v>
      </c>
      <c r="OQ236" s="153">
        <v>1895</v>
      </c>
      <c r="OR236" s="151"/>
      <c r="OS236" s="151"/>
      <c r="OT236" s="151"/>
      <c r="OU236" s="151"/>
      <c r="OV236" s="151">
        <v>39</v>
      </c>
      <c r="OW236" s="151">
        <v>3824</v>
      </c>
      <c r="OX236" s="151">
        <v>-5416</v>
      </c>
      <c r="OY236" s="151"/>
      <c r="OZ236" s="151"/>
      <c r="PA236" s="151"/>
      <c r="PB236" s="151"/>
      <c r="PC236" s="151"/>
      <c r="PD236" s="151"/>
      <c r="PE236" s="151"/>
      <c r="PF236" s="151"/>
      <c r="PG236" s="151"/>
      <c r="PH236" s="151"/>
      <c r="PI236" s="151"/>
      <c r="PJ236" s="154"/>
      <c r="PK236" s="142">
        <v>342</v>
      </c>
      <c r="PL236" s="142">
        <v>20795</v>
      </c>
    </row>
    <row r="237" spans="1:428" ht="15" x14ac:dyDescent="0.25">
      <c r="A237" s="156">
        <v>322230</v>
      </c>
      <c r="B237" s="157" t="s">
        <v>730</v>
      </c>
      <c r="C237" s="147" t="s">
        <v>420</v>
      </c>
      <c r="D237" s="153"/>
      <c r="E237" s="151">
        <v>1</v>
      </c>
      <c r="F237" s="151">
        <v>0</v>
      </c>
      <c r="G237" s="151"/>
      <c r="H237" s="151"/>
      <c r="I237" s="151">
        <v>0</v>
      </c>
      <c r="J237" s="151"/>
      <c r="K237" s="151"/>
      <c r="L237" s="151"/>
      <c r="M237" s="151"/>
      <c r="N237" s="151"/>
      <c r="O237" s="151"/>
      <c r="P237" s="151"/>
      <c r="Q237" s="151"/>
      <c r="R237" s="151"/>
      <c r="S237" s="151"/>
      <c r="T237" s="151"/>
      <c r="U237" s="151"/>
      <c r="V237" s="151"/>
      <c r="W237" s="151"/>
      <c r="X237" s="151"/>
      <c r="Y237" s="151"/>
      <c r="Z237" s="151"/>
      <c r="AA237" s="151"/>
      <c r="AB237" s="151"/>
      <c r="AC237" s="151"/>
      <c r="AD237" s="151">
        <v>1</v>
      </c>
      <c r="AE237" s="151">
        <v>0</v>
      </c>
      <c r="AF237" s="151"/>
      <c r="AG237" s="151"/>
      <c r="AH237" s="151">
        <v>6</v>
      </c>
      <c r="AI237" s="151"/>
      <c r="AJ237" s="151"/>
      <c r="AK237" s="151"/>
      <c r="AL237" s="151"/>
      <c r="AM237" s="151"/>
      <c r="AN237" s="151"/>
      <c r="AO237" s="151"/>
      <c r="AP237" s="151"/>
      <c r="AQ237" s="151"/>
      <c r="AR237" s="151"/>
      <c r="AS237" s="151"/>
      <c r="AT237" s="151"/>
      <c r="AU237" s="151"/>
      <c r="AV237" s="151"/>
      <c r="AW237" s="151"/>
      <c r="AX237" s="151"/>
      <c r="AY237" s="151"/>
      <c r="AZ237" s="151"/>
      <c r="BA237" s="151"/>
      <c r="BB237" s="151"/>
      <c r="BC237" s="151"/>
      <c r="BD237" s="151"/>
      <c r="BE237" s="151"/>
      <c r="BF237" s="151"/>
      <c r="BG237" s="151"/>
      <c r="BH237" s="151"/>
      <c r="BI237" s="151"/>
      <c r="BJ237" s="151"/>
      <c r="BK237" s="151"/>
      <c r="BL237" s="151"/>
      <c r="BM237" s="151"/>
      <c r="BN237" s="151"/>
      <c r="BO237" s="151"/>
      <c r="BP237" s="151"/>
      <c r="BQ237" s="151"/>
      <c r="BR237" s="151"/>
      <c r="BS237" s="151"/>
      <c r="BT237" s="151"/>
      <c r="BU237" s="151"/>
      <c r="BV237" s="151"/>
      <c r="BW237" s="151"/>
      <c r="BX237" s="151"/>
      <c r="BY237" s="151"/>
      <c r="BZ237" s="151"/>
      <c r="CA237" s="151"/>
      <c r="CB237" s="151"/>
      <c r="CC237" s="151">
        <v>2</v>
      </c>
      <c r="CD237" s="151"/>
      <c r="CE237" s="151"/>
      <c r="CF237" s="151"/>
      <c r="CG237" s="151"/>
      <c r="CH237" s="151"/>
      <c r="CI237" s="151"/>
      <c r="CJ237" s="151">
        <v>1</v>
      </c>
      <c r="CK237" s="151"/>
      <c r="CL237" s="151">
        <v>0</v>
      </c>
      <c r="CM237" s="151">
        <v>2</v>
      </c>
      <c r="CN237" s="151"/>
      <c r="CO237" s="151"/>
      <c r="CP237" s="151"/>
      <c r="CQ237" s="151"/>
      <c r="CR237" s="151"/>
      <c r="CS237" s="151"/>
      <c r="CT237" s="151"/>
      <c r="CU237" s="151"/>
      <c r="CV237" s="151"/>
      <c r="CW237" s="151"/>
      <c r="CX237" s="151"/>
      <c r="CY237" s="151"/>
      <c r="CZ237" s="151"/>
      <c r="DA237" s="151"/>
      <c r="DB237" s="151"/>
      <c r="DC237" s="151"/>
      <c r="DD237" s="151"/>
      <c r="DE237" s="151"/>
      <c r="DF237" s="151"/>
      <c r="DG237" s="151"/>
      <c r="DH237" s="151"/>
      <c r="DI237" s="151"/>
      <c r="DJ237" s="151"/>
      <c r="DK237" s="151"/>
      <c r="DL237" s="151"/>
      <c r="DM237" s="151"/>
      <c r="DN237" s="151"/>
      <c r="DO237" s="151"/>
      <c r="DP237" s="151"/>
      <c r="DQ237" s="151"/>
      <c r="DR237" s="151"/>
      <c r="DS237" s="151"/>
      <c r="DT237" s="151"/>
      <c r="DU237" s="151"/>
      <c r="DV237" s="151"/>
      <c r="DW237" s="151"/>
      <c r="DX237" s="151"/>
      <c r="DY237" s="151"/>
      <c r="DZ237" s="151"/>
      <c r="EA237" s="151"/>
      <c r="EB237" s="151"/>
      <c r="EC237" s="151"/>
      <c r="ED237" s="151"/>
      <c r="EE237" s="151"/>
      <c r="EF237" s="151"/>
      <c r="EG237" s="151"/>
      <c r="EH237" s="151"/>
      <c r="EI237" s="151"/>
      <c r="EJ237" s="151"/>
      <c r="EK237" s="151"/>
      <c r="EL237" s="151"/>
      <c r="EM237" s="151"/>
      <c r="EN237" s="151"/>
      <c r="EO237" s="151"/>
      <c r="EP237" s="151"/>
      <c r="EQ237" s="151"/>
      <c r="ER237" s="151"/>
      <c r="ES237" s="151"/>
      <c r="ET237" s="151"/>
      <c r="EU237" s="151"/>
      <c r="EV237" s="151"/>
      <c r="EW237" s="151"/>
      <c r="EX237" s="151"/>
      <c r="EY237" s="151"/>
      <c r="EZ237" s="151"/>
      <c r="FA237" s="151"/>
      <c r="FB237" s="151"/>
      <c r="FC237" s="151"/>
      <c r="FD237" s="151"/>
      <c r="FE237" s="151"/>
      <c r="FF237" s="151"/>
      <c r="FG237" s="151"/>
      <c r="FH237" s="151"/>
      <c r="FI237" s="151"/>
      <c r="FJ237" s="151"/>
      <c r="FK237" s="151"/>
      <c r="FL237" s="151"/>
      <c r="FM237" s="151"/>
      <c r="FN237" s="151"/>
      <c r="FO237" s="151"/>
      <c r="FP237" s="151"/>
      <c r="FQ237" s="151"/>
      <c r="FR237" s="151"/>
      <c r="FS237" s="151"/>
      <c r="FT237" s="151"/>
      <c r="FU237" s="151"/>
      <c r="FV237" s="151"/>
      <c r="FW237" s="151"/>
      <c r="FX237" s="151"/>
      <c r="FY237" s="151"/>
      <c r="FZ237" s="151"/>
      <c r="GA237" s="151"/>
      <c r="GB237" s="151"/>
      <c r="GC237" s="151"/>
      <c r="GD237" s="151"/>
      <c r="GE237" s="151"/>
      <c r="GF237" s="151"/>
      <c r="GG237" s="151"/>
      <c r="GH237" s="151"/>
      <c r="GI237" s="151"/>
      <c r="GJ237" s="151"/>
      <c r="GK237" s="151"/>
      <c r="GL237" s="151"/>
      <c r="GM237" s="151"/>
      <c r="GN237" s="151"/>
      <c r="GO237" s="151"/>
      <c r="GP237" s="151"/>
      <c r="GQ237" s="151"/>
      <c r="GR237" s="151"/>
      <c r="GS237" s="151"/>
      <c r="GT237" s="151"/>
      <c r="GU237" s="151">
        <v>1</v>
      </c>
      <c r="GV237" s="151"/>
      <c r="GW237" s="151"/>
      <c r="GX237" s="151"/>
      <c r="GY237" s="151"/>
      <c r="GZ237" s="151"/>
      <c r="HA237" s="151"/>
      <c r="HB237" s="151"/>
      <c r="HC237" s="151"/>
      <c r="HD237" s="151"/>
      <c r="HE237" s="151"/>
      <c r="HF237" s="151"/>
      <c r="HG237" s="151"/>
      <c r="HH237" s="151"/>
      <c r="HI237" s="151"/>
      <c r="HJ237" s="151"/>
      <c r="HK237" s="151"/>
      <c r="HL237" s="151"/>
      <c r="HM237" s="151"/>
      <c r="HN237" s="151"/>
      <c r="HO237" s="151"/>
      <c r="HP237" s="151"/>
      <c r="HQ237" s="151"/>
      <c r="HR237" s="151"/>
      <c r="HS237" s="151"/>
      <c r="HT237" s="151"/>
      <c r="HU237" s="151"/>
      <c r="HV237" s="151">
        <v>0</v>
      </c>
      <c r="HW237" s="151">
        <v>0</v>
      </c>
      <c r="HX237" s="151"/>
      <c r="HY237" s="151"/>
      <c r="HZ237" s="151">
        <v>9</v>
      </c>
      <c r="IA237" s="151"/>
      <c r="IB237" s="151"/>
      <c r="IC237" s="151">
        <v>174</v>
      </c>
      <c r="ID237" s="151"/>
      <c r="IE237" s="151"/>
      <c r="IF237" s="151"/>
      <c r="IG237" s="151"/>
      <c r="IH237" s="151"/>
      <c r="II237" s="151"/>
      <c r="IJ237" s="151"/>
      <c r="IK237" s="151"/>
      <c r="IL237" s="151">
        <v>0</v>
      </c>
      <c r="IM237" s="151">
        <v>1</v>
      </c>
      <c r="IN237" s="151"/>
      <c r="IO237" s="151"/>
      <c r="IP237" s="151"/>
      <c r="IQ237" s="151"/>
      <c r="IR237" s="151"/>
      <c r="IS237" s="151"/>
      <c r="IT237" s="151"/>
      <c r="IU237" s="151"/>
      <c r="IV237" s="151"/>
      <c r="IW237" s="151"/>
      <c r="IX237" s="151"/>
      <c r="IY237" s="151"/>
      <c r="IZ237" s="151"/>
      <c r="JA237" s="151"/>
      <c r="JB237" s="151"/>
      <c r="JC237" s="151"/>
      <c r="JD237" s="151"/>
      <c r="JE237" s="151"/>
      <c r="JF237" s="151"/>
      <c r="JG237" s="151"/>
      <c r="JH237" s="151"/>
      <c r="JI237" s="151"/>
      <c r="JJ237" s="151"/>
      <c r="JK237" s="151"/>
      <c r="JL237" s="151">
        <v>3</v>
      </c>
      <c r="JM237" s="151">
        <v>2</v>
      </c>
      <c r="JN237" s="151">
        <v>1</v>
      </c>
      <c r="JO237" s="151">
        <v>4</v>
      </c>
      <c r="JP237" s="151">
        <v>6</v>
      </c>
      <c r="JQ237" s="151"/>
      <c r="JR237" s="151">
        <v>3</v>
      </c>
      <c r="JS237" s="151">
        <v>11</v>
      </c>
      <c r="JT237" s="151"/>
      <c r="JU237" s="151"/>
      <c r="JV237" s="151"/>
      <c r="JW237" s="151">
        <v>2</v>
      </c>
      <c r="JX237" s="151">
        <v>2</v>
      </c>
      <c r="JY237" s="151">
        <v>1</v>
      </c>
      <c r="JZ237" s="151">
        <v>0</v>
      </c>
      <c r="KA237" s="151">
        <v>3</v>
      </c>
      <c r="KB237" s="151">
        <v>1</v>
      </c>
      <c r="KC237" s="151">
        <v>3</v>
      </c>
      <c r="KD237" s="151">
        <v>10</v>
      </c>
      <c r="KE237" s="151">
        <v>8</v>
      </c>
      <c r="KF237" s="151"/>
      <c r="KG237" s="151">
        <v>5</v>
      </c>
      <c r="KH237" s="151"/>
      <c r="KI237" s="151"/>
      <c r="KJ237" s="151">
        <v>54</v>
      </c>
      <c r="KK237" s="151">
        <v>3</v>
      </c>
      <c r="KL237" s="151">
        <v>710</v>
      </c>
      <c r="KM237" s="151">
        <v>1</v>
      </c>
      <c r="KN237" s="151"/>
      <c r="KO237" s="151"/>
      <c r="KP237" s="151"/>
      <c r="KQ237" s="151"/>
      <c r="KR237" s="151"/>
      <c r="KS237" s="151">
        <v>1</v>
      </c>
      <c r="KT237" s="151"/>
      <c r="KU237" s="151"/>
      <c r="KV237" s="151"/>
      <c r="KW237" s="151"/>
      <c r="KX237" s="151"/>
      <c r="KY237" s="151"/>
      <c r="KZ237" s="151"/>
      <c r="LA237" s="151">
        <v>3</v>
      </c>
      <c r="LB237" s="151"/>
      <c r="LC237" s="151">
        <v>1</v>
      </c>
      <c r="LD237" s="151">
        <v>152</v>
      </c>
      <c r="LE237" s="151">
        <v>137</v>
      </c>
      <c r="LF237" s="151">
        <v>8</v>
      </c>
      <c r="LG237" s="151">
        <v>20</v>
      </c>
      <c r="LH237" s="151"/>
      <c r="LI237" s="151"/>
      <c r="LJ237" s="151">
        <v>2</v>
      </c>
      <c r="LK237" s="151"/>
      <c r="LL237" s="151"/>
      <c r="LM237" s="151"/>
      <c r="LN237" s="151">
        <v>30</v>
      </c>
      <c r="LO237" s="151"/>
      <c r="LP237" s="151"/>
      <c r="LQ237" s="151">
        <v>6</v>
      </c>
      <c r="LR237" s="151"/>
      <c r="LS237" s="151">
        <v>4</v>
      </c>
      <c r="LT237" s="151"/>
      <c r="LU237" s="151">
        <v>9</v>
      </c>
      <c r="LV237" s="151"/>
      <c r="LW237" s="151">
        <v>0</v>
      </c>
      <c r="LX237" s="151">
        <v>11</v>
      </c>
      <c r="LY237" s="151"/>
      <c r="LZ237" s="151"/>
      <c r="MA237" s="151">
        <v>1</v>
      </c>
      <c r="MB237" s="151">
        <v>2</v>
      </c>
      <c r="MC237" s="151"/>
      <c r="MD237" s="151">
        <v>2</v>
      </c>
      <c r="ME237" s="151">
        <v>1</v>
      </c>
      <c r="MF237" s="151"/>
      <c r="MG237" s="151">
        <v>9</v>
      </c>
      <c r="MH237" s="151"/>
      <c r="MI237" s="151">
        <v>13</v>
      </c>
      <c r="MJ237" s="151"/>
      <c r="MK237" s="151">
        <v>0</v>
      </c>
      <c r="ML237" s="151">
        <v>18</v>
      </c>
      <c r="MM237" s="151"/>
      <c r="MN237" s="151">
        <v>2</v>
      </c>
      <c r="MO237" s="151">
        <v>0</v>
      </c>
      <c r="MP237" s="151">
        <v>0</v>
      </c>
      <c r="MQ237" s="151"/>
      <c r="MR237" s="151">
        <v>27</v>
      </c>
      <c r="MS237" s="151">
        <v>1</v>
      </c>
      <c r="MT237" s="151">
        <v>6</v>
      </c>
      <c r="MU237" s="151">
        <v>11</v>
      </c>
      <c r="MV237" s="151">
        <v>1</v>
      </c>
      <c r="MW237" s="151">
        <v>1</v>
      </c>
      <c r="MX237" s="151"/>
      <c r="MY237" s="151"/>
      <c r="MZ237" s="151">
        <v>6</v>
      </c>
      <c r="NA237" s="151">
        <v>15</v>
      </c>
      <c r="NB237" s="151"/>
      <c r="NC237" s="151"/>
      <c r="ND237" s="151"/>
      <c r="NE237" s="151"/>
      <c r="NF237" s="151">
        <v>1</v>
      </c>
      <c r="NG237" s="151"/>
      <c r="NH237" s="151"/>
      <c r="NI237" s="151"/>
      <c r="NJ237" s="151"/>
      <c r="NK237" s="151"/>
      <c r="NL237" s="151"/>
      <c r="NM237" s="151"/>
      <c r="NN237" s="151">
        <v>2</v>
      </c>
      <c r="NO237" s="151">
        <v>903</v>
      </c>
      <c r="NP237" s="151">
        <v>10</v>
      </c>
      <c r="NQ237" s="151">
        <v>9</v>
      </c>
      <c r="NR237" s="151"/>
      <c r="NS237" s="151">
        <v>1</v>
      </c>
      <c r="NT237" s="151">
        <v>0</v>
      </c>
      <c r="NU237" s="151">
        <v>0</v>
      </c>
      <c r="NV237" s="151"/>
      <c r="NW237" s="151">
        <v>3</v>
      </c>
      <c r="NX237" s="151"/>
      <c r="NY237" s="151"/>
      <c r="NZ237" s="151"/>
      <c r="OA237" s="151">
        <v>12</v>
      </c>
      <c r="OB237" s="151">
        <v>0</v>
      </c>
      <c r="OC237" s="151"/>
      <c r="OD237" s="151"/>
      <c r="OE237" s="151">
        <v>10</v>
      </c>
      <c r="OF237" s="151">
        <v>1068</v>
      </c>
      <c r="OG237" s="151"/>
      <c r="OH237" s="151"/>
      <c r="OI237" s="151"/>
      <c r="OJ237" s="151">
        <v>950</v>
      </c>
      <c r="OK237" s="151">
        <v>185</v>
      </c>
      <c r="OL237" s="151">
        <v>740</v>
      </c>
      <c r="OM237" s="151"/>
      <c r="ON237" s="151"/>
      <c r="OO237" s="152"/>
      <c r="OP237" s="142">
        <v>5430</v>
      </c>
      <c r="OQ237" s="153">
        <v>742</v>
      </c>
      <c r="OR237" s="151"/>
      <c r="OS237" s="151"/>
      <c r="OT237" s="151"/>
      <c r="OU237" s="151"/>
      <c r="OV237" s="151">
        <v>-34</v>
      </c>
      <c r="OW237" s="151">
        <v>405</v>
      </c>
      <c r="OX237" s="151">
        <v>-320</v>
      </c>
      <c r="OY237" s="151"/>
      <c r="OZ237" s="151"/>
      <c r="PA237" s="151"/>
      <c r="PB237" s="151"/>
      <c r="PC237" s="151"/>
      <c r="PD237" s="151"/>
      <c r="PE237" s="151"/>
      <c r="PF237" s="151"/>
      <c r="PG237" s="151"/>
      <c r="PH237" s="151"/>
      <c r="PI237" s="151"/>
      <c r="PJ237" s="154"/>
      <c r="PK237" s="142">
        <v>793</v>
      </c>
      <c r="PL237" s="142">
        <v>6223</v>
      </c>
    </row>
    <row r="238" spans="1:428" ht="15" x14ac:dyDescent="0.25">
      <c r="A238" s="156">
        <v>322291</v>
      </c>
      <c r="B238" s="157" t="s">
        <v>730</v>
      </c>
      <c r="C238" s="147" t="s">
        <v>421</v>
      </c>
      <c r="D238" s="153">
        <v>1</v>
      </c>
      <c r="E238" s="151">
        <v>1</v>
      </c>
      <c r="F238" s="151"/>
      <c r="G238" s="151"/>
      <c r="H238" s="151">
        <v>1</v>
      </c>
      <c r="I238" s="151">
        <v>1</v>
      </c>
      <c r="J238" s="151">
        <v>1</v>
      </c>
      <c r="K238" s="151"/>
      <c r="L238" s="151"/>
      <c r="M238" s="151"/>
      <c r="N238" s="151"/>
      <c r="O238" s="151"/>
      <c r="P238" s="151"/>
      <c r="Q238" s="151"/>
      <c r="R238" s="151"/>
      <c r="S238" s="151"/>
      <c r="T238" s="151"/>
      <c r="U238" s="151"/>
      <c r="V238" s="151"/>
      <c r="W238" s="151"/>
      <c r="X238" s="151"/>
      <c r="Y238" s="151"/>
      <c r="Z238" s="151"/>
      <c r="AA238" s="151"/>
      <c r="AB238" s="151"/>
      <c r="AC238" s="151"/>
      <c r="AD238" s="151">
        <v>0</v>
      </c>
      <c r="AE238" s="151"/>
      <c r="AF238" s="151"/>
      <c r="AG238" s="151"/>
      <c r="AH238" s="151"/>
      <c r="AI238" s="151"/>
      <c r="AJ238" s="151"/>
      <c r="AK238" s="151"/>
      <c r="AL238" s="151"/>
      <c r="AM238" s="151"/>
      <c r="AN238" s="151"/>
      <c r="AO238" s="151"/>
      <c r="AP238" s="151"/>
      <c r="AQ238" s="151"/>
      <c r="AR238" s="151"/>
      <c r="AS238" s="151"/>
      <c r="AT238" s="151"/>
      <c r="AU238" s="151"/>
      <c r="AV238" s="151"/>
      <c r="AW238" s="151"/>
      <c r="AX238" s="151"/>
      <c r="AY238" s="151"/>
      <c r="AZ238" s="151"/>
      <c r="BA238" s="151"/>
      <c r="BB238" s="151"/>
      <c r="BC238" s="151"/>
      <c r="BD238" s="151"/>
      <c r="BE238" s="151"/>
      <c r="BF238" s="151"/>
      <c r="BG238" s="151"/>
      <c r="BH238" s="151"/>
      <c r="BI238" s="151"/>
      <c r="BJ238" s="151"/>
      <c r="BK238" s="151"/>
      <c r="BL238" s="151"/>
      <c r="BM238" s="151"/>
      <c r="BN238" s="151"/>
      <c r="BO238" s="151"/>
      <c r="BP238" s="151"/>
      <c r="BQ238" s="151"/>
      <c r="BR238" s="151"/>
      <c r="BS238" s="151"/>
      <c r="BT238" s="151"/>
      <c r="BU238" s="151"/>
      <c r="BV238" s="151"/>
      <c r="BW238" s="151"/>
      <c r="BX238" s="151"/>
      <c r="BY238" s="151"/>
      <c r="BZ238" s="151"/>
      <c r="CA238" s="151"/>
      <c r="CB238" s="151"/>
      <c r="CC238" s="151"/>
      <c r="CD238" s="151"/>
      <c r="CE238" s="151"/>
      <c r="CF238" s="151"/>
      <c r="CG238" s="151"/>
      <c r="CH238" s="151"/>
      <c r="CI238" s="151"/>
      <c r="CJ238" s="151"/>
      <c r="CK238" s="151"/>
      <c r="CL238" s="151"/>
      <c r="CM238" s="151"/>
      <c r="CN238" s="151"/>
      <c r="CO238" s="151"/>
      <c r="CP238" s="151"/>
      <c r="CQ238" s="151"/>
      <c r="CR238" s="151"/>
      <c r="CS238" s="151"/>
      <c r="CT238" s="151"/>
      <c r="CU238" s="151"/>
      <c r="CV238" s="151"/>
      <c r="CW238" s="151"/>
      <c r="CX238" s="151"/>
      <c r="CY238" s="151"/>
      <c r="CZ238" s="151"/>
      <c r="DA238" s="151"/>
      <c r="DB238" s="151"/>
      <c r="DC238" s="151"/>
      <c r="DD238" s="151"/>
      <c r="DE238" s="151"/>
      <c r="DF238" s="151"/>
      <c r="DG238" s="151"/>
      <c r="DH238" s="151"/>
      <c r="DI238" s="151"/>
      <c r="DJ238" s="151"/>
      <c r="DK238" s="151"/>
      <c r="DL238" s="151"/>
      <c r="DM238" s="151"/>
      <c r="DN238" s="151"/>
      <c r="DO238" s="151"/>
      <c r="DP238" s="151"/>
      <c r="DQ238" s="151"/>
      <c r="DR238" s="151"/>
      <c r="DS238" s="151"/>
      <c r="DT238" s="151"/>
      <c r="DU238" s="151"/>
      <c r="DV238" s="151"/>
      <c r="DW238" s="151"/>
      <c r="DX238" s="151"/>
      <c r="DY238" s="151"/>
      <c r="DZ238" s="151"/>
      <c r="EA238" s="151"/>
      <c r="EB238" s="151"/>
      <c r="EC238" s="151"/>
      <c r="ED238" s="151"/>
      <c r="EE238" s="151"/>
      <c r="EF238" s="151"/>
      <c r="EG238" s="151"/>
      <c r="EH238" s="151"/>
      <c r="EI238" s="151"/>
      <c r="EJ238" s="151"/>
      <c r="EK238" s="151"/>
      <c r="EL238" s="151"/>
      <c r="EM238" s="151"/>
      <c r="EN238" s="151"/>
      <c r="EO238" s="151"/>
      <c r="EP238" s="151"/>
      <c r="EQ238" s="151"/>
      <c r="ER238" s="151"/>
      <c r="ES238" s="151"/>
      <c r="ET238" s="151"/>
      <c r="EU238" s="151"/>
      <c r="EV238" s="151"/>
      <c r="EW238" s="151"/>
      <c r="EX238" s="151"/>
      <c r="EY238" s="151"/>
      <c r="EZ238" s="151"/>
      <c r="FA238" s="151"/>
      <c r="FB238" s="151"/>
      <c r="FC238" s="151"/>
      <c r="FD238" s="151"/>
      <c r="FE238" s="151"/>
      <c r="FF238" s="151"/>
      <c r="FG238" s="151"/>
      <c r="FH238" s="151"/>
      <c r="FI238" s="151"/>
      <c r="FJ238" s="151"/>
      <c r="FK238" s="151"/>
      <c r="FL238" s="151"/>
      <c r="FM238" s="151"/>
      <c r="FN238" s="151"/>
      <c r="FO238" s="151"/>
      <c r="FP238" s="151"/>
      <c r="FQ238" s="151"/>
      <c r="FR238" s="151"/>
      <c r="FS238" s="151"/>
      <c r="FT238" s="151"/>
      <c r="FU238" s="151"/>
      <c r="FV238" s="151"/>
      <c r="FW238" s="151"/>
      <c r="FX238" s="151"/>
      <c r="FY238" s="151"/>
      <c r="FZ238" s="151"/>
      <c r="GA238" s="151"/>
      <c r="GB238" s="151"/>
      <c r="GC238" s="151"/>
      <c r="GD238" s="151"/>
      <c r="GE238" s="151"/>
      <c r="GF238" s="151"/>
      <c r="GG238" s="151"/>
      <c r="GH238" s="151"/>
      <c r="GI238" s="151"/>
      <c r="GJ238" s="151"/>
      <c r="GK238" s="151"/>
      <c r="GL238" s="151"/>
      <c r="GM238" s="151"/>
      <c r="GN238" s="151"/>
      <c r="GO238" s="151"/>
      <c r="GP238" s="151"/>
      <c r="GQ238" s="151">
        <v>1</v>
      </c>
      <c r="GR238" s="151"/>
      <c r="GS238" s="151"/>
      <c r="GT238" s="151"/>
      <c r="GU238" s="151"/>
      <c r="GV238" s="151"/>
      <c r="GW238" s="151"/>
      <c r="GX238" s="151"/>
      <c r="GY238" s="151"/>
      <c r="GZ238" s="151"/>
      <c r="HA238" s="151"/>
      <c r="HB238" s="151"/>
      <c r="HC238" s="151"/>
      <c r="HD238" s="151"/>
      <c r="HE238" s="151"/>
      <c r="HF238" s="151"/>
      <c r="HG238" s="151"/>
      <c r="HH238" s="151"/>
      <c r="HI238" s="151">
        <v>0</v>
      </c>
      <c r="HJ238" s="151"/>
      <c r="HK238" s="151"/>
      <c r="HL238" s="151"/>
      <c r="HM238" s="151"/>
      <c r="HN238" s="151"/>
      <c r="HO238" s="151"/>
      <c r="HP238" s="151"/>
      <c r="HQ238" s="151"/>
      <c r="HR238" s="151"/>
      <c r="HS238" s="151"/>
      <c r="HT238" s="151"/>
      <c r="HU238" s="151"/>
      <c r="HV238" s="151"/>
      <c r="HW238" s="151"/>
      <c r="HX238" s="151"/>
      <c r="HY238" s="151"/>
      <c r="HZ238" s="151"/>
      <c r="IA238" s="151">
        <v>3</v>
      </c>
      <c r="IB238" s="151"/>
      <c r="IC238" s="151"/>
      <c r="ID238" s="151"/>
      <c r="IE238" s="151"/>
      <c r="IF238" s="151"/>
      <c r="IG238" s="151"/>
      <c r="IH238" s="151"/>
      <c r="II238" s="151"/>
      <c r="IJ238" s="151"/>
      <c r="IK238" s="151"/>
      <c r="IL238" s="151"/>
      <c r="IM238" s="151"/>
      <c r="IN238" s="151"/>
      <c r="IO238" s="151"/>
      <c r="IP238" s="151"/>
      <c r="IQ238" s="151"/>
      <c r="IR238" s="151"/>
      <c r="IS238" s="151"/>
      <c r="IT238" s="151"/>
      <c r="IU238" s="151"/>
      <c r="IV238" s="151"/>
      <c r="IW238" s="151"/>
      <c r="IX238" s="151">
        <v>3</v>
      </c>
      <c r="IY238" s="151">
        <v>1</v>
      </c>
      <c r="IZ238" s="151"/>
      <c r="JA238" s="151"/>
      <c r="JB238" s="151"/>
      <c r="JC238" s="151"/>
      <c r="JD238" s="151"/>
      <c r="JE238" s="151"/>
      <c r="JF238" s="151"/>
      <c r="JG238" s="151"/>
      <c r="JH238" s="151">
        <v>0</v>
      </c>
      <c r="JI238" s="151"/>
      <c r="JJ238" s="151"/>
      <c r="JK238" s="151"/>
      <c r="JL238" s="151"/>
      <c r="JM238" s="151"/>
      <c r="JN238" s="151"/>
      <c r="JO238" s="151"/>
      <c r="JP238" s="151"/>
      <c r="JQ238" s="151"/>
      <c r="JR238" s="151">
        <v>1</v>
      </c>
      <c r="JS238" s="151"/>
      <c r="JT238" s="151"/>
      <c r="JU238" s="151"/>
      <c r="JV238" s="151"/>
      <c r="JW238" s="151"/>
      <c r="JX238" s="151"/>
      <c r="JY238" s="151"/>
      <c r="JZ238" s="151"/>
      <c r="KA238" s="151"/>
      <c r="KB238" s="151"/>
      <c r="KC238" s="151"/>
      <c r="KD238" s="151"/>
      <c r="KE238" s="151"/>
      <c r="KF238" s="151"/>
      <c r="KG238" s="151"/>
      <c r="KH238" s="151"/>
      <c r="KI238" s="151"/>
      <c r="KJ238" s="151"/>
      <c r="KK238" s="151"/>
      <c r="KL238" s="151"/>
      <c r="KM238" s="151"/>
      <c r="KN238" s="151"/>
      <c r="KO238" s="151"/>
      <c r="KP238" s="151"/>
      <c r="KQ238" s="151"/>
      <c r="KR238" s="151"/>
      <c r="KS238" s="151"/>
      <c r="KT238" s="151"/>
      <c r="KU238" s="151"/>
      <c r="KV238" s="151"/>
      <c r="KW238" s="151"/>
      <c r="KX238" s="151"/>
      <c r="KY238" s="151"/>
      <c r="KZ238" s="151"/>
      <c r="LA238" s="151"/>
      <c r="LB238" s="151"/>
      <c r="LC238" s="151"/>
      <c r="LD238" s="151"/>
      <c r="LE238" s="151"/>
      <c r="LF238" s="151"/>
      <c r="LG238" s="151"/>
      <c r="LH238" s="151"/>
      <c r="LI238" s="151"/>
      <c r="LJ238" s="151"/>
      <c r="LK238" s="151"/>
      <c r="LL238" s="151"/>
      <c r="LM238" s="151"/>
      <c r="LN238" s="151"/>
      <c r="LO238" s="151"/>
      <c r="LP238" s="151"/>
      <c r="LQ238" s="151"/>
      <c r="LR238" s="151"/>
      <c r="LS238" s="151"/>
      <c r="LT238" s="151"/>
      <c r="LU238" s="151"/>
      <c r="LV238" s="151"/>
      <c r="LW238" s="151"/>
      <c r="LX238" s="151"/>
      <c r="LY238" s="151"/>
      <c r="LZ238" s="151"/>
      <c r="MA238" s="151"/>
      <c r="MB238" s="151">
        <v>1</v>
      </c>
      <c r="MC238" s="151"/>
      <c r="MD238" s="151"/>
      <c r="ME238" s="151">
        <v>94</v>
      </c>
      <c r="MF238" s="151"/>
      <c r="MG238" s="151"/>
      <c r="MH238" s="151"/>
      <c r="MI238" s="151">
        <v>34</v>
      </c>
      <c r="MJ238" s="151"/>
      <c r="MK238" s="151"/>
      <c r="ML238" s="151"/>
      <c r="MM238" s="151"/>
      <c r="MN238" s="151"/>
      <c r="MO238" s="151"/>
      <c r="MP238" s="151"/>
      <c r="MQ238" s="151"/>
      <c r="MR238" s="151"/>
      <c r="MS238" s="151"/>
      <c r="MT238" s="151">
        <v>106</v>
      </c>
      <c r="MU238" s="151"/>
      <c r="MV238" s="151"/>
      <c r="MW238" s="151">
        <v>385</v>
      </c>
      <c r="MX238" s="151"/>
      <c r="MY238" s="151"/>
      <c r="MZ238" s="151"/>
      <c r="NA238" s="151">
        <v>1437</v>
      </c>
      <c r="NB238" s="151">
        <v>570</v>
      </c>
      <c r="NC238" s="151">
        <v>327</v>
      </c>
      <c r="ND238" s="151">
        <v>378</v>
      </c>
      <c r="NE238" s="151">
        <v>5</v>
      </c>
      <c r="NF238" s="151">
        <v>4</v>
      </c>
      <c r="NG238" s="151"/>
      <c r="NH238" s="151"/>
      <c r="NI238" s="151"/>
      <c r="NJ238" s="151"/>
      <c r="NK238" s="151"/>
      <c r="NL238" s="151"/>
      <c r="NM238" s="151"/>
      <c r="NN238" s="151">
        <v>1</v>
      </c>
      <c r="NO238" s="151"/>
      <c r="NP238" s="151"/>
      <c r="NQ238" s="151"/>
      <c r="NR238" s="151"/>
      <c r="NS238" s="151"/>
      <c r="NT238" s="151"/>
      <c r="NU238" s="151"/>
      <c r="NV238" s="151"/>
      <c r="NW238" s="151"/>
      <c r="NX238" s="151"/>
      <c r="NY238" s="151"/>
      <c r="NZ238" s="151"/>
      <c r="OA238" s="151"/>
      <c r="OB238" s="151"/>
      <c r="OC238" s="151"/>
      <c r="OD238" s="151"/>
      <c r="OE238" s="151"/>
      <c r="OF238" s="151">
        <v>440</v>
      </c>
      <c r="OG238" s="151"/>
      <c r="OH238" s="151"/>
      <c r="OI238" s="151"/>
      <c r="OJ238" s="151"/>
      <c r="OK238" s="151">
        <v>1352</v>
      </c>
      <c r="OL238" s="151"/>
      <c r="OM238" s="151"/>
      <c r="ON238" s="151"/>
      <c r="OO238" s="152"/>
      <c r="OP238" s="142">
        <v>5146</v>
      </c>
      <c r="OQ238" s="153">
        <v>7043</v>
      </c>
      <c r="OR238" s="151"/>
      <c r="OS238" s="151"/>
      <c r="OT238" s="151"/>
      <c r="OU238" s="151"/>
      <c r="OV238" s="151">
        <v>230</v>
      </c>
      <c r="OW238" s="151">
        <v>616</v>
      </c>
      <c r="OX238" s="151">
        <v>-1006</v>
      </c>
      <c r="OY238" s="151"/>
      <c r="OZ238" s="151"/>
      <c r="PA238" s="151"/>
      <c r="PB238" s="151"/>
      <c r="PC238" s="151"/>
      <c r="PD238" s="151"/>
      <c r="PE238" s="151"/>
      <c r="PF238" s="151"/>
      <c r="PG238" s="151"/>
      <c r="PH238" s="151"/>
      <c r="PI238" s="151"/>
      <c r="PJ238" s="154"/>
      <c r="PK238" s="142">
        <v>6883</v>
      </c>
      <c r="PL238" s="142">
        <v>12030</v>
      </c>
    </row>
    <row r="239" spans="1:428" ht="15" x14ac:dyDescent="0.25">
      <c r="A239" s="156">
        <v>322299</v>
      </c>
      <c r="B239" s="157" t="s">
        <v>730</v>
      </c>
      <c r="C239" s="147" t="s">
        <v>422</v>
      </c>
      <c r="D239" s="153"/>
      <c r="E239" s="151"/>
      <c r="F239" s="151"/>
      <c r="G239" s="151"/>
      <c r="H239" s="151"/>
      <c r="I239" s="151"/>
      <c r="J239" s="151"/>
      <c r="K239" s="151"/>
      <c r="L239" s="151">
        <v>7</v>
      </c>
      <c r="M239" s="151"/>
      <c r="N239" s="151"/>
      <c r="O239" s="151"/>
      <c r="P239" s="151"/>
      <c r="Q239" s="151"/>
      <c r="R239" s="151"/>
      <c r="S239" s="151"/>
      <c r="T239" s="151"/>
      <c r="U239" s="151"/>
      <c r="V239" s="151"/>
      <c r="W239" s="151"/>
      <c r="X239" s="151"/>
      <c r="Y239" s="151"/>
      <c r="Z239" s="151"/>
      <c r="AA239" s="151"/>
      <c r="AB239" s="151"/>
      <c r="AC239" s="151"/>
      <c r="AD239" s="151"/>
      <c r="AE239" s="151"/>
      <c r="AF239" s="151"/>
      <c r="AG239" s="151"/>
      <c r="AH239" s="151"/>
      <c r="AI239" s="151"/>
      <c r="AJ239" s="151"/>
      <c r="AK239" s="151"/>
      <c r="AL239" s="151">
        <v>15</v>
      </c>
      <c r="AM239" s="151"/>
      <c r="AN239" s="151"/>
      <c r="AO239" s="151"/>
      <c r="AP239" s="151"/>
      <c r="AQ239" s="151"/>
      <c r="AR239" s="151"/>
      <c r="AS239" s="151"/>
      <c r="AT239" s="151"/>
      <c r="AU239" s="151"/>
      <c r="AV239" s="151"/>
      <c r="AW239" s="151"/>
      <c r="AX239" s="151"/>
      <c r="AY239" s="151">
        <v>2</v>
      </c>
      <c r="AZ239" s="151"/>
      <c r="BA239" s="151"/>
      <c r="BB239" s="151">
        <v>19</v>
      </c>
      <c r="BC239" s="151">
        <v>1</v>
      </c>
      <c r="BD239" s="151"/>
      <c r="BE239" s="151"/>
      <c r="BF239" s="151"/>
      <c r="BG239" s="151"/>
      <c r="BH239" s="151"/>
      <c r="BI239" s="151"/>
      <c r="BJ239" s="151"/>
      <c r="BK239" s="151"/>
      <c r="BL239" s="151"/>
      <c r="BM239" s="151"/>
      <c r="BN239" s="151"/>
      <c r="BO239" s="151"/>
      <c r="BP239" s="151"/>
      <c r="BQ239" s="151"/>
      <c r="BR239" s="151"/>
      <c r="BS239" s="151"/>
      <c r="BT239" s="151"/>
      <c r="BU239" s="151"/>
      <c r="BV239" s="151"/>
      <c r="BW239" s="151"/>
      <c r="BX239" s="151">
        <v>1</v>
      </c>
      <c r="BY239" s="151"/>
      <c r="BZ239" s="151"/>
      <c r="CA239" s="151"/>
      <c r="CB239" s="151"/>
      <c r="CC239" s="151">
        <v>2</v>
      </c>
      <c r="CD239" s="151"/>
      <c r="CE239" s="151"/>
      <c r="CF239" s="151"/>
      <c r="CG239" s="151"/>
      <c r="CH239" s="151"/>
      <c r="CI239" s="151"/>
      <c r="CJ239" s="151"/>
      <c r="CK239" s="151"/>
      <c r="CL239" s="151"/>
      <c r="CM239" s="151"/>
      <c r="CN239" s="151"/>
      <c r="CO239" s="151"/>
      <c r="CP239" s="151"/>
      <c r="CQ239" s="151"/>
      <c r="CR239" s="151"/>
      <c r="CS239" s="151"/>
      <c r="CT239" s="151"/>
      <c r="CU239" s="151"/>
      <c r="CV239" s="151"/>
      <c r="CW239" s="151"/>
      <c r="CX239" s="151"/>
      <c r="CY239" s="151"/>
      <c r="CZ239" s="151"/>
      <c r="DA239" s="151"/>
      <c r="DB239" s="151"/>
      <c r="DC239" s="151"/>
      <c r="DD239" s="151"/>
      <c r="DE239" s="151">
        <v>2</v>
      </c>
      <c r="DF239" s="151"/>
      <c r="DG239" s="151"/>
      <c r="DH239" s="151"/>
      <c r="DI239" s="151"/>
      <c r="DJ239" s="151"/>
      <c r="DK239" s="151"/>
      <c r="DL239" s="151"/>
      <c r="DM239" s="151"/>
      <c r="DN239" s="151"/>
      <c r="DO239" s="151"/>
      <c r="DP239" s="151"/>
      <c r="DQ239" s="151"/>
      <c r="DR239" s="151"/>
      <c r="DS239" s="151"/>
      <c r="DT239" s="151"/>
      <c r="DU239" s="151"/>
      <c r="DV239" s="151"/>
      <c r="DW239" s="151"/>
      <c r="DX239" s="151"/>
      <c r="DY239" s="151"/>
      <c r="DZ239" s="151"/>
      <c r="EA239" s="151"/>
      <c r="EB239" s="151"/>
      <c r="EC239" s="151"/>
      <c r="ED239" s="151"/>
      <c r="EE239" s="151"/>
      <c r="EF239" s="151"/>
      <c r="EG239" s="151"/>
      <c r="EH239" s="151"/>
      <c r="EI239" s="151"/>
      <c r="EJ239" s="151"/>
      <c r="EK239" s="151"/>
      <c r="EL239" s="151"/>
      <c r="EM239" s="151"/>
      <c r="EN239" s="151"/>
      <c r="EO239" s="151"/>
      <c r="EP239" s="151"/>
      <c r="EQ239" s="151"/>
      <c r="ER239" s="151"/>
      <c r="ES239" s="151"/>
      <c r="ET239" s="151"/>
      <c r="EU239" s="151">
        <v>4</v>
      </c>
      <c r="EV239" s="151"/>
      <c r="EW239" s="151"/>
      <c r="EX239" s="151"/>
      <c r="EY239" s="151"/>
      <c r="EZ239" s="151"/>
      <c r="FA239" s="151"/>
      <c r="FB239" s="151"/>
      <c r="FC239" s="151"/>
      <c r="FD239" s="151"/>
      <c r="FE239" s="151"/>
      <c r="FF239" s="151"/>
      <c r="FG239" s="151"/>
      <c r="FH239" s="151"/>
      <c r="FI239" s="151"/>
      <c r="FJ239" s="151"/>
      <c r="FK239" s="151"/>
      <c r="FL239" s="151"/>
      <c r="FM239" s="151"/>
      <c r="FN239" s="151"/>
      <c r="FO239" s="151"/>
      <c r="FP239" s="151"/>
      <c r="FQ239" s="151"/>
      <c r="FR239" s="151"/>
      <c r="FS239" s="151"/>
      <c r="FT239" s="151"/>
      <c r="FU239" s="151"/>
      <c r="FV239" s="151"/>
      <c r="FW239" s="151"/>
      <c r="FX239" s="151"/>
      <c r="FY239" s="151"/>
      <c r="FZ239" s="151"/>
      <c r="GA239" s="151"/>
      <c r="GB239" s="151"/>
      <c r="GC239" s="151"/>
      <c r="GD239" s="151"/>
      <c r="GE239" s="151"/>
      <c r="GF239" s="151">
        <v>14</v>
      </c>
      <c r="GG239" s="151"/>
      <c r="GH239" s="151"/>
      <c r="GI239" s="151"/>
      <c r="GJ239" s="151">
        <v>35</v>
      </c>
      <c r="GK239" s="151">
        <v>19</v>
      </c>
      <c r="GL239" s="151">
        <v>14</v>
      </c>
      <c r="GM239" s="151">
        <v>1</v>
      </c>
      <c r="GN239" s="151"/>
      <c r="GO239" s="151"/>
      <c r="GP239" s="151">
        <v>27</v>
      </c>
      <c r="GQ239" s="151">
        <v>229</v>
      </c>
      <c r="GR239" s="151">
        <v>135</v>
      </c>
      <c r="GS239" s="151">
        <v>14</v>
      </c>
      <c r="GT239" s="151">
        <v>203</v>
      </c>
      <c r="GU239" s="151">
        <v>70</v>
      </c>
      <c r="GV239" s="151">
        <v>170</v>
      </c>
      <c r="GW239" s="151">
        <v>45</v>
      </c>
      <c r="GX239" s="151">
        <v>47</v>
      </c>
      <c r="GY239" s="151">
        <v>168</v>
      </c>
      <c r="GZ239" s="151">
        <v>26</v>
      </c>
      <c r="HA239" s="151">
        <v>128</v>
      </c>
      <c r="HB239" s="151">
        <v>221</v>
      </c>
      <c r="HC239" s="151">
        <v>153</v>
      </c>
      <c r="HD239" s="151">
        <v>14</v>
      </c>
      <c r="HE239" s="151">
        <v>10</v>
      </c>
      <c r="HF239" s="151">
        <v>35</v>
      </c>
      <c r="HG239" s="151">
        <v>57</v>
      </c>
      <c r="HH239" s="151"/>
      <c r="HI239" s="151"/>
      <c r="HJ239" s="151"/>
      <c r="HK239" s="151"/>
      <c r="HL239" s="151"/>
      <c r="HM239" s="151"/>
      <c r="HN239" s="151"/>
      <c r="HO239" s="151"/>
      <c r="HP239" s="151"/>
      <c r="HQ239" s="151"/>
      <c r="HR239" s="151"/>
      <c r="HS239" s="151"/>
      <c r="HT239" s="151"/>
      <c r="HU239" s="151">
        <v>13</v>
      </c>
      <c r="HV239" s="151">
        <v>375</v>
      </c>
      <c r="HW239" s="151">
        <v>146</v>
      </c>
      <c r="HX239" s="151">
        <v>86</v>
      </c>
      <c r="HY239" s="151"/>
      <c r="HZ239" s="151"/>
      <c r="IA239" s="151">
        <v>306</v>
      </c>
      <c r="IB239" s="151">
        <v>6</v>
      </c>
      <c r="IC239" s="151"/>
      <c r="ID239" s="151"/>
      <c r="IE239" s="151"/>
      <c r="IF239" s="151"/>
      <c r="IG239" s="151">
        <v>16</v>
      </c>
      <c r="IH239" s="151"/>
      <c r="II239" s="151"/>
      <c r="IJ239" s="151"/>
      <c r="IK239" s="151"/>
      <c r="IL239" s="151"/>
      <c r="IM239" s="151"/>
      <c r="IN239" s="151"/>
      <c r="IO239" s="151"/>
      <c r="IP239" s="151"/>
      <c r="IQ239" s="151"/>
      <c r="IR239" s="151"/>
      <c r="IS239" s="151"/>
      <c r="IT239" s="151"/>
      <c r="IU239" s="151"/>
      <c r="IV239" s="151"/>
      <c r="IW239" s="151"/>
      <c r="IX239" s="151"/>
      <c r="IY239" s="151"/>
      <c r="IZ239" s="151"/>
      <c r="JA239" s="151"/>
      <c r="JB239" s="151"/>
      <c r="JC239" s="151"/>
      <c r="JD239" s="151"/>
      <c r="JE239" s="151"/>
      <c r="JF239" s="151"/>
      <c r="JG239" s="151"/>
      <c r="JH239" s="151">
        <v>3</v>
      </c>
      <c r="JI239" s="151"/>
      <c r="JJ239" s="151"/>
      <c r="JK239" s="151"/>
      <c r="JL239" s="151">
        <v>26</v>
      </c>
      <c r="JM239" s="151">
        <v>8</v>
      </c>
      <c r="JN239" s="151">
        <v>14</v>
      </c>
      <c r="JO239" s="151">
        <v>14</v>
      </c>
      <c r="JP239" s="151">
        <v>25</v>
      </c>
      <c r="JQ239" s="151">
        <v>10</v>
      </c>
      <c r="JR239" s="151">
        <v>37</v>
      </c>
      <c r="JS239" s="151"/>
      <c r="JT239" s="151">
        <v>37</v>
      </c>
      <c r="JU239" s="151">
        <v>4</v>
      </c>
      <c r="JV239" s="151"/>
      <c r="JW239" s="151">
        <v>5</v>
      </c>
      <c r="JX239" s="151">
        <v>21</v>
      </c>
      <c r="JY239" s="151">
        <v>7</v>
      </c>
      <c r="JZ239" s="151"/>
      <c r="KA239" s="151">
        <v>5</v>
      </c>
      <c r="KB239" s="151">
        <v>2</v>
      </c>
      <c r="KC239" s="151">
        <v>2</v>
      </c>
      <c r="KD239" s="151">
        <v>11</v>
      </c>
      <c r="KE239" s="151"/>
      <c r="KF239" s="151"/>
      <c r="KG239" s="151"/>
      <c r="KH239" s="151"/>
      <c r="KI239" s="151"/>
      <c r="KJ239" s="151"/>
      <c r="KK239" s="151"/>
      <c r="KL239" s="151">
        <v>10</v>
      </c>
      <c r="KM239" s="151"/>
      <c r="KN239" s="151"/>
      <c r="KO239" s="151"/>
      <c r="KP239" s="151"/>
      <c r="KQ239" s="151"/>
      <c r="KR239" s="151"/>
      <c r="KS239" s="151"/>
      <c r="KT239" s="151"/>
      <c r="KU239" s="151"/>
      <c r="KV239" s="151"/>
      <c r="KW239" s="151"/>
      <c r="KX239" s="151"/>
      <c r="KY239" s="151"/>
      <c r="KZ239" s="151"/>
      <c r="LA239" s="151"/>
      <c r="LB239" s="151"/>
      <c r="LC239" s="151"/>
      <c r="LD239" s="151"/>
      <c r="LE239" s="151"/>
      <c r="LF239" s="151"/>
      <c r="LG239" s="151"/>
      <c r="LH239" s="151"/>
      <c r="LI239" s="151"/>
      <c r="LJ239" s="151"/>
      <c r="LK239" s="151"/>
      <c r="LL239" s="151"/>
      <c r="LM239" s="151"/>
      <c r="LN239" s="151"/>
      <c r="LO239" s="151"/>
      <c r="LP239" s="151"/>
      <c r="LQ239" s="151"/>
      <c r="LR239" s="151"/>
      <c r="LS239" s="151"/>
      <c r="LT239" s="151"/>
      <c r="LU239" s="151"/>
      <c r="LV239" s="151"/>
      <c r="LW239" s="151"/>
      <c r="LX239" s="151"/>
      <c r="LY239" s="151"/>
      <c r="LZ239" s="151"/>
      <c r="MA239" s="151"/>
      <c r="MB239" s="151"/>
      <c r="MC239" s="151"/>
      <c r="MD239" s="151"/>
      <c r="ME239" s="151"/>
      <c r="MF239" s="151"/>
      <c r="MG239" s="151">
        <v>1</v>
      </c>
      <c r="MH239" s="151"/>
      <c r="MI239" s="151"/>
      <c r="MJ239" s="151"/>
      <c r="MK239" s="151"/>
      <c r="ML239" s="151"/>
      <c r="MM239" s="151"/>
      <c r="MN239" s="151"/>
      <c r="MO239" s="151"/>
      <c r="MP239" s="151"/>
      <c r="MQ239" s="151"/>
      <c r="MR239" s="151">
        <v>1</v>
      </c>
      <c r="MS239" s="151"/>
      <c r="MT239" s="151"/>
      <c r="MU239" s="151"/>
      <c r="MV239" s="151"/>
      <c r="MW239" s="151"/>
      <c r="MX239" s="151"/>
      <c r="MY239" s="151"/>
      <c r="MZ239" s="151"/>
      <c r="NA239" s="151"/>
      <c r="NB239" s="151"/>
      <c r="NC239" s="151"/>
      <c r="ND239" s="151"/>
      <c r="NE239" s="151"/>
      <c r="NF239" s="151"/>
      <c r="NG239" s="151"/>
      <c r="NH239" s="151"/>
      <c r="NI239" s="151"/>
      <c r="NJ239" s="151"/>
      <c r="NK239" s="151"/>
      <c r="NL239" s="151"/>
      <c r="NM239" s="151"/>
      <c r="NN239" s="151"/>
      <c r="NO239" s="151">
        <v>1</v>
      </c>
      <c r="NP239" s="151">
        <v>438</v>
      </c>
      <c r="NQ239" s="151">
        <v>580</v>
      </c>
      <c r="NR239" s="151">
        <v>198</v>
      </c>
      <c r="NS239" s="151"/>
      <c r="NT239" s="151"/>
      <c r="NU239" s="151"/>
      <c r="NV239" s="151"/>
      <c r="NW239" s="151"/>
      <c r="NX239" s="151"/>
      <c r="NY239" s="151"/>
      <c r="NZ239" s="151"/>
      <c r="OA239" s="151"/>
      <c r="OB239" s="151"/>
      <c r="OC239" s="151"/>
      <c r="OD239" s="151"/>
      <c r="OE239" s="151">
        <v>1</v>
      </c>
      <c r="OF239" s="151">
        <v>27</v>
      </c>
      <c r="OG239" s="151"/>
      <c r="OH239" s="151"/>
      <c r="OI239" s="151"/>
      <c r="OJ239" s="151">
        <v>198</v>
      </c>
      <c r="OK239" s="151">
        <v>53</v>
      </c>
      <c r="OL239" s="151">
        <v>206</v>
      </c>
      <c r="OM239" s="151"/>
      <c r="ON239" s="151"/>
      <c r="OO239" s="152"/>
      <c r="OP239" s="142">
        <v>4779</v>
      </c>
      <c r="OQ239" s="153">
        <v>490</v>
      </c>
      <c r="OR239" s="151"/>
      <c r="OS239" s="151"/>
      <c r="OT239" s="151"/>
      <c r="OU239" s="151"/>
      <c r="OV239" s="151">
        <v>13</v>
      </c>
      <c r="OW239" s="151">
        <v>226</v>
      </c>
      <c r="OX239" s="151">
        <v>-966</v>
      </c>
      <c r="OY239" s="151"/>
      <c r="OZ239" s="151"/>
      <c r="PA239" s="151"/>
      <c r="PB239" s="151"/>
      <c r="PC239" s="151"/>
      <c r="PD239" s="151"/>
      <c r="PE239" s="151"/>
      <c r="PF239" s="151"/>
      <c r="PG239" s="151"/>
      <c r="PH239" s="151"/>
      <c r="PI239" s="151"/>
      <c r="PJ239" s="154"/>
      <c r="PK239" s="142">
        <v>-236</v>
      </c>
      <c r="PL239" s="142">
        <v>4543</v>
      </c>
    </row>
    <row r="240" spans="1:428" ht="15" x14ac:dyDescent="0.25">
      <c r="A240" s="156">
        <v>323110</v>
      </c>
      <c r="B240" s="157" t="s">
        <v>730</v>
      </c>
      <c r="C240" s="147" t="s">
        <v>423</v>
      </c>
      <c r="D240" s="153">
        <v>1</v>
      </c>
      <c r="E240" s="151">
        <v>3</v>
      </c>
      <c r="F240" s="151">
        <v>1</v>
      </c>
      <c r="G240" s="151">
        <v>0</v>
      </c>
      <c r="H240" s="151">
        <v>1</v>
      </c>
      <c r="I240" s="151">
        <v>0</v>
      </c>
      <c r="J240" s="151">
        <v>6</v>
      </c>
      <c r="K240" s="151">
        <v>2</v>
      </c>
      <c r="L240" s="151">
        <v>1</v>
      </c>
      <c r="M240" s="151">
        <v>0</v>
      </c>
      <c r="N240" s="151"/>
      <c r="O240" s="151"/>
      <c r="P240" s="151"/>
      <c r="Q240" s="151">
        <v>4</v>
      </c>
      <c r="R240" s="151">
        <v>2</v>
      </c>
      <c r="S240" s="151"/>
      <c r="T240" s="151"/>
      <c r="U240" s="151"/>
      <c r="V240" s="151"/>
      <c r="W240" s="151"/>
      <c r="X240" s="151"/>
      <c r="Y240" s="151"/>
      <c r="Z240" s="151">
        <v>10</v>
      </c>
      <c r="AA240" s="151"/>
      <c r="AB240" s="151"/>
      <c r="AC240" s="151"/>
      <c r="AD240" s="151">
        <v>2</v>
      </c>
      <c r="AE240" s="151">
        <v>6</v>
      </c>
      <c r="AF240" s="151"/>
      <c r="AG240" s="151"/>
      <c r="AH240" s="151">
        <v>10</v>
      </c>
      <c r="AI240" s="151"/>
      <c r="AJ240" s="151"/>
      <c r="AK240" s="151"/>
      <c r="AL240" s="151">
        <v>17</v>
      </c>
      <c r="AM240" s="151">
        <v>0</v>
      </c>
      <c r="AN240" s="151"/>
      <c r="AO240" s="151"/>
      <c r="AP240" s="151"/>
      <c r="AQ240" s="151">
        <v>5</v>
      </c>
      <c r="AR240" s="151"/>
      <c r="AS240" s="151"/>
      <c r="AT240" s="151"/>
      <c r="AU240" s="151"/>
      <c r="AV240" s="151"/>
      <c r="AW240" s="151"/>
      <c r="AX240" s="151"/>
      <c r="AY240" s="151"/>
      <c r="AZ240" s="151"/>
      <c r="BA240" s="151"/>
      <c r="BB240" s="151"/>
      <c r="BC240" s="151"/>
      <c r="BD240" s="151"/>
      <c r="BE240" s="151"/>
      <c r="BF240" s="151"/>
      <c r="BG240" s="151"/>
      <c r="BH240" s="151"/>
      <c r="BI240" s="151"/>
      <c r="BJ240" s="151"/>
      <c r="BK240" s="151"/>
      <c r="BL240" s="151"/>
      <c r="BM240" s="151"/>
      <c r="BN240" s="151"/>
      <c r="BO240" s="151"/>
      <c r="BP240" s="151"/>
      <c r="BQ240" s="151"/>
      <c r="BR240" s="151"/>
      <c r="BS240" s="151">
        <v>0</v>
      </c>
      <c r="BT240" s="151"/>
      <c r="BU240" s="151"/>
      <c r="BV240" s="151">
        <v>0</v>
      </c>
      <c r="BW240" s="151"/>
      <c r="BX240" s="151">
        <v>1</v>
      </c>
      <c r="BY240" s="151"/>
      <c r="BZ240" s="151"/>
      <c r="CA240" s="151"/>
      <c r="CB240" s="151"/>
      <c r="CC240" s="151">
        <v>11</v>
      </c>
      <c r="CD240" s="151"/>
      <c r="CE240" s="151"/>
      <c r="CF240" s="151"/>
      <c r="CG240" s="151"/>
      <c r="CH240" s="151">
        <v>0</v>
      </c>
      <c r="CI240" s="151"/>
      <c r="CJ240" s="151">
        <v>0</v>
      </c>
      <c r="CK240" s="151"/>
      <c r="CL240" s="151"/>
      <c r="CM240" s="151">
        <v>2</v>
      </c>
      <c r="CN240" s="151"/>
      <c r="CO240" s="151"/>
      <c r="CP240" s="151"/>
      <c r="CQ240" s="151"/>
      <c r="CR240" s="151"/>
      <c r="CS240" s="151">
        <v>1</v>
      </c>
      <c r="CT240" s="151"/>
      <c r="CU240" s="151">
        <v>0</v>
      </c>
      <c r="CV240" s="151">
        <v>0</v>
      </c>
      <c r="CW240" s="151"/>
      <c r="CX240" s="151">
        <v>2</v>
      </c>
      <c r="CY240" s="151"/>
      <c r="CZ240" s="151"/>
      <c r="DA240" s="151"/>
      <c r="DB240" s="151"/>
      <c r="DC240" s="151">
        <v>1</v>
      </c>
      <c r="DD240" s="151">
        <v>1</v>
      </c>
      <c r="DE240" s="151"/>
      <c r="DF240" s="151"/>
      <c r="DG240" s="151"/>
      <c r="DH240" s="151">
        <v>0</v>
      </c>
      <c r="DI240" s="151"/>
      <c r="DJ240" s="151"/>
      <c r="DK240" s="151"/>
      <c r="DL240" s="151"/>
      <c r="DM240" s="151"/>
      <c r="DN240" s="151"/>
      <c r="DO240" s="151"/>
      <c r="DP240" s="151"/>
      <c r="DQ240" s="151"/>
      <c r="DR240" s="151"/>
      <c r="DS240" s="151"/>
      <c r="DT240" s="151"/>
      <c r="DU240" s="151"/>
      <c r="DV240" s="151"/>
      <c r="DW240" s="151"/>
      <c r="DX240" s="151"/>
      <c r="DY240" s="151"/>
      <c r="DZ240" s="151"/>
      <c r="EA240" s="151"/>
      <c r="EB240" s="151"/>
      <c r="EC240" s="151"/>
      <c r="ED240" s="151"/>
      <c r="EE240" s="151"/>
      <c r="EF240" s="151"/>
      <c r="EG240" s="151"/>
      <c r="EH240" s="151"/>
      <c r="EI240" s="151"/>
      <c r="EJ240" s="151"/>
      <c r="EK240" s="151">
        <v>0</v>
      </c>
      <c r="EL240" s="151"/>
      <c r="EM240" s="151"/>
      <c r="EN240" s="151"/>
      <c r="EO240" s="151">
        <v>2</v>
      </c>
      <c r="EP240" s="151"/>
      <c r="EQ240" s="151">
        <v>0</v>
      </c>
      <c r="ER240" s="151"/>
      <c r="ES240" s="151"/>
      <c r="ET240" s="151"/>
      <c r="EU240" s="151"/>
      <c r="EV240" s="151"/>
      <c r="EW240" s="151"/>
      <c r="EX240" s="151"/>
      <c r="EY240" s="151"/>
      <c r="EZ240" s="151"/>
      <c r="FA240" s="151"/>
      <c r="FB240" s="151"/>
      <c r="FC240" s="151"/>
      <c r="FD240" s="151">
        <v>4</v>
      </c>
      <c r="FE240" s="151"/>
      <c r="FF240" s="151"/>
      <c r="FG240" s="151"/>
      <c r="FH240" s="151"/>
      <c r="FI240" s="151"/>
      <c r="FJ240" s="151"/>
      <c r="FK240" s="151"/>
      <c r="FL240" s="151"/>
      <c r="FM240" s="151"/>
      <c r="FN240" s="151"/>
      <c r="FO240" s="151"/>
      <c r="FP240" s="151"/>
      <c r="FQ240" s="151"/>
      <c r="FR240" s="151"/>
      <c r="FS240" s="151"/>
      <c r="FT240" s="151"/>
      <c r="FU240" s="151"/>
      <c r="FV240" s="151"/>
      <c r="FW240" s="151"/>
      <c r="FX240" s="151"/>
      <c r="FY240" s="151"/>
      <c r="FZ240" s="151"/>
      <c r="GA240" s="151"/>
      <c r="GB240" s="151"/>
      <c r="GC240" s="151"/>
      <c r="GD240" s="151"/>
      <c r="GE240" s="151"/>
      <c r="GF240" s="151"/>
      <c r="GG240" s="151"/>
      <c r="GH240" s="151"/>
      <c r="GI240" s="151"/>
      <c r="GJ240" s="151"/>
      <c r="GK240" s="151"/>
      <c r="GL240" s="151"/>
      <c r="GM240" s="151"/>
      <c r="GN240" s="151"/>
      <c r="GO240" s="151"/>
      <c r="GP240" s="151"/>
      <c r="GQ240" s="151">
        <v>2</v>
      </c>
      <c r="GR240" s="151"/>
      <c r="GS240" s="151">
        <v>36</v>
      </c>
      <c r="GT240" s="151">
        <v>1</v>
      </c>
      <c r="GU240" s="151">
        <v>10</v>
      </c>
      <c r="GV240" s="151"/>
      <c r="GW240" s="151"/>
      <c r="GX240" s="151"/>
      <c r="GY240" s="151">
        <v>1</v>
      </c>
      <c r="GZ240" s="151"/>
      <c r="HA240" s="151"/>
      <c r="HB240" s="151"/>
      <c r="HC240" s="151"/>
      <c r="HD240" s="151"/>
      <c r="HE240" s="151"/>
      <c r="HF240" s="151"/>
      <c r="HG240" s="151"/>
      <c r="HH240" s="151"/>
      <c r="HI240" s="151">
        <v>4</v>
      </c>
      <c r="HJ240" s="151"/>
      <c r="HK240" s="151"/>
      <c r="HL240" s="151"/>
      <c r="HM240" s="151"/>
      <c r="HN240" s="151"/>
      <c r="HO240" s="151"/>
      <c r="HP240" s="151"/>
      <c r="HQ240" s="151"/>
      <c r="HR240" s="151"/>
      <c r="HS240" s="151">
        <v>1</v>
      </c>
      <c r="HT240" s="151"/>
      <c r="HU240" s="151"/>
      <c r="HV240" s="151"/>
      <c r="HW240" s="151"/>
      <c r="HX240" s="151"/>
      <c r="HY240" s="151"/>
      <c r="HZ240" s="151"/>
      <c r="IA240" s="151"/>
      <c r="IB240" s="151"/>
      <c r="IC240" s="151">
        <v>621</v>
      </c>
      <c r="ID240" s="151">
        <v>8</v>
      </c>
      <c r="IE240" s="151"/>
      <c r="IF240" s="151">
        <v>2</v>
      </c>
      <c r="IG240" s="151"/>
      <c r="IH240" s="151"/>
      <c r="II240" s="151"/>
      <c r="IJ240" s="151"/>
      <c r="IK240" s="151"/>
      <c r="IL240" s="151"/>
      <c r="IM240" s="151"/>
      <c r="IN240" s="151">
        <v>2</v>
      </c>
      <c r="IO240" s="151"/>
      <c r="IP240" s="151">
        <v>8</v>
      </c>
      <c r="IQ240" s="151">
        <v>77</v>
      </c>
      <c r="IR240" s="151">
        <v>16</v>
      </c>
      <c r="IS240" s="151">
        <v>63</v>
      </c>
      <c r="IT240" s="151"/>
      <c r="IU240" s="151">
        <v>0</v>
      </c>
      <c r="IV240" s="151"/>
      <c r="IW240" s="151"/>
      <c r="IX240" s="151">
        <v>71</v>
      </c>
      <c r="IY240" s="151"/>
      <c r="IZ240" s="151"/>
      <c r="JA240" s="151"/>
      <c r="JB240" s="151"/>
      <c r="JC240" s="151"/>
      <c r="JD240" s="151"/>
      <c r="JE240" s="151"/>
      <c r="JF240" s="151"/>
      <c r="JG240" s="151"/>
      <c r="JH240" s="151"/>
      <c r="JI240" s="151"/>
      <c r="JJ240" s="151"/>
      <c r="JK240" s="151"/>
      <c r="JL240" s="151">
        <v>1071</v>
      </c>
      <c r="JM240" s="151">
        <v>1738</v>
      </c>
      <c r="JN240" s="151">
        <v>1084</v>
      </c>
      <c r="JO240" s="151">
        <v>433</v>
      </c>
      <c r="JP240" s="151">
        <v>1228</v>
      </c>
      <c r="JQ240" s="151">
        <v>2758</v>
      </c>
      <c r="JR240" s="151">
        <v>740</v>
      </c>
      <c r="JS240" s="151">
        <v>130</v>
      </c>
      <c r="JT240" s="151">
        <v>1489</v>
      </c>
      <c r="JU240" s="151">
        <v>445</v>
      </c>
      <c r="JV240" s="151"/>
      <c r="JW240" s="151">
        <v>247</v>
      </c>
      <c r="JX240" s="151">
        <v>178</v>
      </c>
      <c r="JY240" s="151">
        <v>196</v>
      </c>
      <c r="JZ240" s="151">
        <v>25</v>
      </c>
      <c r="KA240" s="151">
        <v>82</v>
      </c>
      <c r="KB240" s="151">
        <v>83</v>
      </c>
      <c r="KC240" s="151">
        <v>62</v>
      </c>
      <c r="KD240" s="151">
        <v>4751</v>
      </c>
      <c r="KE240" s="151">
        <v>191</v>
      </c>
      <c r="KF240" s="151">
        <v>7</v>
      </c>
      <c r="KG240" s="151">
        <v>11</v>
      </c>
      <c r="KH240" s="151"/>
      <c r="KI240" s="151">
        <v>224</v>
      </c>
      <c r="KJ240" s="151">
        <v>98</v>
      </c>
      <c r="KK240" s="151">
        <v>4</v>
      </c>
      <c r="KL240" s="151">
        <v>245</v>
      </c>
      <c r="KM240" s="151">
        <v>26</v>
      </c>
      <c r="KN240" s="151">
        <v>17</v>
      </c>
      <c r="KO240" s="151">
        <v>728</v>
      </c>
      <c r="KP240" s="151">
        <v>635</v>
      </c>
      <c r="KQ240" s="151">
        <v>997</v>
      </c>
      <c r="KR240" s="151">
        <v>403</v>
      </c>
      <c r="KS240" s="151">
        <v>139</v>
      </c>
      <c r="KT240" s="151">
        <v>266</v>
      </c>
      <c r="KU240" s="151">
        <v>129</v>
      </c>
      <c r="KV240" s="151"/>
      <c r="KW240" s="151">
        <v>57</v>
      </c>
      <c r="KX240" s="151">
        <v>180</v>
      </c>
      <c r="KY240" s="151">
        <v>68</v>
      </c>
      <c r="KZ240" s="151">
        <v>28</v>
      </c>
      <c r="LA240" s="151">
        <v>263</v>
      </c>
      <c r="LB240" s="151">
        <v>2820</v>
      </c>
      <c r="LC240" s="151">
        <v>1</v>
      </c>
      <c r="LD240" s="151">
        <v>696</v>
      </c>
      <c r="LE240" s="151">
        <v>585</v>
      </c>
      <c r="LF240" s="151">
        <v>819</v>
      </c>
      <c r="LG240" s="151">
        <v>158</v>
      </c>
      <c r="LH240" s="151">
        <v>1039</v>
      </c>
      <c r="LI240" s="151">
        <v>1933</v>
      </c>
      <c r="LJ240" s="151">
        <v>510</v>
      </c>
      <c r="LK240" s="151"/>
      <c r="LL240" s="151"/>
      <c r="LM240" s="151"/>
      <c r="LN240" s="151">
        <v>147</v>
      </c>
      <c r="LO240" s="151">
        <v>23</v>
      </c>
      <c r="LP240" s="151">
        <v>37</v>
      </c>
      <c r="LQ240" s="151">
        <v>25</v>
      </c>
      <c r="LR240" s="151">
        <v>361</v>
      </c>
      <c r="LS240" s="151">
        <v>858</v>
      </c>
      <c r="LT240" s="151">
        <v>158</v>
      </c>
      <c r="LU240" s="151">
        <v>124</v>
      </c>
      <c r="LV240" s="151">
        <v>79</v>
      </c>
      <c r="LW240" s="151">
        <v>212</v>
      </c>
      <c r="LX240" s="151">
        <v>481</v>
      </c>
      <c r="LY240" s="151">
        <v>869</v>
      </c>
      <c r="LZ240" s="151">
        <v>164</v>
      </c>
      <c r="MA240" s="151">
        <v>146</v>
      </c>
      <c r="MB240" s="151">
        <v>2090</v>
      </c>
      <c r="MC240" s="151">
        <v>361</v>
      </c>
      <c r="MD240" s="151">
        <v>95</v>
      </c>
      <c r="ME240" s="151">
        <v>9</v>
      </c>
      <c r="MF240" s="151">
        <v>220</v>
      </c>
      <c r="MG240" s="151">
        <v>738</v>
      </c>
      <c r="MH240" s="151">
        <v>223</v>
      </c>
      <c r="MI240" s="151">
        <v>56</v>
      </c>
      <c r="MJ240" s="151">
        <v>62</v>
      </c>
      <c r="MK240" s="151">
        <v>12</v>
      </c>
      <c r="ML240" s="151">
        <v>744</v>
      </c>
      <c r="MM240" s="151">
        <v>334</v>
      </c>
      <c r="MN240" s="151">
        <v>27</v>
      </c>
      <c r="MO240" s="151">
        <v>1593</v>
      </c>
      <c r="MP240" s="151">
        <v>17</v>
      </c>
      <c r="MQ240" s="151"/>
      <c r="MR240" s="151">
        <v>106</v>
      </c>
      <c r="MS240" s="151">
        <v>655</v>
      </c>
      <c r="MT240" s="151">
        <v>784</v>
      </c>
      <c r="MU240" s="151">
        <v>257</v>
      </c>
      <c r="MV240" s="151">
        <v>101</v>
      </c>
      <c r="MW240" s="151">
        <v>188</v>
      </c>
      <c r="MX240" s="151">
        <v>33</v>
      </c>
      <c r="MY240" s="151">
        <v>118</v>
      </c>
      <c r="MZ240" s="151">
        <v>66</v>
      </c>
      <c r="NA240" s="151">
        <v>2607</v>
      </c>
      <c r="NB240" s="151">
        <v>97</v>
      </c>
      <c r="NC240" s="151">
        <v>24</v>
      </c>
      <c r="ND240" s="151">
        <v>1393</v>
      </c>
      <c r="NE240" s="151">
        <v>16</v>
      </c>
      <c r="NF240" s="151">
        <v>766</v>
      </c>
      <c r="NG240" s="151">
        <v>69</v>
      </c>
      <c r="NH240" s="151">
        <v>44</v>
      </c>
      <c r="NI240" s="151">
        <v>26</v>
      </c>
      <c r="NJ240" s="151">
        <v>88</v>
      </c>
      <c r="NK240" s="151">
        <v>542</v>
      </c>
      <c r="NL240" s="151">
        <v>10</v>
      </c>
      <c r="NM240" s="151">
        <v>95</v>
      </c>
      <c r="NN240" s="151">
        <v>98</v>
      </c>
      <c r="NO240" s="151">
        <v>849</v>
      </c>
      <c r="NP240" s="151">
        <v>259</v>
      </c>
      <c r="NQ240" s="151">
        <v>558</v>
      </c>
      <c r="NR240" s="151">
        <v>56</v>
      </c>
      <c r="NS240" s="151">
        <v>88</v>
      </c>
      <c r="NT240" s="151">
        <v>3</v>
      </c>
      <c r="NU240" s="151">
        <v>9</v>
      </c>
      <c r="NV240" s="151"/>
      <c r="NW240" s="151">
        <v>152</v>
      </c>
      <c r="NX240" s="151">
        <v>0</v>
      </c>
      <c r="NY240" s="151">
        <v>23</v>
      </c>
      <c r="NZ240" s="151">
        <v>324</v>
      </c>
      <c r="OA240" s="151">
        <v>58</v>
      </c>
      <c r="OB240" s="151">
        <v>554</v>
      </c>
      <c r="OC240" s="151">
        <v>485</v>
      </c>
      <c r="OD240" s="151"/>
      <c r="OE240" s="151">
        <v>505</v>
      </c>
      <c r="OF240" s="151">
        <v>1489</v>
      </c>
      <c r="OG240" s="151">
        <v>20</v>
      </c>
      <c r="OH240" s="151"/>
      <c r="OI240" s="151">
        <v>1</v>
      </c>
      <c r="OJ240" s="151">
        <v>4118</v>
      </c>
      <c r="OK240" s="151">
        <v>1189</v>
      </c>
      <c r="OL240" s="151">
        <v>1396</v>
      </c>
      <c r="OM240" s="151">
        <v>0</v>
      </c>
      <c r="ON240" s="151"/>
      <c r="OO240" s="152">
        <v>448</v>
      </c>
      <c r="OP240" s="142">
        <v>62067</v>
      </c>
      <c r="OQ240" s="153">
        <v>2802</v>
      </c>
      <c r="OR240" s="151"/>
      <c r="OS240" s="151"/>
      <c r="OT240" s="151"/>
      <c r="OU240" s="151"/>
      <c r="OV240" s="151">
        <v>277</v>
      </c>
      <c r="OW240" s="151">
        <v>1925</v>
      </c>
      <c r="OX240" s="151">
        <v>-2583</v>
      </c>
      <c r="OY240" s="151"/>
      <c r="OZ240" s="151"/>
      <c r="PA240" s="151"/>
      <c r="PB240" s="151"/>
      <c r="PC240" s="151"/>
      <c r="PD240" s="151"/>
      <c r="PE240" s="151"/>
      <c r="PF240" s="151"/>
      <c r="PG240" s="151"/>
      <c r="PH240" s="151"/>
      <c r="PI240" s="151"/>
      <c r="PJ240" s="154"/>
      <c r="PK240" s="142">
        <v>2421</v>
      </c>
      <c r="PL240" s="142">
        <v>64488</v>
      </c>
    </row>
    <row r="241" spans="1:428" ht="15" x14ac:dyDescent="0.25">
      <c r="A241" s="156">
        <v>323120</v>
      </c>
      <c r="B241" s="157" t="s">
        <v>730</v>
      </c>
      <c r="C241" s="147" t="s">
        <v>424</v>
      </c>
      <c r="D241" s="153"/>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c r="AE241" s="151"/>
      <c r="AF241" s="151"/>
      <c r="AG241" s="151"/>
      <c r="AH241" s="151"/>
      <c r="AI241" s="151"/>
      <c r="AJ241" s="151"/>
      <c r="AK241" s="151"/>
      <c r="AL241" s="151"/>
      <c r="AM241" s="151"/>
      <c r="AN241" s="151"/>
      <c r="AO241" s="151"/>
      <c r="AP241" s="151"/>
      <c r="AQ241" s="151"/>
      <c r="AR241" s="151"/>
      <c r="AS241" s="151"/>
      <c r="AT241" s="151"/>
      <c r="AU241" s="151"/>
      <c r="AV241" s="151"/>
      <c r="AW241" s="151"/>
      <c r="AX241" s="151"/>
      <c r="AY241" s="151"/>
      <c r="AZ241" s="151"/>
      <c r="BA241" s="151"/>
      <c r="BB241" s="151"/>
      <c r="BC241" s="151"/>
      <c r="BD241" s="151"/>
      <c r="BE241" s="151"/>
      <c r="BF241" s="151"/>
      <c r="BG241" s="151"/>
      <c r="BH241" s="151"/>
      <c r="BI241" s="151"/>
      <c r="BJ241" s="151"/>
      <c r="BK241" s="151"/>
      <c r="BL241" s="151"/>
      <c r="BM241" s="151"/>
      <c r="BN241" s="151"/>
      <c r="BO241" s="151"/>
      <c r="BP241" s="151"/>
      <c r="BQ241" s="151"/>
      <c r="BR241" s="151"/>
      <c r="BS241" s="151"/>
      <c r="BT241" s="151"/>
      <c r="BU241" s="151"/>
      <c r="BV241" s="151"/>
      <c r="BW241" s="151"/>
      <c r="BX241" s="151"/>
      <c r="BY241" s="151"/>
      <c r="BZ241" s="151"/>
      <c r="CA241" s="151"/>
      <c r="CB241" s="151"/>
      <c r="CC241" s="151"/>
      <c r="CD241" s="151"/>
      <c r="CE241" s="151"/>
      <c r="CF241" s="151"/>
      <c r="CG241" s="151"/>
      <c r="CH241" s="151"/>
      <c r="CI241" s="151"/>
      <c r="CJ241" s="151"/>
      <c r="CK241" s="151"/>
      <c r="CL241" s="151"/>
      <c r="CM241" s="151"/>
      <c r="CN241" s="151"/>
      <c r="CO241" s="151"/>
      <c r="CP241" s="151"/>
      <c r="CQ241" s="151"/>
      <c r="CR241" s="151"/>
      <c r="CS241" s="151"/>
      <c r="CT241" s="151"/>
      <c r="CU241" s="151"/>
      <c r="CV241" s="151"/>
      <c r="CW241" s="151"/>
      <c r="CX241" s="151"/>
      <c r="CY241" s="151"/>
      <c r="CZ241" s="151"/>
      <c r="DA241" s="151"/>
      <c r="DB241" s="151"/>
      <c r="DC241" s="151"/>
      <c r="DD241" s="151"/>
      <c r="DE241" s="151"/>
      <c r="DF241" s="151"/>
      <c r="DG241" s="151"/>
      <c r="DH241" s="151"/>
      <c r="DI241" s="151"/>
      <c r="DJ241" s="151"/>
      <c r="DK241" s="151"/>
      <c r="DL241" s="151"/>
      <c r="DM241" s="151"/>
      <c r="DN241" s="151"/>
      <c r="DO241" s="151"/>
      <c r="DP241" s="151"/>
      <c r="DQ241" s="151"/>
      <c r="DR241" s="151"/>
      <c r="DS241" s="151"/>
      <c r="DT241" s="151"/>
      <c r="DU241" s="151"/>
      <c r="DV241" s="151"/>
      <c r="DW241" s="151"/>
      <c r="DX241" s="151"/>
      <c r="DY241" s="151"/>
      <c r="DZ241" s="151"/>
      <c r="EA241" s="151"/>
      <c r="EB241" s="151"/>
      <c r="EC241" s="151"/>
      <c r="ED241" s="151"/>
      <c r="EE241" s="151"/>
      <c r="EF241" s="151"/>
      <c r="EG241" s="151"/>
      <c r="EH241" s="151"/>
      <c r="EI241" s="151"/>
      <c r="EJ241" s="151"/>
      <c r="EK241" s="151"/>
      <c r="EL241" s="151"/>
      <c r="EM241" s="151"/>
      <c r="EN241" s="151"/>
      <c r="EO241" s="151"/>
      <c r="EP241" s="151"/>
      <c r="EQ241" s="151"/>
      <c r="ER241" s="151"/>
      <c r="ES241" s="151"/>
      <c r="ET241" s="151"/>
      <c r="EU241" s="151"/>
      <c r="EV241" s="151"/>
      <c r="EW241" s="151"/>
      <c r="EX241" s="151"/>
      <c r="EY241" s="151"/>
      <c r="EZ241" s="151"/>
      <c r="FA241" s="151"/>
      <c r="FB241" s="151"/>
      <c r="FC241" s="151"/>
      <c r="FD241" s="151"/>
      <c r="FE241" s="151"/>
      <c r="FF241" s="151"/>
      <c r="FG241" s="151"/>
      <c r="FH241" s="151"/>
      <c r="FI241" s="151"/>
      <c r="FJ241" s="151"/>
      <c r="FK241" s="151"/>
      <c r="FL241" s="151"/>
      <c r="FM241" s="151"/>
      <c r="FN241" s="151"/>
      <c r="FO241" s="151"/>
      <c r="FP241" s="151"/>
      <c r="FQ241" s="151"/>
      <c r="FR241" s="151"/>
      <c r="FS241" s="151"/>
      <c r="FT241" s="151"/>
      <c r="FU241" s="151"/>
      <c r="FV241" s="151"/>
      <c r="FW241" s="151"/>
      <c r="FX241" s="151"/>
      <c r="FY241" s="151"/>
      <c r="FZ241" s="151"/>
      <c r="GA241" s="151"/>
      <c r="GB241" s="151"/>
      <c r="GC241" s="151"/>
      <c r="GD241" s="151"/>
      <c r="GE241" s="151"/>
      <c r="GF241" s="151"/>
      <c r="GG241" s="151"/>
      <c r="GH241" s="151"/>
      <c r="GI241" s="151"/>
      <c r="GJ241" s="151"/>
      <c r="GK241" s="151"/>
      <c r="GL241" s="151"/>
      <c r="GM241" s="151"/>
      <c r="GN241" s="151"/>
      <c r="GO241" s="151"/>
      <c r="GP241" s="151"/>
      <c r="GQ241" s="151"/>
      <c r="GR241" s="151"/>
      <c r="GS241" s="151"/>
      <c r="GT241" s="151"/>
      <c r="GU241" s="151"/>
      <c r="GV241" s="151"/>
      <c r="GW241" s="151"/>
      <c r="GX241" s="151"/>
      <c r="GY241" s="151"/>
      <c r="GZ241" s="151"/>
      <c r="HA241" s="151"/>
      <c r="HB241" s="151"/>
      <c r="HC241" s="151"/>
      <c r="HD241" s="151"/>
      <c r="HE241" s="151"/>
      <c r="HF241" s="151"/>
      <c r="HG241" s="151"/>
      <c r="HH241" s="151"/>
      <c r="HI241" s="151"/>
      <c r="HJ241" s="151"/>
      <c r="HK241" s="151"/>
      <c r="HL241" s="151"/>
      <c r="HM241" s="151"/>
      <c r="HN241" s="151"/>
      <c r="HO241" s="151"/>
      <c r="HP241" s="151"/>
      <c r="HQ241" s="151"/>
      <c r="HR241" s="151"/>
      <c r="HS241" s="151"/>
      <c r="HT241" s="151"/>
      <c r="HU241" s="151"/>
      <c r="HV241" s="151"/>
      <c r="HW241" s="151"/>
      <c r="HX241" s="151"/>
      <c r="HY241" s="151"/>
      <c r="HZ241" s="151"/>
      <c r="IA241" s="151"/>
      <c r="IB241" s="151"/>
      <c r="IC241" s="151">
        <v>829</v>
      </c>
      <c r="ID241" s="151">
        <v>42</v>
      </c>
      <c r="IE241" s="151"/>
      <c r="IF241" s="151"/>
      <c r="IG241" s="151"/>
      <c r="IH241" s="151"/>
      <c r="II241" s="151"/>
      <c r="IJ241" s="151"/>
      <c r="IK241" s="151"/>
      <c r="IL241" s="151"/>
      <c r="IM241" s="151"/>
      <c r="IN241" s="151"/>
      <c r="IO241" s="151"/>
      <c r="IP241" s="151"/>
      <c r="IQ241" s="151"/>
      <c r="IR241" s="151"/>
      <c r="IS241" s="151"/>
      <c r="IT241" s="151"/>
      <c r="IU241" s="151"/>
      <c r="IV241" s="151"/>
      <c r="IW241" s="151"/>
      <c r="IX241" s="151"/>
      <c r="IY241" s="151"/>
      <c r="IZ241" s="151"/>
      <c r="JA241" s="151"/>
      <c r="JB241" s="151"/>
      <c r="JC241" s="151"/>
      <c r="JD241" s="151"/>
      <c r="JE241" s="151"/>
      <c r="JF241" s="151"/>
      <c r="JG241" s="151"/>
      <c r="JH241" s="151"/>
      <c r="JI241" s="151"/>
      <c r="JJ241" s="151"/>
      <c r="JK241" s="151"/>
      <c r="JL241" s="151"/>
      <c r="JM241" s="151"/>
      <c r="JN241" s="151"/>
      <c r="JO241" s="151"/>
      <c r="JP241" s="151"/>
      <c r="JQ241" s="151"/>
      <c r="JR241" s="151"/>
      <c r="JS241" s="151"/>
      <c r="JT241" s="151"/>
      <c r="JU241" s="151"/>
      <c r="JV241" s="151"/>
      <c r="JW241" s="151"/>
      <c r="JX241" s="151"/>
      <c r="JY241" s="151"/>
      <c r="JZ241" s="151"/>
      <c r="KA241" s="151"/>
      <c r="KB241" s="151"/>
      <c r="KC241" s="151"/>
      <c r="KD241" s="151"/>
      <c r="KE241" s="151"/>
      <c r="KF241" s="151"/>
      <c r="KG241" s="151"/>
      <c r="KH241" s="151"/>
      <c r="KI241" s="151"/>
      <c r="KJ241" s="151"/>
      <c r="KK241" s="151"/>
      <c r="KL241" s="151"/>
      <c r="KM241" s="151"/>
      <c r="KN241" s="151"/>
      <c r="KO241" s="151">
        <v>80</v>
      </c>
      <c r="KP241" s="151">
        <v>41</v>
      </c>
      <c r="KQ241" s="151">
        <v>1448</v>
      </c>
      <c r="KR241" s="151">
        <v>44</v>
      </c>
      <c r="KS241" s="151"/>
      <c r="KT241" s="151"/>
      <c r="KU241" s="151"/>
      <c r="KV241" s="151"/>
      <c r="KW241" s="151">
        <v>169</v>
      </c>
      <c r="KX241" s="151">
        <v>20</v>
      </c>
      <c r="KY241" s="151">
        <v>45</v>
      </c>
      <c r="KZ241" s="151">
        <v>3</v>
      </c>
      <c r="LA241" s="151"/>
      <c r="LB241" s="151">
        <v>155</v>
      </c>
      <c r="LC241" s="151">
        <v>13</v>
      </c>
      <c r="LD241" s="151"/>
      <c r="LE241" s="151"/>
      <c r="LF241" s="151"/>
      <c r="LG241" s="151"/>
      <c r="LH241" s="151"/>
      <c r="LI241" s="151"/>
      <c r="LJ241" s="151"/>
      <c r="LK241" s="151"/>
      <c r="LL241" s="151"/>
      <c r="LM241" s="151"/>
      <c r="LN241" s="151"/>
      <c r="LO241" s="151"/>
      <c r="LP241" s="151"/>
      <c r="LQ241" s="151"/>
      <c r="LR241" s="151"/>
      <c r="LS241" s="151"/>
      <c r="LT241" s="151"/>
      <c r="LU241" s="151">
        <v>6</v>
      </c>
      <c r="LV241" s="151"/>
      <c r="LW241" s="151">
        <v>1</v>
      </c>
      <c r="LX241" s="151">
        <v>83</v>
      </c>
      <c r="LY241" s="151"/>
      <c r="LZ241" s="151">
        <v>4</v>
      </c>
      <c r="MA241" s="151">
        <v>6</v>
      </c>
      <c r="MB241" s="151">
        <v>188</v>
      </c>
      <c r="MC241" s="151"/>
      <c r="MD241" s="151">
        <v>182</v>
      </c>
      <c r="ME241" s="151"/>
      <c r="MF241" s="151">
        <v>48</v>
      </c>
      <c r="MG241" s="151">
        <v>393</v>
      </c>
      <c r="MH241" s="151"/>
      <c r="MI241" s="151"/>
      <c r="MJ241" s="151"/>
      <c r="MK241" s="151"/>
      <c r="ML241" s="151">
        <v>28</v>
      </c>
      <c r="MM241" s="151"/>
      <c r="MN241" s="151"/>
      <c r="MO241" s="151">
        <v>25</v>
      </c>
      <c r="MP241" s="151"/>
      <c r="MQ241" s="151">
        <v>0</v>
      </c>
      <c r="MR241" s="151">
        <v>3</v>
      </c>
      <c r="MS241" s="151">
        <v>1</v>
      </c>
      <c r="MT241" s="151"/>
      <c r="MU241" s="151"/>
      <c r="MV241" s="151"/>
      <c r="MW241" s="151"/>
      <c r="MX241" s="151"/>
      <c r="MY241" s="151"/>
      <c r="MZ241" s="151"/>
      <c r="NA241" s="151"/>
      <c r="NB241" s="151"/>
      <c r="NC241" s="151"/>
      <c r="ND241" s="151">
        <v>14</v>
      </c>
      <c r="NE241" s="151"/>
      <c r="NF241" s="151"/>
      <c r="NG241" s="151"/>
      <c r="NH241" s="151"/>
      <c r="NI241" s="151"/>
      <c r="NJ241" s="151"/>
      <c r="NK241" s="151"/>
      <c r="NL241" s="151"/>
      <c r="NM241" s="151"/>
      <c r="NN241" s="151"/>
      <c r="NO241" s="151"/>
      <c r="NP241" s="151"/>
      <c r="NQ241" s="151"/>
      <c r="NR241" s="151"/>
      <c r="NS241" s="151"/>
      <c r="NT241" s="151"/>
      <c r="NU241" s="151"/>
      <c r="NV241" s="151"/>
      <c r="NW241" s="151"/>
      <c r="NX241" s="151"/>
      <c r="NY241" s="151"/>
      <c r="NZ241" s="151"/>
      <c r="OA241" s="151"/>
      <c r="OB241" s="151"/>
      <c r="OC241" s="151">
        <v>14</v>
      </c>
      <c r="OD241" s="151"/>
      <c r="OE241" s="151">
        <v>0</v>
      </c>
      <c r="OF241" s="151">
        <v>11</v>
      </c>
      <c r="OG241" s="151">
        <v>34</v>
      </c>
      <c r="OH241" s="151"/>
      <c r="OI241" s="151"/>
      <c r="OJ241" s="151">
        <v>428</v>
      </c>
      <c r="OK241" s="151">
        <v>16</v>
      </c>
      <c r="OL241" s="151">
        <v>7</v>
      </c>
      <c r="OM241" s="151"/>
      <c r="ON241" s="151"/>
      <c r="OO241" s="152"/>
      <c r="OP241" s="142">
        <v>4380</v>
      </c>
      <c r="OQ241" s="153"/>
      <c r="OR241" s="151"/>
      <c r="OS241" s="151"/>
      <c r="OT241" s="151"/>
      <c r="OU241" s="151"/>
      <c r="OV241" s="151">
        <v>-18</v>
      </c>
      <c r="OW241" s="151">
        <v>64</v>
      </c>
      <c r="OX241" s="151">
        <v>-17</v>
      </c>
      <c r="OY241" s="151"/>
      <c r="OZ241" s="151"/>
      <c r="PA241" s="151"/>
      <c r="PB241" s="151"/>
      <c r="PC241" s="151"/>
      <c r="PD241" s="151"/>
      <c r="PE241" s="151"/>
      <c r="PF241" s="151"/>
      <c r="PG241" s="151"/>
      <c r="PH241" s="151"/>
      <c r="PI241" s="151"/>
      <c r="PJ241" s="154"/>
      <c r="PK241" s="142">
        <v>29</v>
      </c>
      <c r="PL241" s="142">
        <v>4410</v>
      </c>
    </row>
    <row r="242" spans="1:428" ht="15" x14ac:dyDescent="0.25">
      <c r="A242" s="156">
        <v>324110</v>
      </c>
      <c r="B242" s="157" t="s">
        <v>730</v>
      </c>
      <c r="C242" s="147" t="s">
        <v>425</v>
      </c>
      <c r="D242" s="153">
        <v>545</v>
      </c>
      <c r="E242" s="151">
        <v>2202</v>
      </c>
      <c r="F242" s="151">
        <v>377</v>
      </c>
      <c r="G242" s="151">
        <v>277</v>
      </c>
      <c r="H242" s="151">
        <v>676</v>
      </c>
      <c r="I242" s="151">
        <v>1041</v>
      </c>
      <c r="J242" s="151">
        <v>1109</v>
      </c>
      <c r="K242" s="151">
        <v>847</v>
      </c>
      <c r="L242" s="151">
        <v>584</v>
      </c>
      <c r="M242" s="151">
        <v>246</v>
      </c>
      <c r="N242" s="151">
        <v>26</v>
      </c>
      <c r="O242" s="151">
        <v>258</v>
      </c>
      <c r="P242" s="151">
        <v>46</v>
      </c>
      <c r="Q242" s="151">
        <v>2042</v>
      </c>
      <c r="R242" s="151">
        <v>861</v>
      </c>
      <c r="S242" s="151">
        <v>393</v>
      </c>
      <c r="T242" s="151">
        <v>665</v>
      </c>
      <c r="U242" s="151">
        <v>463</v>
      </c>
      <c r="V242" s="151">
        <v>500</v>
      </c>
      <c r="W242" s="151">
        <v>293</v>
      </c>
      <c r="X242" s="151">
        <v>1280</v>
      </c>
      <c r="Y242" s="151">
        <v>9348</v>
      </c>
      <c r="Z242" s="151">
        <v>2</v>
      </c>
      <c r="AA242" s="151">
        <v>294</v>
      </c>
      <c r="AB242" s="151">
        <v>428</v>
      </c>
      <c r="AC242" s="151">
        <v>1084</v>
      </c>
      <c r="AD242" s="151">
        <v>3975</v>
      </c>
      <c r="AE242" s="151">
        <v>890</v>
      </c>
      <c r="AF242" s="151">
        <v>2264</v>
      </c>
      <c r="AG242" s="151">
        <v>682</v>
      </c>
      <c r="AH242" s="151">
        <v>3395</v>
      </c>
      <c r="AI242" s="151">
        <v>867</v>
      </c>
      <c r="AJ242" s="151">
        <v>1484</v>
      </c>
      <c r="AK242" s="151">
        <v>1553</v>
      </c>
      <c r="AL242" s="151">
        <v>2496</v>
      </c>
      <c r="AM242" s="151">
        <v>2765</v>
      </c>
      <c r="AN242" s="151">
        <v>126</v>
      </c>
      <c r="AO242" s="151">
        <v>375</v>
      </c>
      <c r="AP242" s="151">
        <v>49</v>
      </c>
      <c r="AQ242" s="151">
        <v>133</v>
      </c>
      <c r="AR242" s="151">
        <v>35</v>
      </c>
      <c r="AS242" s="151">
        <v>94</v>
      </c>
      <c r="AT242" s="151">
        <v>96</v>
      </c>
      <c r="AU242" s="151">
        <v>51</v>
      </c>
      <c r="AV242" s="151">
        <v>7</v>
      </c>
      <c r="AW242" s="151">
        <v>11</v>
      </c>
      <c r="AX242" s="151">
        <v>80</v>
      </c>
      <c r="AY242" s="151">
        <v>6</v>
      </c>
      <c r="AZ242" s="151">
        <v>7</v>
      </c>
      <c r="BA242" s="151">
        <v>14</v>
      </c>
      <c r="BB242" s="151">
        <v>17</v>
      </c>
      <c r="BC242" s="151">
        <v>10</v>
      </c>
      <c r="BD242" s="151">
        <v>134</v>
      </c>
      <c r="BE242" s="151">
        <v>21</v>
      </c>
      <c r="BF242" s="151">
        <v>6</v>
      </c>
      <c r="BG242" s="151">
        <v>7</v>
      </c>
      <c r="BH242" s="151">
        <v>16</v>
      </c>
      <c r="BI242" s="151">
        <v>6</v>
      </c>
      <c r="BJ242" s="151">
        <v>6</v>
      </c>
      <c r="BK242" s="151">
        <v>6</v>
      </c>
      <c r="BL242" s="151">
        <v>8</v>
      </c>
      <c r="BM242" s="151">
        <v>13</v>
      </c>
      <c r="BN242" s="151">
        <v>20</v>
      </c>
      <c r="BO242" s="151">
        <v>37</v>
      </c>
      <c r="BP242" s="151">
        <v>11</v>
      </c>
      <c r="BQ242" s="151">
        <v>17</v>
      </c>
      <c r="BR242" s="151">
        <v>38</v>
      </c>
      <c r="BS242" s="151">
        <v>29</v>
      </c>
      <c r="BT242" s="151">
        <v>5</v>
      </c>
      <c r="BU242" s="151">
        <v>9</v>
      </c>
      <c r="BV242" s="151">
        <v>10</v>
      </c>
      <c r="BW242" s="151">
        <v>8</v>
      </c>
      <c r="BX242" s="151">
        <v>11</v>
      </c>
      <c r="BY242" s="151">
        <v>98</v>
      </c>
      <c r="BZ242" s="151">
        <v>36</v>
      </c>
      <c r="CA242" s="151">
        <v>291</v>
      </c>
      <c r="CB242" s="151">
        <v>9</v>
      </c>
      <c r="CC242" s="151">
        <v>12</v>
      </c>
      <c r="CD242" s="151">
        <v>6</v>
      </c>
      <c r="CE242" s="151">
        <v>6</v>
      </c>
      <c r="CF242" s="151">
        <v>14</v>
      </c>
      <c r="CG242" s="151">
        <v>38</v>
      </c>
      <c r="CH242" s="151">
        <v>18</v>
      </c>
      <c r="CI242" s="151">
        <v>1</v>
      </c>
      <c r="CJ242" s="151">
        <v>125</v>
      </c>
      <c r="CK242" s="151">
        <v>16</v>
      </c>
      <c r="CL242" s="151">
        <v>2</v>
      </c>
      <c r="CM242" s="151">
        <v>26</v>
      </c>
      <c r="CN242" s="151">
        <v>4</v>
      </c>
      <c r="CO242" s="151">
        <v>0</v>
      </c>
      <c r="CP242" s="151">
        <v>238</v>
      </c>
      <c r="CQ242" s="151">
        <v>6</v>
      </c>
      <c r="CR242" s="151">
        <v>16</v>
      </c>
      <c r="CS242" s="151">
        <v>4</v>
      </c>
      <c r="CT242" s="151">
        <v>7</v>
      </c>
      <c r="CU242" s="151">
        <v>5</v>
      </c>
      <c r="CV242" s="151">
        <v>4</v>
      </c>
      <c r="CW242" s="151">
        <v>7</v>
      </c>
      <c r="CX242" s="151">
        <v>6</v>
      </c>
      <c r="CY242" s="151">
        <v>3</v>
      </c>
      <c r="CZ242" s="151">
        <v>4</v>
      </c>
      <c r="DA242" s="151">
        <v>15</v>
      </c>
      <c r="DB242" s="151">
        <v>4</v>
      </c>
      <c r="DC242" s="151">
        <v>8</v>
      </c>
      <c r="DD242" s="151">
        <v>16</v>
      </c>
      <c r="DE242" s="151">
        <v>1</v>
      </c>
      <c r="DF242" s="151">
        <v>3</v>
      </c>
      <c r="DG242" s="151">
        <v>1</v>
      </c>
      <c r="DH242" s="151">
        <v>40</v>
      </c>
      <c r="DI242" s="151">
        <v>6</v>
      </c>
      <c r="DJ242" s="151">
        <v>0</v>
      </c>
      <c r="DK242" s="151">
        <v>0</v>
      </c>
      <c r="DL242" s="151">
        <v>5</v>
      </c>
      <c r="DM242" s="151">
        <v>0</v>
      </c>
      <c r="DN242" s="151">
        <v>0</v>
      </c>
      <c r="DO242" s="151">
        <v>0</v>
      </c>
      <c r="DP242" s="151">
        <v>37</v>
      </c>
      <c r="DQ242" s="151">
        <v>1</v>
      </c>
      <c r="DR242" s="151">
        <v>1</v>
      </c>
      <c r="DS242" s="151">
        <v>5</v>
      </c>
      <c r="DT242" s="151">
        <v>13</v>
      </c>
      <c r="DU242" s="151">
        <v>0</v>
      </c>
      <c r="DV242" s="151">
        <v>1</v>
      </c>
      <c r="DW242" s="151">
        <v>0</v>
      </c>
      <c r="DX242" s="151">
        <v>0</v>
      </c>
      <c r="DY242" s="151">
        <v>3</v>
      </c>
      <c r="DZ242" s="151">
        <v>0</v>
      </c>
      <c r="EA242" s="151">
        <v>2</v>
      </c>
      <c r="EB242" s="151">
        <v>0</v>
      </c>
      <c r="EC242" s="151">
        <v>0</v>
      </c>
      <c r="ED242" s="151">
        <v>1</v>
      </c>
      <c r="EE242" s="151">
        <v>4</v>
      </c>
      <c r="EF242" s="151">
        <v>0</v>
      </c>
      <c r="EG242" s="151">
        <v>2</v>
      </c>
      <c r="EH242" s="151">
        <v>5</v>
      </c>
      <c r="EI242" s="151">
        <v>3</v>
      </c>
      <c r="EJ242" s="151">
        <v>4</v>
      </c>
      <c r="EK242" s="151">
        <v>1</v>
      </c>
      <c r="EL242" s="151">
        <v>14</v>
      </c>
      <c r="EM242" s="151">
        <v>0</v>
      </c>
      <c r="EN242" s="151">
        <v>3</v>
      </c>
      <c r="EO242" s="151">
        <v>3</v>
      </c>
      <c r="EP242" s="151">
        <v>4</v>
      </c>
      <c r="EQ242" s="151">
        <v>2</v>
      </c>
      <c r="ER242" s="151">
        <v>1</v>
      </c>
      <c r="ES242" s="151">
        <v>29</v>
      </c>
      <c r="ET242" s="151">
        <v>5</v>
      </c>
      <c r="EU242" s="151">
        <v>10</v>
      </c>
      <c r="EV242" s="151">
        <v>4</v>
      </c>
      <c r="EW242" s="151">
        <v>0</v>
      </c>
      <c r="EX242" s="151">
        <v>5</v>
      </c>
      <c r="EY242" s="151">
        <v>20</v>
      </c>
      <c r="EZ242" s="151">
        <v>7</v>
      </c>
      <c r="FA242" s="151">
        <v>17</v>
      </c>
      <c r="FB242" s="151">
        <v>18</v>
      </c>
      <c r="FC242" s="151">
        <v>24</v>
      </c>
      <c r="FD242" s="151">
        <v>26</v>
      </c>
      <c r="FE242" s="151">
        <v>12</v>
      </c>
      <c r="FF242" s="151">
        <v>18</v>
      </c>
      <c r="FG242" s="151">
        <v>39</v>
      </c>
      <c r="FH242" s="151">
        <v>40</v>
      </c>
      <c r="FI242" s="151">
        <v>10</v>
      </c>
      <c r="FJ242" s="151">
        <v>13</v>
      </c>
      <c r="FK242" s="151">
        <v>14</v>
      </c>
      <c r="FL242" s="151">
        <v>15</v>
      </c>
      <c r="FM242" s="151">
        <v>6</v>
      </c>
      <c r="FN242" s="151">
        <v>0</v>
      </c>
      <c r="FO242" s="151">
        <v>2</v>
      </c>
      <c r="FP242" s="151">
        <v>2</v>
      </c>
      <c r="FQ242" s="151">
        <v>27</v>
      </c>
      <c r="FR242" s="151">
        <v>5</v>
      </c>
      <c r="FS242" s="151">
        <v>3</v>
      </c>
      <c r="FT242" s="151">
        <v>7</v>
      </c>
      <c r="FU242" s="151">
        <v>4</v>
      </c>
      <c r="FV242" s="151">
        <v>10</v>
      </c>
      <c r="FW242" s="151">
        <v>23</v>
      </c>
      <c r="FX242" s="151">
        <v>7</v>
      </c>
      <c r="FY242" s="151">
        <v>12</v>
      </c>
      <c r="FZ242" s="151">
        <v>10</v>
      </c>
      <c r="GA242" s="151">
        <v>1</v>
      </c>
      <c r="GB242" s="151">
        <v>0</v>
      </c>
      <c r="GC242" s="151">
        <v>4</v>
      </c>
      <c r="GD242" s="151">
        <v>3</v>
      </c>
      <c r="GE242" s="151">
        <v>11</v>
      </c>
      <c r="GF242" s="151">
        <v>0</v>
      </c>
      <c r="GG242" s="151">
        <v>1</v>
      </c>
      <c r="GH242" s="151">
        <v>10</v>
      </c>
      <c r="GI242" s="151">
        <v>33</v>
      </c>
      <c r="GJ242" s="151">
        <v>14</v>
      </c>
      <c r="GK242" s="151">
        <v>18</v>
      </c>
      <c r="GL242" s="151">
        <v>9</v>
      </c>
      <c r="GM242" s="151">
        <v>25</v>
      </c>
      <c r="GN242" s="151">
        <v>2</v>
      </c>
      <c r="GO242" s="151">
        <v>12</v>
      </c>
      <c r="GP242" s="151">
        <v>28</v>
      </c>
      <c r="GQ242" s="151">
        <v>67</v>
      </c>
      <c r="GR242" s="151">
        <v>26</v>
      </c>
      <c r="GS242" s="151">
        <v>39</v>
      </c>
      <c r="GT242" s="151">
        <v>22</v>
      </c>
      <c r="GU242" s="151">
        <v>23</v>
      </c>
      <c r="GV242" s="151">
        <v>30</v>
      </c>
      <c r="GW242" s="151">
        <v>3</v>
      </c>
      <c r="GX242" s="151">
        <v>24</v>
      </c>
      <c r="GY242" s="151">
        <v>61</v>
      </c>
      <c r="GZ242" s="151">
        <v>21</v>
      </c>
      <c r="HA242" s="151">
        <v>68</v>
      </c>
      <c r="HB242" s="151">
        <v>21</v>
      </c>
      <c r="HC242" s="151">
        <v>33</v>
      </c>
      <c r="HD242" s="151">
        <v>5</v>
      </c>
      <c r="HE242" s="151">
        <v>6</v>
      </c>
      <c r="HF242" s="151">
        <v>10</v>
      </c>
      <c r="HG242" s="151">
        <v>17</v>
      </c>
      <c r="HH242" s="151">
        <v>33</v>
      </c>
      <c r="HI242" s="151">
        <v>29</v>
      </c>
      <c r="HJ242" s="151">
        <v>7</v>
      </c>
      <c r="HK242" s="151">
        <v>11</v>
      </c>
      <c r="HL242" s="151">
        <v>49</v>
      </c>
      <c r="HM242" s="151">
        <v>4</v>
      </c>
      <c r="HN242" s="151">
        <v>18</v>
      </c>
      <c r="HO242" s="151">
        <v>16</v>
      </c>
      <c r="HP242" s="151">
        <v>11</v>
      </c>
      <c r="HQ242" s="151">
        <v>3</v>
      </c>
      <c r="HR242" s="151">
        <v>8</v>
      </c>
      <c r="HS242" s="151">
        <v>0</v>
      </c>
      <c r="HT242" s="151">
        <v>1</v>
      </c>
      <c r="HU242" s="151">
        <v>75</v>
      </c>
      <c r="HV242" s="151">
        <v>468</v>
      </c>
      <c r="HW242" s="151">
        <v>387</v>
      </c>
      <c r="HX242" s="151">
        <v>445</v>
      </c>
      <c r="HY242" s="151">
        <v>45</v>
      </c>
      <c r="HZ242" s="151">
        <v>3</v>
      </c>
      <c r="IA242" s="151">
        <v>14</v>
      </c>
      <c r="IB242" s="151">
        <v>12</v>
      </c>
      <c r="IC242" s="151">
        <v>528</v>
      </c>
      <c r="ID242" s="151">
        <v>4</v>
      </c>
      <c r="IE242" s="151">
        <v>6068</v>
      </c>
      <c r="IF242" s="151">
        <v>4357</v>
      </c>
      <c r="IG242" s="151">
        <v>1510</v>
      </c>
      <c r="IH242" s="151">
        <v>2338</v>
      </c>
      <c r="II242" s="151">
        <v>930</v>
      </c>
      <c r="IJ242" s="151">
        <v>646</v>
      </c>
      <c r="IK242" s="151">
        <v>62</v>
      </c>
      <c r="IL242" s="151">
        <v>782</v>
      </c>
      <c r="IM242" s="151">
        <v>1992</v>
      </c>
      <c r="IN242" s="151">
        <v>1713</v>
      </c>
      <c r="IO242" s="151">
        <v>233</v>
      </c>
      <c r="IP242" s="151">
        <v>39</v>
      </c>
      <c r="IQ242" s="151">
        <v>90</v>
      </c>
      <c r="IR242" s="151">
        <v>16</v>
      </c>
      <c r="IS242" s="151">
        <v>82</v>
      </c>
      <c r="IT242" s="151">
        <v>361</v>
      </c>
      <c r="IU242" s="151">
        <v>566</v>
      </c>
      <c r="IV242" s="151">
        <v>162</v>
      </c>
      <c r="IW242" s="151">
        <v>450</v>
      </c>
      <c r="IX242" s="151">
        <v>391</v>
      </c>
      <c r="IY242" s="151">
        <v>278</v>
      </c>
      <c r="IZ242" s="151">
        <v>51</v>
      </c>
      <c r="JA242" s="151">
        <v>480</v>
      </c>
      <c r="JB242" s="151">
        <v>49</v>
      </c>
      <c r="JC242" s="151">
        <v>22</v>
      </c>
      <c r="JD242" s="151">
        <v>11</v>
      </c>
      <c r="JE242" s="151">
        <v>31</v>
      </c>
      <c r="JF242" s="151">
        <v>85</v>
      </c>
      <c r="JG242" s="151">
        <v>9</v>
      </c>
      <c r="JH242" s="151">
        <v>97</v>
      </c>
      <c r="JI242" s="151">
        <v>43</v>
      </c>
      <c r="JJ242" s="151">
        <v>10</v>
      </c>
      <c r="JK242" s="151">
        <v>24</v>
      </c>
      <c r="JL242" s="151">
        <v>448</v>
      </c>
      <c r="JM242" s="151">
        <v>168</v>
      </c>
      <c r="JN242" s="151">
        <v>965</v>
      </c>
      <c r="JO242" s="151">
        <v>222</v>
      </c>
      <c r="JP242" s="151">
        <v>748</v>
      </c>
      <c r="JQ242" s="151">
        <v>70</v>
      </c>
      <c r="JR242" s="151">
        <v>508</v>
      </c>
      <c r="JS242" s="151">
        <v>190</v>
      </c>
      <c r="JT242" s="151">
        <v>871</v>
      </c>
      <c r="JU242" s="151">
        <v>86</v>
      </c>
      <c r="JV242" s="151"/>
      <c r="JW242" s="151">
        <v>751</v>
      </c>
      <c r="JX242" s="151">
        <v>353</v>
      </c>
      <c r="JY242" s="151">
        <v>215</v>
      </c>
      <c r="JZ242" s="151">
        <v>529</v>
      </c>
      <c r="KA242" s="151">
        <v>64</v>
      </c>
      <c r="KB242" s="151">
        <v>228</v>
      </c>
      <c r="KC242" s="151">
        <v>54</v>
      </c>
      <c r="KD242" s="151">
        <v>222</v>
      </c>
      <c r="KE242" s="151">
        <v>213</v>
      </c>
      <c r="KF242" s="151">
        <v>23963</v>
      </c>
      <c r="KG242" s="151">
        <v>4779</v>
      </c>
      <c r="KH242" s="151">
        <v>4708</v>
      </c>
      <c r="KI242" s="151">
        <v>19015</v>
      </c>
      <c r="KJ242" s="151">
        <v>2083</v>
      </c>
      <c r="KK242" s="151">
        <v>76</v>
      </c>
      <c r="KL242" s="151">
        <v>1587</v>
      </c>
      <c r="KM242" s="151">
        <v>6503</v>
      </c>
      <c r="KN242" s="151">
        <v>4473</v>
      </c>
      <c r="KO242" s="151">
        <v>25</v>
      </c>
      <c r="KP242" s="151">
        <v>22</v>
      </c>
      <c r="KQ242" s="151">
        <v>30</v>
      </c>
      <c r="KR242" s="151">
        <v>8</v>
      </c>
      <c r="KS242" s="151">
        <v>102</v>
      </c>
      <c r="KT242" s="151">
        <v>54</v>
      </c>
      <c r="KU242" s="151">
        <v>9</v>
      </c>
      <c r="KV242" s="151">
        <v>10</v>
      </c>
      <c r="KW242" s="151">
        <v>22</v>
      </c>
      <c r="KX242" s="151">
        <v>81</v>
      </c>
      <c r="KY242" s="151">
        <v>135</v>
      </c>
      <c r="KZ242" s="151">
        <v>49</v>
      </c>
      <c r="LA242" s="151">
        <v>410</v>
      </c>
      <c r="LB242" s="151">
        <v>68</v>
      </c>
      <c r="LC242" s="151">
        <v>0</v>
      </c>
      <c r="LD242" s="151">
        <v>3597</v>
      </c>
      <c r="LE242" s="151">
        <v>3033</v>
      </c>
      <c r="LF242" s="151">
        <v>2408</v>
      </c>
      <c r="LG242" s="151">
        <v>424</v>
      </c>
      <c r="LH242" s="151"/>
      <c r="LI242" s="151"/>
      <c r="LJ242" s="151">
        <v>24</v>
      </c>
      <c r="LK242" s="151">
        <v>1027</v>
      </c>
      <c r="LL242" s="151">
        <v>29</v>
      </c>
      <c r="LM242" s="151">
        <v>23</v>
      </c>
      <c r="LN242" s="151">
        <v>4336</v>
      </c>
      <c r="LO242" s="151">
        <v>550</v>
      </c>
      <c r="LP242" s="151">
        <v>468</v>
      </c>
      <c r="LQ242" s="151">
        <v>241</v>
      </c>
      <c r="LR242" s="151">
        <v>168</v>
      </c>
      <c r="LS242" s="151">
        <v>52</v>
      </c>
      <c r="LT242" s="151">
        <v>112</v>
      </c>
      <c r="LU242" s="151">
        <v>934</v>
      </c>
      <c r="LV242" s="151">
        <v>221</v>
      </c>
      <c r="LW242" s="151">
        <v>81</v>
      </c>
      <c r="LX242" s="151">
        <v>603</v>
      </c>
      <c r="LY242" s="151">
        <v>50</v>
      </c>
      <c r="LZ242" s="151">
        <v>14</v>
      </c>
      <c r="MA242" s="151">
        <v>263</v>
      </c>
      <c r="MB242" s="151">
        <v>31</v>
      </c>
      <c r="MC242" s="151">
        <v>16</v>
      </c>
      <c r="MD242" s="151">
        <v>10</v>
      </c>
      <c r="ME242" s="151">
        <v>36</v>
      </c>
      <c r="MF242" s="151">
        <v>65</v>
      </c>
      <c r="MG242" s="151">
        <v>885</v>
      </c>
      <c r="MH242" s="151">
        <v>59</v>
      </c>
      <c r="MI242" s="151">
        <v>2329</v>
      </c>
      <c r="MJ242" s="151">
        <v>82</v>
      </c>
      <c r="MK242" s="151">
        <v>262</v>
      </c>
      <c r="ML242" s="151">
        <v>147</v>
      </c>
      <c r="MM242" s="151">
        <v>53</v>
      </c>
      <c r="MN242" s="151">
        <v>186</v>
      </c>
      <c r="MO242" s="151">
        <v>141</v>
      </c>
      <c r="MP242" s="151">
        <v>1430</v>
      </c>
      <c r="MQ242" s="151">
        <v>12</v>
      </c>
      <c r="MR242" s="151">
        <v>283</v>
      </c>
      <c r="MS242" s="151">
        <v>809</v>
      </c>
      <c r="MT242" s="151">
        <v>116</v>
      </c>
      <c r="MU242" s="151">
        <v>10</v>
      </c>
      <c r="MV242" s="151">
        <v>19</v>
      </c>
      <c r="MW242" s="151">
        <v>99</v>
      </c>
      <c r="MX242" s="151">
        <v>5</v>
      </c>
      <c r="MY242" s="151">
        <v>36</v>
      </c>
      <c r="MZ242" s="151">
        <v>107</v>
      </c>
      <c r="NA242" s="151">
        <v>1249</v>
      </c>
      <c r="NB242" s="151">
        <v>523</v>
      </c>
      <c r="NC242" s="151">
        <v>91</v>
      </c>
      <c r="ND242" s="151">
        <v>178</v>
      </c>
      <c r="NE242" s="151">
        <v>123</v>
      </c>
      <c r="NF242" s="151">
        <v>74</v>
      </c>
      <c r="NG242" s="151">
        <v>34</v>
      </c>
      <c r="NH242" s="151">
        <v>29</v>
      </c>
      <c r="NI242" s="151">
        <v>13</v>
      </c>
      <c r="NJ242" s="151">
        <v>62</v>
      </c>
      <c r="NK242" s="151">
        <v>55</v>
      </c>
      <c r="NL242" s="151">
        <v>73</v>
      </c>
      <c r="NM242" s="151">
        <v>255</v>
      </c>
      <c r="NN242" s="151">
        <v>387</v>
      </c>
      <c r="NO242" s="151">
        <v>798</v>
      </c>
      <c r="NP242" s="151">
        <v>1392</v>
      </c>
      <c r="NQ242" s="151">
        <v>1520</v>
      </c>
      <c r="NR242" s="151">
        <v>92</v>
      </c>
      <c r="NS242" s="151">
        <v>383</v>
      </c>
      <c r="NT242" s="151">
        <v>17</v>
      </c>
      <c r="NU242" s="151">
        <v>115</v>
      </c>
      <c r="NV242" s="151">
        <v>38</v>
      </c>
      <c r="NW242" s="151">
        <v>135</v>
      </c>
      <c r="NX242" s="151">
        <v>11</v>
      </c>
      <c r="NY242" s="151">
        <v>259</v>
      </c>
      <c r="NZ242" s="151">
        <v>111</v>
      </c>
      <c r="OA242" s="151">
        <v>374</v>
      </c>
      <c r="OB242" s="151">
        <v>131</v>
      </c>
      <c r="OC242" s="151">
        <v>526</v>
      </c>
      <c r="OD242" s="151"/>
      <c r="OE242" s="151">
        <v>10116</v>
      </c>
      <c r="OF242" s="151">
        <v>1438</v>
      </c>
      <c r="OG242" s="151">
        <v>276</v>
      </c>
      <c r="OH242" s="151">
        <v>964</v>
      </c>
      <c r="OI242" s="151">
        <v>112</v>
      </c>
      <c r="OJ242" s="151">
        <v>28776</v>
      </c>
      <c r="OK242" s="151">
        <v>2620</v>
      </c>
      <c r="OL242" s="151">
        <v>32813</v>
      </c>
      <c r="OM242" s="151">
        <v>11560</v>
      </c>
      <c r="ON242" s="151">
        <v>455</v>
      </c>
      <c r="OO242" s="152">
        <v>6092</v>
      </c>
      <c r="OP242" s="142">
        <v>281507</v>
      </c>
      <c r="OQ242" s="153">
        <v>169120</v>
      </c>
      <c r="OR242" s="151"/>
      <c r="OS242" s="151"/>
      <c r="OT242" s="151"/>
      <c r="OU242" s="151"/>
      <c r="OV242" s="151">
        <v>-5048</v>
      </c>
      <c r="OW242" s="151">
        <v>84845</v>
      </c>
      <c r="OX242" s="151">
        <v>-52278</v>
      </c>
      <c r="OY242" s="151"/>
      <c r="OZ242" s="151"/>
      <c r="PA242" s="151"/>
      <c r="PB242" s="151"/>
      <c r="PC242" s="151"/>
      <c r="PD242" s="151"/>
      <c r="PE242" s="151"/>
      <c r="PF242" s="151"/>
      <c r="PG242" s="151"/>
      <c r="PH242" s="151"/>
      <c r="PI242" s="151"/>
      <c r="PJ242" s="154"/>
      <c r="PK242" s="142">
        <v>196639</v>
      </c>
      <c r="PL242" s="142">
        <v>478145</v>
      </c>
    </row>
    <row r="243" spans="1:428" ht="15" x14ac:dyDescent="0.25">
      <c r="A243" s="156">
        <v>324121</v>
      </c>
      <c r="B243" s="157" t="s">
        <v>731</v>
      </c>
      <c r="C243" s="147" t="s">
        <v>426</v>
      </c>
      <c r="D243" s="153"/>
      <c r="E243" s="151"/>
      <c r="F243" s="151"/>
      <c r="G243" s="151"/>
      <c r="H243" s="151"/>
      <c r="I243" s="151"/>
      <c r="J243" s="151"/>
      <c r="K243" s="151"/>
      <c r="L243" s="151"/>
      <c r="M243" s="151"/>
      <c r="N243" s="151"/>
      <c r="O243" s="151"/>
      <c r="P243" s="151"/>
      <c r="Q243" s="151"/>
      <c r="R243" s="151"/>
      <c r="S243" s="151">
        <v>1</v>
      </c>
      <c r="T243" s="151"/>
      <c r="U243" s="151"/>
      <c r="V243" s="151"/>
      <c r="W243" s="151">
        <v>12</v>
      </c>
      <c r="X243" s="151">
        <v>20</v>
      </c>
      <c r="Y243" s="151"/>
      <c r="Z243" s="151"/>
      <c r="AA243" s="151"/>
      <c r="AB243" s="151">
        <v>6</v>
      </c>
      <c r="AC243" s="151">
        <v>7</v>
      </c>
      <c r="AD243" s="151">
        <v>1976</v>
      </c>
      <c r="AE243" s="151">
        <v>569</v>
      </c>
      <c r="AF243" s="151">
        <v>266</v>
      </c>
      <c r="AG243" s="151">
        <v>109</v>
      </c>
      <c r="AH243" s="151">
        <v>2289</v>
      </c>
      <c r="AI243" s="151">
        <v>40</v>
      </c>
      <c r="AJ243" s="151">
        <v>210</v>
      </c>
      <c r="AK243" s="151">
        <v>61</v>
      </c>
      <c r="AL243" s="151">
        <v>1816</v>
      </c>
      <c r="AM243" s="151">
        <v>917</v>
      </c>
      <c r="AN243" s="151"/>
      <c r="AO243" s="151"/>
      <c r="AP243" s="151"/>
      <c r="AQ243" s="151"/>
      <c r="AR243" s="151"/>
      <c r="AS243" s="151"/>
      <c r="AT243" s="151"/>
      <c r="AU243" s="151"/>
      <c r="AV243" s="151"/>
      <c r="AW243" s="151"/>
      <c r="AX243" s="151"/>
      <c r="AY243" s="151"/>
      <c r="AZ243" s="151"/>
      <c r="BA243" s="151"/>
      <c r="BB243" s="151"/>
      <c r="BC243" s="151"/>
      <c r="BD243" s="151"/>
      <c r="BE243" s="151"/>
      <c r="BF243" s="151"/>
      <c r="BG243" s="151"/>
      <c r="BH243" s="151"/>
      <c r="BI243" s="151"/>
      <c r="BJ243" s="151"/>
      <c r="BK243" s="151"/>
      <c r="BL243" s="151"/>
      <c r="BM243" s="151"/>
      <c r="BN243" s="151"/>
      <c r="BO243" s="151"/>
      <c r="BP243" s="151"/>
      <c r="BQ243" s="151"/>
      <c r="BR243" s="151"/>
      <c r="BS243" s="151"/>
      <c r="BT243" s="151"/>
      <c r="BU243" s="151"/>
      <c r="BV243" s="151"/>
      <c r="BW243" s="151"/>
      <c r="BX243" s="151"/>
      <c r="BY243" s="151"/>
      <c r="BZ243" s="151"/>
      <c r="CA243" s="151"/>
      <c r="CB243" s="151"/>
      <c r="CC243" s="151"/>
      <c r="CD243" s="151"/>
      <c r="CE243" s="151"/>
      <c r="CF243" s="151"/>
      <c r="CG243" s="151"/>
      <c r="CH243" s="151"/>
      <c r="CI243" s="151"/>
      <c r="CJ243" s="151"/>
      <c r="CK243" s="151"/>
      <c r="CL243" s="151"/>
      <c r="CM243" s="151"/>
      <c r="CN243" s="151"/>
      <c r="CO243" s="151"/>
      <c r="CP243" s="151"/>
      <c r="CQ243" s="151"/>
      <c r="CR243" s="151"/>
      <c r="CS243" s="151"/>
      <c r="CT243" s="151"/>
      <c r="CU243" s="151"/>
      <c r="CV243" s="151"/>
      <c r="CW243" s="151"/>
      <c r="CX243" s="151"/>
      <c r="CY243" s="151"/>
      <c r="CZ243" s="151"/>
      <c r="DA243" s="151">
        <v>16</v>
      </c>
      <c r="DB243" s="151"/>
      <c r="DC243" s="151"/>
      <c r="DD243" s="151"/>
      <c r="DE243" s="151"/>
      <c r="DF243" s="151"/>
      <c r="DG243" s="151"/>
      <c r="DH243" s="151"/>
      <c r="DI243" s="151"/>
      <c r="DJ243" s="151"/>
      <c r="DK243" s="151"/>
      <c r="DL243" s="151"/>
      <c r="DM243" s="151"/>
      <c r="DN243" s="151"/>
      <c r="DO243" s="151"/>
      <c r="DP243" s="151"/>
      <c r="DQ243" s="151"/>
      <c r="DR243" s="151"/>
      <c r="DS243" s="151"/>
      <c r="DT243" s="151"/>
      <c r="DU243" s="151"/>
      <c r="DV243" s="151"/>
      <c r="DW243" s="151"/>
      <c r="DX243" s="151"/>
      <c r="DY243" s="151"/>
      <c r="DZ243" s="151"/>
      <c r="EA243" s="151"/>
      <c r="EB243" s="151"/>
      <c r="EC243" s="151"/>
      <c r="ED243" s="151"/>
      <c r="EE243" s="151"/>
      <c r="EF243" s="151"/>
      <c r="EG243" s="151"/>
      <c r="EH243" s="151"/>
      <c r="EI243" s="151"/>
      <c r="EJ243" s="151"/>
      <c r="EK243" s="151"/>
      <c r="EL243" s="151"/>
      <c r="EM243" s="151"/>
      <c r="EN243" s="151"/>
      <c r="EO243" s="151"/>
      <c r="EP243" s="151"/>
      <c r="EQ243" s="151"/>
      <c r="ER243" s="151"/>
      <c r="ES243" s="151"/>
      <c r="ET243" s="151"/>
      <c r="EU243" s="151"/>
      <c r="EV243" s="151"/>
      <c r="EW243" s="151"/>
      <c r="EX243" s="151"/>
      <c r="EY243" s="151"/>
      <c r="EZ243" s="151"/>
      <c r="FA243" s="151"/>
      <c r="FB243" s="151">
        <v>37</v>
      </c>
      <c r="FC243" s="151"/>
      <c r="FD243" s="151">
        <v>33</v>
      </c>
      <c r="FE243" s="151"/>
      <c r="FF243" s="151"/>
      <c r="FG243" s="151"/>
      <c r="FH243" s="151"/>
      <c r="FI243" s="151"/>
      <c r="FJ243" s="151"/>
      <c r="FK243" s="151"/>
      <c r="FL243" s="151"/>
      <c r="FM243" s="151"/>
      <c r="FN243" s="151"/>
      <c r="FO243" s="151"/>
      <c r="FP243" s="151"/>
      <c r="FQ243" s="151"/>
      <c r="FR243" s="151"/>
      <c r="FS243" s="151"/>
      <c r="FT243" s="151"/>
      <c r="FU243" s="151"/>
      <c r="FV243" s="151"/>
      <c r="FW243" s="151"/>
      <c r="FX243" s="151"/>
      <c r="FY243" s="151"/>
      <c r="FZ243" s="151"/>
      <c r="GA243" s="151"/>
      <c r="GB243" s="151"/>
      <c r="GC243" s="151"/>
      <c r="GD243" s="151"/>
      <c r="GE243" s="151"/>
      <c r="GF243" s="151"/>
      <c r="GG243" s="151"/>
      <c r="GH243" s="151"/>
      <c r="GI243" s="151"/>
      <c r="GJ243" s="151"/>
      <c r="GK243" s="151"/>
      <c r="GL243" s="151"/>
      <c r="GM243" s="151"/>
      <c r="GN243" s="151"/>
      <c r="GO243" s="151"/>
      <c r="GP243" s="151"/>
      <c r="GQ243" s="151"/>
      <c r="GR243" s="151"/>
      <c r="GS243" s="151"/>
      <c r="GT243" s="151"/>
      <c r="GU243" s="151"/>
      <c r="GV243" s="151"/>
      <c r="GW243" s="151"/>
      <c r="GX243" s="151"/>
      <c r="GY243" s="151"/>
      <c r="GZ243" s="151"/>
      <c r="HA243" s="151"/>
      <c r="HB243" s="151"/>
      <c r="HC243" s="151"/>
      <c r="HD243" s="151"/>
      <c r="HE243" s="151"/>
      <c r="HF243" s="151"/>
      <c r="HG243" s="151"/>
      <c r="HH243" s="151"/>
      <c r="HI243" s="151"/>
      <c r="HJ243" s="151"/>
      <c r="HK243" s="151"/>
      <c r="HL243" s="151"/>
      <c r="HM243" s="151"/>
      <c r="HN243" s="151"/>
      <c r="HO243" s="151"/>
      <c r="HP243" s="151"/>
      <c r="HQ243" s="151"/>
      <c r="HR243" s="151"/>
      <c r="HS243" s="151"/>
      <c r="HT243" s="151"/>
      <c r="HU243" s="151"/>
      <c r="HV243" s="151"/>
      <c r="HW243" s="151"/>
      <c r="HX243" s="151"/>
      <c r="HY243" s="151"/>
      <c r="HZ243" s="151"/>
      <c r="IA243" s="151"/>
      <c r="IB243" s="151"/>
      <c r="IC243" s="151"/>
      <c r="ID243" s="151"/>
      <c r="IE243" s="151"/>
      <c r="IF243" s="151">
        <v>217</v>
      </c>
      <c r="IG243" s="151"/>
      <c r="IH243" s="151"/>
      <c r="II243" s="151"/>
      <c r="IJ243" s="151"/>
      <c r="IK243" s="151"/>
      <c r="IL243" s="151"/>
      <c r="IM243" s="151"/>
      <c r="IN243" s="151"/>
      <c r="IO243" s="151"/>
      <c r="IP243" s="151"/>
      <c r="IQ243" s="151"/>
      <c r="IR243" s="151"/>
      <c r="IS243" s="151"/>
      <c r="IT243" s="151"/>
      <c r="IU243" s="151"/>
      <c r="IV243" s="151"/>
      <c r="IW243" s="151"/>
      <c r="IX243" s="151"/>
      <c r="IY243" s="151"/>
      <c r="IZ243" s="151"/>
      <c r="JA243" s="151"/>
      <c r="JB243" s="151"/>
      <c r="JC243" s="151"/>
      <c r="JD243" s="151"/>
      <c r="JE243" s="151"/>
      <c r="JF243" s="151"/>
      <c r="JG243" s="151"/>
      <c r="JH243" s="151">
        <v>61</v>
      </c>
      <c r="JI243" s="151"/>
      <c r="JJ243" s="151"/>
      <c r="JK243" s="151"/>
      <c r="JL243" s="151"/>
      <c r="JM243" s="151"/>
      <c r="JN243" s="151"/>
      <c r="JO243" s="151"/>
      <c r="JP243" s="151"/>
      <c r="JQ243" s="151"/>
      <c r="JR243" s="151"/>
      <c r="JS243" s="151"/>
      <c r="JT243" s="151"/>
      <c r="JU243" s="151"/>
      <c r="JV243" s="151"/>
      <c r="JW243" s="151"/>
      <c r="JX243" s="151"/>
      <c r="JY243" s="151"/>
      <c r="JZ243" s="151"/>
      <c r="KA243" s="151"/>
      <c r="KB243" s="151"/>
      <c r="KC243" s="151">
        <v>4</v>
      </c>
      <c r="KD243" s="151"/>
      <c r="KE243" s="151">
        <v>1</v>
      </c>
      <c r="KF243" s="151"/>
      <c r="KG243" s="151"/>
      <c r="KH243" s="151"/>
      <c r="KI243" s="151"/>
      <c r="KJ243" s="151"/>
      <c r="KK243" s="151"/>
      <c r="KL243" s="151"/>
      <c r="KM243" s="151"/>
      <c r="KN243" s="151"/>
      <c r="KO243" s="151"/>
      <c r="KP243" s="151"/>
      <c r="KQ243" s="151"/>
      <c r="KR243" s="151"/>
      <c r="KS243" s="151"/>
      <c r="KT243" s="151"/>
      <c r="KU243" s="151"/>
      <c r="KV243" s="151"/>
      <c r="KW243" s="151"/>
      <c r="KX243" s="151">
        <v>1</v>
      </c>
      <c r="KY243" s="151">
        <v>5</v>
      </c>
      <c r="KZ243" s="151"/>
      <c r="LA243" s="151">
        <v>5</v>
      </c>
      <c r="LB243" s="151"/>
      <c r="LC243" s="151"/>
      <c r="LD243" s="151"/>
      <c r="LE243" s="151"/>
      <c r="LF243" s="151"/>
      <c r="LG243" s="151"/>
      <c r="LH243" s="151"/>
      <c r="LI243" s="151"/>
      <c r="LJ243" s="151"/>
      <c r="LK243" s="151"/>
      <c r="LL243" s="151">
        <v>1</v>
      </c>
      <c r="LM243" s="151">
        <v>0</v>
      </c>
      <c r="LN243" s="151"/>
      <c r="LO243" s="151"/>
      <c r="LP243" s="151">
        <v>16</v>
      </c>
      <c r="LQ243" s="151"/>
      <c r="LR243" s="151"/>
      <c r="LS243" s="151"/>
      <c r="LT243" s="151"/>
      <c r="LU243" s="151"/>
      <c r="LV243" s="151"/>
      <c r="LW243" s="151"/>
      <c r="LX243" s="151">
        <v>7</v>
      </c>
      <c r="LY243" s="151"/>
      <c r="LZ243" s="151"/>
      <c r="MA243" s="151">
        <v>4</v>
      </c>
      <c r="MB243" s="151"/>
      <c r="MC243" s="151"/>
      <c r="MD243" s="151"/>
      <c r="ME243" s="151"/>
      <c r="MF243" s="151"/>
      <c r="MG243" s="151">
        <v>2</v>
      </c>
      <c r="MH243" s="151"/>
      <c r="MI243" s="151"/>
      <c r="MJ243" s="151"/>
      <c r="MK243" s="151"/>
      <c r="ML243" s="151"/>
      <c r="MM243" s="151"/>
      <c r="MN243" s="151"/>
      <c r="MO243" s="151"/>
      <c r="MP243" s="151"/>
      <c r="MQ243" s="151"/>
      <c r="MR243" s="151">
        <v>1</v>
      </c>
      <c r="MS243" s="151"/>
      <c r="MT243" s="151">
        <v>55</v>
      </c>
      <c r="MU243" s="151"/>
      <c r="MV243" s="151"/>
      <c r="MW243" s="151"/>
      <c r="MX243" s="151"/>
      <c r="MY243" s="151"/>
      <c r="MZ243" s="151">
        <v>1</v>
      </c>
      <c r="NA243" s="151">
        <v>37</v>
      </c>
      <c r="NB243" s="151"/>
      <c r="NC243" s="151"/>
      <c r="ND243" s="151">
        <v>1</v>
      </c>
      <c r="NE243" s="151">
        <v>1</v>
      </c>
      <c r="NF243" s="151"/>
      <c r="NG243" s="151"/>
      <c r="NH243" s="151"/>
      <c r="NI243" s="151"/>
      <c r="NJ243" s="151"/>
      <c r="NK243" s="151"/>
      <c r="NL243" s="151"/>
      <c r="NM243" s="151"/>
      <c r="NN243" s="151">
        <v>6</v>
      </c>
      <c r="NO243" s="151">
        <v>2</v>
      </c>
      <c r="NP243" s="151">
        <v>128</v>
      </c>
      <c r="NQ243" s="151"/>
      <c r="NR243" s="151"/>
      <c r="NS243" s="151"/>
      <c r="NT243" s="151"/>
      <c r="NU243" s="151"/>
      <c r="NV243" s="151"/>
      <c r="NW243" s="151"/>
      <c r="NX243" s="151"/>
      <c r="NY243" s="151"/>
      <c r="NZ243" s="151"/>
      <c r="OA243" s="151">
        <v>11</v>
      </c>
      <c r="OB243" s="151"/>
      <c r="OC243" s="151">
        <v>7</v>
      </c>
      <c r="OD243" s="151"/>
      <c r="OE243" s="151"/>
      <c r="OF243" s="151"/>
      <c r="OG243" s="151"/>
      <c r="OH243" s="151"/>
      <c r="OI243" s="151"/>
      <c r="OJ243" s="151"/>
      <c r="OK243" s="151"/>
      <c r="OL243" s="151">
        <v>3753</v>
      </c>
      <c r="OM243" s="151">
        <v>21</v>
      </c>
      <c r="ON243" s="151"/>
      <c r="OO243" s="152">
        <v>480</v>
      </c>
      <c r="OP243" s="142">
        <v>13212</v>
      </c>
      <c r="OQ243" s="153"/>
      <c r="OR243" s="151"/>
      <c r="OS243" s="151"/>
      <c r="OT243" s="151"/>
      <c r="OU243" s="151"/>
      <c r="OV243" s="151">
        <v>-94</v>
      </c>
      <c r="OW243" s="151">
        <v>139</v>
      </c>
      <c r="OX243" s="151">
        <v>-88</v>
      </c>
      <c r="OY243" s="151"/>
      <c r="OZ243" s="151"/>
      <c r="PA243" s="151"/>
      <c r="PB243" s="151"/>
      <c r="PC243" s="151"/>
      <c r="PD243" s="151"/>
      <c r="PE243" s="151"/>
      <c r="PF243" s="151"/>
      <c r="PG243" s="151"/>
      <c r="PH243" s="151"/>
      <c r="PI243" s="151"/>
      <c r="PJ243" s="154"/>
      <c r="PK243" s="142">
        <v>-44</v>
      </c>
      <c r="PL243" s="142">
        <v>13168</v>
      </c>
    </row>
    <row r="244" spans="1:428" ht="15" x14ac:dyDescent="0.25">
      <c r="A244" s="156">
        <v>324122</v>
      </c>
      <c r="B244" s="157" t="s">
        <v>731</v>
      </c>
      <c r="C244" s="147" t="s">
        <v>427</v>
      </c>
      <c r="D244" s="153"/>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v>4</v>
      </c>
      <c r="AC244" s="151">
        <v>12</v>
      </c>
      <c r="AD244" s="151">
        <v>2483</v>
      </c>
      <c r="AE244" s="151">
        <v>531</v>
      </c>
      <c r="AF244" s="151">
        <v>726</v>
      </c>
      <c r="AG244" s="151">
        <v>141</v>
      </c>
      <c r="AH244" s="151">
        <v>1427</v>
      </c>
      <c r="AI244" s="151">
        <v>154</v>
      </c>
      <c r="AJ244" s="151">
        <v>147</v>
      </c>
      <c r="AK244" s="151">
        <v>84</v>
      </c>
      <c r="AL244" s="151">
        <v>376</v>
      </c>
      <c r="AM244" s="151">
        <v>3481</v>
      </c>
      <c r="AN244" s="151"/>
      <c r="AO244" s="151"/>
      <c r="AP244" s="151"/>
      <c r="AQ244" s="151">
        <v>1</v>
      </c>
      <c r="AR244" s="151"/>
      <c r="AS244" s="151"/>
      <c r="AT244" s="151"/>
      <c r="AU244" s="151"/>
      <c r="AV244" s="151"/>
      <c r="AW244" s="151"/>
      <c r="AX244" s="151"/>
      <c r="AY244" s="151"/>
      <c r="AZ244" s="151"/>
      <c r="BA244" s="151"/>
      <c r="BB244" s="151"/>
      <c r="BC244" s="151"/>
      <c r="BD244" s="151"/>
      <c r="BE244" s="151"/>
      <c r="BF244" s="151"/>
      <c r="BG244" s="151"/>
      <c r="BH244" s="151"/>
      <c r="BI244" s="151"/>
      <c r="BJ244" s="151"/>
      <c r="BK244" s="151"/>
      <c r="BL244" s="151"/>
      <c r="BM244" s="151"/>
      <c r="BN244" s="151"/>
      <c r="BO244" s="151"/>
      <c r="BP244" s="151"/>
      <c r="BQ244" s="151"/>
      <c r="BR244" s="151"/>
      <c r="BS244" s="151"/>
      <c r="BT244" s="151"/>
      <c r="BU244" s="151"/>
      <c r="BV244" s="151"/>
      <c r="BW244" s="151"/>
      <c r="BX244" s="151"/>
      <c r="BY244" s="151"/>
      <c r="BZ244" s="151"/>
      <c r="CA244" s="151"/>
      <c r="CB244" s="151"/>
      <c r="CC244" s="151"/>
      <c r="CD244" s="151"/>
      <c r="CE244" s="151"/>
      <c r="CF244" s="151"/>
      <c r="CG244" s="151"/>
      <c r="CH244" s="151"/>
      <c r="CI244" s="151"/>
      <c r="CJ244" s="151"/>
      <c r="CK244" s="151"/>
      <c r="CL244" s="151"/>
      <c r="CM244" s="151"/>
      <c r="CN244" s="151"/>
      <c r="CO244" s="151"/>
      <c r="CP244" s="151"/>
      <c r="CQ244" s="151"/>
      <c r="CR244" s="151"/>
      <c r="CS244" s="151"/>
      <c r="CT244" s="151"/>
      <c r="CU244" s="151"/>
      <c r="CV244" s="151"/>
      <c r="CW244" s="151"/>
      <c r="CX244" s="151"/>
      <c r="CY244" s="151"/>
      <c r="CZ244" s="151"/>
      <c r="DA244" s="151"/>
      <c r="DB244" s="151"/>
      <c r="DC244" s="151"/>
      <c r="DD244" s="151"/>
      <c r="DE244" s="151"/>
      <c r="DF244" s="151"/>
      <c r="DG244" s="151"/>
      <c r="DH244" s="151"/>
      <c r="DI244" s="151"/>
      <c r="DJ244" s="151"/>
      <c r="DK244" s="151"/>
      <c r="DL244" s="151"/>
      <c r="DM244" s="151"/>
      <c r="DN244" s="151"/>
      <c r="DO244" s="151"/>
      <c r="DP244" s="151"/>
      <c r="DQ244" s="151"/>
      <c r="DR244" s="151"/>
      <c r="DS244" s="151"/>
      <c r="DT244" s="151"/>
      <c r="DU244" s="151"/>
      <c r="DV244" s="151"/>
      <c r="DW244" s="151"/>
      <c r="DX244" s="151"/>
      <c r="DY244" s="151"/>
      <c r="DZ244" s="151"/>
      <c r="EA244" s="151"/>
      <c r="EB244" s="151"/>
      <c r="EC244" s="151"/>
      <c r="ED244" s="151"/>
      <c r="EE244" s="151"/>
      <c r="EF244" s="151"/>
      <c r="EG244" s="151"/>
      <c r="EH244" s="151"/>
      <c r="EI244" s="151"/>
      <c r="EJ244" s="151"/>
      <c r="EK244" s="151"/>
      <c r="EL244" s="151"/>
      <c r="EM244" s="151"/>
      <c r="EN244" s="151"/>
      <c r="EO244" s="151"/>
      <c r="EP244" s="151"/>
      <c r="EQ244" s="151"/>
      <c r="ER244" s="151"/>
      <c r="ES244" s="151"/>
      <c r="ET244" s="151"/>
      <c r="EU244" s="151"/>
      <c r="EV244" s="151"/>
      <c r="EW244" s="151"/>
      <c r="EX244" s="151"/>
      <c r="EY244" s="151"/>
      <c r="EZ244" s="151"/>
      <c r="FA244" s="151"/>
      <c r="FB244" s="151"/>
      <c r="FC244" s="151"/>
      <c r="FD244" s="151"/>
      <c r="FE244" s="151"/>
      <c r="FF244" s="151"/>
      <c r="FG244" s="151"/>
      <c r="FH244" s="151"/>
      <c r="FI244" s="151"/>
      <c r="FJ244" s="151"/>
      <c r="FK244" s="151"/>
      <c r="FL244" s="151"/>
      <c r="FM244" s="151"/>
      <c r="FN244" s="151"/>
      <c r="FO244" s="151"/>
      <c r="FP244" s="151"/>
      <c r="FQ244" s="151"/>
      <c r="FR244" s="151"/>
      <c r="FS244" s="151"/>
      <c r="FT244" s="151"/>
      <c r="FU244" s="151"/>
      <c r="FV244" s="151"/>
      <c r="FW244" s="151"/>
      <c r="FX244" s="151"/>
      <c r="FY244" s="151"/>
      <c r="FZ244" s="151"/>
      <c r="GA244" s="151"/>
      <c r="GB244" s="151"/>
      <c r="GC244" s="151"/>
      <c r="GD244" s="151"/>
      <c r="GE244" s="151"/>
      <c r="GF244" s="151"/>
      <c r="GG244" s="151"/>
      <c r="GH244" s="151"/>
      <c r="GI244" s="151"/>
      <c r="GJ244" s="151"/>
      <c r="GK244" s="151"/>
      <c r="GL244" s="151"/>
      <c r="GM244" s="151"/>
      <c r="GN244" s="151"/>
      <c r="GO244" s="151"/>
      <c r="GP244" s="151"/>
      <c r="GQ244" s="151"/>
      <c r="GR244" s="151"/>
      <c r="GS244" s="151"/>
      <c r="GT244" s="151"/>
      <c r="GU244" s="151"/>
      <c r="GV244" s="151"/>
      <c r="GW244" s="151"/>
      <c r="GX244" s="151"/>
      <c r="GY244" s="151"/>
      <c r="GZ244" s="151"/>
      <c r="HA244" s="151"/>
      <c r="HB244" s="151"/>
      <c r="HC244" s="151"/>
      <c r="HD244" s="151"/>
      <c r="HE244" s="151"/>
      <c r="HF244" s="151"/>
      <c r="HG244" s="151"/>
      <c r="HH244" s="151"/>
      <c r="HI244" s="151"/>
      <c r="HJ244" s="151"/>
      <c r="HK244" s="151"/>
      <c r="HL244" s="151"/>
      <c r="HM244" s="151"/>
      <c r="HN244" s="151"/>
      <c r="HO244" s="151"/>
      <c r="HP244" s="151"/>
      <c r="HQ244" s="151"/>
      <c r="HR244" s="151"/>
      <c r="HS244" s="151"/>
      <c r="HT244" s="151"/>
      <c r="HU244" s="151"/>
      <c r="HV244" s="151"/>
      <c r="HW244" s="151"/>
      <c r="HX244" s="151"/>
      <c r="HY244" s="151"/>
      <c r="HZ244" s="151"/>
      <c r="IA244" s="151"/>
      <c r="IB244" s="151"/>
      <c r="IC244" s="151"/>
      <c r="ID244" s="151"/>
      <c r="IE244" s="151"/>
      <c r="IF244" s="151">
        <v>1</v>
      </c>
      <c r="IG244" s="151">
        <v>399</v>
      </c>
      <c r="IH244" s="151"/>
      <c r="II244" s="151"/>
      <c r="IJ244" s="151"/>
      <c r="IK244" s="151"/>
      <c r="IL244" s="151"/>
      <c r="IM244" s="151"/>
      <c r="IN244" s="151"/>
      <c r="IO244" s="151"/>
      <c r="IP244" s="151"/>
      <c r="IQ244" s="151"/>
      <c r="IR244" s="151"/>
      <c r="IS244" s="151"/>
      <c r="IT244" s="151"/>
      <c r="IU244" s="151"/>
      <c r="IV244" s="151"/>
      <c r="IW244" s="151"/>
      <c r="IX244" s="151"/>
      <c r="IY244" s="151"/>
      <c r="IZ244" s="151"/>
      <c r="JA244" s="151"/>
      <c r="JB244" s="151"/>
      <c r="JC244" s="151"/>
      <c r="JD244" s="151"/>
      <c r="JE244" s="151"/>
      <c r="JF244" s="151"/>
      <c r="JG244" s="151"/>
      <c r="JH244" s="151"/>
      <c r="JI244" s="151"/>
      <c r="JJ244" s="151"/>
      <c r="JK244" s="151"/>
      <c r="JL244" s="151"/>
      <c r="JM244" s="151"/>
      <c r="JN244" s="151"/>
      <c r="JO244" s="151"/>
      <c r="JP244" s="151"/>
      <c r="JQ244" s="151"/>
      <c r="JR244" s="151"/>
      <c r="JS244" s="151"/>
      <c r="JT244" s="151"/>
      <c r="JU244" s="151"/>
      <c r="JV244" s="151"/>
      <c r="JW244" s="151"/>
      <c r="JX244" s="151"/>
      <c r="JY244" s="151"/>
      <c r="JZ244" s="151">
        <v>0</v>
      </c>
      <c r="KA244" s="151"/>
      <c r="KB244" s="151"/>
      <c r="KC244" s="151"/>
      <c r="KD244" s="151"/>
      <c r="KE244" s="151"/>
      <c r="KF244" s="151"/>
      <c r="KG244" s="151"/>
      <c r="KH244" s="151"/>
      <c r="KI244" s="151"/>
      <c r="KJ244" s="151"/>
      <c r="KK244" s="151"/>
      <c r="KL244" s="151"/>
      <c r="KM244" s="151"/>
      <c r="KN244" s="151"/>
      <c r="KO244" s="151"/>
      <c r="KP244" s="151"/>
      <c r="KQ244" s="151"/>
      <c r="KR244" s="151"/>
      <c r="KS244" s="151"/>
      <c r="KT244" s="151"/>
      <c r="KU244" s="151"/>
      <c r="KV244" s="151"/>
      <c r="KW244" s="151"/>
      <c r="KX244" s="151">
        <v>19</v>
      </c>
      <c r="KY244" s="151">
        <v>123</v>
      </c>
      <c r="KZ244" s="151">
        <v>4</v>
      </c>
      <c r="LA244" s="151"/>
      <c r="LB244" s="151"/>
      <c r="LC244" s="151"/>
      <c r="LD244" s="151"/>
      <c r="LE244" s="151"/>
      <c r="LF244" s="151"/>
      <c r="LG244" s="151"/>
      <c r="LH244" s="151"/>
      <c r="LI244" s="151"/>
      <c r="LJ244" s="151"/>
      <c r="LK244" s="151"/>
      <c r="LL244" s="151">
        <v>5</v>
      </c>
      <c r="LM244" s="151"/>
      <c r="LN244" s="151"/>
      <c r="LO244" s="151"/>
      <c r="LP244" s="151"/>
      <c r="LQ244" s="151"/>
      <c r="LR244" s="151"/>
      <c r="LS244" s="151"/>
      <c r="LT244" s="151"/>
      <c r="LU244" s="151"/>
      <c r="LV244" s="151"/>
      <c r="LW244" s="151"/>
      <c r="LX244" s="151">
        <v>4</v>
      </c>
      <c r="LY244" s="151"/>
      <c r="LZ244" s="151"/>
      <c r="MA244" s="151"/>
      <c r="MB244" s="151"/>
      <c r="MC244" s="151"/>
      <c r="MD244" s="151"/>
      <c r="ME244" s="151"/>
      <c r="MF244" s="151"/>
      <c r="MG244" s="151">
        <v>1</v>
      </c>
      <c r="MH244" s="151"/>
      <c r="MI244" s="151">
        <v>81</v>
      </c>
      <c r="MJ244" s="151"/>
      <c r="MK244" s="151"/>
      <c r="ML244" s="151"/>
      <c r="MM244" s="151"/>
      <c r="MN244" s="151"/>
      <c r="MO244" s="151"/>
      <c r="MP244" s="151">
        <v>132</v>
      </c>
      <c r="MQ244" s="151"/>
      <c r="MR244" s="151">
        <v>6</v>
      </c>
      <c r="MS244" s="151"/>
      <c r="MT244" s="151">
        <v>144</v>
      </c>
      <c r="MU244" s="151"/>
      <c r="MV244" s="151"/>
      <c r="MW244" s="151"/>
      <c r="MX244" s="151"/>
      <c r="MY244" s="151"/>
      <c r="MZ244" s="151"/>
      <c r="NA244" s="151"/>
      <c r="NB244" s="151"/>
      <c r="NC244" s="151"/>
      <c r="ND244" s="151"/>
      <c r="NE244" s="151"/>
      <c r="NF244" s="151"/>
      <c r="NG244" s="151">
        <v>0</v>
      </c>
      <c r="NH244" s="151"/>
      <c r="NI244" s="151"/>
      <c r="NJ244" s="151"/>
      <c r="NK244" s="151"/>
      <c r="NL244" s="151"/>
      <c r="NM244" s="151"/>
      <c r="NN244" s="151"/>
      <c r="NO244" s="151"/>
      <c r="NP244" s="151"/>
      <c r="NQ244" s="151"/>
      <c r="NR244" s="151"/>
      <c r="NS244" s="151"/>
      <c r="NT244" s="151"/>
      <c r="NU244" s="151"/>
      <c r="NV244" s="151"/>
      <c r="NW244" s="151"/>
      <c r="NX244" s="151"/>
      <c r="NY244" s="151"/>
      <c r="NZ244" s="151"/>
      <c r="OA244" s="151">
        <v>7</v>
      </c>
      <c r="OB244" s="151"/>
      <c r="OC244" s="151">
        <v>24</v>
      </c>
      <c r="OD244" s="151"/>
      <c r="OE244" s="151"/>
      <c r="OF244" s="151"/>
      <c r="OG244" s="151"/>
      <c r="OH244" s="151"/>
      <c r="OI244" s="151"/>
      <c r="OJ244" s="151"/>
      <c r="OK244" s="151"/>
      <c r="OL244" s="151"/>
      <c r="OM244" s="151"/>
      <c r="ON244" s="151">
        <v>17</v>
      </c>
      <c r="OO244" s="152">
        <v>94</v>
      </c>
      <c r="OP244" s="142">
        <v>10629</v>
      </c>
      <c r="OQ244" s="153"/>
      <c r="OR244" s="151"/>
      <c r="OS244" s="151"/>
      <c r="OT244" s="151"/>
      <c r="OU244" s="151"/>
      <c r="OV244" s="151">
        <v>-129</v>
      </c>
      <c r="OW244" s="151">
        <v>340</v>
      </c>
      <c r="OX244" s="151">
        <v>-269</v>
      </c>
      <c r="OY244" s="151"/>
      <c r="OZ244" s="151"/>
      <c r="PA244" s="151"/>
      <c r="PB244" s="151"/>
      <c r="PC244" s="151"/>
      <c r="PD244" s="151"/>
      <c r="PE244" s="151"/>
      <c r="PF244" s="151"/>
      <c r="PG244" s="151"/>
      <c r="PH244" s="151"/>
      <c r="PI244" s="151"/>
      <c r="PJ244" s="154"/>
      <c r="PK244" s="142">
        <v>-58</v>
      </c>
      <c r="PL244" s="142">
        <v>10571</v>
      </c>
    </row>
    <row r="245" spans="1:428" ht="15" x14ac:dyDescent="0.25">
      <c r="A245" s="156">
        <v>324190</v>
      </c>
      <c r="B245" s="157" t="s">
        <v>731</v>
      </c>
      <c r="C245" s="147" t="s">
        <v>428</v>
      </c>
      <c r="D245" s="153">
        <v>2</v>
      </c>
      <c r="E245" s="151"/>
      <c r="F245" s="151"/>
      <c r="G245" s="151"/>
      <c r="H245" s="151"/>
      <c r="I245" s="151"/>
      <c r="J245" s="151"/>
      <c r="K245" s="151">
        <v>37</v>
      </c>
      <c r="L245" s="151"/>
      <c r="M245" s="151"/>
      <c r="N245" s="151">
        <v>0</v>
      </c>
      <c r="O245" s="151">
        <v>64</v>
      </c>
      <c r="P245" s="151">
        <v>2</v>
      </c>
      <c r="Q245" s="151">
        <v>689</v>
      </c>
      <c r="R245" s="151">
        <v>174</v>
      </c>
      <c r="S245" s="151">
        <v>5</v>
      </c>
      <c r="T245" s="151">
        <v>25</v>
      </c>
      <c r="U245" s="151">
        <v>17</v>
      </c>
      <c r="V245" s="151">
        <v>14</v>
      </c>
      <c r="W245" s="151">
        <v>229</v>
      </c>
      <c r="X245" s="151">
        <v>457</v>
      </c>
      <c r="Y245" s="151">
        <v>4</v>
      </c>
      <c r="Z245" s="151"/>
      <c r="AA245" s="151">
        <v>2</v>
      </c>
      <c r="AB245" s="151">
        <v>2</v>
      </c>
      <c r="AC245" s="151">
        <v>1</v>
      </c>
      <c r="AD245" s="151">
        <v>302</v>
      </c>
      <c r="AE245" s="151">
        <v>123</v>
      </c>
      <c r="AF245" s="151">
        <v>48</v>
      </c>
      <c r="AG245" s="151">
        <v>49</v>
      </c>
      <c r="AH245" s="151">
        <v>512</v>
      </c>
      <c r="AI245" s="151">
        <v>15</v>
      </c>
      <c r="AJ245" s="151">
        <v>40</v>
      </c>
      <c r="AK245" s="151">
        <v>240</v>
      </c>
      <c r="AL245" s="151">
        <v>303</v>
      </c>
      <c r="AM245" s="151">
        <v>101</v>
      </c>
      <c r="AN245" s="151">
        <v>37</v>
      </c>
      <c r="AO245" s="151"/>
      <c r="AP245" s="151">
        <v>13</v>
      </c>
      <c r="AQ245" s="151">
        <v>202</v>
      </c>
      <c r="AR245" s="151">
        <v>7</v>
      </c>
      <c r="AS245" s="151">
        <v>26</v>
      </c>
      <c r="AT245" s="151">
        <v>13</v>
      </c>
      <c r="AU245" s="151">
        <v>11</v>
      </c>
      <c r="AV245" s="151">
        <v>2</v>
      </c>
      <c r="AW245" s="151">
        <v>5</v>
      </c>
      <c r="AX245" s="151">
        <v>11</v>
      </c>
      <c r="AY245" s="151">
        <v>3</v>
      </c>
      <c r="AZ245" s="151">
        <v>2</v>
      </c>
      <c r="BA245" s="151">
        <v>2</v>
      </c>
      <c r="BB245" s="151">
        <v>6</v>
      </c>
      <c r="BC245" s="151">
        <v>5</v>
      </c>
      <c r="BD245" s="151">
        <v>696</v>
      </c>
      <c r="BE245" s="151">
        <v>78</v>
      </c>
      <c r="BF245" s="151">
        <v>24</v>
      </c>
      <c r="BG245" s="151">
        <v>34</v>
      </c>
      <c r="BH245" s="151">
        <v>75</v>
      </c>
      <c r="BI245" s="151">
        <v>24</v>
      </c>
      <c r="BJ245" s="151">
        <v>15</v>
      </c>
      <c r="BK245" s="151">
        <v>24</v>
      </c>
      <c r="BL245" s="151">
        <v>34</v>
      </c>
      <c r="BM245" s="151">
        <v>40</v>
      </c>
      <c r="BN245" s="151"/>
      <c r="BO245" s="151">
        <v>2</v>
      </c>
      <c r="BP245" s="151">
        <v>9</v>
      </c>
      <c r="BQ245" s="151">
        <v>6</v>
      </c>
      <c r="BR245" s="151">
        <v>5</v>
      </c>
      <c r="BS245" s="151">
        <v>77</v>
      </c>
      <c r="BT245" s="151">
        <v>4</v>
      </c>
      <c r="BU245" s="151">
        <v>3</v>
      </c>
      <c r="BV245" s="151">
        <v>5</v>
      </c>
      <c r="BW245" s="151">
        <v>23</v>
      </c>
      <c r="BX245" s="151">
        <v>3</v>
      </c>
      <c r="BY245" s="151">
        <v>12</v>
      </c>
      <c r="BZ245" s="151">
        <v>23</v>
      </c>
      <c r="CA245" s="151">
        <v>10</v>
      </c>
      <c r="CB245" s="151">
        <v>7</v>
      </c>
      <c r="CC245" s="151">
        <v>38</v>
      </c>
      <c r="CD245" s="151">
        <v>0</v>
      </c>
      <c r="CE245" s="151"/>
      <c r="CF245" s="151">
        <v>2</v>
      </c>
      <c r="CG245" s="151">
        <v>14</v>
      </c>
      <c r="CH245" s="151"/>
      <c r="CI245" s="151"/>
      <c r="CJ245" s="151">
        <v>0</v>
      </c>
      <c r="CK245" s="151"/>
      <c r="CL245" s="151">
        <v>2</v>
      </c>
      <c r="CM245" s="151">
        <v>2</v>
      </c>
      <c r="CN245" s="151">
        <v>6</v>
      </c>
      <c r="CO245" s="151">
        <v>0</v>
      </c>
      <c r="CP245" s="151">
        <v>7</v>
      </c>
      <c r="CQ245" s="151">
        <v>7</v>
      </c>
      <c r="CR245" s="151">
        <v>14</v>
      </c>
      <c r="CS245" s="151">
        <v>3</v>
      </c>
      <c r="CT245" s="151">
        <v>0</v>
      </c>
      <c r="CU245" s="151">
        <v>0</v>
      </c>
      <c r="CV245" s="151"/>
      <c r="CW245" s="151"/>
      <c r="CX245" s="151"/>
      <c r="CY245" s="151"/>
      <c r="CZ245" s="151"/>
      <c r="DA245" s="151">
        <v>13</v>
      </c>
      <c r="DB245" s="151">
        <v>6</v>
      </c>
      <c r="DC245" s="151">
        <v>14</v>
      </c>
      <c r="DD245" s="151"/>
      <c r="DE245" s="151"/>
      <c r="DF245" s="151"/>
      <c r="DG245" s="151"/>
      <c r="DH245" s="151">
        <v>14</v>
      </c>
      <c r="DI245" s="151">
        <v>115</v>
      </c>
      <c r="DJ245" s="151">
        <v>2</v>
      </c>
      <c r="DK245" s="151"/>
      <c r="DL245" s="151">
        <v>1</v>
      </c>
      <c r="DM245" s="151">
        <v>1</v>
      </c>
      <c r="DN245" s="151">
        <v>8</v>
      </c>
      <c r="DO245" s="151">
        <v>7</v>
      </c>
      <c r="DP245" s="151">
        <v>2</v>
      </c>
      <c r="DQ245" s="151">
        <v>10</v>
      </c>
      <c r="DR245" s="151">
        <v>13</v>
      </c>
      <c r="DS245" s="151"/>
      <c r="DT245" s="151">
        <v>7</v>
      </c>
      <c r="DU245" s="151">
        <v>0</v>
      </c>
      <c r="DV245" s="151">
        <v>3</v>
      </c>
      <c r="DW245" s="151">
        <v>5</v>
      </c>
      <c r="DX245" s="151">
        <v>10</v>
      </c>
      <c r="DY245" s="151">
        <v>17</v>
      </c>
      <c r="DZ245" s="151"/>
      <c r="EA245" s="151">
        <v>24</v>
      </c>
      <c r="EB245" s="151">
        <v>0</v>
      </c>
      <c r="EC245" s="151">
        <v>0</v>
      </c>
      <c r="ED245" s="151">
        <v>1</v>
      </c>
      <c r="EE245" s="151">
        <v>47</v>
      </c>
      <c r="EF245" s="151">
        <v>17</v>
      </c>
      <c r="EG245" s="151">
        <v>19</v>
      </c>
      <c r="EH245" s="151">
        <v>32</v>
      </c>
      <c r="EI245" s="151">
        <v>9</v>
      </c>
      <c r="EJ245" s="151">
        <v>8</v>
      </c>
      <c r="EK245" s="151">
        <v>1</v>
      </c>
      <c r="EL245" s="151">
        <v>4</v>
      </c>
      <c r="EM245" s="151">
        <v>1</v>
      </c>
      <c r="EN245" s="151"/>
      <c r="EO245" s="151"/>
      <c r="EP245" s="151">
        <v>355</v>
      </c>
      <c r="EQ245" s="151">
        <v>4</v>
      </c>
      <c r="ER245" s="151">
        <v>1</v>
      </c>
      <c r="ES245" s="151">
        <v>9</v>
      </c>
      <c r="ET245" s="151">
        <v>7</v>
      </c>
      <c r="EU245" s="151">
        <v>8</v>
      </c>
      <c r="EV245" s="151"/>
      <c r="EW245" s="151"/>
      <c r="EX245" s="151"/>
      <c r="EY245" s="151">
        <v>9</v>
      </c>
      <c r="EZ245" s="151">
        <v>32</v>
      </c>
      <c r="FA245" s="151">
        <v>29</v>
      </c>
      <c r="FB245" s="151">
        <v>19</v>
      </c>
      <c r="FC245" s="151">
        <v>20</v>
      </c>
      <c r="FD245" s="151">
        <v>52</v>
      </c>
      <c r="FE245" s="151">
        <v>2</v>
      </c>
      <c r="FF245" s="151">
        <v>19</v>
      </c>
      <c r="FG245" s="151">
        <v>2</v>
      </c>
      <c r="FH245" s="151">
        <v>30</v>
      </c>
      <c r="FI245" s="151"/>
      <c r="FJ245" s="151"/>
      <c r="FK245" s="151"/>
      <c r="FL245" s="151">
        <v>0</v>
      </c>
      <c r="FM245" s="151"/>
      <c r="FN245" s="151"/>
      <c r="FO245" s="151"/>
      <c r="FP245" s="151"/>
      <c r="FQ245" s="151">
        <v>28</v>
      </c>
      <c r="FR245" s="151">
        <v>4</v>
      </c>
      <c r="FS245" s="151">
        <v>6</v>
      </c>
      <c r="FT245" s="151">
        <v>7</v>
      </c>
      <c r="FU245" s="151">
        <v>48</v>
      </c>
      <c r="FV245" s="151">
        <v>22</v>
      </c>
      <c r="FW245" s="151">
        <v>50</v>
      </c>
      <c r="FX245" s="151">
        <v>17</v>
      </c>
      <c r="FY245" s="151">
        <v>109</v>
      </c>
      <c r="FZ245" s="151">
        <v>84</v>
      </c>
      <c r="GA245" s="151">
        <v>97</v>
      </c>
      <c r="GB245" s="151">
        <v>2</v>
      </c>
      <c r="GC245" s="151"/>
      <c r="GD245" s="151">
        <v>0</v>
      </c>
      <c r="GE245" s="151">
        <v>30</v>
      </c>
      <c r="GF245" s="151">
        <v>12</v>
      </c>
      <c r="GG245" s="151">
        <v>6</v>
      </c>
      <c r="GH245" s="151">
        <v>127</v>
      </c>
      <c r="GI245" s="151">
        <v>226</v>
      </c>
      <c r="GJ245" s="151">
        <v>17</v>
      </c>
      <c r="GK245" s="151">
        <v>4</v>
      </c>
      <c r="GL245" s="151"/>
      <c r="GM245" s="151">
        <v>0</v>
      </c>
      <c r="GN245" s="151">
        <v>3</v>
      </c>
      <c r="GO245" s="151">
        <v>5</v>
      </c>
      <c r="GP245" s="151">
        <v>65</v>
      </c>
      <c r="GQ245" s="151">
        <v>219</v>
      </c>
      <c r="GR245" s="151">
        <v>51</v>
      </c>
      <c r="GS245" s="151">
        <v>55</v>
      </c>
      <c r="GT245" s="151">
        <v>54</v>
      </c>
      <c r="GU245" s="151">
        <v>143</v>
      </c>
      <c r="GV245" s="151">
        <v>100</v>
      </c>
      <c r="GW245" s="151">
        <v>121</v>
      </c>
      <c r="GX245" s="151">
        <v>3</v>
      </c>
      <c r="GY245" s="151">
        <v>1</v>
      </c>
      <c r="GZ245" s="151">
        <v>4</v>
      </c>
      <c r="HA245" s="151">
        <v>118</v>
      </c>
      <c r="HB245" s="151">
        <v>78</v>
      </c>
      <c r="HC245" s="151">
        <v>204</v>
      </c>
      <c r="HD245" s="151"/>
      <c r="HE245" s="151">
        <v>37</v>
      </c>
      <c r="HF245" s="151">
        <v>35</v>
      </c>
      <c r="HG245" s="151">
        <v>27</v>
      </c>
      <c r="HH245" s="151">
        <v>303</v>
      </c>
      <c r="HI245" s="151">
        <v>48</v>
      </c>
      <c r="HJ245" s="151">
        <v>4</v>
      </c>
      <c r="HK245" s="151">
        <v>9</v>
      </c>
      <c r="HL245" s="151">
        <v>72</v>
      </c>
      <c r="HM245" s="151">
        <v>1</v>
      </c>
      <c r="HN245" s="151">
        <v>1</v>
      </c>
      <c r="HO245" s="151">
        <v>2</v>
      </c>
      <c r="HP245" s="151"/>
      <c r="HQ245" s="151"/>
      <c r="HR245" s="151">
        <v>0</v>
      </c>
      <c r="HS245" s="151"/>
      <c r="HT245" s="151">
        <v>2</v>
      </c>
      <c r="HU245" s="151">
        <v>1</v>
      </c>
      <c r="HV245" s="151">
        <v>11</v>
      </c>
      <c r="HW245" s="151">
        <v>32</v>
      </c>
      <c r="HX245" s="151">
        <v>2</v>
      </c>
      <c r="HY245" s="151"/>
      <c r="HZ245" s="151"/>
      <c r="IA245" s="151"/>
      <c r="IB245" s="151"/>
      <c r="IC245" s="151">
        <v>2</v>
      </c>
      <c r="ID245" s="151"/>
      <c r="IE245" s="151">
        <v>1484</v>
      </c>
      <c r="IF245" s="151">
        <v>72</v>
      </c>
      <c r="IG245" s="151"/>
      <c r="IH245" s="151">
        <v>23</v>
      </c>
      <c r="II245" s="151">
        <v>20</v>
      </c>
      <c r="IJ245" s="151">
        <v>10</v>
      </c>
      <c r="IK245" s="151">
        <v>134</v>
      </c>
      <c r="IL245" s="151">
        <v>435</v>
      </c>
      <c r="IM245" s="151">
        <v>489</v>
      </c>
      <c r="IN245" s="151">
        <v>46</v>
      </c>
      <c r="IO245" s="151">
        <v>11</v>
      </c>
      <c r="IP245" s="151"/>
      <c r="IQ245" s="151">
        <v>0</v>
      </c>
      <c r="IR245" s="151"/>
      <c r="IS245" s="151"/>
      <c r="IT245" s="151"/>
      <c r="IU245" s="151">
        <v>4</v>
      </c>
      <c r="IV245" s="151"/>
      <c r="IW245" s="151">
        <v>51</v>
      </c>
      <c r="IX245" s="151">
        <v>95</v>
      </c>
      <c r="IY245" s="151">
        <v>42</v>
      </c>
      <c r="IZ245" s="151"/>
      <c r="JA245" s="151">
        <v>52</v>
      </c>
      <c r="JB245" s="151">
        <v>82</v>
      </c>
      <c r="JC245" s="151">
        <v>18</v>
      </c>
      <c r="JD245" s="151">
        <v>5</v>
      </c>
      <c r="JE245" s="151">
        <v>13</v>
      </c>
      <c r="JF245" s="151">
        <v>6</v>
      </c>
      <c r="JG245" s="151">
        <v>45</v>
      </c>
      <c r="JH245" s="151">
        <v>61</v>
      </c>
      <c r="JI245" s="151">
        <v>6</v>
      </c>
      <c r="JJ245" s="151">
        <v>10</v>
      </c>
      <c r="JK245" s="151">
        <v>20</v>
      </c>
      <c r="JL245" s="151">
        <v>19</v>
      </c>
      <c r="JM245" s="151">
        <v>11</v>
      </c>
      <c r="JN245" s="151">
        <v>37</v>
      </c>
      <c r="JO245" s="151">
        <v>7</v>
      </c>
      <c r="JP245" s="151">
        <v>68</v>
      </c>
      <c r="JQ245" s="151"/>
      <c r="JR245" s="151">
        <v>13</v>
      </c>
      <c r="JS245" s="151"/>
      <c r="JT245" s="151">
        <v>30</v>
      </c>
      <c r="JU245" s="151">
        <v>4</v>
      </c>
      <c r="JV245" s="151"/>
      <c r="JW245" s="151">
        <v>215</v>
      </c>
      <c r="JX245" s="151">
        <v>126</v>
      </c>
      <c r="JY245" s="151">
        <v>66</v>
      </c>
      <c r="JZ245" s="151">
        <v>35</v>
      </c>
      <c r="KA245" s="151">
        <v>20</v>
      </c>
      <c r="KB245" s="151">
        <v>88</v>
      </c>
      <c r="KC245" s="151">
        <v>38</v>
      </c>
      <c r="KD245" s="151">
        <v>197</v>
      </c>
      <c r="KE245" s="151">
        <v>53</v>
      </c>
      <c r="KF245" s="151">
        <v>5</v>
      </c>
      <c r="KG245" s="151">
        <v>41</v>
      </c>
      <c r="KH245" s="151"/>
      <c r="KI245" s="151">
        <v>126</v>
      </c>
      <c r="KJ245" s="151">
        <v>0</v>
      </c>
      <c r="KK245" s="151"/>
      <c r="KL245" s="151">
        <v>38</v>
      </c>
      <c r="KM245" s="151"/>
      <c r="KN245" s="151"/>
      <c r="KO245" s="151">
        <v>2</v>
      </c>
      <c r="KP245" s="151"/>
      <c r="KQ245" s="151"/>
      <c r="KR245" s="151">
        <v>1</v>
      </c>
      <c r="KS245" s="151">
        <v>4</v>
      </c>
      <c r="KT245" s="151">
        <v>2</v>
      </c>
      <c r="KU245" s="151"/>
      <c r="KV245" s="151"/>
      <c r="KW245" s="151"/>
      <c r="KX245" s="151">
        <v>4</v>
      </c>
      <c r="KY245" s="151">
        <v>16</v>
      </c>
      <c r="KZ245" s="151"/>
      <c r="LA245" s="151">
        <v>4</v>
      </c>
      <c r="LB245" s="151"/>
      <c r="LC245" s="151"/>
      <c r="LD245" s="151">
        <v>12</v>
      </c>
      <c r="LE245" s="151">
        <v>19</v>
      </c>
      <c r="LF245" s="151"/>
      <c r="LG245" s="151"/>
      <c r="LH245" s="151"/>
      <c r="LI245" s="151">
        <v>7</v>
      </c>
      <c r="LJ245" s="151"/>
      <c r="LK245" s="151"/>
      <c r="LL245" s="151">
        <v>1</v>
      </c>
      <c r="LM245" s="151"/>
      <c r="LN245" s="151">
        <v>1361</v>
      </c>
      <c r="LO245" s="151">
        <v>179</v>
      </c>
      <c r="LP245" s="151">
        <v>13</v>
      </c>
      <c r="LQ245" s="151">
        <v>8</v>
      </c>
      <c r="LR245" s="151"/>
      <c r="LS245" s="151"/>
      <c r="LT245" s="151">
        <v>2</v>
      </c>
      <c r="LU245" s="151">
        <v>12</v>
      </c>
      <c r="LV245" s="151">
        <v>3</v>
      </c>
      <c r="LW245" s="151"/>
      <c r="LX245" s="151">
        <v>485</v>
      </c>
      <c r="LY245" s="151">
        <v>6</v>
      </c>
      <c r="LZ245" s="151"/>
      <c r="MA245" s="151">
        <v>202</v>
      </c>
      <c r="MB245" s="151">
        <v>2</v>
      </c>
      <c r="MC245" s="151">
        <v>1</v>
      </c>
      <c r="MD245" s="151"/>
      <c r="ME245" s="151">
        <v>0</v>
      </c>
      <c r="MF245" s="151">
        <v>1</v>
      </c>
      <c r="MG245" s="151">
        <v>15</v>
      </c>
      <c r="MH245" s="151"/>
      <c r="MI245" s="151">
        <v>946</v>
      </c>
      <c r="MJ245" s="151">
        <v>3</v>
      </c>
      <c r="MK245" s="151">
        <v>2</v>
      </c>
      <c r="ML245" s="151">
        <v>27</v>
      </c>
      <c r="MM245" s="151"/>
      <c r="MN245" s="151">
        <v>5</v>
      </c>
      <c r="MO245" s="151">
        <v>29</v>
      </c>
      <c r="MP245" s="151">
        <v>9</v>
      </c>
      <c r="MQ245" s="151">
        <v>20</v>
      </c>
      <c r="MR245" s="151">
        <v>1</v>
      </c>
      <c r="MS245" s="151">
        <v>40</v>
      </c>
      <c r="MT245" s="151">
        <v>182</v>
      </c>
      <c r="MU245" s="151">
        <v>3</v>
      </c>
      <c r="MV245" s="151"/>
      <c r="MW245" s="151"/>
      <c r="MX245" s="151">
        <v>9</v>
      </c>
      <c r="MY245" s="151">
        <v>5</v>
      </c>
      <c r="MZ245" s="151">
        <v>4</v>
      </c>
      <c r="NA245" s="151">
        <v>97</v>
      </c>
      <c r="NB245" s="151">
        <v>152</v>
      </c>
      <c r="NC245" s="151">
        <v>17</v>
      </c>
      <c r="ND245" s="151">
        <v>99</v>
      </c>
      <c r="NE245" s="151">
        <v>59</v>
      </c>
      <c r="NF245" s="151">
        <v>7</v>
      </c>
      <c r="NG245" s="151"/>
      <c r="NH245" s="151"/>
      <c r="NI245" s="151"/>
      <c r="NJ245" s="151"/>
      <c r="NK245" s="151"/>
      <c r="NL245" s="151">
        <v>1</v>
      </c>
      <c r="NM245" s="151">
        <v>3</v>
      </c>
      <c r="NN245" s="151">
        <v>17</v>
      </c>
      <c r="NO245" s="151">
        <v>173</v>
      </c>
      <c r="NP245" s="151">
        <v>78</v>
      </c>
      <c r="NQ245" s="151">
        <v>199</v>
      </c>
      <c r="NR245" s="151">
        <v>31</v>
      </c>
      <c r="NS245" s="151">
        <v>290</v>
      </c>
      <c r="NT245" s="151">
        <v>0</v>
      </c>
      <c r="NU245" s="151">
        <v>10</v>
      </c>
      <c r="NV245" s="151">
        <v>16</v>
      </c>
      <c r="NW245" s="151">
        <v>2</v>
      </c>
      <c r="NX245" s="151"/>
      <c r="NY245" s="151">
        <v>3</v>
      </c>
      <c r="NZ245" s="151">
        <v>21</v>
      </c>
      <c r="OA245" s="151">
        <v>12</v>
      </c>
      <c r="OB245" s="151">
        <v>6</v>
      </c>
      <c r="OC245" s="151">
        <v>32</v>
      </c>
      <c r="OD245" s="151"/>
      <c r="OE245" s="151">
        <v>30</v>
      </c>
      <c r="OF245" s="151"/>
      <c r="OG245" s="151"/>
      <c r="OH245" s="151"/>
      <c r="OI245" s="151"/>
      <c r="OJ245" s="151">
        <v>210</v>
      </c>
      <c r="OK245" s="151">
        <v>322</v>
      </c>
      <c r="OL245" s="151">
        <v>242</v>
      </c>
      <c r="OM245" s="151">
        <v>11</v>
      </c>
      <c r="ON245" s="151"/>
      <c r="OO245" s="152">
        <v>380</v>
      </c>
      <c r="OP245" s="142">
        <v>19491</v>
      </c>
      <c r="OQ245" s="153">
        <v>7201</v>
      </c>
      <c r="OR245" s="151"/>
      <c r="OS245" s="151"/>
      <c r="OT245" s="151"/>
      <c r="OU245" s="151"/>
      <c r="OV245" s="151">
        <v>-39</v>
      </c>
      <c r="OW245" s="151">
        <v>1313</v>
      </c>
      <c r="OX245" s="151">
        <v>-113</v>
      </c>
      <c r="OY245" s="151"/>
      <c r="OZ245" s="151"/>
      <c r="PA245" s="151"/>
      <c r="PB245" s="151"/>
      <c r="PC245" s="151"/>
      <c r="PD245" s="151"/>
      <c r="PE245" s="151"/>
      <c r="PF245" s="151"/>
      <c r="PG245" s="151"/>
      <c r="PH245" s="151"/>
      <c r="PI245" s="151"/>
      <c r="PJ245" s="154"/>
      <c r="PK245" s="142">
        <v>8362</v>
      </c>
      <c r="PL245" s="142">
        <v>27852</v>
      </c>
    </row>
    <row r="246" spans="1:428" ht="15" x14ac:dyDescent="0.25">
      <c r="A246" s="156">
        <v>325110</v>
      </c>
      <c r="B246" s="157" t="s">
        <v>731</v>
      </c>
      <c r="C246" s="147" t="s">
        <v>429</v>
      </c>
      <c r="D246" s="153"/>
      <c r="E246" s="151"/>
      <c r="F246" s="151"/>
      <c r="G246" s="151"/>
      <c r="H246" s="151"/>
      <c r="I246" s="151"/>
      <c r="J246" s="151"/>
      <c r="K246" s="151"/>
      <c r="L246" s="151"/>
      <c r="M246" s="151"/>
      <c r="N246" s="151"/>
      <c r="O246" s="151"/>
      <c r="P246" s="151"/>
      <c r="Q246" s="151">
        <v>831</v>
      </c>
      <c r="R246" s="151">
        <v>8</v>
      </c>
      <c r="S246" s="151">
        <v>6</v>
      </c>
      <c r="T246" s="151">
        <v>33</v>
      </c>
      <c r="U246" s="151"/>
      <c r="V246" s="151"/>
      <c r="W246" s="151">
        <v>4</v>
      </c>
      <c r="X246" s="151">
        <v>67</v>
      </c>
      <c r="Y246" s="151">
        <v>240</v>
      </c>
      <c r="Z246" s="151">
        <v>2</v>
      </c>
      <c r="AA246" s="151">
        <v>0</v>
      </c>
      <c r="AB246" s="151"/>
      <c r="AC246" s="151"/>
      <c r="AD246" s="151">
        <v>1</v>
      </c>
      <c r="AE246" s="151"/>
      <c r="AF246" s="151"/>
      <c r="AG246" s="151"/>
      <c r="AH246" s="151"/>
      <c r="AI246" s="151"/>
      <c r="AJ246" s="151"/>
      <c r="AK246" s="151"/>
      <c r="AL246" s="151">
        <v>6</v>
      </c>
      <c r="AM246" s="151">
        <v>45</v>
      </c>
      <c r="AN246" s="151"/>
      <c r="AO246" s="151"/>
      <c r="AP246" s="151"/>
      <c r="AQ246" s="151"/>
      <c r="AR246" s="151">
        <v>3</v>
      </c>
      <c r="AS246" s="151">
        <v>2</v>
      </c>
      <c r="AT246" s="151"/>
      <c r="AU246" s="151">
        <v>1</v>
      </c>
      <c r="AV246" s="151"/>
      <c r="AW246" s="151"/>
      <c r="AX246" s="151"/>
      <c r="AY246" s="151">
        <v>5</v>
      </c>
      <c r="AZ246" s="151"/>
      <c r="BA246" s="151"/>
      <c r="BB246" s="151">
        <v>4</v>
      </c>
      <c r="BC246" s="151">
        <v>4</v>
      </c>
      <c r="BD246" s="151">
        <v>3</v>
      </c>
      <c r="BE246" s="151">
        <v>2</v>
      </c>
      <c r="BF246" s="151">
        <v>0</v>
      </c>
      <c r="BG246" s="151"/>
      <c r="BH246" s="151"/>
      <c r="BI246" s="151"/>
      <c r="BJ246" s="151">
        <v>3</v>
      </c>
      <c r="BK246" s="151">
        <v>1</v>
      </c>
      <c r="BL246" s="151"/>
      <c r="BM246" s="151">
        <v>0</v>
      </c>
      <c r="BN246" s="151"/>
      <c r="BO246" s="151"/>
      <c r="BP246" s="151"/>
      <c r="BQ246" s="151">
        <v>1</v>
      </c>
      <c r="BR246" s="151"/>
      <c r="BS246" s="151">
        <v>3</v>
      </c>
      <c r="BT246" s="151"/>
      <c r="BU246" s="151"/>
      <c r="BV246" s="151"/>
      <c r="BW246" s="151"/>
      <c r="BX246" s="151"/>
      <c r="BY246" s="151">
        <v>2</v>
      </c>
      <c r="BZ246" s="151"/>
      <c r="CA246" s="151">
        <v>8</v>
      </c>
      <c r="CB246" s="151"/>
      <c r="CC246" s="151"/>
      <c r="CD246" s="151"/>
      <c r="CE246" s="151"/>
      <c r="CF246" s="151">
        <v>0</v>
      </c>
      <c r="CG246" s="151"/>
      <c r="CH246" s="151">
        <v>1</v>
      </c>
      <c r="CI246" s="151"/>
      <c r="CJ246" s="151"/>
      <c r="CK246" s="151"/>
      <c r="CL246" s="151"/>
      <c r="CM246" s="151"/>
      <c r="CN246" s="151"/>
      <c r="CO246" s="151">
        <v>4</v>
      </c>
      <c r="CP246" s="151"/>
      <c r="CQ246" s="151"/>
      <c r="CR246" s="151"/>
      <c r="CS246" s="151"/>
      <c r="CT246" s="151"/>
      <c r="CU246" s="151"/>
      <c r="CV246" s="151"/>
      <c r="CW246" s="151"/>
      <c r="CX246" s="151"/>
      <c r="CY246" s="151"/>
      <c r="CZ246" s="151"/>
      <c r="DA246" s="151"/>
      <c r="DB246" s="151"/>
      <c r="DC246" s="151"/>
      <c r="DD246" s="151"/>
      <c r="DE246" s="151"/>
      <c r="DF246" s="151"/>
      <c r="DG246" s="151"/>
      <c r="DH246" s="151">
        <v>4</v>
      </c>
      <c r="DI246" s="151"/>
      <c r="DJ246" s="151"/>
      <c r="DK246" s="151"/>
      <c r="DL246" s="151"/>
      <c r="DM246" s="151"/>
      <c r="DN246" s="151"/>
      <c r="DO246" s="151"/>
      <c r="DP246" s="151">
        <v>1</v>
      </c>
      <c r="DQ246" s="151">
        <v>0</v>
      </c>
      <c r="DR246" s="151">
        <v>1</v>
      </c>
      <c r="DS246" s="151"/>
      <c r="DT246" s="151"/>
      <c r="DU246" s="151"/>
      <c r="DV246" s="151"/>
      <c r="DW246" s="151"/>
      <c r="DX246" s="151"/>
      <c r="DY246" s="151"/>
      <c r="DZ246" s="151"/>
      <c r="EA246" s="151"/>
      <c r="EB246" s="151"/>
      <c r="EC246" s="151"/>
      <c r="ED246" s="151"/>
      <c r="EE246" s="151"/>
      <c r="EF246" s="151"/>
      <c r="EG246" s="151"/>
      <c r="EH246" s="151"/>
      <c r="EI246" s="151"/>
      <c r="EJ246" s="151"/>
      <c r="EK246" s="151"/>
      <c r="EL246" s="151"/>
      <c r="EM246" s="151"/>
      <c r="EN246" s="151">
        <v>1</v>
      </c>
      <c r="EO246" s="151"/>
      <c r="EP246" s="151"/>
      <c r="EQ246" s="151"/>
      <c r="ER246" s="151"/>
      <c r="ES246" s="151"/>
      <c r="ET246" s="151"/>
      <c r="EU246" s="151">
        <v>3</v>
      </c>
      <c r="EV246" s="151"/>
      <c r="EW246" s="151"/>
      <c r="EX246" s="151"/>
      <c r="EY246" s="151">
        <v>2</v>
      </c>
      <c r="EZ246" s="151">
        <v>1</v>
      </c>
      <c r="FA246" s="151">
        <v>5</v>
      </c>
      <c r="FB246" s="151"/>
      <c r="FC246" s="151">
        <v>1</v>
      </c>
      <c r="FD246" s="151">
        <v>3</v>
      </c>
      <c r="FE246" s="151">
        <v>5</v>
      </c>
      <c r="FF246" s="151"/>
      <c r="FG246" s="151"/>
      <c r="FH246" s="151"/>
      <c r="FI246" s="151"/>
      <c r="FJ246" s="151">
        <v>3</v>
      </c>
      <c r="FK246" s="151"/>
      <c r="FL246" s="151">
        <v>6</v>
      </c>
      <c r="FM246" s="151"/>
      <c r="FN246" s="151"/>
      <c r="FO246" s="151">
        <v>0</v>
      </c>
      <c r="FP246" s="151"/>
      <c r="FQ246" s="151"/>
      <c r="FR246" s="151"/>
      <c r="FS246" s="151"/>
      <c r="FT246" s="151"/>
      <c r="FU246" s="151"/>
      <c r="FV246" s="151"/>
      <c r="FW246" s="151"/>
      <c r="FX246" s="151"/>
      <c r="FY246" s="151"/>
      <c r="FZ246" s="151"/>
      <c r="GA246" s="151">
        <v>2</v>
      </c>
      <c r="GB246" s="151"/>
      <c r="GC246" s="151">
        <v>1</v>
      </c>
      <c r="GD246" s="151"/>
      <c r="GE246" s="151">
        <v>0</v>
      </c>
      <c r="GF246" s="151"/>
      <c r="GG246" s="151">
        <v>5</v>
      </c>
      <c r="GH246" s="151"/>
      <c r="GI246" s="151">
        <v>1</v>
      </c>
      <c r="GJ246" s="151"/>
      <c r="GK246" s="151"/>
      <c r="GL246" s="151"/>
      <c r="GM246" s="151"/>
      <c r="GN246" s="151"/>
      <c r="GO246" s="151"/>
      <c r="GP246" s="151"/>
      <c r="GQ246" s="151"/>
      <c r="GR246" s="151"/>
      <c r="GS246" s="151"/>
      <c r="GT246" s="151"/>
      <c r="GU246" s="151"/>
      <c r="GV246" s="151"/>
      <c r="GW246" s="151"/>
      <c r="GX246" s="151"/>
      <c r="GY246" s="151"/>
      <c r="GZ246" s="151"/>
      <c r="HA246" s="151"/>
      <c r="HB246" s="151"/>
      <c r="HC246" s="151"/>
      <c r="HD246" s="151"/>
      <c r="HE246" s="151"/>
      <c r="HF246" s="151"/>
      <c r="HG246" s="151"/>
      <c r="HH246" s="151"/>
      <c r="HI246" s="151"/>
      <c r="HJ246" s="151"/>
      <c r="HK246" s="151"/>
      <c r="HL246" s="151">
        <v>4</v>
      </c>
      <c r="HM246" s="151"/>
      <c r="HN246" s="151">
        <v>7</v>
      </c>
      <c r="HO246" s="151"/>
      <c r="HP246" s="151"/>
      <c r="HQ246" s="151"/>
      <c r="HR246" s="151"/>
      <c r="HS246" s="151"/>
      <c r="HT246" s="151">
        <v>0</v>
      </c>
      <c r="HU246" s="151">
        <v>42</v>
      </c>
      <c r="HV246" s="151">
        <v>23</v>
      </c>
      <c r="HW246" s="151">
        <v>27</v>
      </c>
      <c r="HX246" s="151"/>
      <c r="HY246" s="151">
        <v>2</v>
      </c>
      <c r="HZ246" s="151"/>
      <c r="IA246" s="151"/>
      <c r="IB246" s="151"/>
      <c r="IC246" s="151"/>
      <c r="ID246" s="151"/>
      <c r="IE246" s="151">
        <v>13333</v>
      </c>
      <c r="IF246" s="151"/>
      <c r="IG246" s="151"/>
      <c r="IH246" s="151">
        <v>1815</v>
      </c>
      <c r="II246" s="151">
        <v>11223</v>
      </c>
      <c r="IJ246" s="151">
        <v>70</v>
      </c>
      <c r="IK246" s="151">
        <v>10</v>
      </c>
      <c r="IL246" s="151">
        <v>475</v>
      </c>
      <c r="IM246" s="151">
        <v>16407</v>
      </c>
      <c r="IN246" s="151">
        <v>12021</v>
      </c>
      <c r="IO246" s="151">
        <v>2111</v>
      </c>
      <c r="IP246" s="151">
        <v>17</v>
      </c>
      <c r="IQ246" s="151">
        <v>18</v>
      </c>
      <c r="IR246" s="151">
        <v>71</v>
      </c>
      <c r="IS246" s="151">
        <v>35</v>
      </c>
      <c r="IT246" s="151"/>
      <c r="IU246" s="151">
        <v>26</v>
      </c>
      <c r="IV246" s="151">
        <v>482</v>
      </c>
      <c r="IW246" s="151">
        <v>157</v>
      </c>
      <c r="IX246" s="151">
        <v>60</v>
      </c>
      <c r="IY246" s="151">
        <v>48</v>
      </c>
      <c r="IZ246" s="151">
        <v>1</v>
      </c>
      <c r="JA246" s="151">
        <v>1630</v>
      </c>
      <c r="JB246" s="151">
        <v>65</v>
      </c>
      <c r="JC246" s="151">
        <v>42</v>
      </c>
      <c r="JD246" s="151">
        <v>7</v>
      </c>
      <c r="JE246" s="151">
        <v>5</v>
      </c>
      <c r="JF246" s="151">
        <v>31</v>
      </c>
      <c r="JG246" s="151">
        <v>3</v>
      </c>
      <c r="JH246" s="151">
        <v>395</v>
      </c>
      <c r="JI246" s="151">
        <v>9</v>
      </c>
      <c r="JJ246" s="151">
        <v>1</v>
      </c>
      <c r="JK246" s="151">
        <v>4</v>
      </c>
      <c r="JL246" s="151"/>
      <c r="JM246" s="151"/>
      <c r="JN246" s="151"/>
      <c r="JO246" s="151"/>
      <c r="JP246" s="151"/>
      <c r="JQ246" s="151"/>
      <c r="JR246" s="151"/>
      <c r="JS246" s="151"/>
      <c r="JT246" s="151"/>
      <c r="JU246" s="151"/>
      <c r="JV246" s="151"/>
      <c r="JW246" s="151"/>
      <c r="JX246" s="151"/>
      <c r="JY246" s="151"/>
      <c r="JZ246" s="151"/>
      <c r="KA246" s="151"/>
      <c r="KB246" s="151"/>
      <c r="KC246" s="151"/>
      <c r="KD246" s="151"/>
      <c r="KE246" s="151">
        <v>0</v>
      </c>
      <c r="KF246" s="151"/>
      <c r="KG246" s="151">
        <v>1</v>
      </c>
      <c r="KH246" s="151"/>
      <c r="KI246" s="151"/>
      <c r="KJ246" s="151"/>
      <c r="KK246" s="151"/>
      <c r="KL246" s="151"/>
      <c r="KM246" s="151"/>
      <c r="KN246" s="151"/>
      <c r="KO246" s="151"/>
      <c r="KP246" s="151"/>
      <c r="KQ246" s="151"/>
      <c r="KR246" s="151"/>
      <c r="KS246" s="151"/>
      <c r="KT246" s="151"/>
      <c r="KU246" s="151"/>
      <c r="KV246" s="151"/>
      <c r="KW246" s="151"/>
      <c r="KX246" s="151">
        <v>7</v>
      </c>
      <c r="KY246" s="151"/>
      <c r="KZ246" s="151">
        <v>2</v>
      </c>
      <c r="LA246" s="151"/>
      <c r="LB246" s="151"/>
      <c r="LC246" s="151"/>
      <c r="LD246" s="151">
        <v>6</v>
      </c>
      <c r="LE246" s="151">
        <v>11</v>
      </c>
      <c r="LF246" s="151">
        <v>4</v>
      </c>
      <c r="LG246" s="151">
        <v>5</v>
      </c>
      <c r="LH246" s="151"/>
      <c r="LI246" s="151"/>
      <c r="LJ246" s="151"/>
      <c r="LK246" s="151"/>
      <c r="LL246" s="151"/>
      <c r="LM246" s="151"/>
      <c r="LN246" s="151"/>
      <c r="LO246" s="151"/>
      <c r="LP246" s="151"/>
      <c r="LQ246" s="151"/>
      <c r="LR246" s="151"/>
      <c r="LS246" s="151"/>
      <c r="LT246" s="151"/>
      <c r="LU246" s="151"/>
      <c r="LV246" s="151"/>
      <c r="LW246" s="151"/>
      <c r="LX246" s="151"/>
      <c r="LY246" s="151"/>
      <c r="LZ246" s="151"/>
      <c r="MA246" s="151">
        <v>23</v>
      </c>
      <c r="MB246" s="151"/>
      <c r="MC246" s="151"/>
      <c r="MD246" s="151"/>
      <c r="ME246" s="151"/>
      <c r="MF246" s="151"/>
      <c r="MG246" s="151"/>
      <c r="MH246" s="151"/>
      <c r="MI246" s="151">
        <v>3</v>
      </c>
      <c r="MJ246" s="151"/>
      <c r="MK246" s="151"/>
      <c r="ML246" s="151">
        <v>12</v>
      </c>
      <c r="MM246" s="151"/>
      <c r="MN246" s="151">
        <v>2</v>
      </c>
      <c r="MO246" s="151">
        <v>10</v>
      </c>
      <c r="MP246" s="151">
        <v>34</v>
      </c>
      <c r="MQ246" s="151">
        <v>3</v>
      </c>
      <c r="MR246" s="151">
        <v>1</v>
      </c>
      <c r="MS246" s="151"/>
      <c r="MT246" s="151">
        <v>72</v>
      </c>
      <c r="MU246" s="151"/>
      <c r="MV246" s="151">
        <v>195</v>
      </c>
      <c r="MW246" s="151"/>
      <c r="MX246" s="151">
        <v>27</v>
      </c>
      <c r="MY246" s="151">
        <v>1</v>
      </c>
      <c r="MZ246" s="151">
        <v>1</v>
      </c>
      <c r="NA246" s="151">
        <v>25</v>
      </c>
      <c r="NB246" s="151">
        <v>48</v>
      </c>
      <c r="NC246" s="151">
        <v>1</v>
      </c>
      <c r="ND246" s="151"/>
      <c r="NE246" s="151"/>
      <c r="NF246" s="151"/>
      <c r="NG246" s="151"/>
      <c r="NH246" s="151"/>
      <c r="NI246" s="151"/>
      <c r="NJ246" s="151"/>
      <c r="NK246" s="151"/>
      <c r="NL246" s="151"/>
      <c r="NM246" s="151"/>
      <c r="NN246" s="151"/>
      <c r="NO246" s="151"/>
      <c r="NP246" s="151"/>
      <c r="NQ246" s="151"/>
      <c r="NR246" s="151"/>
      <c r="NS246" s="151"/>
      <c r="NT246" s="151"/>
      <c r="NU246" s="151">
        <v>13</v>
      </c>
      <c r="NV246" s="151">
        <v>7</v>
      </c>
      <c r="NW246" s="151"/>
      <c r="NX246" s="151"/>
      <c r="NY246" s="151"/>
      <c r="NZ246" s="151"/>
      <c r="OA246" s="151"/>
      <c r="OB246" s="151"/>
      <c r="OC246" s="151">
        <v>12</v>
      </c>
      <c r="OD246" s="151"/>
      <c r="OE246" s="151"/>
      <c r="OF246" s="151">
        <v>31</v>
      </c>
      <c r="OG246" s="151"/>
      <c r="OH246" s="151"/>
      <c r="OI246" s="151"/>
      <c r="OJ246" s="151"/>
      <c r="OK246" s="151">
        <v>1269</v>
      </c>
      <c r="OL246" s="151">
        <v>215</v>
      </c>
      <c r="OM246" s="151"/>
      <c r="ON246" s="151"/>
      <c r="OO246" s="152">
        <v>5</v>
      </c>
      <c r="OP246" s="142">
        <v>64057</v>
      </c>
      <c r="OQ246" s="153"/>
      <c r="OR246" s="151"/>
      <c r="OS246" s="151"/>
      <c r="OT246" s="151"/>
      <c r="OU246" s="151"/>
      <c r="OV246" s="151">
        <v>156</v>
      </c>
      <c r="OW246" s="151">
        <v>5462</v>
      </c>
      <c r="OX246" s="151">
        <v>-6238</v>
      </c>
      <c r="OY246" s="151"/>
      <c r="OZ246" s="151"/>
      <c r="PA246" s="151"/>
      <c r="PB246" s="151"/>
      <c r="PC246" s="151"/>
      <c r="PD246" s="151"/>
      <c r="PE246" s="151"/>
      <c r="PF246" s="151"/>
      <c r="PG246" s="151"/>
      <c r="PH246" s="151"/>
      <c r="PI246" s="151"/>
      <c r="PJ246" s="154"/>
      <c r="PK246" s="142">
        <v>-620</v>
      </c>
      <c r="PL246" s="142">
        <v>63437</v>
      </c>
    </row>
    <row r="247" spans="1:428" ht="15" x14ac:dyDescent="0.25">
      <c r="A247" s="156">
        <v>325120</v>
      </c>
      <c r="B247" s="157" t="s">
        <v>732</v>
      </c>
      <c r="C247" s="147" t="s">
        <v>430</v>
      </c>
      <c r="D247" s="153"/>
      <c r="E247" s="151"/>
      <c r="F247" s="151"/>
      <c r="G247" s="151"/>
      <c r="H247" s="151"/>
      <c r="I247" s="151"/>
      <c r="J247" s="151"/>
      <c r="K247" s="151"/>
      <c r="L247" s="151"/>
      <c r="M247" s="151"/>
      <c r="N247" s="151"/>
      <c r="O247" s="151"/>
      <c r="P247" s="151"/>
      <c r="Q247" s="151">
        <v>882</v>
      </c>
      <c r="R247" s="151">
        <v>20</v>
      </c>
      <c r="S247" s="151">
        <v>21</v>
      </c>
      <c r="T247" s="151">
        <v>99</v>
      </c>
      <c r="U247" s="151"/>
      <c r="V247" s="151"/>
      <c r="W247" s="151">
        <v>16</v>
      </c>
      <c r="X247" s="151">
        <v>254</v>
      </c>
      <c r="Y247" s="151">
        <v>667</v>
      </c>
      <c r="Z247" s="151">
        <v>3</v>
      </c>
      <c r="AA247" s="151">
        <v>88</v>
      </c>
      <c r="AB247" s="151"/>
      <c r="AC247" s="151"/>
      <c r="AD247" s="151">
        <v>4</v>
      </c>
      <c r="AE247" s="151"/>
      <c r="AF247" s="151"/>
      <c r="AG247" s="151"/>
      <c r="AH247" s="151"/>
      <c r="AI247" s="151"/>
      <c r="AJ247" s="151"/>
      <c r="AK247" s="151">
        <v>28</v>
      </c>
      <c r="AL247" s="151"/>
      <c r="AM247" s="151"/>
      <c r="AN247" s="151"/>
      <c r="AO247" s="151"/>
      <c r="AP247" s="151"/>
      <c r="AQ247" s="151"/>
      <c r="AR247" s="151">
        <v>11</v>
      </c>
      <c r="AS247" s="151">
        <v>33</v>
      </c>
      <c r="AT247" s="151">
        <v>4</v>
      </c>
      <c r="AU247" s="151">
        <v>4</v>
      </c>
      <c r="AV247" s="151"/>
      <c r="AW247" s="151"/>
      <c r="AX247" s="151">
        <v>6</v>
      </c>
      <c r="AY247" s="151">
        <v>9</v>
      </c>
      <c r="AZ247" s="151"/>
      <c r="BA247" s="151"/>
      <c r="BB247" s="151">
        <v>17</v>
      </c>
      <c r="BC247" s="151">
        <v>14</v>
      </c>
      <c r="BD247" s="151">
        <v>604</v>
      </c>
      <c r="BE247" s="151">
        <v>70</v>
      </c>
      <c r="BF247" s="151">
        <v>9</v>
      </c>
      <c r="BG247" s="151">
        <v>15</v>
      </c>
      <c r="BH247" s="151"/>
      <c r="BI247" s="151"/>
      <c r="BJ247" s="151">
        <v>10</v>
      </c>
      <c r="BK247" s="151">
        <v>1</v>
      </c>
      <c r="BL247" s="151">
        <v>1</v>
      </c>
      <c r="BM247" s="151">
        <v>3</v>
      </c>
      <c r="BN247" s="151"/>
      <c r="BO247" s="151"/>
      <c r="BP247" s="151"/>
      <c r="BQ247" s="151"/>
      <c r="BR247" s="151">
        <v>6</v>
      </c>
      <c r="BS247" s="151">
        <v>7</v>
      </c>
      <c r="BT247" s="151">
        <v>3</v>
      </c>
      <c r="BU247" s="151">
        <v>1</v>
      </c>
      <c r="BV247" s="151"/>
      <c r="BW247" s="151"/>
      <c r="BX247" s="151">
        <v>5</v>
      </c>
      <c r="BY247" s="151">
        <v>11</v>
      </c>
      <c r="BZ247" s="151"/>
      <c r="CA247" s="151">
        <v>112</v>
      </c>
      <c r="CB247" s="151"/>
      <c r="CC247" s="151">
        <v>1</v>
      </c>
      <c r="CD247" s="151"/>
      <c r="CE247" s="151"/>
      <c r="CF247" s="151"/>
      <c r="CG247" s="151"/>
      <c r="CH247" s="151">
        <v>3</v>
      </c>
      <c r="CI247" s="151"/>
      <c r="CJ247" s="151">
        <v>3</v>
      </c>
      <c r="CK247" s="151">
        <v>4</v>
      </c>
      <c r="CL247" s="151"/>
      <c r="CM247" s="151">
        <v>2</v>
      </c>
      <c r="CN247" s="151"/>
      <c r="CO247" s="151">
        <v>1</v>
      </c>
      <c r="CP247" s="151"/>
      <c r="CQ247" s="151"/>
      <c r="CR247" s="151">
        <v>2</v>
      </c>
      <c r="CS247" s="151">
        <v>8</v>
      </c>
      <c r="CT247" s="151"/>
      <c r="CU247" s="151">
        <v>0</v>
      </c>
      <c r="CV247" s="151"/>
      <c r="CW247" s="151"/>
      <c r="CX247" s="151"/>
      <c r="CY247" s="151"/>
      <c r="CZ247" s="151"/>
      <c r="DA247" s="151"/>
      <c r="DB247" s="151"/>
      <c r="DC247" s="151">
        <v>1</v>
      </c>
      <c r="DD247" s="151">
        <v>3</v>
      </c>
      <c r="DE247" s="151"/>
      <c r="DF247" s="151"/>
      <c r="DG247" s="151"/>
      <c r="DH247" s="151">
        <v>12</v>
      </c>
      <c r="DI247" s="151"/>
      <c r="DJ247" s="151"/>
      <c r="DK247" s="151"/>
      <c r="DL247" s="151"/>
      <c r="DM247" s="151"/>
      <c r="DN247" s="151"/>
      <c r="DO247" s="151"/>
      <c r="DP247" s="151">
        <v>71</v>
      </c>
      <c r="DQ247" s="151">
        <v>0</v>
      </c>
      <c r="DR247" s="151">
        <v>16</v>
      </c>
      <c r="DS247" s="151"/>
      <c r="DT247" s="151"/>
      <c r="DU247" s="151"/>
      <c r="DV247" s="151"/>
      <c r="DW247" s="151"/>
      <c r="DX247" s="151"/>
      <c r="DY247" s="151"/>
      <c r="DZ247" s="151"/>
      <c r="EA247" s="151"/>
      <c r="EB247" s="151"/>
      <c r="EC247" s="151"/>
      <c r="ED247" s="151">
        <v>9</v>
      </c>
      <c r="EE247" s="151"/>
      <c r="EF247" s="151"/>
      <c r="EG247" s="151"/>
      <c r="EH247" s="151"/>
      <c r="EI247" s="151"/>
      <c r="EJ247" s="151"/>
      <c r="EK247" s="151"/>
      <c r="EL247" s="151">
        <v>13</v>
      </c>
      <c r="EM247" s="151">
        <v>9</v>
      </c>
      <c r="EN247" s="151">
        <v>0</v>
      </c>
      <c r="EO247" s="151"/>
      <c r="EP247" s="151"/>
      <c r="EQ247" s="151"/>
      <c r="ER247" s="151"/>
      <c r="ES247" s="151"/>
      <c r="ET247" s="151">
        <v>0</v>
      </c>
      <c r="EU247" s="151"/>
      <c r="EV247" s="151"/>
      <c r="EW247" s="151"/>
      <c r="EX247" s="151"/>
      <c r="EY247" s="151">
        <v>1</v>
      </c>
      <c r="EZ247" s="151"/>
      <c r="FA247" s="151">
        <v>1</v>
      </c>
      <c r="FB247" s="151"/>
      <c r="FC247" s="151">
        <v>2</v>
      </c>
      <c r="FD247" s="151">
        <v>8</v>
      </c>
      <c r="FE247" s="151">
        <v>8</v>
      </c>
      <c r="FF247" s="151"/>
      <c r="FG247" s="151"/>
      <c r="FH247" s="151">
        <v>71</v>
      </c>
      <c r="FI247" s="151"/>
      <c r="FJ247" s="151">
        <v>1</v>
      </c>
      <c r="FK247" s="151">
        <v>1</v>
      </c>
      <c r="FL247" s="151">
        <v>3</v>
      </c>
      <c r="FM247" s="151"/>
      <c r="FN247" s="151"/>
      <c r="FO247" s="151">
        <v>0</v>
      </c>
      <c r="FP247" s="151"/>
      <c r="FQ247" s="151"/>
      <c r="FR247" s="151"/>
      <c r="FS247" s="151"/>
      <c r="FT247" s="151"/>
      <c r="FU247" s="151"/>
      <c r="FV247" s="151"/>
      <c r="FW247" s="151"/>
      <c r="FX247" s="151"/>
      <c r="FY247" s="151"/>
      <c r="FZ247" s="151">
        <v>2</v>
      </c>
      <c r="GA247" s="151">
        <v>3</v>
      </c>
      <c r="GB247" s="151"/>
      <c r="GC247" s="151">
        <v>3</v>
      </c>
      <c r="GD247" s="151"/>
      <c r="GE247" s="151">
        <v>7</v>
      </c>
      <c r="GF247" s="151"/>
      <c r="GG247" s="151">
        <v>7</v>
      </c>
      <c r="GH247" s="151"/>
      <c r="GI247" s="151">
        <v>3</v>
      </c>
      <c r="GJ247" s="151"/>
      <c r="GK247" s="151"/>
      <c r="GL247" s="151"/>
      <c r="GM247" s="151"/>
      <c r="GN247" s="151"/>
      <c r="GO247" s="151"/>
      <c r="GP247" s="151"/>
      <c r="GQ247" s="151"/>
      <c r="GR247" s="151"/>
      <c r="GS247" s="151"/>
      <c r="GT247" s="151"/>
      <c r="GU247" s="151"/>
      <c r="GV247" s="151"/>
      <c r="GW247" s="151"/>
      <c r="GX247" s="151"/>
      <c r="GY247" s="151"/>
      <c r="GZ247" s="151"/>
      <c r="HA247" s="151"/>
      <c r="HB247" s="151"/>
      <c r="HC247" s="151"/>
      <c r="HD247" s="151"/>
      <c r="HE247" s="151"/>
      <c r="HF247" s="151"/>
      <c r="HG247" s="151"/>
      <c r="HH247" s="151"/>
      <c r="HI247" s="151"/>
      <c r="HJ247" s="151"/>
      <c r="HK247" s="151"/>
      <c r="HL247" s="151">
        <v>11</v>
      </c>
      <c r="HM247" s="151"/>
      <c r="HN247" s="151"/>
      <c r="HO247" s="151"/>
      <c r="HP247" s="151"/>
      <c r="HQ247" s="151"/>
      <c r="HR247" s="151"/>
      <c r="HS247" s="151"/>
      <c r="HT247" s="151"/>
      <c r="HU247" s="151">
        <v>10</v>
      </c>
      <c r="HV247" s="151">
        <v>14</v>
      </c>
      <c r="HW247" s="151">
        <v>17</v>
      </c>
      <c r="HX247" s="151"/>
      <c r="HY247" s="151">
        <v>2</v>
      </c>
      <c r="HZ247" s="151"/>
      <c r="IA247" s="151"/>
      <c r="IB247" s="151"/>
      <c r="IC247" s="151"/>
      <c r="ID247" s="151"/>
      <c r="IE247" s="151"/>
      <c r="IF247" s="151"/>
      <c r="IG247" s="151"/>
      <c r="IH247" s="151"/>
      <c r="II247" s="151">
        <v>26</v>
      </c>
      <c r="IJ247" s="151">
        <v>47</v>
      </c>
      <c r="IK247" s="151">
        <v>22</v>
      </c>
      <c r="IL247" s="151">
        <v>235</v>
      </c>
      <c r="IM247" s="151">
        <v>319</v>
      </c>
      <c r="IN247" s="151">
        <v>35</v>
      </c>
      <c r="IO247" s="151">
        <v>13</v>
      </c>
      <c r="IP247" s="151">
        <v>1</v>
      </c>
      <c r="IQ247" s="151">
        <v>4</v>
      </c>
      <c r="IR247" s="151">
        <v>248</v>
      </c>
      <c r="IS247" s="151">
        <v>61</v>
      </c>
      <c r="IT247" s="151"/>
      <c r="IU247" s="151">
        <v>27</v>
      </c>
      <c r="IV247" s="151">
        <v>10</v>
      </c>
      <c r="IW247" s="151">
        <v>74</v>
      </c>
      <c r="IX247" s="151"/>
      <c r="IY247" s="151"/>
      <c r="IZ247" s="151"/>
      <c r="JA247" s="151">
        <v>158</v>
      </c>
      <c r="JB247" s="151">
        <v>29</v>
      </c>
      <c r="JC247" s="151">
        <v>29</v>
      </c>
      <c r="JD247" s="151">
        <v>18</v>
      </c>
      <c r="JE247" s="151">
        <v>12</v>
      </c>
      <c r="JF247" s="151">
        <v>57</v>
      </c>
      <c r="JG247" s="151"/>
      <c r="JH247" s="151">
        <v>39</v>
      </c>
      <c r="JI247" s="151">
        <v>11</v>
      </c>
      <c r="JJ247" s="151"/>
      <c r="JK247" s="151">
        <v>6</v>
      </c>
      <c r="JL247" s="151"/>
      <c r="JM247" s="151"/>
      <c r="JN247" s="151"/>
      <c r="JO247" s="151"/>
      <c r="JP247" s="151"/>
      <c r="JQ247" s="151"/>
      <c r="JR247" s="151"/>
      <c r="JS247" s="151"/>
      <c r="JT247" s="151">
        <v>17</v>
      </c>
      <c r="JU247" s="151"/>
      <c r="JV247" s="151"/>
      <c r="JW247" s="151"/>
      <c r="JX247" s="151"/>
      <c r="JY247" s="151"/>
      <c r="JZ247" s="151"/>
      <c r="KA247" s="151"/>
      <c r="KB247" s="151"/>
      <c r="KC247" s="151"/>
      <c r="KD247" s="151"/>
      <c r="KE247" s="151"/>
      <c r="KF247" s="151"/>
      <c r="KG247" s="151"/>
      <c r="KH247" s="151"/>
      <c r="KI247" s="151"/>
      <c r="KJ247" s="151"/>
      <c r="KK247" s="151"/>
      <c r="KL247" s="151"/>
      <c r="KM247" s="151"/>
      <c r="KN247" s="151"/>
      <c r="KO247" s="151"/>
      <c r="KP247" s="151"/>
      <c r="KQ247" s="151"/>
      <c r="KR247" s="151"/>
      <c r="KS247" s="151"/>
      <c r="KT247" s="151"/>
      <c r="KU247" s="151"/>
      <c r="KV247" s="151"/>
      <c r="KW247" s="151"/>
      <c r="KX247" s="151"/>
      <c r="KY247" s="151"/>
      <c r="KZ247" s="151"/>
      <c r="LA247" s="151">
        <v>1</v>
      </c>
      <c r="LB247" s="151"/>
      <c r="LC247" s="151">
        <v>0</v>
      </c>
      <c r="LD247" s="151"/>
      <c r="LE247" s="151"/>
      <c r="LF247" s="151"/>
      <c r="LG247" s="151"/>
      <c r="LH247" s="151"/>
      <c r="LI247" s="151"/>
      <c r="LJ247" s="151"/>
      <c r="LK247" s="151"/>
      <c r="LL247" s="151"/>
      <c r="LM247" s="151"/>
      <c r="LN247" s="151"/>
      <c r="LO247" s="151"/>
      <c r="LP247" s="151"/>
      <c r="LQ247" s="151"/>
      <c r="LR247" s="151"/>
      <c r="LS247" s="151"/>
      <c r="LT247" s="151"/>
      <c r="LU247" s="151">
        <v>56</v>
      </c>
      <c r="LV247" s="151"/>
      <c r="LW247" s="151"/>
      <c r="LX247" s="151">
        <v>64</v>
      </c>
      <c r="LY247" s="151">
        <v>1</v>
      </c>
      <c r="LZ247" s="151"/>
      <c r="MA247" s="151">
        <v>119</v>
      </c>
      <c r="MB247" s="151">
        <v>12</v>
      </c>
      <c r="MC247" s="151">
        <v>14</v>
      </c>
      <c r="MD247" s="151"/>
      <c r="ME247" s="151"/>
      <c r="MF247" s="151">
        <v>5</v>
      </c>
      <c r="MG247" s="151">
        <v>1</v>
      </c>
      <c r="MH247" s="151"/>
      <c r="MI247" s="151">
        <v>9</v>
      </c>
      <c r="MJ247" s="151">
        <v>1</v>
      </c>
      <c r="MK247" s="151">
        <v>59</v>
      </c>
      <c r="ML247" s="151">
        <v>19</v>
      </c>
      <c r="MM247" s="151"/>
      <c r="MN247" s="151">
        <v>4</v>
      </c>
      <c r="MO247" s="151">
        <v>5</v>
      </c>
      <c r="MP247" s="151">
        <v>112</v>
      </c>
      <c r="MQ247" s="151">
        <v>4</v>
      </c>
      <c r="MR247" s="151"/>
      <c r="MS247" s="151"/>
      <c r="MT247" s="151">
        <v>350</v>
      </c>
      <c r="MU247" s="151">
        <v>39</v>
      </c>
      <c r="MV247" s="151">
        <v>383</v>
      </c>
      <c r="MW247" s="151">
        <v>5</v>
      </c>
      <c r="MX247" s="151">
        <v>71</v>
      </c>
      <c r="MY247" s="151">
        <v>64</v>
      </c>
      <c r="MZ247" s="151">
        <v>90</v>
      </c>
      <c r="NA247" s="151">
        <v>626</v>
      </c>
      <c r="NB247" s="151"/>
      <c r="NC247" s="151"/>
      <c r="ND247" s="151"/>
      <c r="NE247" s="151"/>
      <c r="NF247" s="151"/>
      <c r="NG247" s="151"/>
      <c r="NH247" s="151"/>
      <c r="NI247" s="151"/>
      <c r="NJ247" s="151"/>
      <c r="NK247" s="151"/>
      <c r="NL247" s="151"/>
      <c r="NM247" s="151"/>
      <c r="NN247" s="151"/>
      <c r="NO247" s="151"/>
      <c r="NP247" s="151"/>
      <c r="NQ247" s="151"/>
      <c r="NR247" s="151"/>
      <c r="NS247" s="151">
        <v>0</v>
      </c>
      <c r="NT247" s="151"/>
      <c r="NU247" s="151">
        <v>56</v>
      </c>
      <c r="NV247" s="151">
        <v>21</v>
      </c>
      <c r="NW247" s="151"/>
      <c r="NX247" s="151"/>
      <c r="NY247" s="151">
        <v>1</v>
      </c>
      <c r="NZ247" s="151"/>
      <c r="OA247" s="151"/>
      <c r="OB247" s="151"/>
      <c r="OC247" s="151"/>
      <c r="OD247" s="151"/>
      <c r="OE247" s="151"/>
      <c r="OF247" s="151">
        <v>55</v>
      </c>
      <c r="OG247" s="151"/>
      <c r="OH247" s="151"/>
      <c r="OI247" s="151"/>
      <c r="OJ247" s="151">
        <v>171</v>
      </c>
      <c r="OK247" s="151">
        <v>1853</v>
      </c>
      <c r="OL247" s="151">
        <v>145</v>
      </c>
      <c r="OM247" s="151"/>
      <c r="ON247" s="151"/>
      <c r="OO247" s="152">
        <v>50</v>
      </c>
      <c r="OP247" s="142">
        <v>9337</v>
      </c>
      <c r="OQ247" s="153">
        <v>363</v>
      </c>
      <c r="OR247" s="151"/>
      <c r="OS247" s="151"/>
      <c r="OT247" s="151"/>
      <c r="OU247" s="151"/>
      <c r="OV247" s="151">
        <v>-237</v>
      </c>
      <c r="OW247" s="151">
        <v>462</v>
      </c>
      <c r="OX247" s="151">
        <v>-215</v>
      </c>
      <c r="OY247" s="151"/>
      <c r="OZ247" s="151"/>
      <c r="PA247" s="151"/>
      <c r="PB247" s="151"/>
      <c r="PC247" s="151"/>
      <c r="PD247" s="151"/>
      <c r="PE247" s="151"/>
      <c r="PF247" s="151"/>
      <c r="PG247" s="151"/>
      <c r="PH247" s="151"/>
      <c r="PI247" s="151"/>
      <c r="PJ247" s="154"/>
      <c r="PK247" s="142">
        <v>373</v>
      </c>
      <c r="PL247" s="142">
        <v>9709</v>
      </c>
    </row>
    <row r="248" spans="1:428" ht="15" x14ac:dyDescent="0.25">
      <c r="A248" s="156">
        <v>325130</v>
      </c>
      <c r="B248" s="157" t="s">
        <v>732</v>
      </c>
      <c r="C248" s="147" t="s">
        <v>431</v>
      </c>
      <c r="D248" s="153"/>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v>1</v>
      </c>
      <c r="AE248" s="151"/>
      <c r="AF248" s="151"/>
      <c r="AG248" s="151"/>
      <c r="AH248" s="151"/>
      <c r="AI248" s="151"/>
      <c r="AJ248" s="151"/>
      <c r="AK248" s="151"/>
      <c r="AL248" s="151"/>
      <c r="AM248" s="151"/>
      <c r="AN248" s="151"/>
      <c r="AO248" s="151"/>
      <c r="AP248" s="151"/>
      <c r="AQ248" s="151">
        <v>8</v>
      </c>
      <c r="AR248" s="151">
        <v>6</v>
      </c>
      <c r="AS248" s="151">
        <v>18</v>
      </c>
      <c r="AT248" s="151">
        <v>1</v>
      </c>
      <c r="AU248" s="151">
        <v>5</v>
      </c>
      <c r="AV248" s="151"/>
      <c r="AW248" s="151"/>
      <c r="AX248" s="151">
        <v>0</v>
      </c>
      <c r="AY248" s="151">
        <v>5</v>
      </c>
      <c r="AZ248" s="151">
        <v>6</v>
      </c>
      <c r="BA248" s="151"/>
      <c r="BB248" s="151">
        <v>9</v>
      </c>
      <c r="BC248" s="151">
        <v>6</v>
      </c>
      <c r="BD248" s="151"/>
      <c r="BE248" s="151"/>
      <c r="BF248" s="151"/>
      <c r="BG248" s="151"/>
      <c r="BH248" s="151"/>
      <c r="BI248" s="151"/>
      <c r="BJ248" s="151"/>
      <c r="BK248" s="151"/>
      <c r="BL248" s="151"/>
      <c r="BM248" s="151">
        <v>0</v>
      </c>
      <c r="BN248" s="151"/>
      <c r="BO248" s="151"/>
      <c r="BP248" s="151"/>
      <c r="BQ248" s="151"/>
      <c r="BR248" s="151"/>
      <c r="BS248" s="151"/>
      <c r="BT248" s="151"/>
      <c r="BU248" s="151"/>
      <c r="BV248" s="151">
        <v>0</v>
      </c>
      <c r="BW248" s="151"/>
      <c r="BX248" s="151"/>
      <c r="BY248" s="151">
        <v>2</v>
      </c>
      <c r="BZ248" s="151"/>
      <c r="CA248" s="151"/>
      <c r="CB248" s="151"/>
      <c r="CC248" s="151"/>
      <c r="CD248" s="151"/>
      <c r="CE248" s="151"/>
      <c r="CF248" s="151"/>
      <c r="CG248" s="151"/>
      <c r="CH248" s="151"/>
      <c r="CI248" s="151"/>
      <c r="CJ248" s="151">
        <v>10</v>
      </c>
      <c r="CK248" s="151"/>
      <c r="CL248" s="151">
        <v>6</v>
      </c>
      <c r="CM248" s="151">
        <v>22</v>
      </c>
      <c r="CN248" s="151"/>
      <c r="CO248" s="151"/>
      <c r="CP248" s="151">
        <v>0</v>
      </c>
      <c r="CQ248" s="151"/>
      <c r="CR248" s="151"/>
      <c r="CS248" s="151"/>
      <c r="CT248" s="151"/>
      <c r="CU248" s="151"/>
      <c r="CV248" s="151"/>
      <c r="CW248" s="151"/>
      <c r="CX248" s="151"/>
      <c r="CY248" s="151"/>
      <c r="CZ248" s="151"/>
      <c r="DA248" s="151"/>
      <c r="DB248" s="151"/>
      <c r="DC248" s="151"/>
      <c r="DD248" s="151"/>
      <c r="DE248" s="151"/>
      <c r="DF248" s="151"/>
      <c r="DG248" s="151"/>
      <c r="DH248" s="151">
        <v>6</v>
      </c>
      <c r="DI248" s="151"/>
      <c r="DJ248" s="151"/>
      <c r="DK248" s="151"/>
      <c r="DL248" s="151"/>
      <c r="DM248" s="151"/>
      <c r="DN248" s="151"/>
      <c r="DO248" s="151"/>
      <c r="DP248" s="151"/>
      <c r="DQ248" s="151"/>
      <c r="DR248" s="151"/>
      <c r="DS248" s="151"/>
      <c r="DT248" s="151"/>
      <c r="DU248" s="151"/>
      <c r="DV248" s="151"/>
      <c r="DW248" s="151"/>
      <c r="DX248" s="151"/>
      <c r="DY248" s="151"/>
      <c r="DZ248" s="151"/>
      <c r="EA248" s="151"/>
      <c r="EB248" s="151"/>
      <c r="EC248" s="151"/>
      <c r="ED248" s="151">
        <v>0</v>
      </c>
      <c r="EE248" s="151"/>
      <c r="EF248" s="151"/>
      <c r="EG248" s="151"/>
      <c r="EH248" s="151"/>
      <c r="EI248" s="151"/>
      <c r="EJ248" s="151"/>
      <c r="EK248" s="151"/>
      <c r="EL248" s="151">
        <v>58</v>
      </c>
      <c r="EM248" s="151">
        <v>5</v>
      </c>
      <c r="EN248" s="151"/>
      <c r="EO248" s="151"/>
      <c r="EP248" s="151"/>
      <c r="EQ248" s="151"/>
      <c r="ER248" s="151"/>
      <c r="ES248" s="151"/>
      <c r="ET248" s="151"/>
      <c r="EU248" s="151"/>
      <c r="EV248" s="151"/>
      <c r="EW248" s="151"/>
      <c r="EX248" s="151"/>
      <c r="EY248" s="151">
        <v>1</v>
      </c>
      <c r="EZ248" s="151">
        <v>1</v>
      </c>
      <c r="FA248" s="151">
        <v>3</v>
      </c>
      <c r="FB248" s="151"/>
      <c r="FC248" s="151">
        <v>0</v>
      </c>
      <c r="FD248" s="151">
        <v>5</v>
      </c>
      <c r="FE248" s="151">
        <v>6</v>
      </c>
      <c r="FF248" s="151"/>
      <c r="FG248" s="151"/>
      <c r="FH248" s="151">
        <v>5</v>
      </c>
      <c r="FI248" s="151"/>
      <c r="FJ248" s="151"/>
      <c r="FK248" s="151"/>
      <c r="FL248" s="151"/>
      <c r="FM248" s="151"/>
      <c r="FN248" s="151"/>
      <c r="FO248" s="151">
        <v>0</v>
      </c>
      <c r="FP248" s="151"/>
      <c r="FQ248" s="151"/>
      <c r="FR248" s="151"/>
      <c r="FS248" s="151"/>
      <c r="FT248" s="151"/>
      <c r="FU248" s="151"/>
      <c r="FV248" s="151"/>
      <c r="FW248" s="151"/>
      <c r="FX248" s="151"/>
      <c r="FY248" s="151"/>
      <c r="FZ248" s="151"/>
      <c r="GA248" s="151">
        <v>3</v>
      </c>
      <c r="GB248" s="151"/>
      <c r="GC248" s="151">
        <v>3</v>
      </c>
      <c r="GD248" s="151"/>
      <c r="GE248" s="151">
        <v>4</v>
      </c>
      <c r="GF248" s="151"/>
      <c r="GG248" s="151">
        <v>65</v>
      </c>
      <c r="GH248" s="151"/>
      <c r="GI248" s="151">
        <v>24</v>
      </c>
      <c r="GJ248" s="151"/>
      <c r="GK248" s="151"/>
      <c r="GL248" s="151"/>
      <c r="GM248" s="151"/>
      <c r="GN248" s="151"/>
      <c r="GO248" s="151"/>
      <c r="GP248" s="151"/>
      <c r="GQ248" s="151"/>
      <c r="GR248" s="151"/>
      <c r="GS248" s="151"/>
      <c r="GT248" s="151"/>
      <c r="GU248" s="151"/>
      <c r="GV248" s="151"/>
      <c r="GW248" s="151"/>
      <c r="GX248" s="151"/>
      <c r="GY248" s="151"/>
      <c r="GZ248" s="151"/>
      <c r="HA248" s="151"/>
      <c r="HB248" s="151"/>
      <c r="HC248" s="151"/>
      <c r="HD248" s="151"/>
      <c r="HE248" s="151"/>
      <c r="HF248" s="151"/>
      <c r="HG248" s="151"/>
      <c r="HH248" s="151"/>
      <c r="HI248" s="151"/>
      <c r="HJ248" s="151"/>
      <c r="HK248" s="151"/>
      <c r="HL248" s="151">
        <v>5</v>
      </c>
      <c r="HM248" s="151">
        <v>3</v>
      </c>
      <c r="HN248" s="151">
        <v>63</v>
      </c>
      <c r="HO248" s="151">
        <v>202</v>
      </c>
      <c r="HP248" s="151">
        <v>169</v>
      </c>
      <c r="HQ248" s="151"/>
      <c r="HR248" s="151">
        <v>1</v>
      </c>
      <c r="HS248" s="151">
        <v>0</v>
      </c>
      <c r="HT248" s="151">
        <v>0</v>
      </c>
      <c r="HU248" s="151">
        <v>16</v>
      </c>
      <c r="HV248" s="151">
        <v>80</v>
      </c>
      <c r="HW248" s="151">
        <v>81</v>
      </c>
      <c r="HX248" s="151"/>
      <c r="HY248" s="151">
        <v>132</v>
      </c>
      <c r="HZ248" s="151"/>
      <c r="IA248" s="151"/>
      <c r="IB248" s="151"/>
      <c r="IC248" s="151"/>
      <c r="ID248" s="151"/>
      <c r="IE248" s="151"/>
      <c r="IF248" s="151"/>
      <c r="IG248" s="151"/>
      <c r="IH248" s="151">
        <v>3</v>
      </c>
      <c r="II248" s="151">
        <v>2</v>
      </c>
      <c r="IJ248" s="151"/>
      <c r="IK248" s="151">
        <v>6</v>
      </c>
      <c r="IL248" s="151">
        <v>3</v>
      </c>
      <c r="IM248" s="151">
        <v>155</v>
      </c>
      <c r="IN248" s="151">
        <v>34</v>
      </c>
      <c r="IO248" s="151">
        <v>110</v>
      </c>
      <c r="IP248" s="151"/>
      <c r="IQ248" s="151">
        <v>0</v>
      </c>
      <c r="IR248" s="151"/>
      <c r="IS248" s="151"/>
      <c r="IT248" s="151"/>
      <c r="IU248" s="151">
        <v>7</v>
      </c>
      <c r="IV248" s="151">
        <v>1297</v>
      </c>
      <c r="IW248" s="151">
        <v>1</v>
      </c>
      <c r="IX248" s="151">
        <v>19</v>
      </c>
      <c r="IY248" s="151">
        <v>34</v>
      </c>
      <c r="IZ248" s="151">
        <v>620</v>
      </c>
      <c r="JA248" s="151">
        <v>288</v>
      </c>
      <c r="JB248" s="151">
        <v>66</v>
      </c>
      <c r="JC248" s="151">
        <v>63</v>
      </c>
      <c r="JD248" s="151">
        <v>6</v>
      </c>
      <c r="JE248" s="151">
        <v>5</v>
      </c>
      <c r="JF248" s="151">
        <v>3</v>
      </c>
      <c r="JG248" s="151">
        <v>36</v>
      </c>
      <c r="JH248" s="151">
        <v>422</v>
      </c>
      <c r="JI248" s="151">
        <v>46</v>
      </c>
      <c r="JJ248" s="151">
        <v>3</v>
      </c>
      <c r="JK248" s="151">
        <v>33</v>
      </c>
      <c r="JL248" s="151"/>
      <c r="JM248" s="151"/>
      <c r="JN248" s="151"/>
      <c r="JO248" s="151"/>
      <c r="JP248" s="151"/>
      <c r="JQ248" s="151"/>
      <c r="JR248" s="151"/>
      <c r="JS248" s="151"/>
      <c r="JT248" s="151"/>
      <c r="JU248" s="151"/>
      <c r="JV248" s="151"/>
      <c r="JW248" s="151"/>
      <c r="JX248" s="151"/>
      <c r="JY248" s="151"/>
      <c r="JZ248" s="151"/>
      <c r="KA248" s="151"/>
      <c r="KB248" s="151"/>
      <c r="KC248" s="151"/>
      <c r="KD248" s="151"/>
      <c r="KE248" s="151"/>
      <c r="KF248" s="151"/>
      <c r="KG248" s="151">
        <v>1</v>
      </c>
      <c r="KH248" s="151"/>
      <c r="KI248" s="151"/>
      <c r="KJ248" s="151"/>
      <c r="KK248" s="151"/>
      <c r="KL248" s="151"/>
      <c r="KM248" s="151"/>
      <c r="KN248" s="151"/>
      <c r="KO248" s="151"/>
      <c r="KP248" s="151"/>
      <c r="KQ248" s="151"/>
      <c r="KR248" s="151"/>
      <c r="KS248" s="151"/>
      <c r="KT248" s="151"/>
      <c r="KU248" s="151"/>
      <c r="KV248" s="151"/>
      <c r="KW248" s="151"/>
      <c r="KX248" s="151"/>
      <c r="KY248" s="151"/>
      <c r="KZ248" s="151"/>
      <c r="LA248" s="151"/>
      <c r="LB248" s="151"/>
      <c r="LC248" s="151"/>
      <c r="LD248" s="151"/>
      <c r="LE248" s="151"/>
      <c r="LF248" s="151"/>
      <c r="LG248" s="151"/>
      <c r="LH248" s="151"/>
      <c r="LI248" s="151"/>
      <c r="LJ248" s="151"/>
      <c r="LK248" s="151"/>
      <c r="LL248" s="151"/>
      <c r="LM248" s="151"/>
      <c r="LN248" s="151"/>
      <c r="LO248" s="151"/>
      <c r="LP248" s="151"/>
      <c r="LQ248" s="151"/>
      <c r="LR248" s="151"/>
      <c r="LS248" s="151"/>
      <c r="LT248" s="151"/>
      <c r="LU248" s="151"/>
      <c r="LV248" s="151"/>
      <c r="LW248" s="151"/>
      <c r="LX248" s="151"/>
      <c r="LY248" s="151">
        <v>2</v>
      </c>
      <c r="LZ248" s="151"/>
      <c r="MA248" s="151">
        <v>44</v>
      </c>
      <c r="MB248" s="151"/>
      <c r="MC248" s="151">
        <v>15</v>
      </c>
      <c r="MD248" s="151"/>
      <c r="ME248" s="151"/>
      <c r="MF248" s="151"/>
      <c r="MG248" s="151">
        <v>5</v>
      </c>
      <c r="MH248" s="151"/>
      <c r="MI248" s="151"/>
      <c r="MJ248" s="151">
        <v>27</v>
      </c>
      <c r="MK248" s="151">
        <v>8</v>
      </c>
      <c r="ML248" s="151">
        <v>7</v>
      </c>
      <c r="MM248" s="151"/>
      <c r="MN248" s="151">
        <v>2</v>
      </c>
      <c r="MO248" s="151">
        <v>1</v>
      </c>
      <c r="MP248" s="151">
        <v>1</v>
      </c>
      <c r="MQ248" s="151">
        <v>2</v>
      </c>
      <c r="MR248" s="151">
        <v>1</v>
      </c>
      <c r="MS248" s="151">
        <v>1</v>
      </c>
      <c r="MT248" s="151">
        <v>96</v>
      </c>
      <c r="MU248" s="151">
        <v>6</v>
      </c>
      <c r="MV248" s="151">
        <v>132</v>
      </c>
      <c r="MW248" s="151">
        <v>8</v>
      </c>
      <c r="MX248" s="151">
        <v>47</v>
      </c>
      <c r="MY248" s="151">
        <v>63</v>
      </c>
      <c r="MZ248" s="151">
        <v>67</v>
      </c>
      <c r="NA248" s="151">
        <v>138</v>
      </c>
      <c r="NB248" s="151"/>
      <c r="NC248" s="151"/>
      <c r="ND248" s="151"/>
      <c r="NE248" s="151"/>
      <c r="NF248" s="151"/>
      <c r="NG248" s="151"/>
      <c r="NH248" s="151"/>
      <c r="NI248" s="151"/>
      <c r="NJ248" s="151"/>
      <c r="NK248" s="151"/>
      <c r="NL248" s="151"/>
      <c r="NM248" s="151"/>
      <c r="NN248" s="151"/>
      <c r="NO248" s="151"/>
      <c r="NP248" s="151"/>
      <c r="NQ248" s="151"/>
      <c r="NR248" s="151"/>
      <c r="NS248" s="151"/>
      <c r="NT248" s="151"/>
      <c r="NU248" s="151">
        <v>26</v>
      </c>
      <c r="NV248" s="151">
        <v>9</v>
      </c>
      <c r="NW248" s="151"/>
      <c r="NX248" s="151"/>
      <c r="NY248" s="151">
        <v>2</v>
      </c>
      <c r="NZ248" s="151"/>
      <c r="OA248" s="151"/>
      <c r="OB248" s="151"/>
      <c r="OC248" s="151"/>
      <c r="OD248" s="151"/>
      <c r="OE248" s="151"/>
      <c r="OF248" s="151">
        <v>31</v>
      </c>
      <c r="OG248" s="151"/>
      <c r="OH248" s="151"/>
      <c r="OI248" s="151"/>
      <c r="OJ248" s="151">
        <v>152</v>
      </c>
      <c r="OK248" s="151">
        <v>971</v>
      </c>
      <c r="OL248" s="151">
        <v>57</v>
      </c>
      <c r="OM248" s="151"/>
      <c r="ON248" s="151"/>
      <c r="OO248" s="152">
        <v>17</v>
      </c>
      <c r="OP248" s="142">
        <v>6248</v>
      </c>
      <c r="OQ248" s="153"/>
      <c r="OR248" s="151"/>
      <c r="OS248" s="151"/>
      <c r="OT248" s="151"/>
      <c r="OU248" s="151"/>
      <c r="OV248" s="151">
        <v>70</v>
      </c>
      <c r="OW248" s="151">
        <v>2647</v>
      </c>
      <c r="OX248" s="151">
        <v>-2287</v>
      </c>
      <c r="OY248" s="151"/>
      <c r="OZ248" s="151"/>
      <c r="PA248" s="151"/>
      <c r="PB248" s="151"/>
      <c r="PC248" s="151"/>
      <c r="PD248" s="151"/>
      <c r="PE248" s="151"/>
      <c r="PF248" s="151"/>
      <c r="PG248" s="151"/>
      <c r="PH248" s="151"/>
      <c r="PI248" s="151"/>
      <c r="PJ248" s="154"/>
      <c r="PK248" s="142">
        <v>430</v>
      </c>
      <c r="PL248" s="142">
        <v>6678</v>
      </c>
    </row>
    <row r="249" spans="1:428" ht="15" x14ac:dyDescent="0.25">
      <c r="A249" s="156">
        <v>325180</v>
      </c>
      <c r="B249" s="157" t="s">
        <v>732</v>
      </c>
      <c r="C249" s="147" t="s">
        <v>1870</v>
      </c>
      <c r="D249" s="153">
        <v>70</v>
      </c>
      <c r="E249" s="151">
        <v>142</v>
      </c>
      <c r="F249" s="151">
        <v>40</v>
      </c>
      <c r="G249" s="151">
        <v>25</v>
      </c>
      <c r="H249" s="151">
        <v>14</v>
      </c>
      <c r="I249" s="151">
        <v>32</v>
      </c>
      <c r="J249" s="151">
        <v>3</v>
      </c>
      <c r="K249" s="151">
        <v>1</v>
      </c>
      <c r="L249" s="151">
        <v>0</v>
      </c>
      <c r="M249" s="151">
        <v>2</v>
      </c>
      <c r="N249" s="151"/>
      <c r="O249" s="151"/>
      <c r="P249" s="151"/>
      <c r="Q249" s="151">
        <v>470</v>
      </c>
      <c r="R249" s="151">
        <v>12</v>
      </c>
      <c r="S249" s="151">
        <v>6</v>
      </c>
      <c r="T249" s="151">
        <v>46</v>
      </c>
      <c r="U249" s="151"/>
      <c r="V249" s="151">
        <v>96</v>
      </c>
      <c r="W249" s="151">
        <v>6</v>
      </c>
      <c r="X249" s="151">
        <v>103</v>
      </c>
      <c r="Y249" s="151">
        <v>143</v>
      </c>
      <c r="Z249" s="151">
        <v>2</v>
      </c>
      <c r="AA249" s="151">
        <v>52</v>
      </c>
      <c r="AB249" s="151"/>
      <c r="AC249" s="151">
        <v>3</v>
      </c>
      <c r="AD249" s="151">
        <v>6</v>
      </c>
      <c r="AE249" s="151"/>
      <c r="AF249" s="151">
        <v>1</v>
      </c>
      <c r="AG249" s="151"/>
      <c r="AH249" s="151"/>
      <c r="AI249" s="151"/>
      <c r="AJ249" s="151"/>
      <c r="AK249" s="151"/>
      <c r="AL249" s="151"/>
      <c r="AM249" s="151"/>
      <c r="AN249" s="151">
        <v>170</v>
      </c>
      <c r="AO249" s="151"/>
      <c r="AP249" s="151"/>
      <c r="AQ249" s="151"/>
      <c r="AR249" s="151">
        <v>13</v>
      </c>
      <c r="AS249" s="151">
        <v>757</v>
      </c>
      <c r="AT249" s="151">
        <v>5</v>
      </c>
      <c r="AU249" s="151">
        <v>127</v>
      </c>
      <c r="AV249" s="151"/>
      <c r="AW249" s="151"/>
      <c r="AX249" s="151">
        <v>8</v>
      </c>
      <c r="AY249" s="151">
        <v>39</v>
      </c>
      <c r="AZ249" s="151">
        <v>61</v>
      </c>
      <c r="BA249" s="151"/>
      <c r="BB249" s="151">
        <v>41</v>
      </c>
      <c r="BC249" s="151">
        <v>14</v>
      </c>
      <c r="BD249" s="151">
        <v>75</v>
      </c>
      <c r="BE249" s="151">
        <v>63</v>
      </c>
      <c r="BF249" s="151">
        <v>1</v>
      </c>
      <c r="BG249" s="151">
        <v>75</v>
      </c>
      <c r="BH249" s="151"/>
      <c r="BI249" s="151"/>
      <c r="BJ249" s="151">
        <v>9</v>
      </c>
      <c r="BK249" s="151">
        <v>2</v>
      </c>
      <c r="BL249" s="151">
        <v>0</v>
      </c>
      <c r="BM249" s="151">
        <v>0</v>
      </c>
      <c r="BN249" s="151"/>
      <c r="BO249" s="151"/>
      <c r="BP249" s="151"/>
      <c r="BQ249" s="151">
        <v>3</v>
      </c>
      <c r="BR249" s="151">
        <v>4</v>
      </c>
      <c r="BS249" s="151">
        <v>13</v>
      </c>
      <c r="BT249" s="151">
        <v>2</v>
      </c>
      <c r="BU249" s="151">
        <v>1</v>
      </c>
      <c r="BV249" s="151">
        <v>2</v>
      </c>
      <c r="BW249" s="151"/>
      <c r="BX249" s="151">
        <v>1</v>
      </c>
      <c r="BY249" s="151">
        <v>2</v>
      </c>
      <c r="BZ249" s="151"/>
      <c r="CA249" s="151">
        <v>45</v>
      </c>
      <c r="CB249" s="151"/>
      <c r="CC249" s="151"/>
      <c r="CD249" s="151"/>
      <c r="CE249" s="151"/>
      <c r="CF249" s="151">
        <v>1</v>
      </c>
      <c r="CG249" s="151"/>
      <c r="CH249" s="151"/>
      <c r="CI249" s="151"/>
      <c r="CJ249" s="151"/>
      <c r="CK249" s="151"/>
      <c r="CL249" s="151"/>
      <c r="CM249" s="151"/>
      <c r="CN249" s="151"/>
      <c r="CO249" s="151">
        <v>2</v>
      </c>
      <c r="CP249" s="151"/>
      <c r="CQ249" s="151"/>
      <c r="CR249" s="151"/>
      <c r="CS249" s="151"/>
      <c r="CT249" s="151"/>
      <c r="CU249" s="151"/>
      <c r="CV249" s="151"/>
      <c r="CW249" s="151"/>
      <c r="CX249" s="151"/>
      <c r="CY249" s="151"/>
      <c r="CZ249" s="151"/>
      <c r="DA249" s="151"/>
      <c r="DB249" s="151"/>
      <c r="DC249" s="151"/>
      <c r="DD249" s="151"/>
      <c r="DE249" s="151"/>
      <c r="DF249" s="151"/>
      <c r="DG249" s="151"/>
      <c r="DH249" s="151">
        <v>11</v>
      </c>
      <c r="DI249" s="151"/>
      <c r="DJ249" s="151"/>
      <c r="DK249" s="151"/>
      <c r="DL249" s="151"/>
      <c r="DM249" s="151"/>
      <c r="DN249" s="151">
        <v>1</v>
      </c>
      <c r="DO249" s="151"/>
      <c r="DP249" s="151">
        <v>412</v>
      </c>
      <c r="DQ249" s="151">
        <v>71</v>
      </c>
      <c r="DR249" s="151">
        <v>112</v>
      </c>
      <c r="DS249" s="151"/>
      <c r="DT249" s="151"/>
      <c r="DU249" s="151"/>
      <c r="DV249" s="151"/>
      <c r="DW249" s="151"/>
      <c r="DX249" s="151"/>
      <c r="DY249" s="151"/>
      <c r="DZ249" s="151"/>
      <c r="EA249" s="151"/>
      <c r="EB249" s="151"/>
      <c r="EC249" s="151"/>
      <c r="ED249" s="151">
        <v>3</v>
      </c>
      <c r="EE249" s="151"/>
      <c r="EF249" s="151"/>
      <c r="EG249" s="151"/>
      <c r="EH249" s="151"/>
      <c r="EI249" s="151"/>
      <c r="EJ249" s="151"/>
      <c r="EK249" s="151"/>
      <c r="EL249" s="151">
        <v>122</v>
      </c>
      <c r="EM249" s="151">
        <v>9</v>
      </c>
      <c r="EN249" s="151">
        <v>9</v>
      </c>
      <c r="EO249" s="151"/>
      <c r="EP249" s="151"/>
      <c r="EQ249" s="151"/>
      <c r="ER249" s="151"/>
      <c r="ES249" s="151"/>
      <c r="ET249" s="151">
        <v>1</v>
      </c>
      <c r="EU249" s="151"/>
      <c r="EV249" s="151"/>
      <c r="EW249" s="151"/>
      <c r="EX249" s="151"/>
      <c r="EY249" s="151">
        <v>5</v>
      </c>
      <c r="EZ249" s="151">
        <v>3</v>
      </c>
      <c r="FA249" s="151">
        <v>21</v>
      </c>
      <c r="FB249" s="151"/>
      <c r="FC249" s="151">
        <v>2</v>
      </c>
      <c r="FD249" s="151">
        <v>22</v>
      </c>
      <c r="FE249" s="151">
        <v>41</v>
      </c>
      <c r="FF249" s="151"/>
      <c r="FG249" s="151"/>
      <c r="FH249" s="151"/>
      <c r="FI249" s="151"/>
      <c r="FJ249" s="151">
        <v>10</v>
      </c>
      <c r="FK249" s="151"/>
      <c r="FL249" s="151"/>
      <c r="FM249" s="151"/>
      <c r="FN249" s="151"/>
      <c r="FO249" s="151">
        <v>2</v>
      </c>
      <c r="FP249" s="151"/>
      <c r="FQ249" s="151"/>
      <c r="FR249" s="151"/>
      <c r="FS249" s="151"/>
      <c r="FT249" s="151"/>
      <c r="FU249" s="151"/>
      <c r="FV249" s="151"/>
      <c r="FW249" s="151"/>
      <c r="FX249" s="151"/>
      <c r="FY249" s="151"/>
      <c r="FZ249" s="151">
        <v>8</v>
      </c>
      <c r="GA249" s="151">
        <v>8</v>
      </c>
      <c r="GB249" s="151"/>
      <c r="GC249" s="151">
        <v>11</v>
      </c>
      <c r="GD249" s="151"/>
      <c r="GE249" s="151">
        <v>7</v>
      </c>
      <c r="GF249" s="151"/>
      <c r="GG249" s="151">
        <v>26</v>
      </c>
      <c r="GH249" s="151"/>
      <c r="GI249" s="151"/>
      <c r="GJ249" s="151">
        <v>32</v>
      </c>
      <c r="GK249" s="151">
        <v>1097</v>
      </c>
      <c r="GL249" s="151"/>
      <c r="GM249" s="151"/>
      <c r="GN249" s="151"/>
      <c r="GO249" s="151"/>
      <c r="GP249" s="151"/>
      <c r="GQ249" s="151"/>
      <c r="GR249" s="151"/>
      <c r="GS249" s="151"/>
      <c r="GT249" s="151"/>
      <c r="GU249" s="151"/>
      <c r="GV249" s="151"/>
      <c r="GW249" s="151"/>
      <c r="GX249" s="151"/>
      <c r="GY249" s="151"/>
      <c r="GZ249" s="151"/>
      <c r="HA249" s="151"/>
      <c r="HB249" s="151"/>
      <c r="HC249" s="151"/>
      <c r="HD249" s="151"/>
      <c r="HE249" s="151"/>
      <c r="HF249" s="151"/>
      <c r="HG249" s="151"/>
      <c r="HH249" s="151"/>
      <c r="HI249" s="151"/>
      <c r="HJ249" s="151"/>
      <c r="HK249" s="151"/>
      <c r="HL249" s="151">
        <v>10</v>
      </c>
      <c r="HM249" s="151"/>
      <c r="HN249" s="151">
        <v>92</v>
      </c>
      <c r="HO249" s="151"/>
      <c r="HP249" s="151"/>
      <c r="HQ249" s="151"/>
      <c r="HR249" s="151"/>
      <c r="HS249" s="151"/>
      <c r="HT249" s="151">
        <v>0</v>
      </c>
      <c r="HU249" s="151">
        <v>397</v>
      </c>
      <c r="HV249" s="151">
        <v>894</v>
      </c>
      <c r="HW249" s="151">
        <v>835</v>
      </c>
      <c r="HX249" s="151"/>
      <c r="HY249" s="151">
        <v>198</v>
      </c>
      <c r="HZ249" s="151">
        <v>2</v>
      </c>
      <c r="IA249" s="151"/>
      <c r="IB249" s="151">
        <v>13</v>
      </c>
      <c r="IC249" s="151"/>
      <c r="ID249" s="151"/>
      <c r="IE249" s="151">
        <v>1062</v>
      </c>
      <c r="IF249" s="151">
        <v>11</v>
      </c>
      <c r="IG249" s="151"/>
      <c r="IH249" s="151">
        <v>153</v>
      </c>
      <c r="II249" s="151">
        <v>45</v>
      </c>
      <c r="IJ249" s="151">
        <v>156</v>
      </c>
      <c r="IK249" s="151">
        <v>142</v>
      </c>
      <c r="IL249" s="151">
        <v>2472</v>
      </c>
      <c r="IM249" s="151">
        <v>1222</v>
      </c>
      <c r="IN249" s="151">
        <v>1317</v>
      </c>
      <c r="IO249" s="151">
        <v>209</v>
      </c>
      <c r="IP249" s="151">
        <v>1</v>
      </c>
      <c r="IQ249" s="151">
        <v>2</v>
      </c>
      <c r="IR249" s="151">
        <v>5</v>
      </c>
      <c r="IS249" s="151">
        <v>1</v>
      </c>
      <c r="IT249" s="151">
        <v>563</v>
      </c>
      <c r="IU249" s="151">
        <v>347</v>
      </c>
      <c r="IV249" s="151">
        <v>34</v>
      </c>
      <c r="IW249" s="151">
        <v>250</v>
      </c>
      <c r="IX249" s="151">
        <v>956</v>
      </c>
      <c r="IY249" s="151">
        <v>20</v>
      </c>
      <c r="IZ249" s="151">
        <v>127</v>
      </c>
      <c r="JA249" s="151">
        <v>2132</v>
      </c>
      <c r="JB249" s="151">
        <v>238</v>
      </c>
      <c r="JC249" s="151">
        <v>115</v>
      </c>
      <c r="JD249" s="151">
        <v>105</v>
      </c>
      <c r="JE249" s="151">
        <v>253</v>
      </c>
      <c r="JF249" s="151">
        <v>1458</v>
      </c>
      <c r="JG249" s="151"/>
      <c r="JH249" s="151">
        <v>661</v>
      </c>
      <c r="JI249" s="151">
        <v>582</v>
      </c>
      <c r="JJ249" s="151">
        <v>28</v>
      </c>
      <c r="JK249" s="151">
        <v>322</v>
      </c>
      <c r="JL249" s="151"/>
      <c r="JM249" s="151"/>
      <c r="JN249" s="151"/>
      <c r="JO249" s="151"/>
      <c r="JP249" s="151"/>
      <c r="JQ249" s="151"/>
      <c r="JR249" s="151"/>
      <c r="JS249" s="151"/>
      <c r="JT249" s="151">
        <v>97</v>
      </c>
      <c r="JU249" s="151">
        <v>2</v>
      </c>
      <c r="JV249" s="151"/>
      <c r="JW249" s="151"/>
      <c r="JX249" s="151"/>
      <c r="JY249" s="151"/>
      <c r="JZ249" s="151"/>
      <c r="KA249" s="151"/>
      <c r="KB249" s="151"/>
      <c r="KC249" s="151"/>
      <c r="KD249" s="151"/>
      <c r="KE249" s="151"/>
      <c r="KF249" s="151"/>
      <c r="KG249" s="151">
        <v>2</v>
      </c>
      <c r="KH249" s="151"/>
      <c r="KI249" s="151">
        <v>2</v>
      </c>
      <c r="KJ249" s="151"/>
      <c r="KK249" s="151"/>
      <c r="KL249" s="151"/>
      <c r="KM249" s="151"/>
      <c r="KN249" s="151"/>
      <c r="KO249" s="151"/>
      <c r="KP249" s="151"/>
      <c r="KQ249" s="151"/>
      <c r="KR249" s="151"/>
      <c r="KS249" s="151"/>
      <c r="KT249" s="151"/>
      <c r="KU249" s="151"/>
      <c r="KV249" s="151"/>
      <c r="KW249" s="151"/>
      <c r="KX249" s="151">
        <v>1</v>
      </c>
      <c r="KY249" s="151">
        <v>4</v>
      </c>
      <c r="KZ249" s="151"/>
      <c r="LA249" s="151"/>
      <c r="LB249" s="151"/>
      <c r="LC249" s="151"/>
      <c r="LD249" s="151"/>
      <c r="LE249" s="151"/>
      <c r="LF249" s="151"/>
      <c r="LG249" s="151"/>
      <c r="LH249" s="151"/>
      <c r="LI249" s="151"/>
      <c r="LJ249" s="151"/>
      <c r="LK249" s="151"/>
      <c r="LL249" s="151">
        <v>313</v>
      </c>
      <c r="LM249" s="151">
        <v>6</v>
      </c>
      <c r="LN249" s="151">
        <v>96</v>
      </c>
      <c r="LO249" s="151"/>
      <c r="LP249" s="151"/>
      <c r="LQ249" s="151"/>
      <c r="LR249" s="151"/>
      <c r="LS249" s="151"/>
      <c r="LT249" s="151"/>
      <c r="LU249" s="151"/>
      <c r="LV249" s="151"/>
      <c r="LW249" s="151"/>
      <c r="LX249" s="151"/>
      <c r="LY249" s="151">
        <v>8</v>
      </c>
      <c r="LZ249" s="151"/>
      <c r="MA249" s="151">
        <v>205</v>
      </c>
      <c r="MB249" s="151"/>
      <c r="MC249" s="151">
        <v>40</v>
      </c>
      <c r="MD249" s="151"/>
      <c r="ME249" s="151">
        <v>9</v>
      </c>
      <c r="MF249" s="151">
        <v>3</v>
      </c>
      <c r="MG249" s="151">
        <v>1</v>
      </c>
      <c r="MH249" s="151"/>
      <c r="MI249" s="151">
        <v>604</v>
      </c>
      <c r="MJ249" s="151"/>
      <c r="MK249" s="151">
        <v>35</v>
      </c>
      <c r="ML249" s="151">
        <v>13</v>
      </c>
      <c r="MM249" s="151"/>
      <c r="MN249" s="151">
        <v>1</v>
      </c>
      <c r="MO249" s="151">
        <v>7</v>
      </c>
      <c r="MP249" s="151">
        <v>50</v>
      </c>
      <c r="MQ249" s="151">
        <v>13</v>
      </c>
      <c r="MR249" s="151">
        <v>0</v>
      </c>
      <c r="MS249" s="151">
        <v>21</v>
      </c>
      <c r="MT249" s="151">
        <v>318</v>
      </c>
      <c r="MU249" s="151">
        <v>39</v>
      </c>
      <c r="MV249" s="151">
        <v>321</v>
      </c>
      <c r="MW249" s="151">
        <v>156</v>
      </c>
      <c r="MX249" s="151">
        <v>292</v>
      </c>
      <c r="MY249" s="151">
        <v>234</v>
      </c>
      <c r="MZ249" s="151">
        <v>312</v>
      </c>
      <c r="NA249" s="151">
        <v>219</v>
      </c>
      <c r="NB249" s="151">
        <v>9</v>
      </c>
      <c r="NC249" s="151">
        <v>1</v>
      </c>
      <c r="ND249" s="151"/>
      <c r="NE249" s="151"/>
      <c r="NF249" s="151"/>
      <c r="NG249" s="151"/>
      <c r="NH249" s="151"/>
      <c r="NI249" s="151"/>
      <c r="NJ249" s="151"/>
      <c r="NK249" s="151"/>
      <c r="NL249" s="151"/>
      <c r="NM249" s="151"/>
      <c r="NN249" s="151"/>
      <c r="NO249" s="151"/>
      <c r="NP249" s="151"/>
      <c r="NQ249" s="151"/>
      <c r="NR249" s="151"/>
      <c r="NS249" s="151"/>
      <c r="NT249" s="151"/>
      <c r="NU249" s="151">
        <v>16</v>
      </c>
      <c r="NV249" s="151">
        <v>10</v>
      </c>
      <c r="NW249" s="151"/>
      <c r="NX249" s="151">
        <v>0</v>
      </c>
      <c r="NY249" s="151">
        <v>4</v>
      </c>
      <c r="NZ249" s="151"/>
      <c r="OA249" s="151"/>
      <c r="OB249" s="151"/>
      <c r="OC249" s="151"/>
      <c r="OD249" s="151"/>
      <c r="OE249" s="151">
        <v>623</v>
      </c>
      <c r="OF249" s="151">
        <v>163</v>
      </c>
      <c r="OG249" s="151"/>
      <c r="OH249" s="151"/>
      <c r="OI249" s="151"/>
      <c r="OJ249" s="151">
        <v>392</v>
      </c>
      <c r="OK249" s="151">
        <v>2242</v>
      </c>
      <c r="OL249" s="151">
        <v>707</v>
      </c>
      <c r="OM249" s="151"/>
      <c r="ON249" s="151">
        <v>1</v>
      </c>
      <c r="OO249" s="152">
        <v>101</v>
      </c>
      <c r="OP249" s="142">
        <v>29981</v>
      </c>
      <c r="OQ249" s="153">
        <v>19</v>
      </c>
      <c r="OR249" s="151">
        <v>1628</v>
      </c>
      <c r="OS249" s="151"/>
      <c r="OT249" s="151"/>
      <c r="OU249" s="151"/>
      <c r="OV249" s="151">
        <v>-99</v>
      </c>
      <c r="OW249" s="151">
        <v>10936</v>
      </c>
      <c r="OX249" s="151">
        <v>-8851</v>
      </c>
      <c r="OY249" s="151"/>
      <c r="OZ249" s="151"/>
      <c r="PA249" s="151"/>
      <c r="PB249" s="151"/>
      <c r="PC249" s="151"/>
      <c r="PD249" s="151"/>
      <c r="PE249" s="151"/>
      <c r="PF249" s="151"/>
      <c r="PG249" s="151"/>
      <c r="PH249" s="151"/>
      <c r="PI249" s="151"/>
      <c r="PJ249" s="154"/>
      <c r="PK249" s="142">
        <v>3632</v>
      </c>
      <c r="PL249" s="142">
        <v>33613</v>
      </c>
    </row>
    <row r="250" spans="1:428" ht="15" x14ac:dyDescent="0.25">
      <c r="A250" s="156">
        <v>325190</v>
      </c>
      <c r="B250" s="157" t="s">
        <v>732</v>
      </c>
      <c r="C250" s="147" t="s">
        <v>432</v>
      </c>
      <c r="D250" s="153"/>
      <c r="E250" s="151"/>
      <c r="F250" s="151"/>
      <c r="G250" s="151"/>
      <c r="H250" s="151"/>
      <c r="I250" s="151">
        <v>626</v>
      </c>
      <c r="J250" s="151"/>
      <c r="K250" s="151"/>
      <c r="L250" s="151"/>
      <c r="M250" s="151"/>
      <c r="N250" s="151"/>
      <c r="O250" s="151"/>
      <c r="P250" s="151"/>
      <c r="Q250" s="151">
        <v>627</v>
      </c>
      <c r="R250" s="151">
        <v>24</v>
      </c>
      <c r="S250" s="151">
        <v>32</v>
      </c>
      <c r="T250" s="151">
        <v>130</v>
      </c>
      <c r="U250" s="151"/>
      <c r="V250" s="151">
        <v>162</v>
      </c>
      <c r="W250" s="151">
        <v>24</v>
      </c>
      <c r="X250" s="151">
        <v>430</v>
      </c>
      <c r="Y250" s="151">
        <v>791</v>
      </c>
      <c r="Z250" s="151">
        <v>7</v>
      </c>
      <c r="AA250" s="151">
        <v>22</v>
      </c>
      <c r="AB250" s="151">
        <v>14</v>
      </c>
      <c r="AC250" s="151">
        <v>62</v>
      </c>
      <c r="AD250" s="151">
        <v>53</v>
      </c>
      <c r="AE250" s="151">
        <v>10</v>
      </c>
      <c r="AF250" s="151">
        <v>5</v>
      </c>
      <c r="AG250" s="151">
        <v>2</v>
      </c>
      <c r="AH250" s="151">
        <v>49</v>
      </c>
      <c r="AI250" s="151">
        <v>3</v>
      </c>
      <c r="AJ250" s="151">
        <v>5</v>
      </c>
      <c r="AK250" s="151">
        <v>8</v>
      </c>
      <c r="AL250" s="151"/>
      <c r="AM250" s="151">
        <v>5</v>
      </c>
      <c r="AN250" s="151">
        <v>92</v>
      </c>
      <c r="AO250" s="151">
        <v>15</v>
      </c>
      <c r="AP250" s="151">
        <v>8</v>
      </c>
      <c r="AQ250" s="151">
        <v>10</v>
      </c>
      <c r="AR250" s="151">
        <v>28</v>
      </c>
      <c r="AS250" s="151">
        <v>106</v>
      </c>
      <c r="AT250" s="151">
        <v>5</v>
      </c>
      <c r="AU250" s="151">
        <v>330</v>
      </c>
      <c r="AV250" s="151">
        <v>2</v>
      </c>
      <c r="AW250" s="151">
        <v>6</v>
      </c>
      <c r="AX250" s="151">
        <v>11</v>
      </c>
      <c r="AY250" s="151">
        <v>28</v>
      </c>
      <c r="AZ250" s="151">
        <v>87</v>
      </c>
      <c r="BA250" s="151">
        <v>53</v>
      </c>
      <c r="BB250" s="151">
        <v>136</v>
      </c>
      <c r="BC250" s="151">
        <v>12</v>
      </c>
      <c r="BD250" s="151">
        <v>99</v>
      </c>
      <c r="BE250" s="151">
        <v>63</v>
      </c>
      <c r="BF250" s="151">
        <v>8</v>
      </c>
      <c r="BG250" s="151">
        <v>0</v>
      </c>
      <c r="BH250" s="151">
        <v>44</v>
      </c>
      <c r="BI250" s="151"/>
      <c r="BJ250" s="151">
        <v>79</v>
      </c>
      <c r="BK250" s="151">
        <v>14</v>
      </c>
      <c r="BL250" s="151">
        <v>8</v>
      </c>
      <c r="BM250" s="151">
        <v>2</v>
      </c>
      <c r="BN250" s="151">
        <v>2</v>
      </c>
      <c r="BO250" s="151">
        <v>5</v>
      </c>
      <c r="BP250" s="151">
        <v>2</v>
      </c>
      <c r="BQ250" s="151">
        <v>4</v>
      </c>
      <c r="BR250" s="151">
        <v>23</v>
      </c>
      <c r="BS250" s="151">
        <v>396</v>
      </c>
      <c r="BT250" s="151">
        <v>8</v>
      </c>
      <c r="BU250" s="151">
        <v>6</v>
      </c>
      <c r="BV250" s="151">
        <v>13</v>
      </c>
      <c r="BW250" s="151">
        <v>6</v>
      </c>
      <c r="BX250" s="151">
        <v>3</v>
      </c>
      <c r="BY250" s="151">
        <v>10</v>
      </c>
      <c r="BZ250" s="151">
        <v>9</v>
      </c>
      <c r="CA250" s="151">
        <v>132</v>
      </c>
      <c r="CB250" s="151">
        <v>1</v>
      </c>
      <c r="CC250" s="151">
        <v>16</v>
      </c>
      <c r="CD250" s="151">
        <v>3</v>
      </c>
      <c r="CE250" s="151">
        <v>1</v>
      </c>
      <c r="CF250" s="151">
        <v>96</v>
      </c>
      <c r="CG250" s="151"/>
      <c r="CH250" s="151">
        <v>9</v>
      </c>
      <c r="CI250" s="151">
        <v>3</v>
      </c>
      <c r="CJ250" s="151">
        <v>34</v>
      </c>
      <c r="CK250" s="151">
        <v>14</v>
      </c>
      <c r="CL250" s="151">
        <v>1</v>
      </c>
      <c r="CM250" s="151">
        <v>17</v>
      </c>
      <c r="CN250" s="151">
        <v>1</v>
      </c>
      <c r="CO250" s="151">
        <v>8</v>
      </c>
      <c r="CP250" s="151">
        <v>3</v>
      </c>
      <c r="CQ250" s="151">
        <v>1</v>
      </c>
      <c r="CR250" s="151">
        <v>80</v>
      </c>
      <c r="CS250" s="151">
        <v>1</v>
      </c>
      <c r="CT250" s="151">
        <v>3</v>
      </c>
      <c r="CU250" s="151">
        <v>8</v>
      </c>
      <c r="CV250" s="151">
        <v>3</v>
      </c>
      <c r="CW250" s="151">
        <v>2</v>
      </c>
      <c r="CX250" s="151">
        <v>16</v>
      </c>
      <c r="CY250" s="151">
        <v>1</v>
      </c>
      <c r="CZ250" s="151">
        <v>1</v>
      </c>
      <c r="DA250" s="151">
        <v>5</v>
      </c>
      <c r="DB250" s="151">
        <v>3</v>
      </c>
      <c r="DC250" s="151">
        <v>11</v>
      </c>
      <c r="DD250" s="151">
        <v>19</v>
      </c>
      <c r="DE250" s="151">
        <v>0</v>
      </c>
      <c r="DF250" s="151">
        <v>1</v>
      </c>
      <c r="DG250" s="151"/>
      <c r="DH250" s="151">
        <v>36</v>
      </c>
      <c r="DI250" s="151">
        <v>7</v>
      </c>
      <c r="DJ250" s="151">
        <v>1</v>
      </c>
      <c r="DK250" s="151">
        <v>0</v>
      </c>
      <c r="DL250" s="151">
        <v>0</v>
      </c>
      <c r="DM250" s="151">
        <v>1</v>
      </c>
      <c r="DN250" s="151">
        <v>16</v>
      </c>
      <c r="DO250" s="151">
        <v>2</v>
      </c>
      <c r="DP250" s="151">
        <v>12</v>
      </c>
      <c r="DQ250" s="151">
        <v>2</v>
      </c>
      <c r="DR250" s="151">
        <v>7</v>
      </c>
      <c r="DS250" s="151">
        <v>91</v>
      </c>
      <c r="DT250" s="151">
        <v>10</v>
      </c>
      <c r="DU250" s="151">
        <v>0</v>
      </c>
      <c r="DV250" s="151">
        <v>2</v>
      </c>
      <c r="DW250" s="151">
        <v>2</v>
      </c>
      <c r="DX250" s="151"/>
      <c r="DY250" s="151">
        <v>5</v>
      </c>
      <c r="DZ250" s="151">
        <v>3</v>
      </c>
      <c r="EA250" s="151">
        <v>10</v>
      </c>
      <c r="EB250" s="151">
        <v>0</v>
      </c>
      <c r="EC250" s="151">
        <v>0</v>
      </c>
      <c r="ED250" s="151">
        <v>1</v>
      </c>
      <c r="EE250" s="151">
        <v>2</v>
      </c>
      <c r="EF250" s="151">
        <v>1</v>
      </c>
      <c r="EG250" s="151"/>
      <c r="EH250" s="151">
        <v>1</v>
      </c>
      <c r="EI250" s="151">
        <v>0</v>
      </c>
      <c r="EJ250" s="151">
        <v>1</v>
      </c>
      <c r="EK250" s="151">
        <v>0</v>
      </c>
      <c r="EL250" s="151">
        <v>2</v>
      </c>
      <c r="EM250" s="151">
        <v>1</v>
      </c>
      <c r="EN250" s="151">
        <v>23</v>
      </c>
      <c r="EO250" s="151">
        <v>15</v>
      </c>
      <c r="EP250" s="151">
        <v>126</v>
      </c>
      <c r="EQ250" s="151">
        <v>2</v>
      </c>
      <c r="ER250" s="151">
        <v>14</v>
      </c>
      <c r="ES250" s="151">
        <v>87</v>
      </c>
      <c r="ET250" s="151">
        <v>8</v>
      </c>
      <c r="EU250" s="151">
        <v>9</v>
      </c>
      <c r="EV250" s="151">
        <v>1</v>
      </c>
      <c r="EW250" s="151">
        <v>6</v>
      </c>
      <c r="EX250" s="151">
        <v>122</v>
      </c>
      <c r="EY250" s="151">
        <v>55</v>
      </c>
      <c r="EZ250" s="151">
        <v>15</v>
      </c>
      <c r="FA250" s="151">
        <v>140</v>
      </c>
      <c r="FB250" s="151">
        <v>4</v>
      </c>
      <c r="FC250" s="151">
        <v>12</v>
      </c>
      <c r="FD250" s="151">
        <v>44</v>
      </c>
      <c r="FE250" s="151">
        <v>121</v>
      </c>
      <c r="FF250" s="151">
        <v>18</v>
      </c>
      <c r="FG250" s="151">
        <v>0</v>
      </c>
      <c r="FH250" s="151"/>
      <c r="FI250" s="151">
        <v>31</v>
      </c>
      <c r="FJ250" s="151">
        <v>83</v>
      </c>
      <c r="FK250" s="151">
        <v>2</v>
      </c>
      <c r="FL250" s="151">
        <v>30</v>
      </c>
      <c r="FM250" s="151">
        <v>11</v>
      </c>
      <c r="FN250" s="151"/>
      <c r="FO250" s="151">
        <v>1</v>
      </c>
      <c r="FP250" s="151">
        <v>2</v>
      </c>
      <c r="FQ250" s="151">
        <v>7</v>
      </c>
      <c r="FR250" s="151">
        <v>6</v>
      </c>
      <c r="FS250" s="151">
        <v>1</v>
      </c>
      <c r="FT250" s="151">
        <v>4</v>
      </c>
      <c r="FU250" s="151">
        <v>4</v>
      </c>
      <c r="FV250" s="151">
        <v>5</v>
      </c>
      <c r="FW250" s="151">
        <v>8</v>
      </c>
      <c r="FX250" s="151">
        <v>5</v>
      </c>
      <c r="FY250" s="151">
        <v>43</v>
      </c>
      <c r="FZ250" s="151">
        <v>35</v>
      </c>
      <c r="GA250" s="151">
        <v>76</v>
      </c>
      <c r="GB250" s="151">
        <v>0</v>
      </c>
      <c r="GC250" s="151">
        <v>20</v>
      </c>
      <c r="GD250" s="151">
        <v>0</v>
      </c>
      <c r="GE250" s="151">
        <v>14</v>
      </c>
      <c r="GF250" s="151">
        <v>1</v>
      </c>
      <c r="GG250" s="151">
        <v>177</v>
      </c>
      <c r="GH250" s="151">
        <v>18</v>
      </c>
      <c r="GI250" s="151">
        <v>29</v>
      </c>
      <c r="GJ250" s="151">
        <v>2</v>
      </c>
      <c r="GK250" s="151">
        <v>6</v>
      </c>
      <c r="GL250" s="151">
        <v>1</v>
      </c>
      <c r="GM250" s="151">
        <v>188</v>
      </c>
      <c r="GN250" s="151">
        <v>0</v>
      </c>
      <c r="GO250" s="151">
        <v>6</v>
      </c>
      <c r="GP250" s="151">
        <v>4</v>
      </c>
      <c r="GQ250" s="151">
        <v>922</v>
      </c>
      <c r="GR250" s="151">
        <v>5</v>
      </c>
      <c r="GS250" s="151">
        <v>2</v>
      </c>
      <c r="GT250" s="151">
        <v>17</v>
      </c>
      <c r="GU250" s="151">
        <v>22</v>
      </c>
      <c r="GV250" s="151">
        <v>17</v>
      </c>
      <c r="GW250" s="151">
        <v>5</v>
      </c>
      <c r="GX250" s="151">
        <v>7</v>
      </c>
      <c r="GY250" s="151">
        <v>22</v>
      </c>
      <c r="GZ250" s="151">
        <v>0</v>
      </c>
      <c r="HA250" s="151">
        <v>64</v>
      </c>
      <c r="HB250" s="151">
        <v>46</v>
      </c>
      <c r="HC250" s="151">
        <v>40</v>
      </c>
      <c r="HD250" s="151">
        <v>26</v>
      </c>
      <c r="HE250" s="151">
        <v>84</v>
      </c>
      <c r="HF250" s="151">
        <v>41</v>
      </c>
      <c r="HG250" s="151">
        <v>135</v>
      </c>
      <c r="HH250" s="151">
        <v>180</v>
      </c>
      <c r="HI250" s="151">
        <v>6</v>
      </c>
      <c r="HJ250" s="151">
        <v>1</v>
      </c>
      <c r="HK250" s="151">
        <v>4</v>
      </c>
      <c r="HL250" s="151">
        <v>31</v>
      </c>
      <c r="HM250" s="151">
        <v>1</v>
      </c>
      <c r="HN250" s="151">
        <v>103</v>
      </c>
      <c r="HO250" s="151">
        <v>81</v>
      </c>
      <c r="HP250" s="151"/>
      <c r="HQ250" s="151">
        <v>1</v>
      </c>
      <c r="HR250" s="151">
        <v>2</v>
      </c>
      <c r="HS250" s="151">
        <v>0</v>
      </c>
      <c r="HT250" s="151">
        <v>3</v>
      </c>
      <c r="HU250" s="151">
        <v>133</v>
      </c>
      <c r="HV250" s="151">
        <v>679</v>
      </c>
      <c r="HW250" s="151">
        <v>467</v>
      </c>
      <c r="HX250" s="151">
        <v>50</v>
      </c>
      <c r="HY250" s="151">
        <v>200</v>
      </c>
      <c r="HZ250" s="151">
        <v>6</v>
      </c>
      <c r="IA250" s="151">
        <v>14</v>
      </c>
      <c r="IB250" s="151">
        <v>16</v>
      </c>
      <c r="IC250" s="151">
        <v>1290</v>
      </c>
      <c r="ID250" s="151">
        <v>4</v>
      </c>
      <c r="IE250" s="151">
        <v>11069</v>
      </c>
      <c r="IF250" s="151">
        <v>143</v>
      </c>
      <c r="IG250" s="151">
        <v>41</v>
      </c>
      <c r="IH250" s="151">
        <v>189</v>
      </c>
      <c r="II250" s="151">
        <v>6885</v>
      </c>
      <c r="IJ250" s="151">
        <v>441</v>
      </c>
      <c r="IK250" s="151">
        <v>407</v>
      </c>
      <c r="IL250" s="151">
        <v>272</v>
      </c>
      <c r="IM250" s="151">
        <v>11009</v>
      </c>
      <c r="IN250" s="151">
        <v>19672</v>
      </c>
      <c r="IO250" s="151">
        <v>1231</v>
      </c>
      <c r="IP250" s="151">
        <v>304</v>
      </c>
      <c r="IQ250" s="151">
        <v>899</v>
      </c>
      <c r="IR250" s="151">
        <v>602</v>
      </c>
      <c r="IS250" s="151">
        <v>486</v>
      </c>
      <c r="IT250" s="151">
        <v>1</v>
      </c>
      <c r="IU250" s="151">
        <v>4898</v>
      </c>
      <c r="IV250" s="151">
        <v>2489</v>
      </c>
      <c r="IW250" s="151">
        <v>1059</v>
      </c>
      <c r="IX250" s="151">
        <v>1409</v>
      </c>
      <c r="IY250" s="151">
        <v>1733</v>
      </c>
      <c r="IZ250" s="151">
        <v>70</v>
      </c>
      <c r="JA250" s="151">
        <v>2031</v>
      </c>
      <c r="JB250" s="151">
        <v>1197</v>
      </c>
      <c r="JC250" s="151">
        <v>128</v>
      </c>
      <c r="JD250" s="151">
        <v>54</v>
      </c>
      <c r="JE250" s="151">
        <v>61</v>
      </c>
      <c r="JF250" s="151">
        <v>334</v>
      </c>
      <c r="JG250" s="151">
        <v>797</v>
      </c>
      <c r="JH250" s="151">
        <v>624</v>
      </c>
      <c r="JI250" s="151">
        <v>1021</v>
      </c>
      <c r="JJ250" s="151">
        <v>111</v>
      </c>
      <c r="JK250" s="151">
        <v>679</v>
      </c>
      <c r="JL250" s="151"/>
      <c r="JM250" s="151">
        <v>23</v>
      </c>
      <c r="JN250" s="151">
        <v>14</v>
      </c>
      <c r="JO250" s="151"/>
      <c r="JP250" s="151">
        <v>167</v>
      </c>
      <c r="JQ250" s="151"/>
      <c r="JR250" s="151">
        <v>45</v>
      </c>
      <c r="JS250" s="151">
        <v>26</v>
      </c>
      <c r="JT250" s="151">
        <v>166</v>
      </c>
      <c r="JU250" s="151">
        <v>4</v>
      </c>
      <c r="JV250" s="151"/>
      <c r="JW250" s="151">
        <v>24</v>
      </c>
      <c r="JX250" s="151">
        <v>18</v>
      </c>
      <c r="JY250" s="151">
        <v>18</v>
      </c>
      <c r="JZ250" s="151"/>
      <c r="KA250" s="151">
        <v>5</v>
      </c>
      <c r="KB250" s="151">
        <v>6</v>
      </c>
      <c r="KC250" s="151"/>
      <c r="KD250" s="151">
        <v>13</v>
      </c>
      <c r="KE250" s="151">
        <v>0</v>
      </c>
      <c r="KF250" s="151"/>
      <c r="KG250" s="151">
        <v>14</v>
      </c>
      <c r="KH250" s="151">
        <v>5</v>
      </c>
      <c r="KI250" s="151">
        <v>96</v>
      </c>
      <c r="KJ250" s="151">
        <v>2</v>
      </c>
      <c r="KK250" s="151">
        <v>1</v>
      </c>
      <c r="KL250" s="151">
        <v>2</v>
      </c>
      <c r="KM250" s="151">
        <v>16</v>
      </c>
      <c r="KN250" s="151">
        <v>2</v>
      </c>
      <c r="KO250" s="151">
        <v>7</v>
      </c>
      <c r="KP250" s="151"/>
      <c r="KQ250" s="151">
        <v>5</v>
      </c>
      <c r="KR250" s="151">
        <v>1</v>
      </c>
      <c r="KS250" s="151"/>
      <c r="KT250" s="151">
        <v>5</v>
      </c>
      <c r="KU250" s="151"/>
      <c r="KV250" s="151"/>
      <c r="KW250" s="151"/>
      <c r="KX250" s="151">
        <v>285</v>
      </c>
      <c r="KY250" s="151">
        <v>64</v>
      </c>
      <c r="KZ250" s="151">
        <v>28</v>
      </c>
      <c r="LA250" s="151">
        <v>3</v>
      </c>
      <c r="LB250" s="151"/>
      <c r="LC250" s="151">
        <v>0</v>
      </c>
      <c r="LD250" s="151"/>
      <c r="LE250" s="151"/>
      <c r="LF250" s="151"/>
      <c r="LG250" s="151"/>
      <c r="LH250" s="151"/>
      <c r="LI250" s="151"/>
      <c r="LJ250" s="151"/>
      <c r="LK250" s="151"/>
      <c r="LL250" s="151"/>
      <c r="LM250" s="151">
        <v>0</v>
      </c>
      <c r="LN250" s="151">
        <v>9666</v>
      </c>
      <c r="LO250" s="151"/>
      <c r="LP250" s="151"/>
      <c r="LQ250" s="151"/>
      <c r="LR250" s="151"/>
      <c r="LS250" s="151">
        <v>1</v>
      </c>
      <c r="LT250" s="151"/>
      <c r="LU250" s="151"/>
      <c r="LV250" s="151">
        <v>4</v>
      </c>
      <c r="LW250" s="151">
        <v>27</v>
      </c>
      <c r="LX250" s="151">
        <v>2564</v>
      </c>
      <c r="LY250" s="151">
        <v>146</v>
      </c>
      <c r="LZ250" s="151">
        <v>13</v>
      </c>
      <c r="MA250" s="151">
        <v>669</v>
      </c>
      <c r="MB250" s="151">
        <v>54</v>
      </c>
      <c r="MC250" s="151">
        <v>73</v>
      </c>
      <c r="MD250" s="151">
        <v>10</v>
      </c>
      <c r="ME250" s="151">
        <v>66</v>
      </c>
      <c r="MF250" s="151">
        <v>43</v>
      </c>
      <c r="MG250" s="151">
        <v>16</v>
      </c>
      <c r="MH250" s="151">
        <v>1</v>
      </c>
      <c r="MI250" s="151">
        <v>677</v>
      </c>
      <c r="MJ250" s="151">
        <v>535</v>
      </c>
      <c r="MK250" s="151">
        <v>199</v>
      </c>
      <c r="ML250" s="151">
        <v>130</v>
      </c>
      <c r="MM250" s="151">
        <v>3</v>
      </c>
      <c r="MN250" s="151">
        <v>8</v>
      </c>
      <c r="MO250" s="151">
        <v>38</v>
      </c>
      <c r="MP250" s="151">
        <v>824</v>
      </c>
      <c r="MQ250" s="151">
        <v>57</v>
      </c>
      <c r="MR250" s="151">
        <v>9</v>
      </c>
      <c r="MS250" s="151">
        <v>64</v>
      </c>
      <c r="MT250" s="151">
        <v>811</v>
      </c>
      <c r="MU250" s="151">
        <v>145</v>
      </c>
      <c r="MV250" s="151">
        <v>1244</v>
      </c>
      <c r="MW250" s="151"/>
      <c r="MX250" s="151">
        <v>467</v>
      </c>
      <c r="MY250" s="151">
        <v>671</v>
      </c>
      <c r="MZ250" s="151">
        <v>774</v>
      </c>
      <c r="NA250" s="151">
        <v>1282</v>
      </c>
      <c r="NB250" s="151">
        <v>118</v>
      </c>
      <c r="NC250" s="151">
        <v>10</v>
      </c>
      <c r="ND250" s="151">
        <v>13</v>
      </c>
      <c r="NE250" s="151">
        <v>16</v>
      </c>
      <c r="NF250" s="151"/>
      <c r="NG250" s="151"/>
      <c r="NH250" s="151"/>
      <c r="NI250" s="151"/>
      <c r="NJ250" s="151"/>
      <c r="NK250" s="151"/>
      <c r="NL250" s="151"/>
      <c r="NM250" s="151">
        <v>9</v>
      </c>
      <c r="NN250" s="151">
        <v>3</v>
      </c>
      <c r="NO250" s="151">
        <v>17</v>
      </c>
      <c r="NP250" s="151">
        <v>156</v>
      </c>
      <c r="NQ250" s="151">
        <v>579</v>
      </c>
      <c r="NR250" s="151">
        <v>118</v>
      </c>
      <c r="NS250" s="151">
        <v>12</v>
      </c>
      <c r="NT250" s="151">
        <v>7</v>
      </c>
      <c r="NU250" s="151">
        <v>244</v>
      </c>
      <c r="NV250" s="151">
        <v>151</v>
      </c>
      <c r="NW250" s="151"/>
      <c r="NX250" s="151">
        <v>0</v>
      </c>
      <c r="NY250" s="151">
        <v>9</v>
      </c>
      <c r="NZ250" s="151"/>
      <c r="OA250" s="151"/>
      <c r="OB250" s="151"/>
      <c r="OC250" s="151">
        <v>9</v>
      </c>
      <c r="OD250" s="151"/>
      <c r="OE250" s="151">
        <v>1</v>
      </c>
      <c r="OF250" s="151">
        <v>613</v>
      </c>
      <c r="OG250" s="151">
        <v>32</v>
      </c>
      <c r="OH250" s="151">
        <v>4</v>
      </c>
      <c r="OI250" s="151"/>
      <c r="OJ250" s="151">
        <v>1255</v>
      </c>
      <c r="OK250" s="151">
        <v>8237</v>
      </c>
      <c r="OL250" s="151">
        <v>911</v>
      </c>
      <c r="OM250" s="151">
        <v>933</v>
      </c>
      <c r="ON250" s="151"/>
      <c r="OO250" s="152">
        <v>874</v>
      </c>
      <c r="OP250" s="142">
        <v>120937</v>
      </c>
      <c r="OQ250" s="153">
        <v>642</v>
      </c>
      <c r="OR250" s="151"/>
      <c r="OS250" s="151"/>
      <c r="OT250" s="151"/>
      <c r="OU250" s="151"/>
      <c r="OV250" s="151">
        <v>165</v>
      </c>
      <c r="OW250" s="151">
        <v>27845</v>
      </c>
      <c r="OX250" s="151">
        <v>-31981</v>
      </c>
      <c r="OY250" s="151"/>
      <c r="OZ250" s="151"/>
      <c r="PA250" s="151"/>
      <c r="PB250" s="151"/>
      <c r="PC250" s="151"/>
      <c r="PD250" s="151"/>
      <c r="PE250" s="151"/>
      <c r="PF250" s="151"/>
      <c r="PG250" s="151"/>
      <c r="PH250" s="151"/>
      <c r="PI250" s="151"/>
      <c r="PJ250" s="154"/>
      <c r="PK250" s="142">
        <v>-3329</v>
      </c>
      <c r="PL250" s="142">
        <v>117608</v>
      </c>
    </row>
    <row r="251" spans="1:428" ht="15" x14ac:dyDescent="0.25">
      <c r="A251" s="156">
        <v>325211</v>
      </c>
      <c r="B251" s="157" t="s">
        <v>732</v>
      </c>
      <c r="C251" s="147" t="s">
        <v>433</v>
      </c>
      <c r="D251" s="153"/>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v>0</v>
      </c>
      <c r="AE251" s="151"/>
      <c r="AF251" s="151"/>
      <c r="AG251" s="151"/>
      <c r="AH251" s="151"/>
      <c r="AI251" s="151"/>
      <c r="AJ251" s="151"/>
      <c r="AK251" s="151"/>
      <c r="AL251" s="151"/>
      <c r="AM251" s="151"/>
      <c r="AN251" s="151"/>
      <c r="AO251" s="151">
        <v>790</v>
      </c>
      <c r="AP251" s="151"/>
      <c r="AQ251" s="151">
        <v>36</v>
      </c>
      <c r="AR251" s="151">
        <v>1</v>
      </c>
      <c r="AS251" s="151">
        <v>1169</v>
      </c>
      <c r="AT251" s="151">
        <v>6</v>
      </c>
      <c r="AU251" s="151"/>
      <c r="AV251" s="151"/>
      <c r="AW251" s="151"/>
      <c r="AX251" s="151"/>
      <c r="AY251" s="151">
        <v>3</v>
      </c>
      <c r="AZ251" s="151">
        <v>1</v>
      </c>
      <c r="BA251" s="151"/>
      <c r="BB251" s="151">
        <v>29</v>
      </c>
      <c r="BC251" s="151">
        <v>41</v>
      </c>
      <c r="BD251" s="151">
        <v>1</v>
      </c>
      <c r="BE251" s="151">
        <v>3</v>
      </c>
      <c r="BF251" s="151"/>
      <c r="BG251" s="151"/>
      <c r="BH251" s="151"/>
      <c r="BI251" s="151"/>
      <c r="BJ251" s="151"/>
      <c r="BK251" s="151">
        <v>11</v>
      </c>
      <c r="BL251" s="151"/>
      <c r="BM251" s="151"/>
      <c r="BN251" s="151"/>
      <c r="BO251" s="151">
        <v>1</v>
      </c>
      <c r="BP251" s="151">
        <v>24</v>
      </c>
      <c r="BQ251" s="151">
        <v>199</v>
      </c>
      <c r="BR251" s="151"/>
      <c r="BS251" s="151"/>
      <c r="BT251" s="151"/>
      <c r="BU251" s="151"/>
      <c r="BV251" s="151">
        <v>1</v>
      </c>
      <c r="BW251" s="151">
        <v>31</v>
      </c>
      <c r="BX251" s="151"/>
      <c r="BY251" s="151"/>
      <c r="BZ251" s="151"/>
      <c r="CA251" s="151">
        <v>105</v>
      </c>
      <c r="CB251" s="151">
        <v>36</v>
      </c>
      <c r="CC251" s="151"/>
      <c r="CD251" s="151"/>
      <c r="CE251" s="151">
        <v>18</v>
      </c>
      <c r="CF251" s="151">
        <v>109</v>
      </c>
      <c r="CG251" s="151">
        <v>55</v>
      </c>
      <c r="CH251" s="151"/>
      <c r="CI251" s="151"/>
      <c r="CJ251" s="151"/>
      <c r="CK251" s="151"/>
      <c r="CL251" s="151"/>
      <c r="CM251" s="151"/>
      <c r="CN251" s="151">
        <v>1</v>
      </c>
      <c r="CO251" s="151">
        <v>102</v>
      </c>
      <c r="CP251" s="151">
        <v>28</v>
      </c>
      <c r="CQ251" s="151"/>
      <c r="CR251" s="151">
        <v>112</v>
      </c>
      <c r="CS251" s="151"/>
      <c r="CT251" s="151"/>
      <c r="CU251" s="151"/>
      <c r="CV251" s="151"/>
      <c r="CW251" s="151"/>
      <c r="CX251" s="151"/>
      <c r="CY251" s="151"/>
      <c r="CZ251" s="151"/>
      <c r="DA251" s="151"/>
      <c r="DB251" s="151"/>
      <c r="DC251" s="151"/>
      <c r="DD251" s="151"/>
      <c r="DE251" s="151"/>
      <c r="DF251" s="151"/>
      <c r="DG251" s="151"/>
      <c r="DH251" s="151">
        <v>1</v>
      </c>
      <c r="DI251" s="151"/>
      <c r="DJ251" s="151"/>
      <c r="DK251" s="151"/>
      <c r="DL251" s="151"/>
      <c r="DM251" s="151">
        <v>1</v>
      </c>
      <c r="DN251" s="151">
        <v>9</v>
      </c>
      <c r="DO251" s="151">
        <v>2</v>
      </c>
      <c r="DP251" s="151">
        <v>3</v>
      </c>
      <c r="DQ251" s="151">
        <v>4</v>
      </c>
      <c r="DR251" s="151">
        <v>123</v>
      </c>
      <c r="DS251" s="151"/>
      <c r="DT251" s="151">
        <v>19</v>
      </c>
      <c r="DU251" s="151">
        <v>1</v>
      </c>
      <c r="DV251" s="151">
        <v>12</v>
      </c>
      <c r="DW251" s="151">
        <v>10</v>
      </c>
      <c r="DX251" s="151">
        <v>13</v>
      </c>
      <c r="DY251" s="151">
        <v>9</v>
      </c>
      <c r="DZ251" s="151"/>
      <c r="EA251" s="151">
        <v>14</v>
      </c>
      <c r="EB251" s="151"/>
      <c r="EC251" s="151">
        <v>6</v>
      </c>
      <c r="ED251" s="151"/>
      <c r="EE251" s="151">
        <v>15</v>
      </c>
      <c r="EF251" s="151">
        <v>80</v>
      </c>
      <c r="EG251" s="151">
        <v>198</v>
      </c>
      <c r="EH251" s="151"/>
      <c r="EI251" s="151">
        <v>8</v>
      </c>
      <c r="EJ251" s="151">
        <v>39</v>
      </c>
      <c r="EK251" s="151">
        <v>14</v>
      </c>
      <c r="EL251" s="151">
        <v>101</v>
      </c>
      <c r="EM251" s="151">
        <v>3</v>
      </c>
      <c r="EN251" s="151">
        <v>484</v>
      </c>
      <c r="EO251" s="151">
        <v>205</v>
      </c>
      <c r="EP251" s="151"/>
      <c r="EQ251" s="151"/>
      <c r="ER251" s="151"/>
      <c r="ES251" s="151"/>
      <c r="ET251" s="151">
        <v>0</v>
      </c>
      <c r="EU251" s="151"/>
      <c r="EV251" s="151"/>
      <c r="EW251" s="151">
        <v>3</v>
      </c>
      <c r="EX251" s="151">
        <v>172</v>
      </c>
      <c r="EY251" s="151">
        <v>212</v>
      </c>
      <c r="EZ251" s="151">
        <v>284</v>
      </c>
      <c r="FA251" s="151">
        <v>67</v>
      </c>
      <c r="FB251" s="151">
        <v>366</v>
      </c>
      <c r="FC251" s="151">
        <v>86</v>
      </c>
      <c r="FD251" s="151">
        <v>915</v>
      </c>
      <c r="FE251" s="151">
        <v>160</v>
      </c>
      <c r="FF251" s="151"/>
      <c r="FG251" s="151"/>
      <c r="FH251" s="151"/>
      <c r="FI251" s="151"/>
      <c r="FJ251" s="151"/>
      <c r="FK251" s="151"/>
      <c r="FL251" s="151"/>
      <c r="FM251" s="151">
        <v>196</v>
      </c>
      <c r="FN251" s="151"/>
      <c r="FO251" s="151">
        <v>4</v>
      </c>
      <c r="FP251" s="151"/>
      <c r="FQ251" s="151"/>
      <c r="FR251" s="151">
        <v>10</v>
      </c>
      <c r="FS251" s="151">
        <v>4</v>
      </c>
      <c r="FT251" s="151">
        <v>66</v>
      </c>
      <c r="FU251" s="151">
        <v>69</v>
      </c>
      <c r="FV251" s="151">
        <v>141</v>
      </c>
      <c r="FW251" s="151">
        <v>96</v>
      </c>
      <c r="FX251" s="151"/>
      <c r="FY251" s="151">
        <v>700</v>
      </c>
      <c r="FZ251" s="151">
        <v>177</v>
      </c>
      <c r="GA251" s="151"/>
      <c r="GB251" s="151">
        <v>410</v>
      </c>
      <c r="GC251" s="151"/>
      <c r="GD251" s="151"/>
      <c r="GE251" s="151">
        <v>141</v>
      </c>
      <c r="GF251" s="151">
        <v>106</v>
      </c>
      <c r="GG251" s="151">
        <v>4</v>
      </c>
      <c r="GH251" s="151">
        <v>166</v>
      </c>
      <c r="GI251" s="151">
        <v>439</v>
      </c>
      <c r="GJ251" s="151"/>
      <c r="GK251" s="151"/>
      <c r="GL251" s="151"/>
      <c r="GM251" s="151"/>
      <c r="GN251" s="151"/>
      <c r="GO251" s="151"/>
      <c r="GP251" s="151"/>
      <c r="GQ251" s="151"/>
      <c r="GR251" s="151"/>
      <c r="GS251" s="151"/>
      <c r="GT251" s="151">
        <v>13</v>
      </c>
      <c r="GU251" s="151">
        <v>44</v>
      </c>
      <c r="GV251" s="151">
        <v>410</v>
      </c>
      <c r="GW251" s="151">
        <v>8</v>
      </c>
      <c r="GX251" s="151"/>
      <c r="GY251" s="151"/>
      <c r="GZ251" s="151"/>
      <c r="HA251" s="151"/>
      <c r="HB251" s="151"/>
      <c r="HC251" s="151"/>
      <c r="HD251" s="151"/>
      <c r="HE251" s="151"/>
      <c r="HF251" s="151"/>
      <c r="HG251" s="151"/>
      <c r="HH251" s="151"/>
      <c r="HI251" s="151"/>
      <c r="HJ251" s="151"/>
      <c r="HK251" s="151"/>
      <c r="HL251" s="151">
        <v>1</v>
      </c>
      <c r="HM251" s="151"/>
      <c r="HN251" s="151">
        <v>863</v>
      </c>
      <c r="HO251" s="151">
        <v>153</v>
      </c>
      <c r="HP251" s="151"/>
      <c r="HQ251" s="151"/>
      <c r="HR251" s="151">
        <v>169</v>
      </c>
      <c r="HS251" s="151"/>
      <c r="HT251" s="151">
        <v>24</v>
      </c>
      <c r="HU251" s="151"/>
      <c r="HV251" s="151"/>
      <c r="HW251" s="151">
        <v>178</v>
      </c>
      <c r="HX251" s="151">
        <v>5</v>
      </c>
      <c r="HY251" s="151">
        <v>592</v>
      </c>
      <c r="HZ251" s="151">
        <v>2</v>
      </c>
      <c r="IA251" s="151">
        <v>572</v>
      </c>
      <c r="IB251" s="151"/>
      <c r="IC251" s="151"/>
      <c r="ID251" s="151"/>
      <c r="IE251" s="151"/>
      <c r="IF251" s="151"/>
      <c r="IG251" s="151"/>
      <c r="IH251" s="151"/>
      <c r="II251" s="151">
        <v>22</v>
      </c>
      <c r="IJ251" s="151"/>
      <c r="IK251" s="151">
        <v>2</v>
      </c>
      <c r="IL251" s="151"/>
      <c r="IM251" s="151">
        <v>165</v>
      </c>
      <c r="IN251" s="151">
        <v>9577</v>
      </c>
      <c r="IO251" s="151">
        <v>1916</v>
      </c>
      <c r="IP251" s="151"/>
      <c r="IQ251" s="151"/>
      <c r="IR251" s="151"/>
      <c r="IS251" s="151"/>
      <c r="IT251" s="151"/>
      <c r="IU251" s="151"/>
      <c r="IV251" s="151">
        <v>2279</v>
      </c>
      <c r="IW251" s="151">
        <v>1029</v>
      </c>
      <c r="IX251" s="151"/>
      <c r="IY251" s="151"/>
      <c r="IZ251" s="151">
        <v>261</v>
      </c>
      <c r="JA251" s="151">
        <v>2618</v>
      </c>
      <c r="JB251" s="151">
        <v>11892</v>
      </c>
      <c r="JC251" s="151">
        <v>6394</v>
      </c>
      <c r="JD251" s="151">
        <v>569</v>
      </c>
      <c r="JE251" s="151">
        <v>2514</v>
      </c>
      <c r="JF251" s="151">
        <v>698</v>
      </c>
      <c r="JG251" s="151">
        <v>3461</v>
      </c>
      <c r="JH251" s="151">
        <v>19874</v>
      </c>
      <c r="JI251" s="151">
        <v>64</v>
      </c>
      <c r="JJ251" s="151">
        <v>139</v>
      </c>
      <c r="JK251" s="151">
        <v>292</v>
      </c>
      <c r="JL251" s="151"/>
      <c r="JM251" s="151"/>
      <c r="JN251" s="151"/>
      <c r="JO251" s="151"/>
      <c r="JP251" s="151"/>
      <c r="JQ251" s="151"/>
      <c r="JR251" s="151"/>
      <c r="JS251" s="151"/>
      <c r="JT251" s="151"/>
      <c r="JU251" s="151"/>
      <c r="JV251" s="151"/>
      <c r="JW251" s="151">
        <v>20</v>
      </c>
      <c r="JX251" s="151"/>
      <c r="JY251" s="151"/>
      <c r="JZ251" s="151"/>
      <c r="KA251" s="151"/>
      <c r="KB251" s="151"/>
      <c r="KC251" s="151"/>
      <c r="KD251" s="151"/>
      <c r="KE251" s="151"/>
      <c r="KF251" s="151"/>
      <c r="KG251" s="151"/>
      <c r="KH251" s="151"/>
      <c r="KI251" s="151"/>
      <c r="KJ251" s="151"/>
      <c r="KK251" s="151"/>
      <c r="KL251" s="151"/>
      <c r="KM251" s="151"/>
      <c r="KN251" s="151"/>
      <c r="KO251" s="151"/>
      <c r="KP251" s="151"/>
      <c r="KQ251" s="151"/>
      <c r="KR251" s="151"/>
      <c r="KS251" s="151"/>
      <c r="KT251" s="151"/>
      <c r="KU251" s="151"/>
      <c r="KV251" s="151"/>
      <c r="KW251" s="151"/>
      <c r="KX251" s="151"/>
      <c r="KY251" s="151"/>
      <c r="KZ251" s="151"/>
      <c r="LA251" s="151"/>
      <c r="LB251" s="151"/>
      <c r="LC251" s="151"/>
      <c r="LD251" s="151"/>
      <c r="LE251" s="151"/>
      <c r="LF251" s="151"/>
      <c r="LG251" s="151"/>
      <c r="LH251" s="151"/>
      <c r="LI251" s="151"/>
      <c r="LJ251" s="151"/>
      <c r="LK251" s="151"/>
      <c r="LL251" s="151"/>
      <c r="LM251" s="151"/>
      <c r="LN251" s="151"/>
      <c r="LO251" s="151"/>
      <c r="LP251" s="151"/>
      <c r="LQ251" s="151"/>
      <c r="LR251" s="151"/>
      <c r="LS251" s="151"/>
      <c r="LT251" s="151"/>
      <c r="LU251" s="151">
        <v>88</v>
      </c>
      <c r="LV251" s="151"/>
      <c r="LW251" s="151"/>
      <c r="LX251" s="151">
        <v>106</v>
      </c>
      <c r="LY251" s="151"/>
      <c r="LZ251" s="151"/>
      <c r="MA251" s="151"/>
      <c r="MB251" s="151"/>
      <c r="MC251" s="151"/>
      <c r="MD251" s="151"/>
      <c r="ME251" s="151"/>
      <c r="MF251" s="151"/>
      <c r="MG251" s="151"/>
      <c r="MH251" s="151"/>
      <c r="MI251" s="151"/>
      <c r="MJ251" s="151"/>
      <c r="MK251" s="151"/>
      <c r="ML251" s="151"/>
      <c r="MM251" s="151"/>
      <c r="MN251" s="151"/>
      <c r="MO251" s="151"/>
      <c r="MP251" s="151"/>
      <c r="MQ251" s="151"/>
      <c r="MR251" s="151"/>
      <c r="MS251" s="151"/>
      <c r="MT251" s="151"/>
      <c r="MU251" s="151"/>
      <c r="MV251" s="151"/>
      <c r="MW251" s="151"/>
      <c r="MX251" s="151"/>
      <c r="MY251" s="151"/>
      <c r="MZ251" s="151"/>
      <c r="NA251" s="151"/>
      <c r="NB251" s="151"/>
      <c r="NC251" s="151"/>
      <c r="ND251" s="151"/>
      <c r="NE251" s="151"/>
      <c r="NF251" s="151"/>
      <c r="NG251" s="151"/>
      <c r="NH251" s="151"/>
      <c r="NI251" s="151"/>
      <c r="NJ251" s="151"/>
      <c r="NK251" s="151"/>
      <c r="NL251" s="151"/>
      <c r="NM251" s="151"/>
      <c r="NN251" s="151"/>
      <c r="NO251" s="151"/>
      <c r="NP251" s="151"/>
      <c r="NQ251" s="151"/>
      <c r="NR251" s="151"/>
      <c r="NS251" s="151"/>
      <c r="NT251" s="151"/>
      <c r="NU251" s="151"/>
      <c r="NV251" s="151"/>
      <c r="NW251" s="151"/>
      <c r="NX251" s="151"/>
      <c r="NY251" s="151"/>
      <c r="NZ251" s="151"/>
      <c r="OA251" s="151"/>
      <c r="OB251" s="151"/>
      <c r="OC251" s="151"/>
      <c r="OD251" s="151"/>
      <c r="OE251" s="151">
        <v>1</v>
      </c>
      <c r="OF251" s="151">
        <v>2</v>
      </c>
      <c r="OG251" s="151"/>
      <c r="OH251" s="151"/>
      <c r="OI251" s="151"/>
      <c r="OJ251" s="151">
        <v>1</v>
      </c>
      <c r="OK251" s="151"/>
      <c r="OL251" s="151"/>
      <c r="OM251" s="151">
        <v>8</v>
      </c>
      <c r="ON251" s="151"/>
      <c r="OO251" s="152"/>
      <c r="OP251" s="142">
        <v>76307</v>
      </c>
      <c r="OQ251" s="153"/>
      <c r="OR251" s="151"/>
      <c r="OS251" s="151"/>
      <c r="OT251" s="151"/>
      <c r="OU251" s="151"/>
      <c r="OV251" s="151">
        <v>617</v>
      </c>
      <c r="OW251" s="151">
        <v>26239</v>
      </c>
      <c r="OX251" s="151">
        <v>-14625</v>
      </c>
      <c r="OY251" s="151"/>
      <c r="OZ251" s="151"/>
      <c r="PA251" s="151"/>
      <c r="PB251" s="151"/>
      <c r="PC251" s="151"/>
      <c r="PD251" s="151"/>
      <c r="PE251" s="151"/>
      <c r="PF251" s="151"/>
      <c r="PG251" s="151"/>
      <c r="PH251" s="151"/>
      <c r="PI251" s="151"/>
      <c r="PJ251" s="154"/>
      <c r="PK251" s="142">
        <v>12230</v>
      </c>
      <c r="PL251" s="142">
        <v>88537</v>
      </c>
    </row>
    <row r="252" spans="1:428" ht="15" x14ac:dyDescent="0.25">
      <c r="A252" s="156" t="s">
        <v>634</v>
      </c>
      <c r="B252" s="157" t="s">
        <v>732</v>
      </c>
      <c r="C252" s="147" t="s">
        <v>434</v>
      </c>
      <c r="D252" s="153"/>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c r="AE252" s="151"/>
      <c r="AF252" s="151"/>
      <c r="AG252" s="151"/>
      <c r="AH252" s="151"/>
      <c r="AI252" s="151"/>
      <c r="AJ252" s="151"/>
      <c r="AK252" s="151"/>
      <c r="AL252" s="151"/>
      <c r="AM252" s="151"/>
      <c r="AN252" s="151"/>
      <c r="AO252" s="151"/>
      <c r="AP252" s="151">
        <v>161</v>
      </c>
      <c r="AQ252" s="151">
        <v>1</v>
      </c>
      <c r="AR252" s="151">
        <v>4</v>
      </c>
      <c r="AS252" s="151">
        <v>29</v>
      </c>
      <c r="AT252" s="151"/>
      <c r="AU252" s="151"/>
      <c r="AV252" s="151"/>
      <c r="AW252" s="151"/>
      <c r="AX252" s="151"/>
      <c r="AY252" s="151">
        <v>8</v>
      </c>
      <c r="AZ252" s="151">
        <v>9</v>
      </c>
      <c r="BA252" s="151"/>
      <c r="BB252" s="151">
        <v>46</v>
      </c>
      <c r="BC252" s="151">
        <v>2</v>
      </c>
      <c r="BD252" s="151">
        <v>261</v>
      </c>
      <c r="BE252" s="151">
        <v>4</v>
      </c>
      <c r="BF252" s="151"/>
      <c r="BG252" s="151"/>
      <c r="BH252" s="151"/>
      <c r="BI252" s="151"/>
      <c r="BJ252" s="151">
        <v>23</v>
      </c>
      <c r="BK252" s="151"/>
      <c r="BL252" s="151"/>
      <c r="BM252" s="151"/>
      <c r="BN252" s="151"/>
      <c r="BO252" s="151">
        <v>1</v>
      </c>
      <c r="BP252" s="151">
        <v>1</v>
      </c>
      <c r="BQ252" s="151"/>
      <c r="BR252" s="151"/>
      <c r="BS252" s="151"/>
      <c r="BT252" s="151"/>
      <c r="BU252" s="151"/>
      <c r="BV252" s="151">
        <v>4</v>
      </c>
      <c r="BW252" s="151"/>
      <c r="BX252" s="151"/>
      <c r="BY252" s="151"/>
      <c r="BZ252" s="151"/>
      <c r="CA252" s="151">
        <v>59</v>
      </c>
      <c r="CB252" s="151"/>
      <c r="CC252" s="151"/>
      <c r="CD252" s="151"/>
      <c r="CE252" s="151"/>
      <c r="CF252" s="151">
        <v>14</v>
      </c>
      <c r="CG252" s="151"/>
      <c r="CH252" s="151"/>
      <c r="CI252" s="151"/>
      <c r="CJ252" s="151"/>
      <c r="CK252" s="151"/>
      <c r="CL252" s="151"/>
      <c r="CM252" s="151"/>
      <c r="CN252" s="151"/>
      <c r="CO252" s="151"/>
      <c r="CP252" s="151">
        <v>105</v>
      </c>
      <c r="CQ252" s="151"/>
      <c r="CR252" s="151"/>
      <c r="CS252" s="151"/>
      <c r="CT252" s="151"/>
      <c r="CU252" s="151"/>
      <c r="CV252" s="151"/>
      <c r="CW252" s="151"/>
      <c r="CX252" s="151"/>
      <c r="CY252" s="151"/>
      <c r="CZ252" s="151"/>
      <c r="DA252" s="151"/>
      <c r="DB252" s="151"/>
      <c r="DC252" s="151"/>
      <c r="DD252" s="151"/>
      <c r="DE252" s="151"/>
      <c r="DF252" s="151"/>
      <c r="DG252" s="151"/>
      <c r="DH252" s="151">
        <v>139</v>
      </c>
      <c r="DI252" s="151"/>
      <c r="DJ252" s="151"/>
      <c r="DK252" s="151"/>
      <c r="DL252" s="151"/>
      <c r="DM252" s="151"/>
      <c r="DN252" s="151"/>
      <c r="DO252" s="151"/>
      <c r="DP252" s="151"/>
      <c r="DQ252" s="151"/>
      <c r="DR252" s="151"/>
      <c r="DS252" s="151">
        <v>6</v>
      </c>
      <c r="DT252" s="151">
        <v>134</v>
      </c>
      <c r="DU252" s="151"/>
      <c r="DV252" s="151"/>
      <c r="DW252" s="151"/>
      <c r="DX252" s="151"/>
      <c r="DY252" s="151"/>
      <c r="DZ252" s="151">
        <v>23</v>
      </c>
      <c r="EA252" s="151"/>
      <c r="EB252" s="151"/>
      <c r="EC252" s="151"/>
      <c r="ED252" s="151"/>
      <c r="EE252" s="151"/>
      <c r="EF252" s="151"/>
      <c r="EG252" s="151"/>
      <c r="EH252" s="151"/>
      <c r="EI252" s="151"/>
      <c r="EJ252" s="151"/>
      <c r="EK252" s="151"/>
      <c r="EL252" s="151"/>
      <c r="EM252" s="151"/>
      <c r="EN252" s="151">
        <v>6</v>
      </c>
      <c r="EO252" s="151"/>
      <c r="EP252" s="151"/>
      <c r="EQ252" s="151"/>
      <c r="ER252" s="151"/>
      <c r="ES252" s="151"/>
      <c r="ET252" s="151"/>
      <c r="EU252" s="151"/>
      <c r="EV252" s="151"/>
      <c r="EW252" s="151"/>
      <c r="EX252" s="151"/>
      <c r="EY252" s="151">
        <v>15</v>
      </c>
      <c r="EZ252" s="151">
        <v>10</v>
      </c>
      <c r="FA252" s="151">
        <v>40</v>
      </c>
      <c r="FB252" s="151">
        <v>569</v>
      </c>
      <c r="FC252" s="151">
        <v>7</v>
      </c>
      <c r="FD252" s="151">
        <v>85</v>
      </c>
      <c r="FE252" s="151">
        <v>46</v>
      </c>
      <c r="FF252" s="151"/>
      <c r="FG252" s="151"/>
      <c r="FH252" s="151"/>
      <c r="FI252" s="151"/>
      <c r="FJ252" s="151">
        <v>30</v>
      </c>
      <c r="FK252" s="151"/>
      <c r="FL252" s="151"/>
      <c r="FM252" s="151"/>
      <c r="FN252" s="151"/>
      <c r="FO252" s="151">
        <v>1</v>
      </c>
      <c r="FP252" s="151">
        <v>15</v>
      </c>
      <c r="FQ252" s="151"/>
      <c r="FR252" s="151"/>
      <c r="FS252" s="151"/>
      <c r="FT252" s="151"/>
      <c r="FU252" s="151"/>
      <c r="FV252" s="151"/>
      <c r="FW252" s="151"/>
      <c r="FX252" s="151"/>
      <c r="FY252" s="151">
        <v>854</v>
      </c>
      <c r="FZ252" s="151">
        <v>476</v>
      </c>
      <c r="GA252" s="151">
        <v>3</v>
      </c>
      <c r="GB252" s="151">
        <v>10</v>
      </c>
      <c r="GC252" s="151">
        <v>1</v>
      </c>
      <c r="GD252" s="151"/>
      <c r="GE252" s="151">
        <v>40</v>
      </c>
      <c r="GF252" s="151"/>
      <c r="GG252" s="151">
        <v>9</v>
      </c>
      <c r="GH252" s="151"/>
      <c r="GI252" s="151">
        <v>641</v>
      </c>
      <c r="GJ252" s="151"/>
      <c r="GK252" s="151"/>
      <c r="GL252" s="151"/>
      <c r="GM252" s="151"/>
      <c r="GN252" s="151"/>
      <c r="GO252" s="151"/>
      <c r="GP252" s="151"/>
      <c r="GQ252" s="151"/>
      <c r="GR252" s="151"/>
      <c r="GS252" s="151"/>
      <c r="GT252" s="151"/>
      <c r="GU252" s="151"/>
      <c r="GV252" s="151"/>
      <c r="GW252" s="151"/>
      <c r="GX252" s="151"/>
      <c r="GY252" s="151"/>
      <c r="GZ252" s="151"/>
      <c r="HA252" s="151"/>
      <c r="HB252" s="151"/>
      <c r="HC252" s="151"/>
      <c r="HD252" s="151"/>
      <c r="HE252" s="151"/>
      <c r="HF252" s="151"/>
      <c r="HG252" s="151"/>
      <c r="HH252" s="151"/>
      <c r="HI252" s="151"/>
      <c r="HJ252" s="151"/>
      <c r="HK252" s="151"/>
      <c r="HL252" s="151">
        <v>529</v>
      </c>
      <c r="HM252" s="151">
        <v>2179</v>
      </c>
      <c r="HN252" s="151">
        <v>2542</v>
      </c>
      <c r="HO252" s="151">
        <v>163</v>
      </c>
      <c r="HP252" s="151">
        <v>3185</v>
      </c>
      <c r="HQ252" s="151">
        <v>257</v>
      </c>
      <c r="HR252" s="151">
        <v>826</v>
      </c>
      <c r="HS252" s="151">
        <v>2</v>
      </c>
      <c r="HT252" s="151">
        <v>3</v>
      </c>
      <c r="HU252" s="151"/>
      <c r="HV252" s="151">
        <v>8</v>
      </c>
      <c r="HW252" s="151"/>
      <c r="HX252" s="151"/>
      <c r="HY252" s="151">
        <v>100</v>
      </c>
      <c r="HZ252" s="151">
        <v>15</v>
      </c>
      <c r="IA252" s="151"/>
      <c r="IB252" s="151">
        <v>88</v>
      </c>
      <c r="IC252" s="151"/>
      <c r="ID252" s="151"/>
      <c r="IE252" s="151"/>
      <c r="IF252" s="151">
        <v>3</v>
      </c>
      <c r="IG252" s="151"/>
      <c r="IH252" s="151"/>
      <c r="II252" s="151"/>
      <c r="IJ252" s="151"/>
      <c r="IK252" s="151"/>
      <c r="IL252" s="151"/>
      <c r="IM252" s="151">
        <v>27</v>
      </c>
      <c r="IN252" s="151">
        <v>15</v>
      </c>
      <c r="IO252" s="151">
        <v>97</v>
      </c>
      <c r="IP252" s="151"/>
      <c r="IQ252" s="151"/>
      <c r="IR252" s="151"/>
      <c r="IS252" s="151"/>
      <c r="IT252" s="151"/>
      <c r="IU252" s="151"/>
      <c r="IV252" s="151">
        <v>117</v>
      </c>
      <c r="IW252" s="151">
        <v>816</v>
      </c>
      <c r="IX252" s="151"/>
      <c r="IY252" s="151"/>
      <c r="IZ252" s="151"/>
      <c r="JA252" s="151">
        <v>92</v>
      </c>
      <c r="JB252" s="151">
        <v>110</v>
      </c>
      <c r="JC252" s="151">
        <v>44</v>
      </c>
      <c r="JD252" s="151">
        <v>40</v>
      </c>
      <c r="JE252" s="151">
        <v>819</v>
      </c>
      <c r="JF252" s="151">
        <v>164</v>
      </c>
      <c r="JG252" s="151"/>
      <c r="JH252" s="151">
        <v>115</v>
      </c>
      <c r="JI252" s="151">
        <v>1802</v>
      </c>
      <c r="JJ252" s="151">
        <v>305</v>
      </c>
      <c r="JK252" s="151">
        <v>876</v>
      </c>
      <c r="JL252" s="151"/>
      <c r="JM252" s="151"/>
      <c r="JN252" s="151"/>
      <c r="JO252" s="151"/>
      <c r="JP252" s="151"/>
      <c r="JQ252" s="151"/>
      <c r="JR252" s="151"/>
      <c r="JS252" s="151"/>
      <c r="JT252" s="151"/>
      <c r="JU252" s="151"/>
      <c r="JV252" s="151"/>
      <c r="JW252" s="151"/>
      <c r="JX252" s="151"/>
      <c r="JY252" s="151"/>
      <c r="JZ252" s="151"/>
      <c r="KA252" s="151"/>
      <c r="KB252" s="151"/>
      <c r="KC252" s="151"/>
      <c r="KD252" s="151"/>
      <c r="KE252" s="151"/>
      <c r="KF252" s="151"/>
      <c r="KG252" s="151"/>
      <c r="KH252" s="151"/>
      <c r="KI252" s="151"/>
      <c r="KJ252" s="151"/>
      <c r="KK252" s="151"/>
      <c r="KL252" s="151"/>
      <c r="KM252" s="151"/>
      <c r="KN252" s="151"/>
      <c r="KO252" s="151"/>
      <c r="KP252" s="151"/>
      <c r="KQ252" s="151"/>
      <c r="KR252" s="151"/>
      <c r="KS252" s="151"/>
      <c r="KT252" s="151"/>
      <c r="KU252" s="151"/>
      <c r="KV252" s="151"/>
      <c r="KW252" s="151"/>
      <c r="KX252" s="151"/>
      <c r="KY252" s="151"/>
      <c r="KZ252" s="151"/>
      <c r="LA252" s="151"/>
      <c r="LB252" s="151"/>
      <c r="LC252" s="151"/>
      <c r="LD252" s="151"/>
      <c r="LE252" s="151"/>
      <c r="LF252" s="151"/>
      <c r="LG252" s="151"/>
      <c r="LH252" s="151"/>
      <c r="LI252" s="151"/>
      <c r="LJ252" s="151"/>
      <c r="LK252" s="151"/>
      <c r="LL252" s="151"/>
      <c r="LM252" s="151"/>
      <c r="LN252" s="151"/>
      <c r="LO252" s="151"/>
      <c r="LP252" s="151"/>
      <c r="LQ252" s="151"/>
      <c r="LR252" s="151"/>
      <c r="LS252" s="151"/>
      <c r="LT252" s="151"/>
      <c r="LU252" s="151"/>
      <c r="LV252" s="151"/>
      <c r="LW252" s="151"/>
      <c r="LX252" s="151">
        <v>77</v>
      </c>
      <c r="LY252" s="151"/>
      <c r="LZ252" s="151"/>
      <c r="MA252" s="151">
        <v>31</v>
      </c>
      <c r="MB252" s="151"/>
      <c r="MC252" s="151"/>
      <c r="MD252" s="151"/>
      <c r="ME252" s="151"/>
      <c r="MF252" s="151"/>
      <c r="MG252" s="151"/>
      <c r="MH252" s="151"/>
      <c r="MI252" s="151"/>
      <c r="MJ252" s="151"/>
      <c r="MK252" s="151"/>
      <c r="ML252" s="151"/>
      <c r="MM252" s="151"/>
      <c r="MN252" s="151"/>
      <c r="MO252" s="151"/>
      <c r="MP252" s="151"/>
      <c r="MQ252" s="151"/>
      <c r="MR252" s="151"/>
      <c r="MS252" s="151"/>
      <c r="MT252" s="151"/>
      <c r="MU252" s="151"/>
      <c r="MV252" s="151"/>
      <c r="MW252" s="151"/>
      <c r="MX252" s="151"/>
      <c r="MY252" s="151"/>
      <c r="MZ252" s="151"/>
      <c r="NA252" s="151">
        <v>28</v>
      </c>
      <c r="NB252" s="151"/>
      <c r="NC252" s="151"/>
      <c r="ND252" s="151"/>
      <c r="NE252" s="151"/>
      <c r="NF252" s="151"/>
      <c r="NG252" s="151"/>
      <c r="NH252" s="151"/>
      <c r="NI252" s="151"/>
      <c r="NJ252" s="151"/>
      <c r="NK252" s="151"/>
      <c r="NL252" s="151"/>
      <c r="NM252" s="151"/>
      <c r="NN252" s="151"/>
      <c r="NO252" s="151"/>
      <c r="NP252" s="151"/>
      <c r="NQ252" s="151"/>
      <c r="NR252" s="151"/>
      <c r="NS252" s="151"/>
      <c r="NT252" s="151"/>
      <c r="NU252" s="151"/>
      <c r="NV252" s="151"/>
      <c r="NW252" s="151"/>
      <c r="NX252" s="151"/>
      <c r="NY252" s="151"/>
      <c r="NZ252" s="151"/>
      <c r="OA252" s="151"/>
      <c r="OB252" s="151"/>
      <c r="OC252" s="151"/>
      <c r="OD252" s="151"/>
      <c r="OE252" s="151">
        <v>7</v>
      </c>
      <c r="OF252" s="151"/>
      <c r="OG252" s="151"/>
      <c r="OH252" s="151"/>
      <c r="OI252" s="151"/>
      <c r="OJ252" s="151"/>
      <c r="OK252" s="151"/>
      <c r="OL252" s="151"/>
      <c r="OM252" s="151">
        <v>12</v>
      </c>
      <c r="ON252" s="151"/>
      <c r="OO252" s="152">
        <v>12</v>
      </c>
      <c r="OP252" s="142">
        <v>19396</v>
      </c>
      <c r="OQ252" s="153"/>
      <c r="OR252" s="151"/>
      <c r="OS252" s="151"/>
      <c r="OT252" s="151"/>
      <c r="OU252" s="151"/>
      <c r="OV252" s="151">
        <v>-22</v>
      </c>
      <c r="OW252" s="151">
        <v>5110</v>
      </c>
      <c r="OX252" s="151">
        <v>-4595</v>
      </c>
      <c r="OY252" s="151"/>
      <c r="OZ252" s="151"/>
      <c r="PA252" s="151"/>
      <c r="PB252" s="151"/>
      <c r="PC252" s="151"/>
      <c r="PD252" s="151"/>
      <c r="PE252" s="151"/>
      <c r="PF252" s="151"/>
      <c r="PG252" s="151"/>
      <c r="PH252" s="151"/>
      <c r="PI252" s="151"/>
      <c r="PJ252" s="154"/>
      <c r="PK252" s="142">
        <v>494</v>
      </c>
      <c r="PL252" s="142">
        <v>19890</v>
      </c>
    </row>
    <row r="253" spans="1:428" ht="15" x14ac:dyDescent="0.25">
      <c r="A253" s="156">
        <v>325411</v>
      </c>
      <c r="B253" s="157" t="s">
        <v>732</v>
      </c>
      <c r="C253" s="147" t="s">
        <v>435</v>
      </c>
      <c r="D253" s="153"/>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v>479</v>
      </c>
      <c r="AE253" s="151"/>
      <c r="AF253" s="151"/>
      <c r="AG253" s="151"/>
      <c r="AH253" s="151"/>
      <c r="AI253" s="151"/>
      <c r="AJ253" s="151"/>
      <c r="AK253" s="151"/>
      <c r="AL253" s="151"/>
      <c r="AM253" s="151"/>
      <c r="AN253" s="151"/>
      <c r="AO253" s="151"/>
      <c r="AP253" s="151"/>
      <c r="AQ253" s="151"/>
      <c r="AR253" s="151"/>
      <c r="AS253" s="151"/>
      <c r="AT253" s="151"/>
      <c r="AU253" s="151"/>
      <c r="AV253" s="151"/>
      <c r="AW253" s="151"/>
      <c r="AX253" s="151"/>
      <c r="AY253" s="151"/>
      <c r="AZ253" s="151"/>
      <c r="BA253" s="151"/>
      <c r="BB253" s="151"/>
      <c r="BC253" s="151"/>
      <c r="BD253" s="151"/>
      <c r="BE253" s="151"/>
      <c r="BF253" s="151"/>
      <c r="BG253" s="151"/>
      <c r="BH253" s="151"/>
      <c r="BI253" s="151"/>
      <c r="BJ253" s="151"/>
      <c r="BK253" s="151"/>
      <c r="BL253" s="151"/>
      <c r="BM253" s="151"/>
      <c r="BN253" s="151"/>
      <c r="BO253" s="151"/>
      <c r="BP253" s="151"/>
      <c r="BQ253" s="151"/>
      <c r="BR253" s="151"/>
      <c r="BS253" s="151"/>
      <c r="BT253" s="151"/>
      <c r="BU253" s="151"/>
      <c r="BV253" s="151"/>
      <c r="BW253" s="151"/>
      <c r="BX253" s="151"/>
      <c r="BY253" s="151"/>
      <c r="BZ253" s="151"/>
      <c r="CA253" s="151"/>
      <c r="CB253" s="151"/>
      <c r="CC253" s="151"/>
      <c r="CD253" s="151"/>
      <c r="CE253" s="151"/>
      <c r="CF253" s="151"/>
      <c r="CG253" s="151"/>
      <c r="CH253" s="151"/>
      <c r="CI253" s="151"/>
      <c r="CJ253" s="151"/>
      <c r="CK253" s="151"/>
      <c r="CL253" s="151"/>
      <c r="CM253" s="151"/>
      <c r="CN253" s="151"/>
      <c r="CO253" s="151"/>
      <c r="CP253" s="151"/>
      <c r="CQ253" s="151"/>
      <c r="CR253" s="151"/>
      <c r="CS253" s="151"/>
      <c r="CT253" s="151"/>
      <c r="CU253" s="151"/>
      <c r="CV253" s="151"/>
      <c r="CW253" s="151"/>
      <c r="CX253" s="151"/>
      <c r="CY253" s="151"/>
      <c r="CZ253" s="151"/>
      <c r="DA253" s="151"/>
      <c r="DB253" s="151"/>
      <c r="DC253" s="151"/>
      <c r="DD253" s="151"/>
      <c r="DE253" s="151"/>
      <c r="DF253" s="151"/>
      <c r="DG253" s="151"/>
      <c r="DH253" s="151"/>
      <c r="DI253" s="151"/>
      <c r="DJ253" s="151"/>
      <c r="DK253" s="151"/>
      <c r="DL253" s="151"/>
      <c r="DM253" s="151"/>
      <c r="DN253" s="151"/>
      <c r="DO253" s="151"/>
      <c r="DP253" s="151"/>
      <c r="DQ253" s="151"/>
      <c r="DR253" s="151"/>
      <c r="DS253" s="151"/>
      <c r="DT253" s="151"/>
      <c r="DU253" s="151"/>
      <c r="DV253" s="151"/>
      <c r="DW253" s="151"/>
      <c r="DX253" s="151"/>
      <c r="DY253" s="151"/>
      <c r="DZ253" s="151"/>
      <c r="EA253" s="151"/>
      <c r="EB253" s="151"/>
      <c r="EC253" s="151"/>
      <c r="ED253" s="151"/>
      <c r="EE253" s="151"/>
      <c r="EF253" s="151"/>
      <c r="EG253" s="151"/>
      <c r="EH253" s="151"/>
      <c r="EI253" s="151"/>
      <c r="EJ253" s="151"/>
      <c r="EK253" s="151"/>
      <c r="EL253" s="151"/>
      <c r="EM253" s="151"/>
      <c r="EN253" s="151"/>
      <c r="EO253" s="151"/>
      <c r="EP253" s="151"/>
      <c r="EQ253" s="151"/>
      <c r="ER253" s="151"/>
      <c r="ES253" s="151"/>
      <c r="ET253" s="151"/>
      <c r="EU253" s="151"/>
      <c r="EV253" s="151"/>
      <c r="EW253" s="151"/>
      <c r="EX253" s="151"/>
      <c r="EY253" s="151"/>
      <c r="EZ253" s="151"/>
      <c r="FA253" s="151"/>
      <c r="FB253" s="151"/>
      <c r="FC253" s="151"/>
      <c r="FD253" s="151"/>
      <c r="FE253" s="151"/>
      <c r="FF253" s="151"/>
      <c r="FG253" s="151"/>
      <c r="FH253" s="151"/>
      <c r="FI253" s="151"/>
      <c r="FJ253" s="151"/>
      <c r="FK253" s="151"/>
      <c r="FL253" s="151"/>
      <c r="FM253" s="151"/>
      <c r="FN253" s="151"/>
      <c r="FO253" s="151"/>
      <c r="FP253" s="151"/>
      <c r="FQ253" s="151"/>
      <c r="FR253" s="151"/>
      <c r="FS253" s="151"/>
      <c r="FT253" s="151"/>
      <c r="FU253" s="151"/>
      <c r="FV253" s="151"/>
      <c r="FW253" s="151"/>
      <c r="FX253" s="151"/>
      <c r="FY253" s="151"/>
      <c r="FZ253" s="151"/>
      <c r="GA253" s="151"/>
      <c r="GB253" s="151"/>
      <c r="GC253" s="151"/>
      <c r="GD253" s="151"/>
      <c r="GE253" s="151"/>
      <c r="GF253" s="151"/>
      <c r="GG253" s="151"/>
      <c r="GH253" s="151"/>
      <c r="GI253" s="151"/>
      <c r="GJ253" s="151">
        <v>62</v>
      </c>
      <c r="GK253" s="151">
        <v>485</v>
      </c>
      <c r="GL253" s="151"/>
      <c r="GM253" s="151"/>
      <c r="GN253" s="151"/>
      <c r="GO253" s="151"/>
      <c r="GP253" s="151">
        <v>2</v>
      </c>
      <c r="GQ253" s="151"/>
      <c r="GR253" s="151"/>
      <c r="GS253" s="151"/>
      <c r="GT253" s="151"/>
      <c r="GU253" s="151"/>
      <c r="GV253" s="151"/>
      <c r="GW253" s="151"/>
      <c r="GX253" s="151"/>
      <c r="GY253" s="151"/>
      <c r="GZ253" s="151"/>
      <c r="HA253" s="151"/>
      <c r="HB253" s="151"/>
      <c r="HC253" s="151"/>
      <c r="HD253" s="151"/>
      <c r="HE253" s="151"/>
      <c r="HF253" s="151"/>
      <c r="HG253" s="151"/>
      <c r="HH253" s="151"/>
      <c r="HI253" s="151"/>
      <c r="HJ253" s="151"/>
      <c r="HK253" s="151"/>
      <c r="HL253" s="151"/>
      <c r="HM253" s="151"/>
      <c r="HN253" s="151"/>
      <c r="HO253" s="151"/>
      <c r="HP253" s="151"/>
      <c r="HQ253" s="151"/>
      <c r="HR253" s="151"/>
      <c r="HS253" s="151"/>
      <c r="HT253" s="151"/>
      <c r="HU253" s="151"/>
      <c r="HV253" s="151"/>
      <c r="HW253" s="151"/>
      <c r="HX253" s="151"/>
      <c r="HY253" s="151"/>
      <c r="HZ253" s="151"/>
      <c r="IA253" s="151"/>
      <c r="IB253" s="151"/>
      <c r="IC253" s="151"/>
      <c r="ID253" s="151"/>
      <c r="IE253" s="151"/>
      <c r="IF253" s="151"/>
      <c r="IG253" s="151"/>
      <c r="IH253" s="151"/>
      <c r="II253" s="151"/>
      <c r="IJ253" s="151"/>
      <c r="IK253" s="151"/>
      <c r="IL253" s="151"/>
      <c r="IM253" s="151"/>
      <c r="IN253" s="151"/>
      <c r="IO253" s="151"/>
      <c r="IP253" s="151">
        <v>470</v>
      </c>
      <c r="IQ253" s="151">
        <v>5049</v>
      </c>
      <c r="IR253" s="151">
        <v>11</v>
      </c>
      <c r="IS253" s="151">
        <v>11</v>
      </c>
      <c r="IT253" s="151"/>
      <c r="IU253" s="151"/>
      <c r="IV253" s="151"/>
      <c r="IW253" s="151"/>
      <c r="IX253" s="151"/>
      <c r="IY253" s="151"/>
      <c r="IZ253" s="151"/>
      <c r="JA253" s="151"/>
      <c r="JB253" s="151"/>
      <c r="JC253" s="151"/>
      <c r="JD253" s="151"/>
      <c r="JE253" s="151"/>
      <c r="JF253" s="151"/>
      <c r="JG253" s="151"/>
      <c r="JH253" s="151"/>
      <c r="JI253" s="151"/>
      <c r="JJ253" s="151"/>
      <c r="JK253" s="151"/>
      <c r="JL253" s="151"/>
      <c r="JM253" s="151"/>
      <c r="JN253" s="151"/>
      <c r="JO253" s="151"/>
      <c r="JP253" s="151"/>
      <c r="JQ253" s="151"/>
      <c r="JR253" s="151"/>
      <c r="JS253" s="151"/>
      <c r="JT253" s="151"/>
      <c r="JU253" s="151"/>
      <c r="JV253" s="151"/>
      <c r="JW253" s="151"/>
      <c r="JX253" s="151"/>
      <c r="JY253" s="151"/>
      <c r="JZ253" s="151"/>
      <c r="KA253" s="151"/>
      <c r="KB253" s="151"/>
      <c r="KC253" s="151"/>
      <c r="KD253" s="151"/>
      <c r="KE253" s="151"/>
      <c r="KF253" s="151"/>
      <c r="KG253" s="151"/>
      <c r="KH253" s="151"/>
      <c r="KI253" s="151"/>
      <c r="KJ253" s="151"/>
      <c r="KK253" s="151"/>
      <c r="KL253" s="151"/>
      <c r="KM253" s="151"/>
      <c r="KN253" s="151"/>
      <c r="KO253" s="151"/>
      <c r="KP253" s="151"/>
      <c r="KQ253" s="151"/>
      <c r="KR253" s="151"/>
      <c r="KS253" s="151"/>
      <c r="KT253" s="151"/>
      <c r="KU253" s="151"/>
      <c r="KV253" s="151"/>
      <c r="KW253" s="151"/>
      <c r="KX253" s="151"/>
      <c r="KY253" s="151"/>
      <c r="KZ253" s="151"/>
      <c r="LA253" s="151"/>
      <c r="LB253" s="151"/>
      <c r="LC253" s="151"/>
      <c r="LD253" s="151"/>
      <c r="LE253" s="151"/>
      <c r="LF253" s="151"/>
      <c r="LG253" s="151"/>
      <c r="LH253" s="151"/>
      <c r="LI253" s="151"/>
      <c r="LJ253" s="151"/>
      <c r="LK253" s="151"/>
      <c r="LL253" s="151"/>
      <c r="LM253" s="151"/>
      <c r="LN253" s="151"/>
      <c r="LO253" s="151"/>
      <c r="LP253" s="151"/>
      <c r="LQ253" s="151"/>
      <c r="LR253" s="151"/>
      <c r="LS253" s="151"/>
      <c r="LT253" s="151"/>
      <c r="LU253" s="151"/>
      <c r="LV253" s="151"/>
      <c r="LW253" s="151"/>
      <c r="LX253" s="151">
        <v>27</v>
      </c>
      <c r="LY253" s="151"/>
      <c r="LZ253" s="151"/>
      <c r="MA253" s="151">
        <v>12</v>
      </c>
      <c r="MB253" s="151"/>
      <c r="MC253" s="151"/>
      <c r="MD253" s="151"/>
      <c r="ME253" s="151"/>
      <c r="MF253" s="151"/>
      <c r="MG253" s="151">
        <v>0</v>
      </c>
      <c r="MH253" s="151"/>
      <c r="MI253" s="151"/>
      <c r="MJ253" s="151"/>
      <c r="MK253" s="151"/>
      <c r="ML253" s="151"/>
      <c r="MM253" s="151"/>
      <c r="MN253" s="151"/>
      <c r="MO253" s="151"/>
      <c r="MP253" s="151"/>
      <c r="MQ253" s="151"/>
      <c r="MR253" s="151"/>
      <c r="MS253" s="151"/>
      <c r="MT253" s="151">
        <v>4353</v>
      </c>
      <c r="MU253" s="151"/>
      <c r="MV253" s="151">
        <v>12</v>
      </c>
      <c r="MW253" s="151"/>
      <c r="MX253" s="151"/>
      <c r="MY253" s="151"/>
      <c r="MZ253" s="151"/>
      <c r="NA253" s="151"/>
      <c r="NB253" s="151"/>
      <c r="NC253" s="151"/>
      <c r="ND253" s="151"/>
      <c r="NE253" s="151"/>
      <c r="NF253" s="151"/>
      <c r="NG253" s="151"/>
      <c r="NH253" s="151"/>
      <c r="NI253" s="151"/>
      <c r="NJ253" s="151"/>
      <c r="NK253" s="151"/>
      <c r="NL253" s="151"/>
      <c r="NM253" s="151"/>
      <c r="NN253" s="151"/>
      <c r="NO253" s="151"/>
      <c r="NP253" s="151"/>
      <c r="NQ253" s="151"/>
      <c r="NR253" s="151"/>
      <c r="NS253" s="151"/>
      <c r="NT253" s="151"/>
      <c r="NU253" s="151"/>
      <c r="NV253" s="151"/>
      <c r="NW253" s="151"/>
      <c r="NX253" s="151"/>
      <c r="NY253" s="151"/>
      <c r="NZ253" s="151"/>
      <c r="OA253" s="151"/>
      <c r="OB253" s="151"/>
      <c r="OC253" s="151"/>
      <c r="OD253" s="151"/>
      <c r="OE253" s="151"/>
      <c r="OF253" s="151"/>
      <c r="OG253" s="151"/>
      <c r="OH253" s="151"/>
      <c r="OI253" s="151"/>
      <c r="OJ253" s="151"/>
      <c r="OK253" s="151"/>
      <c r="OL253" s="151"/>
      <c r="OM253" s="151"/>
      <c r="ON253" s="151"/>
      <c r="OO253" s="152"/>
      <c r="OP253" s="142">
        <v>10975</v>
      </c>
      <c r="OQ253" s="153"/>
      <c r="OR253" s="151"/>
      <c r="OS253" s="151"/>
      <c r="OT253" s="151"/>
      <c r="OU253" s="151"/>
      <c r="OV253" s="151">
        <v>177</v>
      </c>
      <c r="OW253" s="151">
        <v>78</v>
      </c>
      <c r="OX253" s="151">
        <v>-94</v>
      </c>
      <c r="OY253" s="151"/>
      <c r="OZ253" s="151"/>
      <c r="PA253" s="151"/>
      <c r="PB253" s="151"/>
      <c r="PC253" s="151"/>
      <c r="PD253" s="151"/>
      <c r="PE253" s="151"/>
      <c r="PF253" s="151"/>
      <c r="PG253" s="151"/>
      <c r="PH253" s="151"/>
      <c r="PI253" s="151"/>
      <c r="PJ253" s="154"/>
      <c r="PK253" s="142">
        <v>161</v>
      </c>
      <c r="PL253" s="142">
        <v>11136</v>
      </c>
    </row>
    <row r="254" spans="1:428" ht="15" x14ac:dyDescent="0.25">
      <c r="A254" s="156">
        <v>325412</v>
      </c>
      <c r="B254" s="157" t="s">
        <v>733</v>
      </c>
      <c r="C254" s="147" t="s">
        <v>436</v>
      </c>
      <c r="D254" s="153"/>
      <c r="E254" s="151"/>
      <c r="F254" s="151"/>
      <c r="G254" s="151"/>
      <c r="H254" s="151"/>
      <c r="I254" s="151"/>
      <c r="J254" s="151">
        <v>3</v>
      </c>
      <c r="K254" s="151">
        <v>1</v>
      </c>
      <c r="L254" s="151">
        <v>48</v>
      </c>
      <c r="M254" s="151">
        <v>15</v>
      </c>
      <c r="N254" s="151"/>
      <c r="O254" s="151"/>
      <c r="P254" s="151"/>
      <c r="Q254" s="151"/>
      <c r="R254" s="151"/>
      <c r="S254" s="151"/>
      <c r="T254" s="151"/>
      <c r="U254" s="151"/>
      <c r="V254" s="151"/>
      <c r="W254" s="151"/>
      <c r="X254" s="151"/>
      <c r="Y254" s="151"/>
      <c r="Z254" s="151"/>
      <c r="AA254" s="151"/>
      <c r="AB254" s="151"/>
      <c r="AC254" s="151"/>
      <c r="AD254" s="151">
        <v>4</v>
      </c>
      <c r="AE254" s="151"/>
      <c r="AF254" s="151"/>
      <c r="AG254" s="151"/>
      <c r="AH254" s="151"/>
      <c r="AI254" s="151"/>
      <c r="AJ254" s="151"/>
      <c r="AK254" s="151"/>
      <c r="AL254" s="151"/>
      <c r="AM254" s="151"/>
      <c r="AN254" s="151"/>
      <c r="AO254" s="151"/>
      <c r="AP254" s="151"/>
      <c r="AQ254" s="151"/>
      <c r="AR254" s="151"/>
      <c r="AS254" s="151"/>
      <c r="AT254" s="151"/>
      <c r="AU254" s="151"/>
      <c r="AV254" s="151"/>
      <c r="AW254" s="151"/>
      <c r="AX254" s="151"/>
      <c r="AY254" s="151"/>
      <c r="AZ254" s="151"/>
      <c r="BA254" s="151"/>
      <c r="BB254" s="151"/>
      <c r="BC254" s="151"/>
      <c r="BD254" s="151"/>
      <c r="BE254" s="151"/>
      <c r="BF254" s="151"/>
      <c r="BG254" s="151"/>
      <c r="BH254" s="151"/>
      <c r="BI254" s="151"/>
      <c r="BJ254" s="151"/>
      <c r="BK254" s="151"/>
      <c r="BL254" s="151"/>
      <c r="BM254" s="151"/>
      <c r="BN254" s="151"/>
      <c r="BO254" s="151"/>
      <c r="BP254" s="151"/>
      <c r="BQ254" s="151"/>
      <c r="BR254" s="151"/>
      <c r="BS254" s="151"/>
      <c r="BT254" s="151"/>
      <c r="BU254" s="151"/>
      <c r="BV254" s="151"/>
      <c r="BW254" s="151"/>
      <c r="BX254" s="151"/>
      <c r="BY254" s="151"/>
      <c r="BZ254" s="151"/>
      <c r="CA254" s="151"/>
      <c r="CB254" s="151"/>
      <c r="CC254" s="151"/>
      <c r="CD254" s="151"/>
      <c r="CE254" s="151"/>
      <c r="CF254" s="151"/>
      <c r="CG254" s="151"/>
      <c r="CH254" s="151"/>
      <c r="CI254" s="151"/>
      <c r="CJ254" s="151"/>
      <c r="CK254" s="151"/>
      <c r="CL254" s="151"/>
      <c r="CM254" s="151"/>
      <c r="CN254" s="151"/>
      <c r="CO254" s="151"/>
      <c r="CP254" s="151"/>
      <c r="CQ254" s="151"/>
      <c r="CR254" s="151"/>
      <c r="CS254" s="151"/>
      <c r="CT254" s="151"/>
      <c r="CU254" s="151"/>
      <c r="CV254" s="151"/>
      <c r="CW254" s="151"/>
      <c r="CX254" s="151"/>
      <c r="CY254" s="151"/>
      <c r="CZ254" s="151"/>
      <c r="DA254" s="151"/>
      <c r="DB254" s="151"/>
      <c r="DC254" s="151"/>
      <c r="DD254" s="151"/>
      <c r="DE254" s="151"/>
      <c r="DF254" s="151"/>
      <c r="DG254" s="151"/>
      <c r="DH254" s="151"/>
      <c r="DI254" s="151"/>
      <c r="DJ254" s="151"/>
      <c r="DK254" s="151"/>
      <c r="DL254" s="151"/>
      <c r="DM254" s="151"/>
      <c r="DN254" s="151"/>
      <c r="DO254" s="151"/>
      <c r="DP254" s="151"/>
      <c r="DQ254" s="151"/>
      <c r="DR254" s="151"/>
      <c r="DS254" s="151"/>
      <c r="DT254" s="151"/>
      <c r="DU254" s="151"/>
      <c r="DV254" s="151"/>
      <c r="DW254" s="151"/>
      <c r="DX254" s="151"/>
      <c r="DY254" s="151"/>
      <c r="DZ254" s="151"/>
      <c r="EA254" s="151"/>
      <c r="EB254" s="151"/>
      <c r="EC254" s="151"/>
      <c r="ED254" s="151"/>
      <c r="EE254" s="151"/>
      <c r="EF254" s="151"/>
      <c r="EG254" s="151"/>
      <c r="EH254" s="151"/>
      <c r="EI254" s="151"/>
      <c r="EJ254" s="151"/>
      <c r="EK254" s="151"/>
      <c r="EL254" s="151"/>
      <c r="EM254" s="151"/>
      <c r="EN254" s="151"/>
      <c r="EO254" s="151"/>
      <c r="EP254" s="151"/>
      <c r="EQ254" s="151"/>
      <c r="ER254" s="151"/>
      <c r="ES254" s="151"/>
      <c r="ET254" s="151"/>
      <c r="EU254" s="151"/>
      <c r="EV254" s="151"/>
      <c r="EW254" s="151"/>
      <c r="EX254" s="151"/>
      <c r="EY254" s="151"/>
      <c r="EZ254" s="151"/>
      <c r="FA254" s="151"/>
      <c r="FB254" s="151"/>
      <c r="FC254" s="151"/>
      <c r="FD254" s="151"/>
      <c r="FE254" s="151"/>
      <c r="FF254" s="151"/>
      <c r="FG254" s="151"/>
      <c r="FH254" s="151"/>
      <c r="FI254" s="151"/>
      <c r="FJ254" s="151"/>
      <c r="FK254" s="151"/>
      <c r="FL254" s="151"/>
      <c r="FM254" s="151"/>
      <c r="FN254" s="151"/>
      <c r="FO254" s="151"/>
      <c r="FP254" s="151"/>
      <c r="FQ254" s="151"/>
      <c r="FR254" s="151"/>
      <c r="FS254" s="151"/>
      <c r="FT254" s="151"/>
      <c r="FU254" s="151"/>
      <c r="FV254" s="151"/>
      <c r="FW254" s="151"/>
      <c r="FX254" s="151"/>
      <c r="FY254" s="151"/>
      <c r="FZ254" s="151"/>
      <c r="GA254" s="151"/>
      <c r="GB254" s="151"/>
      <c r="GC254" s="151"/>
      <c r="GD254" s="151"/>
      <c r="GE254" s="151"/>
      <c r="GF254" s="151"/>
      <c r="GG254" s="151"/>
      <c r="GH254" s="151"/>
      <c r="GI254" s="151"/>
      <c r="GJ254" s="151"/>
      <c r="GK254" s="151"/>
      <c r="GL254" s="151"/>
      <c r="GM254" s="151"/>
      <c r="GN254" s="151"/>
      <c r="GO254" s="151"/>
      <c r="GP254" s="151">
        <v>32</v>
      </c>
      <c r="GQ254" s="151"/>
      <c r="GR254" s="151"/>
      <c r="GS254" s="151"/>
      <c r="GT254" s="151"/>
      <c r="GU254" s="151"/>
      <c r="GV254" s="151"/>
      <c r="GW254" s="151"/>
      <c r="GX254" s="151"/>
      <c r="GY254" s="151"/>
      <c r="GZ254" s="151"/>
      <c r="HA254" s="151"/>
      <c r="HB254" s="151"/>
      <c r="HC254" s="151"/>
      <c r="HD254" s="151"/>
      <c r="HE254" s="151"/>
      <c r="HF254" s="151"/>
      <c r="HG254" s="151"/>
      <c r="HH254" s="151"/>
      <c r="HI254" s="151"/>
      <c r="HJ254" s="151"/>
      <c r="HK254" s="151"/>
      <c r="HL254" s="151"/>
      <c r="HM254" s="151"/>
      <c r="HN254" s="151"/>
      <c r="HO254" s="151"/>
      <c r="HP254" s="151"/>
      <c r="HQ254" s="151"/>
      <c r="HR254" s="151"/>
      <c r="HS254" s="151"/>
      <c r="HT254" s="151"/>
      <c r="HU254" s="151"/>
      <c r="HV254" s="151"/>
      <c r="HW254" s="151"/>
      <c r="HX254" s="151"/>
      <c r="HY254" s="151"/>
      <c r="HZ254" s="151"/>
      <c r="IA254" s="151"/>
      <c r="IB254" s="151"/>
      <c r="IC254" s="151"/>
      <c r="ID254" s="151"/>
      <c r="IE254" s="151"/>
      <c r="IF254" s="151"/>
      <c r="IG254" s="151"/>
      <c r="IH254" s="151"/>
      <c r="II254" s="151"/>
      <c r="IJ254" s="151"/>
      <c r="IK254" s="151"/>
      <c r="IL254" s="151"/>
      <c r="IM254" s="151"/>
      <c r="IN254" s="151"/>
      <c r="IO254" s="151"/>
      <c r="IP254" s="151">
        <v>9</v>
      </c>
      <c r="IQ254" s="151">
        <v>986</v>
      </c>
      <c r="IR254" s="151">
        <v>13</v>
      </c>
      <c r="IS254" s="151">
        <v>389</v>
      </c>
      <c r="IT254" s="151"/>
      <c r="IU254" s="151"/>
      <c r="IV254" s="151"/>
      <c r="IW254" s="151"/>
      <c r="IX254" s="151"/>
      <c r="IY254" s="151"/>
      <c r="IZ254" s="151"/>
      <c r="JA254" s="151"/>
      <c r="JB254" s="151"/>
      <c r="JC254" s="151"/>
      <c r="JD254" s="151"/>
      <c r="JE254" s="151"/>
      <c r="JF254" s="151"/>
      <c r="JG254" s="151"/>
      <c r="JH254" s="151"/>
      <c r="JI254" s="151"/>
      <c r="JJ254" s="151"/>
      <c r="JK254" s="151"/>
      <c r="JL254" s="151"/>
      <c r="JM254" s="151"/>
      <c r="JN254" s="151"/>
      <c r="JO254" s="151"/>
      <c r="JP254" s="151"/>
      <c r="JQ254" s="151">
        <v>79</v>
      </c>
      <c r="JR254" s="151"/>
      <c r="JS254" s="151"/>
      <c r="JT254" s="151"/>
      <c r="JU254" s="151">
        <v>1</v>
      </c>
      <c r="JV254" s="151"/>
      <c r="JW254" s="151"/>
      <c r="JX254" s="151"/>
      <c r="JY254" s="151"/>
      <c r="JZ254" s="151"/>
      <c r="KA254" s="151">
        <v>61</v>
      </c>
      <c r="KB254" s="151"/>
      <c r="KC254" s="151"/>
      <c r="KD254" s="151"/>
      <c r="KE254" s="151"/>
      <c r="KF254" s="151"/>
      <c r="KG254" s="151"/>
      <c r="KH254" s="151"/>
      <c r="KI254" s="151"/>
      <c r="KJ254" s="151"/>
      <c r="KK254" s="151"/>
      <c r="KL254" s="151"/>
      <c r="KM254" s="151"/>
      <c r="KN254" s="151"/>
      <c r="KO254" s="151"/>
      <c r="KP254" s="151"/>
      <c r="KQ254" s="151"/>
      <c r="KR254" s="151"/>
      <c r="KS254" s="151"/>
      <c r="KT254" s="151"/>
      <c r="KU254" s="151"/>
      <c r="KV254" s="151"/>
      <c r="KW254" s="151"/>
      <c r="KX254" s="151"/>
      <c r="KY254" s="151"/>
      <c r="KZ254" s="151"/>
      <c r="LA254" s="151"/>
      <c r="LB254" s="151"/>
      <c r="LC254" s="151"/>
      <c r="LD254" s="151"/>
      <c r="LE254" s="151"/>
      <c r="LF254" s="151"/>
      <c r="LG254" s="151"/>
      <c r="LH254" s="151"/>
      <c r="LI254" s="151"/>
      <c r="LJ254" s="151"/>
      <c r="LK254" s="151"/>
      <c r="LL254" s="151"/>
      <c r="LM254" s="151"/>
      <c r="LN254" s="151"/>
      <c r="LO254" s="151"/>
      <c r="LP254" s="151"/>
      <c r="LQ254" s="151"/>
      <c r="LR254" s="151"/>
      <c r="LS254" s="151"/>
      <c r="LT254" s="151"/>
      <c r="LU254" s="151"/>
      <c r="LV254" s="151"/>
      <c r="LW254" s="151"/>
      <c r="LX254" s="151">
        <v>0</v>
      </c>
      <c r="LY254" s="151"/>
      <c r="LZ254" s="151"/>
      <c r="MA254" s="151">
        <v>29</v>
      </c>
      <c r="MB254" s="151"/>
      <c r="MC254" s="151"/>
      <c r="MD254" s="151"/>
      <c r="ME254" s="151">
        <v>1202</v>
      </c>
      <c r="MF254" s="151"/>
      <c r="MG254" s="151">
        <v>3</v>
      </c>
      <c r="MH254" s="151"/>
      <c r="MI254" s="151"/>
      <c r="MJ254" s="151"/>
      <c r="MK254" s="151"/>
      <c r="ML254" s="151"/>
      <c r="MM254" s="151"/>
      <c r="MN254" s="151"/>
      <c r="MO254" s="151"/>
      <c r="MP254" s="151"/>
      <c r="MQ254" s="151"/>
      <c r="MR254" s="151"/>
      <c r="MS254" s="151"/>
      <c r="MT254" s="151">
        <v>1973</v>
      </c>
      <c r="MU254" s="151">
        <v>7</v>
      </c>
      <c r="MV254" s="151">
        <v>32</v>
      </c>
      <c r="MW254" s="151"/>
      <c r="MX254" s="151">
        <v>5</v>
      </c>
      <c r="MY254" s="151">
        <v>2895</v>
      </c>
      <c r="MZ254" s="151">
        <v>1460</v>
      </c>
      <c r="NA254" s="151">
        <v>5126</v>
      </c>
      <c r="NB254" s="151">
        <v>69</v>
      </c>
      <c r="NC254" s="151">
        <v>4</v>
      </c>
      <c r="ND254" s="151"/>
      <c r="NE254" s="151"/>
      <c r="NF254" s="151"/>
      <c r="NG254" s="151"/>
      <c r="NH254" s="151">
        <v>0</v>
      </c>
      <c r="NI254" s="151"/>
      <c r="NJ254" s="151"/>
      <c r="NK254" s="151"/>
      <c r="NL254" s="151"/>
      <c r="NM254" s="151"/>
      <c r="NN254" s="151"/>
      <c r="NO254" s="151"/>
      <c r="NP254" s="151"/>
      <c r="NQ254" s="151"/>
      <c r="NR254" s="151"/>
      <c r="NS254" s="151"/>
      <c r="NT254" s="151"/>
      <c r="NU254" s="151"/>
      <c r="NV254" s="151"/>
      <c r="NW254" s="151"/>
      <c r="NX254" s="151"/>
      <c r="NY254" s="151"/>
      <c r="NZ254" s="151"/>
      <c r="OA254" s="151"/>
      <c r="OB254" s="151"/>
      <c r="OC254" s="151"/>
      <c r="OD254" s="151"/>
      <c r="OE254" s="151">
        <v>4196</v>
      </c>
      <c r="OF254" s="151">
        <v>30</v>
      </c>
      <c r="OG254" s="151"/>
      <c r="OH254" s="151"/>
      <c r="OI254" s="151"/>
      <c r="OJ254" s="151">
        <v>2</v>
      </c>
      <c r="OK254" s="151">
        <v>58</v>
      </c>
      <c r="OL254" s="151"/>
      <c r="OM254" s="151"/>
      <c r="ON254" s="151"/>
      <c r="OO254" s="152"/>
      <c r="OP254" s="142">
        <v>18734</v>
      </c>
      <c r="OQ254" s="153">
        <v>196765</v>
      </c>
      <c r="OR254" s="151"/>
      <c r="OS254" s="151"/>
      <c r="OT254" s="151"/>
      <c r="OU254" s="151"/>
      <c r="OV254" s="151">
        <v>5524</v>
      </c>
      <c r="OW254" s="151">
        <v>22123</v>
      </c>
      <c r="OX254" s="151">
        <v>-90987</v>
      </c>
      <c r="OY254" s="151"/>
      <c r="OZ254" s="151"/>
      <c r="PA254" s="151"/>
      <c r="PB254" s="151"/>
      <c r="PC254" s="151"/>
      <c r="PD254" s="151"/>
      <c r="PE254" s="151"/>
      <c r="PF254" s="151"/>
      <c r="PG254" s="151"/>
      <c r="PH254" s="151"/>
      <c r="PI254" s="151"/>
      <c r="PJ254" s="154"/>
      <c r="PK254" s="142">
        <v>133425</v>
      </c>
      <c r="PL254" s="142">
        <v>152158</v>
      </c>
    </row>
    <row r="255" spans="1:428" ht="15" x14ac:dyDescent="0.25">
      <c r="A255" s="156">
        <v>325413</v>
      </c>
      <c r="B255" s="157" t="s">
        <v>733</v>
      </c>
      <c r="C255" s="147" t="s">
        <v>437</v>
      </c>
      <c r="D255" s="153"/>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v>10</v>
      </c>
      <c r="AE255" s="151"/>
      <c r="AF255" s="151"/>
      <c r="AG255" s="151"/>
      <c r="AH255" s="151"/>
      <c r="AI255" s="151"/>
      <c r="AJ255" s="151"/>
      <c r="AK255" s="151"/>
      <c r="AL255" s="151"/>
      <c r="AM255" s="151"/>
      <c r="AN255" s="151"/>
      <c r="AO255" s="151"/>
      <c r="AP255" s="151"/>
      <c r="AQ255" s="151"/>
      <c r="AR255" s="151"/>
      <c r="AS255" s="151"/>
      <c r="AT255" s="151"/>
      <c r="AU255" s="151"/>
      <c r="AV255" s="151"/>
      <c r="AW255" s="151"/>
      <c r="AX255" s="151"/>
      <c r="AY255" s="151"/>
      <c r="AZ255" s="151"/>
      <c r="BA255" s="151"/>
      <c r="BB255" s="151"/>
      <c r="BC255" s="151"/>
      <c r="BD255" s="151"/>
      <c r="BE255" s="151"/>
      <c r="BF255" s="151"/>
      <c r="BG255" s="151"/>
      <c r="BH255" s="151"/>
      <c r="BI255" s="151"/>
      <c r="BJ255" s="151"/>
      <c r="BK255" s="151"/>
      <c r="BL255" s="151"/>
      <c r="BM255" s="151"/>
      <c r="BN255" s="151"/>
      <c r="BO255" s="151"/>
      <c r="BP255" s="151"/>
      <c r="BQ255" s="151"/>
      <c r="BR255" s="151"/>
      <c r="BS255" s="151"/>
      <c r="BT255" s="151"/>
      <c r="BU255" s="151"/>
      <c r="BV255" s="151"/>
      <c r="BW255" s="151"/>
      <c r="BX255" s="151"/>
      <c r="BY255" s="151"/>
      <c r="BZ255" s="151"/>
      <c r="CA255" s="151"/>
      <c r="CB255" s="151"/>
      <c r="CC255" s="151"/>
      <c r="CD255" s="151"/>
      <c r="CE255" s="151"/>
      <c r="CF255" s="151"/>
      <c r="CG255" s="151"/>
      <c r="CH255" s="151"/>
      <c r="CI255" s="151"/>
      <c r="CJ255" s="151"/>
      <c r="CK255" s="151"/>
      <c r="CL255" s="151"/>
      <c r="CM255" s="151"/>
      <c r="CN255" s="151"/>
      <c r="CO255" s="151"/>
      <c r="CP255" s="151"/>
      <c r="CQ255" s="151"/>
      <c r="CR255" s="151"/>
      <c r="CS255" s="151"/>
      <c r="CT255" s="151"/>
      <c r="CU255" s="151"/>
      <c r="CV255" s="151"/>
      <c r="CW255" s="151"/>
      <c r="CX255" s="151"/>
      <c r="CY255" s="151"/>
      <c r="CZ255" s="151"/>
      <c r="DA255" s="151"/>
      <c r="DB255" s="151"/>
      <c r="DC255" s="151"/>
      <c r="DD255" s="151"/>
      <c r="DE255" s="151"/>
      <c r="DF255" s="151"/>
      <c r="DG255" s="151"/>
      <c r="DH255" s="151">
        <v>0</v>
      </c>
      <c r="DI255" s="151"/>
      <c r="DJ255" s="151"/>
      <c r="DK255" s="151"/>
      <c r="DL255" s="151"/>
      <c r="DM255" s="151"/>
      <c r="DN255" s="151"/>
      <c r="DO255" s="151"/>
      <c r="DP255" s="151"/>
      <c r="DQ255" s="151"/>
      <c r="DR255" s="151"/>
      <c r="DS255" s="151"/>
      <c r="DT255" s="151"/>
      <c r="DU255" s="151"/>
      <c r="DV255" s="151"/>
      <c r="DW255" s="151"/>
      <c r="DX255" s="151"/>
      <c r="DY255" s="151"/>
      <c r="DZ255" s="151"/>
      <c r="EA255" s="151"/>
      <c r="EB255" s="151"/>
      <c r="EC255" s="151"/>
      <c r="ED255" s="151"/>
      <c r="EE255" s="151"/>
      <c r="EF255" s="151"/>
      <c r="EG255" s="151"/>
      <c r="EH255" s="151"/>
      <c r="EI255" s="151"/>
      <c r="EJ255" s="151"/>
      <c r="EK255" s="151"/>
      <c r="EL255" s="151"/>
      <c r="EM255" s="151"/>
      <c r="EN255" s="151"/>
      <c r="EO255" s="151"/>
      <c r="EP255" s="151"/>
      <c r="EQ255" s="151"/>
      <c r="ER255" s="151"/>
      <c r="ES255" s="151"/>
      <c r="ET255" s="151"/>
      <c r="EU255" s="151"/>
      <c r="EV255" s="151"/>
      <c r="EW255" s="151"/>
      <c r="EX255" s="151"/>
      <c r="EY255" s="151"/>
      <c r="EZ255" s="151"/>
      <c r="FA255" s="151"/>
      <c r="FB255" s="151"/>
      <c r="FC255" s="151"/>
      <c r="FD255" s="151"/>
      <c r="FE255" s="151"/>
      <c r="FF255" s="151"/>
      <c r="FG255" s="151"/>
      <c r="FH255" s="151"/>
      <c r="FI255" s="151"/>
      <c r="FJ255" s="151"/>
      <c r="FK255" s="151"/>
      <c r="FL255" s="151"/>
      <c r="FM255" s="151"/>
      <c r="FN255" s="151"/>
      <c r="FO255" s="151"/>
      <c r="FP255" s="151"/>
      <c r="FQ255" s="151"/>
      <c r="FR255" s="151"/>
      <c r="FS255" s="151"/>
      <c r="FT255" s="151"/>
      <c r="FU255" s="151"/>
      <c r="FV255" s="151"/>
      <c r="FW255" s="151"/>
      <c r="FX255" s="151"/>
      <c r="FY255" s="151"/>
      <c r="FZ255" s="151"/>
      <c r="GA255" s="151"/>
      <c r="GB255" s="151"/>
      <c r="GC255" s="151">
        <v>0</v>
      </c>
      <c r="GD255" s="151"/>
      <c r="GE255" s="151"/>
      <c r="GF255" s="151"/>
      <c r="GG255" s="151"/>
      <c r="GH255" s="151"/>
      <c r="GI255" s="151"/>
      <c r="GJ255" s="151"/>
      <c r="GK255" s="151"/>
      <c r="GL255" s="151"/>
      <c r="GM255" s="151"/>
      <c r="GN255" s="151"/>
      <c r="GO255" s="151"/>
      <c r="GP255" s="151">
        <v>0</v>
      </c>
      <c r="GQ255" s="151"/>
      <c r="GR255" s="151"/>
      <c r="GS255" s="151"/>
      <c r="GT255" s="151"/>
      <c r="GU255" s="151"/>
      <c r="GV255" s="151"/>
      <c r="GW255" s="151"/>
      <c r="GX255" s="151"/>
      <c r="GY255" s="151"/>
      <c r="GZ255" s="151"/>
      <c r="HA255" s="151"/>
      <c r="HB255" s="151"/>
      <c r="HC255" s="151"/>
      <c r="HD255" s="151"/>
      <c r="HE255" s="151"/>
      <c r="HF255" s="151"/>
      <c r="HG255" s="151"/>
      <c r="HH255" s="151"/>
      <c r="HI255" s="151"/>
      <c r="HJ255" s="151"/>
      <c r="HK255" s="151"/>
      <c r="HL255" s="151">
        <v>0</v>
      </c>
      <c r="HM255" s="151"/>
      <c r="HN255" s="151"/>
      <c r="HO255" s="151"/>
      <c r="HP255" s="151"/>
      <c r="HQ255" s="151"/>
      <c r="HR255" s="151"/>
      <c r="HS255" s="151"/>
      <c r="HT255" s="151"/>
      <c r="HU255" s="151"/>
      <c r="HV255" s="151"/>
      <c r="HW255" s="151"/>
      <c r="HX255" s="151"/>
      <c r="HY255" s="151"/>
      <c r="HZ255" s="151"/>
      <c r="IA255" s="151"/>
      <c r="IB255" s="151"/>
      <c r="IC255" s="151"/>
      <c r="ID255" s="151"/>
      <c r="IE255" s="151"/>
      <c r="IF255" s="151"/>
      <c r="IG255" s="151"/>
      <c r="IH255" s="151"/>
      <c r="II255" s="151"/>
      <c r="IJ255" s="151"/>
      <c r="IK255" s="151"/>
      <c r="IL255" s="151"/>
      <c r="IM255" s="151"/>
      <c r="IN255" s="151"/>
      <c r="IO255" s="151"/>
      <c r="IP255" s="151">
        <v>0</v>
      </c>
      <c r="IQ255" s="151">
        <v>7</v>
      </c>
      <c r="IR255" s="151">
        <v>9</v>
      </c>
      <c r="IS255" s="151">
        <v>1</v>
      </c>
      <c r="IT255" s="151"/>
      <c r="IU255" s="151"/>
      <c r="IV255" s="151"/>
      <c r="IW255" s="151"/>
      <c r="IX255" s="151"/>
      <c r="IY255" s="151"/>
      <c r="IZ255" s="151"/>
      <c r="JA255" s="151"/>
      <c r="JB255" s="151"/>
      <c r="JC255" s="151"/>
      <c r="JD255" s="151"/>
      <c r="JE255" s="151"/>
      <c r="JF255" s="151"/>
      <c r="JG255" s="151"/>
      <c r="JH255" s="151"/>
      <c r="JI255" s="151"/>
      <c r="JJ255" s="151"/>
      <c r="JK255" s="151"/>
      <c r="JL255" s="151"/>
      <c r="JM255" s="151"/>
      <c r="JN255" s="151"/>
      <c r="JO255" s="151"/>
      <c r="JP255" s="151"/>
      <c r="JQ255" s="151">
        <v>13</v>
      </c>
      <c r="JR255" s="151"/>
      <c r="JS255" s="151"/>
      <c r="JT255" s="151"/>
      <c r="JU255" s="151"/>
      <c r="JV255" s="151"/>
      <c r="JW255" s="151"/>
      <c r="JX255" s="151"/>
      <c r="JY255" s="151"/>
      <c r="JZ255" s="151"/>
      <c r="KA255" s="151"/>
      <c r="KB255" s="151"/>
      <c r="KC255" s="151"/>
      <c r="KD255" s="151"/>
      <c r="KE255" s="151"/>
      <c r="KF255" s="151"/>
      <c r="KG255" s="151"/>
      <c r="KH255" s="151"/>
      <c r="KI255" s="151"/>
      <c r="KJ255" s="151"/>
      <c r="KK255" s="151"/>
      <c r="KL255" s="151"/>
      <c r="KM255" s="151"/>
      <c r="KN255" s="151"/>
      <c r="KO255" s="151"/>
      <c r="KP255" s="151"/>
      <c r="KQ255" s="151"/>
      <c r="KR255" s="151"/>
      <c r="KS255" s="151"/>
      <c r="KT255" s="151"/>
      <c r="KU255" s="151"/>
      <c r="KV255" s="151"/>
      <c r="KW255" s="151"/>
      <c r="KX255" s="151"/>
      <c r="KY255" s="151"/>
      <c r="KZ255" s="151"/>
      <c r="LA255" s="151"/>
      <c r="LB255" s="151"/>
      <c r="LC255" s="151"/>
      <c r="LD255" s="151"/>
      <c r="LE255" s="151"/>
      <c r="LF255" s="151"/>
      <c r="LG255" s="151"/>
      <c r="LH255" s="151"/>
      <c r="LI255" s="151"/>
      <c r="LJ255" s="151"/>
      <c r="LK255" s="151"/>
      <c r="LL255" s="151"/>
      <c r="LM255" s="151"/>
      <c r="LN255" s="151"/>
      <c r="LO255" s="151"/>
      <c r="LP255" s="151"/>
      <c r="LQ255" s="151"/>
      <c r="LR255" s="151"/>
      <c r="LS255" s="151"/>
      <c r="LT255" s="151"/>
      <c r="LU255" s="151">
        <v>0</v>
      </c>
      <c r="LV255" s="151"/>
      <c r="LW255" s="151"/>
      <c r="LX255" s="151">
        <v>0</v>
      </c>
      <c r="LY255" s="151"/>
      <c r="LZ255" s="151"/>
      <c r="MA255" s="151"/>
      <c r="MB255" s="151"/>
      <c r="MC255" s="151"/>
      <c r="MD255" s="151"/>
      <c r="ME255" s="151"/>
      <c r="MF255" s="151"/>
      <c r="MG255" s="151"/>
      <c r="MH255" s="151"/>
      <c r="MI255" s="151"/>
      <c r="MJ255" s="151"/>
      <c r="MK255" s="151"/>
      <c r="ML255" s="151"/>
      <c r="MM255" s="151"/>
      <c r="MN255" s="151"/>
      <c r="MO255" s="151"/>
      <c r="MP255" s="151"/>
      <c r="MQ255" s="151"/>
      <c r="MR255" s="151">
        <v>0</v>
      </c>
      <c r="MS255" s="151"/>
      <c r="MT255" s="151">
        <v>516</v>
      </c>
      <c r="MU255" s="151"/>
      <c r="MV255" s="151">
        <v>0</v>
      </c>
      <c r="MW255" s="151"/>
      <c r="MX255" s="151">
        <v>3</v>
      </c>
      <c r="MY255" s="151"/>
      <c r="MZ255" s="151"/>
      <c r="NA255" s="151">
        <v>12255</v>
      </c>
      <c r="NB255" s="151">
        <v>3</v>
      </c>
      <c r="NC255" s="151"/>
      <c r="ND255" s="151"/>
      <c r="NE255" s="151"/>
      <c r="NF255" s="151"/>
      <c r="NG255" s="151"/>
      <c r="NH255" s="151"/>
      <c r="NI255" s="151"/>
      <c r="NJ255" s="151"/>
      <c r="NK255" s="151"/>
      <c r="NL255" s="151"/>
      <c r="NM255" s="151"/>
      <c r="NN255" s="151"/>
      <c r="NO255" s="151"/>
      <c r="NP255" s="151"/>
      <c r="NQ255" s="151"/>
      <c r="NR255" s="151"/>
      <c r="NS255" s="151"/>
      <c r="NT255" s="151"/>
      <c r="NU255" s="151"/>
      <c r="NV255" s="151"/>
      <c r="NW255" s="151"/>
      <c r="NX255" s="151"/>
      <c r="NY255" s="151"/>
      <c r="NZ255" s="151"/>
      <c r="OA255" s="151"/>
      <c r="OB255" s="151"/>
      <c r="OC255" s="151"/>
      <c r="OD255" s="151"/>
      <c r="OE255" s="151"/>
      <c r="OF255" s="151"/>
      <c r="OG255" s="151"/>
      <c r="OH255" s="151"/>
      <c r="OI255" s="151"/>
      <c r="OJ255" s="151"/>
      <c r="OK255" s="151">
        <v>427</v>
      </c>
      <c r="OL255" s="151"/>
      <c r="OM255" s="151"/>
      <c r="ON255" s="151"/>
      <c r="OO255" s="152"/>
      <c r="OP255" s="142">
        <v>13245</v>
      </c>
      <c r="OQ255" s="153"/>
      <c r="OR255" s="151"/>
      <c r="OS255" s="151"/>
      <c r="OT255" s="151"/>
      <c r="OU255" s="151"/>
      <c r="OV255" s="151">
        <v>46</v>
      </c>
      <c r="OW255" s="151">
        <v>117</v>
      </c>
      <c r="OX255" s="151">
        <v>-37</v>
      </c>
      <c r="OY255" s="151"/>
      <c r="OZ255" s="151"/>
      <c r="PA255" s="151"/>
      <c r="PB255" s="151"/>
      <c r="PC255" s="151"/>
      <c r="PD255" s="151"/>
      <c r="PE255" s="151"/>
      <c r="PF255" s="151"/>
      <c r="PG255" s="151"/>
      <c r="PH255" s="151"/>
      <c r="PI255" s="151"/>
      <c r="PJ255" s="154"/>
      <c r="PK255" s="142">
        <v>127</v>
      </c>
      <c r="PL255" s="142">
        <v>13372</v>
      </c>
    </row>
    <row r="256" spans="1:428" ht="15" x14ac:dyDescent="0.25">
      <c r="A256" s="156">
        <v>325414</v>
      </c>
      <c r="B256" s="157" t="s">
        <v>733</v>
      </c>
      <c r="C256" s="147" t="s">
        <v>438</v>
      </c>
      <c r="D256" s="153"/>
      <c r="E256" s="151"/>
      <c r="F256" s="151"/>
      <c r="G256" s="151"/>
      <c r="H256" s="151"/>
      <c r="I256" s="151"/>
      <c r="J256" s="151">
        <v>12</v>
      </c>
      <c r="K256" s="151">
        <v>1413</v>
      </c>
      <c r="L256" s="151">
        <v>620</v>
      </c>
      <c r="M256" s="151">
        <v>30</v>
      </c>
      <c r="N256" s="151"/>
      <c r="O256" s="151"/>
      <c r="P256" s="151">
        <v>383</v>
      </c>
      <c r="Q256" s="151"/>
      <c r="R256" s="151"/>
      <c r="S256" s="151"/>
      <c r="T256" s="151"/>
      <c r="U256" s="151"/>
      <c r="V256" s="151"/>
      <c r="W256" s="151"/>
      <c r="X256" s="151"/>
      <c r="Y256" s="151"/>
      <c r="Z256" s="151"/>
      <c r="AA256" s="151"/>
      <c r="AB256" s="151"/>
      <c r="AC256" s="151"/>
      <c r="AD256" s="151">
        <v>32</v>
      </c>
      <c r="AE256" s="151"/>
      <c r="AF256" s="151"/>
      <c r="AG256" s="151"/>
      <c r="AH256" s="151"/>
      <c r="AI256" s="151"/>
      <c r="AJ256" s="151"/>
      <c r="AK256" s="151"/>
      <c r="AL256" s="151"/>
      <c r="AM256" s="151"/>
      <c r="AN256" s="151"/>
      <c r="AO256" s="151"/>
      <c r="AP256" s="151"/>
      <c r="AQ256" s="151">
        <v>238</v>
      </c>
      <c r="AR256" s="151"/>
      <c r="AS256" s="151"/>
      <c r="AT256" s="151"/>
      <c r="AU256" s="151"/>
      <c r="AV256" s="151"/>
      <c r="AW256" s="151"/>
      <c r="AX256" s="151"/>
      <c r="AY256" s="151"/>
      <c r="AZ256" s="151"/>
      <c r="BA256" s="151"/>
      <c r="BB256" s="151"/>
      <c r="BC256" s="151"/>
      <c r="BD256" s="151"/>
      <c r="BE256" s="151"/>
      <c r="BF256" s="151"/>
      <c r="BG256" s="151"/>
      <c r="BH256" s="151"/>
      <c r="BI256" s="151"/>
      <c r="BJ256" s="151"/>
      <c r="BK256" s="151"/>
      <c r="BL256" s="151"/>
      <c r="BM256" s="151"/>
      <c r="BN256" s="151"/>
      <c r="BO256" s="151"/>
      <c r="BP256" s="151"/>
      <c r="BQ256" s="151"/>
      <c r="BR256" s="151"/>
      <c r="BS256" s="151"/>
      <c r="BT256" s="151"/>
      <c r="BU256" s="151"/>
      <c r="BV256" s="151"/>
      <c r="BW256" s="151"/>
      <c r="BX256" s="151"/>
      <c r="BY256" s="151"/>
      <c r="BZ256" s="151"/>
      <c r="CA256" s="151"/>
      <c r="CB256" s="151"/>
      <c r="CC256" s="151"/>
      <c r="CD256" s="151"/>
      <c r="CE256" s="151"/>
      <c r="CF256" s="151"/>
      <c r="CG256" s="151"/>
      <c r="CH256" s="151"/>
      <c r="CI256" s="151"/>
      <c r="CJ256" s="151"/>
      <c r="CK256" s="151"/>
      <c r="CL256" s="151"/>
      <c r="CM256" s="151"/>
      <c r="CN256" s="151"/>
      <c r="CO256" s="151"/>
      <c r="CP256" s="151"/>
      <c r="CQ256" s="151"/>
      <c r="CR256" s="151"/>
      <c r="CS256" s="151"/>
      <c r="CT256" s="151"/>
      <c r="CU256" s="151"/>
      <c r="CV256" s="151"/>
      <c r="CW256" s="151"/>
      <c r="CX256" s="151"/>
      <c r="CY256" s="151"/>
      <c r="CZ256" s="151"/>
      <c r="DA256" s="151"/>
      <c r="DB256" s="151"/>
      <c r="DC256" s="151"/>
      <c r="DD256" s="151"/>
      <c r="DE256" s="151"/>
      <c r="DF256" s="151"/>
      <c r="DG256" s="151"/>
      <c r="DH256" s="151"/>
      <c r="DI256" s="151"/>
      <c r="DJ256" s="151"/>
      <c r="DK256" s="151"/>
      <c r="DL256" s="151"/>
      <c r="DM256" s="151"/>
      <c r="DN256" s="151"/>
      <c r="DO256" s="151"/>
      <c r="DP256" s="151"/>
      <c r="DQ256" s="151"/>
      <c r="DR256" s="151"/>
      <c r="DS256" s="151"/>
      <c r="DT256" s="151"/>
      <c r="DU256" s="151"/>
      <c r="DV256" s="151"/>
      <c r="DW256" s="151"/>
      <c r="DX256" s="151"/>
      <c r="DY256" s="151"/>
      <c r="DZ256" s="151"/>
      <c r="EA256" s="151"/>
      <c r="EB256" s="151"/>
      <c r="EC256" s="151"/>
      <c r="ED256" s="151"/>
      <c r="EE256" s="151"/>
      <c r="EF256" s="151"/>
      <c r="EG256" s="151"/>
      <c r="EH256" s="151"/>
      <c r="EI256" s="151"/>
      <c r="EJ256" s="151"/>
      <c r="EK256" s="151"/>
      <c r="EL256" s="151"/>
      <c r="EM256" s="151"/>
      <c r="EN256" s="151"/>
      <c r="EO256" s="151"/>
      <c r="EP256" s="151"/>
      <c r="EQ256" s="151"/>
      <c r="ER256" s="151"/>
      <c r="ES256" s="151"/>
      <c r="ET256" s="151"/>
      <c r="EU256" s="151"/>
      <c r="EV256" s="151"/>
      <c r="EW256" s="151"/>
      <c r="EX256" s="151"/>
      <c r="EY256" s="151"/>
      <c r="EZ256" s="151"/>
      <c r="FA256" s="151"/>
      <c r="FB256" s="151"/>
      <c r="FC256" s="151"/>
      <c r="FD256" s="151"/>
      <c r="FE256" s="151"/>
      <c r="FF256" s="151"/>
      <c r="FG256" s="151"/>
      <c r="FH256" s="151"/>
      <c r="FI256" s="151"/>
      <c r="FJ256" s="151"/>
      <c r="FK256" s="151"/>
      <c r="FL256" s="151"/>
      <c r="FM256" s="151"/>
      <c r="FN256" s="151"/>
      <c r="FO256" s="151"/>
      <c r="FP256" s="151"/>
      <c r="FQ256" s="151"/>
      <c r="FR256" s="151"/>
      <c r="FS256" s="151"/>
      <c r="FT256" s="151"/>
      <c r="FU256" s="151"/>
      <c r="FV256" s="151"/>
      <c r="FW256" s="151"/>
      <c r="FX256" s="151"/>
      <c r="FY256" s="151"/>
      <c r="FZ256" s="151"/>
      <c r="GA256" s="151"/>
      <c r="GB256" s="151"/>
      <c r="GC256" s="151"/>
      <c r="GD256" s="151"/>
      <c r="GE256" s="151"/>
      <c r="GF256" s="151"/>
      <c r="GG256" s="151"/>
      <c r="GH256" s="151"/>
      <c r="GI256" s="151"/>
      <c r="GJ256" s="151"/>
      <c r="GK256" s="151"/>
      <c r="GL256" s="151"/>
      <c r="GM256" s="151"/>
      <c r="GN256" s="151"/>
      <c r="GO256" s="151"/>
      <c r="GP256" s="151">
        <v>7</v>
      </c>
      <c r="GQ256" s="151"/>
      <c r="GR256" s="151"/>
      <c r="GS256" s="151"/>
      <c r="GT256" s="151"/>
      <c r="GU256" s="151"/>
      <c r="GV256" s="151"/>
      <c r="GW256" s="151"/>
      <c r="GX256" s="151"/>
      <c r="GY256" s="151"/>
      <c r="GZ256" s="151"/>
      <c r="HA256" s="151"/>
      <c r="HB256" s="151"/>
      <c r="HC256" s="151"/>
      <c r="HD256" s="151"/>
      <c r="HE256" s="151"/>
      <c r="HF256" s="151"/>
      <c r="HG256" s="151"/>
      <c r="HH256" s="151"/>
      <c r="HI256" s="151"/>
      <c r="HJ256" s="151"/>
      <c r="HK256" s="151"/>
      <c r="HL256" s="151"/>
      <c r="HM256" s="151"/>
      <c r="HN256" s="151"/>
      <c r="HO256" s="151"/>
      <c r="HP256" s="151"/>
      <c r="HQ256" s="151"/>
      <c r="HR256" s="151"/>
      <c r="HS256" s="151"/>
      <c r="HT256" s="151"/>
      <c r="HU256" s="151"/>
      <c r="HV256" s="151"/>
      <c r="HW256" s="151"/>
      <c r="HX256" s="151"/>
      <c r="HY256" s="151"/>
      <c r="HZ256" s="151"/>
      <c r="IA256" s="151"/>
      <c r="IB256" s="151"/>
      <c r="IC256" s="151"/>
      <c r="ID256" s="151"/>
      <c r="IE256" s="151"/>
      <c r="IF256" s="151"/>
      <c r="IG256" s="151"/>
      <c r="IH256" s="151"/>
      <c r="II256" s="151"/>
      <c r="IJ256" s="151"/>
      <c r="IK256" s="151"/>
      <c r="IL256" s="151"/>
      <c r="IM256" s="151"/>
      <c r="IN256" s="151"/>
      <c r="IO256" s="151"/>
      <c r="IP256" s="151">
        <v>2718</v>
      </c>
      <c r="IQ256" s="151">
        <v>29485</v>
      </c>
      <c r="IR256" s="151">
        <v>3341</v>
      </c>
      <c r="IS256" s="151">
        <v>5454</v>
      </c>
      <c r="IT256" s="151"/>
      <c r="IU256" s="151"/>
      <c r="IV256" s="151"/>
      <c r="IW256" s="151"/>
      <c r="IX256" s="151"/>
      <c r="IY256" s="151"/>
      <c r="IZ256" s="151"/>
      <c r="JA256" s="151"/>
      <c r="JB256" s="151"/>
      <c r="JC256" s="151"/>
      <c r="JD256" s="151"/>
      <c r="JE256" s="151"/>
      <c r="JF256" s="151"/>
      <c r="JG256" s="151"/>
      <c r="JH256" s="151"/>
      <c r="JI256" s="151"/>
      <c r="JJ256" s="151"/>
      <c r="JK256" s="151"/>
      <c r="JL256" s="151"/>
      <c r="JM256" s="151"/>
      <c r="JN256" s="151"/>
      <c r="JO256" s="151"/>
      <c r="JP256" s="151"/>
      <c r="JQ256" s="151">
        <v>2</v>
      </c>
      <c r="JR256" s="151"/>
      <c r="JS256" s="151"/>
      <c r="JT256" s="151"/>
      <c r="JU256" s="151"/>
      <c r="JV256" s="151"/>
      <c r="JW256" s="151"/>
      <c r="JX256" s="151"/>
      <c r="JY256" s="151"/>
      <c r="JZ256" s="151"/>
      <c r="KA256" s="151"/>
      <c r="KB256" s="151"/>
      <c r="KC256" s="151"/>
      <c r="KD256" s="151"/>
      <c r="KE256" s="151">
        <v>547</v>
      </c>
      <c r="KF256" s="151"/>
      <c r="KG256" s="151"/>
      <c r="KH256" s="151"/>
      <c r="KI256" s="151"/>
      <c r="KJ256" s="151"/>
      <c r="KK256" s="151"/>
      <c r="KL256" s="151"/>
      <c r="KM256" s="151"/>
      <c r="KN256" s="151"/>
      <c r="KO256" s="151"/>
      <c r="KP256" s="151"/>
      <c r="KQ256" s="151"/>
      <c r="KR256" s="151"/>
      <c r="KS256" s="151"/>
      <c r="KT256" s="151"/>
      <c r="KU256" s="151"/>
      <c r="KV256" s="151"/>
      <c r="KW256" s="151"/>
      <c r="KX256" s="151"/>
      <c r="KY256" s="151"/>
      <c r="KZ256" s="151"/>
      <c r="LA256" s="151"/>
      <c r="LB256" s="151"/>
      <c r="LC256" s="151"/>
      <c r="LD256" s="151"/>
      <c r="LE256" s="151"/>
      <c r="LF256" s="151"/>
      <c r="LG256" s="151"/>
      <c r="LH256" s="151"/>
      <c r="LI256" s="151"/>
      <c r="LJ256" s="151"/>
      <c r="LK256" s="151"/>
      <c r="LL256" s="151"/>
      <c r="LM256" s="151"/>
      <c r="LN256" s="151"/>
      <c r="LO256" s="151"/>
      <c r="LP256" s="151"/>
      <c r="LQ256" s="151"/>
      <c r="LR256" s="151"/>
      <c r="LS256" s="151"/>
      <c r="LT256" s="151"/>
      <c r="LU256" s="151"/>
      <c r="LV256" s="151"/>
      <c r="LW256" s="151"/>
      <c r="LX256" s="151">
        <v>681</v>
      </c>
      <c r="LY256" s="151"/>
      <c r="LZ256" s="151"/>
      <c r="MA256" s="151">
        <v>3106</v>
      </c>
      <c r="MB256" s="151"/>
      <c r="MC256" s="151"/>
      <c r="MD256" s="151"/>
      <c r="ME256" s="151">
        <v>13</v>
      </c>
      <c r="MF256" s="151"/>
      <c r="MG256" s="151">
        <v>165</v>
      </c>
      <c r="MH256" s="151"/>
      <c r="MI256" s="151"/>
      <c r="MJ256" s="151"/>
      <c r="MK256" s="151"/>
      <c r="ML256" s="151"/>
      <c r="MM256" s="151"/>
      <c r="MN256" s="151"/>
      <c r="MO256" s="151"/>
      <c r="MP256" s="151"/>
      <c r="MQ256" s="151"/>
      <c r="MR256" s="151"/>
      <c r="MS256" s="151"/>
      <c r="MT256" s="151">
        <v>0</v>
      </c>
      <c r="MU256" s="151">
        <v>556</v>
      </c>
      <c r="MV256" s="151">
        <v>3152</v>
      </c>
      <c r="MW256" s="151">
        <v>5310</v>
      </c>
      <c r="MX256" s="151">
        <v>4287</v>
      </c>
      <c r="MY256" s="151"/>
      <c r="MZ256" s="151"/>
      <c r="NA256" s="151">
        <v>25</v>
      </c>
      <c r="NB256" s="151">
        <v>2236</v>
      </c>
      <c r="NC256" s="151">
        <v>1</v>
      </c>
      <c r="ND256" s="151">
        <v>28</v>
      </c>
      <c r="NE256" s="151"/>
      <c r="NF256" s="151"/>
      <c r="NG256" s="151"/>
      <c r="NH256" s="151"/>
      <c r="NI256" s="151"/>
      <c r="NJ256" s="151"/>
      <c r="NK256" s="151">
        <v>436</v>
      </c>
      <c r="NL256" s="151">
        <v>477</v>
      </c>
      <c r="NM256" s="151"/>
      <c r="NN256" s="151"/>
      <c r="NO256" s="151"/>
      <c r="NP256" s="151"/>
      <c r="NQ256" s="151"/>
      <c r="NR256" s="151"/>
      <c r="NS256" s="151"/>
      <c r="NT256" s="151"/>
      <c r="NU256" s="151"/>
      <c r="NV256" s="151"/>
      <c r="NW256" s="151"/>
      <c r="NX256" s="151"/>
      <c r="NY256" s="151"/>
      <c r="NZ256" s="151">
        <v>84</v>
      </c>
      <c r="OA256" s="151"/>
      <c r="OB256" s="151"/>
      <c r="OC256" s="151"/>
      <c r="OD256" s="151"/>
      <c r="OE256" s="151">
        <v>0</v>
      </c>
      <c r="OF256" s="151">
        <v>21</v>
      </c>
      <c r="OG256" s="151"/>
      <c r="OH256" s="151"/>
      <c r="OI256" s="151"/>
      <c r="OJ256" s="151">
        <v>0</v>
      </c>
      <c r="OK256" s="151">
        <v>4</v>
      </c>
      <c r="OL256" s="151"/>
      <c r="OM256" s="151"/>
      <c r="ON256" s="151"/>
      <c r="OO256" s="152">
        <v>37</v>
      </c>
      <c r="OP256" s="142">
        <v>64901</v>
      </c>
      <c r="OQ256" s="153"/>
      <c r="OR256" s="151"/>
      <c r="OS256" s="151"/>
      <c r="OT256" s="151"/>
      <c r="OU256" s="151"/>
      <c r="OV256" s="151">
        <v>1905</v>
      </c>
      <c r="OW256" s="151">
        <v>15804</v>
      </c>
      <c r="OX256" s="151">
        <v>-51323</v>
      </c>
      <c r="OY256" s="151"/>
      <c r="OZ256" s="151"/>
      <c r="PA256" s="151"/>
      <c r="PB256" s="151"/>
      <c r="PC256" s="151"/>
      <c r="PD256" s="151"/>
      <c r="PE256" s="151"/>
      <c r="PF256" s="151"/>
      <c r="PG256" s="151"/>
      <c r="PH256" s="151"/>
      <c r="PI256" s="151"/>
      <c r="PJ256" s="154"/>
      <c r="PK256" s="142">
        <v>-33615</v>
      </c>
      <c r="PL256" s="142">
        <v>31287</v>
      </c>
    </row>
    <row r="257" spans="1:428" ht="15" x14ac:dyDescent="0.25">
      <c r="A257" s="156">
        <v>325310</v>
      </c>
      <c r="B257" s="157" t="s">
        <v>733</v>
      </c>
      <c r="C257" s="147" t="s">
        <v>439</v>
      </c>
      <c r="D257" s="153">
        <v>482</v>
      </c>
      <c r="E257" s="151">
        <v>3608</v>
      </c>
      <c r="F257" s="151">
        <v>782</v>
      </c>
      <c r="G257" s="151">
        <v>525</v>
      </c>
      <c r="H257" s="151">
        <v>500</v>
      </c>
      <c r="I257" s="151">
        <v>676</v>
      </c>
      <c r="J257" s="151">
        <v>406</v>
      </c>
      <c r="K257" s="151"/>
      <c r="L257" s="151"/>
      <c r="M257" s="151"/>
      <c r="N257" s="151"/>
      <c r="O257" s="151"/>
      <c r="P257" s="151">
        <v>1001</v>
      </c>
      <c r="Q257" s="151"/>
      <c r="R257" s="151">
        <v>301</v>
      </c>
      <c r="S257" s="151"/>
      <c r="T257" s="151"/>
      <c r="U257" s="151"/>
      <c r="V257" s="151"/>
      <c r="W257" s="151">
        <v>4</v>
      </c>
      <c r="X257" s="151">
        <v>0</v>
      </c>
      <c r="Y257" s="151"/>
      <c r="Z257" s="151"/>
      <c r="AA257" s="151">
        <v>1</v>
      </c>
      <c r="AB257" s="151">
        <v>98</v>
      </c>
      <c r="AC257" s="151">
        <v>361</v>
      </c>
      <c r="AD257" s="151">
        <v>204</v>
      </c>
      <c r="AE257" s="151">
        <v>128</v>
      </c>
      <c r="AF257" s="151">
        <v>313</v>
      </c>
      <c r="AG257" s="151">
        <v>101</v>
      </c>
      <c r="AH257" s="151">
        <v>459</v>
      </c>
      <c r="AI257" s="151">
        <v>83</v>
      </c>
      <c r="AJ257" s="151">
        <v>161</v>
      </c>
      <c r="AK257" s="151">
        <v>66</v>
      </c>
      <c r="AL257" s="151">
        <v>465</v>
      </c>
      <c r="AM257" s="151">
        <v>120</v>
      </c>
      <c r="AN257" s="151"/>
      <c r="AO257" s="151"/>
      <c r="AP257" s="151"/>
      <c r="AQ257" s="151"/>
      <c r="AR257" s="151">
        <v>2</v>
      </c>
      <c r="AS257" s="151">
        <v>7</v>
      </c>
      <c r="AT257" s="151"/>
      <c r="AU257" s="151"/>
      <c r="AV257" s="151"/>
      <c r="AW257" s="151"/>
      <c r="AX257" s="151"/>
      <c r="AY257" s="151">
        <v>1</v>
      </c>
      <c r="AZ257" s="151"/>
      <c r="BA257" s="151"/>
      <c r="BB257" s="151">
        <v>8</v>
      </c>
      <c r="BC257" s="151">
        <v>3</v>
      </c>
      <c r="BD257" s="151">
        <v>3</v>
      </c>
      <c r="BE257" s="151">
        <v>3</v>
      </c>
      <c r="BF257" s="151"/>
      <c r="BG257" s="151">
        <v>0</v>
      </c>
      <c r="BH257" s="151"/>
      <c r="BI257" s="151"/>
      <c r="BJ257" s="151">
        <v>1</v>
      </c>
      <c r="BK257" s="151"/>
      <c r="BL257" s="151"/>
      <c r="BM257" s="151"/>
      <c r="BN257" s="151"/>
      <c r="BO257" s="151"/>
      <c r="BP257" s="151"/>
      <c r="BQ257" s="151"/>
      <c r="BR257" s="151"/>
      <c r="BS257" s="151"/>
      <c r="BT257" s="151"/>
      <c r="BU257" s="151"/>
      <c r="BV257" s="151">
        <v>1</v>
      </c>
      <c r="BW257" s="151"/>
      <c r="BX257" s="151"/>
      <c r="BY257" s="151"/>
      <c r="BZ257" s="151"/>
      <c r="CA257" s="151">
        <v>5</v>
      </c>
      <c r="CB257" s="151"/>
      <c r="CC257" s="151"/>
      <c r="CD257" s="151"/>
      <c r="CE257" s="151"/>
      <c r="CF257" s="151"/>
      <c r="CG257" s="151"/>
      <c r="CH257" s="151"/>
      <c r="CI257" s="151"/>
      <c r="CJ257" s="151"/>
      <c r="CK257" s="151"/>
      <c r="CL257" s="151"/>
      <c r="CM257" s="151"/>
      <c r="CN257" s="151"/>
      <c r="CO257" s="151">
        <v>0</v>
      </c>
      <c r="CP257" s="151"/>
      <c r="CQ257" s="151"/>
      <c r="CR257" s="151"/>
      <c r="CS257" s="151"/>
      <c r="CT257" s="151"/>
      <c r="CU257" s="151"/>
      <c r="CV257" s="151"/>
      <c r="CW257" s="151"/>
      <c r="CX257" s="151"/>
      <c r="CY257" s="151"/>
      <c r="CZ257" s="151"/>
      <c r="DA257" s="151"/>
      <c r="DB257" s="151"/>
      <c r="DC257" s="151"/>
      <c r="DD257" s="151"/>
      <c r="DE257" s="151"/>
      <c r="DF257" s="151"/>
      <c r="DG257" s="151"/>
      <c r="DH257" s="151">
        <v>3</v>
      </c>
      <c r="DI257" s="151"/>
      <c r="DJ257" s="151"/>
      <c r="DK257" s="151"/>
      <c r="DL257" s="151"/>
      <c r="DM257" s="151"/>
      <c r="DN257" s="151"/>
      <c r="DO257" s="151"/>
      <c r="DP257" s="151"/>
      <c r="DQ257" s="151"/>
      <c r="DR257" s="151"/>
      <c r="DS257" s="151"/>
      <c r="DT257" s="151"/>
      <c r="DU257" s="151"/>
      <c r="DV257" s="151"/>
      <c r="DW257" s="151"/>
      <c r="DX257" s="151"/>
      <c r="DY257" s="151"/>
      <c r="DZ257" s="151"/>
      <c r="EA257" s="151"/>
      <c r="EB257" s="151"/>
      <c r="EC257" s="151"/>
      <c r="ED257" s="151">
        <v>0</v>
      </c>
      <c r="EE257" s="151"/>
      <c r="EF257" s="151"/>
      <c r="EG257" s="151"/>
      <c r="EH257" s="151"/>
      <c r="EI257" s="151"/>
      <c r="EJ257" s="151"/>
      <c r="EK257" s="151"/>
      <c r="EL257" s="151">
        <v>1</v>
      </c>
      <c r="EM257" s="151">
        <v>1</v>
      </c>
      <c r="EN257" s="151"/>
      <c r="EO257" s="151"/>
      <c r="EP257" s="151"/>
      <c r="EQ257" s="151"/>
      <c r="ER257" s="151"/>
      <c r="ES257" s="151"/>
      <c r="ET257" s="151"/>
      <c r="EU257" s="151"/>
      <c r="EV257" s="151"/>
      <c r="EW257" s="151"/>
      <c r="EX257" s="151"/>
      <c r="EY257" s="151">
        <v>1</v>
      </c>
      <c r="EZ257" s="151">
        <v>1</v>
      </c>
      <c r="FA257" s="151">
        <v>3</v>
      </c>
      <c r="FB257" s="151"/>
      <c r="FC257" s="151">
        <v>1</v>
      </c>
      <c r="FD257" s="151">
        <v>2</v>
      </c>
      <c r="FE257" s="151">
        <v>4</v>
      </c>
      <c r="FF257" s="151"/>
      <c r="FG257" s="151"/>
      <c r="FH257" s="151"/>
      <c r="FI257" s="151"/>
      <c r="FJ257" s="151">
        <v>1</v>
      </c>
      <c r="FK257" s="151"/>
      <c r="FL257" s="151"/>
      <c r="FM257" s="151"/>
      <c r="FN257" s="151"/>
      <c r="FO257" s="151">
        <v>0</v>
      </c>
      <c r="FP257" s="151"/>
      <c r="FQ257" s="151"/>
      <c r="FR257" s="151"/>
      <c r="FS257" s="151"/>
      <c r="FT257" s="151"/>
      <c r="FU257" s="151"/>
      <c r="FV257" s="151"/>
      <c r="FW257" s="151"/>
      <c r="FX257" s="151"/>
      <c r="FY257" s="151"/>
      <c r="FZ257" s="151"/>
      <c r="GA257" s="151"/>
      <c r="GB257" s="151"/>
      <c r="GC257" s="151"/>
      <c r="GD257" s="151"/>
      <c r="GE257" s="151">
        <v>1</v>
      </c>
      <c r="GF257" s="151"/>
      <c r="GG257" s="151">
        <v>2</v>
      </c>
      <c r="GH257" s="151"/>
      <c r="GI257" s="151"/>
      <c r="GJ257" s="151"/>
      <c r="GK257" s="151"/>
      <c r="GL257" s="151"/>
      <c r="GM257" s="151"/>
      <c r="GN257" s="151"/>
      <c r="GO257" s="151"/>
      <c r="GP257" s="151"/>
      <c r="GQ257" s="151"/>
      <c r="GR257" s="151"/>
      <c r="GS257" s="151"/>
      <c r="GT257" s="151"/>
      <c r="GU257" s="151"/>
      <c r="GV257" s="151"/>
      <c r="GW257" s="151"/>
      <c r="GX257" s="151"/>
      <c r="GY257" s="151"/>
      <c r="GZ257" s="151"/>
      <c r="HA257" s="151"/>
      <c r="HB257" s="151"/>
      <c r="HC257" s="151"/>
      <c r="HD257" s="151"/>
      <c r="HE257" s="151"/>
      <c r="HF257" s="151"/>
      <c r="HG257" s="151"/>
      <c r="HH257" s="151"/>
      <c r="HI257" s="151"/>
      <c r="HJ257" s="151"/>
      <c r="HK257" s="151"/>
      <c r="HL257" s="151">
        <v>3</v>
      </c>
      <c r="HM257" s="151"/>
      <c r="HN257" s="151">
        <v>0</v>
      </c>
      <c r="HO257" s="151"/>
      <c r="HP257" s="151"/>
      <c r="HQ257" s="151"/>
      <c r="HR257" s="151"/>
      <c r="HS257" s="151"/>
      <c r="HT257" s="151">
        <v>0</v>
      </c>
      <c r="HU257" s="151"/>
      <c r="HV257" s="151"/>
      <c r="HW257" s="151"/>
      <c r="HX257" s="151"/>
      <c r="HY257" s="151">
        <v>4</v>
      </c>
      <c r="HZ257" s="151"/>
      <c r="IA257" s="151"/>
      <c r="IB257" s="151"/>
      <c r="IC257" s="151"/>
      <c r="ID257" s="151"/>
      <c r="IE257" s="151">
        <v>3</v>
      </c>
      <c r="IF257" s="151"/>
      <c r="IG257" s="151"/>
      <c r="IH257" s="151">
        <v>8</v>
      </c>
      <c r="II257" s="151">
        <v>60</v>
      </c>
      <c r="IJ257" s="151">
        <v>11</v>
      </c>
      <c r="IK257" s="151">
        <v>7</v>
      </c>
      <c r="IL257" s="151">
        <v>325</v>
      </c>
      <c r="IM257" s="151">
        <v>682</v>
      </c>
      <c r="IN257" s="151">
        <v>48</v>
      </c>
      <c r="IO257" s="151">
        <v>2</v>
      </c>
      <c r="IP257" s="151"/>
      <c r="IQ257" s="151">
        <v>1</v>
      </c>
      <c r="IR257" s="151"/>
      <c r="IS257" s="151"/>
      <c r="IT257" s="151">
        <v>2601</v>
      </c>
      <c r="IU257" s="151">
        <v>18</v>
      </c>
      <c r="IV257" s="151">
        <v>5</v>
      </c>
      <c r="IW257" s="151">
        <v>15</v>
      </c>
      <c r="IX257" s="151">
        <v>50</v>
      </c>
      <c r="IY257" s="151"/>
      <c r="IZ257" s="151"/>
      <c r="JA257" s="151">
        <v>265</v>
      </c>
      <c r="JB257" s="151">
        <v>12</v>
      </c>
      <c r="JC257" s="151">
        <v>6</v>
      </c>
      <c r="JD257" s="151">
        <v>5</v>
      </c>
      <c r="JE257" s="151">
        <v>2</v>
      </c>
      <c r="JF257" s="151">
        <v>7</v>
      </c>
      <c r="JG257" s="151"/>
      <c r="JH257" s="151">
        <v>5</v>
      </c>
      <c r="JI257" s="151">
        <v>6</v>
      </c>
      <c r="JJ257" s="151">
        <v>1</v>
      </c>
      <c r="JK257" s="151"/>
      <c r="JL257" s="151"/>
      <c r="JM257" s="151"/>
      <c r="JN257" s="151"/>
      <c r="JO257" s="151"/>
      <c r="JP257" s="151"/>
      <c r="JQ257" s="151"/>
      <c r="JR257" s="151"/>
      <c r="JS257" s="151"/>
      <c r="JT257" s="151">
        <v>540</v>
      </c>
      <c r="JU257" s="151">
        <v>5</v>
      </c>
      <c r="JV257" s="151"/>
      <c r="JW257" s="151"/>
      <c r="JX257" s="151"/>
      <c r="JY257" s="151"/>
      <c r="JZ257" s="151">
        <v>16</v>
      </c>
      <c r="KA257" s="151"/>
      <c r="KB257" s="151"/>
      <c r="KC257" s="151"/>
      <c r="KD257" s="151"/>
      <c r="KE257" s="151">
        <v>1</v>
      </c>
      <c r="KF257" s="151"/>
      <c r="KG257" s="151">
        <v>2</v>
      </c>
      <c r="KH257" s="151"/>
      <c r="KI257" s="151"/>
      <c r="KJ257" s="151"/>
      <c r="KK257" s="151"/>
      <c r="KL257" s="151"/>
      <c r="KM257" s="151"/>
      <c r="KN257" s="151"/>
      <c r="KO257" s="151"/>
      <c r="KP257" s="151"/>
      <c r="KQ257" s="151"/>
      <c r="KR257" s="151"/>
      <c r="KS257" s="151"/>
      <c r="KT257" s="151"/>
      <c r="KU257" s="151"/>
      <c r="KV257" s="151"/>
      <c r="KW257" s="151"/>
      <c r="KX257" s="151"/>
      <c r="KY257" s="151"/>
      <c r="KZ257" s="151"/>
      <c r="LA257" s="151"/>
      <c r="LB257" s="151"/>
      <c r="LC257" s="151"/>
      <c r="LD257" s="151"/>
      <c r="LE257" s="151"/>
      <c r="LF257" s="151"/>
      <c r="LG257" s="151"/>
      <c r="LH257" s="151"/>
      <c r="LI257" s="151"/>
      <c r="LJ257" s="151"/>
      <c r="LK257" s="151"/>
      <c r="LL257" s="151">
        <v>141</v>
      </c>
      <c r="LM257" s="151">
        <v>10</v>
      </c>
      <c r="LN257" s="151"/>
      <c r="LO257" s="151"/>
      <c r="LP257" s="151"/>
      <c r="LQ257" s="151"/>
      <c r="LR257" s="151"/>
      <c r="LS257" s="151"/>
      <c r="LT257" s="151"/>
      <c r="LU257" s="151"/>
      <c r="LV257" s="151"/>
      <c r="LW257" s="151"/>
      <c r="LX257" s="151"/>
      <c r="LY257" s="151"/>
      <c r="LZ257" s="151"/>
      <c r="MA257" s="151">
        <v>38</v>
      </c>
      <c r="MB257" s="151">
        <v>80</v>
      </c>
      <c r="MC257" s="151"/>
      <c r="MD257" s="151"/>
      <c r="ME257" s="151">
        <v>0</v>
      </c>
      <c r="MF257" s="151">
        <v>4</v>
      </c>
      <c r="MG257" s="151">
        <v>2</v>
      </c>
      <c r="MH257" s="151"/>
      <c r="MI257" s="151">
        <v>1362</v>
      </c>
      <c r="MJ257" s="151"/>
      <c r="MK257" s="151"/>
      <c r="ML257" s="151"/>
      <c r="MM257" s="151"/>
      <c r="MN257" s="151"/>
      <c r="MO257" s="151"/>
      <c r="MP257" s="151"/>
      <c r="MQ257" s="151">
        <v>16</v>
      </c>
      <c r="MR257" s="151">
        <v>1</v>
      </c>
      <c r="MS257" s="151">
        <v>9</v>
      </c>
      <c r="MT257" s="151"/>
      <c r="MU257" s="151"/>
      <c r="MV257" s="151"/>
      <c r="MW257" s="151"/>
      <c r="MX257" s="151"/>
      <c r="MY257" s="151"/>
      <c r="MZ257" s="151"/>
      <c r="NA257" s="151">
        <v>56</v>
      </c>
      <c r="NB257" s="151">
        <v>1</v>
      </c>
      <c r="NC257" s="151">
        <v>0</v>
      </c>
      <c r="ND257" s="151"/>
      <c r="NE257" s="151"/>
      <c r="NF257" s="151"/>
      <c r="NG257" s="151">
        <v>0</v>
      </c>
      <c r="NH257" s="151"/>
      <c r="NI257" s="151"/>
      <c r="NJ257" s="151"/>
      <c r="NK257" s="151"/>
      <c r="NL257" s="151">
        <v>57</v>
      </c>
      <c r="NM257" s="151">
        <v>2</v>
      </c>
      <c r="NN257" s="151">
        <v>46</v>
      </c>
      <c r="NO257" s="151"/>
      <c r="NP257" s="151">
        <v>7</v>
      </c>
      <c r="NQ257" s="151"/>
      <c r="NR257" s="151"/>
      <c r="NS257" s="151"/>
      <c r="NT257" s="151"/>
      <c r="NU257" s="151"/>
      <c r="NV257" s="151"/>
      <c r="NW257" s="151"/>
      <c r="NX257" s="151"/>
      <c r="NY257" s="151"/>
      <c r="NZ257" s="151"/>
      <c r="OA257" s="151"/>
      <c r="OB257" s="151"/>
      <c r="OC257" s="151"/>
      <c r="OD257" s="151"/>
      <c r="OE257" s="151">
        <v>7</v>
      </c>
      <c r="OF257" s="151">
        <v>192</v>
      </c>
      <c r="OG257" s="151"/>
      <c r="OH257" s="151"/>
      <c r="OI257" s="151"/>
      <c r="OJ257" s="151">
        <v>113</v>
      </c>
      <c r="OK257" s="151">
        <v>224</v>
      </c>
      <c r="OL257" s="151">
        <v>2680</v>
      </c>
      <c r="OM257" s="151"/>
      <c r="ON257" s="151"/>
      <c r="OO257" s="152">
        <v>354</v>
      </c>
      <c r="OP257" s="142">
        <v>21019</v>
      </c>
      <c r="OQ257" s="153">
        <v>141</v>
      </c>
      <c r="OR257" s="151"/>
      <c r="OS257" s="151"/>
      <c r="OT257" s="151"/>
      <c r="OU257" s="151"/>
      <c r="OV257" s="151">
        <v>335</v>
      </c>
      <c r="OW257" s="151">
        <v>2316</v>
      </c>
      <c r="OX257" s="151">
        <v>-6669</v>
      </c>
      <c r="OY257" s="151"/>
      <c r="OZ257" s="151"/>
      <c r="PA257" s="151"/>
      <c r="PB257" s="151"/>
      <c r="PC257" s="151"/>
      <c r="PD257" s="151"/>
      <c r="PE257" s="151"/>
      <c r="PF257" s="151"/>
      <c r="PG257" s="151"/>
      <c r="PH257" s="151"/>
      <c r="PI257" s="151"/>
      <c r="PJ257" s="154"/>
      <c r="PK257" s="142">
        <v>-3876</v>
      </c>
      <c r="PL257" s="142">
        <v>17142</v>
      </c>
    </row>
    <row r="258" spans="1:428" ht="15" x14ac:dyDescent="0.25">
      <c r="A258" s="156">
        <v>325320</v>
      </c>
      <c r="B258" s="157" t="s">
        <v>732</v>
      </c>
      <c r="C258" s="147" t="s">
        <v>440</v>
      </c>
      <c r="D258" s="153">
        <v>1006</v>
      </c>
      <c r="E258" s="151">
        <v>4234</v>
      </c>
      <c r="F258" s="151">
        <v>1184</v>
      </c>
      <c r="G258" s="151">
        <v>1132</v>
      </c>
      <c r="H258" s="151">
        <v>407</v>
      </c>
      <c r="I258" s="151">
        <v>1675</v>
      </c>
      <c r="J258" s="151">
        <v>796</v>
      </c>
      <c r="K258" s="151">
        <v>352</v>
      </c>
      <c r="L258" s="151">
        <v>136</v>
      </c>
      <c r="M258" s="151">
        <v>162</v>
      </c>
      <c r="N258" s="151">
        <v>0</v>
      </c>
      <c r="O258" s="151">
        <v>7</v>
      </c>
      <c r="P258" s="151">
        <v>361</v>
      </c>
      <c r="Q258" s="151"/>
      <c r="R258" s="151"/>
      <c r="S258" s="151"/>
      <c r="T258" s="151"/>
      <c r="U258" s="151"/>
      <c r="V258" s="151"/>
      <c r="W258" s="151"/>
      <c r="X258" s="151"/>
      <c r="Y258" s="151"/>
      <c r="Z258" s="151"/>
      <c r="AA258" s="151"/>
      <c r="AB258" s="151"/>
      <c r="AC258" s="151"/>
      <c r="AD258" s="151">
        <v>1</v>
      </c>
      <c r="AE258" s="151"/>
      <c r="AF258" s="151"/>
      <c r="AG258" s="151"/>
      <c r="AH258" s="151"/>
      <c r="AI258" s="151"/>
      <c r="AJ258" s="151"/>
      <c r="AK258" s="151"/>
      <c r="AL258" s="151"/>
      <c r="AM258" s="151"/>
      <c r="AN258" s="151"/>
      <c r="AO258" s="151"/>
      <c r="AP258" s="151"/>
      <c r="AQ258" s="151"/>
      <c r="AR258" s="151"/>
      <c r="AS258" s="151"/>
      <c r="AT258" s="151"/>
      <c r="AU258" s="151"/>
      <c r="AV258" s="151"/>
      <c r="AW258" s="151"/>
      <c r="AX258" s="151"/>
      <c r="AY258" s="151"/>
      <c r="AZ258" s="151"/>
      <c r="BA258" s="151"/>
      <c r="BB258" s="151"/>
      <c r="BC258" s="151"/>
      <c r="BD258" s="151"/>
      <c r="BE258" s="151"/>
      <c r="BF258" s="151"/>
      <c r="BG258" s="151"/>
      <c r="BH258" s="151"/>
      <c r="BI258" s="151"/>
      <c r="BJ258" s="151"/>
      <c r="BK258" s="151"/>
      <c r="BL258" s="151"/>
      <c r="BM258" s="151"/>
      <c r="BN258" s="151"/>
      <c r="BO258" s="151"/>
      <c r="BP258" s="151"/>
      <c r="BQ258" s="151"/>
      <c r="BR258" s="151"/>
      <c r="BS258" s="151"/>
      <c r="BT258" s="151"/>
      <c r="BU258" s="151"/>
      <c r="BV258" s="151"/>
      <c r="BW258" s="151"/>
      <c r="BX258" s="151"/>
      <c r="BY258" s="151"/>
      <c r="BZ258" s="151"/>
      <c r="CA258" s="151"/>
      <c r="CB258" s="151"/>
      <c r="CC258" s="151"/>
      <c r="CD258" s="151"/>
      <c r="CE258" s="151"/>
      <c r="CF258" s="151"/>
      <c r="CG258" s="151"/>
      <c r="CH258" s="151"/>
      <c r="CI258" s="151"/>
      <c r="CJ258" s="151"/>
      <c r="CK258" s="151"/>
      <c r="CL258" s="151"/>
      <c r="CM258" s="151"/>
      <c r="CN258" s="151"/>
      <c r="CO258" s="151"/>
      <c r="CP258" s="151"/>
      <c r="CQ258" s="151"/>
      <c r="CR258" s="151"/>
      <c r="CS258" s="151"/>
      <c r="CT258" s="151"/>
      <c r="CU258" s="151"/>
      <c r="CV258" s="151"/>
      <c r="CW258" s="151"/>
      <c r="CX258" s="151"/>
      <c r="CY258" s="151"/>
      <c r="CZ258" s="151"/>
      <c r="DA258" s="151"/>
      <c r="DB258" s="151"/>
      <c r="DC258" s="151"/>
      <c r="DD258" s="151"/>
      <c r="DE258" s="151"/>
      <c r="DF258" s="151"/>
      <c r="DG258" s="151"/>
      <c r="DH258" s="151"/>
      <c r="DI258" s="151"/>
      <c r="DJ258" s="151"/>
      <c r="DK258" s="151"/>
      <c r="DL258" s="151"/>
      <c r="DM258" s="151"/>
      <c r="DN258" s="151"/>
      <c r="DO258" s="151"/>
      <c r="DP258" s="151"/>
      <c r="DQ258" s="151"/>
      <c r="DR258" s="151"/>
      <c r="DS258" s="151"/>
      <c r="DT258" s="151"/>
      <c r="DU258" s="151"/>
      <c r="DV258" s="151"/>
      <c r="DW258" s="151"/>
      <c r="DX258" s="151"/>
      <c r="DY258" s="151"/>
      <c r="DZ258" s="151"/>
      <c r="EA258" s="151"/>
      <c r="EB258" s="151"/>
      <c r="EC258" s="151"/>
      <c r="ED258" s="151"/>
      <c r="EE258" s="151"/>
      <c r="EF258" s="151"/>
      <c r="EG258" s="151"/>
      <c r="EH258" s="151"/>
      <c r="EI258" s="151"/>
      <c r="EJ258" s="151"/>
      <c r="EK258" s="151"/>
      <c r="EL258" s="151"/>
      <c r="EM258" s="151"/>
      <c r="EN258" s="151"/>
      <c r="EO258" s="151"/>
      <c r="EP258" s="151"/>
      <c r="EQ258" s="151"/>
      <c r="ER258" s="151"/>
      <c r="ES258" s="151"/>
      <c r="ET258" s="151"/>
      <c r="EU258" s="151"/>
      <c r="EV258" s="151"/>
      <c r="EW258" s="151"/>
      <c r="EX258" s="151"/>
      <c r="EY258" s="151"/>
      <c r="EZ258" s="151"/>
      <c r="FA258" s="151"/>
      <c r="FB258" s="151"/>
      <c r="FC258" s="151"/>
      <c r="FD258" s="151"/>
      <c r="FE258" s="151"/>
      <c r="FF258" s="151"/>
      <c r="FG258" s="151"/>
      <c r="FH258" s="151"/>
      <c r="FI258" s="151"/>
      <c r="FJ258" s="151"/>
      <c r="FK258" s="151"/>
      <c r="FL258" s="151"/>
      <c r="FM258" s="151"/>
      <c r="FN258" s="151"/>
      <c r="FO258" s="151"/>
      <c r="FP258" s="151"/>
      <c r="FQ258" s="151"/>
      <c r="FR258" s="151"/>
      <c r="FS258" s="151"/>
      <c r="FT258" s="151"/>
      <c r="FU258" s="151"/>
      <c r="FV258" s="151"/>
      <c r="FW258" s="151"/>
      <c r="FX258" s="151"/>
      <c r="FY258" s="151"/>
      <c r="FZ258" s="151"/>
      <c r="GA258" s="151"/>
      <c r="GB258" s="151"/>
      <c r="GC258" s="151"/>
      <c r="GD258" s="151"/>
      <c r="GE258" s="151"/>
      <c r="GF258" s="151"/>
      <c r="GG258" s="151"/>
      <c r="GH258" s="151"/>
      <c r="GI258" s="151"/>
      <c r="GJ258" s="151"/>
      <c r="GK258" s="151"/>
      <c r="GL258" s="151"/>
      <c r="GM258" s="151"/>
      <c r="GN258" s="151"/>
      <c r="GO258" s="151"/>
      <c r="GP258" s="151"/>
      <c r="GQ258" s="151"/>
      <c r="GR258" s="151"/>
      <c r="GS258" s="151"/>
      <c r="GT258" s="151"/>
      <c r="GU258" s="151"/>
      <c r="GV258" s="151"/>
      <c r="GW258" s="151"/>
      <c r="GX258" s="151"/>
      <c r="GY258" s="151"/>
      <c r="GZ258" s="151"/>
      <c r="HA258" s="151"/>
      <c r="HB258" s="151"/>
      <c r="HC258" s="151"/>
      <c r="HD258" s="151"/>
      <c r="HE258" s="151"/>
      <c r="HF258" s="151"/>
      <c r="HG258" s="151"/>
      <c r="HH258" s="151"/>
      <c r="HI258" s="151"/>
      <c r="HJ258" s="151"/>
      <c r="HK258" s="151"/>
      <c r="HL258" s="151"/>
      <c r="HM258" s="151"/>
      <c r="HN258" s="151"/>
      <c r="HO258" s="151"/>
      <c r="HP258" s="151"/>
      <c r="HQ258" s="151"/>
      <c r="HR258" s="151"/>
      <c r="HS258" s="151"/>
      <c r="HT258" s="151"/>
      <c r="HU258" s="151"/>
      <c r="HV258" s="151"/>
      <c r="HW258" s="151"/>
      <c r="HX258" s="151"/>
      <c r="HY258" s="151"/>
      <c r="HZ258" s="151"/>
      <c r="IA258" s="151"/>
      <c r="IB258" s="151"/>
      <c r="IC258" s="151"/>
      <c r="ID258" s="151"/>
      <c r="IE258" s="151"/>
      <c r="IF258" s="151"/>
      <c r="IG258" s="151"/>
      <c r="IH258" s="151"/>
      <c r="II258" s="151"/>
      <c r="IJ258" s="151"/>
      <c r="IK258" s="151"/>
      <c r="IL258" s="151"/>
      <c r="IM258" s="151"/>
      <c r="IN258" s="151"/>
      <c r="IO258" s="151"/>
      <c r="IP258" s="151"/>
      <c r="IQ258" s="151"/>
      <c r="IR258" s="151"/>
      <c r="IS258" s="151"/>
      <c r="IT258" s="151"/>
      <c r="IU258" s="151">
        <v>10</v>
      </c>
      <c r="IV258" s="151"/>
      <c r="IW258" s="151"/>
      <c r="IX258" s="151"/>
      <c r="IY258" s="151"/>
      <c r="IZ258" s="151"/>
      <c r="JA258" s="151"/>
      <c r="JB258" s="151"/>
      <c r="JC258" s="151"/>
      <c r="JD258" s="151"/>
      <c r="JE258" s="151"/>
      <c r="JF258" s="151"/>
      <c r="JG258" s="151"/>
      <c r="JH258" s="151"/>
      <c r="JI258" s="151"/>
      <c r="JJ258" s="151"/>
      <c r="JK258" s="151"/>
      <c r="JL258" s="151"/>
      <c r="JM258" s="151"/>
      <c r="JN258" s="151"/>
      <c r="JO258" s="151"/>
      <c r="JP258" s="151"/>
      <c r="JQ258" s="151"/>
      <c r="JR258" s="151"/>
      <c r="JS258" s="151"/>
      <c r="JT258" s="151">
        <v>66</v>
      </c>
      <c r="JU258" s="151"/>
      <c r="JV258" s="151"/>
      <c r="JW258" s="151"/>
      <c r="JX258" s="151"/>
      <c r="JY258" s="151"/>
      <c r="JZ258" s="151"/>
      <c r="KA258" s="151"/>
      <c r="KB258" s="151"/>
      <c r="KC258" s="151"/>
      <c r="KD258" s="151"/>
      <c r="KE258" s="151"/>
      <c r="KF258" s="151"/>
      <c r="KG258" s="151"/>
      <c r="KH258" s="151"/>
      <c r="KI258" s="151"/>
      <c r="KJ258" s="151"/>
      <c r="KK258" s="151"/>
      <c r="KL258" s="151"/>
      <c r="KM258" s="151"/>
      <c r="KN258" s="151"/>
      <c r="KO258" s="151"/>
      <c r="KP258" s="151"/>
      <c r="KQ258" s="151"/>
      <c r="KR258" s="151"/>
      <c r="KS258" s="151"/>
      <c r="KT258" s="151"/>
      <c r="KU258" s="151"/>
      <c r="KV258" s="151"/>
      <c r="KW258" s="151"/>
      <c r="KX258" s="151"/>
      <c r="KY258" s="151"/>
      <c r="KZ258" s="151"/>
      <c r="LA258" s="151"/>
      <c r="LB258" s="151"/>
      <c r="LC258" s="151"/>
      <c r="LD258" s="151"/>
      <c r="LE258" s="151"/>
      <c r="LF258" s="151"/>
      <c r="LG258" s="151"/>
      <c r="LH258" s="151"/>
      <c r="LI258" s="151"/>
      <c r="LJ258" s="151"/>
      <c r="LK258" s="151"/>
      <c r="LL258" s="151">
        <v>1</v>
      </c>
      <c r="LM258" s="151"/>
      <c r="LN258" s="151"/>
      <c r="LO258" s="151"/>
      <c r="LP258" s="151"/>
      <c r="LQ258" s="151"/>
      <c r="LR258" s="151"/>
      <c r="LS258" s="151"/>
      <c r="LT258" s="151"/>
      <c r="LU258" s="151"/>
      <c r="LV258" s="151"/>
      <c r="LW258" s="151"/>
      <c r="LX258" s="151"/>
      <c r="LY258" s="151"/>
      <c r="LZ258" s="151"/>
      <c r="MA258" s="151">
        <v>18</v>
      </c>
      <c r="MB258" s="151">
        <v>10</v>
      </c>
      <c r="MC258" s="151"/>
      <c r="MD258" s="151"/>
      <c r="ME258" s="151">
        <v>0</v>
      </c>
      <c r="MF258" s="151">
        <v>6</v>
      </c>
      <c r="MG258" s="151"/>
      <c r="MH258" s="151"/>
      <c r="MI258" s="151">
        <v>127</v>
      </c>
      <c r="MJ258" s="151"/>
      <c r="MK258" s="151"/>
      <c r="ML258" s="151"/>
      <c r="MM258" s="151"/>
      <c r="MN258" s="151"/>
      <c r="MO258" s="151"/>
      <c r="MP258" s="151"/>
      <c r="MQ258" s="151"/>
      <c r="MR258" s="151">
        <v>11</v>
      </c>
      <c r="MS258" s="151">
        <v>0</v>
      </c>
      <c r="MT258" s="151"/>
      <c r="MU258" s="151"/>
      <c r="MV258" s="151"/>
      <c r="MW258" s="151"/>
      <c r="MX258" s="151"/>
      <c r="MY258" s="151"/>
      <c r="MZ258" s="151"/>
      <c r="NA258" s="151">
        <v>2</v>
      </c>
      <c r="NB258" s="151"/>
      <c r="NC258" s="151"/>
      <c r="ND258" s="151"/>
      <c r="NE258" s="151"/>
      <c r="NF258" s="151"/>
      <c r="NG258" s="151"/>
      <c r="NH258" s="151">
        <v>0</v>
      </c>
      <c r="NI258" s="151"/>
      <c r="NJ258" s="151"/>
      <c r="NK258" s="151"/>
      <c r="NL258" s="151">
        <v>7</v>
      </c>
      <c r="NM258" s="151">
        <v>9</v>
      </c>
      <c r="NN258" s="151">
        <v>11</v>
      </c>
      <c r="NO258" s="151">
        <v>1</v>
      </c>
      <c r="NP258" s="151"/>
      <c r="NQ258" s="151">
        <v>3</v>
      </c>
      <c r="NR258" s="151"/>
      <c r="NS258" s="151"/>
      <c r="NT258" s="151"/>
      <c r="NU258" s="151"/>
      <c r="NV258" s="151"/>
      <c r="NW258" s="151"/>
      <c r="NX258" s="151"/>
      <c r="NY258" s="151"/>
      <c r="NZ258" s="151"/>
      <c r="OA258" s="151">
        <v>2</v>
      </c>
      <c r="OB258" s="151"/>
      <c r="OC258" s="151">
        <v>3</v>
      </c>
      <c r="OD258" s="151"/>
      <c r="OE258" s="151">
        <v>3</v>
      </c>
      <c r="OF258" s="151">
        <v>62</v>
      </c>
      <c r="OG258" s="151"/>
      <c r="OH258" s="151"/>
      <c r="OI258" s="151"/>
      <c r="OJ258" s="151">
        <v>263</v>
      </c>
      <c r="OK258" s="151">
        <v>238</v>
      </c>
      <c r="OL258" s="151">
        <v>648</v>
      </c>
      <c r="OM258" s="151"/>
      <c r="ON258" s="151"/>
      <c r="OO258" s="152"/>
      <c r="OP258" s="142">
        <v>12955</v>
      </c>
      <c r="OQ258" s="153">
        <v>1157</v>
      </c>
      <c r="OR258" s="151"/>
      <c r="OS258" s="151"/>
      <c r="OT258" s="151"/>
      <c r="OU258" s="151"/>
      <c r="OV258" s="151">
        <v>196</v>
      </c>
      <c r="OW258" s="151">
        <v>2594</v>
      </c>
      <c r="OX258" s="151">
        <v>-1856</v>
      </c>
      <c r="OY258" s="151"/>
      <c r="OZ258" s="151"/>
      <c r="PA258" s="151"/>
      <c r="PB258" s="151"/>
      <c r="PC258" s="151"/>
      <c r="PD258" s="151"/>
      <c r="PE258" s="151"/>
      <c r="PF258" s="151"/>
      <c r="PG258" s="151"/>
      <c r="PH258" s="151"/>
      <c r="PI258" s="151"/>
      <c r="PJ258" s="154"/>
      <c r="PK258" s="142">
        <v>2090</v>
      </c>
      <c r="PL258" s="142">
        <v>15045</v>
      </c>
    </row>
    <row r="259" spans="1:428" ht="15" x14ac:dyDescent="0.25">
      <c r="A259" s="156">
        <v>325510</v>
      </c>
      <c r="B259" s="157" t="s">
        <v>732</v>
      </c>
      <c r="C259" s="147" t="s">
        <v>441</v>
      </c>
      <c r="D259" s="153"/>
      <c r="E259" s="151"/>
      <c r="F259" s="151"/>
      <c r="G259" s="151"/>
      <c r="H259" s="151"/>
      <c r="I259" s="151"/>
      <c r="J259" s="151"/>
      <c r="K259" s="151"/>
      <c r="L259" s="151"/>
      <c r="M259" s="151"/>
      <c r="N259" s="151"/>
      <c r="O259" s="151"/>
      <c r="P259" s="151">
        <v>1</v>
      </c>
      <c r="Q259" s="151"/>
      <c r="R259" s="151"/>
      <c r="S259" s="151">
        <v>5</v>
      </c>
      <c r="T259" s="151"/>
      <c r="U259" s="151"/>
      <c r="V259" s="151"/>
      <c r="W259" s="151">
        <v>3</v>
      </c>
      <c r="X259" s="151">
        <v>55</v>
      </c>
      <c r="Y259" s="151">
        <v>0</v>
      </c>
      <c r="Z259" s="151"/>
      <c r="AA259" s="151"/>
      <c r="AB259" s="151">
        <v>55</v>
      </c>
      <c r="AC259" s="151">
        <v>169</v>
      </c>
      <c r="AD259" s="151">
        <v>1067</v>
      </c>
      <c r="AE259" s="151">
        <v>563</v>
      </c>
      <c r="AF259" s="151">
        <v>494</v>
      </c>
      <c r="AG259" s="151">
        <v>334</v>
      </c>
      <c r="AH259" s="151">
        <v>908</v>
      </c>
      <c r="AI259" s="151">
        <v>64</v>
      </c>
      <c r="AJ259" s="151">
        <v>191</v>
      </c>
      <c r="AK259" s="151">
        <v>108</v>
      </c>
      <c r="AL259" s="151">
        <v>1025</v>
      </c>
      <c r="AM259" s="151">
        <v>755</v>
      </c>
      <c r="AN259" s="151"/>
      <c r="AO259" s="151">
        <v>48</v>
      </c>
      <c r="AP259" s="151">
        <v>16</v>
      </c>
      <c r="AQ259" s="151">
        <v>70</v>
      </c>
      <c r="AR259" s="151">
        <v>47</v>
      </c>
      <c r="AS259" s="151"/>
      <c r="AT259" s="151"/>
      <c r="AU259" s="151"/>
      <c r="AV259" s="151">
        <v>49</v>
      </c>
      <c r="AW259" s="151">
        <v>92</v>
      </c>
      <c r="AX259" s="151"/>
      <c r="AY259" s="151">
        <v>0</v>
      </c>
      <c r="AZ259" s="151"/>
      <c r="BA259" s="151"/>
      <c r="BB259" s="151">
        <v>2</v>
      </c>
      <c r="BC259" s="151">
        <v>11</v>
      </c>
      <c r="BD259" s="151">
        <v>1</v>
      </c>
      <c r="BE259" s="151"/>
      <c r="BF259" s="151"/>
      <c r="BG259" s="151">
        <v>0</v>
      </c>
      <c r="BH259" s="151"/>
      <c r="BI259" s="151"/>
      <c r="BJ259" s="151"/>
      <c r="BK259" s="151"/>
      <c r="BL259" s="151"/>
      <c r="BM259" s="151">
        <v>0</v>
      </c>
      <c r="BN259" s="151">
        <v>62</v>
      </c>
      <c r="BO259" s="151">
        <v>36</v>
      </c>
      <c r="BP259" s="151">
        <v>111</v>
      </c>
      <c r="BQ259" s="151">
        <v>2</v>
      </c>
      <c r="BR259" s="151">
        <v>165</v>
      </c>
      <c r="BS259" s="151">
        <v>160</v>
      </c>
      <c r="BT259" s="151">
        <v>13</v>
      </c>
      <c r="BU259" s="151">
        <v>82</v>
      </c>
      <c r="BV259" s="151">
        <v>275</v>
      </c>
      <c r="BW259" s="151">
        <v>38</v>
      </c>
      <c r="BX259" s="151"/>
      <c r="BY259" s="151">
        <v>234</v>
      </c>
      <c r="BZ259" s="151"/>
      <c r="CA259" s="151">
        <v>781</v>
      </c>
      <c r="CB259" s="151"/>
      <c r="CC259" s="151"/>
      <c r="CD259" s="151"/>
      <c r="CE259" s="151"/>
      <c r="CF259" s="151">
        <v>0</v>
      </c>
      <c r="CG259" s="151">
        <v>0</v>
      </c>
      <c r="CH259" s="151">
        <v>146</v>
      </c>
      <c r="CI259" s="151">
        <v>216</v>
      </c>
      <c r="CJ259" s="151">
        <v>126</v>
      </c>
      <c r="CK259" s="151">
        <v>42</v>
      </c>
      <c r="CL259" s="151"/>
      <c r="CM259" s="151"/>
      <c r="CN259" s="151"/>
      <c r="CO259" s="151"/>
      <c r="CP259" s="151">
        <v>7</v>
      </c>
      <c r="CQ259" s="151">
        <v>112</v>
      </c>
      <c r="CR259" s="151">
        <v>50</v>
      </c>
      <c r="CS259" s="151">
        <v>51</v>
      </c>
      <c r="CT259" s="151"/>
      <c r="CU259" s="151"/>
      <c r="CV259" s="151">
        <v>119</v>
      </c>
      <c r="CW259" s="151"/>
      <c r="CX259" s="151"/>
      <c r="CY259" s="151"/>
      <c r="CZ259" s="151"/>
      <c r="DA259" s="151">
        <v>95</v>
      </c>
      <c r="DB259" s="151">
        <v>72</v>
      </c>
      <c r="DC259" s="151">
        <v>177</v>
      </c>
      <c r="DD259" s="151">
        <v>24</v>
      </c>
      <c r="DE259" s="151"/>
      <c r="DF259" s="151"/>
      <c r="DG259" s="151"/>
      <c r="DH259" s="151">
        <v>44</v>
      </c>
      <c r="DI259" s="151">
        <v>70</v>
      </c>
      <c r="DJ259" s="151"/>
      <c r="DK259" s="151"/>
      <c r="DL259" s="151"/>
      <c r="DM259" s="151"/>
      <c r="DN259" s="151"/>
      <c r="DO259" s="151"/>
      <c r="DP259" s="151"/>
      <c r="DQ259" s="151"/>
      <c r="DR259" s="151">
        <v>0</v>
      </c>
      <c r="DS259" s="151">
        <v>143</v>
      </c>
      <c r="DT259" s="151">
        <v>71</v>
      </c>
      <c r="DU259" s="151"/>
      <c r="DV259" s="151"/>
      <c r="DW259" s="151"/>
      <c r="DX259" s="151"/>
      <c r="DY259" s="151"/>
      <c r="DZ259" s="151"/>
      <c r="EA259" s="151"/>
      <c r="EB259" s="151"/>
      <c r="EC259" s="151"/>
      <c r="ED259" s="151"/>
      <c r="EE259" s="151">
        <v>48</v>
      </c>
      <c r="EF259" s="151">
        <v>47</v>
      </c>
      <c r="EG259" s="151">
        <v>489</v>
      </c>
      <c r="EH259" s="151">
        <v>58</v>
      </c>
      <c r="EI259" s="151">
        <v>26</v>
      </c>
      <c r="EJ259" s="151">
        <v>46</v>
      </c>
      <c r="EK259" s="151"/>
      <c r="EL259" s="151"/>
      <c r="EM259" s="151"/>
      <c r="EN259" s="151">
        <v>13</v>
      </c>
      <c r="EO259" s="151"/>
      <c r="EP259" s="151"/>
      <c r="EQ259" s="151"/>
      <c r="ER259" s="151">
        <v>209</v>
      </c>
      <c r="ES259" s="151">
        <v>1853</v>
      </c>
      <c r="ET259" s="151">
        <v>191</v>
      </c>
      <c r="EU259" s="151">
        <v>210</v>
      </c>
      <c r="EV259" s="151">
        <v>143</v>
      </c>
      <c r="EW259" s="151">
        <v>13</v>
      </c>
      <c r="EX259" s="151">
        <v>325</v>
      </c>
      <c r="EY259" s="151">
        <v>19</v>
      </c>
      <c r="EZ259" s="151">
        <v>9</v>
      </c>
      <c r="FA259" s="151">
        <v>127</v>
      </c>
      <c r="FB259" s="151">
        <v>360</v>
      </c>
      <c r="FC259" s="151">
        <v>98</v>
      </c>
      <c r="FD259" s="151">
        <v>635</v>
      </c>
      <c r="FE259" s="151">
        <v>174</v>
      </c>
      <c r="FF259" s="151">
        <v>126</v>
      </c>
      <c r="FG259" s="151">
        <v>0</v>
      </c>
      <c r="FH259" s="151">
        <v>55</v>
      </c>
      <c r="FI259" s="151"/>
      <c r="FJ259" s="151">
        <v>56</v>
      </c>
      <c r="FK259" s="151">
        <v>39</v>
      </c>
      <c r="FL259" s="151">
        <v>214</v>
      </c>
      <c r="FM259" s="151">
        <v>155</v>
      </c>
      <c r="FN259" s="151"/>
      <c r="FO259" s="151"/>
      <c r="FP259" s="151">
        <v>90</v>
      </c>
      <c r="FQ259" s="151">
        <v>486</v>
      </c>
      <c r="FR259" s="151">
        <v>27</v>
      </c>
      <c r="FS259" s="151">
        <v>122</v>
      </c>
      <c r="FT259" s="151">
        <v>168</v>
      </c>
      <c r="FU259" s="151">
        <v>21</v>
      </c>
      <c r="FV259" s="151">
        <v>154</v>
      </c>
      <c r="FW259" s="151">
        <v>482</v>
      </c>
      <c r="FX259" s="151"/>
      <c r="FY259" s="151"/>
      <c r="FZ259" s="151"/>
      <c r="GA259" s="151"/>
      <c r="GB259" s="151"/>
      <c r="GC259" s="151"/>
      <c r="GD259" s="151">
        <v>1</v>
      </c>
      <c r="GE259" s="151">
        <v>267</v>
      </c>
      <c r="GF259" s="151"/>
      <c r="GG259" s="151">
        <v>8</v>
      </c>
      <c r="GH259" s="151">
        <v>217</v>
      </c>
      <c r="GI259" s="151">
        <v>378</v>
      </c>
      <c r="GJ259" s="151"/>
      <c r="GK259" s="151"/>
      <c r="GL259" s="151"/>
      <c r="GM259" s="151"/>
      <c r="GN259" s="151"/>
      <c r="GO259" s="151"/>
      <c r="GP259" s="151"/>
      <c r="GQ259" s="151"/>
      <c r="GR259" s="151"/>
      <c r="GS259" s="151"/>
      <c r="GT259" s="151"/>
      <c r="GU259" s="151"/>
      <c r="GV259" s="151"/>
      <c r="GW259" s="151"/>
      <c r="GX259" s="151"/>
      <c r="GY259" s="151"/>
      <c r="GZ259" s="151"/>
      <c r="HA259" s="151"/>
      <c r="HB259" s="151"/>
      <c r="HC259" s="151"/>
      <c r="HD259" s="151"/>
      <c r="HE259" s="151"/>
      <c r="HF259" s="151"/>
      <c r="HG259" s="151"/>
      <c r="HH259" s="151"/>
      <c r="HI259" s="151"/>
      <c r="HJ259" s="151"/>
      <c r="HK259" s="151"/>
      <c r="HL259" s="151">
        <v>9</v>
      </c>
      <c r="HM259" s="151"/>
      <c r="HN259" s="151"/>
      <c r="HO259" s="151"/>
      <c r="HP259" s="151"/>
      <c r="HQ259" s="151"/>
      <c r="HR259" s="151"/>
      <c r="HS259" s="151"/>
      <c r="HT259" s="151"/>
      <c r="HU259" s="151"/>
      <c r="HV259" s="151">
        <v>2</v>
      </c>
      <c r="HW259" s="151">
        <v>2</v>
      </c>
      <c r="HX259" s="151">
        <v>142</v>
      </c>
      <c r="HY259" s="151">
        <v>29</v>
      </c>
      <c r="HZ259" s="151"/>
      <c r="IA259" s="151"/>
      <c r="IB259" s="151"/>
      <c r="IC259" s="151">
        <v>27</v>
      </c>
      <c r="ID259" s="151"/>
      <c r="IE259" s="151"/>
      <c r="IF259" s="151"/>
      <c r="IG259" s="151"/>
      <c r="IH259" s="151"/>
      <c r="II259" s="151">
        <v>3</v>
      </c>
      <c r="IJ259" s="151">
        <v>2</v>
      </c>
      <c r="IK259" s="151">
        <v>8</v>
      </c>
      <c r="IL259" s="151">
        <v>3</v>
      </c>
      <c r="IM259" s="151">
        <v>33</v>
      </c>
      <c r="IN259" s="151">
        <v>5</v>
      </c>
      <c r="IO259" s="151"/>
      <c r="IP259" s="151"/>
      <c r="IQ259" s="151"/>
      <c r="IR259" s="151"/>
      <c r="IS259" s="151"/>
      <c r="IT259" s="151"/>
      <c r="IU259" s="151"/>
      <c r="IV259" s="151">
        <v>403</v>
      </c>
      <c r="IW259" s="151"/>
      <c r="IX259" s="151">
        <v>6</v>
      </c>
      <c r="IY259" s="151">
        <v>70</v>
      </c>
      <c r="IZ259" s="151">
        <v>481</v>
      </c>
      <c r="JA259" s="151">
        <v>2</v>
      </c>
      <c r="JB259" s="151"/>
      <c r="JC259" s="151"/>
      <c r="JD259" s="151"/>
      <c r="JE259" s="151"/>
      <c r="JF259" s="151"/>
      <c r="JG259" s="151"/>
      <c r="JH259" s="151">
        <v>48</v>
      </c>
      <c r="JI259" s="151"/>
      <c r="JJ259" s="151"/>
      <c r="JK259" s="151"/>
      <c r="JL259" s="151">
        <v>1</v>
      </c>
      <c r="JM259" s="151"/>
      <c r="JN259" s="151"/>
      <c r="JO259" s="151"/>
      <c r="JP259" s="151">
        <v>4</v>
      </c>
      <c r="JQ259" s="151">
        <v>61</v>
      </c>
      <c r="JR259" s="151">
        <v>10</v>
      </c>
      <c r="JS259" s="151"/>
      <c r="JT259" s="151">
        <v>2</v>
      </c>
      <c r="JU259" s="151"/>
      <c r="JV259" s="151"/>
      <c r="JW259" s="151">
        <v>57</v>
      </c>
      <c r="JX259" s="151">
        <v>18</v>
      </c>
      <c r="JY259" s="151">
        <v>1</v>
      </c>
      <c r="JZ259" s="151">
        <v>20</v>
      </c>
      <c r="KA259" s="151"/>
      <c r="KB259" s="151">
        <v>23</v>
      </c>
      <c r="KC259" s="151">
        <v>5</v>
      </c>
      <c r="KD259" s="151">
        <v>32</v>
      </c>
      <c r="KE259" s="151">
        <v>3</v>
      </c>
      <c r="KF259" s="151">
        <v>1</v>
      </c>
      <c r="KG259" s="151">
        <v>185</v>
      </c>
      <c r="KH259" s="151"/>
      <c r="KI259" s="151">
        <v>30</v>
      </c>
      <c r="KJ259" s="151">
        <v>23</v>
      </c>
      <c r="KK259" s="151"/>
      <c r="KL259" s="151">
        <v>11</v>
      </c>
      <c r="KM259" s="151">
        <v>4</v>
      </c>
      <c r="KN259" s="151">
        <v>180</v>
      </c>
      <c r="KO259" s="151">
        <v>2</v>
      </c>
      <c r="KP259" s="151"/>
      <c r="KQ259" s="151">
        <v>4</v>
      </c>
      <c r="KR259" s="151">
        <v>5</v>
      </c>
      <c r="KS259" s="151"/>
      <c r="KT259" s="151">
        <v>7</v>
      </c>
      <c r="KU259" s="151">
        <v>1</v>
      </c>
      <c r="KV259" s="151">
        <v>6</v>
      </c>
      <c r="KW259" s="151">
        <v>8</v>
      </c>
      <c r="KX259" s="151">
        <v>52</v>
      </c>
      <c r="KY259" s="151">
        <v>134</v>
      </c>
      <c r="KZ259" s="151">
        <v>4</v>
      </c>
      <c r="LA259" s="151">
        <v>157</v>
      </c>
      <c r="LB259" s="151">
        <v>8</v>
      </c>
      <c r="LC259" s="151">
        <v>0</v>
      </c>
      <c r="LD259" s="151"/>
      <c r="LE259" s="151"/>
      <c r="LF259" s="151"/>
      <c r="LG259" s="151"/>
      <c r="LH259" s="151"/>
      <c r="LI259" s="151"/>
      <c r="LJ259" s="151"/>
      <c r="LK259" s="151"/>
      <c r="LL259" s="151"/>
      <c r="LM259" s="151"/>
      <c r="LN259" s="151"/>
      <c r="LO259" s="151">
        <v>27</v>
      </c>
      <c r="LP259" s="151">
        <v>43</v>
      </c>
      <c r="LQ259" s="151"/>
      <c r="LR259" s="151"/>
      <c r="LS259" s="151"/>
      <c r="LT259" s="151"/>
      <c r="LU259" s="151"/>
      <c r="LV259" s="151"/>
      <c r="LW259" s="151"/>
      <c r="LX259" s="151">
        <v>134</v>
      </c>
      <c r="LY259" s="151">
        <v>56</v>
      </c>
      <c r="LZ259" s="151">
        <v>1</v>
      </c>
      <c r="MA259" s="151">
        <v>29</v>
      </c>
      <c r="MB259" s="151">
        <v>2</v>
      </c>
      <c r="MC259" s="151"/>
      <c r="MD259" s="151"/>
      <c r="ME259" s="151">
        <v>1</v>
      </c>
      <c r="MF259" s="151"/>
      <c r="MG259" s="151">
        <v>6</v>
      </c>
      <c r="MH259" s="151"/>
      <c r="MI259" s="151">
        <v>127</v>
      </c>
      <c r="MJ259" s="151"/>
      <c r="MK259" s="151"/>
      <c r="ML259" s="151">
        <v>3</v>
      </c>
      <c r="MM259" s="151"/>
      <c r="MN259" s="151">
        <v>299</v>
      </c>
      <c r="MO259" s="151">
        <v>4</v>
      </c>
      <c r="MP259" s="151">
        <v>163</v>
      </c>
      <c r="MQ259" s="151"/>
      <c r="MR259" s="151">
        <v>128</v>
      </c>
      <c r="MS259" s="151">
        <v>84</v>
      </c>
      <c r="MT259" s="151">
        <v>2</v>
      </c>
      <c r="MU259" s="151">
        <v>4</v>
      </c>
      <c r="MV259" s="151">
        <v>14</v>
      </c>
      <c r="MW259" s="151">
        <v>44</v>
      </c>
      <c r="MX259" s="151">
        <v>1</v>
      </c>
      <c r="MY259" s="151">
        <v>5</v>
      </c>
      <c r="MZ259" s="151">
        <v>20</v>
      </c>
      <c r="NA259" s="151">
        <v>60</v>
      </c>
      <c r="NB259" s="151">
        <v>4</v>
      </c>
      <c r="NC259" s="151">
        <v>4</v>
      </c>
      <c r="ND259" s="151">
        <v>51</v>
      </c>
      <c r="NE259" s="151">
        <v>88</v>
      </c>
      <c r="NF259" s="151">
        <v>131</v>
      </c>
      <c r="NG259" s="151"/>
      <c r="NH259" s="151">
        <v>1</v>
      </c>
      <c r="NI259" s="151"/>
      <c r="NJ259" s="151">
        <v>4</v>
      </c>
      <c r="NK259" s="151">
        <v>5</v>
      </c>
      <c r="NL259" s="151">
        <v>0</v>
      </c>
      <c r="NM259" s="151">
        <v>5</v>
      </c>
      <c r="NN259" s="151">
        <v>183</v>
      </c>
      <c r="NO259" s="151">
        <v>29</v>
      </c>
      <c r="NP259" s="151">
        <v>134</v>
      </c>
      <c r="NQ259" s="151">
        <v>10</v>
      </c>
      <c r="NR259" s="151">
        <v>2</v>
      </c>
      <c r="NS259" s="151">
        <v>108</v>
      </c>
      <c r="NT259" s="151">
        <v>16</v>
      </c>
      <c r="NU259" s="151">
        <v>238</v>
      </c>
      <c r="NV259" s="151">
        <v>13</v>
      </c>
      <c r="NW259" s="151">
        <v>54</v>
      </c>
      <c r="NX259" s="151">
        <v>0</v>
      </c>
      <c r="NY259" s="151"/>
      <c r="NZ259" s="151">
        <v>4</v>
      </c>
      <c r="OA259" s="151"/>
      <c r="OB259" s="151">
        <v>10</v>
      </c>
      <c r="OC259" s="151">
        <v>53</v>
      </c>
      <c r="OD259" s="151"/>
      <c r="OE259" s="151"/>
      <c r="OF259" s="151">
        <v>8</v>
      </c>
      <c r="OG259" s="151"/>
      <c r="OH259" s="151"/>
      <c r="OI259" s="151"/>
      <c r="OJ259" s="151">
        <v>214</v>
      </c>
      <c r="OK259" s="151">
        <v>339</v>
      </c>
      <c r="OL259" s="151">
        <v>41</v>
      </c>
      <c r="OM259" s="151">
        <v>59</v>
      </c>
      <c r="ON259" s="151">
        <v>3</v>
      </c>
      <c r="OO259" s="152">
        <v>217</v>
      </c>
      <c r="OP259" s="142">
        <v>23433</v>
      </c>
      <c r="OQ259" s="153">
        <v>2362</v>
      </c>
      <c r="OR259" s="151"/>
      <c r="OS259" s="151"/>
      <c r="OT259" s="151"/>
      <c r="OU259" s="151"/>
      <c r="OV259" s="151">
        <v>225</v>
      </c>
      <c r="OW259" s="151">
        <v>2345</v>
      </c>
      <c r="OX259" s="151">
        <v>-1244</v>
      </c>
      <c r="OY259" s="151"/>
      <c r="OZ259" s="151"/>
      <c r="PA259" s="151"/>
      <c r="PB259" s="151"/>
      <c r="PC259" s="151"/>
      <c r="PD259" s="151"/>
      <c r="PE259" s="151"/>
      <c r="PF259" s="151"/>
      <c r="PG259" s="151"/>
      <c r="PH259" s="151"/>
      <c r="PI259" s="151"/>
      <c r="PJ259" s="154"/>
      <c r="PK259" s="142">
        <v>3689</v>
      </c>
      <c r="PL259" s="142">
        <v>27121</v>
      </c>
    </row>
    <row r="260" spans="1:428" ht="15" x14ac:dyDescent="0.25">
      <c r="A260" s="156">
        <v>325520</v>
      </c>
      <c r="B260" s="157" t="s">
        <v>732</v>
      </c>
      <c r="C260" s="147" t="s">
        <v>442</v>
      </c>
      <c r="D260" s="153"/>
      <c r="E260" s="151"/>
      <c r="F260" s="151"/>
      <c r="G260" s="151"/>
      <c r="H260" s="151"/>
      <c r="I260" s="151">
        <v>17</v>
      </c>
      <c r="J260" s="151"/>
      <c r="K260" s="151"/>
      <c r="L260" s="151"/>
      <c r="M260" s="151"/>
      <c r="N260" s="151"/>
      <c r="O260" s="151"/>
      <c r="P260" s="151"/>
      <c r="Q260" s="151"/>
      <c r="R260" s="151"/>
      <c r="S260" s="151"/>
      <c r="T260" s="151"/>
      <c r="U260" s="151"/>
      <c r="V260" s="151"/>
      <c r="W260" s="151"/>
      <c r="X260" s="151"/>
      <c r="Y260" s="151"/>
      <c r="Z260" s="151"/>
      <c r="AA260" s="151"/>
      <c r="AB260" s="151">
        <v>1</v>
      </c>
      <c r="AC260" s="151">
        <v>2</v>
      </c>
      <c r="AD260" s="151">
        <v>365</v>
      </c>
      <c r="AE260" s="151">
        <v>104</v>
      </c>
      <c r="AF260" s="151">
        <v>13</v>
      </c>
      <c r="AG260" s="151">
        <v>46</v>
      </c>
      <c r="AH260" s="151">
        <v>276</v>
      </c>
      <c r="AI260" s="151">
        <v>1</v>
      </c>
      <c r="AJ260" s="151">
        <v>96</v>
      </c>
      <c r="AK260" s="151">
        <v>94</v>
      </c>
      <c r="AL260" s="151">
        <v>358</v>
      </c>
      <c r="AM260" s="151">
        <v>142</v>
      </c>
      <c r="AN260" s="151">
        <v>64</v>
      </c>
      <c r="AO260" s="151">
        <v>845</v>
      </c>
      <c r="AP260" s="151">
        <v>403</v>
      </c>
      <c r="AQ260" s="151">
        <v>7</v>
      </c>
      <c r="AR260" s="151">
        <v>0</v>
      </c>
      <c r="AS260" s="151">
        <v>22</v>
      </c>
      <c r="AT260" s="151"/>
      <c r="AU260" s="151"/>
      <c r="AV260" s="151"/>
      <c r="AW260" s="151"/>
      <c r="AX260" s="151"/>
      <c r="AY260" s="151">
        <v>40</v>
      </c>
      <c r="AZ260" s="151"/>
      <c r="BA260" s="151"/>
      <c r="BB260" s="151">
        <v>63</v>
      </c>
      <c r="BC260" s="151">
        <v>3</v>
      </c>
      <c r="BD260" s="151">
        <v>5</v>
      </c>
      <c r="BE260" s="151">
        <v>6</v>
      </c>
      <c r="BF260" s="151"/>
      <c r="BG260" s="151">
        <v>1</v>
      </c>
      <c r="BH260" s="151"/>
      <c r="BI260" s="151"/>
      <c r="BJ260" s="151">
        <v>5</v>
      </c>
      <c r="BK260" s="151">
        <v>1</v>
      </c>
      <c r="BL260" s="151"/>
      <c r="BM260" s="151"/>
      <c r="BN260" s="151"/>
      <c r="BO260" s="151"/>
      <c r="BP260" s="151"/>
      <c r="BQ260" s="151">
        <v>1</v>
      </c>
      <c r="BR260" s="151"/>
      <c r="BS260" s="151">
        <v>1</v>
      </c>
      <c r="BT260" s="151"/>
      <c r="BU260" s="151"/>
      <c r="BV260" s="151">
        <v>39</v>
      </c>
      <c r="BW260" s="151"/>
      <c r="BX260" s="151"/>
      <c r="BY260" s="151"/>
      <c r="BZ260" s="151"/>
      <c r="CA260" s="151">
        <v>15</v>
      </c>
      <c r="CB260" s="151"/>
      <c r="CC260" s="151"/>
      <c r="CD260" s="151"/>
      <c r="CE260" s="151"/>
      <c r="CF260" s="151">
        <v>0</v>
      </c>
      <c r="CG260" s="151">
        <v>43</v>
      </c>
      <c r="CH260" s="151"/>
      <c r="CI260" s="151"/>
      <c r="CJ260" s="151"/>
      <c r="CK260" s="151"/>
      <c r="CL260" s="151"/>
      <c r="CM260" s="151"/>
      <c r="CN260" s="151"/>
      <c r="CO260" s="151">
        <v>1</v>
      </c>
      <c r="CP260" s="151">
        <v>8</v>
      </c>
      <c r="CQ260" s="151"/>
      <c r="CR260" s="151"/>
      <c r="CS260" s="151"/>
      <c r="CT260" s="151"/>
      <c r="CU260" s="151"/>
      <c r="CV260" s="151"/>
      <c r="CW260" s="151"/>
      <c r="CX260" s="151"/>
      <c r="CY260" s="151"/>
      <c r="CZ260" s="151"/>
      <c r="DA260" s="151">
        <v>93</v>
      </c>
      <c r="DB260" s="151"/>
      <c r="DC260" s="151"/>
      <c r="DD260" s="151"/>
      <c r="DE260" s="151"/>
      <c r="DF260" s="151"/>
      <c r="DG260" s="151"/>
      <c r="DH260" s="151">
        <v>3</v>
      </c>
      <c r="DI260" s="151"/>
      <c r="DJ260" s="151"/>
      <c r="DK260" s="151"/>
      <c r="DL260" s="151"/>
      <c r="DM260" s="151"/>
      <c r="DN260" s="151">
        <v>4</v>
      </c>
      <c r="DO260" s="151">
        <v>2</v>
      </c>
      <c r="DP260" s="151">
        <v>1</v>
      </c>
      <c r="DQ260" s="151">
        <v>14</v>
      </c>
      <c r="DR260" s="151">
        <v>9</v>
      </c>
      <c r="DS260" s="151">
        <v>216</v>
      </c>
      <c r="DT260" s="151">
        <v>7</v>
      </c>
      <c r="DU260" s="151"/>
      <c r="DV260" s="151"/>
      <c r="DW260" s="151"/>
      <c r="DX260" s="151"/>
      <c r="DY260" s="151"/>
      <c r="DZ260" s="151"/>
      <c r="EA260" s="151"/>
      <c r="EB260" s="151">
        <v>1</v>
      </c>
      <c r="EC260" s="151"/>
      <c r="ED260" s="151">
        <v>1</v>
      </c>
      <c r="EE260" s="151"/>
      <c r="EF260" s="151"/>
      <c r="EG260" s="151"/>
      <c r="EH260" s="151"/>
      <c r="EI260" s="151"/>
      <c r="EJ260" s="151"/>
      <c r="EK260" s="151"/>
      <c r="EL260" s="151">
        <v>7</v>
      </c>
      <c r="EM260" s="151">
        <v>2</v>
      </c>
      <c r="EN260" s="151">
        <v>1</v>
      </c>
      <c r="EO260" s="151"/>
      <c r="EP260" s="151"/>
      <c r="EQ260" s="151"/>
      <c r="ER260" s="151">
        <v>11</v>
      </c>
      <c r="ES260" s="151">
        <v>1973</v>
      </c>
      <c r="ET260" s="151">
        <v>9</v>
      </c>
      <c r="EU260" s="151"/>
      <c r="EV260" s="151"/>
      <c r="EW260" s="151"/>
      <c r="EX260" s="151"/>
      <c r="EY260" s="151">
        <v>4</v>
      </c>
      <c r="EZ260" s="151">
        <v>5</v>
      </c>
      <c r="FA260" s="151">
        <v>15</v>
      </c>
      <c r="FB260" s="151">
        <v>88</v>
      </c>
      <c r="FC260" s="151">
        <v>1</v>
      </c>
      <c r="FD260" s="151">
        <v>18</v>
      </c>
      <c r="FE260" s="151">
        <v>21</v>
      </c>
      <c r="FF260" s="151"/>
      <c r="FG260" s="151"/>
      <c r="FH260" s="151"/>
      <c r="FI260" s="151"/>
      <c r="FJ260" s="151">
        <v>7</v>
      </c>
      <c r="FK260" s="151"/>
      <c r="FL260" s="151"/>
      <c r="FM260" s="151"/>
      <c r="FN260" s="151"/>
      <c r="FO260" s="151">
        <v>0</v>
      </c>
      <c r="FP260" s="151"/>
      <c r="FQ260" s="151">
        <v>63</v>
      </c>
      <c r="FR260" s="151">
        <v>21</v>
      </c>
      <c r="FS260" s="151">
        <v>56</v>
      </c>
      <c r="FT260" s="151">
        <v>7</v>
      </c>
      <c r="FU260" s="151"/>
      <c r="FV260" s="151">
        <v>15</v>
      </c>
      <c r="FW260" s="151">
        <v>70</v>
      </c>
      <c r="FX260" s="151"/>
      <c r="FY260" s="151">
        <v>152</v>
      </c>
      <c r="FZ260" s="151">
        <v>276</v>
      </c>
      <c r="GA260" s="151">
        <v>3</v>
      </c>
      <c r="GB260" s="151">
        <v>2</v>
      </c>
      <c r="GC260" s="151">
        <v>2</v>
      </c>
      <c r="GD260" s="151"/>
      <c r="GE260" s="151">
        <v>2</v>
      </c>
      <c r="GF260" s="151"/>
      <c r="GG260" s="151">
        <v>11</v>
      </c>
      <c r="GH260" s="151"/>
      <c r="GI260" s="151"/>
      <c r="GJ260" s="151"/>
      <c r="GK260" s="151"/>
      <c r="GL260" s="151"/>
      <c r="GM260" s="151"/>
      <c r="GN260" s="151"/>
      <c r="GO260" s="151"/>
      <c r="GP260" s="151">
        <v>2</v>
      </c>
      <c r="GQ260" s="151">
        <v>1</v>
      </c>
      <c r="GR260" s="151">
        <v>3</v>
      </c>
      <c r="GS260" s="151">
        <v>3</v>
      </c>
      <c r="GT260" s="151">
        <v>5</v>
      </c>
      <c r="GU260" s="151"/>
      <c r="GV260" s="151">
        <v>3</v>
      </c>
      <c r="GW260" s="151">
        <v>7</v>
      </c>
      <c r="GX260" s="151"/>
      <c r="GY260" s="151"/>
      <c r="GZ260" s="151"/>
      <c r="HA260" s="151"/>
      <c r="HB260" s="151">
        <v>8</v>
      </c>
      <c r="HC260" s="151">
        <v>18</v>
      </c>
      <c r="HD260" s="151"/>
      <c r="HE260" s="151"/>
      <c r="HF260" s="151"/>
      <c r="HG260" s="151">
        <v>1</v>
      </c>
      <c r="HH260" s="151">
        <v>20</v>
      </c>
      <c r="HI260" s="151">
        <v>2</v>
      </c>
      <c r="HJ260" s="151"/>
      <c r="HK260" s="151"/>
      <c r="HL260" s="151">
        <v>2</v>
      </c>
      <c r="HM260" s="151"/>
      <c r="HN260" s="151">
        <v>200</v>
      </c>
      <c r="HO260" s="151">
        <v>34</v>
      </c>
      <c r="HP260" s="151"/>
      <c r="HQ260" s="151"/>
      <c r="HR260" s="151">
        <v>7</v>
      </c>
      <c r="HS260" s="151"/>
      <c r="HT260" s="151">
        <v>3</v>
      </c>
      <c r="HU260" s="151">
        <v>30</v>
      </c>
      <c r="HV260" s="151">
        <v>186</v>
      </c>
      <c r="HW260" s="151">
        <v>73</v>
      </c>
      <c r="HX260" s="151">
        <v>796</v>
      </c>
      <c r="HY260" s="151">
        <v>1273</v>
      </c>
      <c r="HZ260" s="151">
        <v>68</v>
      </c>
      <c r="IA260" s="151">
        <v>197</v>
      </c>
      <c r="IB260" s="151">
        <v>28</v>
      </c>
      <c r="IC260" s="151">
        <v>307</v>
      </c>
      <c r="ID260" s="151">
        <v>2</v>
      </c>
      <c r="IE260" s="151">
        <v>5</v>
      </c>
      <c r="IF260" s="151"/>
      <c r="IG260" s="151"/>
      <c r="IH260" s="151">
        <v>22</v>
      </c>
      <c r="II260" s="151">
        <v>7</v>
      </c>
      <c r="IJ260" s="151"/>
      <c r="IK260" s="151">
        <v>34</v>
      </c>
      <c r="IL260" s="151">
        <v>80</v>
      </c>
      <c r="IM260" s="151">
        <v>375</v>
      </c>
      <c r="IN260" s="151">
        <v>31</v>
      </c>
      <c r="IO260" s="151">
        <v>14</v>
      </c>
      <c r="IP260" s="151"/>
      <c r="IQ260" s="151">
        <v>5</v>
      </c>
      <c r="IR260" s="151"/>
      <c r="IS260" s="151"/>
      <c r="IT260" s="151"/>
      <c r="IU260" s="151">
        <v>44</v>
      </c>
      <c r="IV260" s="151">
        <v>13</v>
      </c>
      <c r="IW260" s="151">
        <v>219</v>
      </c>
      <c r="IX260" s="151">
        <v>132</v>
      </c>
      <c r="IY260" s="151">
        <v>3</v>
      </c>
      <c r="IZ260" s="151"/>
      <c r="JA260" s="151">
        <v>476</v>
      </c>
      <c r="JB260" s="151">
        <v>255</v>
      </c>
      <c r="JC260" s="151">
        <v>44</v>
      </c>
      <c r="JD260" s="151">
        <v>43</v>
      </c>
      <c r="JE260" s="151">
        <v>11</v>
      </c>
      <c r="JF260" s="151">
        <v>107</v>
      </c>
      <c r="JG260" s="151"/>
      <c r="JH260" s="151">
        <v>35</v>
      </c>
      <c r="JI260" s="151">
        <v>13</v>
      </c>
      <c r="JJ260" s="151">
        <v>2</v>
      </c>
      <c r="JK260" s="151"/>
      <c r="JL260" s="151"/>
      <c r="JM260" s="151">
        <v>4</v>
      </c>
      <c r="JN260" s="151">
        <v>2</v>
      </c>
      <c r="JO260" s="151">
        <v>1</v>
      </c>
      <c r="JP260" s="151">
        <v>0</v>
      </c>
      <c r="JQ260" s="151"/>
      <c r="JR260" s="151">
        <v>8</v>
      </c>
      <c r="JS260" s="151">
        <v>2</v>
      </c>
      <c r="JT260" s="151"/>
      <c r="JU260" s="151"/>
      <c r="JV260" s="151"/>
      <c r="JW260" s="151">
        <v>5</v>
      </c>
      <c r="JX260" s="151">
        <v>1</v>
      </c>
      <c r="JY260" s="151">
        <v>3</v>
      </c>
      <c r="JZ260" s="151">
        <v>9</v>
      </c>
      <c r="KA260" s="151">
        <v>0</v>
      </c>
      <c r="KB260" s="151"/>
      <c r="KC260" s="151">
        <v>2</v>
      </c>
      <c r="KD260" s="151"/>
      <c r="KE260" s="151">
        <v>2</v>
      </c>
      <c r="KF260" s="151"/>
      <c r="KG260" s="151"/>
      <c r="KH260" s="151"/>
      <c r="KI260" s="151"/>
      <c r="KJ260" s="151"/>
      <c r="KK260" s="151">
        <v>0</v>
      </c>
      <c r="KL260" s="151"/>
      <c r="KM260" s="151"/>
      <c r="KN260" s="151"/>
      <c r="KO260" s="151"/>
      <c r="KP260" s="151"/>
      <c r="KQ260" s="151"/>
      <c r="KR260" s="151"/>
      <c r="KS260" s="151"/>
      <c r="KT260" s="151"/>
      <c r="KU260" s="151"/>
      <c r="KV260" s="151"/>
      <c r="KW260" s="151"/>
      <c r="KX260" s="151"/>
      <c r="KY260" s="151">
        <v>1</v>
      </c>
      <c r="KZ260" s="151"/>
      <c r="LA260" s="151">
        <v>31</v>
      </c>
      <c r="LB260" s="151"/>
      <c r="LC260" s="151"/>
      <c r="LD260" s="151">
        <v>7</v>
      </c>
      <c r="LE260" s="151">
        <v>7</v>
      </c>
      <c r="LF260" s="151">
        <v>5</v>
      </c>
      <c r="LG260" s="151">
        <v>1</v>
      </c>
      <c r="LH260" s="151"/>
      <c r="LI260" s="151"/>
      <c r="LJ260" s="151">
        <v>1</v>
      </c>
      <c r="LK260" s="151"/>
      <c r="LL260" s="151">
        <v>1</v>
      </c>
      <c r="LM260" s="151"/>
      <c r="LN260" s="151">
        <v>23</v>
      </c>
      <c r="LO260" s="151"/>
      <c r="LP260" s="151">
        <v>23</v>
      </c>
      <c r="LQ260" s="151"/>
      <c r="LR260" s="151"/>
      <c r="LS260" s="151">
        <v>1</v>
      </c>
      <c r="LT260" s="151"/>
      <c r="LU260" s="151">
        <v>3</v>
      </c>
      <c r="LV260" s="151"/>
      <c r="LW260" s="151"/>
      <c r="LX260" s="151">
        <v>3</v>
      </c>
      <c r="LY260" s="151">
        <v>1</v>
      </c>
      <c r="LZ260" s="151"/>
      <c r="MA260" s="151"/>
      <c r="MB260" s="151">
        <v>4</v>
      </c>
      <c r="MC260" s="151"/>
      <c r="MD260" s="151"/>
      <c r="ME260" s="151"/>
      <c r="MF260" s="151"/>
      <c r="MG260" s="151"/>
      <c r="MH260" s="151"/>
      <c r="MI260" s="151">
        <v>246</v>
      </c>
      <c r="MJ260" s="151">
        <v>3</v>
      </c>
      <c r="MK260" s="151">
        <v>1</v>
      </c>
      <c r="ML260" s="151">
        <v>5</v>
      </c>
      <c r="MM260" s="151"/>
      <c r="MN260" s="151"/>
      <c r="MO260" s="151"/>
      <c r="MP260" s="151"/>
      <c r="MQ260" s="151"/>
      <c r="MR260" s="151">
        <v>1</v>
      </c>
      <c r="MS260" s="151"/>
      <c r="MT260" s="151">
        <v>6</v>
      </c>
      <c r="MU260" s="151">
        <v>4</v>
      </c>
      <c r="MV260" s="151">
        <v>0</v>
      </c>
      <c r="MW260" s="151">
        <v>57</v>
      </c>
      <c r="MX260" s="151"/>
      <c r="MY260" s="151">
        <v>4</v>
      </c>
      <c r="MZ260" s="151">
        <v>4</v>
      </c>
      <c r="NA260" s="151">
        <v>26</v>
      </c>
      <c r="NB260" s="151"/>
      <c r="NC260" s="151"/>
      <c r="ND260" s="151">
        <v>4</v>
      </c>
      <c r="NE260" s="151">
        <v>4</v>
      </c>
      <c r="NF260" s="151">
        <v>5</v>
      </c>
      <c r="NG260" s="151"/>
      <c r="NH260" s="151"/>
      <c r="NI260" s="151"/>
      <c r="NJ260" s="151"/>
      <c r="NK260" s="151"/>
      <c r="NL260" s="151"/>
      <c r="NM260" s="151"/>
      <c r="NN260" s="151">
        <v>6</v>
      </c>
      <c r="NO260" s="151">
        <v>4</v>
      </c>
      <c r="NP260" s="151"/>
      <c r="NQ260" s="151"/>
      <c r="NR260" s="151"/>
      <c r="NS260" s="151">
        <v>3</v>
      </c>
      <c r="NT260" s="151"/>
      <c r="NU260" s="151"/>
      <c r="NV260" s="151">
        <v>2</v>
      </c>
      <c r="NW260" s="151">
        <v>1</v>
      </c>
      <c r="NX260" s="151"/>
      <c r="NY260" s="151"/>
      <c r="NZ260" s="151"/>
      <c r="OA260" s="151">
        <v>3</v>
      </c>
      <c r="OB260" s="151"/>
      <c r="OC260" s="151">
        <v>17</v>
      </c>
      <c r="OD260" s="151"/>
      <c r="OE260" s="151"/>
      <c r="OF260" s="151"/>
      <c r="OG260" s="151"/>
      <c r="OH260" s="151"/>
      <c r="OI260" s="151"/>
      <c r="OJ260" s="151">
        <v>0</v>
      </c>
      <c r="OK260" s="151">
        <v>159</v>
      </c>
      <c r="OL260" s="151">
        <v>87</v>
      </c>
      <c r="OM260" s="151"/>
      <c r="ON260" s="151"/>
      <c r="OO260" s="152"/>
      <c r="OP260" s="142">
        <v>12338</v>
      </c>
      <c r="OQ260" s="153">
        <v>1630</v>
      </c>
      <c r="OR260" s="151"/>
      <c r="OS260" s="151"/>
      <c r="OT260" s="151"/>
      <c r="OU260" s="151"/>
      <c r="OV260" s="151">
        <v>99</v>
      </c>
      <c r="OW260" s="151">
        <v>1833</v>
      </c>
      <c r="OX260" s="151">
        <v>-687</v>
      </c>
      <c r="OY260" s="151"/>
      <c r="OZ260" s="151"/>
      <c r="PA260" s="151"/>
      <c r="PB260" s="151"/>
      <c r="PC260" s="151"/>
      <c r="PD260" s="151"/>
      <c r="PE260" s="151"/>
      <c r="PF260" s="151"/>
      <c r="PG260" s="151"/>
      <c r="PH260" s="151"/>
      <c r="PI260" s="151"/>
      <c r="PJ260" s="154"/>
      <c r="PK260" s="142">
        <v>2875</v>
      </c>
      <c r="PL260" s="142">
        <v>15213</v>
      </c>
    </row>
    <row r="261" spans="1:428" ht="15" x14ac:dyDescent="0.25">
      <c r="A261" s="156">
        <v>325610</v>
      </c>
      <c r="B261" s="157" t="s">
        <v>732</v>
      </c>
      <c r="C261" s="147" t="s">
        <v>443</v>
      </c>
      <c r="D261" s="153"/>
      <c r="E261" s="151"/>
      <c r="F261" s="151"/>
      <c r="G261" s="151"/>
      <c r="H261" s="151"/>
      <c r="I261" s="151">
        <v>162</v>
      </c>
      <c r="J261" s="151">
        <v>40</v>
      </c>
      <c r="K261" s="151"/>
      <c r="L261" s="151">
        <v>2</v>
      </c>
      <c r="M261" s="151"/>
      <c r="N261" s="151"/>
      <c r="O261" s="151"/>
      <c r="P261" s="151"/>
      <c r="Q261" s="151">
        <v>0</v>
      </c>
      <c r="R261" s="151">
        <v>2</v>
      </c>
      <c r="S261" s="151">
        <v>1</v>
      </c>
      <c r="T261" s="151">
        <v>3</v>
      </c>
      <c r="U261" s="151">
        <v>1</v>
      </c>
      <c r="V261" s="151">
        <v>6</v>
      </c>
      <c r="W261" s="151">
        <v>1</v>
      </c>
      <c r="X261" s="151">
        <v>4</v>
      </c>
      <c r="Y261" s="151">
        <v>10</v>
      </c>
      <c r="Z261" s="151">
        <v>2</v>
      </c>
      <c r="AA261" s="151">
        <v>1</v>
      </c>
      <c r="AB261" s="151">
        <v>0</v>
      </c>
      <c r="AC261" s="151">
        <v>0</v>
      </c>
      <c r="AD261" s="151">
        <v>302</v>
      </c>
      <c r="AE261" s="151">
        <v>2</v>
      </c>
      <c r="AF261" s="151">
        <v>2</v>
      </c>
      <c r="AG261" s="151">
        <v>0</v>
      </c>
      <c r="AH261" s="151">
        <v>23</v>
      </c>
      <c r="AI261" s="151">
        <v>0</v>
      </c>
      <c r="AJ261" s="151">
        <v>1</v>
      </c>
      <c r="AK261" s="151">
        <v>0</v>
      </c>
      <c r="AL261" s="151">
        <v>1</v>
      </c>
      <c r="AM261" s="151">
        <v>0</v>
      </c>
      <c r="AN261" s="151">
        <v>1</v>
      </c>
      <c r="AO261" s="151">
        <v>3</v>
      </c>
      <c r="AP261" s="151">
        <v>1</v>
      </c>
      <c r="AQ261" s="151">
        <v>54</v>
      </c>
      <c r="AR261" s="151">
        <v>1</v>
      </c>
      <c r="AS261" s="151">
        <v>18</v>
      </c>
      <c r="AT261" s="151">
        <v>1</v>
      </c>
      <c r="AU261" s="151">
        <v>1</v>
      </c>
      <c r="AV261" s="151">
        <v>1</v>
      </c>
      <c r="AW261" s="151">
        <v>1</v>
      </c>
      <c r="AX261" s="151">
        <v>2</v>
      </c>
      <c r="AY261" s="151">
        <v>2</v>
      </c>
      <c r="AZ261" s="151">
        <v>3</v>
      </c>
      <c r="BA261" s="151">
        <v>1</v>
      </c>
      <c r="BB261" s="151">
        <v>1</v>
      </c>
      <c r="BC261" s="151">
        <v>0</v>
      </c>
      <c r="BD261" s="151">
        <v>1</v>
      </c>
      <c r="BE261" s="151">
        <v>2</v>
      </c>
      <c r="BF261" s="151">
        <v>1</v>
      </c>
      <c r="BG261" s="151">
        <v>1</v>
      </c>
      <c r="BH261" s="151">
        <v>1</v>
      </c>
      <c r="BI261" s="151">
        <v>2</v>
      </c>
      <c r="BJ261" s="151">
        <v>1</v>
      </c>
      <c r="BK261" s="151">
        <v>1</v>
      </c>
      <c r="BL261" s="151">
        <v>0</v>
      </c>
      <c r="BM261" s="151">
        <v>2</v>
      </c>
      <c r="BN261" s="151">
        <v>1</v>
      </c>
      <c r="BO261" s="151">
        <v>3</v>
      </c>
      <c r="BP261" s="151">
        <v>1</v>
      </c>
      <c r="BQ261" s="151">
        <v>2</v>
      </c>
      <c r="BR261" s="151">
        <v>1</v>
      </c>
      <c r="BS261" s="151">
        <v>1</v>
      </c>
      <c r="BT261" s="151">
        <v>2</v>
      </c>
      <c r="BU261" s="151">
        <v>1</v>
      </c>
      <c r="BV261" s="151">
        <v>1</v>
      </c>
      <c r="BW261" s="151">
        <v>3</v>
      </c>
      <c r="BX261" s="151">
        <v>1</v>
      </c>
      <c r="BY261" s="151">
        <v>1</v>
      </c>
      <c r="BZ261" s="151">
        <v>2</v>
      </c>
      <c r="CA261" s="151">
        <v>2</v>
      </c>
      <c r="CB261" s="151">
        <v>1</v>
      </c>
      <c r="CC261" s="151">
        <v>1</v>
      </c>
      <c r="CD261" s="151">
        <v>1</v>
      </c>
      <c r="CE261" s="151">
        <v>1</v>
      </c>
      <c r="CF261" s="151">
        <v>4</v>
      </c>
      <c r="CG261" s="151">
        <v>1</v>
      </c>
      <c r="CH261" s="151">
        <v>1</v>
      </c>
      <c r="CI261" s="151">
        <v>1</v>
      </c>
      <c r="CJ261" s="151">
        <v>1</v>
      </c>
      <c r="CK261" s="151">
        <v>2</v>
      </c>
      <c r="CL261" s="151">
        <v>1</v>
      </c>
      <c r="CM261" s="151">
        <v>3</v>
      </c>
      <c r="CN261" s="151">
        <v>1</v>
      </c>
      <c r="CO261" s="151">
        <v>1</v>
      </c>
      <c r="CP261" s="151">
        <v>2</v>
      </c>
      <c r="CQ261" s="151">
        <v>1</v>
      </c>
      <c r="CR261" s="151">
        <v>2</v>
      </c>
      <c r="CS261" s="151">
        <v>1</v>
      </c>
      <c r="CT261" s="151">
        <v>1</v>
      </c>
      <c r="CU261" s="151">
        <v>1</v>
      </c>
      <c r="CV261" s="151">
        <v>1</v>
      </c>
      <c r="CW261" s="151">
        <v>1</v>
      </c>
      <c r="CX261" s="151">
        <v>2</v>
      </c>
      <c r="CY261" s="151">
        <v>1</v>
      </c>
      <c r="CZ261" s="151">
        <v>1</v>
      </c>
      <c r="DA261" s="151">
        <v>2</v>
      </c>
      <c r="DB261" s="151">
        <v>1</v>
      </c>
      <c r="DC261" s="151">
        <v>1</v>
      </c>
      <c r="DD261" s="151">
        <v>1</v>
      </c>
      <c r="DE261" s="151">
        <v>1</v>
      </c>
      <c r="DF261" s="151">
        <v>1</v>
      </c>
      <c r="DG261" s="151">
        <v>1</v>
      </c>
      <c r="DH261" s="151">
        <v>11</v>
      </c>
      <c r="DI261" s="151">
        <v>1</v>
      </c>
      <c r="DJ261" s="151">
        <v>1</v>
      </c>
      <c r="DK261" s="151">
        <v>0</v>
      </c>
      <c r="DL261" s="151">
        <v>0</v>
      </c>
      <c r="DM261" s="151">
        <v>1</v>
      </c>
      <c r="DN261" s="151">
        <v>5</v>
      </c>
      <c r="DO261" s="151">
        <v>1</v>
      </c>
      <c r="DP261" s="151">
        <v>3</v>
      </c>
      <c r="DQ261" s="151">
        <v>1</v>
      </c>
      <c r="DR261" s="151">
        <v>3</v>
      </c>
      <c r="DS261" s="151">
        <v>0</v>
      </c>
      <c r="DT261" s="151">
        <v>19</v>
      </c>
      <c r="DU261" s="151">
        <v>0</v>
      </c>
      <c r="DV261" s="151">
        <v>1</v>
      </c>
      <c r="DW261" s="151">
        <v>1</v>
      </c>
      <c r="DX261" s="151">
        <v>3</v>
      </c>
      <c r="DY261" s="151">
        <v>1</v>
      </c>
      <c r="DZ261" s="151">
        <v>1</v>
      </c>
      <c r="EA261" s="151">
        <v>3</v>
      </c>
      <c r="EB261" s="151">
        <v>1</v>
      </c>
      <c r="EC261" s="151">
        <v>0</v>
      </c>
      <c r="ED261" s="151">
        <v>0</v>
      </c>
      <c r="EE261" s="151">
        <v>3</v>
      </c>
      <c r="EF261" s="151">
        <v>1</v>
      </c>
      <c r="EG261" s="151">
        <v>2</v>
      </c>
      <c r="EH261" s="151">
        <v>2</v>
      </c>
      <c r="EI261" s="151">
        <v>1</v>
      </c>
      <c r="EJ261" s="151">
        <v>1</v>
      </c>
      <c r="EK261" s="151">
        <v>1</v>
      </c>
      <c r="EL261" s="151">
        <v>1</v>
      </c>
      <c r="EM261" s="151">
        <v>1</v>
      </c>
      <c r="EN261" s="151">
        <v>0</v>
      </c>
      <c r="EO261" s="151">
        <v>2</v>
      </c>
      <c r="EP261" s="151">
        <v>1</v>
      </c>
      <c r="EQ261" s="151">
        <v>0</v>
      </c>
      <c r="ER261" s="151">
        <v>1</v>
      </c>
      <c r="ES261" s="151">
        <v>1</v>
      </c>
      <c r="ET261" s="151">
        <v>1</v>
      </c>
      <c r="EU261" s="151">
        <v>2</v>
      </c>
      <c r="EV261" s="151">
        <v>1</v>
      </c>
      <c r="EW261" s="151">
        <v>1</v>
      </c>
      <c r="EX261" s="151">
        <v>2</v>
      </c>
      <c r="EY261" s="151">
        <v>1</v>
      </c>
      <c r="EZ261" s="151">
        <v>1</v>
      </c>
      <c r="FA261" s="151">
        <v>3</v>
      </c>
      <c r="FB261" s="151">
        <v>1</v>
      </c>
      <c r="FC261" s="151">
        <v>1</v>
      </c>
      <c r="FD261" s="151">
        <v>3</v>
      </c>
      <c r="FE261" s="151">
        <v>4</v>
      </c>
      <c r="FF261" s="151">
        <v>2</v>
      </c>
      <c r="FG261" s="151">
        <v>0</v>
      </c>
      <c r="FH261" s="151">
        <v>1</v>
      </c>
      <c r="FI261" s="151">
        <v>1</v>
      </c>
      <c r="FJ261" s="151">
        <v>1</v>
      </c>
      <c r="FK261" s="151">
        <v>1</v>
      </c>
      <c r="FL261" s="151">
        <v>2</v>
      </c>
      <c r="FM261" s="151">
        <v>2</v>
      </c>
      <c r="FN261" s="151">
        <v>1</v>
      </c>
      <c r="FO261" s="151">
        <v>0</v>
      </c>
      <c r="FP261" s="151">
        <v>1</v>
      </c>
      <c r="FQ261" s="151">
        <v>3</v>
      </c>
      <c r="FR261" s="151">
        <v>1</v>
      </c>
      <c r="FS261" s="151">
        <v>1</v>
      </c>
      <c r="FT261" s="151">
        <v>1</v>
      </c>
      <c r="FU261" s="151">
        <v>1</v>
      </c>
      <c r="FV261" s="151">
        <v>1</v>
      </c>
      <c r="FW261" s="151">
        <v>4</v>
      </c>
      <c r="FX261" s="151">
        <v>3</v>
      </c>
      <c r="FY261" s="151">
        <v>11</v>
      </c>
      <c r="FZ261" s="151">
        <v>7</v>
      </c>
      <c r="GA261" s="151">
        <v>1</v>
      </c>
      <c r="GB261" s="151">
        <v>2</v>
      </c>
      <c r="GC261" s="151">
        <v>1</v>
      </c>
      <c r="GD261" s="151">
        <v>1</v>
      </c>
      <c r="GE261" s="151">
        <v>3</v>
      </c>
      <c r="GF261" s="151">
        <v>1</v>
      </c>
      <c r="GG261" s="151">
        <v>1</v>
      </c>
      <c r="GH261" s="151">
        <v>10</v>
      </c>
      <c r="GI261" s="151">
        <v>6</v>
      </c>
      <c r="GJ261" s="151">
        <v>2</v>
      </c>
      <c r="GK261" s="151">
        <v>1</v>
      </c>
      <c r="GL261" s="151">
        <v>2</v>
      </c>
      <c r="GM261" s="151">
        <v>1</v>
      </c>
      <c r="GN261" s="151">
        <v>0</v>
      </c>
      <c r="GO261" s="151">
        <v>0</v>
      </c>
      <c r="GP261" s="151">
        <v>32</v>
      </c>
      <c r="GQ261" s="151">
        <v>47</v>
      </c>
      <c r="GR261" s="151">
        <v>11</v>
      </c>
      <c r="GS261" s="151">
        <v>8</v>
      </c>
      <c r="GT261" s="151">
        <v>37</v>
      </c>
      <c r="GU261" s="151">
        <v>11</v>
      </c>
      <c r="GV261" s="151">
        <v>34</v>
      </c>
      <c r="GW261" s="151">
        <v>54</v>
      </c>
      <c r="GX261" s="151">
        <v>0</v>
      </c>
      <c r="GY261" s="151">
        <v>1</v>
      </c>
      <c r="GZ261" s="151">
        <v>2</v>
      </c>
      <c r="HA261" s="151">
        <v>30</v>
      </c>
      <c r="HB261" s="151">
        <v>31</v>
      </c>
      <c r="HC261" s="151">
        <v>80</v>
      </c>
      <c r="HD261" s="151">
        <v>1</v>
      </c>
      <c r="HE261" s="151">
        <v>10</v>
      </c>
      <c r="HF261" s="151">
        <v>1</v>
      </c>
      <c r="HG261" s="151">
        <v>10</v>
      </c>
      <c r="HH261" s="151">
        <v>36</v>
      </c>
      <c r="HI261" s="151">
        <v>6</v>
      </c>
      <c r="HJ261" s="151">
        <v>0</v>
      </c>
      <c r="HK261" s="151">
        <v>0</v>
      </c>
      <c r="HL261" s="151">
        <v>15</v>
      </c>
      <c r="HM261" s="151">
        <v>1</v>
      </c>
      <c r="HN261" s="151">
        <v>97</v>
      </c>
      <c r="HO261" s="151">
        <v>2</v>
      </c>
      <c r="HP261" s="151">
        <v>2</v>
      </c>
      <c r="HQ261" s="151">
        <v>1</v>
      </c>
      <c r="HR261" s="151">
        <v>3</v>
      </c>
      <c r="HS261" s="151">
        <v>6</v>
      </c>
      <c r="HT261" s="151">
        <v>78</v>
      </c>
      <c r="HU261" s="151">
        <v>2</v>
      </c>
      <c r="HV261" s="151">
        <v>2</v>
      </c>
      <c r="HW261" s="151">
        <v>1</v>
      </c>
      <c r="HX261" s="151">
        <v>4</v>
      </c>
      <c r="HY261" s="151">
        <v>2</v>
      </c>
      <c r="HZ261" s="151">
        <v>1</v>
      </c>
      <c r="IA261" s="151">
        <v>1</v>
      </c>
      <c r="IB261" s="151">
        <v>1</v>
      </c>
      <c r="IC261" s="151">
        <v>3</v>
      </c>
      <c r="ID261" s="151">
        <v>0</v>
      </c>
      <c r="IE261" s="151">
        <v>7</v>
      </c>
      <c r="IF261" s="151">
        <v>20</v>
      </c>
      <c r="IG261" s="151">
        <v>1</v>
      </c>
      <c r="IH261" s="151">
        <v>4</v>
      </c>
      <c r="II261" s="151">
        <v>2</v>
      </c>
      <c r="IJ261" s="151">
        <v>1</v>
      </c>
      <c r="IK261" s="151">
        <v>1</v>
      </c>
      <c r="IL261" s="151">
        <v>1</v>
      </c>
      <c r="IM261" s="151">
        <v>9</v>
      </c>
      <c r="IN261" s="151">
        <v>6</v>
      </c>
      <c r="IO261" s="151">
        <v>2</v>
      </c>
      <c r="IP261" s="151">
        <v>1</v>
      </c>
      <c r="IQ261" s="151">
        <v>1</v>
      </c>
      <c r="IR261" s="151">
        <v>0</v>
      </c>
      <c r="IS261" s="151">
        <v>0</v>
      </c>
      <c r="IT261" s="151">
        <v>6</v>
      </c>
      <c r="IU261" s="151">
        <v>103</v>
      </c>
      <c r="IV261" s="151">
        <v>1</v>
      </c>
      <c r="IW261" s="151">
        <v>5</v>
      </c>
      <c r="IX261" s="151">
        <v>3233</v>
      </c>
      <c r="IY261" s="151">
        <v>535</v>
      </c>
      <c r="IZ261" s="151">
        <v>1</v>
      </c>
      <c r="JA261" s="151">
        <v>83</v>
      </c>
      <c r="JB261" s="151">
        <v>45</v>
      </c>
      <c r="JC261" s="151">
        <v>2</v>
      </c>
      <c r="JD261" s="151">
        <v>1</v>
      </c>
      <c r="JE261" s="151">
        <v>4</v>
      </c>
      <c r="JF261" s="151">
        <v>4</v>
      </c>
      <c r="JG261" s="151">
        <v>7</v>
      </c>
      <c r="JH261" s="151">
        <v>9</v>
      </c>
      <c r="JI261" s="151">
        <v>1</v>
      </c>
      <c r="JJ261" s="151">
        <v>1</v>
      </c>
      <c r="JK261" s="151">
        <v>3</v>
      </c>
      <c r="JL261" s="151">
        <v>4</v>
      </c>
      <c r="JM261" s="151">
        <v>11</v>
      </c>
      <c r="JN261" s="151">
        <v>9</v>
      </c>
      <c r="JO261" s="151">
        <v>3</v>
      </c>
      <c r="JP261" s="151">
        <v>13</v>
      </c>
      <c r="JQ261" s="151">
        <v>8</v>
      </c>
      <c r="JR261" s="151">
        <v>147</v>
      </c>
      <c r="JS261" s="151">
        <v>2</v>
      </c>
      <c r="JT261" s="151">
        <v>17</v>
      </c>
      <c r="JU261" s="151">
        <v>1</v>
      </c>
      <c r="JV261" s="151"/>
      <c r="JW261" s="151">
        <v>22</v>
      </c>
      <c r="JX261" s="151">
        <v>21</v>
      </c>
      <c r="JY261" s="151">
        <v>7</v>
      </c>
      <c r="JZ261" s="151">
        <v>0</v>
      </c>
      <c r="KA261" s="151">
        <v>7</v>
      </c>
      <c r="KB261" s="151">
        <v>14</v>
      </c>
      <c r="KC261" s="151">
        <v>9</v>
      </c>
      <c r="KD261" s="151">
        <v>1</v>
      </c>
      <c r="KE261" s="151">
        <v>11</v>
      </c>
      <c r="KF261" s="151"/>
      <c r="KG261" s="151"/>
      <c r="KH261" s="151"/>
      <c r="KI261" s="151">
        <v>2</v>
      </c>
      <c r="KJ261" s="151"/>
      <c r="KK261" s="151"/>
      <c r="KL261" s="151">
        <v>7</v>
      </c>
      <c r="KM261" s="151">
        <v>0</v>
      </c>
      <c r="KN261" s="151"/>
      <c r="KO261" s="151">
        <v>1</v>
      </c>
      <c r="KP261" s="151">
        <v>1</v>
      </c>
      <c r="KQ261" s="151">
        <v>1</v>
      </c>
      <c r="KR261" s="151">
        <v>1</v>
      </c>
      <c r="KS261" s="151">
        <v>1</v>
      </c>
      <c r="KT261" s="151">
        <v>5</v>
      </c>
      <c r="KU261" s="151">
        <v>2</v>
      </c>
      <c r="KV261" s="151">
        <v>8</v>
      </c>
      <c r="KW261" s="151">
        <v>3</v>
      </c>
      <c r="KX261" s="151">
        <v>10</v>
      </c>
      <c r="KY261" s="151">
        <v>4</v>
      </c>
      <c r="KZ261" s="151">
        <v>2</v>
      </c>
      <c r="LA261" s="151">
        <v>3</v>
      </c>
      <c r="LB261" s="151">
        <v>4</v>
      </c>
      <c r="LC261" s="151">
        <v>1</v>
      </c>
      <c r="LD261" s="151"/>
      <c r="LE261" s="151">
        <v>3</v>
      </c>
      <c r="LF261" s="151"/>
      <c r="LG261" s="151"/>
      <c r="LH261" s="151"/>
      <c r="LI261" s="151"/>
      <c r="LJ261" s="151"/>
      <c r="LK261" s="151"/>
      <c r="LL261" s="151"/>
      <c r="LM261" s="151">
        <v>0</v>
      </c>
      <c r="LN261" s="151">
        <v>2043</v>
      </c>
      <c r="LO261" s="151">
        <v>7</v>
      </c>
      <c r="LP261" s="151"/>
      <c r="LQ261" s="151"/>
      <c r="LR261" s="151"/>
      <c r="LS261" s="151">
        <v>0</v>
      </c>
      <c r="LT261" s="151"/>
      <c r="LU261" s="151">
        <v>28</v>
      </c>
      <c r="LV261" s="151"/>
      <c r="LW261" s="151"/>
      <c r="LX261" s="151">
        <v>149</v>
      </c>
      <c r="LY261" s="151">
        <v>53</v>
      </c>
      <c r="LZ261" s="151">
        <v>0</v>
      </c>
      <c r="MA261" s="151">
        <v>497</v>
      </c>
      <c r="MB261" s="151">
        <v>20</v>
      </c>
      <c r="MC261" s="151"/>
      <c r="MD261" s="151"/>
      <c r="ME261" s="151"/>
      <c r="MF261" s="151">
        <v>5</v>
      </c>
      <c r="MG261" s="151">
        <v>668</v>
      </c>
      <c r="MH261" s="151">
        <v>674</v>
      </c>
      <c r="MI261" s="151">
        <v>1525</v>
      </c>
      <c r="MJ261" s="151">
        <v>84</v>
      </c>
      <c r="MK261" s="151">
        <v>3</v>
      </c>
      <c r="ML261" s="151">
        <v>9</v>
      </c>
      <c r="MM261" s="151"/>
      <c r="MN261" s="151"/>
      <c r="MO261" s="151">
        <v>20</v>
      </c>
      <c r="MP261" s="151">
        <v>761</v>
      </c>
      <c r="MQ261" s="151">
        <v>14</v>
      </c>
      <c r="MR261" s="151">
        <v>63</v>
      </c>
      <c r="MS261" s="151">
        <v>1</v>
      </c>
      <c r="MT261" s="151">
        <v>110</v>
      </c>
      <c r="MU261" s="151"/>
      <c r="MV261" s="151">
        <v>1</v>
      </c>
      <c r="MW261" s="151">
        <v>5</v>
      </c>
      <c r="MX261" s="151"/>
      <c r="MY261" s="151">
        <v>0</v>
      </c>
      <c r="MZ261" s="151"/>
      <c r="NA261" s="151">
        <v>4</v>
      </c>
      <c r="NB261" s="151">
        <v>22</v>
      </c>
      <c r="NC261" s="151">
        <v>4</v>
      </c>
      <c r="ND261" s="151">
        <v>3</v>
      </c>
      <c r="NE261" s="151">
        <v>1</v>
      </c>
      <c r="NF261" s="151">
        <v>0</v>
      </c>
      <c r="NG261" s="151"/>
      <c r="NH261" s="151"/>
      <c r="NI261" s="151"/>
      <c r="NJ261" s="151"/>
      <c r="NK261" s="151"/>
      <c r="NL261" s="151"/>
      <c r="NM261" s="151"/>
      <c r="NN261" s="151">
        <v>3</v>
      </c>
      <c r="NO261" s="151">
        <v>23</v>
      </c>
      <c r="NP261" s="151">
        <v>3</v>
      </c>
      <c r="NQ261" s="151">
        <v>12</v>
      </c>
      <c r="NR261" s="151">
        <v>1</v>
      </c>
      <c r="NS261" s="151">
        <v>191</v>
      </c>
      <c r="NT261" s="151"/>
      <c r="NU261" s="151"/>
      <c r="NV261" s="151">
        <v>4</v>
      </c>
      <c r="NW261" s="151"/>
      <c r="NX261" s="151"/>
      <c r="NY261" s="151">
        <v>191</v>
      </c>
      <c r="NZ261" s="151">
        <v>26</v>
      </c>
      <c r="OA261" s="151">
        <v>8</v>
      </c>
      <c r="OB261" s="151">
        <v>1</v>
      </c>
      <c r="OC261" s="151">
        <v>38</v>
      </c>
      <c r="OD261" s="151"/>
      <c r="OE261" s="151">
        <v>17</v>
      </c>
      <c r="OF261" s="151">
        <v>411</v>
      </c>
      <c r="OG261" s="151">
        <v>11</v>
      </c>
      <c r="OH261" s="151">
        <v>10</v>
      </c>
      <c r="OI261" s="151">
        <v>5</v>
      </c>
      <c r="OJ261" s="151">
        <v>597</v>
      </c>
      <c r="OK261" s="151">
        <v>1327</v>
      </c>
      <c r="OL261" s="151">
        <v>545</v>
      </c>
      <c r="OM261" s="151">
        <v>0</v>
      </c>
      <c r="ON261" s="151">
        <v>0</v>
      </c>
      <c r="OO261" s="152">
        <v>13</v>
      </c>
      <c r="OP261" s="142">
        <v>16245</v>
      </c>
      <c r="OQ261" s="153">
        <v>17539</v>
      </c>
      <c r="OR261" s="151"/>
      <c r="OS261" s="151"/>
      <c r="OT261" s="151"/>
      <c r="OU261" s="151"/>
      <c r="OV261" s="151">
        <v>15</v>
      </c>
      <c r="OW261" s="151">
        <v>6443</v>
      </c>
      <c r="OX261" s="151">
        <v>-3339</v>
      </c>
      <c r="OY261" s="151"/>
      <c r="OZ261" s="151"/>
      <c r="PA261" s="151"/>
      <c r="PB261" s="151"/>
      <c r="PC261" s="151"/>
      <c r="PD261" s="151"/>
      <c r="PE261" s="151"/>
      <c r="PF261" s="151"/>
      <c r="PG261" s="151"/>
      <c r="PH261" s="151"/>
      <c r="PI261" s="151"/>
      <c r="PJ261" s="154"/>
      <c r="PK261" s="142">
        <v>20658</v>
      </c>
      <c r="PL261" s="142">
        <v>36904</v>
      </c>
    </row>
    <row r="262" spans="1:428" ht="15" x14ac:dyDescent="0.25">
      <c r="A262" s="156">
        <v>325620</v>
      </c>
      <c r="B262" s="157" t="s">
        <v>732</v>
      </c>
      <c r="C262" s="147" t="s">
        <v>444</v>
      </c>
      <c r="D262" s="153"/>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v>2</v>
      </c>
      <c r="AE262" s="151"/>
      <c r="AF262" s="151"/>
      <c r="AG262" s="151"/>
      <c r="AH262" s="151"/>
      <c r="AI262" s="151"/>
      <c r="AJ262" s="151"/>
      <c r="AK262" s="151"/>
      <c r="AL262" s="151"/>
      <c r="AM262" s="151"/>
      <c r="AN262" s="151"/>
      <c r="AO262" s="151"/>
      <c r="AP262" s="151"/>
      <c r="AQ262" s="151"/>
      <c r="AR262" s="151"/>
      <c r="AS262" s="151"/>
      <c r="AT262" s="151"/>
      <c r="AU262" s="151"/>
      <c r="AV262" s="151"/>
      <c r="AW262" s="151"/>
      <c r="AX262" s="151"/>
      <c r="AY262" s="151"/>
      <c r="AZ262" s="151"/>
      <c r="BA262" s="151"/>
      <c r="BB262" s="151"/>
      <c r="BC262" s="151"/>
      <c r="BD262" s="151"/>
      <c r="BE262" s="151"/>
      <c r="BF262" s="151"/>
      <c r="BG262" s="151"/>
      <c r="BH262" s="151"/>
      <c r="BI262" s="151"/>
      <c r="BJ262" s="151"/>
      <c r="BK262" s="151"/>
      <c r="BL262" s="151"/>
      <c r="BM262" s="151"/>
      <c r="BN262" s="151"/>
      <c r="BO262" s="151"/>
      <c r="BP262" s="151"/>
      <c r="BQ262" s="151"/>
      <c r="BR262" s="151"/>
      <c r="BS262" s="151"/>
      <c r="BT262" s="151"/>
      <c r="BU262" s="151"/>
      <c r="BV262" s="151"/>
      <c r="BW262" s="151"/>
      <c r="BX262" s="151"/>
      <c r="BY262" s="151"/>
      <c r="BZ262" s="151"/>
      <c r="CA262" s="151"/>
      <c r="CB262" s="151"/>
      <c r="CC262" s="151"/>
      <c r="CD262" s="151"/>
      <c r="CE262" s="151"/>
      <c r="CF262" s="151"/>
      <c r="CG262" s="151"/>
      <c r="CH262" s="151"/>
      <c r="CI262" s="151"/>
      <c r="CJ262" s="151"/>
      <c r="CK262" s="151"/>
      <c r="CL262" s="151"/>
      <c r="CM262" s="151"/>
      <c r="CN262" s="151"/>
      <c r="CO262" s="151"/>
      <c r="CP262" s="151"/>
      <c r="CQ262" s="151"/>
      <c r="CR262" s="151"/>
      <c r="CS262" s="151"/>
      <c r="CT262" s="151"/>
      <c r="CU262" s="151"/>
      <c r="CV262" s="151"/>
      <c r="CW262" s="151"/>
      <c r="CX262" s="151"/>
      <c r="CY262" s="151"/>
      <c r="CZ262" s="151"/>
      <c r="DA262" s="151"/>
      <c r="DB262" s="151"/>
      <c r="DC262" s="151"/>
      <c r="DD262" s="151"/>
      <c r="DE262" s="151"/>
      <c r="DF262" s="151"/>
      <c r="DG262" s="151"/>
      <c r="DH262" s="151"/>
      <c r="DI262" s="151"/>
      <c r="DJ262" s="151"/>
      <c r="DK262" s="151"/>
      <c r="DL262" s="151"/>
      <c r="DM262" s="151"/>
      <c r="DN262" s="151"/>
      <c r="DO262" s="151"/>
      <c r="DP262" s="151"/>
      <c r="DQ262" s="151"/>
      <c r="DR262" s="151"/>
      <c r="DS262" s="151"/>
      <c r="DT262" s="151"/>
      <c r="DU262" s="151"/>
      <c r="DV262" s="151"/>
      <c r="DW262" s="151"/>
      <c r="DX262" s="151"/>
      <c r="DY262" s="151"/>
      <c r="DZ262" s="151"/>
      <c r="EA262" s="151"/>
      <c r="EB262" s="151"/>
      <c r="EC262" s="151"/>
      <c r="ED262" s="151"/>
      <c r="EE262" s="151"/>
      <c r="EF262" s="151"/>
      <c r="EG262" s="151"/>
      <c r="EH262" s="151"/>
      <c r="EI262" s="151"/>
      <c r="EJ262" s="151"/>
      <c r="EK262" s="151"/>
      <c r="EL262" s="151"/>
      <c r="EM262" s="151"/>
      <c r="EN262" s="151"/>
      <c r="EO262" s="151"/>
      <c r="EP262" s="151"/>
      <c r="EQ262" s="151"/>
      <c r="ER262" s="151"/>
      <c r="ES262" s="151"/>
      <c r="ET262" s="151"/>
      <c r="EU262" s="151"/>
      <c r="EV262" s="151"/>
      <c r="EW262" s="151"/>
      <c r="EX262" s="151"/>
      <c r="EY262" s="151"/>
      <c r="EZ262" s="151"/>
      <c r="FA262" s="151"/>
      <c r="FB262" s="151"/>
      <c r="FC262" s="151"/>
      <c r="FD262" s="151"/>
      <c r="FE262" s="151"/>
      <c r="FF262" s="151"/>
      <c r="FG262" s="151"/>
      <c r="FH262" s="151"/>
      <c r="FI262" s="151"/>
      <c r="FJ262" s="151"/>
      <c r="FK262" s="151"/>
      <c r="FL262" s="151"/>
      <c r="FM262" s="151"/>
      <c r="FN262" s="151"/>
      <c r="FO262" s="151"/>
      <c r="FP262" s="151"/>
      <c r="FQ262" s="151"/>
      <c r="FR262" s="151"/>
      <c r="FS262" s="151"/>
      <c r="FT262" s="151"/>
      <c r="FU262" s="151"/>
      <c r="FV262" s="151"/>
      <c r="FW262" s="151"/>
      <c r="FX262" s="151"/>
      <c r="FY262" s="151"/>
      <c r="FZ262" s="151"/>
      <c r="GA262" s="151"/>
      <c r="GB262" s="151"/>
      <c r="GC262" s="151"/>
      <c r="GD262" s="151"/>
      <c r="GE262" s="151"/>
      <c r="GF262" s="151"/>
      <c r="GG262" s="151"/>
      <c r="GH262" s="151"/>
      <c r="GI262" s="151"/>
      <c r="GJ262" s="151"/>
      <c r="GK262" s="151"/>
      <c r="GL262" s="151"/>
      <c r="GM262" s="151"/>
      <c r="GN262" s="151"/>
      <c r="GO262" s="151"/>
      <c r="GP262" s="151"/>
      <c r="GQ262" s="151"/>
      <c r="GR262" s="151"/>
      <c r="GS262" s="151"/>
      <c r="GT262" s="151"/>
      <c r="GU262" s="151"/>
      <c r="GV262" s="151"/>
      <c r="GW262" s="151"/>
      <c r="GX262" s="151"/>
      <c r="GY262" s="151"/>
      <c r="GZ262" s="151"/>
      <c r="HA262" s="151"/>
      <c r="HB262" s="151"/>
      <c r="HC262" s="151"/>
      <c r="HD262" s="151"/>
      <c r="HE262" s="151"/>
      <c r="HF262" s="151"/>
      <c r="HG262" s="151"/>
      <c r="HH262" s="151"/>
      <c r="HI262" s="151"/>
      <c r="HJ262" s="151"/>
      <c r="HK262" s="151"/>
      <c r="HL262" s="151"/>
      <c r="HM262" s="151"/>
      <c r="HN262" s="151"/>
      <c r="HO262" s="151"/>
      <c r="HP262" s="151"/>
      <c r="HQ262" s="151"/>
      <c r="HR262" s="151"/>
      <c r="HS262" s="151"/>
      <c r="HT262" s="151"/>
      <c r="HU262" s="151"/>
      <c r="HV262" s="151"/>
      <c r="HW262" s="151"/>
      <c r="HX262" s="151"/>
      <c r="HY262" s="151"/>
      <c r="HZ262" s="151"/>
      <c r="IA262" s="151"/>
      <c r="IB262" s="151"/>
      <c r="IC262" s="151"/>
      <c r="ID262" s="151"/>
      <c r="IE262" s="151"/>
      <c r="IF262" s="151"/>
      <c r="IG262" s="151"/>
      <c r="IH262" s="151"/>
      <c r="II262" s="151"/>
      <c r="IJ262" s="151"/>
      <c r="IK262" s="151"/>
      <c r="IL262" s="151"/>
      <c r="IM262" s="151"/>
      <c r="IN262" s="151"/>
      <c r="IO262" s="151"/>
      <c r="IP262" s="151"/>
      <c r="IQ262" s="151"/>
      <c r="IR262" s="151"/>
      <c r="IS262" s="151"/>
      <c r="IT262" s="151"/>
      <c r="IU262" s="151"/>
      <c r="IV262" s="151"/>
      <c r="IW262" s="151"/>
      <c r="IX262" s="151">
        <v>212</v>
      </c>
      <c r="IY262" s="151">
        <v>729</v>
      </c>
      <c r="IZ262" s="151"/>
      <c r="JA262" s="151"/>
      <c r="JB262" s="151"/>
      <c r="JC262" s="151"/>
      <c r="JD262" s="151"/>
      <c r="JE262" s="151"/>
      <c r="JF262" s="151"/>
      <c r="JG262" s="151"/>
      <c r="JH262" s="151"/>
      <c r="JI262" s="151"/>
      <c r="JJ262" s="151"/>
      <c r="JK262" s="151"/>
      <c r="JL262" s="151"/>
      <c r="JM262" s="151"/>
      <c r="JN262" s="151"/>
      <c r="JO262" s="151"/>
      <c r="JP262" s="151"/>
      <c r="JQ262" s="151"/>
      <c r="JR262" s="151"/>
      <c r="JS262" s="151"/>
      <c r="JT262" s="151"/>
      <c r="JU262" s="151"/>
      <c r="JV262" s="151"/>
      <c r="JW262" s="151"/>
      <c r="JX262" s="151"/>
      <c r="JY262" s="151"/>
      <c r="JZ262" s="151"/>
      <c r="KA262" s="151"/>
      <c r="KB262" s="151"/>
      <c r="KC262" s="151"/>
      <c r="KD262" s="151"/>
      <c r="KE262" s="151"/>
      <c r="KF262" s="151"/>
      <c r="KG262" s="151"/>
      <c r="KH262" s="151"/>
      <c r="KI262" s="151"/>
      <c r="KJ262" s="151"/>
      <c r="KK262" s="151"/>
      <c r="KL262" s="151"/>
      <c r="KM262" s="151"/>
      <c r="KN262" s="151"/>
      <c r="KO262" s="151"/>
      <c r="KP262" s="151"/>
      <c r="KQ262" s="151"/>
      <c r="KR262" s="151"/>
      <c r="KS262" s="151"/>
      <c r="KT262" s="151"/>
      <c r="KU262" s="151"/>
      <c r="KV262" s="151"/>
      <c r="KW262" s="151"/>
      <c r="KX262" s="151"/>
      <c r="KY262" s="151"/>
      <c r="KZ262" s="151"/>
      <c r="LA262" s="151"/>
      <c r="LB262" s="151"/>
      <c r="LC262" s="151"/>
      <c r="LD262" s="151"/>
      <c r="LE262" s="151"/>
      <c r="LF262" s="151"/>
      <c r="LG262" s="151"/>
      <c r="LH262" s="151"/>
      <c r="LI262" s="151"/>
      <c r="LJ262" s="151"/>
      <c r="LK262" s="151"/>
      <c r="LL262" s="151"/>
      <c r="LM262" s="151"/>
      <c r="LN262" s="151"/>
      <c r="LO262" s="151"/>
      <c r="LP262" s="151"/>
      <c r="LQ262" s="151"/>
      <c r="LR262" s="151"/>
      <c r="LS262" s="151"/>
      <c r="LT262" s="151"/>
      <c r="LU262" s="151"/>
      <c r="LV262" s="151"/>
      <c r="LW262" s="151"/>
      <c r="LX262" s="151">
        <v>51</v>
      </c>
      <c r="LY262" s="151"/>
      <c r="LZ262" s="151"/>
      <c r="MA262" s="151">
        <v>221</v>
      </c>
      <c r="MB262" s="151"/>
      <c r="MC262" s="151"/>
      <c r="MD262" s="151"/>
      <c r="ME262" s="151"/>
      <c r="MF262" s="151"/>
      <c r="MG262" s="151">
        <v>17</v>
      </c>
      <c r="MH262" s="151">
        <v>0</v>
      </c>
      <c r="MI262" s="151"/>
      <c r="MJ262" s="151"/>
      <c r="MK262" s="151"/>
      <c r="ML262" s="151"/>
      <c r="MM262" s="151"/>
      <c r="MN262" s="151"/>
      <c r="MO262" s="151"/>
      <c r="MP262" s="151"/>
      <c r="MQ262" s="151">
        <v>206</v>
      </c>
      <c r="MR262" s="151"/>
      <c r="MS262" s="151">
        <v>66</v>
      </c>
      <c r="MT262" s="151"/>
      <c r="MU262" s="151"/>
      <c r="MV262" s="151"/>
      <c r="MW262" s="151"/>
      <c r="MX262" s="151"/>
      <c r="MY262" s="151"/>
      <c r="MZ262" s="151"/>
      <c r="NA262" s="151"/>
      <c r="NB262" s="151"/>
      <c r="NC262" s="151"/>
      <c r="ND262" s="151">
        <v>195</v>
      </c>
      <c r="NE262" s="151"/>
      <c r="NF262" s="151">
        <v>1</v>
      </c>
      <c r="NG262" s="151"/>
      <c r="NH262" s="151"/>
      <c r="NI262" s="151"/>
      <c r="NJ262" s="151"/>
      <c r="NK262" s="151"/>
      <c r="NL262" s="151"/>
      <c r="NM262" s="151"/>
      <c r="NN262" s="151"/>
      <c r="NO262" s="151"/>
      <c r="NP262" s="151"/>
      <c r="NQ262" s="151"/>
      <c r="NR262" s="151"/>
      <c r="NS262" s="151"/>
      <c r="NT262" s="151"/>
      <c r="NU262" s="151"/>
      <c r="NV262" s="151"/>
      <c r="NW262" s="151">
        <v>3299</v>
      </c>
      <c r="NX262" s="151"/>
      <c r="NY262" s="151"/>
      <c r="NZ262" s="151"/>
      <c r="OA262" s="151"/>
      <c r="OB262" s="151"/>
      <c r="OC262" s="151"/>
      <c r="OD262" s="151"/>
      <c r="OE262" s="151">
        <v>10</v>
      </c>
      <c r="OF262" s="151"/>
      <c r="OG262" s="151"/>
      <c r="OH262" s="151"/>
      <c r="OI262" s="151"/>
      <c r="OJ262" s="151"/>
      <c r="OK262" s="151">
        <v>7</v>
      </c>
      <c r="OL262" s="151">
        <v>356</v>
      </c>
      <c r="OM262" s="151"/>
      <c r="ON262" s="151"/>
      <c r="OO262" s="152"/>
      <c r="OP262" s="142">
        <v>5373</v>
      </c>
      <c r="OQ262" s="153">
        <v>33003</v>
      </c>
      <c r="OR262" s="151"/>
      <c r="OS262" s="151"/>
      <c r="OT262" s="151"/>
      <c r="OU262" s="151"/>
      <c r="OV262" s="151">
        <v>315</v>
      </c>
      <c r="OW262" s="151">
        <v>7423</v>
      </c>
      <c r="OX262" s="151">
        <v>-8158</v>
      </c>
      <c r="OY262" s="151"/>
      <c r="OZ262" s="151"/>
      <c r="PA262" s="151"/>
      <c r="PB262" s="151"/>
      <c r="PC262" s="151"/>
      <c r="PD262" s="151"/>
      <c r="PE262" s="151"/>
      <c r="PF262" s="151"/>
      <c r="PG262" s="151"/>
      <c r="PH262" s="151"/>
      <c r="PI262" s="151"/>
      <c r="PJ262" s="154"/>
      <c r="PK262" s="142">
        <v>32583</v>
      </c>
      <c r="PL262" s="142">
        <v>37955</v>
      </c>
    </row>
    <row r="263" spans="1:428" ht="15" x14ac:dyDescent="0.25">
      <c r="A263" s="156">
        <v>325910</v>
      </c>
      <c r="B263" s="157" t="s">
        <v>732</v>
      </c>
      <c r="C263" s="147" t="s">
        <v>445</v>
      </c>
      <c r="D263" s="153"/>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151"/>
      <c r="AH263" s="151"/>
      <c r="AI263" s="151"/>
      <c r="AJ263" s="151"/>
      <c r="AK263" s="151"/>
      <c r="AL263" s="151"/>
      <c r="AM263" s="151"/>
      <c r="AN263" s="151"/>
      <c r="AO263" s="151"/>
      <c r="AP263" s="151"/>
      <c r="AQ263" s="151"/>
      <c r="AR263" s="151"/>
      <c r="AS263" s="151"/>
      <c r="AT263" s="151"/>
      <c r="AU263" s="151"/>
      <c r="AV263" s="151"/>
      <c r="AW263" s="151"/>
      <c r="AX263" s="151"/>
      <c r="AY263" s="151"/>
      <c r="AZ263" s="151"/>
      <c r="BA263" s="151"/>
      <c r="BB263" s="151"/>
      <c r="BC263" s="151"/>
      <c r="BD263" s="151"/>
      <c r="BE263" s="151"/>
      <c r="BF263" s="151"/>
      <c r="BG263" s="151"/>
      <c r="BH263" s="151"/>
      <c r="BI263" s="151"/>
      <c r="BJ263" s="151"/>
      <c r="BK263" s="151"/>
      <c r="BL263" s="151"/>
      <c r="BM263" s="151"/>
      <c r="BN263" s="151"/>
      <c r="BO263" s="151"/>
      <c r="BP263" s="151"/>
      <c r="BQ263" s="151"/>
      <c r="BR263" s="151"/>
      <c r="BS263" s="151">
        <v>13</v>
      </c>
      <c r="BT263" s="151"/>
      <c r="BU263" s="151"/>
      <c r="BV263" s="151">
        <v>38</v>
      </c>
      <c r="BW263" s="151"/>
      <c r="BX263" s="151"/>
      <c r="BY263" s="151">
        <v>11</v>
      </c>
      <c r="BZ263" s="151"/>
      <c r="CA263" s="151"/>
      <c r="CB263" s="151"/>
      <c r="CC263" s="151"/>
      <c r="CD263" s="151"/>
      <c r="CE263" s="151"/>
      <c r="CF263" s="151"/>
      <c r="CG263" s="151"/>
      <c r="CH263" s="151"/>
      <c r="CI263" s="151"/>
      <c r="CJ263" s="151"/>
      <c r="CK263" s="151"/>
      <c r="CL263" s="151"/>
      <c r="CM263" s="151"/>
      <c r="CN263" s="151"/>
      <c r="CO263" s="151"/>
      <c r="CP263" s="151"/>
      <c r="CQ263" s="151"/>
      <c r="CR263" s="151"/>
      <c r="CS263" s="151"/>
      <c r="CT263" s="151"/>
      <c r="CU263" s="151"/>
      <c r="CV263" s="151"/>
      <c r="CW263" s="151"/>
      <c r="CX263" s="151"/>
      <c r="CY263" s="151"/>
      <c r="CZ263" s="151"/>
      <c r="DA263" s="151"/>
      <c r="DB263" s="151"/>
      <c r="DC263" s="151"/>
      <c r="DD263" s="151"/>
      <c r="DE263" s="151"/>
      <c r="DF263" s="151"/>
      <c r="DG263" s="151"/>
      <c r="DH263" s="151">
        <v>1</v>
      </c>
      <c r="DI263" s="151"/>
      <c r="DJ263" s="151"/>
      <c r="DK263" s="151"/>
      <c r="DL263" s="151"/>
      <c r="DM263" s="151"/>
      <c r="DN263" s="151"/>
      <c r="DO263" s="151"/>
      <c r="DP263" s="151"/>
      <c r="DQ263" s="151"/>
      <c r="DR263" s="151"/>
      <c r="DS263" s="151"/>
      <c r="DT263" s="151"/>
      <c r="DU263" s="151"/>
      <c r="DV263" s="151"/>
      <c r="DW263" s="151"/>
      <c r="DX263" s="151"/>
      <c r="DY263" s="151"/>
      <c r="DZ263" s="151"/>
      <c r="EA263" s="151"/>
      <c r="EB263" s="151"/>
      <c r="EC263" s="151"/>
      <c r="ED263" s="151"/>
      <c r="EE263" s="151"/>
      <c r="EF263" s="151"/>
      <c r="EG263" s="151"/>
      <c r="EH263" s="151"/>
      <c r="EI263" s="151"/>
      <c r="EJ263" s="151"/>
      <c r="EK263" s="151"/>
      <c r="EL263" s="151"/>
      <c r="EM263" s="151"/>
      <c r="EN263" s="151"/>
      <c r="EO263" s="151"/>
      <c r="EP263" s="151"/>
      <c r="EQ263" s="151"/>
      <c r="ER263" s="151"/>
      <c r="ES263" s="151"/>
      <c r="ET263" s="151"/>
      <c r="EU263" s="151"/>
      <c r="EV263" s="151"/>
      <c r="EW263" s="151"/>
      <c r="EX263" s="151"/>
      <c r="EY263" s="151"/>
      <c r="EZ263" s="151"/>
      <c r="FA263" s="151"/>
      <c r="FB263" s="151"/>
      <c r="FC263" s="151"/>
      <c r="FD263" s="151"/>
      <c r="FE263" s="151"/>
      <c r="FF263" s="151"/>
      <c r="FG263" s="151"/>
      <c r="FH263" s="151"/>
      <c r="FI263" s="151"/>
      <c r="FJ263" s="151"/>
      <c r="FK263" s="151"/>
      <c r="FL263" s="151"/>
      <c r="FM263" s="151"/>
      <c r="FN263" s="151"/>
      <c r="FO263" s="151"/>
      <c r="FP263" s="151"/>
      <c r="FQ263" s="151"/>
      <c r="FR263" s="151"/>
      <c r="FS263" s="151"/>
      <c r="FT263" s="151"/>
      <c r="FU263" s="151"/>
      <c r="FV263" s="151"/>
      <c r="FW263" s="151"/>
      <c r="FX263" s="151"/>
      <c r="FY263" s="151"/>
      <c r="FZ263" s="151"/>
      <c r="GA263" s="151"/>
      <c r="GB263" s="151"/>
      <c r="GC263" s="151"/>
      <c r="GD263" s="151"/>
      <c r="GE263" s="151"/>
      <c r="GF263" s="151"/>
      <c r="GG263" s="151"/>
      <c r="GH263" s="151">
        <v>58</v>
      </c>
      <c r="GI263" s="151"/>
      <c r="GJ263" s="151"/>
      <c r="GK263" s="151"/>
      <c r="GL263" s="151"/>
      <c r="GM263" s="151"/>
      <c r="GN263" s="151"/>
      <c r="GO263" s="151"/>
      <c r="GP263" s="151"/>
      <c r="GQ263" s="151"/>
      <c r="GR263" s="151"/>
      <c r="GS263" s="151"/>
      <c r="GT263" s="151"/>
      <c r="GU263" s="151"/>
      <c r="GV263" s="151"/>
      <c r="GW263" s="151"/>
      <c r="GX263" s="151"/>
      <c r="GY263" s="151"/>
      <c r="GZ263" s="151"/>
      <c r="HA263" s="151"/>
      <c r="HB263" s="151"/>
      <c r="HC263" s="151"/>
      <c r="HD263" s="151"/>
      <c r="HE263" s="151"/>
      <c r="HF263" s="151"/>
      <c r="HG263" s="151"/>
      <c r="HH263" s="151"/>
      <c r="HI263" s="151"/>
      <c r="HJ263" s="151"/>
      <c r="HK263" s="151"/>
      <c r="HL263" s="151">
        <v>1</v>
      </c>
      <c r="HM263" s="151"/>
      <c r="HN263" s="151"/>
      <c r="HO263" s="151"/>
      <c r="HP263" s="151"/>
      <c r="HQ263" s="151"/>
      <c r="HR263" s="151"/>
      <c r="HS263" s="151"/>
      <c r="HT263" s="151"/>
      <c r="HU263" s="151"/>
      <c r="HV263" s="151">
        <v>10</v>
      </c>
      <c r="HW263" s="151"/>
      <c r="HX263" s="151">
        <v>262</v>
      </c>
      <c r="HY263" s="151">
        <v>188</v>
      </c>
      <c r="HZ263" s="151">
        <v>31</v>
      </c>
      <c r="IA263" s="151"/>
      <c r="IB263" s="151">
        <v>3</v>
      </c>
      <c r="IC263" s="151">
        <v>2220</v>
      </c>
      <c r="ID263" s="151">
        <v>17</v>
      </c>
      <c r="IE263" s="151"/>
      <c r="IF263" s="151"/>
      <c r="IG263" s="151"/>
      <c r="IH263" s="151"/>
      <c r="II263" s="151"/>
      <c r="IJ263" s="151"/>
      <c r="IK263" s="151"/>
      <c r="IL263" s="151"/>
      <c r="IM263" s="151"/>
      <c r="IN263" s="151"/>
      <c r="IO263" s="151"/>
      <c r="IP263" s="151"/>
      <c r="IQ263" s="151"/>
      <c r="IR263" s="151"/>
      <c r="IS263" s="151"/>
      <c r="IT263" s="151"/>
      <c r="IU263" s="151"/>
      <c r="IV263" s="151"/>
      <c r="IW263" s="151"/>
      <c r="IX263" s="151"/>
      <c r="IY263" s="151"/>
      <c r="IZ263" s="151">
        <v>47</v>
      </c>
      <c r="JA263" s="151"/>
      <c r="JB263" s="151">
        <v>253</v>
      </c>
      <c r="JC263" s="151"/>
      <c r="JD263" s="151"/>
      <c r="JE263" s="151"/>
      <c r="JF263" s="151"/>
      <c r="JG263" s="151"/>
      <c r="JH263" s="151"/>
      <c r="JI263" s="151"/>
      <c r="JJ263" s="151"/>
      <c r="JK263" s="151"/>
      <c r="JL263" s="151"/>
      <c r="JM263" s="151"/>
      <c r="JN263" s="151"/>
      <c r="JO263" s="151">
        <v>58</v>
      </c>
      <c r="JP263" s="151"/>
      <c r="JQ263" s="151"/>
      <c r="JR263" s="151"/>
      <c r="JS263" s="151"/>
      <c r="JT263" s="151">
        <v>12</v>
      </c>
      <c r="JU263" s="151">
        <v>1</v>
      </c>
      <c r="JV263" s="151"/>
      <c r="JW263" s="151"/>
      <c r="JX263" s="151"/>
      <c r="JY263" s="151"/>
      <c r="JZ263" s="151"/>
      <c r="KA263" s="151"/>
      <c r="KB263" s="151"/>
      <c r="KC263" s="151"/>
      <c r="KD263" s="151"/>
      <c r="KE263" s="151"/>
      <c r="KF263" s="151"/>
      <c r="KG263" s="151"/>
      <c r="KH263" s="151"/>
      <c r="KI263" s="151"/>
      <c r="KJ263" s="151"/>
      <c r="KK263" s="151"/>
      <c r="KL263" s="151"/>
      <c r="KM263" s="151"/>
      <c r="KN263" s="151"/>
      <c r="KO263" s="151"/>
      <c r="KP263" s="151">
        <v>65</v>
      </c>
      <c r="KQ263" s="151"/>
      <c r="KR263" s="151"/>
      <c r="KS263" s="151"/>
      <c r="KT263" s="151"/>
      <c r="KU263" s="151"/>
      <c r="KV263" s="151"/>
      <c r="KW263" s="151"/>
      <c r="KX263" s="151">
        <v>42</v>
      </c>
      <c r="KY263" s="151"/>
      <c r="KZ263" s="151">
        <v>10</v>
      </c>
      <c r="LA263" s="151"/>
      <c r="LB263" s="151">
        <v>215</v>
      </c>
      <c r="LC263" s="151"/>
      <c r="LD263" s="151"/>
      <c r="LE263" s="151"/>
      <c r="LF263" s="151"/>
      <c r="LG263" s="151"/>
      <c r="LH263" s="151"/>
      <c r="LI263" s="151"/>
      <c r="LJ263" s="151"/>
      <c r="LK263" s="151"/>
      <c r="LL263" s="151"/>
      <c r="LM263" s="151"/>
      <c r="LN263" s="151"/>
      <c r="LO263" s="151"/>
      <c r="LP263" s="151"/>
      <c r="LQ263" s="151"/>
      <c r="LR263" s="151"/>
      <c r="LS263" s="151"/>
      <c r="LT263" s="151"/>
      <c r="LU263" s="151">
        <v>13</v>
      </c>
      <c r="LV263" s="151"/>
      <c r="LW263" s="151"/>
      <c r="LX263" s="151">
        <v>15</v>
      </c>
      <c r="LY263" s="151"/>
      <c r="LZ263" s="151"/>
      <c r="MA263" s="151">
        <v>3</v>
      </c>
      <c r="MB263" s="151"/>
      <c r="MC263" s="151">
        <v>59</v>
      </c>
      <c r="MD263" s="151">
        <v>30</v>
      </c>
      <c r="ME263" s="151"/>
      <c r="MF263" s="151"/>
      <c r="MG263" s="151"/>
      <c r="MH263" s="151"/>
      <c r="MI263" s="151"/>
      <c r="MJ263" s="151"/>
      <c r="MK263" s="151"/>
      <c r="ML263" s="151"/>
      <c r="MM263" s="151"/>
      <c r="MN263" s="151"/>
      <c r="MO263" s="151"/>
      <c r="MP263" s="151"/>
      <c r="MQ263" s="151"/>
      <c r="MR263" s="151">
        <v>0</v>
      </c>
      <c r="MS263" s="151"/>
      <c r="MT263" s="151"/>
      <c r="MU263" s="151"/>
      <c r="MV263" s="151"/>
      <c r="MW263" s="151"/>
      <c r="MX263" s="151"/>
      <c r="MY263" s="151"/>
      <c r="MZ263" s="151"/>
      <c r="NA263" s="151"/>
      <c r="NB263" s="151"/>
      <c r="NC263" s="151"/>
      <c r="ND263" s="151"/>
      <c r="NE263" s="151"/>
      <c r="NF263" s="151"/>
      <c r="NG263" s="151"/>
      <c r="NH263" s="151"/>
      <c r="NI263" s="151"/>
      <c r="NJ263" s="151"/>
      <c r="NK263" s="151"/>
      <c r="NL263" s="151"/>
      <c r="NM263" s="151"/>
      <c r="NN263" s="151"/>
      <c r="NO263" s="151"/>
      <c r="NP263" s="151"/>
      <c r="NQ263" s="151"/>
      <c r="NR263" s="151"/>
      <c r="NS263" s="151"/>
      <c r="NT263" s="151"/>
      <c r="NU263" s="151"/>
      <c r="NV263" s="151"/>
      <c r="NW263" s="151"/>
      <c r="NX263" s="151"/>
      <c r="NY263" s="151"/>
      <c r="NZ263" s="151"/>
      <c r="OA263" s="151"/>
      <c r="OB263" s="151"/>
      <c r="OC263" s="151">
        <v>2</v>
      </c>
      <c r="OD263" s="151"/>
      <c r="OE263" s="151"/>
      <c r="OF263" s="151"/>
      <c r="OG263" s="151">
        <v>4</v>
      </c>
      <c r="OH263" s="151"/>
      <c r="OI263" s="151"/>
      <c r="OJ263" s="151">
        <v>18</v>
      </c>
      <c r="OK263" s="151"/>
      <c r="OL263" s="151"/>
      <c r="OM263" s="151"/>
      <c r="ON263" s="151"/>
      <c r="OO263" s="152"/>
      <c r="OP263" s="142">
        <v>3700</v>
      </c>
      <c r="OQ263" s="153"/>
      <c r="OR263" s="151"/>
      <c r="OS263" s="151"/>
      <c r="OT263" s="151"/>
      <c r="OU263" s="151"/>
      <c r="OV263" s="151">
        <v>28</v>
      </c>
      <c r="OW263" s="151">
        <v>723</v>
      </c>
      <c r="OX263" s="151">
        <v>-165</v>
      </c>
      <c r="OY263" s="151"/>
      <c r="OZ263" s="151"/>
      <c r="PA263" s="151"/>
      <c r="PB263" s="151"/>
      <c r="PC263" s="151"/>
      <c r="PD263" s="151"/>
      <c r="PE263" s="151"/>
      <c r="PF263" s="151"/>
      <c r="PG263" s="151"/>
      <c r="PH263" s="151"/>
      <c r="PI263" s="151"/>
      <c r="PJ263" s="154"/>
      <c r="PK263" s="142">
        <v>585</v>
      </c>
      <c r="PL263" s="142">
        <v>4286</v>
      </c>
    </row>
    <row r="264" spans="1:428" ht="15" x14ac:dyDescent="0.25">
      <c r="A264" s="156" t="s">
        <v>635</v>
      </c>
      <c r="B264" s="157" t="s">
        <v>732</v>
      </c>
      <c r="C264" s="147" t="s">
        <v>446</v>
      </c>
      <c r="D264" s="153">
        <v>6</v>
      </c>
      <c r="E264" s="151">
        <v>24</v>
      </c>
      <c r="F264" s="151">
        <v>4</v>
      </c>
      <c r="G264" s="151">
        <v>4</v>
      </c>
      <c r="H264" s="151">
        <v>4</v>
      </c>
      <c r="I264" s="151">
        <v>9</v>
      </c>
      <c r="J264" s="151">
        <v>22</v>
      </c>
      <c r="K264" s="151"/>
      <c r="L264" s="151">
        <v>1</v>
      </c>
      <c r="M264" s="151">
        <v>4</v>
      </c>
      <c r="N264" s="151"/>
      <c r="O264" s="151"/>
      <c r="P264" s="151">
        <v>0</v>
      </c>
      <c r="Q264" s="151">
        <v>1142</v>
      </c>
      <c r="R264" s="151">
        <v>346</v>
      </c>
      <c r="S264" s="151">
        <v>29</v>
      </c>
      <c r="T264" s="151">
        <v>75</v>
      </c>
      <c r="U264" s="151">
        <v>242</v>
      </c>
      <c r="V264" s="151">
        <v>235</v>
      </c>
      <c r="W264" s="151">
        <v>85</v>
      </c>
      <c r="X264" s="151">
        <v>875</v>
      </c>
      <c r="Y264" s="151">
        <v>2</v>
      </c>
      <c r="Z264" s="151"/>
      <c r="AA264" s="151">
        <v>5</v>
      </c>
      <c r="AB264" s="151">
        <v>29</v>
      </c>
      <c r="AC264" s="151">
        <v>329</v>
      </c>
      <c r="AD264" s="151">
        <v>1270</v>
      </c>
      <c r="AE264" s="151">
        <v>34</v>
      </c>
      <c r="AF264" s="151">
        <v>67</v>
      </c>
      <c r="AG264" s="151">
        <v>13</v>
      </c>
      <c r="AH264" s="151">
        <v>219</v>
      </c>
      <c r="AI264" s="151">
        <v>50</v>
      </c>
      <c r="AJ264" s="151">
        <v>31</v>
      </c>
      <c r="AK264" s="151">
        <v>19</v>
      </c>
      <c r="AL264" s="151">
        <v>111</v>
      </c>
      <c r="AM264" s="151">
        <v>46</v>
      </c>
      <c r="AN264" s="151">
        <v>41</v>
      </c>
      <c r="AO264" s="151">
        <v>43</v>
      </c>
      <c r="AP264" s="151">
        <v>17</v>
      </c>
      <c r="AQ264" s="151">
        <v>60</v>
      </c>
      <c r="AR264" s="151">
        <v>4</v>
      </c>
      <c r="AS264" s="151">
        <v>32</v>
      </c>
      <c r="AT264" s="151">
        <v>6</v>
      </c>
      <c r="AU264" s="151">
        <v>20</v>
      </c>
      <c r="AV264" s="151">
        <v>3</v>
      </c>
      <c r="AW264" s="151">
        <v>6</v>
      </c>
      <c r="AX264" s="151">
        <v>2</v>
      </c>
      <c r="AY264" s="151">
        <v>5</v>
      </c>
      <c r="AZ264" s="151">
        <v>10</v>
      </c>
      <c r="BA264" s="151">
        <v>7</v>
      </c>
      <c r="BB264" s="151">
        <v>21</v>
      </c>
      <c r="BC264" s="151">
        <v>5</v>
      </c>
      <c r="BD264" s="151">
        <v>55</v>
      </c>
      <c r="BE264" s="151">
        <v>4</v>
      </c>
      <c r="BF264" s="151">
        <v>25</v>
      </c>
      <c r="BG264" s="151">
        <v>3</v>
      </c>
      <c r="BH264" s="151">
        <v>16</v>
      </c>
      <c r="BI264" s="151">
        <v>13</v>
      </c>
      <c r="BJ264" s="151">
        <v>15</v>
      </c>
      <c r="BK264" s="151">
        <v>6</v>
      </c>
      <c r="BL264" s="151">
        <v>29</v>
      </c>
      <c r="BM264" s="151">
        <v>1</v>
      </c>
      <c r="BN264" s="151">
        <v>8</v>
      </c>
      <c r="BO264" s="151">
        <v>59</v>
      </c>
      <c r="BP264" s="151">
        <v>4</v>
      </c>
      <c r="BQ264" s="151">
        <v>6</v>
      </c>
      <c r="BR264" s="151">
        <v>385</v>
      </c>
      <c r="BS264" s="151">
        <v>1101</v>
      </c>
      <c r="BT264" s="151">
        <v>170</v>
      </c>
      <c r="BU264" s="151">
        <v>64</v>
      </c>
      <c r="BV264" s="151">
        <v>2</v>
      </c>
      <c r="BW264" s="151">
        <v>17</v>
      </c>
      <c r="BX264" s="151">
        <v>25</v>
      </c>
      <c r="BY264" s="151">
        <v>146</v>
      </c>
      <c r="BZ264" s="151">
        <v>28</v>
      </c>
      <c r="CA264" s="151">
        <v>506</v>
      </c>
      <c r="CB264" s="151">
        <v>3</v>
      </c>
      <c r="CC264" s="151">
        <v>40</v>
      </c>
      <c r="CD264" s="151">
        <v>6</v>
      </c>
      <c r="CE264" s="151">
        <v>4</v>
      </c>
      <c r="CF264" s="151">
        <v>109</v>
      </c>
      <c r="CG264" s="151">
        <v>0</v>
      </c>
      <c r="CH264" s="151">
        <v>11</v>
      </c>
      <c r="CI264" s="151">
        <v>8</v>
      </c>
      <c r="CJ264" s="151">
        <v>17</v>
      </c>
      <c r="CK264" s="151">
        <v>35</v>
      </c>
      <c r="CL264" s="151">
        <v>11</v>
      </c>
      <c r="CM264" s="151">
        <v>79</v>
      </c>
      <c r="CN264" s="151">
        <v>58</v>
      </c>
      <c r="CO264" s="151">
        <v>6</v>
      </c>
      <c r="CP264" s="151">
        <v>18</v>
      </c>
      <c r="CQ264" s="151">
        <v>3</v>
      </c>
      <c r="CR264" s="151">
        <v>29</v>
      </c>
      <c r="CS264" s="151">
        <v>3</v>
      </c>
      <c r="CT264" s="151">
        <v>11</v>
      </c>
      <c r="CU264" s="151">
        <v>33</v>
      </c>
      <c r="CV264" s="151">
        <v>10</v>
      </c>
      <c r="CW264" s="151">
        <v>22</v>
      </c>
      <c r="CX264" s="151">
        <v>49</v>
      </c>
      <c r="CY264" s="151">
        <v>3</v>
      </c>
      <c r="CZ264" s="151">
        <v>6</v>
      </c>
      <c r="DA264" s="151">
        <v>13</v>
      </c>
      <c r="DB264" s="151">
        <v>9</v>
      </c>
      <c r="DC264" s="151">
        <v>25</v>
      </c>
      <c r="DD264" s="151">
        <v>66</v>
      </c>
      <c r="DE264" s="151">
        <v>1</v>
      </c>
      <c r="DF264" s="151">
        <v>6</v>
      </c>
      <c r="DG264" s="151">
        <v>1</v>
      </c>
      <c r="DH264" s="151">
        <v>37</v>
      </c>
      <c r="DI264" s="151">
        <v>26</v>
      </c>
      <c r="DJ264" s="151">
        <v>8</v>
      </c>
      <c r="DK264" s="151">
        <v>3</v>
      </c>
      <c r="DL264" s="151">
        <v>2</v>
      </c>
      <c r="DM264" s="151">
        <v>12</v>
      </c>
      <c r="DN264" s="151">
        <v>25</v>
      </c>
      <c r="DO264" s="151">
        <v>6</v>
      </c>
      <c r="DP264" s="151">
        <v>32</v>
      </c>
      <c r="DQ264" s="151">
        <v>125</v>
      </c>
      <c r="DR264" s="151">
        <v>185</v>
      </c>
      <c r="DS264" s="151">
        <v>23</v>
      </c>
      <c r="DT264" s="151">
        <v>31</v>
      </c>
      <c r="DU264" s="151">
        <v>0</v>
      </c>
      <c r="DV264" s="151">
        <v>5</v>
      </c>
      <c r="DW264" s="151">
        <v>6</v>
      </c>
      <c r="DX264" s="151">
        <v>14</v>
      </c>
      <c r="DY264" s="151">
        <v>197</v>
      </c>
      <c r="DZ264" s="151">
        <v>10</v>
      </c>
      <c r="EA264" s="151">
        <v>154</v>
      </c>
      <c r="EB264" s="151">
        <v>1</v>
      </c>
      <c r="EC264" s="151">
        <v>0</v>
      </c>
      <c r="ED264" s="151">
        <v>2</v>
      </c>
      <c r="EE264" s="151">
        <v>7</v>
      </c>
      <c r="EF264" s="151">
        <v>4</v>
      </c>
      <c r="EG264" s="151">
        <v>8</v>
      </c>
      <c r="EH264" s="151">
        <v>6</v>
      </c>
      <c r="EI264" s="151">
        <v>1</v>
      </c>
      <c r="EJ264" s="151">
        <v>3</v>
      </c>
      <c r="EK264" s="151">
        <v>4</v>
      </c>
      <c r="EL264" s="151">
        <v>8</v>
      </c>
      <c r="EM264" s="151">
        <v>2</v>
      </c>
      <c r="EN264" s="151">
        <v>13</v>
      </c>
      <c r="EO264" s="151">
        <v>48</v>
      </c>
      <c r="EP264" s="151">
        <v>34</v>
      </c>
      <c r="EQ264" s="151">
        <v>10</v>
      </c>
      <c r="ER264" s="151">
        <v>15</v>
      </c>
      <c r="ES264" s="151">
        <v>94</v>
      </c>
      <c r="ET264" s="151">
        <v>18</v>
      </c>
      <c r="EU264" s="151">
        <v>12</v>
      </c>
      <c r="EV264" s="151">
        <v>2</v>
      </c>
      <c r="EW264" s="151">
        <v>0</v>
      </c>
      <c r="EX264" s="151">
        <v>14</v>
      </c>
      <c r="EY264" s="151">
        <v>4</v>
      </c>
      <c r="EZ264" s="151">
        <v>11</v>
      </c>
      <c r="FA264" s="151">
        <v>12</v>
      </c>
      <c r="FB264" s="151">
        <v>94</v>
      </c>
      <c r="FC264" s="151">
        <v>173</v>
      </c>
      <c r="FD264" s="151">
        <v>19</v>
      </c>
      <c r="FE264" s="151">
        <v>17</v>
      </c>
      <c r="FF264" s="151">
        <v>576</v>
      </c>
      <c r="FG264" s="151">
        <v>1</v>
      </c>
      <c r="FH264" s="151">
        <v>20</v>
      </c>
      <c r="FI264" s="151">
        <v>17</v>
      </c>
      <c r="FJ264" s="151">
        <v>23</v>
      </c>
      <c r="FK264" s="151">
        <v>3</v>
      </c>
      <c r="FL264" s="151">
        <v>19</v>
      </c>
      <c r="FM264" s="151">
        <v>12</v>
      </c>
      <c r="FN264" s="151"/>
      <c r="FO264" s="151">
        <v>0</v>
      </c>
      <c r="FP264" s="151">
        <v>4</v>
      </c>
      <c r="FQ264" s="151">
        <v>17</v>
      </c>
      <c r="FR264" s="151">
        <v>13</v>
      </c>
      <c r="FS264" s="151">
        <v>2</v>
      </c>
      <c r="FT264" s="151">
        <v>8</v>
      </c>
      <c r="FU264" s="151">
        <v>8</v>
      </c>
      <c r="FV264" s="151">
        <v>10</v>
      </c>
      <c r="FW264" s="151">
        <v>19</v>
      </c>
      <c r="FX264" s="151">
        <v>6</v>
      </c>
      <c r="FY264" s="151">
        <v>67</v>
      </c>
      <c r="FZ264" s="151">
        <v>60</v>
      </c>
      <c r="GA264" s="151">
        <v>6</v>
      </c>
      <c r="GB264" s="151">
        <v>1</v>
      </c>
      <c r="GC264" s="151">
        <v>2</v>
      </c>
      <c r="GD264" s="151">
        <v>1</v>
      </c>
      <c r="GE264" s="151">
        <v>3</v>
      </c>
      <c r="GF264" s="151">
        <v>2</v>
      </c>
      <c r="GG264" s="151">
        <v>12</v>
      </c>
      <c r="GH264" s="151">
        <v>44</v>
      </c>
      <c r="GI264" s="151">
        <v>35</v>
      </c>
      <c r="GJ264" s="151">
        <v>15</v>
      </c>
      <c r="GK264" s="151"/>
      <c r="GL264" s="151"/>
      <c r="GM264" s="151"/>
      <c r="GN264" s="151"/>
      <c r="GO264" s="151">
        <v>12</v>
      </c>
      <c r="GP264" s="151">
        <v>2</v>
      </c>
      <c r="GQ264" s="151">
        <v>100</v>
      </c>
      <c r="GR264" s="151">
        <v>56</v>
      </c>
      <c r="GS264" s="151">
        <v>276</v>
      </c>
      <c r="GT264" s="151"/>
      <c r="GU264" s="151">
        <v>148</v>
      </c>
      <c r="GV264" s="151">
        <v>8</v>
      </c>
      <c r="GW264" s="151"/>
      <c r="GX264" s="151">
        <v>56</v>
      </c>
      <c r="GY264" s="151">
        <v>78</v>
      </c>
      <c r="GZ264" s="151">
        <v>0</v>
      </c>
      <c r="HA264" s="151">
        <v>142</v>
      </c>
      <c r="HB264" s="151">
        <v>115</v>
      </c>
      <c r="HC264" s="151">
        <v>332</v>
      </c>
      <c r="HD264" s="151"/>
      <c r="HE264" s="151">
        <v>0</v>
      </c>
      <c r="HF264" s="151">
        <v>439</v>
      </c>
      <c r="HG264" s="151">
        <v>92</v>
      </c>
      <c r="HH264" s="151">
        <v>314</v>
      </c>
      <c r="HI264" s="151">
        <v>15</v>
      </c>
      <c r="HJ264" s="151">
        <v>3</v>
      </c>
      <c r="HK264" s="151">
        <v>9</v>
      </c>
      <c r="HL264" s="151">
        <v>11</v>
      </c>
      <c r="HM264" s="151">
        <v>1</v>
      </c>
      <c r="HN264" s="151">
        <v>3</v>
      </c>
      <c r="HO264" s="151">
        <v>5</v>
      </c>
      <c r="HP264" s="151">
        <v>4</v>
      </c>
      <c r="HQ264" s="151">
        <v>3</v>
      </c>
      <c r="HR264" s="151">
        <v>6</v>
      </c>
      <c r="HS264" s="151">
        <v>1</v>
      </c>
      <c r="HT264" s="151">
        <v>1</v>
      </c>
      <c r="HU264" s="151">
        <v>16</v>
      </c>
      <c r="HV264" s="151">
        <v>103</v>
      </c>
      <c r="HW264" s="151">
        <v>208</v>
      </c>
      <c r="HX264" s="151">
        <v>141</v>
      </c>
      <c r="HY264" s="151">
        <v>51</v>
      </c>
      <c r="HZ264" s="151">
        <v>7</v>
      </c>
      <c r="IA264" s="151">
        <v>19</v>
      </c>
      <c r="IB264" s="151">
        <v>12</v>
      </c>
      <c r="IC264" s="151">
        <v>459</v>
      </c>
      <c r="ID264" s="151">
        <v>20</v>
      </c>
      <c r="IE264" s="151">
        <v>922</v>
      </c>
      <c r="IF264" s="151">
        <v>18</v>
      </c>
      <c r="IG264" s="151">
        <v>12</v>
      </c>
      <c r="IH264" s="151">
        <v>2530</v>
      </c>
      <c r="II264" s="151">
        <v>25</v>
      </c>
      <c r="IJ264" s="151">
        <v>22</v>
      </c>
      <c r="IK264" s="151">
        <v>134</v>
      </c>
      <c r="IL264" s="151">
        <v>477</v>
      </c>
      <c r="IM264" s="151">
        <v>957</v>
      </c>
      <c r="IN264" s="151">
        <v>182</v>
      </c>
      <c r="IO264" s="151">
        <v>133</v>
      </c>
      <c r="IP264" s="151">
        <v>68</v>
      </c>
      <c r="IQ264" s="151">
        <v>106</v>
      </c>
      <c r="IR264" s="151">
        <v>3</v>
      </c>
      <c r="IS264" s="151">
        <v>240</v>
      </c>
      <c r="IT264" s="151">
        <v>3</v>
      </c>
      <c r="IU264" s="151">
        <v>59</v>
      </c>
      <c r="IV264" s="151">
        <v>72</v>
      </c>
      <c r="IW264" s="151">
        <v>158</v>
      </c>
      <c r="IX264" s="151">
        <v>302</v>
      </c>
      <c r="IY264" s="151">
        <v>427</v>
      </c>
      <c r="IZ264" s="151">
        <v>6</v>
      </c>
      <c r="JA264" s="151">
        <v>2325</v>
      </c>
      <c r="JB264" s="151">
        <v>209</v>
      </c>
      <c r="JC264" s="151">
        <v>249</v>
      </c>
      <c r="JD264" s="151">
        <v>51</v>
      </c>
      <c r="JE264" s="151">
        <v>40</v>
      </c>
      <c r="JF264" s="151">
        <v>159</v>
      </c>
      <c r="JG264" s="151">
        <v>39</v>
      </c>
      <c r="JH264" s="151">
        <v>1194</v>
      </c>
      <c r="JI264" s="151">
        <v>17</v>
      </c>
      <c r="JJ264" s="151">
        <v>2</v>
      </c>
      <c r="JK264" s="151">
        <v>54</v>
      </c>
      <c r="JL264" s="151">
        <v>6</v>
      </c>
      <c r="JM264" s="151">
        <v>13</v>
      </c>
      <c r="JN264" s="151">
        <v>2</v>
      </c>
      <c r="JO264" s="151">
        <v>44</v>
      </c>
      <c r="JP264" s="151">
        <v>19</v>
      </c>
      <c r="JQ264" s="151">
        <v>9</v>
      </c>
      <c r="JR264" s="151">
        <v>75</v>
      </c>
      <c r="JS264" s="151">
        <v>5</v>
      </c>
      <c r="JT264" s="151">
        <v>30</v>
      </c>
      <c r="JU264" s="151">
        <v>3</v>
      </c>
      <c r="JV264" s="151"/>
      <c r="JW264" s="151">
        <v>7</v>
      </c>
      <c r="JX264" s="151">
        <v>3</v>
      </c>
      <c r="JY264" s="151">
        <v>17</v>
      </c>
      <c r="JZ264" s="151">
        <v>2</v>
      </c>
      <c r="KA264" s="151">
        <v>16</v>
      </c>
      <c r="KB264" s="151">
        <v>2</v>
      </c>
      <c r="KC264" s="151">
        <v>2</v>
      </c>
      <c r="KD264" s="151">
        <v>3</v>
      </c>
      <c r="KE264" s="151">
        <v>126</v>
      </c>
      <c r="KF264" s="151"/>
      <c r="KG264" s="151">
        <v>39</v>
      </c>
      <c r="KH264" s="151">
        <v>5</v>
      </c>
      <c r="KI264" s="151">
        <v>136</v>
      </c>
      <c r="KJ264" s="151">
        <v>2</v>
      </c>
      <c r="KK264" s="151">
        <v>1</v>
      </c>
      <c r="KL264" s="151">
        <v>64</v>
      </c>
      <c r="KM264" s="151">
        <v>1</v>
      </c>
      <c r="KN264" s="151">
        <v>314</v>
      </c>
      <c r="KO264" s="151">
        <v>8</v>
      </c>
      <c r="KP264" s="151">
        <v>8</v>
      </c>
      <c r="KQ264" s="151">
        <v>6</v>
      </c>
      <c r="KR264" s="151">
        <v>10</v>
      </c>
      <c r="KS264" s="151">
        <v>376</v>
      </c>
      <c r="KT264" s="151">
        <v>166</v>
      </c>
      <c r="KU264" s="151"/>
      <c r="KV264" s="151"/>
      <c r="KW264" s="151"/>
      <c r="KX264" s="151">
        <v>31</v>
      </c>
      <c r="KY264" s="151">
        <v>86</v>
      </c>
      <c r="KZ264" s="151">
        <v>3</v>
      </c>
      <c r="LA264" s="151">
        <v>9</v>
      </c>
      <c r="LB264" s="151">
        <v>87</v>
      </c>
      <c r="LC264" s="151">
        <v>0</v>
      </c>
      <c r="LD264" s="151">
        <v>28</v>
      </c>
      <c r="LE264" s="151">
        <v>36</v>
      </c>
      <c r="LF264" s="151">
        <v>7</v>
      </c>
      <c r="LG264" s="151">
        <v>49</v>
      </c>
      <c r="LH264" s="151"/>
      <c r="LI264" s="151">
        <v>6</v>
      </c>
      <c r="LJ264" s="151">
        <v>30</v>
      </c>
      <c r="LK264" s="151"/>
      <c r="LL264" s="151">
        <v>0</v>
      </c>
      <c r="LM264" s="151"/>
      <c r="LN264" s="151">
        <v>318</v>
      </c>
      <c r="LO264" s="151">
        <v>6</v>
      </c>
      <c r="LP264" s="151"/>
      <c r="LQ264" s="151"/>
      <c r="LR264" s="151"/>
      <c r="LS264" s="151">
        <v>130</v>
      </c>
      <c r="LT264" s="151">
        <v>11</v>
      </c>
      <c r="LU264" s="151">
        <v>94</v>
      </c>
      <c r="LV264" s="151">
        <v>7</v>
      </c>
      <c r="LW264" s="151">
        <v>7</v>
      </c>
      <c r="LX264" s="151">
        <v>471</v>
      </c>
      <c r="LY264" s="151">
        <v>101</v>
      </c>
      <c r="LZ264" s="151">
        <v>18</v>
      </c>
      <c r="MA264" s="151">
        <v>351</v>
      </c>
      <c r="MB264" s="151">
        <v>51</v>
      </c>
      <c r="MC264" s="151">
        <v>74</v>
      </c>
      <c r="MD264" s="151">
        <v>321</v>
      </c>
      <c r="ME264" s="151">
        <v>175</v>
      </c>
      <c r="MF264" s="151">
        <v>21</v>
      </c>
      <c r="MG264" s="151">
        <v>35</v>
      </c>
      <c r="MH264" s="151">
        <v>44</v>
      </c>
      <c r="MI264" s="151">
        <v>601</v>
      </c>
      <c r="MJ264" s="151">
        <v>5</v>
      </c>
      <c r="MK264" s="151">
        <v>20</v>
      </c>
      <c r="ML264" s="151">
        <v>89</v>
      </c>
      <c r="MM264" s="151">
        <v>1</v>
      </c>
      <c r="MN264" s="151">
        <v>6</v>
      </c>
      <c r="MO264" s="151">
        <v>80</v>
      </c>
      <c r="MP264" s="151"/>
      <c r="MQ264" s="151">
        <v>5</v>
      </c>
      <c r="MR264" s="151">
        <v>20</v>
      </c>
      <c r="MS264" s="151">
        <v>10</v>
      </c>
      <c r="MT264" s="151">
        <v>51</v>
      </c>
      <c r="MU264" s="151">
        <v>28</v>
      </c>
      <c r="MV264" s="151">
        <v>12</v>
      </c>
      <c r="MW264" s="151">
        <v>144</v>
      </c>
      <c r="MX264" s="151">
        <v>77</v>
      </c>
      <c r="MY264" s="151">
        <v>65</v>
      </c>
      <c r="MZ264" s="151">
        <v>81</v>
      </c>
      <c r="NA264" s="151">
        <v>394</v>
      </c>
      <c r="NB264" s="151">
        <v>101</v>
      </c>
      <c r="NC264" s="151">
        <v>5</v>
      </c>
      <c r="ND264" s="151">
        <v>17</v>
      </c>
      <c r="NE264" s="151">
        <v>7</v>
      </c>
      <c r="NF264" s="151">
        <v>14</v>
      </c>
      <c r="NG264" s="151"/>
      <c r="NH264" s="151"/>
      <c r="NI264" s="151"/>
      <c r="NJ264" s="151">
        <v>1</v>
      </c>
      <c r="NK264" s="151"/>
      <c r="NL264" s="151">
        <v>16</v>
      </c>
      <c r="NM264" s="151">
        <v>47</v>
      </c>
      <c r="NN264" s="151">
        <v>12</v>
      </c>
      <c r="NO264" s="151">
        <v>11</v>
      </c>
      <c r="NP264" s="151">
        <v>2</v>
      </c>
      <c r="NQ264" s="151">
        <v>15</v>
      </c>
      <c r="NR264" s="151"/>
      <c r="NS264" s="151">
        <v>59</v>
      </c>
      <c r="NT264" s="151">
        <v>1</v>
      </c>
      <c r="NU264" s="151">
        <v>38</v>
      </c>
      <c r="NV264" s="151">
        <v>20</v>
      </c>
      <c r="NW264" s="151">
        <v>5</v>
      </c>
      <c r="NX264" s="151">
        <v>1</v>
      </c>
      <c r="NY264" s="151">
        <v>0</v>
      </c>
      <c r="NZ264" s="151">
        <v>85</v>
      </c>
      <c r="OA264" s="151">
        <v>4</v>
      </c>
      <c r="OB264" s="151">
        <v>33</v>
      </c>
      <c r="OC264" s="151">
        <v>60</v>
      </c>
      <c r="OD264" s="151"/>
      <c r="OE264" s="151">
        <v>761</v>
      </c>
      <c r="OF264" s="151">
        <v>1169</v>
      </c>
      <c r="OG264" s="151">
        <v>2</v>
      </c>
      <c r="OH264" s="151">
        <v>15</v>
      </c>
      <c r="OI264" s="151"/>
      <c r="OJ264" s="151">
        <v>767</v>
      </c>
      <c r="OK264" s="151">
        <v>2223</v>
      </c>
      <c r="OL264" s="151">
        <v>595</v>
      </c>
      <c r="OM264" s="151">
        <v>7</v>
      </c>
      <c r="ON264" s="151"/>
      <c r="OO264" s="152">
        <v>1</v>
      </c>
      <c r="OP264" s="142">
        <v>37914</v>
      </c>
      <c r="OQ264" s="153">
        <v>2038</v>
      </c>
      <c r="OR264" s="151"/>
      <c r="OS264" s="151"/>
      <c r="OT264" s="151"/>
      <c r="OU264" s="151"/>
      <c r="OV264" s="151">
        <v>73</v>
      </c>
      <c r="OW264" s="151">
        <v>6636</v>
      </c>
      <c r="OX264" s="151">
        <v>-5732</v>
      </c>
      <c r="OY264" s="151"/>
      <c r="OZ264" s="151"/>
      <c r="PA264" s="151"/>
      <c r="PB264" s="151"/>
      <c r="PC264" s="151"/>
      <c r="PD264" s="151"/>
      <c r="PE264" s="151"/>
      <c r="PF264" s="151"/>
      <c r="PG264" s="151"/>
      <c r="PH264" s="151"/>
      <c r="PI264" s="151"/>
      <c r="PJ264" s="154"/>
      <c r="PK264" s="142">
        <v>3015</v>
      </c>
      <c r="PL264" s="142">
        <v>40929</v>
      </c>
    </row>
    <row r="265" spans="1:428" ht="15" x14ac:dyDescent="0.25">
      <c r="A265" s="156">
        <v>326110</v>
      </c>
      <c r="B265" s="157" t="s">
        <v>732</v>
      </c>
      <c r="C265" s="147" t="s">
        <v>447</v>
      </c>
      <c r="D265" s="153"/>
      <c r="E265" s="151">
        <v>4</v>
      </c>
      <c r="F265" s="151">
        <v>11</v>
      </c>
      <c r="G265" s="151">
        <v>2</v>
      </c>
      <c r="H265" s="151">
        <v>19</v>
      </c>
      <c r="I265" s="151">
        <v>5</v>
      </c>
      <c r="J265" s="151"/>
      <c r="K265" s="151"/>
      <c r="L265" s="151"/>
      <c r="M265" s="151"/>
      <c r="N265" s="151"/>
      <c r="O265" s="151"/>
      <c r="P265" s="151">
        <v>2</v>
      </c>
      <c r="Q265" s="151"/>
      <c r="R265" s="151">
        <v>16</v>
      </c>
      <c r="S265" s="151"/>
      <c r="T265" s="151"/>
      <c r="U265" s="151"/>
      <c r="V265" s="151"/>
      <c r="W265" s="151"/>
      <c r="X265" s="151"/>
      <c r="Y265" s="151"/>
      <c r="Z265" s="151"/>
      <c r="AA265" s="151"/>
      <c r="AB265" s="151">
        <v>11</v>
      </c>
      <c r="AC265" s="151">
        <v>40</v>
      </c>
      <c r="AD265" s="151">
        <v>105</v>
      </c>
      <c r="AE265" s="151">
        <v>12</v>
      </c>
      <c r="AF265" s="151">
        <v>74</v>
      </c>
      <c r="AG265" s="151">
        <v>53</v>
      </c>
      <c r="AH265" s="151">
        <v>761</v>
      </c>
      <c r="AI265" s="151">
        <v>5</v>
      </c>
      <c r="AJ265" s="151">
        <v>101</v>
      </c>
      <c r="AK265" s="151">
        <v>94</v>
      </c>
      <c r="AL265" s="151">
        <v>150</v>
      </c>
      <c r="AM265" s="151">
        <v>62</v>
      </c>
      <c r="AN265" s="151">
        <v>42</v>
      </c>
      <c r="AO265" s="151">
        <v>18</v>
      </c>
      <c r="AP265" s="151">
        <v>38</v>
      </c>
      <c r="AQ265" s="151">
        <v>34</v>
      </c>
      <c r="AR265" s="151"/>
      <c r="AS265" s="151">
        <v>483</v>
      </c>
      <c r="AT265" s="151"/>
      <c r="AU265" s="151"/>
      <c r="AV265" s="151"/>
      <c r="AW265" s="151"/>
      <c r="AX265" s="151"/>
      <c r="AY265" s="151">
        <v>3</v>
      </c>
      <c r="AZ265" s="151"/>
      <c r="BA265" s="151"/>
      <c r="BB265" s="151">
        <v>67</v>
      </c>
      <c r="BC265" s="151">
        <v>5</v>
      </c>
      <c r="BD265" s="151">
        <v>166</v>
      </c>
      <c r="BE265" s="151"/>
      <c r="BF265" s="151"/>
      <c r="BG265" s="151">
        <v>1</v>
      </c>
      <c r="BH265" s="151">
        <v>32</v>
      </c>
      <c r="BI265" s="151"/>
      <c r="BJ265" s="151">
        <v>16</v>
      </c>
      <c r="BK265" s="151">
        <v>13</v>
      </c>
      <c r="BL265" s="151">
        <v>29</v>
      </c>
      <c r="BM265" s="151"/>
      <c r="BN265" s="151"/>
      <c r="BO265" s="151">
        <v>1</v>
      </c>
      <c r="BP265" s="151">
        <v>27</v>
      </c>
      <c r="BQ265" s="151">
        <v>74</v>
      </c>
      <c r="BR265" s="151">
        <v>88</v>
      </c>
      <c r="BS265" s="151">
        <v>60</v>
      </c>
      <c r="BT265" s="151">
        <v>29</v>
      </c>
      <c r="BU265" s="151">
        <v>18</v>
      </c>
      <c r="BV265" s="151"/>
      <c r="BW265" s="151">
        <v>22</v>
      </c>
      <c r="BX265" s="151">
        <v>80</v>
      </c>
      <c r="BY265" s="151">
        <v>58</v>
      </c>
      <c r="BZ265" s="151">
        <v>47</v>
      </c>
      <c r="CA265" s="151">
        <v>70</v>
      </c>
      <c r="CB265" s="151"/>
      <c r="CC265" s="151">
        <v>82</v>
      </c>
      <c r="CD265" s="151"/>
      <c r="CE265" s="151"/>
      <c r="CF265" s="151"/>
      <c r="CG265" s="151">
        <v>67</v>
      </c>
      <c r="CH265" s="151"/>
      <c r="CI265" s="151"/>
      <c r="CJ265" s="151">
        <v>53</v>
      </c>
      <c r="CK265" s="151">
        <v>47</v>
      </c>
      <c r="CL265" s="151">
        <v>20</v>
      </c>
      <c r="CM265" s="151">
        <v>166</v>
      </c>
      <c r="CN265" s="151">
        <v>39</v>
      </c>
      <c r="CO265" s="151">
        <v>1</v>
      </c>
      <c r="CP265" s="151">
        <v>559</v>
      </c>
      <c r="CQ265" s="151">
        <v>3</v>
      </c>
      <c r="CR265" s="151">
        <v>251</v>
      </c>
      <c r="CS265" s="151">
        <v>12</v>
      </c>
      <c r="CT265" s="151">
        <v>13</v>
      </c>
      <c r="CU265" s="151">
        <v>35</v>
      </c>
      <c r="CV265" s="151">
        <v>16</v>
      </c>
      <c r="CW265" s="151">
        <v>23</v>
      </c>
      <c r="CX265" s="151"/>
      <c r="CY265" s="151">
        <v>1</v>
      </c>
      <c r="CZ265" s="151">
        <v>11</v>
      </c>
      <c r="DA265" s="151">
        <v>53</v>
      </c>
      <c r="DB265" s="151">
        <v>11</v>
      </c>
      <c r="DC265" s="151">
        <v>39</v>
      </c>
      <c r="DD265" s="151">
        <v>108</v>
      </c>
      <c r="DE265" s="151">
        <v>35</v>
      </c>
      <c r="DF265" s="151">
        <v>7</v>
      </c>
      <c r="DG265" s="151"/>
      <c r="DH265" s="151">
        <v>99</v>
      </c>
      <c r="DI265" s="151"/>
      <c r="DJ265" s="151">
        <v>13</v>
      </c>
      <c r="DK265" s="151">
        <v>2</v>
      </c>
      <c r="DL265" s="151">
        <v>3</v>
      </c>
      <c r="DM265" s="151">
        <v>15</v>
      </c>
      <c r="DN265" s="151">
        <v>47</v>
      </c>
      <c r="DO265" s="151">
        <v>8</v>
      </c>
      <c r="DP265" s="151">
        <v>311</v>
      </c>
      <c r="DQ265" s="151">
        <v>11</v>
      </c>
      <c r="DR265" s="151">
        <v>62</v>
      </c>
      <c r="DS265" s="151">
        <v>1075</v>
      </c>
      <c r="DT265" s="151">
        <v>43</v>
      </c>
      <c r="DU265" s="151"/>
      <c r="DV265" s="151"/>
      <c r="DW265" s="151">
        <v>19</v>
      </c>
      <c r="DX265" s="151"/>
      <c r="DY265" s="151">
        <v>31</v>
      </c>
      <c r="DZ265" s="151">
        <v>5</v>
      </c>
      <c r="EA265" s="151"/>
      <c r="EB265" s="151">
        <v>2</v>
      </c>
      <c r="EC265" s="151">
        <v>8</v>
      </c>
      <c r="ED265" s="151">
        <v>0</v>
      </c>
      <c r="EE265" s="151">
        <v>129</v>
      </c>
      <c r="EF265" s="151">
        <v>37</v>
      </c>
      <c r="EG265" s="151">
        <v>373</v>
      </c>
      <c r="EH265" s="151">
        <v>6</v>
      </c>
      <c r="EI265" s="151">
        <v>16</v>
      </c>
      <c r="EJ265" s="151">
        <v>83</v>
      </c>
      <c r="EK265" s="151">
        <v>61</v>
      </c>
      <c r="EL265" s="151">
        <v>20</v>
      </c>
      <c r="EM265" s="151">
        <v>23</v>
      </c>
      <c r="EN265" s="151">
        <v>12</v>
      </c>
      <c r="EO265" s="151">
        <v>166</v>
      </c>
      <c r="EP265" s="151">
        <v>25</v>
      </c>
      <c r="EQ265" s="151">
        <v>20</v>
      </c>
      <c r="ER265" s="151">
        <v>36</v>
      </c>
      <c r="ES265" s="151">
        <v>662</v>
      </c>
      <c r="ET265" s="151">
        <v>113</v>
      </c>
      <c r="EU265" s="151">
        <v>19</v>
      </c>
      <c r="EV265" s="151">
        <v>9</v>
      </c>
      <c r="EW265" s="151">
        <v>1</v>
      </c>
      <c r="EX265" s="151">
        <v>35</v>
      </c>
      <c r="EY265" s="151">
        <v>90</v>
      </c>
      <c r="EZ265" s="151">
        <v>86</v>
      </c>
      <c r="FA265" s="151">
        <v>64</v>
      </c>
      <c r="FB265" s="151">
        <v>415</v>
      </c>
      <c r="FC265" s="151">
        <v>165</v>
      </c>
      <c r="FD265" s="151">
        <v>501</v>
      </c>
      <c r="FE265" s="151">
        <v>79</v>
      </c>
      <c r="FF265" s="151"/>
      <c r="FG265" s="151"/>
      <c r="FH265" s="151">
        <v>15</v>
      </c>
      <c r="FI265" s="151"/>
      <c r="FJ265" s="151"/>
      <c r="FK265" s="151"/>
      <c r="FL265" s="151">
        <v>34</v>
      </c>
      <c r="FM265" s="151">
        <v>143</v>
      </c>
      <c r="FN265" s="151"/>
      <c r="FO265" s="151"/>
      <c r="FP265" s="151">
        <v>472</v>
      </c>
      <c r="FQ265" s="151">
        <v>40</v>
      </c>
      <c r="FR265" s="151">
        <v>43</v>
      </c>
      <c r="FS265" s="151"/>
      <c r="FT265" s="151"/>
      <c r="FU265" s="151">
        <v>25</v>
      </c>
      <c r="FV265" s="151"/>
      <c r="FW265" s="151"/>
      <c r="FX265" s="151">
        <v>162</v>
      </c>
      <c r="FY265" s="151">
        <v>248</v>
      </c>
      <c r="FZ265" s="151">
        <v>283</v>
      </c>
      <c r="GA265" s="151">
        <v>90</v>
      </c>
      <c r="GB265" s="151">
        <v>120</v>
      </c>
      <c r="GC265" s="151"/>
      <c r="GD265" s="151"/>
      <c r="GE265" s="151">
        <v>104</v>
      </c>
      <c r="GF265" s="151">
        <v>7</v>
      </c>
      <c r="GG265" s="151">
        <v>211</v>
      </c>
      <c r="GH265" s="151">
        <v>275</v>
      </c>
      <c r="GI265" s="151">
        <v>249</v>
      </c>
      <c r="GJ265" s="151">
        <v>147</v>
      </c>
      <c r="GK265" s="151">
        <v>65</v>
      </c>
      <c r="GL265" s="151">
        <v>58</v>
      </c>
      <c r="GM265" s="151">
        <v>9</v>
      </c>
      <c r="GN265" s="151">
        <v>1</v>
      </c>
      <c r="GO265" s="151"/>
      <c r="GP265" s="151">
        <v>61</v>
      </c>
      <c r="GQ265" s="151">
        <v>354</v>
      </c>
      <c r="GR265" s="151">
        <v>241</v>
      </c>
      <c r="GS265" s="151">
        <v>96</v>
      </c>
      <c r="GT265" s="151">
        <v>108</v>
      </c>
      <c r="GU265" s="151">
        <v>50</v>
      </c>
      <c r="GV265" s="151">
        <v>254</v>
      </c>
      <c r="GW265" s="151">
        <v>39</v>
      </c>
      <c r="GX265" s="151">
        <v>159</v>
      </c>
      <c r="GY265" s="151">
        <v>601</v>
      </c>
      <c r="GZ265" s="151">
        <v>34</v>
      </c>
      <c r="HA265" s="151">
        <v>345</v>
      </c>
      <c r="HB265" s="151">
        <v>326</v>
      </c>
      <c r="HC265" s="151">
        <v>447</v>
      </c>
      <c r="HD265" s="151">
        <v>22</v>
      </c>
      <c r="HE265" s="151">
        <v>11</v>
      </c>
      <c r="HF265" s="151">
        <v>218</v>
      </c>
      <c r="HG265" s="151">
        <v>199</v>
      </c>
      <c r="HH265" s="151"/>
      <c r="HI265" s="151">
        <v>34</v>
      </c>
      <c r="HJ265" s="151"/>
      <c r="HK265" s="151"/>
      <c r="HL265" s="151"/>
      <c r="HM265" s="151">
        <v>0</v>
      </c>
      <c r="HN265" s="151">
        <v>5</v>
      </c>
      <c r="HO265" s="151">
        <v>92</v>
      </c>
      <c r="HP265" s="151"/>
      <c r="HQ265" s="151">
        <v>18</v>
      </c>
      <c r="HR265" s="151">
        <v>74</v>
      </c>
      <c r="HS265" s="151">
        <v>0</v>
      </c>
      <c r="HT265" s="151">
        <v>7</v>
      </c>
      <c r="HU265" s="151">
        <v>20</v>
      </c>
      <c r="HV265" s="151">
        <v>336</v>
      </c>
      <c r="HW265" s="151">
        <v>19</v>
      </c>
      <c r="HX265" s="151">
        <v>112</v>
      </c>
      <c r="HY265" s="151">
        <v>1000</v>
      </c>
      <c r="HZ265" s="151">
        <v>153</v>
      </c>
      <c r="IA265" s="151">
        <v>457</v>
      </c>
      <c r="IB265" s="151">
        <v>48</v>
      </c>
      <c r="IC265" s="151">
        <v>1448</v>
      </c>
      <c r="ID265" s="151">
        <v>13</v>
      </c>
      <c r="IE265" s="151">
        <v>46</v>
      </c>
      <c r="IF265" s="151">
        <v>2</v>
      </c>
      <c r="IG265" s="151">
        <v>43</v>
      </c>
      <c r="IH265" s="151"/>
      <c r="II265" s="151"/>
      <c r="IJ265" s="151">
        <v>4</v>
      </c>
      <c r="IK265" s="151">
        <v>20</v>
      </c>
      <c r="IL265" s="151">
        <v>33</v>
      </c>
      <c r="IM265" s="151">
        <v>116</v>
      </c>
      <c r="IN265" s="151">
        <v>105</v>
      </c>
      <c r="IO265" s="151">
        <v>15</v>
      </c>
      <c r="IP265" s="151"/>
      <c r="IQ265" s="151">
        <v>29</v>
      </c>
      <c r="IR265" s="151">
        <v>8</v>
      </c>
      <c r="IS265" s="151">
        <v>8</v>
      </c>
      <c r="IT265" s="151">
        <v>12</v>
      </c>
      <c r="IU265" s="151"/>
      <c r="IV265" s="151"/>
      <c r="IW265" s="151"/>
      <c r="IX265" s="151">
        <v>36</v>
      </c>
      <c r="IY265" s="151"/>
      <c r="IZ265" s="151"/>
      <c r="JA265" s="151">
        <v>340</v>
      </c>
      <c r="JB265" s="151">
        <v>2867</v>
      </c>
      <c r="JC265" s="151">
        <v>402</v>
      </c>
      <c r="JD265" s="151">
        <v>380</v>
      </c>
      <c r="JE265" s="151">
        <v>174</v>
      </c>
      <c r="JF265" s="151">
        <v>460</v>
      </c>
      <c r="JG265" s="151">
        <v>535</v>
      </c>
      <c r="JH265" s="151">
        <v>3029</v>
      </c>
      <c r="JI265" s="151">
        <v>117</v>
      </c>
      <c r="JJ265" s="151">
        <v>11</v>
      </c>
      <c r="JK265" s="151">
        <v>154</v>
      </c>
      <c r="JL265" s="151">
        <v>542</v>
      </c>
      <c r="JM265" s="151">
        <v>144</v>
      </c>
      <c r="JN265" s="151">
        <v>303</v>
      </c>
      <c r="JO265" s="151">
        <v>359</v>
      </c>
      <c r="JP265" s="151">
        <v>610</v>
      </c>
      <c r="JQ265" s="151">
        <v>287</v>
      </c>
      <c r="JR265" s="151">
        <v>659</v>
      </c>
      <c r="JS265" s="151">
        <v>175</v>
      </c>
      <c r="JT265" s="151">
        <v>931</v>
      </c>
      <c r="JU265" s="151">
        <v>120</v>
      </c>
      <c r="JV265" s="151"/>
      <c r="JW265" s="151">
        <v>93</v>
      </c>
      <c r="JX265" s="151">
        <v>455</v>
      </c>
      <c r="JY265" s="151">
        <v>70</v>
      </c>
      <c r="JZ265" s="151">
        <v>31</v>
      </c>
      <c r="KA265" s="151">
        <v>137</v>
      </c>
      <c r="KB265" s="151">
        <v>153</v>
      </c>
      <c r="KC265" s="151">
        <v>72</v>
      </c>
      <c r="KD265" s="151">
        <v>229</v>
      </c>
      <c r="KE265" s="151">
        <v>124</v>
      </c>
      <c r="KF265" s="151"/>
      <c r="KG265" s="151">
        <v>0</v>
      </c>
      <c r="KH265" s="151"/>
      <c r="KI265" s="151">
        <v>14</v>
      </c>
      <c r="KJ265" s="151"/>
      <c r="KK265" s="151"/>
      <c r="KL265" s="151">
        <v>53</v>
      </c>
      <c r="KM265" s="151">
        <v>114</v>
      </c>
      <c r="KN265" s="151">
        <v>64</v>
      </c>
      <c r="KO265" s="151">
        <v>2</v>
      </c>
      <c r="KP265" s="151">
        <v>2</v>
      </c>
      <c r="KQ265" s="151">
        <v>1</v>
      </c>
      <c r="KR265" s="151">
        <v>9</v>
      </c>
      <c r="KS265" s="151">
        <v>27</v>
      </c>
      <c r="KT265" s="151">
        <v>14</v>
      </c>
      <c r="KU265" s="151"/>
      <c r="KV265" s="151"/>
      <c r="KW265" s="151"/>
      <c r="KX265" s="151">
        <v>131</v>
      </c>
      <c r="KY265" s="151">
        <v>12</v>
      </c>
      <c r="KZ265" s="151"/>
      <c r="LA265" s="151">
        <v>16</v>
      </c>
      <c r="LB265" s="151"/>
      <c r="LC265" s="151"/>
      <c r="LD265" s="151"/>
      <c r="LE265" s="151"/>
      <c r="LF265" s="151"/>
      <c r="LG265" s="151"/>
      <c r="LH265" s="151"/>
      <c r="LI265" s="151"/>
      <c r="LJ265" s="151">
        <v>55</v>
      </c>
      <c r="LK265" s="151"/>
      <c r="LL265" s="151">
        <v>1</v>
      </c>
      <c r="LM265" s="151">
        <v>0</v>
      </c>
      <c r="LN265" s="151"/>
      <c r="LO265" s="151">
        <v>2</v>
      </c>
      <c r="LP265" s="151">
        <v>24</v>
      </c>
      <c r="LQ265" s="151">
        <v>6</v>
      </c>
      <c r="LR265" s="151">
        <v>86</v>
      </c>
      <c r="LS265" s="151">
        <v>4</v>
      </c>
      <c r="LT265" s="151">
        <v>2</v>
      </c>
      <c r="LU265" s="151">
        <v>9</v>
      </c>
      <c r="LV265" s="151"/>
      <c r="LW265" s="151">
        <v>0</v>
      </c>
      <c r="LX265" s="151">
        <v>58</v>
      </c>
      <c r="LY265" s="151">
        <v>60</v>
      </c>
      <c r="LZ265" s="151">
        <v>9</v>
      </c>
      <c r="MA265" s="151">
        <v>10</v>
      </c>
      <c r="MB265" s="151">
        <v>43</v>
      </c>
      <c r="MC265" s="151">
        <v>6</v>
      </c>
      <c r="MD265" s="151">
        <v>9</v>
      </c>
      <c r="ME265" s="151"/>
      <c r="MF265" s="151">
        <v>22</v>
      </c>
      <c r="MG265" s="151">
        <v>35</v>
      </c>
      <c r="MH265" s="151">
        <v>22</v>
      </c>
      <c r="MI265" s="151">
        <v>75</v>
      </c>
      <c r="MJ265" s="151">
        <v>2</v>
      </c>
      <c r="MK265" s="151">
        <v>2</v>
      </c>
      <c r="ML265" s="151">
        <v>29</v>
      </c>
      <c r="MM265" s="151"/>
      <c r="MN265" s="151">
        <v>3</v>
      </c>
      <c r="MO265" s="151">
        <v>68</v>
      </c>
      <c r="MP265" s="151">
        <v>42</v>
      </c>
      <c r="MQ265" s="151"/>
      <c r="MR265" s="151">
        <v>0</v>
      </c>
      <c r="MS265" s="151">
        <v>11</v>
      </c>
      <c r="MT265" s="151">
        <v>27</v>
      </c>
      <c r="MU265" s="151">
        <v>25</v>
      </c>
      <c r="MV265" s="151">
        <v>2</v>
      </c>
      <c r="MW265" s="151">
        <v>55</v>
      </c>
      <c r="MX265" s="151">
        <v>7</v>
      </c>
      <c r="MY265" s="151">
        <v>7</v>
      </c>
      <c r="MZ265" s="151">
        <v>1</v>
      </c>
      <c r="NA265" s="151">
        <v>11</v>
      </c>
      <c r="NB265" s="151"/>
      <c r="NC265" s="151"/>
      <c r="ND265" s="151">
        <v>2</v>
      </c>
      <c r="NE265" s="151">
        <v>34</v>
      </c>
      <c r="NF265" s="151">
        <v>8</v>
      </c>
      <c r="NG265" s="151"/>
      <c r="NH265" s="151"/>
      <c r="NI265" s="151"/>
      <c r="NJ265" s="151"/>
      <c r="NK265" s="151">
        <v>1</v>
      </c>
      <c r="NL265" s="151">
        <v>0</v>
      </c>
      <c r="NM265" s="151">
        <v>7</v>
      </c>
      <c r="NN265" s="151">
        <v>3</v>
      </c>
      <c r="NO265" s="151">
        <v>6</v>
      </c>
      <c r="NP265" s="151">
        <v>66</v>
      </c>
      <c r="NQ265" s="151">
        <v>76</v>
      </c>
      <c r="NR265" s="151">
        <v>3</v>
      </c>
      <c r="NS265" s="151">
        <v>2</v>
      </c>
      <c r="NT265" s="151">
        <v>10</v>
      </c>
      <c r="NU265" s="151">
        <v>19</v>
      </c>
      <c r="NV265" s="151">
        <v>17</v>
      </c>
      <c r="NW265" s="151">
        <v>42</v>
      </c>
      <c r="NX265" s="151">
        <v>0</v>
      </c>
      <c r="NY265" s="151">
        <v>2</v>
      </c>
      <c r="NZ265" s="151">
        <v>3</v>
      </c>
      <c r="OA265" s="151">
        <v>4</v>
      </c>
      <c r="OB265" s="151">
        <v>0</v>
      </c>
      <c r="OC265" s="151">
        <v>7</v>
      </c>
      <c r="OD265" s="151"/>
      <c r="OE265" s="151">
        <v>9</v>
      </c>
      <c r="OF265" s="151">
        <v>164</v>
      </c>
      <c r="OG265" s="151"/>
      <c r="OH265" s="151"/>
      <c r="OI265" s="151"/>
      <c r="OJ265" s="151">
        <v>292</v>
      </c>
      <c r="OK265" s="151">
        <v>885</v>
      </c>
      <c r="OL265" s="151">
        <v>122</v>
      </c>
      <c r="OM265" s="151">
        <v>11</v>
      </c>
      <c r="ON265" s="151"/>
      <c r="OO265" s="152">
        <v>1</v>
      </c>
      <c r="OP265" s="142">
        <v>37419</v>
      </c>
      <c r="OQ265" s="153">
        <v>2803</v>
      </c>
      <c r="OR265" s="151"/>
      <c r="OS265" s="151"/>
      <c r="OT265" s="151"/>
      <c r="OU265" s="151"/>
      <c r="OV265" s="151">
        <v>121</v>
      </c>
      <c r="OW265" s="151">
        <v>4507</v>
      </c>
      <c r="OX265" s="151">
        <v>-4714</v>
      </c>
      <c r="OY265" s="151"/>
      <c r="OZ265" s="151"/>
      <c r="PA265" s="151"/>
      <c r="PB265" s="151"/>
      <c r="PC265" s="151"/>
      <c r="PD265" s="151"/>
      <c r="PE265" s="151"/>
      <c r="PF265" s="151"/>
      <c r="PG265" s="151"/>
      <c r="PH265" s="151"/>
      <c r="PI265" s="151"/>
      <c r="PJ265" s="154"/>
      <c r="PK265" s="142">
        <v>2717</v>
      </c>
      <c r="PL265" s="142">
        <v>40136</v>
      </c>
    </row>
    <row r="266" spans="1:428" ht="15" x14ac:dyDescent="0.25">
      <c r="A266" s="156">
        <v>326120</v>
      </c>
      <c r="B266" s="157" t="s">
        <v>734</v>
      </c>
      <c r="C266" s="147" t="s">
        <v>448</v>
      </c>
      <c r="D266" s="153"/>
      <c r="E266" s="151">
        <v>87</v>
      </c>
      <c r="F266" s="151"/>
      <c r="G266" s="151"/>
      <c r="H266" s="151"/>
      <c r="I266" s="151">
        <v>13</v>
      </c>
      <c r="J266" s="151"/>
      <c r="K266" s="151">
        <v>80</v>
      </c>
      <c r="L266" s="151"/>
      <c r="M266" s="151"/>
      <c r="N266" s="151"/>
      <c r="O266" s="151">
        <v>10</v>
      </c>
      <c r="P266" s="151"/>
      <c r="Q266" s="151"/>
      <c r="R266" s="151"/>
      <c r="S266" s="151">
        <v>3</v>
      </c>
      <c r="T266" s="151"/>
      <c r="U266" s="151"/>
      <c r="V266" s="151"/>
      <c r="W266" s="151">
        <v>42</v>
      </c>
      <c r="X266" s="151">
        <v>70</v>
      </c>
      <c r="Y266" s="151">
        <v>1</v>
      </c>
      <c r="Z266" s="151"/>
      <c r="AA266" s="151"/>
      <c r="AB266" s="151">
        <v>56</v>
      </c>
      <c r="AC266" s="151">
        <v>65</v>
      </c>
      <c r="AD266" s="151">
        <v>824</v>
      </c>
      <c r="AE266" s="151">
        <v>201</v>
      </c>
      <c r="AF266" s="151">
        <v>1080</v>
      </c>
      <c r="AG266" s="151">
        <v>136</v>
      </c>
      <c r="AH266" s="151">
        <v>695</v>
      </c>
      <c r="AI266" s="151">
        <v>86</v>
      </c>
      <c r="AJ266" s="151">
        <v>349</v>
      </c>
      <c r="AK266" s="151">
        <v>273</v>
      </c>
      <c r="AL266" s="151">
        <v>802</v>
      </c>
      <c r="AM266" s="151">
        <v>375</v>
      </c>
      <c r="AN266" s="151"/>
      <c r="AO266" s="151"/>
      <c r="AP266" s="151">
        <v>6</v>
      </c>
      <c r="AQ266" s="151">
        <v>260</v>
      </c>
      <c r="AR266" s="151"/>
      <c r="AS266" s="151">
        <v>1</v>
      </c>
      <c r="AT266" s="151"/>
      <c r="AU266" s="151"/>
      <c r="AV266" s="151"/>
      <c r="AW266" s="151"/>
      <c r="AX266" s="151"/>
      <c r="AY266" s="151"/>
      <c r="AZ266" s="151"/>
      <c r="BA266" s="151"/>
      <c r="BB266" s="151">
        <v>7</v>
      </c>
      <c r="BC266" s="151">
        <v>2</v>
      </c>
      <c r="BD266" s="151"/>
      <c r="BE266" s="151"/>
      <c r="BF266" s="151"/>
      <c r="BG266" s="151"/>
      <c r="BH266" s="151">
        <v>18</v>
      </c>
      <c r="BI266" s="151"/>
      <c r="BJ266" s="151"/>
      <c r="BK266" s="151"/>
      <c r="BL266" s="151"/>
      <c r="BM266" s="151"/>
      <c r="BN266" s="151"/>
      <c r="BO266" s="151"/>
      <c r="BP266" s="151">
        <v>2</v>
      </c>
      <c r="BQ266" s="151">
        <v>7</v>
      </c>
      <c r="BR266" s="151"/>
      <c r="BS266" s="151">
        <v>51</v>
      </c>
      <c r="BT266" s="151"/>
      <c r="BU266" s="151"/>
      <c r="BV266" s="151"/>
      <c r="BW266" s="151">
        <v>4</v>
      </c>
      <c r="BX266" s="151">
        <v>16</v>
      </c>
      <c r="BY266" s="151">
        <v>66</v>
      </c>
      <c r="BZ266" s="151">
        <v>3</v>
      </c>
      <c r="CA266" s="151"/>
      <c r="CB266" s="151"/>
      <c r="CC266" s="151">
        <v>18</v>
      </c>
      <c r="CD266" s="151"/>
      <c r="CE266" s="151"/>
      <c r="CF266" s="151"/>
      <c r="CG266" s="151">
        <v>6</v>
      </c>
      <c r="CH266" s="151"/>
      <c r="CI266" s="151"/>
      <c r="CJ266" s="151"/>
      <c r="CK266" s="151">
        <v>12</v>
      </c>
      <c r="CL266" s="151">
        <v>1</v>
      </c>
      <c r="CM266" s="151">
        <v>13</v>
      </c>
      <c r="CN266" s="151">
        <v>16</v>
      </c>
      <c r="CO266" s="151">
        <v>1</v>
      </c>
      <c r="CP266" s="151">
        <v>53</v>
      </c>
      <c r="CQ266" s="151"/>
      <c r="CR266" s="151">
        <v>22</v>
      </c>
      <c r="CS266" s="151">
        <v>4</v>
      </c>
      <c r="CT266" s="151">
        <v>1</v>
      </c>
      <c r="CU266" s="151">
        <v>3</v>
      </c>
      <c r="CV266" s="151"/>
      <c r="CW266" s="151">
        <v>8</v>
      </c>
      <c r="CX266" s="151"/>
      <c r="CY266" s="151"/>
      <c r="CZ266" s="151"/>
      <c r="DA266" s="151">
        <v>77</v>
      </c>
      <c r="DB266" s="151">
        <v>2</v>
      </c>
      <c r="DC266" s="151">
        <v>8</v>
      </c>
      <c r="DD266" s="151">
        <v>31</v>
      </c>
      <c r="DE266" s="151"/>
      <c r="DF266" s="151">
        <v>1</v>
      </c>
      <c r="DG266" s="151"/>
      <c r="DH266" s="151">
        <v>13</v>
      </c>
      <c r="DI266" s="151"/>
      <c r="DJ266" s="151"/>
      <c r="DK266" s="151"/>
      <c r="DL266" s="151">
        <v>37</v>
      </c>
      <c r="DM266" s="151">
        <v>1</v>
      </c>
      <c r="DN266" s="151"/>
      <c r="DO266" s="151"/>
      <c r="DP266" s="151">
        <v>37</v>
      </c>
      <c r="DQ266" s="151"/>
      <c r="DR266" s="151"/>
      <c r="DS266" s="151">
        <v>120</v>
      </c>
      <c r="DT266" s="151">
        <v>26</v>
      </c>
      <c r="DU266" s="151"/>
      <c r="DV266" s="151"/>
      <c r="DW266" s="151"/>
      <c r="DX266" s="151"/>
      <c r="DY266" s="151"/>
      <c r="DZ266" s="151">
        <v>0</v>
      </c>
      <c r="EA266" s="151"/>
      <c r="EB266" s="151">
        <v>0</v>
      </c>
      <c r="EC266" s="151">
        <v>2</v>
      </c>
      <c r="ED266" s="151">
        <v>4</v>
      </c>
      <c r="EE266" s="151">
        <v>12</v>
      </c>
      <c r="EF266" s="151">
        <v>5</v>
      </c>
      <c r="EG266" s="151">
        <v>49</v>
      </c>
      <c r="EH266" s="151">
        <v>1</v>
      </c>
      <c r="EI266" s="151">
        <v>1</v>
      </c>
      <c r="EJ266" s="151">
        <v>10</v>
      </c>
      <c r="EK266" s="151">
        <v>6</v>
      </c>
      <c r="EL266" s="151">
        <v>2</v>
      </c>
      <c r="EM266" s="151">
        <v>2</v>
      </c>
      <c r="EN266" s="151">
        <v>1</v>
      </c>
      <c r="EO266" s="151">
        <v>18</v>
      </c>
      <c r="EP266" s="151">
        <v>8</v>
      </c>
      <c r="EQ266" s="151">
        <v>1</v>
      </c>
      <c r="ER266" s="151">
        <v>8</v>
      </c>
      <c r="ES266" s="151">
        <v>168</v>
      </c>
      <c r="ET266" s="151">
        <v>4</v>
      </c>
      <c r="EU266" s="151"/>
      <c r="EV266" s="151"/>
      <c r="EW266" s="151">
        <v>0</v>
      </c>
      <c r="EX266" s="151">
        <v>4</v>
      </c>
      <c r="EY266" s="151">
        <v>10</v>
      </c>
      <c r="EZ266" s="151">
        <v>11</v>
      </c>
      <c r="FA266" s="151">
        <v>9</v>
      </c>
      <c r="FB266" s="151">
        <v>58</v>
      </c>
      <c r="FC266" s="151">
        <v>9</v>
      </c>
      <c r="FD266" s="151">
        <v>97</v>
      </c>
      <c r="FE266" s="151">
        <v>8</v>
      </c>
      <c r="FF266" s="151"/>
      <c r="FG266" s="151"/>
      <c r="FH266" s="151"/>
      <c r="FI266" s="151"/>
      <c r="FJ266" s="151"/>
      <c r="FK266" s="151"/>
      <c r="FL266" s="151">
        <v>208</v>
      </c>
      <c r="FM266" s="151">
        <v>15</v>
      </c>
      <c r="FN266" s="151"/>
      <c r="FO266" s="151"/>
      <c r="FP266" s="151">
        <v>55</v>
      </c>
      <c r="FQ266" s="151"/>
      <c r="FR266" s="151"/>
      <c r="FS266" s="151"/>
      <c r="FT266" s="151"/>
      <c r="FU266" s="151"/>
      <c r="FV266" s="151"/>
      <c r="FW266" s="151"/>
      <c r="FX266" s="151">
        <v>19</v>
      </c>
      <c r="FY266" s="151">
        <v>33</v>
      </c>
      <c r="FZ266" s="151">
        <v>36</v>
      </c>
      <c r="GA266" s="151"/>
      <c r="GB266" s="151">
        <v>9</v>
      </c>
      <c r="GC266" s="151"/>
      <c r="GD266" s="151"/>
      <c r="GE266" s="151">
        <v>9</v>
      </c>
      <c r="GF266" s="151">
        <v>1</v>
      </c>
      <c r="GG266" s="151">
        <v>14</v>
      </c>
      <c r="GH266" s="151">
        <v>35</v>
      </c>
      <c r="GI266" s="151">
        <v>60</v>
      </c>
      <c r="GJ266" s="151"/>
      <c r="GK266" s="151"/>
      <c r="GL266" s="151"/>
      <c r="GM266" s="151"/>
      <c r="GN266" s="151"/>
      <c r="GO266" s="151"/>
      <c r="GP266" s="151"/>
      <c r="GQ266" s="151">
        <v>13</v>
      </c>
      <c r="GR266" s="151"/>
      <c r="GS266" s="151"/>
      <c r="GT266" s="151">
        <v>2</v>
      </c>
      <c r="GU266" s="151">
        <v>8</v>
      </c>
      <c r="GV266" s="151">
        <v>17</v>
      </c>
      <c r="GW266" s="151">
        <v>0</v>
      </c>
      <c r="GX266" s="151">
        <v>29</v>
      </c>
      <c r="GY266" s="151"/>
      <c r="GZ266" s="151"/>
      <c r="HA266" s="151"/>
      <c r="HB266" s="151"/>
      <c r="HC266" s="151"/>
      <c r="HD266" s="151"/>
      <c r="HE266" s="151"/>
      <c r="HF266" s="151"/>
      <c r="HG266" s="151"/>
      <c r="HH266" s="151"/>
      <c r="HI266" s="151"/>
      <c r="HJ266" s="151"/>
      <c r="HK266" s="151"/>
      <c r="HL266" s="151"/>
      <c r="HM266" s="151"/>
      <c r="HN266" s="151"/>
      <c r="HO266" s="151">
        <v>9</v>
      </c>
      <c r="HP266" s="151"/>
      <c r="HQ266" s="151">
        <v>0</v>
      </c>
      <c r="HR266" s="151">
        <v>9</v>
      </c>
      <c r="HS266" s="151"/>
      <c r="HT266" s="151">
        <v>7</v>
      </c>
      <c r="HU266" s="151"/>
      <c r="HV266" s="151">
        <v>17</v>
      </c>
      <c r="HW266" s="151"/>
      <c r="HX266" s="151"/>
      <c r="HY266" s="151">
        <v>88</v>
      </c>
      <c r="HZ266" s="151">
        <v>20</v>
      </c>
      <c r="IA266" s="151">
        <v>19</v>
      </c>
      <c r="IB266" s="151">
        <v>4</v>
      </c>
      <c r="IC266" s="151">
        <v>363</v>
      </c>
      <c r="ID266" s="151"/>
      <c r="IE266" s="151">
        <v>33</v>
      </c>
      <c r="IF266" s="151">
        <v>11</v>
      </c>
      <c r="IG266" s="151"/>
      <c r="IH266" s="151"/>
      <c r="II266" s="151"/>
      <c r="IJ266" s="151">
        <v>17</v>
      </c>
      <c r="IK266" s="151"/>
      <c r="IL266" s="151">
        <v>145</v>
      </c>
      <c r="IM266" s="151">
        <v>1022</v>
      </c>
      <c r="IN266" s="151">
        <v>100</v>
      </c>
      <c r="IO266" s="151">
        <v>4</v>
      </c>
      <c r="IP266" s="151"/>
      <c r="IQ266" s="151"/>
      <c r="IR266" s="151"/>
      <c r="IS266" s="151"/>
      <c r="IT266" s="151"/>
      <c r="IU266" s="151"/>
      <c r="IV266" s="151"/>
      <c r="IW266" s="151"/>
      <c r="IX266" s="151"/>
      <c r="IY266" s="151">
        <v>318</v>
      </c>
      <c r="IZ266" s="151"/>
      <c r="JA266" s="151">
        <v>10</v>
      </c>
      <c r="JB266" s="151">
        <v>142</v>
      </c>
      <c r="JC266" s="151">
        <v>216</v>
      </c>
      <c r="JD266" s="151">
        <v>46</v>
      </c>
      <c r="JE266" s="151">
        <v>18</v>
      </c>
      <c r="JF266" s="151">
        <v>250</v>
      </c>
      <c r="JG266" s="151">
        <v>64</v>
      </c>
      <c r="JH266" s="151">
        <v>699</v>
      </c>
      <c r="JI266" s="151">
        <v>22</v>
      </c>
      <c r="JJ266" s="151"/>
      <c r="JK266" s="151">
        <v>17</v>
      </c>
      <c r="JL266" s="151">
        <v>3</v>
      </c>
      <c r="JM266" s="151"/>
      <c r="JN266" s="151"/>
      <c r="JO266" s="151">
        <v>6</v>
      </c>
      <c r="JP266" s="151"/>
      <c r="JQ266" s="151">
        <v>23</v>
      </c>
      <c r="JR266" s="151">
        <v>18</v>
      </c>
      <c r="JS266" s="151"/>
      <c r="JT266" s="151">
        <v>46</v>
      </c>
      <c r="JU266" s="151">
        <v>1</v>
      </c>
      <c r="JV266" s="151"/>
      <c r="JW266" s="151">
        <v>134</v>
      </c>
      <c r="JX266" s="151"/>
      <c r="JY266" s="151">
        <v>4</v>
      </c>
      <c r="JZ266" s="151">
        <v>9</v>
      </c>
      <c r="KA266" s="151"/>
      <c r="KB266" s="151"/>
      <c r="KC266" s="151">
        <v>8</v>
      </c>
      <c r="KD266" s="151">
        <v>5</v>
      </c>
      <c r="KE266" s="151">
        <v>22</v>
      </c>
      <c r="KF266" s="151"/>
      <c r="KG266" s="151"/>
      <c r="KH266" s="151"/>
      <c r="KI266" s="151"/>
      <c r="KJ266" s="151"/>
      <c r="KK266" s="151"/>
      <c r="KL266" s="151"/>
      <c r="KM266" s="151"/>
      <c r="KN266" s="151"/>
      <c r="KO266" s="151">
        <v>1</v>
      </c>
      <c r="KP266" s="151">
        <v>1</v>
      </c>
      <c r="KQ266" s="151"/>
      <c r="KR266" s="151">
        <v>3</v>
      </c>
      <c r="KS266" s="151">
        <v>10</v>
      </c>
      <c r="KT266" s="151">
        <v>6</v>
      </c>
      <c r="KU266" s="151"/>
      <c r="KV266" s="151"/>
      <c r="KW266" s="151">
        <v>1308</v>
      </c>
      <c r="KX266" s="151">
        <v>961</v>
      </c>
      <c r="KY266" s="151">
        <v>145</v>
      </c>
      <c r="KZ266" s="151">
        <v>11</v>
      </c>
      <c r="LA266" s="151">
        <v>8</v>
      </c>
      <c r="LB266" s="151"/>
      <c r="LC266" s="151"/>
      <c r="LD266" s="151"/>
      <c r="LE266" s="151"/>
      <c r="LF266" s="151"/>
      <c r="LG266" s="151"/>
      <c r="LH266" s="151"/>
      <c r="LI266" s="151"/>
      <c r="LJ266" s="151"/>
      <c r="LK266" s="151"/>
      <c r="LL266" s="151">
        <v>3</v>
      </c>
      <c r="LM266" s="151">
        <v>0</v>
      </c>
      <c r="LN266" s="151"/>
      <c r="LO266" s="151"/>
      <c r="LP266" s="151">
        <v>128</v>
      </c>
      <c r="LQ266" s="151"/>
      <c r="LR266" s="151"/>
      <c r="LS266" s="151">
        <v>2</v>
      </c>
      <c r="LT266" s="151">
        <v>1</v>
      </c>
      <c r="LU266" s="151">
        <v>443</v>
      </c>
      <c r="LV266" s="151"/>
      <c r="LW266" s="151"/>
      <c r="LX266" s="151">
        <v>510</v>
      </c>
      <c r="LY266" s="151">
        <v>24</v>
      </c>
      <c r="LZ266" s="151">
        <v>4</v>
      </c>
      <c r="MA266" s="151">
        <v>140</v>
      </c>
      <c r="MB266" s="151">
        <v>18</v>
      </c>
      <c r="MC266" s="151">
        <v>1</v>
      </c>
      <c r="MD266" s="151">
        <v>3</v>
      </c>
      <c r="ME266" s="151"/>
      <c r="MF266" s="151">
        <v>9</v>
      </c>
      <c r="MG266" s="151">
        <v>5</v>
      </c>
      <c r="MH266" s="151">
        <v>8</v>
      </c>
      <c r="MI266" s="151">
        <v>67</v>
      </c>
      <c r="MJ266" s="151">
        <v>1</v>
      </c>
      <c r="MK266" s="151">
        <v>1</v>
      </c>
      <c r="ML266" s="151">
        <v>11</v>
      </c>
      <c r="MM266" s="151"/>
      <c r="MN266" s="151">
        <v>1</v>
      </c>
      <c r="MO266" s="151">
        <v>27</v>
      </c>
      <c r="MP266" s="151">
        <v>82</v>
      </c>
      <c r="MQ266" s="151"/>
      <c r="MR266" s="151">
        <v>1</v>
      </c>
      <c r="MS266" s="151"/>
      <c r="MT266" s="151">
        <v>111</v>
      </c>
      <c r="MU266" s="151">
        <v>11</v>
      </c>
      <c r="MV266" s="151">
        <v>1</v>
      </c>
      <c r="MW266" s="151">
        <v>3</v>
      </c>
      <c r="MX266" s="151">
        <v>1</v>
      </c>
      <c r="MY266" s="151">
        <v>3</v>
      </c>
      <c r="MZ266" s="151">
        <v>2</v>
      </c>
      <c r="NA266" s="151">
        <v>74</v>
      </c>
      <c r="NB266" s="151"/>
      <c r="NC266" s="151">
        <v>6</v>
      </c>
      <c r="ND266" s="151">
        <v>32</v>
      </c>
      <c r="NE266" s="151">
        <v>36</v>
      </c>
      <c r="NF266" s="151">
        <v>42</v>
      </c>
      <c r="NG266" s="151">
        <v>1</v>
      </c>
      <c r="NH266" s="151"/>
      <c r="NI266" s="151"/>
      <c r="NJ266" s="151">
        <v>1</v>
      </c>
      <c r="NK266" s="151">
        <v>0</v>
      </c>
      <c r="NL266" s="151"/>
      <c r="NM266" s="151"/>
      <c r="NN266" s="151">
        <v>37</v>
      </c>
      <c r="NO266" s="151">
        <v>12</v>
      </c>
      <c r="NP266" s="151">
        <v>177</v>
      </c>
      <c r="NQ266" s="151">
        <v>134</v>
      </c>
      <c r="NR266" s="151">
        <v>34</v>
      </c>
      <c r="NS266" s="151">
        <v>1</v>
      </c>
      <c r="NT266" s="151">
        <v>4</v>
      </c>
      <c r="NU266" s="151">
        <v>8</v>
      </c>
      <c r="NV266" s="151">
        <v>5</v>
      </c>
      <c r="NW266" s="151">
        <v>17</v>
      </c>
      <c r="NX266" s="151">
        <v>0</v>
      </c>
      <c r="NY266" s="151">
        <v>1</v>
      </c>
      <c r="NZ266" s="151">
        <v>1</v>
      </c>
      <c r="OA266" s="151">
        <v>25</v>
      </c>
      <c r="OB266" s="151">
        <v>0</v>
      </c>
      <c r="OC266" s="151">
        <v>26</v>
      </c>
      <c r="OD266" s="151"/>
      <c r="OE266" s="151"/>
      <c r="OF266" s="151"/>
      <c r="OG266" s="151"/>
      <c r="OH266" s="151"/>
      <c r="OI266" s="151"/>
      <c r="OJ266" s="151">
        <v>42</v>
      </c>
      <c r="OK266" s="151"/>
      <c r="OL266" s="151">
        <v>68</v>
      </c>
      <c r="OM266" s="151">
        <v>24</v>
      </c>
      <c r="ON266" s="151">
        <v>26</v>
      </c>
      <c r="OO266" s="152">
        <v>1333</v>
      </c>
      <c r="OP266" s="142">
        <v>17467</v>
      </c>
      <c r="OQ266" s="153"/>
      <c r="OR266" s="151"/>
      <c r="OS266" s="151"/>
      <c r="OT266" s="151"/>
      <c r="OU266" s="151"/>
      <c r="OV266" s="151">
        <v>291</v>
      </c>
      <c r="OW266" s="151">
        <v>1329</v>
      </c>
      <c r="OX266" s="151">
        <v>-1330</v>
      </c>
      <c r="OY266" s="151"/>
      <c r="OZ266" s="151"/>
      <c r="PA266" s="151"/>
      <c r="PB266" s="151"/>
      <c r="PC266" s="151"/>
      <c r="PD266" s="151"/>
      <c r="PE266" s="151"/>
      <c r="PF266" s="151"/>
      <c r="PG266" s="151"/>
      <c r="PH266" s="151"/>
      <c r="PI266" s="151"/>
      <c r="PJ266" s="154"/>
      <c r="PK266" s="142">
        <v>290</v>
      </c>
      <c r="PL266" s="142">
        <v>17757</v>
      </c>
    </row>
    <row r="267" spans="1:428" ht="15" x14ac:dyDescent="0.25">
      <c r="A267" s="156">
        <v>326130</v>
      </c>
      <c r="B267" s="157" t="s">
        <v>734</v>
      </c>
      <c r="C267" s="147" t="s">
        <v>449</v>
      </c>
      <c r="D267" s="153"/>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v>0</v>
      </c>
      <c r="AE267" s="151"/>
      <c r="AF267" s="151"/>
      <c r="AG267" s="151"/>
      <c r="AH267" s="151"/>
      <c r="AI267" s="151"/>
      <c r="AJ267" s="151"/>
      <c r="AK267" s="151"/>
      <c r="AL267" s="151"/>
      <c r="AM267" s="151"/>
      <c r="AN267" s="151"/>
      <c r="AO267" s="151"/>
      <c r="AP267" s="151">
        <v>3</v>
      </c>
      <c r="AQ267" s="151">
        <v>4</v>
      </c>
      <c r="AR267" s="151"/>
      <c r="AS267" s="151">
        <v>0</v>
      </c>
      <c r="AT267" s="151"/>
      <c r="AU267" s="151"/>
      <c r="AV267" s="151"/>
      <c r="AW267" s="151"/>
      <c r="AX267" s="151"/>
      <c r="AY267" s="151"/>
      <c r="AZ267" s="151"/>
      <c r="BA267" s="151"/>
      <c r="BB267" s="151">
        <v>5</v>
      </c>
      <c r="BC267" s="151">
        <v>2</v>
      </c>
      <c r="BD267" s="151"/>
      <c r="BE267" s="151"/>
      <c r="BF267" s="151"/>
      <c r="BG267" s="151"/>
      <c r="BH267" s="151"/>
      <c r="BI267" s="151"/>
      <c r="BJ267" s="151"/>
      <c r="BK267" s="151"/>
      <c r="BL267" s="151"/>
      <c r="BM267" s="151"/>
      <c r="BN267" s="151"/>
      <c r="BO267" s="151">
        <v>21</v>
      </c>
      <c r="BP267" s="151">
        <v>2</v>
      </c>
      <c r="BQ267" s="151">
        <v>5</v>
      </c>
      <c r="BR267" s="151"/>
      <c r="BS267" s="151">
        <v>4</v>
      </c>
      <c r="BT267" s="151"/>
      <c r="BU267" s="151"/>
      <c r="BV267" s="151"/>
      <c r="BW267" s="151">
        <v>2</v>
      </c>
      <c r="BX267" s="151">
        <v>6</v>
      </c>
      <c r="BY267" s="151">
        <v>179</v>
      </c>
      <c r="BZ267" s="151">
        <v>11</v>
      </c>
      <c r="CA267" s="151"/>
      <c r="CB267" s="151">
        <v>26</v>
      </c>
      <c r="CC267" s="151">
        <v>11</v>
      </c>
      <c r="CD267" s="151"/>
      <c r="CE267" s="151">
        <v>31</v>
      </c>
      <c r="CF267" s="151">
        <v>12</v>
      </c>
      <c r="CG267" s="151">
        <v>4</v>
      </c>
      <c r="CH267" s="151">
        <v>3</v>
      </c>
      <c r="CI267" s="151">
        <v>8</v>
      </c>
      <c r="CJ267" s="151">
        <v>6</v>
      </c>
      <c r="CK267" s="151">
        <v>7</v>
      </c>
      <c r="CL267" s="151">
        <v>11</v>
      </c>
      <c r="CM267" s="151">
        <v>53</v>
      </c>
      <c r="CN267" s="151"/>
      <c r="CO267" s="151">
        <v>0</v>
      </c>
      <c r="CP267" s="151">
        <v>40</v>
      </c>
      <c r="CQ267" s="151"/>
      <c r="CR267" s="151">
        <v>15</v>
      </c>
      <c r="CS267" s="151">
        <v>3</v>
      </c>
      <c r="CT267" s="151"/>
      <c r="CU267" s="151"/>
      <c r="CV267" s="151"/>
      <c r="CW267" s="151"/>
      <c r="CX267" s="151"/>
      <c r="CY267" s="151"/>
      <c r="CZ267" s="151"/>
      <c r="DA267" s="151">
        <v>6</v>
      </c>
      <c r="DB267" s="151">
        <v>11</v>
      </c>
      <c r="DC267" s="151">
        <v>32</v>
      </c>
      <c r="DD267" s="151">
        <v>42</v>
      </c>
      <c r="DE267" s="151">
        <v>12</v>
      </c>
      <c r="DF267" s="151"/>
      <c r="DG267" s="151"/>
      <c r="DH267" s="151">
        <v>1</v>
      </c>
      <c r="DI267" s="151"/>
      <c r="DJ267" s="151"/>
      <c r="DK267" s="151"/>
      <c r="DL267" s="151"/>
      <c r="DM267" s="151"/>
      <c r="DN267" s="151"/>
      <c r="DO267" s="151"/>
      <c r="DP267" s="151"/>
      <c r="DQ267" s="151">
        <v>3</v>
      </c>
      <c r="DR267" s="151">
        <v>14</v>
      </c>
      <c r="DS267" s="151">
        <v>85</v>
      </c>
      <c r="DT267" s="151">
        <v>61</v>
      </c>
      <c r="DU267" s="151"/>
      <c r="DV267" s="151">
        <v>51</v>
      </c>
      <c r="DW267" s="151"/>
      <c r="DX267" s="151"/>
      <c r="DY267" s="151"/>
      <c r="DZ267" s="151">
        <v>0</v>
      </c>
      <c r="EA267" s="151"/>
      <c r="EB267" s="151">
        <v>0</v>
      </c>
      <c r="EC267" s="151">
        <v>2</v>
      </c>
      <c r="ED267" s="151"/>
      <c r="EE267" s="151">
        <v>17</v>
      </c>
      <c r="EF267" s="151">
        <v>3</v>
      </c>
      <c r="EG267" s="151">
        <v>33</v>
      </c>
      <c r="EH267" s="151"/>
      <c r="EI267" s="151">
        <v>1</v>
      </c>
      <c r="EJ267" s="151">
        <v>7</v>
      </c>
      <c r="EK267" s="151">
        <v>4</v>
      </c>
      <c r="EL267" s="151">
        <v>7</v>
      </c>
      <c r="EM267" s="151">
        <v>4</v>
      </c>
      <c r="EN267" s="151">
        <v>1</v>
      </c>
      <c r="EO267" s="151">
        <v>12</v>
      </c>
      <c r="EP267" s="151"/>
      <c r="EQ267" s="151"/>
      <c r="ER267" s="151">
        <v>3</v>
      </c>
      <c r="ES267" s="151">
        <v>62</v>
      </c>
      <c r="ET267" s="151">
        <v>2</v>
      </c>
      <c r="EU267" s="151"/>
      <c r="EV267" s="151"/>
      <c r="EW267" s="151">
        <v>0</v>
      </c>
      <c r="EX267" s="151">
        <v>6</v>
      </c>
      <c r="EY267" s="151">
        <v>4</v>
      </c>
      <c r="EZ267" s="151">
        <v>10</v>
      </c>
      <c r="FA267" s="151">
        <v>5</v>
      </c>
      <c r="FB267" s="151">
        <v>34</v>
      </c>
      <c r="FC267" s="151">
        <v>7</v>
      </c>
      <c r="FD267" s="151">
        <v>28</v>
      </c>
      <c r="FE267" s="151">
        <v>5</v>
      </c>
      <c r="FF267" s="151">
        <v>5</v>
      </c>
      <c r="FG267" s="151"/>
      <c r="FH267" s="151">
        <v>7</v>
      </c>
      <c r="FI267" s="151"/>
      <c r="FJ267" s="151"/>
      <c r="FK267" s="151"/>
      <c r="FL267" s="151">
        <v>41</v>
      </c>
      <c r="FM267" s="151">
        <v>10</v>
      </c>
      <c r="FN267" s="151"/>
      <c r="FO267" s="151">
        <v>0</v>
      </c>
      <c r="FP267" s="151">
        <v>39</v>
      </c>
      <c r="FQ267" s="151">
        <v>308</v>
      </c>
      <c r="FR267" s="151">
        <v>3</v>
      </c>
      <c r="FS267" s="151">
        <v>7</v>
      </c>
      <c r="FT267" s="151">
        <v>58</v>
      </c>
      <c r="FU267" s="151">
        <v>8</v>
      </c>
      <c r="FV267" s="151">
        <v>74</v>
      </c>
      <c r="FW267" s="151">
        <v>161</v>
      </c>
      <c r="FX267" s="151">
        <v>13</v>
      </c>
      <c r="FY267" s="151">
        <v>60</v>
      </c>
      <c r="FZ267" s="151">
        <v>52</v>
      </c>
      <c r="GA267" s="151">
        <v>16</v>
      </c>
      <c r="GB267" s="151">
        <v>6</v>
      </c>
      <c r="GC267" s="151">
        <v>9</v>
      </c>
      <c r="GD267" s="151"/>
      <c r="GE267" s="151">
        <v>6</v>
      </c>
      <c r="GF267" s="151">
        <v>1</v>
      </c>
      <c r="GG267" s="151">
        <v>10</v>
      </c>
      <c r="GH267" s="151">
        <v>24</v>
      </c>
      <c r="GI267" s="151">
        <v>39</v>
      </c>
      <c r="GJ267" s="151"/>
      <c r="GK267" s="151"/>
      <c r="GL267" s="151"/>
      <c r="GM267" s="151"/>
      <c r="GN267" s="151"/>
      <c r="GO267" s="151"/>
      <c r="GP267" s="151"/>
      <c r="GQ267" s="151">
        <v>1</v>
      </c>
      <c r="GR267" s="151"/>
      <c r="GS267" s="151"/>
      <c r="GT267" s="151">
        <v>2</v>
      </c>
      <c r="GU267" s="151">
        <v>1</v>
      </c>
      <c r="GV267" s="151">
        <v>12</v>
      </c>
      <c r="GW267" s="151">
        <v>1</v>
      </c>
      <c r="GX267" s="151"/>
      <c r="GY267" s="151"/>
      <c r="GZ267" s="151"/>
      <c r="HA267" s="151"/>
      <c r="HB267" s="151"/>
      <c r="HC267" s="151"/>
      <c r="HD267" s="151"/>
      <c r="HE267" s="151"/>
      <c r="HF267" s="151"/>
      <c r="HG267" s="151"/>
      <c r="HH267" s="151"/>
      <c r="HI267" s="151"/>
      <c r="HJ267" s="151"/>
      <c r="HK267" s="151"/>
      <c r="HL267" s="151">
        <v>68</v>
      </c>
      <c r="HM267" s="151"/>
      <c r="HN267" s="151">
        <v>4</v>
      </c>
      <c r="HO267" s="151">
        <v>8</v>
      </c>
      <c r="HP267" s="151"/>
      <c r="HQ267" s="151">
        <v>1</v>
      </c>
      <c r="HR267" s="151">
        <v>6</v>
      </c>
      <c r="HS267" s="151"/>
      <c r="HT267" s="151">
        <v>2</v>
      </c>
      <c r="HU267" s="151"/>
      <c r="HV267" s="151">
        <v>12</v>
      </c>
      <c r="HW267" s="151"/>
      <c r="HX267" s="151"/>
      <c r="HY267" s="151">
        <v>54</v>
      </c>
      <c r="HZ267" s="151">
        <v>13</v>
      </c>
      <c r="IA267" s="151">
        <v>14</v>
      </c>
      <c r="IB267" s="151">
        <v>3</v>
      </c>
      <c r="IC267" s="151">
        <v>1</v>
      </c>
      <c r="ID267" s="151">
        <v>3</v>
      </c>
      <c r="IE267" s="151"/>
      <c r="IF267" s="151"/>
      <c r="IG267" s="151"/>
      <c r="IH267" s="151"/>
      <c r="II267" s="151"/>
      <c r="IJ267" s="151"/>
      <c r="IK267" s="151"/>
      <c r="IL267" s="151"/>
      <c r="IM267" s="151"/>
      <c r="IN267" s="151">
        <v>9</v>
      </c>
      <c r="IO267" s="151"/>
      <c r="IP267" s="151"/>
      <c r="IQ267" s="151"/>
      <c r="IR267" s="151"/>
      <c r="IS267" s="151"/>
      <c r="IT267" s="151"/>
      <c r="IU267" s="151"/>
      <c r="IV267" s="151"/>
      <c r="IW267" s="151"/>
      <c r="IX267" s="151"/>
      <c r="IY267" s="151"/>
      <c r="IZ267" s="151"/>
      <c r="JA267" s="151">
        <v>10</v>
      </c>
      <c r="JB267" s="151">
        <v>36</v>
      </c>
      <c r="JC267" s="151">
        <v>34</v>
      </c>
      <c r="JD267" s="151">
        <v>103</v>
      </c>
      <c r="JE267" s="151">
        <v>13</v>
      </c>
      <c r="JF267" s="151">
        <v>38</v>
      </c>
      <c r="JG267" s="151">
        <v>46</v>
      </c>
      <c r="JH267" s="151">
        <v>630</v>
      </c>
      <c r="JI267" s="151">
        <v>10</v>
      </c>
      <c r="JJ267" s="151"/>
      <c r="JK267" s="151">
        <v>9</v>
      </c>
      <c r="JL267" s="151">
        <v>3</v>
      </c>
      <c r="JM267" s="151">
        <v>7</v>
      </c>
      <c r="JN267" s="151"/>
      <c r="JO267" s="151"/>
      <c r="JP267" s="151"/>
      <c r="JQ267" s="151">
        <v>12</v>
      </c>
      <c r="JR267" s="151">
        <v>122</v>
      </c>
      <c r="JS267" s="151"/>
      <c r="JT267" s="151">
        <v>67</v>
      </c>
      <c r="JU267" s="151">
        <v>4</v>
      </c>
      <c r="JV267" s="151"/>
      <c r="JW267" s="151">
        <v>3</v>
      </c>
      <c r="JX267" s="151"/>
      <c r="JY267" s="151"/>
      <c r="JZ267" s="151"/>
      <c r="KA267" s="151">
        <v>8</v>
      </c>
      <c r="KB267" s="151"/>
      <c r="KC267" s="151"/>
      <c r="KD267" s="151"/>
      <c r="KE267" s="151"/>
      <c r="KF267" s="151"/>
      <c r="KG267" s="151"/>
      <c r="KH267" s="151"/>
      <c r="KI267" s="151"/>
      <c r="KJ267" s="151"/>
      <c r="KK267" s="151"/>
      <c r="KL267" s="151"/>
      <c r="KM267" s="151"/>
      <c r="KN267" s="151"/>
      <c r="KO267" s="151"/>
      <c r="KP267" s="151"/>
      <c r="KQ267" s="151"/>
      <c r="KR267" s="151"/>
      <c r="KS267" s="151"/>
      <c r="KT267" s="151"/>
      <c r="KU267" s="151"/>
      <c r="KV267" s="151"/>
      <c r="KW267" s="151"/>
      <c r="KX267" s="151">
        <v>37</v>
      </c>
      <c r="KY267" s="151">
        <v>57</v>
      </c>
      <c r="KZ267" s="151">
        <v>6</v>
      </c>
      <c r="LA267" s="151"/>
      <c r="LB267" s="151"/>
      <c r="LC267" s="151"/>
      <c r="LD267" s="151"/>
      <c r="LE267" s="151"/>
      <c r="LF267" s="151"/>
      <c r="LG267" s="151"/>
      <c r="LH267" s="151"/>
      <c r="LI267" s="151"/>
      <c r="LJ267" s="151"/>
      <c r="LK267" s="151"/>
      <c r="LL267" s="151"/>
      <c r="LM267" s="151"/>
      <c r="LN267" s="151"/>
      <c r="LO267" s="151"/>
      <c r="LP267" s="151">
        <v>64</v>
      </c>
      <c r="LQ267" s="151"/>
      <c r="LR267" s="151"/>
      <c r="LS267" s="151"/>
      <c r="LT267" s="151"/>
      <c r="LU267" s="151">
        <v>94</v>
      </c>
      <c r="LV267" s="151"/>
      <c r="LW267" s="151"/>
      <c r="LX267" s="151">
        <v>160</v>
      </c>
      <c r="LY267" s="151"/>
      <c r="LZ267" s="151"/>
      <c r="MA267" s="151">
        <v>10</v>
      </c>
      <c r="MB267" s="151"/>
      <c r="MC267" s="151"/>
      <c r="MD267" s="151"/>
      <c r="ME267" s="151"/>
      <c r="MF267" s="151"/>
      <c r="MG267" s="151"/>
      <c r="MH267" s="151"/>
      <c r="MI267" s="151"/>
      <c r="MJ267" s="151"/>
      <c r="MK267" s="151"/>
      <c r="ML267" s="151">
        <v>33</v>
      </c>
      <c r="MM267" s="151"/>
      <c r="MN267" s="151">
        <v>21</v>
      </c>
      <c r="MO267" s="151">
        <v>12</v>
      </c>
      <c r="MP267" s="151"/>
      <c r="MQ267" s="151"/>
      <c r="MR267" s="151">
        <v>1</v>
      </c>
      <c r="MS267" s="151"/>
      <c r="MT267" s="151"/>
      <c r="MU267" s="151"/>
      <c r="MV267" s="151"/>
      <c r="MW267" s="151"/>
      <c r="MX267" s="151"/>
      <c r="MY267" s="151"/>
      <c r="MZ267" s="151"/>
      <c r="NA267" s="151">
        <v>251</v>
      </c>
      <c r="NB267" s="151"/>
      <c r="NC267" s="151">
        <v>1</v>
      </c>
      <c r="ND267" s="151"/>
      <c r="NE267" s="151"/>
      <c r="NF267" s="151"/>
      <c r="NG267" s="151"/>
      <c r="NH267" s="151"/>
      <c r="NI267" s="151"/>
      <c r="NJ267" s="151"/>
      <c r="NK267" s="151"/>
      <c r="NL267" s="151"/>
      <c r="NM267" s="151"/>
      <c r="NN267" s="151">
        <v>3</v>
      </c>
      <c r="NO267" s="151">
        <v>8</v>
      </c>
      <c r="NP267" s="151">
        <v>22</v>
      </c>
      <c r="NQ267" s="151">
        <v>66</v>
      </c>
      <c r="NR267" s="151">
        <v>12</v>
      </c>
      <c r="NS267" s="151"/>
      <c r="NT267" s="151"/>
      <c r="NU267" s="151">
        <v>152</v>
      </c>
      <c r="NV267" s="151">
        <v>104</v>
      </c>
      <c r="NW267" s="151"/>
      <c r="NX267" s="151"/>
      <c r="NY267" s="151"/>
      <c r="NZ267" s="151"/>
      <c r="OA267" s="151"/>
      <c r="OB267" s="151"/>
      <c r="OC267" s="151"/>
      <c r="OD267" s="151"/>
      <c r="OE267" s="151"/>
      <c r="OF267" s="151"/>
      <c r="OG267" s="151"/>
      <c r="OH267" s="151"/>
      <c r="OI267" s="151"/>
      <c r="OJ267" s="151"/>
      <c r="OK267" s="151"/>
      <c r="OL267" s="151"/>
      <c r="OM267" s="151">
        <v>3</v>
      </c>
      <c r="ON267" s="151"/>
      <c r="OO267" s="152">
        <v>8</v>
      </c>
      <c r="OP267" s="142">
        <v>4500</v>
      </c>
      <c r="OQ267" s="153"/>
      <c r="OR267" s="151"/>
      <c r="OS267" s="151"/>
      <c r="OT267" s="151"/>
      <c r="OU267" s="151"/>
      <c r="OV267" s="151">
        <v>12</v>
      </c>
      <c r="OW267" s="151">
        <v>17</v>
      </c>
      <c r="OX267" s="151"/>
      <c r="OY267" s="151"/>
      <c r="OZ267" s="151"/>
      <c r="PA267" s="151"/>
      <c r="PB267" s="151"/>
      <c r="PC267" s="151"/>
      <c r="PD267" s="151"/>
      <c r="PE267" s="151"/>
      <c r="PF267" s="151"/>
      <c r="PG267" s="151"/>
      <c r="PH267" s="151"/>
      <c r="PI267" s="151"/>
      <c r="PJ267" s="154"/>
      <c r="PK267" s="142">
        <v>29</v>
      </c>
      <c r="PL267" s="142">
        <v>4529</v>
      </c>
    </row>
    <row r="268" spans="1:428" ht="15" x14ac:dyDescent="0.25">
      <c r="A268" s="156">
        <v>326140</v>
      </c>
      <c r="B268" s="157" t="s">
        <v>734</v>
      </c>
      <c r="C268" s="147" t="s">
        <v>450</v>
      </c>
      <c r="D268" s="153"/>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v>1</v>
      </c>
      <c r="AC268" s="151">
        <v>3</v>
      </c>
      <c r="AD268" s="151">
        <v>204</v>
      </c>
      <c r="AE268" s="151">
        <v>34</v>
      </c>
      <c r="AF268" s="151">
        <v>380</v>
      </c>
      <c r="AG268" s="151"/>
      <c r="AH268" s="151">
        <v>213</v>
      </c>
      <c r="AI268" s="151">
        <v>154</v>
      </c>
      <c r="AJ268" s="151">
        <v>48</v>
      </c>
      <c r="AK268" s="151">
        <v>70</v>
      </c>
      <c r="AL268" s="151">
        <v>241</v>
      </c>
      <c r="AM268" s="151">
        <v>28</v>
      </c>
      <c r="AN268" s="151"/>
      <c r="AO268" s="151"/>
      <c r="AP268" s="151"/>
      <c r="AQ268" s="151"/>
      <c r="AR268" s="151"/>
      <c r="AS268" s="151">
        <v>0</v>
      </c>
      <c r="AT268" s="151"/>
      <c r="AU268" s="151"/>
      <c r="AV268" s="151"/>
      <c r="AW268" s="151"/>
      <c r="AX268" s="151"/>
      <c r="AY268" s="151"/>
      <c r="AZ268" s="151"/>
      <c r="BA268" s="151"/>
      <c r="BB268" s="151"/>
      <c r="BC268" s="151"/>
      <c r="BD268" s="151"/>
      <c r="BE268" s="151"/>
      <c r="BF268" s="151"/>
      <c r="BG268" s="151"/>
      <c r="BH268" s="151"/>
      <c r="BI268" s="151"/>
      <c r="BJ268" s="151"/>
      <c r="BK268" s="151"/>
      <c r="BL268" s="151"/>
      <c r="BM268" s="151"/>
      <c r="BN268" s="151"/>
      <c r="BO268" s="151"/>
      <c r="BP268" s="151"/>
      <c r="BQ268" s="151"/>
      <c r="BR268" s="151"/>
      <c r="BS268" s="151">
        <v>2</v>
      </c>
      <c r="BT268" s="151"/>
      <c r="BU268" s="151"/>
      <c r="BV268" s="151"/>
      <c r="BW268" s="151">
        <v>1</v>
      </c>
      <c r="BX268" s="151">
        <v>5</v>
      </c>
      <c r="BY268" s="151"/>
      <c r="BZ268" s="151"/>
      <c r="CA268" s="151"/>
      <c r="CB268" s="151"/>
      <c r="CC268" s="151">
        <v>3</v>
      </c>
      <c r="CD268" s="151"/>
      <c r="CE268" s="151"/>
      <c r="CF268" s="151"/>
      <c r="CG268" s="151"/>
      <c r="CH268" s="151"/>
      <c r="CI268" s="151"/>
      <c r="CJ268" s="151"/>
      <c r="CK268" s="151">
        <v>2</v>
      </c>
      <c r="CL268" s="151"/>
      <c r="CM268" s="151">
        <v>0</v>
      </c>
      <c r="CN268" s="151"/>
      <c r="CO268" s="151"/>
      <c r="CP268" s="151"/>
      <c r="CQ268" s="151"/>
      <c r="CR268" s="151"/>
      <c r="CS268" s="151">
        <v>1</v>
      </c>
      <c r="CT268" s="151"/>
      <c r="CU268" s="151"/>
      <c r="CV268" s="151"/>
      <c r="CW268" s="151"/>
      <c r="CX268" s="151"/>
      <c r="CY268" s="151"/>
      <c r="CZ268" s="151"/>
      <c r="DA268" s="151"/>
      <c r="DB268" s="151">
        <v>1</v>
      </c>
      <c r="DC268" s="151">
        <v>4</v>
      </c>
      <c r="DD268" s="151"/>
      <c r="DE268" s="151"/>
      <c r="DF268" s="151"/>
      <c r="DG268" s="151"/>
      <c r="DH268" s="151"/>
      <c r="DI268" s="151"/>
      <c r="DJ268" s="151"/>
      <c r="DK268" s="151"/>
      <c r="DL268" s="151"/>
      <c r="DM268" s="151"/>
      <c r="DN268" s="151"/>
      <c r="DO268" s="151"/>
      <c r="DP268" s="151"/>
      <c r="DQ268" s="151"/>
      <c r="DR268" s="151"/>
      <c r="DS268" s="151"/>
      <c r="DT268" s="151"/>
      <c r="DU268" s="151"/>
      <c r="DV268" s="151"/>
      <c r="DW268" s="151"/>
      <c r="DX268" s="151"/>
      <c r="DY268" s="151"/>
      <c r="DZ268" s="151"/>
      <c r="EA268" s="151"/>
      <c r="EB268" s="151"/>
      <c r="EC268" s="151"/>
      <c r="ED268" s="151"/>
      <c r="EE268" s="151"/>
      <c r="EF268" s="151"/>
      <c r="EG268" s="151">
        <v>2</v>
      </c>
      <c r="EH268" s="151"/>
      <c r="EI268" s="151"/>
      <c r="EJ268" s="151"/>
      <c r="EK268" s="151"/>
      <c r="EL268" s="151"/>
      <c r="EM268" s="151"/>
      <c r="EN268" s="151"/>
      <c r="EO268" s="151"/>
      <c r="EP268" s="151"/>
      <c r="EQ268" s="151"/>
      <c r="ER268" s="151">
        <v>8</v>
      </c>
      <c r="ES268" s="151">
        <v>97</v>
      </c>
      <c r="ET268" s="151">
        <v>1</v>
      </c>
      <c r="EU268" s="151">
        <v>0</v>
      </c>
      <c r="EV268" s="151">
        <v>1</v>
      </c>
      <c r="EW268" s="151"/>
      <c r="EX268" s="151"/>
      <c r="EY268" s="151">
        <v>2</v>
      </c>
      <c r="EZ268" s="151">
        <v>2</v>
      </c>
      <c r="FA268" s="151"/>
      <c r="FB268" s="151"/>
      <c r="FC268" s="151"/>
      <c r="FD268" s="151">
        <v>5</v>
      </c>
      <c r="FE268" s="151">
        <v>2</v>
      </c>
      <c r="FF268" s="151"/>
      <c r="FG268" s="151"/>
      <c r="FH268" s="151"/>
      <c r="FI268" s="151"/>
      <c r="FJ268" s="151"/>
      <c r="FK268" s="151"/>
      <c r="FL268" s="151"/>
      <c r="FM268" s="151"/>
      <c r="FN268" s="151"/>
      <c r="FO268" s="151"/>
      <c r="FP268" s="151"/>
      <c r="FQ268" s="151"/>
      <c r="FR268" s="151"/>
      <c r="FS268" s="151"/>
      <c r="FT268" s="151"/>
      <c r="FU268" s="151"/>
      <c r="FV268" s="151"/>
      <c r="FW268" s="151"/>
      <c r="FX268" s="151"/>
      <c r="FY268" s="151">
        <v>4</v>
      </c>
      <c r="FZ268" s="151">
        <v>6</v>
      </c>
      <c r="GA268" s="151"/>
      <c r="GB268" s="151"/>
      <c r="GC268" s="151"/>
      <c r="GD268" s="151"/>
      <c r="GE268" s="151"/>
      <c r="GF268" s="151"/>
      <c r="GG268" s="151"/>
      <c r="GH268" s="151"/>
      <c r="GI268" s="151">
        <v>2</v>
      </c>
      <c r="GJ268" s="151"/>
      <c r="GK268" s="151"/>
      <c r="GL268" s="151"/>
      <c r="GM268" s="151"/>
      <c r="GN268" s="151">
        <v>3</v>
      </c>
      <c r="GO268" s="151"/>
      <c r="GP268" s="151">
        <v>1</v>
      </c>
      <c r="GQ268" s="151">
        <v>10</v>
      </c>
      <c r="GR268" s="151"/>
      <c r="GS268" s="151">
        <v>4</v>
      </c>
      <c r="GT268" s="151">
        <v>1</v>
      </c>
      <c r="GU268" s="151">
        <v>7</v>
      </c>
      <c r="GV268" s="151">
        <v>35</v>
      </c>
      <c r="GW268" s="151">
        <v>4</v>
      </c>
      <c r="GX268" s="151"/>
      <c r="GY268" s="151"/>
      <c r="GZ268" s="151">
        <v>0</v>
      </c>
      <c r="HA268" s="151"/>
      <c r="HB268" s="151"/>
      <c r="HC268" s="151">
        <v>1</v>
      </c>
      <c r="HD268" s="151"/>
      <c r="HE268" s="151">
        <v>1</v>
      </c>
      <c r="HF268" s="151"/>
      <c r="HG268" s="151"/>
      <c r="HH268" s="151">
        <v>1</v>
      </c>
      <c r="HI268" s="151"/>
      <c r="HJ268" s="151"/>
      <c r="HK268" s="151"/>
      <c r="HL268" s="151"/>
      <c r="HM268" s="151"/>
      <c r="HN268" s="151"/>
      <c r="HO268" s="151"/>
      <c r="HP268" s="151"/>
      <c r="HQ268" s="151"/>
      <c r="HR268" s="151"/>
      <c r="HS268" s="151">
        <v>0</v>
      </c>
      <c r="HT268" s="151">
        <v>2</v>
      </c>
      <c r="HU268" s="151"/>
      <c r="HV268" s="151"/>
      <c r="HW268" s="151"/>
      <c r="HX268" s="151">
        <v>5</v>
      </c>
      <c r="HY268" s="151"/>
      <c r="HZ268" s="151"/>
      <c r="IA268" s="151"/>
      <c r="IB268" s="151"/>
      <c r="IC268" s="151"/>
      <c r="ID268" s="151"/>
      <c r="IE268" s="151"/>
      <c r="IF268" s="151"/>
      <c r="IG268" s="151"/>
      <c r="IH268" s="151">
        <v>18</v>
      </c>
      <c r="II268" s="151"/>
      <c r="IJ268" s="151"/>
      <c r="IK268" s="151"/>
      <c r="IL268" s="151"/>
      <c r="IM268" s="151">
        <v>1</v>
      </c>
      <c r="IN268" s="151"/>
      <c r="IO268" s="151"/>
      <c r="IP268" s="151">
        <v>57</v>
      </c>
      <c r="IQ268" s="151">
        <v>131</v>
      </c>
      <c r="IR268" s="151">
        <v>59</v>
      </c>
      <c r="IS268" s="151">
        <v>96</v>
      </c>
      <c r="IT268" s="151"/>
      <c r="IU268" s="151">
        <v>5</v>
      </c>
      <c r="IV268" s="151">
        <v>8</v>
      </c>
      <c r="IW268" s="151"/>
      <c r="IX268" s="151">
        <v>116</v>
      </c>
      <c r="IY268" s="151"/>
      <c r="IZ268" s="151"/>
      <c r="JA268" s="151">
        <v>10</v>
      </c>
      <c r="JB268" s="151"/>
      <c r="JC268" s="151"/>
      <c r="JD268" s="151"/>
      <c r="JE268" s="151">
        <v>9</v>
      </c>
      <c r="JF268" s="151">
        <v>7</v>
      </c>
      <c r="JG268" s="151"/>
      <c r="JH268" s="151">
        <v>13</v>
      </c>
      <c r="JI268" s="151">
        <v>4</v>
      </c>
      <c r="JJ268" s="151"/>
      <c r="JK268" s="151">
        <v>2</v>
      </c>
      <c r="JL268" s="151">
        <v>163</v>
      </c>
      <c r="JM268" s="151">
        <v>44</v>
      </c>
      <c r="JN268" s="151">
        <v>72</v>
      </c>
      <c r="JO268" s="151">
        <v>47</v>
      </c>
      <c r="JP268" s="151">
        <v>105</v>
      </c>
      <c r="JQ268" s="151">
        <v>171</v>
      </c>
      <c r="JR268" s="151">
        <v>505</v>
      </c>
      <c r="JS268" s="151">
        <v>53</v>
      </c>
      <c r="JT268" s="151">
        <v>418</v>
      </c>
      <c r="JU268" s="151">
        <v>34</v>
      </c>
      <c r="JV268" s="151"/>
      <c r="JW268" s="151">
        <v>30</v>
      </c>
      <c r="JX268" s="151">
        <v>70</v>
      </c>
      <c r="JY268" s="151">
        <v>29</v>
      </c>
      <c r="JZ268" s="151">
        <v>11</v>
      </c>
      <c r="KA268" s="151">
        <v>59</v>
      </c>
      <c r="KB268" s="151">
        <v>3</v>
      </c>
      <c r="KC268" s="151">
        <v>20</v>
      </c>
      <c r="KD268" s="151">
        <v>70</v>
      </c>
      <c r="KE268" s="151">
        <v>40</v>
      </c>
      <c r="KF268" s="151"/>
      <c r="KG268" s="151">
        <v>1</v>
      </c>
      <c r="KH268" s="151"/>
      <c r="KI268" s="151"/>
      <c r="KJ268" s="151"/>
      <c r="KK268" s="151"/>
      <c r="KL268" s="151">
        <v>63</v>
      </c>
      <c r="KM268" s="151">
        <v>3</v>
      </c>
      <c r="KN268" s="151">
        <v>1</v>
      </c>
      <c r="KO268" s="151">
        <v>0</v>
      </c>
      <c r="KP268" s="151">
        <v>0</v>
      </c>
      <c r="KQ268" s="151"/>
      <c r="KR268" s="151">
        <v>2</v>
      </c>
      <c r="KS268" s="151">
        <v>4</v>
      </c>
      <c r="KT268" s="151">
        <v>2</v>
      </c>
      <c r="KU268" s="151"/>
      <c r="KV268" s="151"/>
      <c r="KW268" s="151">
        <v>28</v>
      </c>
      <c r="KX268" s="151">
        <v>95</v>
      </c>
      <c r="KY268" s="151">
        <v>15</v>
      </c>
      <c r="KZ268" s="151"/>
      <c r="LA268" s="151">
        <v>4</v>
      </c>
      <c r="LB268" s="151"/>
      <c r="LC268" s="151"/>
      <c r="LD268" s="151"/>
      <c r="LE268" s="151"/>
      <c r="LF268" s="151"/>
      <c r="LG268" s="151"/>
      <c r="LH268" s="151"/>
      <c r="LI268" s="151"/>
      <c r="LJ268" s="151"/>
      <c r="LK268" s="151"/>
      <c r="LL268" s="151">
        <v>1</v>
      </c>
      <c r="LM268" s="151"/>
      <c r="LN268" s="151"/>
      <c r="LO268" s="151">
        <v>1</v>
      </c>
      <c r="LP268" s="151">
        <v>2</v>
      </c>
      <c r="LQ268" s="151"/>
      <c r="LR268" s="151"/>
      <c r="LS268" s="151">
        <v>1</v>
      </c>
      <c r="LT268" s="151"/>
      <c r="LU268" s="151">
        <v>187</v>
      </c>
      <c r="LV268" s="151"/>
      <c r="LW268" s="151"/>
      <c r="LX268" s="151">
        <v>215</v>
      </c>
      <c r="LY268" s="151">
        <v>12</v>
      </c>
      <c r="LZ268" s="151">
        <v>1</v>
      </c>
      <c r="MA268" s="151">
        <v>74</v>
      </c>
      <c r="MB268" s="151">
        <v>11</v>
      </c>
      <c r="MC268" s="151">
        <v>6</v>
      </c>
      <c r="MD268" s="151">
        <v>1</v>
      </c>
      <c r="ME268" s="151"/>
      <c r="MF268" s="151">
        <v>2</v>
      </c>
      <c r="MG268" s="151">
        <v>5</v>
      </c>
      <c r="MH268" s="151"/>
      <c r="MI268" s="151">
        <v>72</v>
      </c>
      <c r="MJ268" s="151"/>
      <c r="MK268" s="151"/>
      <c r="ML268" s="151">
        <v>4</v>
      </c>
      <c r="MM268" s="151"/>
      <c r="MN268" s="151"/>
      <c r="MO268" s="151">
        <v>158</v>
      </c>
      <c r="MP268" s="151">
        <v>8</v>
      </c>
      <c r="MQ268" s="151"/>
      <c r="MR268" s="151">
        <v>0</v>
      </c>
      <c r="MS268" s="151"/>
      <c r="MT268" s="151">
        <v>20</v>
      </c>
      <c r="MU268" s="151">
        <v>57</v>
      </c>
      <c r="MV268" s="151"/>
      <c r="MW268" s="151">
        <v>98</v>
      </c>
      <c r="MX268" s="151">
        <v>4</v>
      </c>
      <c r="MY268" s="151">
        <v>164</v>
      </c>
      <c r="MZ268" s="151">
        <v>46</v>
      </c>
      <c r="NA268" s="151">
        <v>124</v>
      </c>
      <c r="NB268" s="151">
        <v>46</v>
      </c>
      <c r="NC268" s="151">
        <v>7</v>
      </c>
      <c r="ND268" s="151">
        <v>5</v>
      </c>
      <c r="NE268" s="151"/>
      <c r="NF268" s="151">
        <v>1</v>
      </c>
      <c r="NG268" s="151">
        <v>0</v>
      </c>
      <c r="NH268" s="151"/>
      <c r="NI268" s="151"/>
      <c r="NJ268" s="151"/>
      <c r="NK268" s="151"/>
      <c r="NL268" s="151"/>
      <c r="NM268" s="151"/>
      <c r="NN268" s="151">
        <v>5</v>
      </c>
      <c r="NO268" s="151">
        <v>3</v>
      </c>
      <c r="NP268" s="151">
        <v>169</v>
      </c>
      <c r="NQ268" s="151">
        <v>2137</v>
      </c>
      <c r="NR268" s="151">
        <v>56</v>
      </c>
      <c r="NS268" s="151">
        <v>0</v>
      </c>
      <c r="NT268" s="151">
        <v>2</v>
      </c>
      <c r="NU268" s="151">
        <v>4</v>
      </c>
      <c r="NV268" s="151"/>
      <c r="NW268" s="151">
        <v>6</v>
      </c>
      <c r="NX268" s="151">
        <v>0</v>
      </c>
      <c r="NY268" s="151">
        <v>0</v>
      </c>
      <c r="NZ268" s="151"/>
      <c r="OA268" s="151"/>
      <c r="OB268" s="151"/>
      <c r="OC268" s="151">
        <v>11</v>
      </c>
      <c r="OD268" s="151"/>
      <c r="OE268" s="151">
        <v>0</v>
      </c>
      <c r="OF268" s="151">
        <v>2</v>
      </c>
      <c r="OG268" s="151"/>
      <c r="OH268" s="151"/>
      <c r="OI268" s="151"/>
      <c r="OJ268" s="151"/>
      <c r="OK268" s="151">
        <v>17</v>
      </c>
      <c r="OL268" s="151">
        <v>5</v>
      </c>
      <c r="OM268" s="151">
        <v>3</v>
      </c>
      <c r="ON268" s="151"/>
      <c r="OO268" s="152">
        <v>82</v>
      </c>
      <c r="OP268" s="142">
        <v>8133</v>
      </c>
      <c r="OQ268" s="153">
        <v>705</v>
      </c>
      <c r="OR268" s="151">
        <v>2</v>
      </c>
      <c r="OS268" s="151"/>
      <c r="OT268" s="151"/>
      <c r="OU268" s="151"/>
      <c r="OV268" s="151">
        <v>91</v>
      </c>
      <c r="OW268" s="151">
        <v>3</v>
      </c>
      <c r="OX268" s="151"/>
      <c r="OY268" s="151"/>
      <c r="OZ268" s="151"/>
      <c r="PA268" s="151"/>
      <c r="PB268" s="151"/>
      <c r="PC268" s="151"/>
      <c r="PD268" s="151"/>
      <c r="PE268" s="151"/>
      <c r="PF268" s="151"/>
      <c r="PG268" s="151"/>
      <c r="PH268" s="151"/>
      <c r="PI268" s="151"/>
      <c r="PJ268" s="154"/>
      <c r="PK268" s="142">
        <v>801</v>
      </c>
      <c r="PL268" s="142">
        <v>8934</v>
      </c>
    </row>
    <row r="269" spans="1:428" ht="15" x14ac:dyDescent="0.25">
      <c r="A269" s="156">
        <v>326150</v>
      </c>
      <c r="B269" s="157" t="s">
        <v>734</v>
      </c>
      <c r="C269" s="147" t="s">
        <v>451</v>
      </c>
      <c r="D269" s="153"/>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v>1</v>
      </c>
      <c r="AC269" s="151">
        <v>1</v>
      </c>
      <c r="AD269" s="151">
        <v>440</v>
      </c>
      <c r="AE269" s="151">
        <v>50</v>
      </c>
      <c r="AF269" s="151">
        <v>14</v>
      </c>
      <c r="AG269" s="151">
        <v>58</v>
      </c>
      <c r="AH269" s="151">
        <v>405</v>
      </c>
      <c r="AI269" s="151">
        <v>31</v>
      </c>
      <c r="AJ269" s="151">
        <v>69</v>
      </c>
      <c r="AK269" s="151">
        <v>134</v>
      </c>
      <c r="AL269" s="151">
        <v>44</v>
      </c>
      <c r="AM269" s="151">
        <v>65</v>
      </c>
      <c r="AN269" s="151"/>
      <c r="AO269" s="151"/>
      <c r="AP269" s="151"/>
      <c r="AQ269" s="151">
        <v>23</v>
      </c>
      <c r="AR269" s="151"/>
      <c r="AS269" s="151">
        <v>0</v>
      </c>
      <c r="AT269" s="151"/>
      <c r="AU269" s="151"/>
      <c r="AV269" s="151"/>
      <c r="AW269" s="151"/>
      <c r="AX269" s="151"/>
      <c r="AY269" s="151"/>
      <c r="AZ269" s="151"/>
      <c r="BA269" s="151"/>
      <c r="BB269" s="151"/>
      <c r="BC269" s="151"/>
      <c r="BD269" s="151"/>
      <c r="BE269" s="151"/>
      <c r="BF269" s="151"/>
      <c r="BG269" s="151"/>
      <c r="BH269" s="151"/>
      <c r="BI269" s="151"/>
      <c r="BJ269" s="151"/>
      <c r="BK269" s="151"/>
      <c r="BL269" s="151"/>
      <c r="BM269" s="151"/>
      <c r="BN269" s="151"/>
      <c r="BO269" s="151"/>
      <c r="BP269" s="151"/>
      <c r="BQ269" s="151"/>
      <c r="BR269" s="151"/>
      <c r="BS269" s="151"/>
      <c r="BT269" s="151"/>
      <c r="BU269" s="151"/>
      <c r="BV269" s="151"/>
      <c r="BW269" s="151">
        <v>2</v>
      </c>
      <c r="BX269" s="151">
        <v>10</v>
      </c>
      <c r="BY269" s="151"/>
      <c r="BZ269" s="151"/>
      <c r="CA269" s="151"/>
      <c r="CB269" s="151"/>
      <c r="CC269" s="151">
        <v>5</v>
      </c>
      <c r="CD269" s="151"/>
      <c r="CE269" s="151"/>
      <c r="CF269" s="151"/>
      <c r="CG269" s="151"/>
      <c r="CH269" s="151"/>
      <c r="CI269" s="151"/>
      <c r="CJ269" s="151"/>
      <c r="CK269" s="151">
        <v>3</v>
      </c>
      <c r="CL269" s="151"/>
      <c r="CM269" s="151">
        <v>0</v>
      </c>
      <c r="CN269" s="151"/>
      <c r="CO269" s="151"/>
      <c r="CP269" s="151">
        <v>0</v>
      </c>
      <c r="CQ269" s="151"/>
      <c r="CR269" s="151"/>
      <c r="CS269" s="151"/>
      <c r="CT269" s="151"/>
      <c r="CU269" s="151"/>
      <c r="CV269" s="151"/>
      <c r="CW269" s="151"/>
      <c r="CX269" s="151"/>
      <c r="CY269" s="151"/>
      <c r="CZ269" s="151"/>
      <c r="DA269" s="151"/>
      <c r="DB269" s="151">
        <v>0</v>
      </c>
      <c r="DC269" s="151">
        <v>5</v>
      </c>
      <c r="DD269" s="151"/>
      <c r="DE269" s="151"/>
      <c r="DF269" s="151"/>
      <c r="DG269" s="151"/>
      <c r="DH269" s="151"/>
      <c r="DI269" s="151"/>
      <c r="DJ269" s="151"/>
      <c r="DK269" s="151"/>
      <c r="DL269" s="151">
        <v>0</v>
      </c>
      <c r="DM269" s="151">
        <v>1</v>
      </c>
      <c r="DN269" s="151">
        <v>8</v>
      </c>
      <c r="DO269" s="151">
        <v>0</v>
      </c>
      <c r="DP269" s="151">
        <v>0</v>
      </c>
      <c r="DQ269" s="151">
        <v>1</v>
      </c>
      <c r="DR269" s="151">
        <v>1</v>
      </c>
      <c r="DS269" s="151"/>
      <c r="DT269" s="151">
        <v>4</v>
      </c>
      <c r="DU269" s="151"/>
      <c r="DV269" s="151"/>
      <c r="DW269" s="151"/>
      <c r="DX269" s="151"/>
      <c r="DY269" s="151"/>
      <c r="DZ269" s="151"/>
      <c r="EA269" s="151"/>
      <c r="EB269" s="151">
        <v>0</v>
      </c>
      <c r="EC269" s="151"/>
      <c r="ED269" s="151"/>
      <c r="EE269" s="151"/>
      <c r="EF269" s="151"/>
      <c r="EG269" s="151">
        <v>3</v>
      </c>
      <c r="EH269" s="151"/>
      <c r="EI269" s="151"/>
      <c r="EJ269" s="151"/>
      <c r="EK269" s="151"/>
      <c r="EL269" s="151"/>
      <c r="EM269" s="151"/>
      <c r="EN269" s="151"/>
      <c r="EO269" s="151"/>
      <c r="EP269" s="151"/>
      <c r="EQ269" s="151"/>
      <c r="ER269" s="151">
        <v>42</v>
      </c>
      <c r="ES269" s="151">
        <v>261</v>
      </c>
      <c r="ET269" s="151">
        <v>3</v>
      </c>
      <c r="EU269" s="151">
        <v>4</v>
      </c>
      <c r="EV269" s="151">
        <v>0</v>
      </c>
      <c r="EW269" s="151"/>
      <c r="EX269" s="151"/>
      <c r="EY269" s="151">
        <v>3</v>
      </c>
      <c r="EZ269" s="151">
        <v>2</v>
      </c>
      <c r="FA269" s="151">
        <v>1</v>
      </c>
      <c r="FB269" s="151">
        <v>601</v>
      </c>
      <c r="FC269" s="151"/>
      <c r="FD269" s="151">
        <v>5</v>
      </c>
      <c r="FE269" s="151">
        <v>2</v>
      </c>
      <c r="FF269" s="151"/>
      <c r="FG269" s="151"/>
      <c r="FH269" s="151"/>
      <c r="FI269" s="151"/>
      <c r="FJ269" s="151"/>
      <c r="FK269" s="151"/>
      <c r="FL269" s="151"/>
      <c r="FM269" s="151"/>
      <c r="FN269" s="151"/>
      <c r="FO269" s="151"/>
      <c r="FP269" s="151"/>
      <c r="FQ269" s="151"/>
      <c r="FR269" s="151">
        <v>340</v>
      </c>
      <c r="FS269" s="151">
        <v>38</v>
      </c>
      <c r="FT269" s="151">
        <v>19</v>
      </c>
      <c r="FU269" s="151">
        <v>44</v>
      </c>
      <c r="FV269" s="151">
        <v>23</v>
      </c>
      <c r="FW269" s="151">
        <v>63</v>
      </c>
      <c r="FX269" s="151">
        <v>976</v>
      </c>
      <c r="FY269" s="151">
        <v>4</v>
      </c>
      <c r="FZ269" s="151">
        <v>24</v>
      </c>
      <c r="GA269" s="151"/>
      <c r="GB269" s="151">
        <v>5</v>
      </c>
      <c r="GC269" s="151"/>
      <c r="GD269" s="151"/>
      <c r="GE269" s="151"/>
      <c r="GF269" s="151"/>
      <c r="GG269" s="151"/>
      <c r="GH269" s="151"/>
      <c r="GI269" s="151">
        <v>3</v>
      </c>
      <c r="GJ269" s="151"/>
      <c r="GK269" s="151"/>
      <c r="GL269" s="151"/>
      <c r="GM269" s="151"/>
      <c r="GN269" s="151"/>
      <c r="GO269" s="151"/>
      <c r="GP269" s="151"/>
      <c r="GQ269" s="151">
        <v>16</v>
      </c>
      <c r="GR269" s="151"/>
      <c r="GS269" s="151">
        <v>2</v>
      </c>
      <c r="GT269" s="151"/>
      <c r="GU269" s="151">
        <v>9</v>
      </c>
      <c r="GV269" s="151"/>
      <c r="GW269" s="151"/>
      <c r="GX269" s="151"/>
      <c r="GY269" s="151"/>
      <c r="GZ269" s="151"/>
      <c r="HA269" s="151"/>
      <c r="HB269" s="151"/>
      <c r="HC269" s="151"/>
      <c r="HD269" s="151"/>
      <c r="HE269" s="151"/>
      <c r="HF269" s="151"/>
      <c r="HG269" s="151"/>
      <c r="HH269" s="151"/>
      <c r="HI269" s="151"/>
      <c r="HJ269" s="151"/>
      <c r="HK269" s="151"/>
      <c r="HL269" s="151"/>
      <c r="HM269" s="151"/>
      <c r="HN269" s="151"/>
      <c r="HO269" s="151"/>
      <c r="HP269" s="151">
        <v>13</v>
      </c>
      <c r="HQ269" s="151"/>
      <c r="HR269" s="151"/>
      <c r="HS269" s="151">
        <v>0</v>
      </c>
      <c r="HT269" s="151">
        <v>4</v>
      </c>
      <c r="HU269" s="151"/>
      <c r="HV269" s="151"/>
      <c r="HW269" s="151"/>
      <c r="HX269" s="151">
        <v>10</v>
      </c>
      <c r="HY269" s="151"/>
      <c r="HZ269" s="151"/>
      <c r="IA269" s="151"/>
      <c r="IB269" s="151"/>
      <c r="IC269" s="151"/>
      <c r="ID269" s="151"/>
      <c r="IE269" s="151"/>
      <c r="IF269" s="151"/>
      <c r="IG269" s="151"/>
      <c r="IH269" s="151"/>
      <c r="II269" s="151"/>
      <c r="IJ269" s="151"/>
      <c r="IK269" s="151"/>
      <c r="IL269" s="151"/>
      <c r="IM269" s="151"/>
      <c r="IN269" s="151"/>
      <c r="IO269" s="151"/>
      <c r="IP269" s="151"/>
      <c r="IQ269" s="151">
        <v>4</v>
      </c>
      <c r="IR269" s="151">
        <v>2</v>
      </c>
      <c r="IS269" s="151"/>
      <c r="IT269" s="151"/>
      <c r="IU269" s="151"/>
      <c r="IV269" s="151"/>
      <c r="IW269" s="151"/>
      <c r="IX269" s="151"/>
      <c r="IY269" s="151"/>
      <c r="IZ269" s="151"/>
      <c r="JA269" s="151"/>
      <c r="JB269" s="151"/>
      <c r="JC269" s="151"/>
      <c r="JD269" s="151"/>
      <c r="JE269" s="151"/>
      <c r="JF269" s="151">
        <v>133</v>
      </c>
      <c r="JG269" s="151"/>
      <c r="JH269" s="151">
        <v>134</v>
      </c>
      <c r="JI269" s="151">
        <v>6</v>
      </c>
      <c r="JJ269" s="151"/>
      <c r="JK269" s="151">
        <v>4</v>
      </c>
      <c r="JL269" s="151">
        <v>98</v>
      </c>
      <c r="JM269" s="151">
        <v>26</v>
      </c>
      <c r="JN269" s="151">
        <v>49</v>
      </c>
      <c r="JO269" s="151">
        <v>58</v>
      </c>
      <c r="JP269" s="151">
        <v>93</v>
      </c>
      <c r="JQ269" s="151">
        <v>54</v>
      </c>
      <c r="JR269" s="151">
        <v>121</v>
      </c>
      <c r="JS269" s="151">
        <v>22</v>
      </c>
      <c r="JT269" s="151">
        <v>130</v>
      </c>
      <c r="JU269" s="151">
        <v>17</v>
      </c>
      <c r="JV269" s="151"/>
      <c r="JW269" s="151">
        <v>19</v>
      </c>
      <c r="JX269" s="151">
        <v>58</v>
      </c>
      <c r="JY269" s="151">
        <v>13</v>
      </c>
      <c r="JZ269" s="151">
        <v>6</v>
      </c>
      <c r="KA269" s="151">
        <v>18</v>
      </c>
      <c r="KB269" s="151">
        <v>4</v>
      </c>
      <c r="KC269" s="151">
        <v>12</v>
      </c>
      <c r="KD269" s="151">
        <v>33</v>
      </c>
      <c r="KE269" s="151">
        <v>32</v>
      </c>
      <c r="KF269" s="151"/>
      <c r="KG269" s="151"/>
      <c r="KH269" s="151"/>
      <c r="KI269" s="151"/>
      <c r="KJ269" s="151"/>
      <c r="KK269" s="151"/>
      <c r="KL269" s="151">
        <v>20</v>
      </c>
      <c r="KM269" s="151">
        <v>6</v>
      </c>
      <c r="KN269" s="151">
        <v>3</v>
      </c>
      <c r="KO269" s="151"/>
      <c r="KP269" s="151">
        <v>0</v>
      </c>
      <c r="KQ269" s="151"/>
      <c r="KR269" s="151">
        <v>0</v>
      </c>
      <c r="KS269" s="151">
        <v>4</v>
      </c>
      <c r="KT269" s="151">
        <v>2</v>
      </c>
      <c r="KU269" s="151"/>
      <c r="KV269" s="151"/>
      <c r="KW269" s="151"/>
      <c r="KX269" s="151">
        <v>15</v>
      </c>
      <c r="KY269" s="151">
        <v>89</v>
      </c>
      <c r="KZ269" s="151">
        <v>3</v>
      </c>
      <c r="LA269" s="151">
        <v>3</v>
      </c>
      <c r="LB269" s="151"/>
      <c r="LC269" s="151"/>
      <c r="LD269" s="151"/>
      <c r="LE269" s="151"/>
      <c r="LF269" s="151"/>
      <c r="LG269" s="151"/>
      <c r="LH269" s="151"/>
      <c r="LI269" s="151"/>
      <c r="LJ269" s="151"/>
      <c r="LK269" s="151"/>
      <c r="LL269" s="151">
        <v>1</v>
      </c>
      <c r="LM269" s="151"/>
      <c r="LN269" s="151"/>
      <c r="LO269" s="151"/>
      <c r="LP269" s="151">
        <v>95</v>
      </c>
      <c r="LQ269" s="151"/>
      <c r="LR269" s="151"/>
      <c r="LS269" s="151"/>
      <c r="LT269" s="151"/>
      <c r="LU269" s="151">
        <v>33</v>
      </c>
      <c r="LV269" s="151"/>
      <c r="LW269" s="151">
        <v>2</v>
      </c>
      <c r="LX269" s="151">
        <v>38</v>
      </c>
      <c r="LY269" s="151">
        <v>9</v>
      </c>
      <c r="LZ269" s="151"/>
      <c r="MA269" s="151">
        <v>76</v>
      </c>
      <c r="MB269" s="151">
        <v>64</v>
      </c>
      <c r="MC269" s="151">
        <v>6</v>
      </c>
      <c r="MD269" s="151"/>
      <c r="ME269" s="151"/>
      <c r="MF269" s="151">
        <v>1</v>
      </c>
      <c r="MG269" s="151">
        <v>5</v>
      </c>
      <c r="MH269" s="151"/>
      <c r="MI269" s="151">
        <v>35</v>
      </c>
      <c r="MJ269" s="151"/>
      <c r="MK269" s="151"/>
      <c r="ML269" s="151">
        <v>7</v>
      </c>
      <c r="MM269" s="151"/>
      <c r="MN269" s="151"/>
      <c r="MO269" s="151">
        <v>81</v>
      </c>
      <c r="MP269" s="151">
        <v>12</v>
      </c>
      <c r="MQ269" s="151">
        <v>0</v>
      </c>
      <c r="MR269" s="151">
        <v>6</v>
      </c>
      <c r="MS269" s="151"/>
      <c r="MT269" s="151">
        <v>1524</v>
      </c>
      <c r="MU269" s="151">
        <v>172</v>
      </c>
      <c r="MV269" s="151">
        <v>40</v>
      </c>
      <c r="MW269" s="151">
        <v>27</v>
      </c>
      <c r="MX269" s="151">
        <v>2</v>
      </c>
      <c r="MY269" s="151">
        <v>95</v>
      </c>
      <c r="MZ269" s="151">
        <v>32</v>
      </c>
      <c r="NA269" s="151">
        <v>209</v>
      </c>
      <c r="NB269" s="151">
        <v>409</v>
      </c>
      <c r="NC269" s="151">
        <v>20</v>
      </c>
      <c r="ND269" s="151">
        <v>4</v>
      </c>
      <c r="NE269" s="151">
        <v>2</v>
      </c>
      <c r="NF269" s="151">
        <v>12</v>
      </c>
      <c r="NG269" s="151"/>
      <c r="NH269" s="151"/>
      <c r="NI269" s="151">
        <v>2</v>
      </c>
      <c r="NJ269" s="151"/>
      <c r="NK269" s="151"/>
      <c r="NL269" s="151"/>
      <c r="NM269" s="151"/>
      <c r="NN269" s="151">
        <v>8</v>
      </c>
      <c r="NO269" s="151">
        <v>20</v>
      </c>
      <c r="NP269" s="151">
        <v>274</v>
      </c>
      <c r="NQ269" s="151">
        <v>981</v>
      </c>
      <c r="NR269" s="151">
        <v>221</v>
      </c>
      <c r="NS269" s="151"/>
      <c r="NT269" s="151">
        <v>3</v>
      </c>
      <c r="NU269" s="151">
        <v>3</v>
      </c>
      <c r="NV269" s="151">
        <v>76</v>
      </c>
      <c r="NW269" s="151">
        <v>6</v>
      </c>
      <c r="NX269" s="151"/>
      <c r="NY269" s="151">
        <v>0</v>
      </c>
      <c r="NZ269" s="151"/>
      <c r="OA269" s="151"/>
      <c r="OB269" s="151"/>
      <c r="OC269" s="151">
        <v>29</v>
      </c>
      <c r="OD269" s="151"/>
      <c r="OE269" s="151">
        <v>1</v>
      </c>
      <c r="OF269" s="151">
        <v>2</v>
      </c>
      <c r="OG269" s="151"/>
      <c r="OH269" s="151"/>
      <c r="OI269" s="151"/>
      <c r="OJ269" s="151"/>
      <c r="OK269" s="151"/>
      <c r="OL269" s="151">
        <v>4</v>
      </c>
      <c r="OM269" s="151">
        <v>60</v>
      </c>
      <c r="ON269" s="151"/>
      <c r="OO269" s="152"/>
      <c r="OP269" s="142">
        <v>9898</v>
      </c>
      <c r="OQ269" s="153">
        <v>562</v>
      </c>
      <c r="OR269" s="151">
        <v>33</v>
      </c>
      <c r="OS269" s="151"/>
      <c r="OT269" s="151">
        <v>11</v>
      </c>
      <c r="OU269" s="151"/>
      <c r="OV269" s="151">
        <v>91</v>
      </c>
      <c r="OW269" s="151">
        <v>6</v>
      </c>
      <c r="OX269" s="151"/>
      <c r="OY269" s="151"/>
      <c r="OZ269" s="151"/>
      <c r="PA269" s="151"/>
      <c r="PB269" s="151"/>
      <c r="PC269" s="151"/>
      <c r="PD269" s="151"/>
      <c r="PE269" s="151"/>
      <c r="PF269" s="151"/>
      <c r="PG269" s="151"/>
      <c r="PH269" s="151"/>
      <c r="PI269" s="151"/>
      <c r="PJ269" s="154"/>
      <c r="PK269" s="142">
        <v>702</v>
      </c>
      <c r="PL269" s="142">
        <v>10600</v>
      </c>
    </row>
    <row r="270" spans="1:428" ht="15" x14ac:dyDescent="0.25">
      <c r="A270" s="156">
        <v>326160</v>
      </c>
      <c r="B270" s="157" t="s">
        <v>734</v>
      </c>
      <c r="C270" s="147" t="s">
        <v>452</v>
      </c>
      <c r="D270" s="153"/>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v>3</v>
      </c>
      <c r="AE270" s="151"/>
      <c r="AF270" s="151"/>
      <c r="AG270" s="151"/>
      <c r="AH270" s="151"/>
      <c r="AI270" s="151"/>
      <c r="AJ270" s="151"/>
      <c r="AK270" s="151"/>
      <c r="AL270" s="151"/>
      <c r="AM270" s="151"/>
      <c r="AN270" s="151"/>
      <c r="AO270" s="151"/>
      <c r="AP270" s="151"/>
      <c r="AQ270" s="151"/>
      <c r="AR270" s="151"/>
      <c r="AS270" s="151"/>
      <c r="AT270" s="151"/>
      <c r="AU270" s="151"/>
      <c r="AV270" s="151"/>
      <c r="AW270" s="151"/>
      <c r="AX270" s="151"/>
      <c r="AY270" s="151">
        <v>3</v>
      </c>
      <c r="AZ270" s="151"/>
      <c r="BA270" s="151"/>
      <c r="BB270" s="151"/>
      <c r="BC270" s="151"/>
      <c r="BD270" s="151"/>
      <c r="BE270" s="151"/>
      <c r="BF270" s="151"/>
      <c r="BG270" s="151"/>
      <c r="BH270" s="151"/>
      <c r="BI270" s="151"/>
      <c r="BJ270" s="151"/>
      <c r="BK270" s="151"/>
      <c r="BL270" s="151"/>
      <c r="BM270" s="151"/>
      <c r="BN270" s="151"/>
      <c r="BO270" s="151"/>
      <c r="BP270" s="151"/>
      <c r="BQ270" s="151"/>
      <c r="BR270" s="151"/>
      <c r="BS270" s="151"/>
      <c r="BT270" s="151"/>
      <c r="BU270" s="151"/>
      <c r="BV270" s="151"/>
      <c r="BW270" s="151"/>
      <c r="BX270" s="151">
        <v>1</v>
      </c>
      <c r="BY270" s="151"/>
      <c r="BZ270" s="151"/>
      <c r="CA270" s="151"/>
      <c r="CB270" s="151"/>
      <c r="CC270" s="151"/>
      <c r="CD270" s="151"/>
      <c r="CE270" s="151"/>
      <c r="CF270" s="151"/>
      <c r="CG270" s="151"/>
      <c r="CH270" s="151"/>
      <c r="CI270" s="151"/>
      <c r="CJ270" s="151"/>
      <c r="CK270" s="151"/>
      <c r="CL270" s="151"/>
      <c r="CM270" s="151"/>
      <c r="CN270" s="151"/>
      <c r="CO270" s="151"/>
      <c r="CP270" s="151"/>
      <c r="CQ270" s="151"/>
      <c r="CR270" s="151"/>
      <c r="CS270" s="151"/>
      <c r="CT270" s="151"/>
      <c r="CU270" s="151"/>
      <c r="CV270" s="151"/>
      <c r="CW270" s="151"/>
      <c r="CX270" s="151"/>
      <c r="CY270" s="151"/>
      <c r="CZ270" s="151"/>
      <c r="DA270" s="151"/>
      <c r="DB270" s="151"/>
      <c r="DC270" s="151"/>
      <c r="DD270" s="151"/>
      <c r="DE270" s="151"/>
      <c r="DF270" s="151"/>
      <c r="DG270" s="151"/>
      <c r="DH270" s="151"/>
      <c r="DI270" s="151"/>
      <c r="DJ270" s="151"/>
      <c r="DK270" s="151"/>
      <c r="DL270" s="151"/>
      <c r="DM270" s="151"/>
      <c r="DN270" s="151"/>
      <c r="DO270" s="151"/>
      <c r="DP270" s="151"/>
      <c r="DQ270" s="151"/>
      <c r="DR270" s="151"/>
      <c r="DS270" s="151"/>
      <c r="DT270" s="151"/>
      <c r="DU270" s="151"/>
      <c r="DV270" s="151"/>
      <c r="DW270" s="151"/>
      <c r="DX270" s="151"/>
      <c r="DY270" s="151"/>
      <c r="DZ270" s="151"/>
      <c r="EA270" s="151"/>
      <c r="EB270" s="151"/>
      <c r="EC270" s="151"/>
      <c r="ED270" s="151"/>
      <c r="EE270" s="151"/>
      <c r="EF270" s="151"/>
      <c r="EG270" s="151"/>
      <c r="EH270" s="151"/>
      <c r="EI270" s="151"/>
      <c r="EJ270" s="151"/>
      <c r="EK270" s="151"/>
      <c r="EL270" s="151"/>
      <c r="EM270" s="151"/>
      <c r="EN270" s="151"/>
      <c r="EO270" s="151"/>
      <c r="EP270" s="151"/>
      <c r="EQ270" s="151"/>
      <c r="ER270" s="151"/>
      <c r="ES270" s="151"/>
      <c r="ET270" s="151"/>
      <c r="EU270" s="151"/>
      <c r="EV270" s="151"/>
      <c r="EW270" s="151"/>
      <c r="EX270" s="151"/>
      <c r="EY270" s="151"/>
      <c r="EZ270" s="151"/>
      <c r="FA270" s="151"/>
      <c r="FB270" s="151"/>
      <c r="FC270" s="151"/>
      <c r="FD270" s="151"/>
      <c r="FE270" s="151"/>
      <c r="FF270" s="151"/>
      <c r="FG270" s="151"/>
      <c r="FH270" s="151"/>
      <c r="FI270" s="151"/>
      <c r="FJ270" s="151"/>
      <c r="FK270" s="151"/>
      <c r="FL270" s="151"/>
      <c r="FM270" s="151"/>
      <c r="FN270" s="151"/>
      <c r="FO270" s="151"/>
      <c r="FP270" s="151"/>
      <c r="FQ270" s="151"/>
      <c r="FR270" s="151"/>
      <c r="FS270" s="151"/>
      <c r="FT270" s="151"/>
      <c r="FU270" s="151"/>
      <c r="FV270" s="151"/>
      <c r="FW270" s="151"/>
      <c r="FX270" s="151"/>
      <c r="FY270" s="151"/>
      <c r="FZ270" s="151"/>
      <c r="GA270" s="151"/>
      <c r="GB270" s="151"/>
      <c r="GC270" s="151"/>
      <c r="GD270" s="151"/>
      <c r="GE270" s="151"/>
      <c r="GF270" s="151"/>
      <c r="GG270" s="151"/>
      <c r="GH270" s="151"/>
      <c r="GI270" s="151"/>
      <c r="GJ270" s="151"/>
      <c r="GK270" s="151"/>
      <c r="GL270" s="151"/>
      <c r="GM270" s="151"/>
      <c r="GN270" s="151">
        <v>35</v>
      </c>
      <c r="GO270" s="151"/>
      <c r="GP270" s="151">
        <v>1</v>
      </c>
      <c r="GQ270" s="151">
        <v>47</v>
      </c>
      <c r="GR270" s="151"/>
      <c r="GS270" s="151"/>
      <c r="GT270" s="151">
        <v>142</v>
      </c>
      <c r="GU270" s="151">
        <v>216</v>
      </c>
      <c r="GV270" s="151">
        <v>280</v>
      </c>
      <c r="GW270" s="151">
        <v>71</v>
      </c>
      <c r="GX270" s="151"/>
      <c r="GY270" s="151"/>
      <c r="GZ270" s="151">
        <v>2</v>
      </c>
      <c r="HA270" s="151"/>
      <c r="HB270" s="151"/>
      <c r="HC270" s="151">
        <v>1110</v>
      </c>
      <c r="HD270" s="151">
        <v>944</v>
      </c>
      <c r="HE270" s="151">
        <v>1</v>
      </c>
      <c r="HF270" s="151">
        <v>1836</v>
      </c>
      <c r="HG270" s="151">
        <v>50</v>
      </c>
      <c r="HH270" s="151">
        <v>3435</v>
      </c>
      <c r="HI270" s="151"/>
      <c r="HJ270" s="151"/>
      <c r="HK270" s="151">
        <v>54</v>
      </c>
      <c r="HL270" s="151"/>
      <c r="HM270" s="151"/>
      <c r="HN270" s="151"/>
      <c r="HO270" s="151"/>
      <c r="HP270" s="151"/>
      <c r="HQ270" s="151"/>
      <c r="HR270" s="151"/>
      <c r="HS270" s="151"/>
      <c r="HT270" s="151"/>
      <c r="HU270" s="151"/>
      <c r="HV270" s="151"/>
      <c r="HW270" s="151"/>
      <c r="HX270" s="151">
        <v>40</v>
      </c>
      <c r="HY270" s="151"/>
      <c r="HZ270" s="151"/>
      <c r="IA270" s="151"/>
      <c r="IB270" s="151"/>
      <c r="IC270" s="151"/>
      <c r="ID270" s="151"/>
      <c r="IE270" s="151">
        <v>6</v>
      </c>
      <c r="IF270" s="151"/>
      <c r="IG270" s="151"/>
      <c r="IH270" s="151">
        <v>122</v>
      </c>
      <c r="II270" s="151"/>
      <c r="IJ270" s="151">
        <v>3</v>
      </c>
      <c r="IK270" s="151"/>
      <c r="IL270" s="151"/>
      <c r="IM270" s="151">
        <v>13</v>
      </c>
      <c r="IN270" s="151"/>
      <c r="IO270" s="151"/>
      <c r="IP270" s="151">
        <v>2</v>
      </c>
      <c r="IQ270" s="151">
        <v>87</v>
      </c>
      <c r="IR270" s="151">
        <v>11</v>
      </c>
      <c r="IS270" s="151">
        <v>31</v>
      </c>
      <c r="IT270" s="151"/>
      <c r="IU270" s="151">
        <v>124</v>
      </c>
      <c r="IV270" s="151">
        <v>153</v>
      </c>
      <c r="IW270" s="151">
        <v>213</v>
      </c>
      <c r="IX270" s="151">
        <v>534</v>
      </c>
      <c r="IY270" s="151">
        <v>1116</v>
      </c>
      <c r="IZ270" s="151"/>
      <c r="JA270" s="151">
        <v>134</v>
      </c>
      <c r="JB270" s="151"/>
      <c r="JC270" s="151"/>
      <c r="JD270" s="151"/>
      <c r="JE270" s="151"/>
      <c r="JF270" s="151"/>
      <c r="JG270" s="151">
        <v>26</v>
      </c>
      <c r="JH270" s="151"/>
      <c r="JI270" s="151"/>
      <c r="JJ270" s="151"/>
      <c r="JK270" s="151"/>
      <c r="JL270" s="151"/>
      <c r="JM270" s="151"/>
      <c r="JN270" s="151"/>
      <c r="JO270" s="151"/>
      <c r="JP270" s="151"/>
      <c r="JQ270" s="151">
        <v>9</v>
      </c>
      <c r="JR270" s="151">
        <v>70</v>
      </c>
      <c r="JS270" s="151"/>
      <c r="JT270" s="151">
        <v>3</v>
      </c>
      <c r="JU270" s="151">
        <v>2</v>
      </c>
      <c r="JV270" s="151"/>
      <c r="JW270" s="151"/>
      <c r="JX270" s="151"/>
      <c r="JY270" s="151"/>
      <c r="JZ270" s="151"/>
      <c r="KA270" s="151"/>
      <c r="KB270" s="151"/>
      <c r="KC270" s="151"/>
      <c r="KD270" s="151"/>
      <c r="KE270" s="151"/>
      <c r="KF270" s="151"/>
      <c r="KG270" s="151"/>
      <c r="KH270" s="151"/>
      <c r="KI270" s="151"/>
      <c r="KJ270" s="151"/>
      <c r="KK270" s="151"/>
      <c r="KL270" s="151"/>
      <c r="KM270" s="151"/>
      <c r="KN270" s="151"/>
      <c r="KO270" s="151">
        <v>1</v>
      </c>
      <c r="KP270" s="151">
        <v>1</v>
      </c>
      <c r="KQ270" s="151"/>
      <c r="KR270" s="151">
        <v>4</v>
      </c>
      <c r="KS270" s="151">
        <v>14</v>
      </c>
      <c r="KT270" s="151">
        <v>7</v>
      </c>
      <c r="KU270" s="151"/>
      <c r="KV270" s="151"/>
      <c r="KW270" s="151"/>
      <c r="KX270" s="151"/>
      <c r="KY270" s="151"/>
      <c r="KZ270" s="151"/>
      <c r="LA270" s="151">
        <v>8</v>
      </c>
      <c r="LB270" s="151"/>
      <c r="LC270" s="151"/>
      <c r="LD270" s="151"/>
      <c r="LE270" s="151"/>
      <c r="LF270" s="151"/>
      <c r="LG270" s="151"/>
      <c r="LH270" s="151"/>
      <c r="LI270" s="151"/>
      <c r="LJ270" s="151">
        <v>75</v>
      </c>
      <c r="LK270" s="151"/>
      <c r="LL270" s="151"/>
      <c r="LM270" s="151"/>
      <c r="LN270" s="151"/>
      <c r="LO270" s="151">
        <v>3</v>
      </c>
      <c r="LP270" s="151">
        <v>12</v>
      </c>
      <c r="LQ270" s="151">
        <v>10</v>
      </c>
      <c r="LR270" s="151">
        <v>142</v>
      </c>
      <c r="LS270" s="151">
        <v>2</v>
      </c>
      <c r="LT270" s="151">
        <v>1</v>
      </c>
      <c r="LU270" s="151">
        <v>3</v>
      </c>
      <c r="LV270" s="151"/>
      <c r="LW270" s="151"/>
      <c r="LX270" s="151">
        <v>2</v>
      </c>
      <c r="LY270" s="151">
        <v>31</v>
      </c>
      <c r="LZ270" s="151">
        <v>5</v>
      </c>
      <c r="MA270" s="151">
        <v>11</v>
      </c>
      <c r="MB270" s="151">
        <v>21</v>
      </c>
      <c r="MC270" s="151">
        <v>3</v>
      </c>
      <c r="MD270" s="151">
        <v>4</v>
      </c>
      <c r="ME270" s="151"/>
      <c r="MF270" s="151">
        <v>11</v>
      </c>
      <c r="MG270" s="151"/>
      <c r="MH270" s="151">
        <v>9</v>
      </c>
      <c r="MI270" s="151">
        <v>39</v>
      </c>
      <c r="MJ270" s="151">
        <v>1</v>
      </c>
      <c r="MK270" s="151">
        <v>1</v>
      </c>
      <c r="ML270" s="151">
        <v>14</v>
      </c>
      <c r="MM270" s="151"/>
      <c r="MN270" s="151">
        <v>2</v>
      </c>
      <c r="MO270" s="151">
        <v>33</v>
      </c>
      <c r="MP270" s="151">
        <v>21</v>
      </c>
      <c r="MQ270" s="151"/>
      <c r="MR270" s="151"/>
      <c r="MS270" s="151"/>
      <c r="MT270" s="151">
        <v>19</v>
      </c>
      <c r="MU270" s="151">
        <v>11</v>
      </c>
      <c r="MV270" s="151">
        <v>1</v>
      </c>
      <c r="MW270" s="151">
        <v>51</v>
      </c>
      <c r="MX270" s="151">
        <v>1</v>
      </c>
      <c r="MY270" s="151">
        <v>4</v>
      </c>
      <c r="MZ270" s="151">
        <v>0</v>
      </c>
      <c r="NA270" s="151">
        <v>1</v>
      </c>
      <c r="NB270" s="151"/>
      <c r="NC270" s="151"/>
      <c r="ND270" s="151"/>
      <c r="NE270" s="151">
        <v>17</v>
      </c>
      <c r="NF270" s="151">
        <v>4</v>
      </c>
      <c r="NG270" s="151"/>
      <c r="NH270" s="151"/>
      <c r="NI270" s="151"/>
      <c r="NJ270" s="151"/>
      <c r="NK270" s="151">
        <v>1</v>
      </c>
      <c r="NL270" s="151"/>
      <c r="NM270" s="151"/>
      <c r="NN270" s="151"/>
      <c r="NO270" s="151">
        <v>4</v>
      </c>
      <c r="NP270" s="151">
        <v>4</v>
      </c>
      <c r="NQ270" s="151">
        <v>22</v>
      </c>
      <c r="NR270" s="151">
        <v>1</v>
      </c>
      <c r="NS270" s="151">
        <v>1</v>
      </c>
      <c r="NT270" s="151">
        <v>5</v>
      </c>
      <c r="NU270" s="151">
        <v>10</v>
      </c>
      <c r="NV270" s="151">
        <v>6</v>
      </c>
      <c r="NW270" s="151">
        <v>20</v>
      </c>
      <c r="NX270" s="151">
        <v>0</v>
      </c>
      <c r="NY270" s="151">
        <v>1</v>
      </c>
      <c r="NZ270" s="151">
        <v>1</v>
      </c>
      <c r="OA270" s="151"/>
      <c r="OB270" s="151">
        <v>0</v>
      </c>
      <c r="OC270" s="151">
        <v>3</v>
      </c>
      <c r="OD270" s="151"/>
      <c r="OE270" s="151"/>
      <c r="OF270" s="151"/>
      <c r="OG270" s="151"/>
      <c r="OH270" s="151"/>
      <c r="OI270" s="151"/>
      <c r="OJ270" s="151"/>
      <c r="OK270" s="151"/>
      <c r="OL270" s="151"/>
      <c r="OM270" s="151">
        <v>2</v>
      </c>
      <c r="ON270" s="151"/>
      <c r="OO270" s="152">
        <v>1</v>
      </c>
      <c r="OP270" s="142">
        <v>11616</v>
      </c>
      <c r="OQ270" s="153"/>
      <c r="OR270" s="151"/>
      <c r="OS270" s="151"/>
      <c r="OT270" s="151"/>
      <c r="OU270" s="151"/>
      <c r="OV270" s="151">
        <v>27</v>
      </c>
      <c r="OW270" s="151">
        <v>497</v>
      </c>
      <c r="OX270" s="151">
        <v>-1025</v>
      </c>
      <c r="OY270" s="151"/>
      <c r="OZ270" s="151"/>
      <c r="PA270" s="151"/>
      <c r="PB270" s="151"/>
      <c r="PC270" s="151"/>
      <c r="PD270" s="151"/>
      <c r="PE270" s="151"/>
      <c r="PF270" s="151"/>
      <c r="PG270" s="151"/>
      <c r="PH270" s="151"/>
      <c r="PI270" s="151"/>
      <c r="PJ270" s="154"/>
      <c r="PK270" s="142">
        <v>-501</v>
      </c>
      <c r="PL270" s="142">
        <v>11115</v>
      </c>
    </row>
    <row r="271" spans="1:428" ht="15" x14ac:dyDescent="0.25">
      <c r="A271" s="156">
        <v>326190</v>
      </c>
      <c r="B271" s="157" t="s">
        <v>734</v>
      </c>
      <c r="C271" s="147" t="s">
        <v>453</v>
      </c>
      <c r="D271" s="153">
        <v>27</v>
      </c>
      <c r="E271" s="151">
        <v>28</v>
      </c>
      <c r="F271" s="151"/>
      <c r="G271" s="151"/>
      <c r="H271" s="151">
        <v>300</v>
      </c>
      <c r="I271" s="151">
        <v>26</v>
      </c>
      <c r="J271" s="151"/>
      <c r="K271" s="151"/>
      <c r="L271" s="151"/>
      <c r="M271" s="151"/>
      <c r="N271" s="151"/>
      <c r="O271" s="151">
        <v>14</v>
      </c>
      <c r="P271" s="151">
        <v>23</v>
      </c>
      <c r="Q271" s="151">
        <v>40</v>
      </c>
      <c r="R271" s="151">
        <v>45</v>
      </c>
      <c r="S271" s="151">
        <v>4</v>
      </c>
      <c r="T271" s="151">
        <v>39</v>
      </c>
      <c r="U271" s="151">
        <v>25</v>
      </c>
      <c r="V271" s="151">
        <v>69</v>
      </c>
      <c r="W271" s="151">
        <v>19</v>
      </c>
      <c r="X271" s="151">
        <v>595</v>
      </c>
      <c r="Y271" s="151">
        <v>6</v>
      </c>
      <c r="Z271" s="151"/>
      <c r="AA271" s="151"/>
      <c r="AB271" s="151">
        <v>530</v>
      </c>
      <c r="AC271" s="151">
        <v>325</v>
      </c>
      <c r="AD271" s="151">
        <v>3706</v>
      </c>
      <c r="AE271" s="151">
        <v>1291</v>
      </c>
      <c r="AF271" s="151">
        <v>1651</v>
      </c>
      <c r="AG271" s="151">
        <v>360</v>
      </c>
      <c r="AH271" s="151">
        <v>2013</v>
      </c>
      <c r="AI271" s="151">
        <v>212</v>
      </c>
      <c r="AJ271" s="151">
        <v>536</v>
      </c>
      <c r="AK271" s="151">
        <v>450</v>
      </c>
      <c r="AL271" s="151">
        <v>3019</v>
      </c>
      <c r="AM271" s="151">
        <v>437</v>
      </c>
      <c r="AN271" s="151">
        <v>1</v>
      </c>
      <c r="AO271" s="151">
        <v>2</v>
      </c>
      <c r="AP271" s="151">
        <v>4</v>
      </c>
      <c r="AQ271" s="151">
        <v>435</v>
      </c>
      <c r="AR271" s="151">
        <v>5</v>
      </c>
      <c r="AS271" s="151">
        <v>5</v>
      </c>
      <c r="AT271" s="151">
        <v>0</v>
      </c>
      <c r="AU271" s="151">
        <v>28</v>
      </c>
      <c r="AV271" s="151">
        <v>31</v>
      </c>
      <c r="AW271" s="151">
        <v>268</v>
      </c>
      <c r="AX271" s="151"/>
      <c r="AY271" s="151">
        <v>9</v>
      </c>
      <c r="AZ271" s="151">
        <v>4</v>
      </c>
      <c r="BA271" s="151">
        <v>0</v>
      </c>
      <c r="BB271" s="151">
        <v>3</v>
      </c>
      <c r="BC271" s="151">
        <v>22</v>
      </c>
      <c r="BD271" s="151">
        <v>68</v>
      </c>
      <c r="BE271" s="151">
        <v>34</v>
      </c>
      <c r="BF271" s="151">
        <v>0</v>
      </c>
      <c r="BG271" s="151">
        <v>0</v>
      </c>
      <c r="BH271" s="151">
        <v>0</v>
      </c>
      <c r="BI271" s="151">
        <v>11</v>
      </c>
      <c r="BJ271" s="151">
        <v>0</v>
      </c>
      <c r="BK271" s="151">
        <v>5</v>
      </c>
      <c r="BL271" s="151">
        <v>9</v>
      </c>
      <c r="BM271" s="151">
        <v>7</v>
      </c>
      <c r="BN271" s="151">
        <v>2</v>
      </c>
      <c r="BO271" s="151">
        <v>0</v>
      </c>
      <c r="BP271" s="151">
        <v>15</v>
      </c>
      <c r="BQ271" s="151">
        <v>27</v>
      </c>
      <c r="BR271" s="151">
        <v>12</v>
      </c>
      <c r="BS271" s="151">
        <v>7</v>
      </c>
      <c r="BT271" s="151">
        <v>10</v>
      </c>
      <c r="BU271" s="151">
        <v>6</v>
      </c>
      <c r="BV271" s="151">
        <v>4</v>
      </c>
      <c r="BW271" s="151">
        <v>11</v>
      </c>
      <c r="BX271" s="151">
        <v>30</v>
      </c>
      <c r="BY271" s="151">
        <v>20</v>
      </c>
      <c r="BZ271" s="151">
        <v>13</v>
      </c>
      <c r="CA271" s="151">
        <v>27</v>
      </c>
      <c r="CB271" s="151">
        <v>120</v>
      </c>
      <c r="CC271" s="151">
        <v>33</v>
      </c>
      <c r="CD271" s="151">
        <v>5</v>
      </c>
      <c r="CE271" s="151">
        <v>0</v>
      </c>
      <c r="CF271" s="151">
        <v>108</v>
      </c>
      <c r="CG271" s="151">
        <v>12</v>
      </c>
      <c r="CH271" s="151">
        <v>321</v>
      </c>
      <c r="CI271" s="151">
        <v>79</v>
      </c>
      <c r="CJ271" s="151">
        <v>170</v>
      </c>
      <c r="CK271" s="151">
        <v>170</v>
      </c>
      <c r="CL271" s="151">
        <v>7</v>
      </c>
      <c r="CM271" s="151">
        <v>39</v>
      </c>
      <c r="CN271" s="151">
        <v>10</v>
      </c>
      <c r="CO271" s="151">
        <v>4</v>
      </c>
      <c r="CP271" s="151">
        <v>121</v>
      </c>
      <c r="CQ271" s="151">
        <v>53</v>
      </c>
      <c r="CR271" s="151">
        <v>459</v>
      </c>
      <c r="CS271" s="151">
        <v>23</v>
      </c>
      <c r="CT271" s="151">
        <v>191</v>
      </c>
      <c r="CU271" s="151">
        <v>13</v>
      </c>
      <c r="CV271" s="151">
        <v>15</v>
      </c>
      <c r="CW271" s="151">
        <v>25</v>
      </c>
      <c r="CX271" s="151">
        <v>1</v>
      </c>
      <c r="CY271" s="151">
        <v>0</v>
      </c>
      <c r="CZ271" s="151">
        <v>0</v>
      </c>
      <c r="DA271" s="151">
        <v>1008</v>
      </c>
      <c r="DB271" s="151">
        <v>160</v>
      </c>
      <c r="DC271" s="151">
        <v>451</v>
      </c>
      <c r="DD271" s="151">
        <v>15</v>
      </c>
      <c r="DE271" s="151">
        <v>116</v>
      </c>
      <c r="DF271" s="151">
        <v>0</v>
      </c>
      <c r="DG271" s="151"/>
      <c r="DH271" s="151">
        <v>122</v>
      </c>
      <c r="DI271" s="151">
        <v>1</v>
      </c>
      <c r="DJ271" s="151">
        <v>1</v>
      </c>
      <c r="DK271" s="151">
        <v>1</v>
      </c>
      <c r="DL271" s="151">
        <v>44</v>
      </c>
      <c r="DM271" s="151">
        <v>2</v>
      </c>
      <c r="DN271" s="151">
        <v>33</v>
      </c>
      <c r="DO271" s="151">
        <v>43</v>
      </c>
      <c r="DP271" s="151">
        <v>3</v>
      </c>
      <c r="DQ271" s="151">
        <v>33</v>
      </c>
      <c r="DR271" s="151">
        <v>130</v>
      </c>
      <c r="DS271" s="151">
        <v>3</v>
      </c>
      <c r="DT271" s="151">
        <v>47</v>
      </c>
      <c r="DU271" s="151">
        <v>18</v>
      </c>
      <c r="DV271" s="151">
        <v>18</v>
      </c>
      <c r="DW271" s="151">
        <v>12</v>
      </c>
      <c r="DX271" s="151">
        <v>12</v>
      </c>
      <c r="DY271" s="151">
        <v>154</v>
      </c>
      <c r="DZ271" s="151">
        <v>0</v>
      </c>
      <c r="EA271" s="151">
        <v>204</v>
      </c>
      <c r="EB271" s="151">
        <v>18</v>
      </c>
      <c r="EC271" s="151">
        <v>53</v>
      </c>
      <c r="ED271" s="151">
        <v>0</v>
      </c>
      <c r="EE271" s="151">
        <v>47</v>
      </c>
      <c r="EF271" s="151">
        <v>89</v>
      </c>
      <c r="EG271" s="151">
        <v>357</v>
      </c>
      <c r="EH271" s="151">
        <v>7</v>
      </c>
      <c r="EI271" s="151">
        <v>4</v>
      </c>
      <c r="EJ271" s="151">
        <v>0</v>
      </c>
      <c r="EK271" s="151">
        <v>8</v>
      </c>
      <c r="EL271" s="151">
        <v>159</v>
      </c>
      <c r="EM271" s="151">
        <v>14</v>
      </c>
      <c r="EN271" s="151">
        <v>1</v>
      </c>
      <c r="EO271" s="151">
        <v>8</v>
      </c>
      <c r="EP271" s="151">
        <v>0</v>
      </c>
      <c r="EQ271" s="151">
        <v>3</v>
      </c>
      <c r="ER271" s="151">
        <v>330</v>
      </c>
      <c r="ES271" s="151">
        <v>896</v>
      </c>
      <c r="ET271" s="151">
        <v>186</v>
      </c>
      <c r="EU271" s="151">
        <v>114</v>
      </c>
      <c r="EV271" s="151">
        <v>165</v>
      </c>
      <c r="EW271" s="151">
        <v>4</v>
      </c>
      <c r="EX271" s="151">
        <v>104</v>
      </c>
      <c r="EY271" s="151">
        <v>205</v>
      </c>
      <c r="EZ271" s="151">
        <v>558</v>
      </c>
      <c r="FA271" s="151">
        <v>610</v>
      </c>
      <c r="FB271" s="151">
        <v>280</v>
      </c>
      <c r="FC271" s="151">
        <v>939</v>
      </c>
      <c r="FD271" s="151">
        <v>1276</v>
      </c>
      <c r="FE271" s="151">
        <v>187</v>
      </c>
      <c r="FF271" s="151">
        <v>1444</v>
      </c>
      <c r="FG271" s="151">
        <v>1</v>
      </c>
      <c r="FH271" s="151">
        <v>719</v>
      </c>
      <c r="FI271" s="151">
        <v>25</v>
      </c>
      <c r="FJ271" s="151">
        <v>0</v>
      </c>
      <c r="FK271" s="151">
        <v>2</v>
      </c>
      <c r="FL271" s="151">
        <v>123</v>
      </c>
      <c r="FM271" s="151">
        <v>0</v>
      </c>
      <c r="FN271" s="151"/>
      <c r="FO271" s="151">
        <v>3</v>
      </c>
      <c r="FP271" s="151">
        <v>0</v>
      </c>
      <c r="FQ271" s="151">
        <v>96</v>
      </c>
      <c r="FR271" s="151">
        <v>49</v>
      </c>
      <c r="FS271" s="151">
        <v>23</v>
      </c>
      <c r="FT271" s="151">
        <v>36</v>
      </c>
      <c r="FU271" s="151">
        <v>36</v>
      </c>
      <c r="FV271" s="151">
        <v>38</v>
      </c>
      <c r="FW271" s="151">
        <v>141</v>
      </c>
      <c r="FX271" s="151">
        <v>6</v>
      </c>
      <c r="FY271" s="151">
        <v>674</v>
      </c>
      <c r="FZ271" s="151">
        <v>193</v>
      </c>
      <c r="GA271" s="151">
        <v>80</v>
      </c>
      <c r="GB271" s="151">
        <v>260</v>
      </c>
      <c r="GC271" s="151">
        <v>70</v>
      </c>
      <c r="GD271" s="151">
        <v>3</v>
      </c>
      <c r="GE271" s="151">
        <v>7</v>
      </c>
      <c r="GF271" s="151">
        <v>5</v>
      </c>
      <c r="GG271" s="151">
        <v>19</v>
      </c>
      <c r="GH271" s="151">
        <v>772</v>
      </c>
      <c r="GI271" s="151">
        <v>91</v>
      </c>
      <c r="GJ271" s="151">
        <v>3</v>
      </c>
      <c r="GK271" s="151">
        <v>14</v>
      </c>
      <c r="GL271" s="151">
        <v>1</v>
      </c>
      <c r="GM271" s="151">
        <v>13</v>
      </c>
      <c r="GN271" s="151">
        <v>15</v>
      </c>
      <c r="GO271" s="151">
        <v>28</v>
      </c>
      <c r="GP271" s="151">
        <v>12</v>
      </c>
      <c r="GQ271" s="151">
        <v>74</v>
      </c>
      <c r="GR271" s="151">
        <v>13</v>
      </c>
      <c r="GS271" s="151">
        <v>13</v>
      </c>
      <c r="GT271" s="151">
        <v>31</v>
      </c>
      <c r="GU271" s="151">
        <v>45</v>
      </c>
      <c r="GV271" s="151">
        <v>274</v>
      </c>
      <c r="GW271" s="151">
        <v>23</v>
      </c>
      <c r="GX271" s="151">
        <v>348</v>
      </c>
      <c r="GY271" s="151">
        <v>118</v>
      </c>
      <c r="GZ271" s="151">
        <v>4</v>
      </c>
      <c r="HA271" s="151">
        <v>26</v>
      </c>
      <c r="HB271" s="151">
        <v>24</v>
      </c>
      <c r="HC271" s="151">
        <v>808</v>
      </c>
      <c r="HD271" s="151">
        <v>2005</v>
      </c>
      <c r="HE271" s="151">
        <v>47</v>
      </c>
      <c r="HF271" s="151">
        <v>912</v>
      </c>
      <c r="HG271" s="151">
        <v>665</v>
      </c>
      <c r="HH271" s="151">
        <v>258</v>
      </c>
      <c r="HI271" s="151">
        <v>11</v>
      </c>
      <c r="HJ271" s="151">
        <v>1</v>
      </c>
      <c r="HK271" s="151">
        <v>0</v>
      </c>
      <c r="HL271" s="151">
        <v>16</v>
      </c>
      <c r="HM271" s="151">
        <v>2</v>
      </c>
      <c r="HN271" s="151">
        <v>2</v>
      </c>
      <c r="HO271" s="151">
        <v>3</v>
      </c>
      <c r="HP271" s="151">
        <v>6</v>
      </c>
      <c r="HQ271" s="151">
        <v>0</v>
      </c>
      <c r="HR271" s="151">
        <v>0</v>
      </c>
      <c r="HS271" s="151">
        <v>0</v>
      </c>
      <c r="HT271" s="151">
        <v>18</v>
      </c>
      <c r="HU271" s="151"/>
      <c r="HV271" s="151">
        <v>74</v>
      </c>
      <c r="HW271" s="151">
        <v>4</v>
      </c>
      <c r="HX271" s="151">
        <v>67</v>
      </c>
      <c r="HY271" s="151">
        <v>15</v>
      </c>
      <c r="HZ271" s="151">
        <v>1</v>
      </c>
      <c r="IA271" s="151">
        <v>15</v>
      </c>
      <c r="IB271" s="151">
        <v>4</v>
      </c>
      <c r="IC271" s="151">
        <v>451</v>
      </c>
      <c r="ID271" s="151">
        <v>0</v>
      </c>
      <c r="IE271" s="151">
        <v>47</v>
      </c>
      <c r="IF271" s="151">
        <v>7</v>
      </c>
      <c r="IG271" s="151">
        <v>0</v>
      </c>
      <c r="IH271" s="151">
        <v>99</v>
      </c>
      <c r="II271" s="151">
        <v>0</v>
      </c>
      <c r="IJ271" s="151">
        <v>1</v>
      </c>
      <c r="IK271" s="151">
        <v>6</v>
      </c>
      <c r="IL271" s="151">
        <v>32</v>
      </c>
      <c r="IM271" s="151">
        <v>62</v>
      </c>
      <c r="IN271" s="151">
        <v>684</v>
      </c>
      <c r="IO271" s="151">
        <v>8</v>
      </c>
      <c r="IP271" s="151">
        <v>39</v>
      </c>
      <c r="IQ271" s="151">
        <v>383</v>
      </c>
      <c r="IR271" s="151">
        <v>65</v>
      </c>
      <c r="IS271" s="151">
        <v>138</v>
      </c>
      <c r="IT271" s="151">
        <v>0</v>
      </c>
      <c r="IU271" s="151">
        <v>28</v>
      </c>
      <c r="IV271" s="151">
        <v>914</v>
      </c>
      <c r="IW271" s="151">
        <v>21</v>
      </c>
      <c r="IX271" s="151">
        <v>477</v>
      </c>
      <c r="IY271" s="151">
        <v>1099</v>
      </c>
      <c r="IZ271" s="151">
        <v>0</v>
      </c>
      <c r="JA271" s="151">
        <v>158</v>
      </c>
      <c r="JB271" s="151">
        <v>45</v>
      </c>
      <c r="JC271" s="151">
        <v>5</v>
      </c>
      <c r="JD271" s="151">
        <v>0</v>
      </c>
      <c r="JE271" s="151">
        <v>14</v>
      </c>
      <c r="JF271" s="151">
        <v>9</v>
      </c>
      <c r="JG271" s="151">
        <v>1</v>
      </c>
      <c r="JH271" s="151">
        <v>5101</v>
      </c>
      <c r="JI271" s="151">
        <v>51</v>
      </c>
      <c r="JJ271" s="151">
        <v>4</v>
      </c>
      <c r="JK271" s="151">
        <v>124</v>
      </c>
      <c r="JL271" s="151">
        <v>3990</v>
      </c>
      <c r="JM271" s="151">
        <v>429</v>
      </c>
      <c r="JN271" s="151">
        <v>316</v>
      </c>
      <c r="JO271" s="151">
        <v>1399</v>
      </c>
      <c r="JP271" s="151">
        <v>1138</v>
      </c>
      <c r="JQ271" s="151">
        <v>602</v>
      </c>
      <c r="JR271" s="151">
        <v>1332</v>
      </c>
      <c r="JS271" s="151">
        <v>236</v>
      </c>
      <c r="JT271" s="151">
        <v>2261</v>
      </c>
      <c r="JU271" s="151">
        <v>280</v>
      </c>
      <c r="JV271" s="151"/>
      <c r="JW271" s="151">
        <v>631</v>
      </c>
      <c r="JX271" s="151">
        <v>884</v>
      </c>
      <c r="JY271" s="151">
        <v>315</v>
      </c>
      <c r="JZ271" s="151">
        <v>371</v>
      </c>
      <c r="KA271" s="151">
        <v>236</v>
      </c>
      <c r="KB271" s="151">
        <v>653</v>
      </c>
      <c r="KC271" s="151">
        <v>265</v>
      </c>
      <c r="KD271" s="151">
        <v>484</v>
      </c>
      <c r="KE271" s="151">
        <v>481</v>
      </c>
      <c r="KF271" s="151"/>
      <c r="KG271" s="151">
        <v>3</v>
      </c>
      <c r="KH271" s="151">
        <v>0</v>
      </c>
      <c r="KI271" s="151">
        <v>519</v>
      </c>
      <c r="KJ271" s="151">
        <v>25</v>
      </c>
      <c r="KK271" s="151">
        <v>67</v>
      </c>
      <c r="KL271" s="151">
        <v>68</v>
      </c>
      <c r="KM271" s="151">
        <v>2306</v>
      </c>
      <c r="KN271" s="151">
        <v>252</v>
      </c>
      <c r="KO271" s="151">
        <v>6</v>
      </c>
      <c r="KP271" s="151">
        <v>85</v>
      </c>
      <c r="KQ271" s="151">
        <v>9</v>
      </c>
      <c r="KR271" s="151">
        <v>56</v>
      </c>
      <c r="KS271" s="151">
        <v>57</v>
      </c>
      <c r="KT271" s="151">
        <v>39</v>
      </c>
      <c r="KU271" s="151"/>
      <c r="KV271" s="151">
        <v>1</v>
      </c>
      <c r="KW271" s="151">
        <v>226</v>
      </c>
      <c r="KX271" s="151">
        <v>738</v>
      </c>
      <c r="KY271" s="151">
        <v>916</v>
      </c>
      <c r="KZ271" s="151">
        <v>35</v>
      </c>
      <c r="LA271" s="151">
        <v>121</v>
      </c>
      <c r="LB271" s="151">
        <v>114</v>
      </c>
      <c r="LC271" s="151"/>
      <c r="LD271" s="151">
        <v>11</v>
      </c>
      <c r="LE271" s="151">
        <v>17</v>
      </c>
      <c r="LF271" s="151">
        <v>78</v>
      </c>
      <c r="LG271" s="151">
        <v>2</v>
      </c>
      <c r="LH271" s="151"/>
      <c r="LI271" s="151">
        <v>2</v>
      </c>
      <c r="LJ271" s="151">
        <v>208</v>
      </c>
      <c r="LK271" s="151">
        <v>0</v>
      </c>
      <c r="LL271" s="151">
        <v>5</v>
      </c>
      <c r="LM271" s="151">
        <v>4</v>
      </c>
      <c r="LN271" s="151">
        <v>33</v>
      </c>
      <c r="LO271" s="151">
        <v>230</v>
      </c>
      <c r="LP271" s="151">
        <v>139</v>
      </c>
      <c r="LQ271" s="151">
        <v>36</v>
      </c>
      <c r="LR271" s="151">
        <v>402</v>
      </c>
      <c r="LS271" s="151">
        <v>24</v>
      </c>
      <c r="LT271" s="151">
        <v>5</v>
      </c>
      <c r="LU271" s="151">
        <v>1073</v>
      </c>
      <c r="LV271" s="151">
        <v>13</v>
      </c>
      <c r="LW271" s="151">
        <v>28</v>
      </c>
      <c r="LX271" s="151">
        <v>1263</v>
      </c>
      <c r="LY271" s="151">
        <v>121</v>
      </c>
      <c r="LZ271" s="151">
        <v>27</v>
      </c>
      <c r="MA271" s="151">
        <v>1017</v>
      </c>
      <c r="MB271" s="151">
        <v>125</v>
      </c>
      <c r="MC271" s="151">
        <v>342</v>
      </c>
      <c r="MD271" s="151">
        <v>15</v>
      </c>
      <c r="ME271" s="151">
        <v>5</v>
      </c>
      <c r="MF271" s="151">
        <v>85</v>
      </c>
      <c r="MG271" s="151">
        <v>29</v>
      </c>
      <c r="MH271" s="151">
        <v>63</v>
      </c>
      <c r="MI271" s="151">
        <v>496</v>
      </c>
      <c r="MJ271" s="151">
        <v>14</v>
      </c>
      <c r="MK271" s="151">
        <v>6</v>
      </c>
      <c r="ML271" s="151">
        <v>101</v>
      </c>
      <c r="MM271" s="151">
        <v>14</v>
      </c>
      <c r="MN271" s="151">
        <v>76</v>
      </c>
      <c r="MO271" s="151">
        <v>284</v>
      </c>
      <c r="MP271" s="151">
        <v>128</v>
      </c>
      <c r="MQ271" s="151">
        <v>17</v>
      </c>
      <c r="MR271" s="151">
        <v>252</v>
      </c>
      <c r="MS271" s="151">
        <v>34</v>
      </c>
      <c r="MT271" s="151">
        <v>2486</v>
      </c>
      <c r="MU271" s="151">
        <v>321</v>
      </c>
      <c r="MV271" s="151">
        <v>81</v>
      </c>
      <c r="MW271" s="151">
        <v>299</v>
      </c>
      <c r="MX271" s="151">
        <v>90</v>
      </c>
      <c r="MY271" s="151">
        <v>816</v>
      </c>
      <c r="MZ271" s="151">
        <v>825</v>
      </c>
      <c r="NA271" s="151">
        <v>2085</v>
      </c>
      <c r="NB271" s="151">
        <v>689</v>
      </c>
      <c r="NC271" s="151">
        <v>129</v>
      </c>
      <c r="ND271" s="151">
        <v>267</v>
      </c>
      <c r="NE271" s="151">
        <v>304</v>
      </c>
      <c r="NF271" s="151">
        <v>198</v>
      </c>
      <c r="NG271" s="151">
        <v>1</v>
      </c>
      <c r="NH271" s="151">
        <v>8</v>
      </c>
      <c r="NI271" s="151">
        <v>1</v>
      </c>
      <c r="NJ271" s="151">
        <v>6</v>
      </c>
      <c r="NK271" s="151">
        <v>6</v>
      </c>
      <c r="NL271" s="151">
        <v>8</v>
      </c>
      <c r="NM271" s="151">
        <v>37</v>
      </c>
      <c r="NN271" s="151">
        <v>99</v>
      </c>
      <c r="NO271" s="151">
        <v>77</v>
      </c>
      <c r="NP271" s="151">
        <v>537</v>
      </c>
      <c r="NQ271" s="151">
        <v>1134</v>
      </c>
      <c r="NR271" s="151">
        <v>124</v>
      </c>
      <c r="NS271" s="151">
        <v>1511</v>
      </c>
      <c r="NT271" s="151">
        <v>60</v>
      </c>
      <c r="NU271" s="151">
        <v>126</v>
      </c>
      <c r="NV271" s="151">
        <v>69</v>
      </c>
      <c r="NW271" s="151">
        <v>96</v>
      </c>
      <c r="NX271" s="151">
        <v>0</v>
      </c>
      <c r="NY271" s="151">
        <v>16</v>
      </c>
      <c r="NZ271" s="151">
        <v>192</v>
      </c>
      <c r="OA271" s="151">
        <v>65</v>
      </c>
      <c r="OB271" s="151">
        <v>28</v>
      </c>
      <c r="OC271" s="151">
        <v>125</v>
      </c>
      <c r="OD271" s="151"/>
      <c r="OE271" s="151">
        <v>1</v>
      </c>
      <c r="OF271" s="151">
        <v>124</v>
      </c>
      <c r="OG271" s="151">
        <v>0</v>
      </c>
      <c r="OH271" s="151">
        <v>1</v>
      </c>
      <c r="OI271" s="151">
        <v>26</v>
      </c>
      <c r="OJ271" s="151">
        <v>962</v>
      </c>
      <c r="OK271" s="151">
        <v>2299</v>
      </c>
      <c r="OL271" s="151">
        <v>236</v>
      </c>
      <c r="OM271" s="151">
        <v>226</v>
      </c>
      <c r="ON271" s="151">
        <v>34</v>
      </c>
      <c r="OO271" s="152">
        <v>873</v>
      </c>
      <c r="OP271" s="142">
        <v>95638</v>
      </c>
      <c r="OQ271" s="153">
        <v>14796</v>
      </c>
      <c r="OR271" s="151"/>
      <c r="OS271" s="151"/>
      <c r="OT271" s="151"/>
      <c r="OU271" s="151"/>
      <c r="OV271" s="151">
        <v>830</v>
      </c>
      <c r="OW271" s="151">
        <v>10757</v>
      </c>
      <c r="OX271" s="151">
        <v>-23767</v>
      </c>
      <c r="OY271" s="151"/>
      <c r="OZ271" s="151"/>
      <c r="PA271" s="151"/>
      <c r="PB271" s="151"/>
      <c r="PC271" s="151"/>
      <c r="PD271" s="151"/>
      <c r="PE271" s="151"/>
      <c r="PF271" s="151"/>
      <c r="PG271" s="151"/>
      <c r="PH271" s="151"/>
      <c r="PI271" s="151"/>
      <c r="PJ271" s="154"/>
      <c r="PK271" s="142">
        <v>2616</v>
      </c>
      <c r="PL271" s="142">
        <v>98254</v>
      </c>
    </row>
    <row r="272" spans="1:428" ht="15" x14ac:dyDescent="0.25">
      <c r="A272" s="156">
        <v>326210</v>
      </c>
      <c r="B272" s="157" t="s">
        <v>734</v>
      </c>
      <c r="C272" s="147" t="s">
        <v>454</v>
      </c>
      <c r="D272" s="153">
        <v>80</v>
      </c>
      <c r="E272" s="151">
        <v>280</v>
      </c>
      <c r="F272" s="151">
        <v>42</v>
      </c>
      <c r="G272" s="151">
        <v>43</v>
      </c>
      <c r="H272" s="151">
        <v>47</v>
      </c>
      <c r="I272" s="151">
        <v>113</v>
      </c>
      <c r="J272" s="151">
        <v>258</v>
      </c>
      <c r="K272" s="151"/>
      <c r="L272" s="151">
        <v>9</v>
      </c>
      <c r="M272" s="151">
        <v>51</v>
      </c>
      <c r="N272" s="151">
        <v>0</v>
      </c>
      <c r="O272" s="151">
        <v>1</v>
      </c>
      <c r="P272" s="151">
        <v>3</v>
      </c>
      <c r="Q272" s="151">
        <v>6</v>
      </c>
      <c r="R272" s="151">
        <v>183</v>
      </c>
      <c r="S272" s="151">
        <v>50</v>
      </c>
      <c r="T272" s="151">
        <v>365</v>
      </c>
      <c r="U272" s="151">
        <v>64</v>
      </c>
      <c r="V272" s="151">
        <v>22</v>
      </c>
      <c r="W272" s="151">
        <v>3</v>
      </c>
      <c r="X272" s="151">
        <v>5</v>
      </c>
      <c r="Y272" s="151"/>
      <c r="Z272" s="151"/>
      <c r="AA272" s="151"/>
      <c r="AB272" s="151">
        <v>58</v>
      </c>
      <c r="AC272" s="151">
        <v>1685</v>
      </c>
      <c r="AD272" s="151">
        <v>90</v>
      </c>
      <c r="AE272" s="151">
        <v>979</v>
      </c>
      <c r="AF272" s="151">
        <v>230</v>
      </c>
      <c r="AG272" s="151">
        <v>3</v>
      </c>
      <c r="AH272" s="151">
        <v>283</v>
      </c>
      <c r="AI272" s="151">
        <v>3</v>
      </c>
      <c r="AJ272" s="151">
        <v>18</v>
      </c>
      <c r="AK272" s="151">
        <v>8</v>
      </c>
      <c r="AL272" s="151">
        <v>150</v>
      </c>
      <c r="AM272" s="151">
        <v>36</v>
      </c>
      <c r="AN272" s="151">
        <v>4</v>
      </c>
      <c r="AO272" s="151"/>
      <c r="AP272" s="151">
        <v>53</v>
      </c>
      <c r="AQ272" s="151">
        <v>29</v>
      </c>
      <c r="AR272" s="151"/>
      <c r="AS272" s="151"/>
      <c r="AT272" s="151">
        <v>0</v>
      </c>
      <c r="AU272" s="151">
        <v>2</v>
      </c>
      <c r="AV272" s="151">
        <v>0</v>
      </c>
      <c r="AW272" s="151">
        <v>0</v>
      </c>
      <c r="AX272" s="151"/>
      <c r="AY272" s="151"/>
      <c r="AZ272" s="151"/>
      <c r="BA272" s="151"/>
      <c r="BB272" s="151"/>
      <c r="BC272" s="151">
        <v>0</v>
      </c>
      <c r="BD272" s="151">
        <v>1</v>
      </c>
      <c r="BE272" s="151"/>
      <c r="BF272" s="151"/>
      <c r="BG272" s="151"/>
      <c r="BH272" s="151"/>
      <c r="BI272" s="151"/>
      <c r="BJ272" s="151"/>
      <c r="BK272" s="151"/>
      <c r="BL272" s="151">
        <v>0</v>
      </c>
      <c r="BM272" s="151"/>
      <c r="BN272" s="151"/>
      <c r="BO272" s="151"/>
      <c r="BP272" s="151"/>
      <c r="BQ272" s="151"/>
      <c r="BR272" s="151"/>
      <c r="BS272" s="151"/>
      <c r="BT272" s="151"/>
      <c r="BU272" s="151"/>
      <c r="BV272" s="151"/>
      <c r="BW272" s="151"/>
      <c r="BX272" s="151"/>
      <c r="BY272" s="151">
        <v>0</v>
      </c>
      <c r="BZ272" s="151"/>
      <c r="CA272" s="151"/>
      <c r="CB272" s="151"/>
      <c r="CC272" s="151"/>
      <c r="CD272" s="151"/>
      <c r="CE272" s="151"/>
      <c r="CF272" s="151"/>
      <c r="CG272" s="151"/>
      <c r="CH272" s="151">
        <v>408</v>
      </c>
      <c r="CI272" s="151">
        <v>232</v>
      </c>
      <c r="CJ272" s="151">
        <v>288</v>
      </c>
      <c r="CK272" s="151">
        <v>15</v>
      </c>
      <c r="CL272" s="151"/>
      <c r="CM272" s="151"/>
      <c r="CN272" s="151"/>
      <c r="CO272" s="151"/>
      <c r="CP272" s="151"/>
      <c r="CQ272" s="151"/>
      <c r="CR272" s="151">
        <v>0</v>
      </c>
      <c r="CS272" s="151"/>
      <c r="CT272" s="151"/>
      <c r="CU272" s="151"/>
      <c r="CV272" s="151"/>
      <c r="CW272" s="151"/>
      <c r="CX272" s="151"/>
      <c r="CY272" s="151"/>
      <c r="CZ272" s="151"/>
      <c r="DA272" s="151"/>
      <c r="DB272" s="151"/>
      <c r="DC272" s="151"/>
      <c r="DD272" s="151">
        <v>50</v>
      </c>
      <c r="DE272" s="151"/>
      <c r="DF272" s="151"/>
      <c r="DG272" s="151"/>
      <c r="DH272" s="151"/>
      <c r="DI272" s="151"/>
      <c r="DJ272" s="151"/>
      <c r="DK272" s="151"/>
      <c r="DL272" s="151"/>
      <c r="DM272" s="151"/>
      <c r="DN272" s="151"/>
      <c r="DO272" s="151"/>
      <c r="DP272" s="151"/>
      <c r="DQ272" s="151"/>
      <c r="DR272" s="151"/>
      <c r="DS272" s="151"/>
      <c r="DT272" s="151"/>
      <c r="DU272" s="151"/>
      <c r="DV272" s="151"/>
      <c r="DW272" s="151"/>
      <c r="DX272" s="151"/>
      <c r="DY272" s="151"/>
      <c r="DZ272" s="151"/>
      <c r="EA272" s="151"/>
      <c r="EB272" s="151"/>
      <c r="EC272" s="151"/>
      <c r="ED272" s="151"/>
      <c r="EE272" s="151"/>
      <c r="EF272" s="151"/>
      <c r="EG272" s="151"/>
      <c r="EH272" s="151"/>
      <c r="EI272" s="151"/>
      <c r="EJ272" s="151"/>
      <c r="EK272" s="151"/>
      <c r="EL272" s="151"/>
      <c r="EM272" s="151"/>
      <c r="EN272" s="151"/>
      <c r="EO272" s="151"/>
      <c r="EP272" s="151"/>
      <c r="EQ272" s="151"/>
      <c r="ER272" s="151">
        <v>300</v>
      </c>
      <c r="ES272" s="151">
        <v>2701</v>
      </c>
      <c r="ET272" s="151">
        <v>208</v>
      </c>
      <c r="EU272" s="151">
        <v>37</v>
      </c>
      <c r="EV272" s="151">
        <v>509</v>
      </c>
      <c r="EW272" s="151">
        <v>0</v>
      </c>
      <c r="EX272" s="151">
        <v>98</v>
      </c>
      <c r="EY272" s="151">
        <v>0</v>
      </c>
      <c r="EZ272" s="151"/>
      <c r="FA272" s="151">
        <v>1</v>
      </c>
      <c r="FB272" s="151"/>
      <c r="FC272" s="151"/>
      <c r="FD272" s="151">
        <v>1</v>
      </c>
      <c r="FE272" s="151">
        <v>0</v>
      </c>
      <c r="FF272" s="151">
        <v>0</v>
      </c>
      <c r="FG272" s="151"/>
      <c r="FH272" s="151"/>
      <c r="FI272" s="151"/>
      <c r="FJ272" s="151"/>
      <c r="FK272" s="151"/>
      <c r="FL272" s="151">
        <v>0</v>
      </c>
      <c r="FM272" s="151"/>
      <c r="FN272" s="151">
        <v>60</v>
      </c>
      <c r="FO272" s="151"/>
      <c r="FP272" s="151">
        <v>595</v>
      </c>
      <c r="FQ272" s="151">
        <v>0</v>
      </c>
      <c r="FR272" s="151"/>
      <c r="FS272" s="151"/>
      <c r="FT272" s="151"/>
      <c r="FU272" s="151"/>
      <c r="FV272" s="151">
        <v>0</v>
      </c>
      <c r="FW272" s="151">
        <v>0</v>
      </c>
      <c r="FX272" s="151"/>
      <c r="FY272" s="151"/>
      <c r="FZ272" s="151"/>
      <c r="GA272" s="151"/>
      <c r="GB272" s="151"/>
      <c r="GC272" s="151"/>
      <c r="GD272" s="151"/>
      <c r="GE272" s="151"/>
      <c r="GF272" s="151"/>
      <c r="GG272" s="151"/>
      <c r="GH272" s="151"/>
      <c r="GI272" s="151"/>
      <c r="GJ272" s="151"/>
      <c r="GK272" s="151">
        <v>0</v>
      </c>
      <c r="GL272" s="151"/>
      <c r="GM272" s="151"/>
      <c r="GN272" s="151"/>
      <c r="GO272" s="151">
        <v>0</v>
      </c>
      <c r="GP272" s="151"/>
      <c r="GQ272" s="151"/>
      <c r="GR272" s="151"/>
      <c r="GS272" s="151">
        <v>2</v>
      </c>
      <c r="GT272" s="151">
        <v>0</v>
      </c>
      <c r="GU272" s="151">
        <v>1</v>
      </c>
      <c r="GV272" s="151">
        <v>0</v>
      </c>
      <c r="GW272" s="151"/>
      <c r="GX272" s="151">
        <v>0</v>
      </c>
      <c r="GY272" s="151"/>
      <c r="GZ272" s="151"/>
      <c r="HA272" s="151">
        <v>13</v>
      </c>
      <c r="HB272" s="151">
        <v>9</v>
      </c>
      <c r="HC272" s="151"/>
      <c r="HD272" s="151"/>
      <c r="HE272" s="151">
        <v>7</v>
      </c>
      <c r="HF272" s="151">
        <v>1</v>
      </c>
      <c r="HG272" s="151"/>
      <c r="HH272" s="151">
        <v>21</v>
      </c>
      <c r="HI272" s="151">
        <v>2</v>
      </c>
      <c r="HJ272" s="151"/>
      <c r="HK272" s="151">
        <v>3</v>
      </c>
      <c r="HL272" s="151"/>
      <c r="HM272" s="151"/>
      <c r="HN272" s="151"/>
      <c r="HO272" s="151"/>
      <c r="HP272" s="151">
        <v>0</v>
      </c>
      <c r="HQ272" s="151"/>
      <c r="HR272" s="151"/>
      <c r="HS272" s="151"/>
      <c r="HT272" s="151"/>
      <c r="HU272" s="151"/>
      <c r="HV272" s="151">
        <v>1</v>
      </c>
      <c r="HW272" s="151">
        <v>1</v>
      </c>
      <c r="HX272" s="151">
        <v>1</v>
      </c>
      <c r="HY272" s="151"/>
      <c r="HZ272" s="151"/>
      <c r="IA272" s="151"/>
      <c r="IB272" s="151"/>
      <c r="IC272" s="151">
        <v>1</v>
      </c>
      <c r="ID272" s="151"/>
      <c r="IE272" s="151"/>
      <c r="IF272" s="151"/>
      <c r="IG272" s="151"/>
      <c r="IH272" s="151"/>
      <c r="II272" s="151"/>
      <c r="IJ272" s="151"/>
      <c r="IK272" s="151"/>
      <c r="IL272" s="151">
        <v>0</v>
      </c>
      <c r="IM272" s="151">
        <v>0</v>
      </c>
      <c r="IN272" s="151"/>
      <c r="IO272" s="151"/>
      <c r="IP272" s="151"/>
      <c r="IQ272" s="151"/>
      <c r="IR272" s="151"/>
      <c r="IS272" s="151"/>
      <c r="IT272" s="151"/>
      <c r="IU272" s="151"/>
      <c r="IV272" s="151">
        <v>0</v>
      </c>
      <c r="IW272" s="151"/>
      <c r="IX272" s="151"/>
      <c r="IY272" s="151"/>
      <c r="IZ272" s="151"/>
      <c r="JA272" s="151"/>
      <c r="JB272" s="151"/>
      <c r="JC272" s="151"/>
      <c r="JD272" s="151"/>
      <c r="JE272" s="151"/>
      <c r="JF272" s="151"/>
      <c r="JG272" s="151"/>
      <c r="JH272" s="151"/>
      <c r="JI272" s="151">
        <v>189</v>
      </c>
      <c r="JJ272" s="151"/>
      <c r="JK272" s="151"/>
      <c r="JL272" s="151">
        <v>2</v>
      </c>
      <c r="JM272" s="151">
        <v>1</v>
      </c>
      <c r="JN272" s="151">
        <v>1</v>
      </c>
      <c r="JO272" s="151">
        <v>9</v>
      </c>
      <c r="JP272" s="151">
        <v>28</v>
      </c>
      <c r="JQ272" s="151"/>
      <c r="JR272" s="151">
        <v>101</v>
      </c>
      <c r="JS272" s="151">
        <v>4</v>
      </c>
      <c r="JT272" s="151">
        <v>29</v>
      </c>
      <c r="JU272" s="151">
        <v>3</v>
      </c>
      <c r="JV272" s="151"/>
      <c r="JW272" s="151">
        <v>66</v>
      </c>
      <c r="JX272" s="151">
        <v>45</v>
      </c>
      <c r="JY272" s="151">
        <v>12</v>
      </c>
      <c r="JZ272" s="151">
        <v>25</v>
      </c>
      <c r="KA272" s="151">
        <v>2</v>
      </c>
      <c r="KB272" s="151">
        <v>46</v>
      </c>
      <c r="KC272" s="151">
        <v>4</v>
      </c>
      <c r="KD272" s="151">
        <v>127</v>
      </c>
      <c r="KE272" s="151">
        <v>16</v>
      </c>
      <c r="KF272" s="151">
        <v>351</v>
      </c>
      <c r="KG272" s="151">
        <v>0</v>
      </c>
      <c r="KH272" s="151"/>
      <c r="KI272" s="151">
        <v>421</v>
      </c>
      <c r="KJ272" s="151">
        <v>0</v>
      </c>
      <c r="KK272" s="151"/>
      <c r="KL272" s="151">
        <v>2</v>
      </c>
      <c r="KM272" s="151">
        <v>1</v>
      </c>
      <c r="KN272" s="151">
        <v>8</v>
      </c>
      <c r="KO272" s="151">
        <v>2</v>
      </c>
      <c r="KP272" s="151"/>
      <c r="KQ272" s="151"/>
      <c r="KR272" s="151">
        <v>7</v>
      </c>
      <c r="KS272" s="151">
        <v>0</v>
      </c>
      <c r="KT272" s="151">
        <v>3</v>
      </c>
      <c r="KU272" s="151"/>
      <c r="KV272" s="151"/>
      <c r="KW272" s="151"/>
      <c r="KX272" s="151">
        <v>11</v>
      </c>
      <c r="KY272" s="151">
        <v>69</v>
      </c>
      <c r="KZ272" s="151"/>
      <c r="LA272" s="151">
        <v>1</v>
      </c>
      <c r="LB272" s="151">
        <v>6</v>
      </c>
      <c r="LC272" s="151">
        <v>0</v>
      </c>
      <c r="LD272" s="151">
        <v>21</v>
      </c>
      <c r="LE272" s="151">
        <v>28</v>
      </c>
      <c r="LF272" s="151">
        <v>14</v>
      </c>
      <c r="LG272" s="151">
        <v>2</v>
      </c>
      <c r="LH272" s="151"/>
      <c r="LI272" s="151"/>
      <c r="LJ272" s="151"/>
      <c r="LK272" s="151"/>
      <c r="LL272" s="151"/>
      <c r="LM272" s="151"/>
      <c r="LN272" s="151"/>
      <c r="LO272" s="151">
        <v>193</v>
      </c>
      <c r="LP272" s="151">
        <v>17</v>
      </c>
      <c r="LQ272" s="151"/>
      <c r="LR272" s="151"/>
      <c r="LS272" s="151"/>
      <c r="LT272" s="151"/>
      <c r="LU272" s="151">
        <v>1</v>
      </c>
      <c r="LV272" s="151">
        <v>0</v>
      </c>
      <c r="LW272" s="151"/>
      <c r="LX272" s="151">
        <v>91</v>
      </c>
      <c r="LY272" s="151">
        <v>1</v>
      </c>
      <c r="LZ272" s="151"/>
      <c r="MA272" s="151">
        <v>29</v>
      </c>
      <c r="MB272" s="151">
        <v>11</v>
      </c>
      <c r="MC272" s="151">
        <v>2</v>
      </c>
      <c r="MD272" s="151"/>
      <c r="ME272" s="151">
        <v>3</v>
      </c>
      <c r="MF272" s="151">
        <v>1</v>
      </c>
      <c r="MG272" s="151">
        <v>8</v>
      </c>
      <c r="MH272" s="151">
        <v>8</v>
      </c>
      <c r="MI272" s="151">
        <v>119</v>
      </c>
      <c r="MJ272" s="151">
        <v>6</v>
      </c>
      <c r="MK272" s="151">
        <v>1</v>
      </c>
      <c r="ML272" s="151">
        <v>22</v>
      </c>
      <c r="MM272" s="151">
        <v>0</v>
      </c>
      <c r="MN272" s="151">
        <v>33</v>
      </c>
      <c r="MO272" s="151">
        <v>22</v>
      </c>
      <c r="MP272" s="151">
        <v>87</v>
      </c>
      <c r="MQ272" s="151">
        <v>3</v>
      </c>
      <c r="MR272" s="151">
        <v>0</v>
      </c>
      <c r="MS272" s="151">
        <v>243</v>
      </c>
      <c r="MT272" s="151">
        <v>1</v>
      </c>
      <c r="MU272" s="151"/>
      <c r="MV272" s="151">
        <v>0</v>
      </c>
      <c r="MW272" s="151"/>
      <c r="MX272" s="151">
        <v>0</v>
      </c>
      <c r="MY272" s="151">
        <v>24</v>
      </c>
      <c r="MZ272" s="151"/>
      <c r="NA272" s="151">
        <v>11</v>
      </c>
      <c r="NB272" s="151">
        <v>14</v>
      </c>
      <c r="NC272" s="151"/>
      <c r="ND272" s="151">
        <v>202</v>
      </c>
      <c r="NE272" s="151"/>
      <c r="NF272" s="151">
        <v>68</v>
      </c>
      <c r="NG272" s="151"/>
      <c r="NH272" s="151"/>
      <c r="NI272" s="151"/>
      <c r="NJ272" s="151"/>
      <c r="NK272" s="151"/>
      <c r="NL272" s="151">
        <v>0</v>
      </c>
      <c r="NM272" s="151">
        <v>1</v>
      </c>
      <c r="NN272" s="151">
        <v>1</v>
      </c>
      <c r="NO272" s="151">
        <v>6</v>
      </c>
      <c r="NP272" s="151">
        <v>40</v>
      </c>
      <c r="NQ272" s="151">
        <v>48</v>
      </c>
      <c r="NR272" s="151">
        <v>9</v>
      </c>
      <c r="NS272" s="151">
        <v>24</v>
      </c>
      <c r="NT272" s="151">
        <v>0</v>
      </c>
      <c r="NU272" s="151">
        <v>258</v>
      </c>
      <c r="NV272" s="151">
        <v>3</v>
      </c>
      <c r="NW272" s="151">
        <v>0</v>
      </c>
      <c r="NX272" s="151"/>
      <c r="NY272" s="151"/>
      <c r="NZ272" s="151">
        <v>9</v>
      </c>
      <c r="OA272" s="151">
        <v>28</v>
      </c>
      <c r="OB272" s="151">
        <v>64</v>
      </c>
      <c r="OC272" s="151">
        <v>16</v>
      </c>
      <c r="OD272" s="151"/>
      <c r="OE272" s="151">
        <v>712</v>
      </c>
      <c r="OF272" s="151">
        <v>184</v>
      </c>
      <c r="OG272" s="151"/>
      <c r="OH272" s="151"/>
      <c r="OI272" s="151"/>
      <c r="OJ272" s="151">
        <v>92</v>
      </c>
      <c r="OK272" s="151">
        <v>30</v>
      </c>
      <c r="OL272" s="151">
        <v>252</v>
      </c>
      <c r="OM272" s="151">
        <v>222</v>
      </c>
      <c r="ON272" s="151">
        <v>22</v>
      </c>
      <c r="OO272" s="152">
        <v>2</v>
      </c>
      <c r="OP272" s="142">
        <v>15731</v>
      </c>
      <c r="OQ272" s="153">
        <v>14316</v>
      </c>
      <c r="OR272" s="151"/>
      <c r="OS272" s="151"/>
      <c r="OT272" s="151"/>
      <c r="OU272" s="151"/>
      <c r="OV272" s="151">
        <v>71</v>
      </c>
      <c r="OW272" s="151">
        <v>2931</v>
      </c>
      <c r="OX272" s="151">
        <v>-14201</v>
      </c>
      <c r="OY272" s="151"/>
      <c r="OZ272" s="151"/>
      <c r="PA272" s="151"/>
      <c r="PB272" s="151"/>
      <c r="PC272" s="151"/>
      <c r="PD272" s="151"/>
      <c r="PE272" s="151"/>
      <c r="PF272" s="151"/>
      <c r="PG272" s="151"/>
      <c r="PH272" s="151"/>
      <c r="PI272" s="151"/>
      <c r="PJ272" s="154"/>
      <c r="PK272" s="142">
        <v>3117</v>
      </c>
      <c r="PL272" s="142">
        <v>18847</v>
      </c>
    </row>
    <row r="273" spans="1:428" ht="15" x14ac:dyDescent="0.25">
      <c r="A273" s="156">
        <v>326220</v>
      </c>
      <c r="B273" s="157" t="s">
        <v>734</v>
      </c>
      <c r="C273" s="147" t="s">
        <v>455</v>
      </c>
      <c r="D273" s="153">
        <v>7</v>
      </c>
      <c r="E273" s="151">
        <v>29</v>
      </c>
      <c r="F273" s="151">
        <v>4</v>
      </c>
      <c r="G273" s="151">
        <v>3</v>
      </c>
      <c r="H273" s="151">
        <v>2</v>
      </c>
      <c r="I273" s="151">
        <v>4</v>
      </c>
      <c r="J273" s="151">
        <v>27</v>
      </c>
      <c r="K273" s="151"/>
      <c r="L273" s="151">
        <v>0</v>
      </c>
      <c r="M273" s="151">
        <v>5</v>
      </c>
      <c r="N273" s="151"/>
      <c r="O273" s="151"/>
      <c r="P273" s="151"/>
      <c r="Q273" s="151"/>
      <c r="R273" s="151">
        <v>274</v>
      </c>
      <c r="S273" s="151"/>
      <c r="T273" s="151"/>
      <c r="U273" s="151">
        <v>65</v>
      </c>
      <c r="V273" s="151">
        <v>16</v>
      </c>
      <c r="W273" s="151"/>
      <c r="X273" s="151"/>
      <c r="Y273" s="151">
        <v>12</v>
      </c>
      <c r="Z273" s="151"/>
      <c r="AA273" s="151"/>
      <c r="AB273" s="151"/>
      <c r="AC273" s="151"/>
      <c r="AD273" s="151">
        <v>3</v>
      </c>
      <c r="AE273" s="151"/>
      <c r="AF273" s="151"/>
      <c r="AG273" s="151"/>
      <c r="AH273" s="151"/>
      <c r="AI273" s="151"/>
      <c r="AJ273" s="151"/>
      <c r="AK273" s="151"/>
      <c r="AL273" s="151"/>
      <c r="AM273" s="151"/>
      <c r="AN273" s="151"/>
      <c r="AO273" s="151"/>
      <c r="AP273" s="151"/>
      <c r="AQ273" s="151"/>
      <c r="AR273" s="151"/>
      <c r="AS273" s="151"/>
      <c r="AT273" s="151"/>
      <c r="AU273" s="151"/>
      <c r="AV273" s="151"/>
      <c r="AW273" s="151"/>
      <c r="AX273" s="151"/>
      <c r="AY273" s="151">
        <v>48</v>
      </c>
      <c r="AZ273" s="151"/>
      <c r="BA273" s="151"/>
      <c r="BB273" s="151"/>
      <c r="BC273" s="151"/>
      <c r="BD273" s="151"/>
      <c r="BE273" s="151"/>
      <c r="BF273" s="151"/>
      <c r="BG273" s="151"/>
      <c r="BH273" s="151"/>
      <c r="BI273" s="151"/>
      <c r="BJ273" s="151"/>
      <c r="BK273" s="151"/>
      <c r="BL273" s="151">
        <v>7</v>
      </c>
      <c r="BM273" s="151"/>
      <c r="BN273" s="151"/>
      <c r="BO273" s="151"/>
      <c r="BP273" s="151"/>
      <c r="BQ273" s="151"/>
      <c r="BR273" s="151"/>
      <c r="BS273" s="151"/>
      <c r="BT273" s="151"/>
      <c r="BU273" s="151"/>
      <c r="BV273" s="151"/>
      <c r="BW273" s="151">
        <v>3</v>
      </c>
      <c r="BX273" s="151">
        <v>7</v>
      </c>
      <c r="BY273" s="151">
        <v>40</v>
      </c>
      <c r="BZ273" s="151"/>
      <c r="CA273" s="151"/>
      <c r="CB273" s="151"/>
      <c r="CC273" s="151">
        <v>197</v>
      </c>
      <c r="CD273" s="151"/>
      <c r="CE273" s="151"/>
      <c r="CF273" s="151"/>
      <c r="CG273" s="151">
        <v>21</v>
      </c>
      <c r="CH273" s="151">
        <v>328</v>
      </c>
      <c r="CI273" s="151">
        <v>155</v>
      </c>
      <c r="CJ273" s="151">
        <v>270</v>
      </c>
      <c r="CK273" s="151">
        <v>36</v>
      </c>
      <c r="CL273" s="151"/>
      <c r="CM273" s="151"/>
      <c r="CN273" s="151"/>
      <c r="CO273" s="151"/>
      <c r="CP273" s="151">
        <v>1</v>
      </c>
      <c r="CQ273" s="151"/>
      <c r="CR273" s="151">
        <v>43</v>
      </c>
      <c r="CS273" s="151">
        <v>9</v>
      </c>
      <c r="CT273" s="151"/>
      <c r="CU273" s="151"/>
      <c r="CV273" s="151"/>
      <c r="CW273" s="151"/>
      <c r="CX273" s="151">
        <v>282</v>
      </c>
      <c r="CY273" s="151"/>
      <c r="CZ273" s="151"/>
      <c r="DA273" s="151">
        <v>98</v>
      </c>
      <c r="DB273" s="151">
        <v>1</v>
      </c>
      <c r="DC273" s="151">
        <v>9</v>
      </c>
      <c r="DD273" s="151">
        <v>709</v>
      </c>
      <c r="DE273" s="151"/>
      <c r="DF273" s="151"/>
      <c r="DG273" s="151"/>
      <c r="DH273" s="151">
        <v>11</v>
      </c>
      <c r="DI273" s="151"/>
      <c r="DJ273" s="151"/>
      <c r="DK273" s="151"/>
      <c r="DL273" s="151"/>
      <c r="DM273" s="151"/>
      <c r="DN273" s="151"/>
      <c r="DO273" s="151"/>
      <c r="DP273" s="151"/>
      <c r="DQ273" s="151"/>
      <c r="DR273" s="151"/>
      <c r="DS273" s="151">
        <v>3</v>
      </c>
      <c r="DT273" s="151">
        <v>2</v>
      </c>
      <c r="DU273" s="151"/>
      <c r="DV273" s="151"/>
      <c r="DW273" s="151"/>
      <c r="DX273" s="151"/>
      <c r="DY273" s="151"/>
      <c r="DZ273" s="151"/>
      <c r="EA273" s="151"/>
      <c r="EB273" s="151"/>
      <c r="EC273" s="151"/>
      <c r="ED273" s="151"/>
      <c r="EE273" s="151"/>
      <c r="EF273" s="151">
        <v>17</v>
      </c>
      <c r="EG273" s="151">
        <v>136</v>
      </c>
      <c r="EH273" s="151"/>
      <c r="EI273" s="151"/>
      <c r="EJ273" s="151"/>
      <c r="EK273" s="151"/>
      <c r="EL273" s="151"/>
      <c r="EM273" s="151"/>
      <c r="EN273" s="151"/>
      <c r="EO273" s="151"/>
      <c r="EP273" s="151"/>
      <c r="EQ273" s="151"/>
      <c r="ER273" s="151">
        <v>119</v>
      </c>
      <c r="ES273" s="151">
        <v>762</v>
      </c>
      <c r="ET273" s="151">
        <v>65</v>
      </c>
      <c r="EU273" s="151">
        <v>257</v>
      </c>
      <c r="EV273" s="151"/>
      <c r="EW273" s="151"/>
      <c r="EX273" s="151"/>
      <c r="EY273" s="151">
        <v>30</v>
      </c>
      <c r="EZ273" s="151">
        <v>44</v>
      </c>
      <c r="FA273" s="151">
        <v>4</v>
      </c>
      <c r="FB273" s="151"/>
      <c r="FC273" s="151">
        <v>43</v>
      </c>
      <c r="FD273" s="151">
        <v>698</v>
      </c>
      <c r="FE273" s="151">
        <v>26</v>
      </c>
      <c r="FF273" s="151"/>
      <c r="FG273" s="151"/>
      <c r="FH273" s="151"/>
      <c r="FI273" s="151"/>
      <c r="FJ273" s="151"/>
      <c r="FK273" s="151">
        <v>28</v>
      </c>
      <c r="FL273" s="151"/>
      <c r="FM273" s="151"/>
      <c r="FN273" s="151"/>
      <c r="FO273" s="151"/>
      <c r="FP273" s="151"/>
      <c r="FQ273" s="151"/>
      <c r="FR273" s="151"/>
      <c r="FS273" s="151"/>
      <c r="FT273" s="151"/>
      <c r="FU273" s="151"/>
      <c r="FV273" s="151"/>
      <c r="FW273" s="151"/>
      <c r="FX273" s="151"/>
      <c r="FY273" s="151"/>
      <c r="FZ273" s="151"/>
      <c r="GA273" s="151"/>
      <c r="GB273" s="151"/>
      <c r="GC273" s="151"/>
      <c r="GD273" s="151"/>
      <c r="GE273" s="151"/>
      <c r="GF273" s="151"/>
      <c r="GG273" s="151"/>
      <c r="GH273" s="151"/>
      <c r="GI273" s="151"/>
      <c r="GJ273" s="151"/>
      <c r="GK273" s="151"/>
      <c r="GL273" s="151"/>
      <c r="GM273" s="151"/>
      <c r="GN273" s="151"/>
      <c r="GO273" s="151"/>
      <c r="GP273" s="151"/>
      <c r="GQ273" s="151">
        <v>12</v>
      </c>
      <c r="GR273" s="151"/>
      <c r="GS273" s="151"/>
      <c r="GT273" s="151"/>
      <c r="GU273" s="151">
        <v>7</v>
      </c>
      <c r="GV273" s="151"/>
      <c r="GW273" s="151"/>
      <c r="GX273" s="151"/>
      <c r="GY273" s="151"/>
      <c r="GZ273" s="151"/>
      <c r="HA273" s="151"/>
      <c r="HB273" s="151"/>
      <c r="HC273" s="151"/>
      <c r="HD273" s="151"/>
      <c r="HE273" s="151"/>
      <c r="HF273" s="151"/>
      <c r="HG273" s="151"/>
      <c r="HH273" s="151"/>
      <c r="HI273" s="151"/>
      <c r="HJ273" s="151"/>
      <c r="HK273" s="151"/>
      <c r="HL273" s="151"/>
      <c r="HM273" s="151"/>
      <c r="HN273" s="151"/>
      <c r="HO273" s="151"/>
      <c r="HP273" s="151"/>
      <c r="HQ273" s="151"/>
      <c r="HR273" s="151"/>
      <c r="HS273" s="151"/>
      <c r="HT273" s="151">
        <v>14</v>
      </c>
      <c r="HU273" s="151"/>
      <c r="HV273" s="151">
        <v>101</v>
      </c>
      <c r="HW273" s="151"/>
      <c r="HX273" s="151"/>
      <c r="HY273" s="151"/>
      <c r="HZ273" s="151"/>
      <c r="IA273" s="151"/>
      <c r="IB273" s="151"/>
      <c r="IC273" s="151">
        <v>223</v>
      </c>
      <c r="ID273" s="151"/>
      <c r="IE273" s="151"/>
      <c r="IF273" s="151"/>
      <c r="IG273" s="151"/>
      <c r="IH273" s="151"/>
      <c r="II273" s="151"/>
      <c r="IJ273" s="151">
        <v>6</v>
      </c>
      <c r="IK273" s="151"/>
      <c r="IL273" s="151"/>
      <c r="IM273" s="151"/>
      <c r="IN273" s="151">
        <v>7</v>
      </c>
      <c r="IO273" s="151"/>
      <c r="IP273" s="151"/>
      <c r="IQ273" s="151"/>
      <c r="IR273" s="151"/>
      <c r="IS273" s="151"/>
      <c r="IT273" s="151"/>
      <c r="IU273" s="151"/>
      <c r="IV273" s="151">
        <v>99</v>
      </c>
      <c r="IW273" s="151"/>
      <c r="IX273" s="151"/>
      <c r="IY273" s="151">
        <v>133</v>
      </c>
      <c r="IZ273" s="151"/>
      <c r="JA273" s="151"/>
      <c r="JB273" s="151"/>
      <c r="JC273" s="151"/>
      <c r="JD273" s="151"/>
      <c r="JE273" s="151"/>
      <c r="JF273" s="151">
        <v>115</v>
      </c>
      <c r="JG273" s="151"/>
      <c r="JH273" s="151"/>
      <c r="JI273" s="151">
        <v>8</v>
      </c>
      <c r="JJ273" s="151">
        <v>8</v>
      </c>
      <c r="JK273" s="151">
        <v>7</v>
      </c>
      <c r="JL273" s="151"/>
      <c r="JM273" s="151"/>
      <c r="JN273" s="151"/>
      <c r="JO273" s="151"/>
      <c r="JP273" s="151"/>
      <c r="JQ273" s="151"/>
      <c r="JR273" s="151"/>
      <c r="JS273" s="151"/>
      <c r="JT273" s="151"/>
      <c r="JU273" s="151"/>
      <c r="JV273" s="151"/>
      <c r="JW273" s="151">
        <v>11</v>
      </c>
      <c r="JX273" s="151"/>
      <c r="JY273" s="151"/>
      <c r="JZ273" s="151"/>
      <c r="KA273" s="151"/>
      <c r="KB273" s="151"/>
      <c r="KC273" s="151"/>
      <c r="KD273" s="151"/>
      <c r="KE273" s="151"/>
      <c r="KF273" s="151"/>
      <c r="KG273" s="151"/>
      <c r="KH273" s="151"/>
      <c r="KI273" s="151"/>
      <c r="KJ273" s="151">
        <v>50</v>
      </c>
      <c r="KK273" s="151"/>
      <c r="KL273" s="151"/>
      <c r="KM273" s="151"/>
      <c r="KN273" s="151"/>
      <c r="KO273" s="151"/>
      <c r="KP273" s="151">
        <v>16</v>
      </c>
      <c r="KQ273" s="151"/>
      <c r="KR273" s="151"/>
      <c r="KS273" s="151"/>
      <c r="KT273" s="151"/>
      <c r="KU273" s="151"/>
      <c r="KV273" s="151"/>
      <c r="KW273" s="151"/>
      <c r="KX273" s="151">
        <v>1</v>
      </c>
      <c r="KY273" s="151">
        <v>4</v>
      </c>
      <c r="KZ273" s="151"/>
      <c r="LA273" s="151"/>
      <c r="LB273" s="151">
        <v>28</v>
      </c>
      <c r="LC273" s="151"/>
      <c r="LD273" s="151"/>
      <c r="LE273" s="151"/>
      <c r="LF273" s="151"/>
      <c r="LG273" s="151"/>
      <c r="LH273" s="151"/>
      <c r="LI273" s="151"/>
      <c r="LJ273" s="151"/>
      <c r="LK273" s="151"/>
      <c r="LL273" s="151">
        <v>0</v>
      </c>
      <c r="LM273" s="151"/>
      <c r="LN273" s="151">
        <v>277</v>
      </c>
      <c r="LO273" s="151"/>
      <c r="LP273" s="151"/>
      <c r="LQ273" s="151"/>
      <c r="LR273" s="151"/>
      <c r="LS273" s="151"/>
      <c r="LT273" s="151"/>
      <c r="LU273" s="151"/>
      <c r="LV273" s="151"/>
      <c r="LW273" s="151"/>
      <c r="LX273" s="151"/>
      <c r="LY273" s="151"/>
      <c r="LZ273" s="151"/>
      <c r="MA273" s="151"/>
      <c r="MB273" s="151">
        <v>1</v>
      </c>
      <c r="MC273" s="151"/>
      <c r="MD273" s="151"/>
      <c r="ME273" s="151"/>
      <c r="MF273" s="151"/>
      <c r="MG273" s="151"/>
      <c r="MH273" s="151"/>
      <c r="MI273" s="151"/>
      <c r="MJ273" s="151"/>
      <c r="MK273" s="151"/>
      <c r="ML273" s="151"/>
      <c r="MM273" s="151"/>
      <c r="MN273" s="151">
        <v>1</v>
      </c>
      <c r="MO273" s="151"/>
      <c r="MP273" s="151"/>
      <c r="MQ273" s="151"/>
      <c r="MR273" s="151"/>
      <c r="MS273" s="151"/>
      <c r="MT273" s="151"/>
      <c r="MU273" s="151">
        <v>7</v>
      </c>
      <c r="MV273" s="151"/>
      <c r="MW273" s="151"/>
      <c r="MX273" s="151"/>
      <c r="MY273" s="151"/>
      <c r="MZ273" s="151"/>
      <c r="NA273" s="151">
        <v>24</v>
      </c>
      <c r="NB273" s="151"/>
      <c r="NC273" s="151"/>
      <c r="ND273" s="151"/>
      <c r="NE273" s="151"/>
      <c r="NF273" s="151"/>
      <c r="NG273" s="151"/>
      <c r="NH273" s="151"/>
      <c r="NI273" s="151"/>
      <c r="NJ273" s="151"/>
      <c r="NK273" s="151"/>
      <c r="NL273" s="151"/>
      <c r="NM273" s="151"/>
      <c r="NN273" s="151"/>
      <c r="NO273" s="151"/>
      <c r="NP273" s="151"/>
      <c r="NQ273" s="151"/>
      <c r="NR273" s="151"/>
      <c r="NS273" s="151">
        <v>66</v>
      </c>
      <c r="NT273" s="151"/>
      <c r="NU273" s="151">
        <v>100</v>
      </c>
      <c r="NV273" s="151">
        <v>6</v>
      </c>
      <c r="NW273" s="151"/>
      <c r="NX273" s="151"/>
      <c r="NY273" s="151"/>
      <c r="NZ273" s="151"/>
      <c r="OA273" s="151"/>
      <c r="OB273" s="151"/>
      <c r="OC273" s="151"/>
      <c r="OD273" s="151"/>
      <c r="OE273" s="151">
        <v>37</v>
      </c>
      <c r="OF273" s="151"/>
      <c r="OG273" s="151"/>
      <c r="OH273" s="151"/>
      <c r="OI273" s="151"/>
      <c r="OJ273" s="151">
        <v>255</v>
      </c>
      <c r="OK273" s="151">
        <v>69</v>
      </c>
      <c r="OL273" s="151">
        <v>106</v>
      </c>
      <c r="OM273" s="151"/>
      <c r="ON273" s="151"/>
      <c r="OO273" s="152"/>
      <c r="OP273" s="142">
        <v>6759</v>
      </c>
      <c r="OQ273" s="153">
        <v>520</v>
      </c>
      <c r="OR273" s="151"/>
      <c r="OS273" s="151"/>
      <c r="OT273" s="151"/>
      <c r="OU273" s="151"/>
      <c r="OV273" s="151">
        <v>85</v>
      </c>
      <c r="OW273" s="151">
        <v>1848</v>
      </c>
      <c r="OX273" s="151">
        <v>-3282</v>
      </c>
      <c r="OY273" s="151"/>
      <c r="OZ273" s="151"/>
      <c r="PA273" s="151"/>
      <c r="PB273" s="151"/>
      <c r="PC273" s="151"/>
      <c r="PD273" s="151"/>
      <c r="PE273" s="151"/>
      <c r="PF273" s="151"/>
      <c r="PG273" s="151"/>
      <c r="PH273" s="151"/>
      <c r="PI273" s="151"/>
      <c r="PJ273" s="154"/>
      <c r="PK273" s="142">
        <v>-828</v>
      </c>
      <c r="PL273" s="142">
        <v>5931</v>
      </c>
    </row>
    <row r="274" spans="1:428" ht="15" x14ac:dyDescent="0.25">
      <c r="A274" s="156">
        <v>326290</v>
      </c>
      <c r="B274" s="157" t="s">
        <v>734</v>
      </c>
      <c r="C274" s="147" t="s">
        <v>456</v>
      </c>
      <c r="D274" s="153"/>
      <c r="E274" s="151"/>
      <c r="F274" s="151"/>
      <c r="G274" s="151"/>
      <c r="H274" s="151"/>
      <c r="I274" s="151"/>
      <c r="J274" s="151"/>
      <c r="K274" s="151"/>
      <c r="L274" s="151"/>
      <c r="M274" s="151"/>
      <c r="N274" s="151"/>
      <c r="O274" s="151">
        <v>7</v>
      </c>
      <c r="P274" s="151"/>
      <c r="Q274" s="151"/>
      <c r="R274" s="151">
        <v>54</v>
      </c>
      <c r="S274" s="151"/>
      <c r="T274" s="151"/>
      <c r="U274" s="151">
        <v>64</v>
      </c>
      <c r="V274" s="151">
        <v>12</v>
      </c>
      <c r="W274" s="151"/>
      <c r="X274" s="151"/>
      <c r="Y274" s="151"/>
      <c r="Z274" s="151"/>
      <c r="AA274" s="151"/>
      <c r="AB274" s="151">
        <v>0</v>
      </c>
      <c r="AC274" s="151">
        <v>0</v>
      </c>
      <c r="AD274" s="151">
        <v>326</v>
      </c>
      <c r="AE274" s="151">
        <v>8</v>
      </c>
      <c r="AF274" s="151">
        <v>161</v>
      </c>
      <c r="AG274" s="151"/>
      <c r="AH274" s="151">
        <v>66</v>
      </c>
      <c r="AI274" s="151"/>
      <c r="AJ274" s="151"/>
      <c r="AK274" s="151"/>
      <c r="AL274" s="151">
        <v>154</v>
      </c>
      <c r="AM274" s="151">
        <v>781</v>
      </c>
      <c r="AN274" s="151"/>
      <c r="AO274" s="151"/>
      <c r="AP274" s="151"/>
      <c r="AQ274" s="151">
        <v>4</v>
      </c>
      <c r="AR274" s="151">
        <v>3</v>
      </c>
      <c r="AS274" s="151">
        <v>3</v>
      </c>
      <c r="AT274" s="151">
        <v>2</v>
      </c>
      <c r="AU274" s="151"/>
      <c r="AV274" s="151">
        <v>7</v>
      </c>
      <c r="AW274" s="151">
        <v>55</v>
      </c>
      <c r="AX274" s="151">
        <v>1</v>
      </c>
      <c r="AY274" s="151">
        <v>5</v>
      </c>
      <c r="AZ274" s="151"/>
      <c r="BA274" s="151"/>
      <c r="BB274" s="151">
        <v>8</v>
      </c>
      <c r="BC274" s="151">
        <v>5</v>
      </c>
      <c r="BD274" s="151"/>
      <c r="BE274" s="151"/>
      <c r="BF274" s="151"/>
      <c r="BG274" s="151"/>
      <c r="BH274" s="151"/>
      <c r="BI274" s="151"/>
      <c r="BJ274" s="151"/>
      <c r="BK274" s="151"/>
      <c r="BL274" s="151"/>
      <c r="BM274" s="151">
        <v>49</v>
      </c>
      <c r="BN274" s="151"/>
      <c r="BO274" s="151"/>
      <c r="BP274" s="151"/>
      <c r="BQ274" s="151"/>
      <c r="BR274" s="151"/>
      <c r="BS274" s="151"/>
      <c r="BT274" s="151"/>
      <c r="BU274" s="151"/>
      <c r="BV274" s="151"/>
      <c r="BW274" s="151">
        <v>11</v>
      </c>
      <c r="BX274" s="151">
        <v>20</v>
      </c>
      <c r="BY274" s="151">
        <v>15</v>
      </c>
      <c r="BZ274" s="151"/>
      <c r="CA274" s="151"/>
      <c r="CB274" s="151"/>
      <c r="CC274" s="151">
        <v>61</v>
      </c>
      <c r="CD274" s="151"/>
      <c r="CE274" s="151"/>
      <c r="CF274" s="151"/>
      <c r="CG274" s="151">
        <v>7</v>
      </c>
      <c r="CH274" s="151">
        <v>516</v>
      </c>
      <c r="CI274" s="151">
        <v>6</v>
      </c>
      <c r="CJ274" s="151">
        <v>486</v>
      </c>
      <c r="CK274" s="151">
        <v>6</v>
      </c>
      <c r="CL274" s="151"/>
      <c r="CM274" s="151">
        <v>27</v>
      </c>
      <c r="CN274" s="151">
        <v>2</v>
      </c>
      <c r="CO274" s="151"/>
      <c r="CP274" s="151">
        <v>39</v>
      </c>
      <c r="CQ274" s="151">
        <v>1</v>
      </c>
      <c r="CR274" s="151"/>
      <c r="CS274" s="151">
        <v>2</v>
      </c>
      <c r="CT274" s="151">
        <v>1</v>
      </c>
      <c r="CU274" s="151">
        <v>5</v>
      </c>
      <c r="CV274" s="151">
        <v>4</v>
      </c>
      <c r="CW274" s="151">
        <v>3</v>
      </c>
      <c r="CX274" s="151">
        <v>24</v>
      </c>
      <c r="CY274" s="151">
        <v>1</v>
      </c>
      <c r="CZ274" s="151">
        <v>2</v>
      </c>
      <c r="DA274" s="151">
        <v>58</v>
      </c>
      <c r="DB274" s="151">
        <v>8</v>
      </c>
      <c r="DC274" s="151">
        <v>51</v>
      </c>
      <c r="DD274" s="151">
        <v>23</v>
      </c>
      <c r="DE274" s="151">
        <v>1</v>
      </c>
      <c r="DF274" s="151">
        <v>1</v>
      </c>
      <c r="DG274" s="151"/>
      <c r="DH274" s="151">
        <v>14</v>
      </c>
      <c r="DI274" s="151">
        <v>13</v>
      </c>
      <c r="DJ274" s="151"/>
      <c r="DK274" s="151"/>
      <c r="DL274" s="151"/>
      <c r="DM274" s="151"/>
      <c r="DN274" s="151"/>
      <c r="DO274" s="151"/>
      <c r="DP274" s="151"/>
      <c r="DQ274" s="151"/>
      <c r="DR274" s="151"/>
      <c r="DS274" s="151"/>
      <c r="DT274" s="151"/>
      <c r="DU274" s="151"/>
      <c r="DV274" s="151"/>
      <c r="DW274" s="151"/>
      <c r="DX274" s="151"/>
      <c r="DY274" s="151"/>
      <c r="DZ274" s="151"/>
      <c r="EA274" s="151"/>
      <c r="EB274" s="151"/>
      <c r="EC274" s="151"/>
      <c r="ED274" s="151"/>
      <c r="EE274" s="151"/>
      <c r="EF274" s="151"/>
      <c r="EG274" s="151">
        <v>42</v>
      </c>
      <c r="EH274" s="151"/>
      <c r="EI274" s="151"/>
      <c r="EJ274" s="151"/>
      <c r="EK274" s="151"/>
      <c r="EL274" s="151"/>
      <c r="EM274" s="151"/>
      <c r="EN274" s="151"/>
      <c r="EO274" s="151"/>
      <c r="EP274" s="151"/>
      <c r="EQ274" s="151"/>
      <c r="ER274" s="151">
        <v>177</v>
      </c>
      <c r="ES274" s="151">
        <v>411</v>
      </c>
      <c r="ET274" s="151">
        <v>168</v>
      </c>
      <c r="EU274" s="151">
        <v>157</v>
      </c>
      <c r="EV274" s="151">
        <v>71</v>
      </c>
      <c r="EW274" s="151">
        <v>11</v>
      </c>
      <c r="EX274" s="151">
        <v>425</v>
      </c>
      <c r="EY274" s="151">
        <v>101</v>
      </c>
      <c r="EZ274" s="151">
        <v>0</v>
      </c>
      <c r="FA274" s="151">
        <v>172</v>
      </c>
      <c r="FB274" s="151">
        <v>206</v>
      </c>
      <c r="FC274" s="151"/>
      <c r="FD274" s="151">
        <v>1022</v>
      </c>
      <c r="FE274" s="151">
        <v>148</v>
      </c>
      <c r="FF274" s="151"/>
      <c r="FG274" s="151">
        <v>13</v>
      </c>
      <c r="FH274" s="151"/>
      <c r="FI274" s="151"/>
      <c r="FJ274" s="151">
        <v>24</v>
      </c>
      <c r="FK274" s="151">
        <v>29</v>
      </c>
      <c r="FL274" s="151">
        <v>58</v>
      </c>
      <c r="FM274" s="151">
        <v>57</v>
      </c>
      <c r="FN274" s="151"/>
      <c r="FO274" s="151"/>
      <c r="FP274" s="151">
        <v>115</v>
      </c>
      <c r="FQ274" s="151"/>
      <c r="FR274" s="151">
        <v>20</v>
      </c>
      <c r="FS274" s="151">
        <v>1</v>
      </c>
      <c r="FT274" s="151"/>
      <c r="FU274" s="151"/>
      <c r="FV274" s="151"/>
      <c r="FW274" s="151">
        <v>137</v>
      </c>
      <c r="FX274" s="151">
        <v>156</v>
      </c>
      <c r="FY274" s="151">
        <v>32</v>
      </c>
      <c r="FZ274" s="151">
        <v>189</v>
      </c>
      <c r="GA274" s="151"/>
      <c r="GB274" s="151"/>
      <c r="GC274" s="151"/>
      <c r="GD274" s="151"/>
      <c r="GE274" s="151"/>
      <c r="GF274" s="151"/>
      <c r="GG274" s="151">
        <v>4</v>
      </c>
      <c r="GH274" s="151"/>
      <c r="GI274" s="151">
        <v>21</v>
      </c>
      <c r="GJ274" s="151"/>
      <c r="GK274" s="151"/>
      <c r="GL274" s="151"/>
      <c r="GM274" s="151"/>
      <c r="GN274" s="151"/>
      <c r="GO274" s="151"/>
      <c r="GP274" s="151"/>
      <c r="GQ274" s="151">
        <v>34</v>
      </c>
      <c r="GR274" s="151"/>
      <c r="GS274" s="151"/>
      <c r="GT274" s="151"/>
      <c r="GU274" s="151">
        <v>20</v>
      </c>
      <c r="GV274" s="151"/>
      <c r="GW274" s="151"/>
      <c r="GX274" s="151">
        <v>3</v>
      </c>
      <c r="GY274" s="151"/>
      <c r="GZ274" s="151"/>
      <c r="HA274" s="151"/>
      <c r="HB274" s="151"/>
      <c r="HC274" s="151"/>
      <c r="HD274" s="151"/>
      <c r="HE274" s="151"/>
      <c r="HF274" s="151"/>
      <c r="HG274" s="151"/>
      <c r="HH274" s="151"/>
      <c r="HI274" s="151"/>
      <c r="HJ274" s="151"/>
      <c r="HK274" s="151"/>
      <c r="HL274" s="151"/>
      <c r="HM274" s="151"/>
      <c r="HN274" s="151">
        <v>40</v>
      </c>
      <c r="HO274" s="151"/>
      <c r="HP274" s="151">
        <v>33</v>
      </c>
      <c r="HQ274" s="151"/>
      <c r="HR274" s="151"/>
      <c r="HS274" s="151"/>
      <c r="HT274" s="151">
        <v>25</v>
      </c>
      <c r="HU274" s="151"/>
      <c r="HV274" s="151"/>
      <c r="HW274" s="151"/>
      <c r="HX274" s="151"/>
      <c r="HY274" s="151"/>
      <c r="HZ274" s="151"/>
      <c r="IA274" s="151"/>
      <c r="IB274" s="151"/>
      <c r="IC274" s="151">
        <v>151</v>
      </c>
      <c r="ID274" s="151"/>
      <c r="IE274" s="151"/>
      <c r="IF274" s="151">
        <v>2</v>
      </c>
      <c r="IG274" s="151"/>
      <c r="IH274" s="151"/>
      <c r="II274" s="151"/>
      <c r="IJ274" s="151"/>
      <c r="IK274" s="151"/>
      <c r="IL274" s="151"/>
      <c r="IM274" s="151"/>
      <c r="IN274" s="151">
        <v>34</v>
      </c>
      <c r="IO274" s="151"/>
      <c r="IP274" s="151"/>
      <c r="IQ274" s="151"/>
      <c r="IR274" s="151"/>
      <c r="IS274" s="151"/>
      <c r="IT274" s="151"/>
      <c r="IU274" s="151"/>
      <c r="IV274" s="151"/>
      <c r="IW274" s="151"/>
      <c r="IX274" s="151"/>
      <c r="IY274" s="151">
        <v>116</v>
      </c>
      <c r="IZ274" s="151"/>
      <c r="JA274" s="151"/>
      <c r="JB274" s="151"/>
      <c r="JC274" s="151"/>
      <c r="JD274" s="151"/>
      <c r="JE274" s="151"/>
      <c r="JF274" s="151">
        <v>16</v>
      </c>
      <c r="JG274" s="151"/>
      <c r="JH274" s="151"/>
      <c r="JI274" s="151">
        <v>520</v>
      </c>
      <c r="JJ274" s="151">
        <v>247</v>
      </c>
      <c r="JK274" s="151">
        <v>1547</v>
      </c>
      <c r="JL274" s="151"/>
      <c r="JM274" s="151"/>
      <c r="JN274" s="151">
        <v>0</v>
      </c>
      <c r="JO274" s="151"/>
      <c r="JP274" s="151">
        <v>0</v>
      </c>
      <c r="JQ274" s="151"/>
      <c r="JR274" s="151"/>
      <c r="JS274" s="151"/>
      <c r="JT274" s="151"/>
      <c r="JU274" s="151"/>
      <c r="JV274" s="151"/>
      <c r="JW274" s="151">
        <v>5</v>
      </c>
      <c r="JX274" s="151"/>
      <c r="JY274" s="151"/>
      <c r="JZ274" s="151"/>
      <c r="KA274" s="151"/>
      <c r="KB274" s="151"/>
      <c r="KC274" s="151"/>
      <c r="KD274" s="151"/>
      <c r="KE274" s="151"/>
      <c r="KF274" s="151">
        <v>8</v>
      </c>
      <c r="KG274" s="151"/>
      <c r="KH274" s="151"/>
      <c r="KI274" s="151"/>
      <c r="KJ274" s="151"/>
      <c r="KK274" s="151"/>
      <c r="KL274" s="151"/>
      <c r="KM274" s="151"/>
      <c r="KN274" s="151"/>
      <c r="KO274" s="151"/>
      <c r="KP274" s="151">
        <v>12</v>
      </c>
      <c r="KQ274" s="151"/>
      <c r="KR274" s="151"/>
      <c r="KS274" s="151"/>
      <c r="KT274" s="151"/>
      <c r="KU274" s="151"/>
      <c r="KV274" s="151"/>
      <c r="KW274" s="151"/>
      <c r="KX274" s="151">
        <v>79</v>
      </c>
      <c r="KY274" s="151">
        <v>162</v>
      </c>
      <c r="KZ274" s="151">
        <v>8</v>
      </c>
      <c r="LA274" s="151">
        <v>1</v>
      </c>
      <c r="LB274" s="151">
        <v>23</v>
      </c>
      <c r="LC274" s="151"/>
      <c r="LD274" s="151"/>
      <c r="LE274" s="151"/>
      <c r="LF274" s="151"/>
      <c r="LG274" s="151"/>
      <c r="LH274" s="151"/>
      <c r="LI274" s="151"/>
      <c r="LJ274" s="151"/>
      <c r="LK274" s="151"/>
      <c r="LL274" s="151"/>
      <c r="LM274" s="151"/>
      <c r="LN274" s="151"/>
      <c r="LO274" s="151"/>
      <c r="LP274" s="151">
        <v>5</v>
      </c>
      <c r="LQ274" s="151"/>
      <c r="LR274" s="151"/>
      <c r="LS274" s="151"/>
      <c r="LT274" s="151"/>
      <c r="LU274" s="151">
        <v>137</v>
      </c>
      <c r="LV274" s="151"/>
      <c r="LW274" s="151"/>
      <c r="LX274" s="151">
        <v>322</v>
      </c>
      <c r="LY274" s="151"/>
      <c r="LZ274" s="151"/>
      <c r="MA274" s="151">
        <v>714</v>
      </c>
      <c r="MB274" s="151"/>
      <c r="MC274" s="151">
        <v>6</v>
      </c>
      <c r="MD274" s="151"/>
      <c r="ME274" s="151"/>
      <c r="MF274" s="151"/>
      <c r="MG274" s="151">
        <v>23</v>
      </c>
      <c r="MH274" s="151"/>
      <c r="MI274" s="151">
        <v>9</v>
      </c>
      <c r="MJ274" s="151"/>
      <c r="MK274" s="151"/>
      <c r="ML274" s="151"/>
      <c r="MM274" s="151"/>
      <c r="MN274" s="151">
        <v>2</v>
      </c>
      <c r="MO274" s="151"/>
      <c r="MP274" s="151">
        <v>15</v>
      </c>
      <c r="MQ274" s="151"/>
      <c r="MR274" s="151">
        <v>2</v>
      </c>
      <c r="MS274" s="151"/>
      <c r="MT274" s="151"/>
      <c r="MU274" s="151">
        <v>22</v>
      </c>
      <c r="MV274" s="151">
        <v>6</v>
      </c>
      <c r="MW274" s="151">
        <v>5</v>
      </c>
      <c r="MX274" s="151">
        <v>67</v>
      </c>
      <c r="MY274" s="151">
        <v>94</v>
      </c>
      <c r="MZ274" s="151">
        <v>94</v>
      </c>
      <c r="NA274" s="151">
        <v>345</v>
      </c>
      <c r="NB274" s="151">
        <v>95</v>
      </c>
      <c r="NC274" s="151">
        <v>11</v>
      </c>
      <c r="ND274" s="151"/>
      <c r="NE274" s="151"/>
      <c r="NF274" s="151"/>
      <c r="NG274" s="151"/>
      <c r="NH274" s="151"/>
      <c r="NI274" s="151">
        <v>1</v>
      </c>
      <c r="NJ274" s="151"/>
      <c r="NK274" s="151"/>
      <c r="NL274" s="151"/>
      <c r="NM274" s="151"/>
      <c r="NN274" s="151"/>
      <c r="NO274" s="151">
        <v>11</v>
      </c>
      <c r="NP274" s="151"/>
      <c r="NQ274" s="151">
        <v>24</v>
      </c>
      <c r="NR274" s="151">
        <v>5</v>
      </c>
      <c r="NS274" s="151">
        <v>588</v>
      </c>
      <c r="NT274" s="151">
        <v>1</v>
      </c>
      <c r="NU274" s="151">
        <v>8</v>
      </c>
      <c r="NV274" s="151">
        <v>38</v>
      </c>
      <c r="NW274" s="151">
        <v>20</v>
      </c>
      <c r="NX274" s="151"/>
      <c r="NY274" s="151"/>
      <c r="NZ274" s="151">
        <v>235</v>
      </c>
      <c r="OA274" s="151">
        <v>21</v>
      </c>
      <c r="OB274" s="151"/>
      <c r="OC274" s="151">
        <v>2</v>
      </c>
      <c r="OD274" s="151"/>
      <c r="OE274" s="151">
        <v>860</v>
      </c>
      <c r="OF274" s="151">
        <v>322</v>
      </c>
      <c r="OG274" s="151"/>
      <c r="OH274" s="151"/>
      <c r="OI274" s="151"/>
      <c r="OJ274" s="151">
        <v>7</v>
      </c>
      <c r="OK274" s="151">
        <v>1105</v>
      </c>
      <c r="OL274" s="151">
        <v>1159</v>
      </c>
      <c r="OM274" s="151">
        <v>38</v>
      </c>
      <c r="ON274" s="151">
        <v>2</v>
      </c>
      <c r="OO274" s="152">
        <v>111</v>
      </c>
      <c r="OP274" s="142">
        <v>16772</v>
      </c>
      <c r="OQ274" s="153">
        <v>1308</v>
      </c>
      <c r="OR274" s="151">
        <v>308</v>
      </c>
      <c r="OS274" s="151"/>
      <c r="OT274" s="151">
        <v>15</v>
      </c>
      <c r="OU274" s="151"/>
      <c r="OV274" s="151">
        <v>198</v>
      </c>
      <c r="OW274" s="151">
        <v>2014</v>
      </c>
      <c r="OX274" s="151">
        <v>-3314</v>
      </c>
      <c r="OY274" s="151"/>
      <c r="OZ274" s="151"/>
      <c r="PA274" s="151"/>
      <c r="PB274" s="151"/>
      <c r="PC274" s="151"/>
      <c r="PD274" s="151">
        <v>48</v>
      </c>
      <c r="PE274" s="151"/>
      <c r="PF274" s="151"/>
      <c r="PG274" s="151"/>
      <c r="PH274" s="151"/>
      <c r="PI274" s="151"/>
      <c r="PJ274" s="154"/>
      <c r="PK274" s="142">
        <v>578</v>
      </c>
      <c r="PL274" s="142">
        <v>17350</v>
      </c>
    </row>
    <row r="275" spans="1:428" ht="15" x14ac:dyDescent="0.25">
      <c r="A275" s="156">
        <v>423100</v>
      </c>
      <c r="B275" s="157" t="s">
        <v>734</v>
      </c>
      <c r="C275" s="147" t="s">
        <v>457</v>
      </c>
      <c r="D275" s="153">
        <v>40</v>
      </c>
      <c r="E275" s="151">
        <v>138</v>
      </c>
      <c r="F275" s="151">
        <v>22</v>
      </c>
      <c r="G275" s="151">
        <v>22</v>
      </c>
      <c r="H275" s="151">
        <v>23</v>
      </c>
      <c r="I275" s="151">
        <v>56</v>
      </c>
      <c r="J275" s="151">
        <v>136</v>
      </c>
      <c r="K275" s="151">
        <v>8</v>
      </c>
      <c r="L275" s="151">
        <v>5</v>
      </c>
      <c r="M275" s="151">
        <v>25</v>
      </c>
      <c r="N275" s="151">
        <v>0</v>
      </c>
      <c r="O275" s="151">
        <v>17</v>
      </c>
      <c r="P275" s="151">
        <v>4</v>
      </c>
      <c r="Q275" s="151">
        <v>113</v>
      </c>
      <c r="R275" s="151">
        <v>112</v>
      </c>
      <c r="S275" s="151">
        <v>20</v>
      </c>
      <c r="T275" s="151">
        <v>147</v>
      </c>
      <c r="U275" s="151">
        <v>42</v>
      </c>
      <c r="V275" s="151">
        <v>56</v>
      </c>
      <c r="W275" s="151">
        <v>30</v>
      </c>
      <c r="X275" s="151">
        <v>66</v>
      </c>
      <c r="Y275" s="151">
        <v>14</v>
      </c>
      <c r="Z275" s="151">
        <v>1</v>
      </c>
      <c r="AA275" s="151">
        <v>1</v>
      </c>
      <c r="AB275" s="151">
        <v>21</v>
      </c>
      <c r="AC275" s="151">
        <v>555</v>
      </c>
      <c r="AD275" s="151">
        <v>305</v>
      </c>
      <c r="AE275" s="151">
        <v>401</v>
      </c>
      <c r="AF275" s="151">
        <v>207</v>
      </c>
      <c r="AG275" s="151">
        <v>4</v>
      </c>
      <c r="AH275" s="151">
        <v>129</v>
      </c>
      <c r="AI275" s="151">
        <v>8</v>
      </c>
      <c r="AJ275" s="151">
        <v>13</v>
      </c>
      <c r="AK275" s="151">
        <v>10</v>
      </c>
      <c r="AL275" s="151">
        <v>65</v>
      </c>
      <c r="AM275" s="151">
        <v>23</v>
      </c>
      <c r="AN275" s="151">
        <v>87</v>
      </c>
      <c r="AO275" s="151">
        <v>36</v>
      </c>
      <c r="AP275" s="151">
        <v>41</v>
      </c>
      <c r="AQ275" s="151">
        <v>126</v>
      </c>
      <c r="AR275" s="151">
        <v>1</v>
      </c>
      <c r="AS275" s="151">
        <v>42</v>
      </c>
      <c r="AT275" s="151">
        <v>4</v>
      </c>
      <c r="AU275" s="151">
        <v>47</v>
      </c>
      <c r="AV275" s="151">
        <v>3</v>
      </c>
      <c r="AW275" s="151">
        <v>12</v>
      </c>
      <c r="AX275" s="151">
        <v>2</v>
      </c>
      <c r="AY275" s="151">
        <v>0</v>
      </c>
      <c r="AZ275" s="151">
        <v>1</v>
      </c>
      <c r="BA275" s="151">
        <v>6</v>
      </c>
      <c r="BB275" s="151">
        <v>3</v>
      </c>
      <c r="BC275" s="151">
        <v>1</v>
      </c>
      <c r="BD275" s="151">
        <v>175</v>
      </c>
      <c r="BE275" s="151">
        <v>26</v>
      </c>
      <c r="BF275" s="151">
        <v>5</v>
      </c>
      <c r="BG275" s="151">
        <v>1</v>
      </c>
      <c r="BH275" s="151">
        <v>20</v>
      </c>
      <c r="BI275" s="151">
        <v>2</v>
      </c>
      <c r="BJ275" s="151">
        <v>15</v>
      </c>
      <c r="BK275" s="151">
        <v>5</v>
      </c>
      <c r="BL275" s="151">
        <v>27</v>
      </c>
      <c r="BM275" s="151">
        <v>7</v>
      </c>
      <c r="BN275" s="151">
        <v>2</v>
      </c>
      <c r="BO275" s="151">
        <v>3</v>
      </c>
      <c r="BP275" s="151">
        <v>46</v>
      </c>
      <c r="BQ275" s="151">
        <v>11</v>
      </c>
      <c r="BR275" s="151">
        <v>49</v>
      </c>
      <c r="BS275" s="151">
        <v>34</v>
      </c>
      <c r="BT275" s="151">
        <v>2</v>
      </c>
      <c r="BU275" s="151">
        <v>8</v>
      </c>
      <c r="BV275" s="151">
        <v>9</v>
      </c>
      <c r="BW275" s="151">
        <v>22</v>
      </c>
      <c r="BX275" s="151">
        <v>3</v>
      </c>
      <c r="BY275" s="151">
        <v>21</v>
      </c>
      <c r="BZ275" s="151">
        <v>9</v>
      </c>
      <c r="CA275" s="151">
        <v>32</v>
      </c>
      <c r="CB275" s="151">
        <v>1</v>
      </c>
      <c r="CC275" s="151">
        <v>26</v>
      </c>
      <c r="CD275" s="151">
        <v>7</v>
      </c>
      <c r="CE275" s="151">
        <v>1</v>
      </c>
      <c r="CF275" s="151">
        <v>2</v>
      </c>
      <c r="CG275" s="151">
        <v>9</v>
      </c>
      <c r="CH275" s="151">
        <v>482</v>
      </c>
      <c r="CI275" s="151">
        <v>301</v>
      </c>
      <c r="CJ275" s="151">
        <v>722</v>
      </c>
      <c r="CK275" s="151">
        <v>59</v>
      </c>
      <c r="CL275" s="151">
        <v>3</v>
      </c>
      <c r="CM275" s="151">
        <v>34</v>
      </c>
      <c r="CN275" s="151">
        <v>0</v>
      </c>
      <c r="CO275" s="151">
        <v>0</v>
      </c>
      <c r="CP275" s="151">
        <v>29</v>
      </c>
      <c r="CQ275" s="151">
        <v>1</v>
      </c>
      <c r="CR275" s="151">
        <v>43</v>
      </c>
      <c r="CS275" s="151">
        <v>43</v>
      </c>
      <c r="CT275" s="151">
        <v>1</v>
      </c>
      <c r="CU275" s="151">
        <v>2</v>
      </c>
      <c r="CV275" s="151">
        <v>6</v>
      </c>
      <c r="CW275" s="151">
        <v>4</v>
      </c>
      <c r="CX275" s="151">
        <v>48</v>
      </c>
      <c r="CY275" s="151">
        <v>1</v>
      </c>
      <c r="CZ275" s="151">
        <v>1</v>
      </c>
      <c r="DA275" s="151">
        <v>331</v>
      </c>
      <c r="DB275" s="151">
        <v>11</v>
      </c>
      <c r="DC275" s="151">
        <v>63</v>
      </c>
      <c r="DD275" s="151">
        <v>180</v>
      </c>
      <c r="DE275" s="151">
        <v>16</v>
      </c>
      <c r="DF275" s="151">
        <v>1</v>
      </c>
      <c r="DG275" s="151">
        <v>1</v>
      </c>
      <c r="DH275" s="151">
        <v>27</v>
      </c>
      <c r="DI275" s="151">
        <v>3</v>
      </c>
      <c r="DJ275" s="151">
        <v>1</v>
      </c>
      <c r="DK275" s="151">
        <v>1</v>
      </c>
      <c r="DL275" s="151">
        <v>1</v>
      </c>
      <c r="DM275" s="151">
        <v>1</v>
      </c>
      <c r="DN275" s="151">
        <v>53</v>
      </c>
      <c r="DO275" s="151">
        <v>2</v>
      </c>
      <c r="DP275" s="151">
        <v>5</v>
      </c>
      <c r="DQ275" s="151">
        <v>1</v>
      </c>
      <c r="DR275" s="151">
        <v>15</v>
      </c>
      <c r="DS275" s="151">
        <v>14</v>
      </c>
      <c r="DT275" s="151">
        <v>27</v>
      </c>
      <c r="DU275" s="151">
        <v>0</v>
      </c>
      <c r="DV275" s="151">
        <v>4</v>
      </c>
      <c r="DW275" s="151">
        <v>1</v>
      </c>
      <c r="DX275" s="151">
        <v>11</v>
      </c>
      <c r="DY275" s="151">
        <v>11</v>
      </c>
      <c r="DZ275" s="151">
        <v>1</v>
      </c>
      <c r="EA275" s="151">
        <v>4</v>
      </c>
      <c r="EB275" s="151">
        <v>1</v>
      </c>
      <c r="EC275" s="151">
        <v>0</v>
      </c>
      <c r="ED275" s="151">
        <v>0</v>
      </c>
      <c r="EE275" s="151">
        <v>2</v>
      </c>
      <c r="EF275" s="151">
        <v>1</v>
      </c>
      <c r="EG275" s="151">
        <v>4</v>
      </c>
      <c r="EH275" s="151">
        <v>1</v>
      </c>
      <c r="EI275" s="151">
        <v>81</v>
      </c>
      <c r="EJ275" s="151">
        <v>3</v>
      </c>
      <c r="EK275" s="151">
        <v>9</v>
      </c>
      <c r="EL275" s="151">
        <v>32</v>
      </c>
      <c r="EM275" s="151">
        <v>0</v>
      </c>
      <c r="EN275" s="151">
        <v>6</v>
      </c>
      <c r="EO275" s="151">
        <v>21</v>
      </c>
      <c r="EP275" s="151">
        <v>0</v>
      </c>
      <c r="EQ275" s="151">
        <v>2</v>
      </c>
      <c r="ER275" s="151">
        <v>2800</v>
      </c>
      <c r="ES275" s="151">
        <v>16275</v>
      </c>
      <c r="ET275" s="151">
        <v>1621</v>
      </c>
      <c r="EU275" s="151">
        <v>536</v>
      </c>
      <c r="EV275" s="151">
        <v>629</v>
      </c>
      <c r="EW275" s="151">
        <v>6</v>
      </c>
      <c r="EX275" s="151">
        <v>579</v>
      </c>
      <c r="EY275" s="151">
        <v>1365</v>
      </c>
      <c r="EZ275" s="151">
        <v>643</v>
      </c>
      <c r="FA275" s="151">
        <v>1085</v>
      </c>
      <c r="FB275" s="151">
        <v>1189</v>
      </c>
      <c r="FC275" s="151">
        <v>220</v>
      </c>
      <c r="FD275" s="151">
        <v>2042</v>
      </c>
      <c r="FE275" s="151">
        <v>697</v>
      </c>
      <c r="FF275" s="151">
        <v>137</v>
      </c>
      <c r="FG275" s="151">
        <v>5</v>
      </c>
      <c r="FH275" s="151">
        <v>9</v>
      </c>
      <c r="FI275" s="151">
        <v>0</v>
      </c>
      <c r="FJ275" s="151">
        <v>0</v>
      </c>
      <c r="FK275" s="151">
        <v>71</v>
      </c>
      <c r="FL275" s="151">
        <v>33</v>
      </c>
      <c r="FM275" s="151">
        <v>173</v>
      </c>
      <c r="FN275" s="151">
        <v>146</v>
      </c>
      <c r="FO275" s="151">
        <v>2</v>
      </c>
      <c r="FP275" s="151">
        <v>375</v>
      </c>
      <c r="FQ275" s="151">
        <v>16</v>
      </c>
      <c r="FR275" s="151">
        <v>21</v>
      </c>
      <c r="FS275" s="151">
        <v>8</v>
      </c>
      <c r="FT275" s="151">
        <v>8</v>
      </c>
      <c r="FU275" s="151">
        <v>5</v>
      </c>
      <c r="FV275" s="151">
        <v>13</v>
      </c>
      <c r="FW275" s="151">
        <v>15</v>
      </c>
      <c r="FX275" s="151">
        <v>10</v>
      </c>
      <c r="FY275" s="151">
        <v>39</v>
      </c>
      <c r="FZ275" s="151">
        <v>22</v>
      </c>
      <c r="GA275" s="151">
        <v>0</v>
      </c>
      <c r="GB275" s="151">
        <v>2</v>
      </c>
      <c r="GC275" s="151">
        <v>0</v>
      </c>
      <c r="GD275" s="151">
        <v>1</v>
      </c>
      <c r="GE275" s="151">
        <v>15</v>
      </c>
      <c r="GF275" s="151">
        <v>2</v>
      </c>
      <c r="GG275" s="151">
        <v>0</v>
      </c>
      <c r="GH275" s="151">
        <v>34</v>
      </c>
      <c r="GI275" s="151">
        <v>17</v>
      </c>
      <c r="GJ275" s="151">
        <v>1</v>
      </c>
      <c r="GK275" s="151">
        <v>31</v>
      </c>
      <c r="GL275" s="151">
        <v>1</v>
      </c>
      <c r="GM275" s="151">
        <v>8</v>
      </c>
      <c r="GN275" s="151">
        <v>2</v>
      </c>
      <c r="GO275" s="151">
        <v>3</v>
      </c>
      <c r="GP275" s="151">
        <v>6</v>
      </c>
      <c r="GQ275" s="151">
        <v>2</v>
      </c>
      <c r="GR275" s="151">
        <v>11</v>
      </c>
      <c r="GS275" s="151">
        <v>22</v>
      </c>
      <c r="GT275" s="151">
        <v>72</v>
      </c>
      <c r="GU275" s="151">
        <v>85</v>
      </c>
      <c r="GV275" s="151">
        <v>12</v>
      </c>
      <c r="GW275" s="151">
        <v>5</v>
      </c>
      <c r="GX275" s="151">
        <v>24</v>
      </c>
      <c r="GY275" s="151">
        <v>17</v>
      </c>
      <c r="GZ275" s="151">
        <v>0</v>
      </c>
      <c r="HA275" s="151">
        <v>45</v>
      </c>
      <c r="HB275" s="151">
        <v>17</v>
      </c>
      <c r="HC275" s="151">
        <v>9</v>
      </c>
      <c r="HD275" s="151">
        <v>1</v>
      </c>
      <c r="HE275" s="151">
        <v>13</v>
      </c>
      <c r="HF275" s="151">
        <v>30</v>
      </c>
      <c r="HG275" s="151">
        <v>2</v>
      </c>
      <c r="HH275" s="151">
        <v>316</v>
      </c>
      <c r="HI275" s="151">
        <v>19</v>
      </c>
      <c r="HJ275" s="151">
        <v>2</v>
      </c>
      <c r="HK275" s="151">
        <v>7</v>
      </c>
      <c r="HL275" s="151">
        <v>10</v>
      </c>
      <c r="HM275" s="151">
        <v>4</v>
      </c>
      <c r="HN275" s="151">
        <v>6</v>
      </c>
      <c r="HO275" s="151">
        <v>1</v>
      </c>
      <c r="HP275" s="151">
        <v>10</v>
      </c>
      <c r="HQ275" s="151">
        <v>0</v>
      </c>
      <c r="HR275" s="151">
        <v>1</v>
      </c>
      <c r="HS275" s="151">
        <v>1</v>
      </c>
      <c r="HT275" s="151">
        <v>2</v>
      </c>
      <c r="HU275" s="151">
        <v>2</v>
      </c>
      <c r="HV275" s="151">
        <v>44</v>
      </c>
      <c r="HW275" s="151">
        <v>53</v>
      </c>
      <c r="HX275" s="151">
        <v>83</v>
      </c>
      <c r="HY275" s="151">
        <v>28</v>
      </c>
      <c r="HZ275" s="151">
        <v>1</v>
      </c>
      <c r="IA275" s="151">
        <v>1</v>
      </c>
      <c r="IB275" s="151">
        <v>1</v>
      </c>
      <c r="IC275" s="151">
        <v>32</v>
      </c>
      <c r="ID275" s="151">
        <v>0</v>
      </c>
      <c r="IE275" s="151">
        <v>36</v>
      </c>
      <c r="IF275" s="151">
        <v>12</v>
      </c>
      <c r="IG275" s="151">
        <v>14</v>
      </c>
      <c r="IH275" s="151">
        <v>9</v>
      </c>
      <c r="II275" s="151">
        <v>19</v>
      </c>
      <c r="IJ275" s="151">
        <v>1</v>
      </c>
      <c r="IK275" s="151">
        <v>1</v>
      </c>
      <c r="IL275" s="151">
        <v>10</v>
      </c>
      <c r="IM275" s="151">
        <v>64</v>
      </c>
      <c r="IN275" s="151">
        <v>78</v>
      </c>
      <c r="IO275" s="151">
        <v>6</v>
      </c>
      <c r="IP275" s="151">
        <v>2</v>
      </c>
      <c r="IQ275" s="151">
        <v>2</v>
      </c>
      <c r="IR275" s="151">
        <v>3</v>
      </c>
      <c r="IS275" s="151">
        <v>5</v>
      </c>
      <c r="IT275" s="151">
        <v>1</v>
      </c>
      <c r="IU275" s="151">
        <v>8</v>
      </c>
      <c r="IV275" s="151">
        <v>29</v>
      </c>
      <c r="IW275" s="151">
        <v>30</v>
      </c>
      <c r="IX275" s="151">
        <v>60</v>
      </c>
      <c r="IY275" s="151">
        <v>19</v>
      </c>
      <c r="IZ275" s="151">
        <v>2</v>
      </c>
      <c r="JA275" s="151">
        <v>38</v>
      </c>
      <c r="JB275" s="151">
        <v>36</v>
      </c>
      <c r="JC275" s="151">
        <v>7</v>
      </c>
      <c r="JD275" s="151">
        <v>1</v>
      </c>
      <c r="JE275" s="151">
        <v>13</v>
      </c>
      <c r="JF275" s="151">
        <v>13</v>
      </c>
      <c r="JG275" s="151">
        <v>5</v>
      </c>
      <c r="JH275" s="151">
        <v>205</v>
      </c>
      <c r="JI275" s="151">
        <v>1350</v>
      </c>
      <c r="JJ275" s="151">
        <v>10</v>
      </c>
      <c r="JK275" s="151">
        <v>41</v>
      </c>
      <c r="JL275" s="151">
        <v>114</v>
      </c>
      <c r="JM275" s="151">
        <v>557</v>
      </c>
      <c r="JN275" s="151">
        <v>170</v>
      </c>
      <c r="JO275" s="151">
        <v>184</v>
      </c>
      <c r="JP275" s="151">
        <v>447</v>
      </c>
      <c r="JQ275" s="151">
        <v>23</v>
      </c>
      <c r="JR275" s="151">
        <v>442</v>
      </c>
      <c r="JS275" s="151">
        <v>38</v>
      </c>
      <c r="JT275" s="151">
        <v>342</v>
      </c>
      <c r="JU275" s="151">
        <v>94</v>
      </c>
      <c r="JV275" s="151"/>
      <c r="JW275" s="151">
        <v>431</v>
      </c>
      <c r="JX275" s="151">
        <v>329</v>
      </c>
      <c r="JY275" s="151">
        <v>68</v>
      </c>
      <c r="JZ275" s="151">
        <v>200</v>
      </c>
      <c r="KA275" s="151">
        <v>119</v>
      </c>
      <c r="KB275" s="151">
        <v>80</v>
      </c>
      <c r="KC275" s="151">
        <v>21</v>
      </c>
      <c r="KD275" s="151">
        <v>449</v>
      </c>
      <c r="KE275" s="151">
        <v>76</v>
      </c>
      <c r="KF275" s="151">
        <v>125</v>
      </c>
      <c r="KG275" s="151">
        <v>17</v>
      </c>
      <c r="KH275" s="151">
        <v>2</v>
      </c>
      <c r="KI275" s="151">
        <v>1963</v>
      </c>
      <c r="KJ275" s="151">
        <v>123</v>
      </c>
      <c r="KK275" s="151">
        <v>0</v>
      </c>
      <c r="KL275" s="151">
        <v>40</v>
      </c>
      <c r="KM275" s="151">
        <v>642</v>
      </c>
      <c r="KN275" s="151">
        <v>317</v>
      </c>
      <c r="KO275" s="151">
        <v>13</v>
      </c>
      <c r="KP275" s="151">
        <v>1</v>
      </c>
      <c r="KQ275" s="151">
        <v>2</v>
      </c>
      <c r="KR275" s="151">
        <v>32</v>
      </c>
      <c r="KS275" s="151">
        <v>5</v>
      </c>
      <c r="KT275" s="151">
        <v>13</v>
      </c>
      <c r="KU275" s="151">
        <v>0</v>
      </c>
      <c r="KV275" s="151">
        <v>1</v>
      </c>
      <c r="KW275" s="151">
        <v>155</v>
      </c>
      <c r="KX275" s="151">
        <v>31</v>
      </c>
      <c r="KY275" s="151">
        <v>57</v>
      </c>
      <c r="KZ275" s="151">
        <v>1</v>
      </c>
      <c r="LA275" s="151">
        <v>8</v>
      </c>
      <c r="LB275" s="151">
        <v>27</v>
      </c>
      <c r="LC275" s="151">
        <v>0</v>
      </c>
      <c r="LD275" s="151">
        <v>20</v>
      </c>
      <c r="LE275" s="151">
        <v>29</v>
      </c>
      <c r="LF275" s="151">
        <v>12</v>
      </c>
      <c r="LG275" s="151">
        <v>4</v>
      </c>
      <c r="LH275" s="151"/>
      <c r="LI275" s="151">
        <v>0</v>
      </c>
      <c r="LJ275" s="151">
        <v>2</v>
      </c>
      <c r="LK275" s="151">
        <v>1</v>
      </c>
      <c r="LL275" s="151">
        <v>0</v>
      </c>
      <c r="LM275" s="151">
        <v>0</v>
      </c>
      <c r="LN275" s="151">
        <v>49</v>
      </c>
      <c r="LO275" s="151">
        <v>354</v>
      </c>
      <c r="LP275" s="151">
        <v>35</v>
      </c>
      <c r="LQ275" s="151">
        <v>0</v>
      </c>
      <c r="LR275" s="151">
        <v>0</v>
      </c>
      <c r="LS275" s="151">
        <v>0</v>
      </c>
      <c r="LT275" s="151">
        <v>3</v>
      </c>
      <c r="LU275" s="151">
        <v>53</v>
      </c>
      <c r="LV275" s="151">
        <v>5</v>
      </c>
      <c r="LW275" s="151">
        <v>1</v>
      </c>
      <c r="LX275" s="151">
        <v>142</v>
      </c>
      <c r="LY275" s="151">
        <v>83</v>
      </c>
      <c r="LZ275" s="151">
        <v>0</v>
      </c>
      <c r="MA275" s="151">
        <v>260</v>
      </c>
      <c r="MB275" s="151">
        <v>71</v>
      </c>
      <c r="MC275" s="151">
        <v>13</v>
      </c>
      <c r="MD275" s="151">
        <v>0</v>
      </c>
      <c r="ME275" s="151">
        <v>2</v>
      </c>
      <c r="MF275" s="151">
        <v>76</v>
      </c>
      <c r="MG275" s="151">
        <v>104</v>
      </c>
      <c r="MH275" s="151">
        <v>71</v>
      </c>
      <c r="MI275" s="151">
        <v>1449</v>
      </c>
      <c r="MJ275" s="151">
        <v>18</v>
      </c>
      <c r="MK275" s="151">
        <v>6</v>
      </c>
      <c r="ML275" s="151">
        <v>137</v>
      </c>
      <c r="MM275" s="151">
        <v>9</v>
      </c>
      <c r="MN275" s="151">
        <v>82</v>
      </c>
      <c r="MO275" s="151">
        <v>77</v>
      </c>
      <c r="MP275" s="151">
        <v>334</v>
      </c>
      <c r="MQ275" s="151">
        <v>2</v>
      </c>
      <c r="MR275" s="151">
        <v>65</v>
      </c>
      <c r="MS275" s="151">
        <v>98</v>
      </c>
      <c r="MT275" s="151">
        <v>21</v>
      </c>
      <c r="MU275" s="151">
        <v>8</v>
      </c>
      <c r="MV275" s="151">
        <v>6</v>
      </c>
      <c r="MW275" s="151">
        <v>14</v>
      </c>
      <c r="MX275" s="151">
        <v>12</v>
      </c>
      <c r="MY275" s="151">
        <v>33</v>
      </c>
      <c r="MZ275" s="151">
        <v>33</v>
      </c>
      <c r="NA275" s="151">
        <v>251</v>
      </c>
      <c r="NB275" s="151">
        <v>21</v>
      </c>
      <c r="NC275" s="151">
        <v>6</v>
      </c>
      <c r="ND275" s="151">
        <v>225</v>
      </c>
      <c r="NE275" s="151">
        <v>21</v>
      </c>
      <c r="NF275" s="151">
        <v>271</v>
      </c>
      <c r="NG275" s="151">
        <v>1</v>
      </c>
      <c r="NH275" s="151">
        <v>4</v>
      </c>
      <c r="NI275" s="151">
        <v>0</v>
      </c>
      <c r="NJ275" s="151">
        <v>4</v>
      </c>
      <c r="NK275" s="151">
        <v>1</v>
      </c>
      <c r="NL275" s="151">
        <v>3</v>
      </c>
      <c r="NM275" s="151">
        <v>9</v>
      </c>
      <c r="NN275" s="151">
        <v>18</v>
      </c>
      <c r="NO275" s="151">
        <v>33</v>
      </c>
      <c r="NP275" s="151">
        <v>94</v>
      </c>
      <c r="NQ275" s="151">
        <v>107</v>
      </c>
      <c r="NR275" s="151">
        <v>12</v>
      </c>
      <c r="NS275" s="151">
        <v>3210</v>
      </c>
      <c r="NT275" s="151">
        <v>1</v>
      </c>
      <c r="NU275" s="151">
        <v>102</v>
      </c>
      <c r="NV275" s="151">
        <v>32</v>
      </c>
      <c r="NW275" s="151">
        <v>10</v>
      </c>
      <c r="NX275" s="151">
        <v>0</v>
      </c>
      <c r="NY275" s="151">
        <v>17</v>
      </c>
      <c r="NZ275" s="151">
        <v>73</v>
      </c>
      <c r="OA275" s="151">
        <v>14</v>
      </c>
      <c r="OB275" s="151">
        <v>150</v>
      </c>
      <c r="OC275" s="151">
        <v>48</v>
      </c>
      <c r="OD275" s="151"/>
      <c r="OE275" s="151">
        <v>1200</v>
      </c>
      <c r="OF275" s="151">
        <v>84</v>
      </c>
      <c r="OG275" s="151">
        <v>565</v>
      </c>
      <c r="OH275" s="151">
        <v>0</v>
      </c>
      <c r="OI275" s="151">
        <v>10</v>
      </c>
      <c r="OJ275" s="151">
        <v>500</v>
      </c>
      <c r="OK275" s="151">
        <v>95</v>
      </c>
      <c r="OL275" s="151">
        <v>826</v>
      </c>
      <c r="OM275" s="151">
        <v>230</v>
      </c>
      <c r="ON275" s="151">
        <v>41</v>
      </c>
      <c r="OO275" s="152">
        <v>69</v>
      </c>
      <c r="OP275" s="142">
        <v>60518</v>
      </c>
      <c r="OQ275" s="153">
        <v>23358</v>
      </c>
      <c r="OR275" s="151">
        <v>33058</v>
      </c>
      <c r="OS275" s="151">
        <v>0</v>
      </c>
      <c r="OT275" s="151">
        <v>1</v>
      </c>
      <c r="OU275" s="151">
        <v>0</v>
      </c>
      <c r="OV275" s="151">
        <v>1446</v>
      </c>
      <c r="OW275" s="151">
        <v>16928</v>
      </c>
      <c r="OX275" s="151"/>
      <c r="OY275" s="151"/>
      <c r="OZ275" s="151">
        <v>49</v>
      </c>
      <c r="PA275" s="151">
        <v>0</v>
      </c>
      <c r="PB275" s="151"/>
      <c r="PC275" s="151"/>
      <c r="PD275" s="151">
        <v>49</v>
      </c>
      <c r="PE275" s="151">
        <v>0</v>
      </c>
      <c r="PF275" s="151"/>
      <c r="PG275" s="151"/>
      <c r="PH275" s="151">
        <v>700</v>
      </c>
      <c r="PI275" s="151">
        <v>0</v>
      </c>
      <c r="PJ275" s="154"/>
      <c r="PK275" s="142">
        <v>75589</v>
      </c>
      <c r="PL275" s="142">
        <v>136107</v>
      </c>
    </row>
    <row r="276" spans="1:428" ht="15" x14ac:dyDescent="0.25">
      <c r="A276" s="156">
        <v>423400</v>
      </c>
      <c r="B276" s="157" t="s">
        <v>735</v>
      </c>
      <c r="C276" s="147" t="s">
        <v>458</v>
      </c>
      <c r="D276" s="153">
        <v>1</v>
      </c>
      <c r="E276" s="151">
        <v>2</v>
      </c>
      <c r="F276" s="151">
        <v>7</v>
      </c>
      <c r="G276" s="151">
        <v>6</v>
      </c>
      <c r="H276" s="151">
        <v>3</v>
      </c>
      <c r="I276" s="151">
        <v>16</v>
      </c>
      <c r="J276" s="151">
        <v>3</v>
      </c>
      <c r="K276" s="151">
        <v>2</v>
      </c>
      <c r="L276" s="151">
        <v>2</v>
      </c>
      <c r="M276" s="151">
        <v>1</v>
      </c>
      <c r="N276" s="151">
        <v>2</v>
      </c>
      <c r="O276" s="151">
        <v>1</v>
      </c>
      <c r="P276" s="151">
        <v>1</v>
      </c>
      <c r="Q276" s="151">
        <v>68</v>
      </c>
      <c r="R276" s="151">
        <v>10</v>
      </c>
      <c r="S276" s="151">
        <v>2</v>
      </c>
      <c r="T276" s="151">
        <v>8</v>
      </c>
      <c r="U276" s="151">
        <v>5</v>
      </c>
      <c r="V276" s="151">
        <v>7</v>
      </c>
      <c r="W276" s="151">
        <v>25</v>
      </c>
      <c r="X276" s="151">
        <v>60</v>
      </c>
      <c r="Y276" s="151">
        <v>142</v>
      </c>
      <c r="Z276" s="151">
        <v>2</v>
      </c>
      <c r="AA276" s="151">
        <v>18</v>
      </c>
      <c r="AB276" s="151">
        <v>60</v>
      </c>
      <c r="AC276" s="151">
        <v>124</v>
      </c>
      <c r="AD276" s="151">
        <v>80</v>
      </c>
      <c r="AE276" s="151">
        <v>37</v>
      </c>
      <c r="AF276" s="151">
        <v>90</v>
      </c>
      <c r="AG276" s="151">
        <v>24</v>
      </c>
      <c r="AH276" s="151">
        <v>153</v>
      </c>
      <c r="AI276" s="151">
        <v>103</v>
      </c>
      <c r="AJ276" s="151">
        <v>87</v>
      </c>
      <c r="AK276" s="151">
        <v>51</v>
      </c>
      <c r="AL276" s="151">
        <v>166</v>
      </c>
      <c r="AM276" s="151">
        <v>64</v>
      </c>
      <c r="AN276" s="151">
        <v>13</v>
      </c>
      <c r="AO276" s="151">
        <v>6</v>
      </c>
      <c r="AP276" s="151">
        <v>6</v>
      </c>
      <c r="AQ276" s="151">
        <v>57</v>
      </c>
      <c r="AR276" s="151">
        <v>2</v>
      </c>
      <c r="AS276" s="151">
        <v>18</v>
      </c>
      <c r="AT276" s="151">
        <v>2</v>
      </c>
      <c r="AU276" s="151">
        <v>7</v>
      </c>
      <c r="AV276" s="151">
        <v>1</v>
      </c>
      <c r="AW276" s="151">
        <v>4</v>
      </c>
      <c r="AX276" s="151">
        <v>7</v>
      </c>
      <c r="AY276" s="151">
        <v>1</v>
      </c>
      <c r="AZ276" s="151">
        <v>2</v>
      </c>
      <c r="BA276" s="151">
        <v>1</v>
      </c>
      <c r="BB276" s="151">
        <v>5</v>
      </c>
      <c r="BC276" s="151">
        <v>16</v>
      </c>
      <c r="BD276" s="151">
        <v>19</v>
      </c>
      <c r="BE276" s="151">
        <v>11</v>
      </c>
      <c r="BF276" s="151">
        <v>1</v>
      </c>
      <c r="BG276" s="151">
        <v>0</v>
      </c>
      <c r="BH276" s="151">
        <v>11</v>
      </c>
      <c r="BI276" s="151">
        <v>7</v>
      </c>
      <c r="BJ276" s="151">
        <v>10</v>
      </c>
      <c r="BK276" s="151">
        <v>4</v>
      </c>
      <c r="BL276" s="151">
        <v>8</v>
      </c>
      <c r="BM276" s="151">
        <v>23</v>
      </c>
      <c r="BN276" s="151">
        <v>3</v>
      </c>
      <c r="BO276" s="151">
        <v>6</v>
      </c>
      <c r="BP276" s="151">
        <v>4</v>
      </c>
      <c r="BQ276" s="151">
        <v>5</v>
      </c>
      <c r="BR276" s="151">
        <v>36</v>
      </c>
      <c r="BS276" s="151">
        <v>18</v>
      </c>
      <c r="BT276" s="151">
        <v>7</v>
      </c>
      <c r="BU276" s="151">
        <v>5</v>
      </c>
      <c r="BV276" s="151">
        <v>6</v>
      </c>
      <c r="BW276" s="151">
        <v>4</v>
      </c>
      <c r="BX276" s="151">
        <v>3</v>
      </c>
      <c r="BY276" s="151">
        <v>32</v>
      </c>
      <c r="BZ276" s="151">
        <v>44</v>
      </c>
      <c r="CA276" s="151">
        <v>17</v>
      </c>
      <c r="CB276" s="151">
        <v>2</v>
      </c>
      <c r="CC276" s="151">
        <v>9</v>
      </c>
      <c r="CD276" s="151">
        <v>5</v>
      </c>
      <c r="CE276" s="151">
        <v>2</v>
      </c>
      <c r="CF276" s="151">
        <v>7</v>
      </c>
      <c r="CG276" s="151">
        <v>9</v>
      </c>
      <c r="CH276" s="151">
        <v>19</v>
      </c>
      <c r="CI276" s="151">
        <v>9</v>
      </c>
      <c r="CJ276" s="151">
        <v>58</v>
      </c>
      <c r="CK276" s="151">
        <v>44</v>
      </c>
      <c r="CL276" s="151">
        <v>15</v>
      </c>
      <c r="CM276" s="151">
        <v>59</v>
      </c>
      <c r="CN276" s="151">
        <v>101</v>
      </c>
      <c r="CO276" s="151">
        <v>37</v>
      </c>
      <c r="CP276" s="151">
        <v>80</v>
      </c>
      <c r="CQ276" s="151">
        <v>2</v>
      </c>
      <c r="CR276" s="151">
        <v>20</v>
      </c>
      <c r="CS276" s="151">
        <v>2</v>
      </c>
      <c r="CT276" s="151">
        <v>10</v>
      </c>
      <c r="CU276" s="151">
        <v>18</v>
      </c>
      <c r="CV276" s="151">
        <v>14</v>
      </c>
      <c r="CW276" s="151">
        <v>20</v>
      </c>
      <c r="CX276" s="151">
        <v>39</v>
      </c>
      <c r="CY276" s="151">
        <v>7</v>
      </c>
      <c r="CZ276" s="151">
        <v>5</v>
      </c>
      <c r="DA276" s="151">
        <v>56</v>
      </c>
      <c r="DB276" s="151">
        <v>31</v>
      </c>
      <c r="DC276" s="151">
        <v>32</v>
      </c>
      <c r="DD276" s="151">
        <v>28</v>
      </c>
      <c r="DE276" s="151">
        <v>4</v>
      </c>
      <c r="DF276" s="151">
        <v>36</v>
      </c>
      <c r="DG276" s="151">
        <v>10</v>
      </c>
      <c r="DH276" s="151">
        <v>58</v>
      </c>
      <c r="DI276" s="151">
        <v>42</v>
      </c>
      <c r="DJ276" s="151">
        <v>80</v>
      </c>
      <c r="DK276" s="151">
        <v>73</v>
      </c>
      <c r="DL276" s="151">
        <v>264</v>
      </c>
      <c r="DM276" s="151">
        <v>26</v>
      </c>
      <c r="DN276" s="151">
        <v>54</v>
      </c>
      <c r="DO276" s="151">
        <v>6</v>
      </c>
      <c r="DP276" s="151">
        <v>79</v>
      </c>
      <c r="DQ276" s="151">
        <v>25</v>
      </c>
      <c r="DR276" s="151">
        <v>13</v>
      </c>
      <c r="DS276" s="151">
        <v>1105</v>
      </c>
      <c r="DT276" s="151">
        <v>208</v>
      </c>
      <c r="DU276" s="151">
        <v>14</v>
      </c>
      <c r="DV276" s="151">
        <v>16</v>
      </c>
      <c r="DW276" s="151">
        <v>16</v>
      </c>
      <c r="DX276" s="151">
        <v>36</v>
      </c>
      <c r="DY276" s="151">
        <v>35</v>
      </c>
      <c r="DZ276" s="151">
        <v>232</v>
      </c>
      <c r="EA276" s="151">
        <v>54</v>
      </c>
      <c r="EB276" s="151">
        <v>14</v>
      </c>
      <c r="EC276" s="151">
        <v>1</v>
      </c>
      <c r="ED276" s="151">
        <v>1</v>
      </c>
      <c r="EE276" s="151">
        <v>7</v>
      </c>
      <c r="EF276" s="151">
        <v>2</v>
      </c>
      <c r="EG276" s="151">
        <v>7</v>
      </c>
      <c r="EH276" s="151">
        <v>2</v>
      </c>
      <c r="EI276" s="151">
        <v>25</v>
      </c>
      <c r="EJ276" s="151">
        <v>4</v>
      </c>
      <c r="EK276" s="151">
        <v>5</v>
      </c>
      <c r="EL276" s="151">
        <v>4</v>
      </c>
      <c r="EM276" s="151">
        <v>1</v>
      </c>
      <c r="EN276" s="151">
        <v>3</v>
      </c>
      <c r="EO276" s="151">
        <v>15</v>
      </c>
      <c r="EP276" s="151">
        <v>0</v>
      </c>
      <c r="EQ276" s="151">
        <v>80</v>
      </c>
      <c r="ER276" s="151">
        <v>69</v>
      </c>
      <c r="ES276" s="151">
        <v>335</v>
      </c>
      <c r="ET276" s="151">
        <v>89</v>
      </c>
      <c r="EU276" s="151">
        <v>12</v>
      </c>
      <c r="EV276" s="151">
        <v>4</v>
      </c>
      <c r="EW276" s="151">
        <v>0</v>
      </c>
      <c r="EX276" s="151">
        <v>6</v>
      </c>
      <c r="EY276" s="151">
        <v>144</v>
      </c>
      <c r="EZ276" s="151">
        <v>22</v>
      </c>
      <c r="FA276" s="151">
        <v>66</v>
      </c>
      <c r="FB276" s="151">
        <v>24</v>
      </c>
      <c r="FC276" s="151">
        <v>31</v>
      </c>
      <c r="FD276" s="151">
        <v>50</v>
      </c>
      <c r="FE276" s="151">
        <v>26</v>
      </c>
      <c r="FF276" s="151">
        <v>173</v>
      </c>
      <c r="FG276" s="151">
        <v>13</v>
      </c>
      <c r="FH276" s="151">
        <v>6</v>
      </c>
      <c r="FI276" s="151">
        <v>13</v>
      </c>
      <c r="FJ276" s="151">
        <v>2</v>
      </c>
      <c r="FK276" s="151">
        <v>10</v>
      </c>
      <c r="FL276" s="151">
        <v>27</v>
      </c>
      <c r="FM276" s="151">
        <v>15</v>
      </c>
      <c r="FN276" s="151">
        <v>2</v>
      </c>
      <c r="FO276" s="151">
        <v>2</v>
      </c>
      <c r="FP276" s="151">
        <v>20</v>
      </c>
      <c r="FQ276" s="151">
        <v>7</v>
      </c>
      <c r="FR276" s="151">
        <v>13</v>
      </c>
      <c r="FS276" s="151">
        <v>2</v>
      </c>
      <c r="FT276" s="151">
        <v>4</v>
      </c>
      <c r="FU276" s="151">
        <v>3</v>
      </c>
      <c r="FV276" s="151">
        <v>4</v>
      </c>
      <c r="FW276" s="151">
        <v>23</v>
      </c>
      <c r="FX276" s="151">
        <v>12</v>
      </c>
      <c r="FY276" s="151">
        <v>1537</v>
      </c>
      <c r="FZ276" s="151">
        <v>1273</v>
      </c>
      <c r="GA276" s="151">
        <v>84</v>
      </c>
      <c r="GB276" s="151">
        <v>24</v>
      </c>
      <c r="GC276" s="151">
        <v>261</v>
      </c>
      <c r="GD276" s="151">
        <v>1</v>
      </c>
      <c r="GE276" s="151">
        <v>8</v>
      </c>
      <c r="GF276" s="151">
        <v>1</v>
      </c>
      <c r="GG276" s="151">
        <v>7</v>
      </c>
      <c r="GH276" s="151">
        <v>11</v>
      </c>
      <c r="GI276" s="151">
        <v>11</v>
      </c>
      <c r="GJ276" s="151">
        <v>13</v>
      </c>
      <c r="GK276" s="151">
        <v>13</v>
      </c>
      <c r="GL276" s="151">
        <v>5</v>
      </c>
      <c r="GM276" s="151">
        <v>1</v>
      </c>
      <c r="GN276" s="151">
        <v>9</v>
      </c>
      <c r="GO276" s="151">
        <v>8</v>
      </c>
      <c r="GP276" s="151">
        <v>11</v>
      </c>
      <c r="GQ276" s="151">
        <v>27</v>
      </c>
      <c r="GR276" s="151">
        <v>16</v>
      </c>
      <c r="GS276" s="151">
        <v>21</v>
      </c>
      <c r="GT276" s="151">
        <v>10</v>
      </c>
      <c r="GU276" s="151">
        <v>13</v>
      </c>
      <c r="GV276" s="151">
        <v>21</v>
      </c>
      <c r="GW276" s="151">
        <v>6</v>
      </c>
      <c r="GX276" s="151">
        <v>19</v>
      </c>
      <c r="GY276" s="151">
        <v>19</v>
      </c>
      <c r="GZ276" s="151">
        <v>3</v>
      </c>
      <c r="HA276" s="151">
        <v>40</v>
      </c>
      <c r="HB276" s="151">
        <v>28</v>
      </c>
      <c r="HC276" s="151">
        <v>25</v>
      </c>
      <c r="HD276" s="151">
        <v>21</v>
      </c>
      <c r="HE276" s="151">
        <v>3</v>
      </c>
      <c r="HF276" s="151">
        <v>22</v>
      </c>
      <c r="HG276" s="151">
        <v>25</v>
      </c>
      <c r="HH276" s="151">
        <v>19</v>
      </c>
      <c r="HI276" s="151">
        <v>14</v>
      </c>
      <c r="HJ276" s="151">
        <v>128</v>
      </c>
      <c r="HK276" s="151">
        <v>2</v>
      </c>
      <c r="HL276" s="151">
        <v>29</v>
      </c>
      <c r="HM276" s="151">
        <v>0</v>
      </c>
      <c r="HN276" s="151">
        <v>2</v>
      </c>
      <c r="HO276" s="151">
        <v>1</v>
      </c>
      <c r="HP276" s="151">
        <v>1</v>
      </c>
      <c r="HQ276" s="151">
        <v>0</v>
      </c>
      <c r="HR276" s="151">
        <v>2</v>
      </c>
      <c r="HS276" s="151">
        <v>10</v>
      </c>
      <c r="HT276" s="151">
        <v>5</v>
      </c>
      <c r="HU276" s="151">
        <v>2</v>
      </c>
      <c r="HV276" s="151">
        <v>159</v>
      </c>
      <c r="HW276" s="151">
        <v>16</v>
      </c>
      <c r="HX276" s="151">
        <v>244</v>
      </c>
      <c r="HY276" s="151">
        <v>35</v>
      </c>
      <c r="HZ276" s="151">
        <v>24</v>
      </c>
      <c r="IA276" s="151">
        <v>17</v>
      </c>
      <c r="IB276" s="151">
        <v>7</v>
      </c>
      <c r="IC276" s="151">
        <v>395</v>
      </c>
      <c r="ID276" s="151">
        <v>20</v>
      </c>
      <c r="IE276" s="151">
        <v>12</v>
      </c>
      <c r="IF276" s="151">
        <v>18</v>
      </c>
      <c r="IG276" s="151">
        <v>2</v>
      </c>
      <c r="IH276" s="151">
        <v>3</v>
      </c>
      <c r="II276" s="151">
        <v>3</v>
      </c>
      <c r="IJ276" s="151">
        <v>1</v>
      </c>
      <c r="IK276" s="151">
        <v>3</v>
      </c>
      <c r="IL276" s="151">
        <v>17</v>
      </c>
      <c r="IM276" s="151">
        <v>28</v>
      </c>
      <c r="IN276" s="151">
        <v>161</v>
      </c>
      <c r="IO276" s="151">
        <v>1</v>
      </c>
      <c r="IP276" s="151">
        <v>4</v>
      </c>
      <c r="IQ276" s="151">
        <v>96</v>
      </c>
      <c r="IR276" s="151">
        <v>19</v>
      </c>
      <c r="IS276" s="151">
        <v>11</v>
      </c>
      <c r="IT276" s="151">
        <v>1</v>
      </c>
      <c r="IU276" s="151">
        <v>2</v>
      </c>
      <c r="IV276" s="151">
        <v>23</v>
      </c>
      <c r="IW276" s="151">
        <v>4</v>
      </c>
      <c r="IX276" s="151">
        <v>35</v>
      </c>
      <c r="IY276" s="151">
        <v>60</v>
      </c>
      <c r="IZ276" s="151">
        <v>1</v>
      </c>
      <c r="JA276" s="151">
        <v>348</v>
      </c>
      <c r="JB276" s="151">
        <v>13</v>
      </c>
      <c r="JC276" s="151">
        <v>6</v>
      </c>
      <c r="JD276" s="151">
        <v>2</v>
      </c>
      <c r="JE276" s="151">
        <v>14</v>
      </c>
      <c r="JF276" s="151">
        <v>95</v>
      </c>
      <c r="JG276" s="151">
        <v>47</v>
      </c>
      <c r="JH276" s="151">
        <v>525</v>
      </c>
      <c r="JI276" s="151">
        <v>4</v>
      </c>
      <c r="JJ276" s="151">
        <v>1</v>
      </c>
      <c r="JK276" s="151">
        <v>24</v>
      </c>
      <c r="JL276" s="151">
        <v>380</v>
      </c>
      <c r="JM276" s="151">
        <v>771</v>
      </c>
      <c r="JN276" s="151">
        <v>705</v>
      </c>
      <c r="JO276" s="151">
        <v>369</v>
      </c>
      <c r="JP276" s="151">
        <v>757</v>
      </c>
      <c r="JQ276" s="151">
        <v>164</v>
      </c>
      <c r="JR276" s="151">
        <v>269</v>
      </c>
      <c r="JS276" s="151">
        <v>135</v>
      </c>
      <c r="JT276" s="151">
        <v>1281</v>
      </c>
      <c r="JU276" s="151">
        <v>11</v>
      </c>
      <c r="JV276" s="151"/>
      <c r="JW276" s="151">
        <v>404</v>
      </c>
      <c r="JX276" s="151">
        <v>169</v>
      </c>
      <c r="JY276" s="151">
        <v>155</v>
      </c>
      <c r="JZ276" s="151">
        <v>92</v>
      </c>
      <c r="KA276" s="151">
        <v>46</v>
      </c>
      <c r="KB276" s="151">
        <v>64</v>
      </c>
      <c r="KC276" s="151">
        <v>64</v>
      </c>
      <c r="KD276" s="151">
        <v>671</v>
      </c>
      <c r="KE276" s="151">
        <v>118</v>
      </c>
      <c r="KF276" s="151">
        <v>27</v>
      </c>
      <c r="KG276" s="151">
        <v>5</v>
      </c>
      <c r="KH276" s="151">
        <v>5</v>
      </c>
      <c r="KI276" s="151">
        <v>57</v>
      </c>
      <c r="KJ276" s="151">
        <v>10</v>
      </c>
      <c r="KK276" s="151">
        <v>6</v>
      </c>
      <c r="KL276" s="151">
        <v>809</v>
      </c>
      <c r="KM276" s="151">
        <v>10</v>
      </c>
      <c r="KN276" s="151">
        <v>333</v>
      </c>
      <c r="KO276" s="151">
        <v>15</v>
      </c>
      <c r="KP276" s="151">
        <v>18</v>
      </c>
      <c r="KQ276" s="151">
        <v>65</v>
      </c>
      <c r="KR276" s="151">
        <v>19</v>
      </c>
      <c r="KS276" s="151">
        <v>8810</v>
      </c>
      <c r="KT276" s="151">
        <v>7</v>
      </c>
      <c r="KU276" s="151">
        <v>4</v>
      </c>
      <c r="KV276" s="151">
        <v>2</v>
      </c>
      <c r="KW276" s="151">
        <v>15</v>
      </c>
      <c r="KX276" s="151">
        <v>168</v>
      </c>
      <c r="KY276" s="151">
        <v>253</v>
      </c>
      <c r="KZ276" s="151">
        <v>31</v>
      </c>
      <c r="LA276" s="151">
        <v>106</v>
      </c>
      <c r="LB276" s="151">
        <v>123</v>
      </c>
      <c r="LC276" s="151">
        <v>1</v>
      </c>
      <c r="LD276" s="151">
        <v>77</v>
      </c>
      <c r="LE276" s="151">
        <v>81</v>
      </c>
      <c r="LF276" s="151">
        <v>200</v>
      </c>
      <c r="LG276" s="151">
        <v>55</v>
      </c>
      <c r="LH276" s="151">
        <v>9</v>
      </c>
      <c r="LI276" s="151">
        <v>202</v>
      </c>
      <c r="LJ276" s="151">
        <v>39</v>
      </c>
      <c r="LK276" s="151">
        <v>181</v>
      </c>
      <c r="LL276" s="151">
        <v>0</v>
      </c>
      <c r="LM276" s="151">
        <v>0</v>
      </c>
      <c r="LN276" s="151">
        <v>461</v>
      </c>
      <c r="LO276" s="151">
        <v>5</v>
      </c>
      <c r="LP276" s="151">
        <v>11</v>
      </c>
      <c r="LQ276" s="151">
        <v>5</v>
      </c>
      <c r="LR276" s="151">
        <v>16</v>
      </c>
      <c r="LS276" s="151">
        <v>310</v>
      </c>
      <c r="LT276" s="151">
        <v>46</v>
      </c>
      <c r="LU276" s="151">
        <v>411</v>
      </c>
      <c r="LV276" s="151">
        <v>107</v>
      </c>
      <c r="LW276" s="151">
        <v>98</v>
      </c>
      <c r="LX276" s="151">
        <v>841</v>
      </c>
      <c r="LY276" s="151">
        <v>307</v>
      </c>
      <c r="LZ276" s="151">
        <v>167</v>
      </c>
      <c r="MA276" s="151">
        <v>330</v>
      </c>
      <c r="MB276" s="151">
        <v>160</v>
      </c>
      <c r="MC276" s="151">
        <v>106</v>
      </c>
      <c r="MD276" s="151">
        <v>341</v>
      </c>
      <c r="ME276" s="151">
        <v>184</v>
      </c>
      <c r="MF276" s="151">
        <v>156</v>
      </c>
      <c r="MG276" s="151">
        <v>465</v>
      </c>
      <c r="MH276" s="151">
        <v>170</v>
      </c>
      <c r="MI276" s="151">
        <v>371</v>
      </c>
      <c r="MJ276" s="151">
        <v>38</v>
      </c>
      <c r="MK276" s="151">
        <v>41</v>
      </c>
      <c r="ML276" s="151">
        <v>158</v>
      </c>
      <c r="MM276" s="151">
        <v>96</v>
      </c>
      <c r="MN276" s="151">
        <v>53</v>
      </c>
      <c r="MO276" s="151">
        <v>116</v>
      </c>
      <c r="MP276" s="151">
        <v>195</v>
      </c>
      <c r="MQ276" s="151">
        <v>134</v>
      </c>
      <c r="MR276" s="151">
        <v>22</v>
      </c>
      <c r="MS276" s="151">
        <v>68</v>
      </c>
      <c r="MT276" s="151">
        <v>7339</v>
      </c>
      <c r="MU276" s="151">
        <v>3535</v>
      </c>
      <c r="MV276" s="151">
        <v>47</v>
      </c>
      <c r="MW276" s="151">
        <v>1006</v>
      </c>
      <c r="MX276" s="151">
        <v>98</v>
      </c>
      <c r="MY276" s="151">
        <v>72</v>
      </c>
      <c r="MZ276" s="151">
        <v>99</v>
      </c>
      <c r="NA276" s="151">
        <v>11971</v>
      </c>
      <c r="NB276" s="151">
        <v>328</v>
      </c>
      <c r="NC276" s="151">
        <v>43</v>
      </c>
      <c r="ND276" s="151">
        <v>109</v>
      </c>
      <c r="NE276" s="151">
        <v>16</v>
      </c>
      <c r="NF276" s="151">
        <v>152</v>
      </c>
      <c r="NG276" s="151">
        <v>1</v>
      </c>
      <c r="NH276" s="151">
        <v>4</v>
      </c>
      <c r="NI276" s="151">
        <v>1</v>
      </c>
      <c r="NJ276" s="151">
        <v>5</v>
      </c>
      <c r="NK276" s="151">
        <v>11</v>
      </c>
      <c r="NL276" s="151">
        <v>11</v>
      </c>
      <c r="NM276" s="151">
        <v>29</v>
      </c>
      <c r="NN276" s="151">
        <v>39</v>
      </c>
      <c r="NO276" s="151">
        <v>119</v>
      </c>
      <c r="NP276" s="151">
        <v>159</v>
      </c>
      <c r="NQ276" s="151">
        <v>252</v>
      </c>
      <c r="NR276" s="151">
        <v>270</v>
      </c>
      <c r="NS276" s="151">
        <v>42</v>
      </c>
      <c r="NT276" s="151">
        <v>45</v>
      </c>
      <c r="NU276" s="151">
        <v>115</v>
      </c>
      <c r="NV276" s="151">
        <v>31</v>
      </c>
      <c r="NW276" s="151">
        <v>23</v>
      </c>
      <c r="NX276" s="151">
        <v>8</v>
      </c>
      <c r="NY276" s="151">
        <v>37</v>
      </c>
      <c r="NZ276" s="151">
        <v>234</v>
      </c>
      <c r="OA276" s="151">
        <v>31</v>
      </c>
      <c r="OB276" s="151">
        <v>81</v>
      </c>
      <c r="OC276" s="151">
        <v>75</v>
      </c>
      <c r="OD276" s="151"/>
      <c r="OE276" s="151">
        <v>606</v>
      </c>
      <c r="OF276" s="151">
        <v>614</v>
      </c>
      <c r="OG276" s="151">
        <v>5</v>
      </c>
      <c r="OH276" s="151">
        <v>1</v>
      </c>
      <c r="OI276" s="151">
        <v>7</v>
      </c>
      <c r="OJ276" s="151">
        <v>680</v>
      </c>
      <c r="OK276" s="151">
        <v>2392</v>
      </c>
      <c r="OL276" s="151">
        <v>251</v>
      </c>
      <c r="OM276" s="151">
        <v>7</v>
      </c>
      <c r="ON276" s="151">
        <v>18</v>
      </c>
      <c r="OO276" s="152">
        <v>51</v>
      </c>
      <c r="OP276" s="142">
        <v>68225</v>
      </c>
      <c r="OQ276" s="153">
        <v>35422</v>
      </c>
      <c r="OR276" s="151">
        <v>48981</v>
      </c>
      <c r="OS276" s="151">
        <v>20331</v>
      </c>
      <c r="OT276" s="151">
        <v>149</v>
      </c>
      <c r="OU276" s="151">
        <v>0</v>
      </c>
      <c r="OV276" s="151">
        <v>670</v>
      </c>
      <c r="OW276" s="151">
        <v>24634</v>
      </c>
      <c r="OX276" s="151"/>
      <c r="OY276" s="151"/>
      <c r="OZ276" s="151">
        <v>1128</v>
      </c>
      <c r="PA276" s="151">
        <v>791</v>
      </c>
      <c r="PB276" s="151"/>
      <c r="PC276" s="151"/>
      <c r="PD276" s="151">
        <v>678</v>
      </c>
      <c r="PE276" s="151">
        <v>1026</v>
      </c>
      <c r="PF276" s="151"/>
      <c r="PG276" s="151"/>
      <c r="PH276" s="151">
        <v>2353</v>
      </c>
      <c r="PI276" s="151">
        <v>2062</v>
      </c>
      <c r="PJ276" s="154"/>
      <c r="PK276" s="142">
        <v>138225</v>
      </c>
      <c r="PL276" s="142">
        <v>206450</v>
      </c>
    </row>
    <row r="277" spans="1:428" ht="15" x14ac:dyDescent="0.25">
      <c r="A277" s="156">
        <v>423600</v>
      </c>
      <c r="B277" s="157" t="s">
        <v>735</v>
      </c>
      <c r="C277" s="147" t="s">
        <v>1871</v>
      </c>
      <c r="D277" s="153">
        <v>36</v>
      </c>
      <c r="E277" s="151">
        <v>139</v>
      </c>
      <c r="F277" s="151">
        <v>25</v>
      </c>
      <c r="G277" s="151">
        <v>25</v>
      </c>
      <c r="H277" s="151">
        <v>20</v>
      </c>
      <c r="I277" s="151">
        <v>54</v>
      </c>
      <c r="J277" s="151">
        <v>128</v>
      </c>
      <c r="K277" s="151">
        <v>9</v>
      </c>
      <c r="L277" s="151">
        <v>13</v>
      </c>
      <c r="M277" s="151">
        <v>25</v>
      </c>
      <c r="N277" s="151">
        <v>2</v>
      </c>
      <c r="O277" s="151">
        <v>22</v>
      </c>
      <c r="P277" s="151">
        <v>2</v>
      </c>
      <c r="Q277" s="151">
        <v>95</v>
      </c>
      <c r="R277" s="151">
        <v>20</v>
      </c>
      <c r="S277" s="151">
        <v>5</v>
      </c>
      <c r="T277" s="151">
        <v>7</v>
      </c>
      <c r="U277" s="151">
        <v>8</v>
      </c>
      <c r="V277" s="151">
        <v>6</v>
      </c>
      <c r="W277" s="151">
        <v>62</v>
      </c>
      <c r="X277" s="151">
        <v>133</v>
      </c>
      <c r="Y277" s="151">
        <v>112</v>
      </c>
      <c r="Z277" s="151">
        <v>5</v>
      </c>
      <c r="AA277" s="151">
        <v>13</v>
      </c>
      <c r="AB277" s="151">
        <v>618</v>
      </c>
      <c r="AC277" s="151">
        <v>1265</v>
      </c>
      <c r="AD277" s="151">
        <v>1846</v>
      </c>
      <c r="AE277" s="151">
        <v>403</v>
      </c>
      <c r="AF277" s="151">
        <v>1294</v>
      </c>
      <c r="AG277" s="151">
        <v>333</v>
      </c>
      <c r="AH277" s="151">
        <v>2058</v>
      </c>
      <c r="AI277" s="151">
        <v>704</v>
      </c>
      <c r="AJ277" s="151">
        <v>1127</v>
      </c>
      <c r="AK277" s="151">
        <v>414</v>
      </c>
      <c r="AL277" s="151">
        <v>1601</v>
      </c>
      <c r="AM277" s="151">
        <v>1306</v>
      </c>
      <c r="AN277" s="151">
        <v>60</v>
      </c>
      <c r="AO277" s="151">
        <v>46</v>
      </c>
      <c r="AP277" s="151">
        <v>48</v>
      </c>
      <c r="AQ277" s="151">
        <v>122</v>
      </c>
      <c r="AR277" s="151">
        <v>11</v>
      </c>
      <c r="AS277" s="151">
        <v>18</v>
      </c>
      <c r="AT277" s="151">
        <v>6</v>
      </c>
      <c r="AU277" s="151">
        <v>57</v>
      </c>
      <c r="AV277" s="151">
        <v>6</v>
      </c>
      <c r="AW277" s="151">
        <v>16</v>
      </c>
      <c r="AX277" s="151">
        <v>4</v>
      </c>
      <c r="AY277" s="151">
        <v>4</v>
      </c>
      <c r="AZ277" s="151">
        <v>4</v>
      </c>
      <c r="BA277" s="151">
        <v>16</v>
      </c>
      <c r="BB277" s="151">
        <v>12</v>
      </c>
      <c r="BC277" s="151">
        <v>3</v>
      </c>
      <c r="BD277" s="151">
        <v>206</v>
      </c>
      <c r="BE277" s="151">
        <v>77</v>
      </c>
      <c r="BF277" s="151">
        <v>22</v>
      </c>
      <c r="BG277" s="151">
        <v>7</v>
      </c>
      <c r="BH277" s="151">
        <v>84</v>
      </c>
      <c r="BI277" s="151">
        <v>50</v>
      </c>
      <c r="BJ277" s="151">
        <v>86</v>
      </c>
      <c r="BK277" s="151">
        <v>35</v>
      </c>
      <c r="BL277" s="151">
        <v>26</v>
      </c>
      <c r="BM277" s="151">
        <v>31</v>
      </c>
      <c r="BN277" s="151">
        <v>31</v>
      </c>
      <c r="BO277" s="151">
        <v>34</v>
      </c>
      <c r="BP277" s="151">
        <v>29</v>
      </c>
      <c r="BQ277" s="151">
        <v>41</v>
      </c>
      <c r="BR277" s="151">
        <v>121</v>
      </c>
      <c r="BS277" s="151">
        <v>180</v>
      </c>
      <c r="BT277" s="151">
        <v>37</v>
      </c>
      <c r="BU277" s="151">
        <v>27</v>
      </c>
      <c r="BV277" s="151">
        <v>55</v>
      </c>
      <c r="BW277" s="151">
        <v>74</v>
      </c>
      <c r="BX277" s="151">
        <v>38</v>
      </c>
      <c r="BY277" s="151">
        <v>220</v>
      </c>
      <c r="BZ277" s="151">
        <v>109</v>
      </c>
      <c r="CA277" s="151">
        <v>333</v>
      </c>
      <c r="CB277" s="151">
        <v>45</v>
      </c>
      <c r="CC277" s="151">
        <v>291</v>
      </c>
      <c r="CD277" s="151">
        <v>28</v>
      </c>
      <c r="CE277" s="151">
        <v>15</v>
      </c>
      <c r="CF277" s="151">
        <v>89</v>
      </c>
      <c r="CG277" s="151">
        <v>107</v>
      </c>
      <c r="CH277" s="151">
        <v>126</v>
      </c>
      <c r="CI277" s="151">
        <v>36</v>
      </c>
      <c r="CJ277" s="151">
        <v>186</v>
      </c>
      <c r="CK277" s="151">
        <v>135</v>
      </c>
      <c r="CL277" s="151">
        <v>80</v>
      </c>
      <c r="CM277" s="151">
        <v>432</v>
      </c>
      <c r="CN277" s="151">
        <v>71</v>
      </c>
      <c r="CO277" s="151">
        <v>26</v>
      </c>
      <c r="CP277" s="151">
        <v>324</v>
      </c>
      <c r="CQ277" s="151">
        <v>44</v>
      </c>
      <c r="CR277" s="151">
        <v>527</v>
      </c>
      <c r="CS277" s="151">
        <v>101</v>
      </c>
      <c r="CT277" s="151">
        <v>29</v>
      </c>
      <c r="CU277" s="151">
        <v>67</v>
      </c>
      <c r="CV277" s="151">
        <v>169</v>
      </c>
      <c r="CW277" s="151">
        <v>204</v>
      </c>
      <c r="CX277" s="151">
        <v>158</v>
      </c>
      <c r="CY277" s="151">
        <v>16</v>
      </c>
      <c r="CZ277" s="151">
        <v>24</v>
      </c>
      <c r="DA277" s="151">
        <v>224</v>
      </c>
      <c r="DB277" s="151">
        <v>199</v>
      </c>
      <c r="DC277" s="151">
        <v>486</v>
      </c>
      <c r="DD277" s="151">
        <v>522</v>
      </c>
      <c r="DE277" s="151">
        <v>41</v>
      </c>
      <c r="DF277" s="151">
        <v>103</v>
      </c>
      <c r="DG277" s="151">
        <v>42</v>
      </c>
      <c r="DH277" s="151">
        <v>309</v>
      </c>
      <c r="DI277" s="151">
        <v>152</v>
      </c>
      <c r="DJ277" s="151">
        <v>68</v>
      </c>
      <c r="DK277" s="151">
        <v>87</v>
      </c>
      <c r="DL277" s="151">
        <v>101</v>
      </c>
      <c r="DM277" s="151">
        <v>413</v>
      </c>
      <c r="DN277" s="151">
        <v>977</v>
      </c>
      <c r="DO277" s="151">
        <v>94</v>
      </c>
      <c r="DP277" s="151">
        <v>872</v>
      </c>
      <c r="DQ277" s="151">
        <v>492</v>
      </c>
      <c r="DR277" s="151">
        <v>481</v>
      </c>
      <c r="DS277" s="151">
        <v>375</v>
      </c>
      <c r="DT277" s="151">
        <v>1539</v>
      </c>
      <c r="DU277" s="151">
        <v>53</v>
      </c>
      <c r="DV277" s="151">
        <v>189</v>
      </c>
      <c r="DW277" s="151">
        <v>238</v>
      </c>
      <c r="DX277" s="151">
        <v>375</v>
      </c>
      <c r="DY277" s="151">
        <v>393</v>
      </c>
      <c r="DZ277" s="151">
        <v>126</v>
      </c>
      <c r="EA277" s="151">
        <v>360</v>
      </c>
      <c r="EB277" s="151">
        <v>100</v>
      </c>
      <c r="EC277" s="151">
        <v>1</v>
      </c>
      <c r="ED277" s="151">
        <v>137</v>
      </c>
      <c r="EE277" s="151">
        <v>562</v>
      </c>
      <c r="EF277" s="151">
        <v>119</v>
      </c>
      <c r="EG277" s="151">
        <v>374</v>
      </c>
      <c r="EH277" s="151">
        <v>101</v>
      </c>
      <c r="EI277" s="151">
        <v>546</v>
      </c>
      <c r="EJ277" s="151">
        <v>449</v>
      </c>
      <c r="EK277" s="151">
        <v>602</v>
      </c>
      <c r="EL277" s="151">
        <v>30</v>
      </c>
      <c r="EM277" s="151">
        <v>15</v>
      </c>
      <c r="EN277" s="151">
        <v>207</v>
      </c>
      <c r="EO277" s="151">
        <v>412</v>
      </c>
      <c r="EP277" s="151">
        <v>25</v>
      </c>
      <c r="EQ277" s="151">
        <v>566</v>
      </c>
      <c r="ER277" s="151">
        <v>177</v>
      </c>
      <c r="ES277" s="151">
        <v>1038</v>
      </c>
      <c r="ET277" s="151">
        <v>127</v>
      </c>
      <c r="EU277" s="151">
        <v>155</v>
      </c>
      <c r="EV277" s="151">
        <v>18</v>
      </c>
      <c r="EW277" s="151">
        <v>4</v>
      </c>
      <c r="EX277" s="151">
        <v>89</v>
      </c>
      <c r="EY277" s="151">
        <v>227</v>
      </c>
      <c r="EZ277" s="151">
        <v>743</v>
      </c>
      <c r="FA277" s="151">
        <v>531</v>
      </c>
      <c r="FB277" s="151">
        <v>139</v>
      </c>
      <c r="FC277" s="151">
        <v>118</v>
      </c>
      <c r="FD277" s="151">
        <v>544</v>
      </c>
      <c r="FE277" s="151">
        <v>215</v>
      </c>
      <c r="FF277" s="151">
        <v>4497</v>
      </c>
      <c r="FG277" s="151">
        <v>125</v>
      </c>
      <c r="FH277" s="151">
        <v>119</v>
      </c>
      <c r="FI277" s="151">
        <v>383</v>
      </c>
      <c r="FJ277" s="151">
        <v>44</v>
      </c>
      <c r="FK277" s="151">
        <v>122</v>
      </c>
      <c r="FL277" s="151">
        <v>479</v>
      </c>
      <c r="FM277" s="151">
        <v>182</v>
      </c>
      <c r="FN277" s="151">
        <v>11</v>
      </c>
      <c r="FO277" s="151">
        <v>10</v>
      </c>
      <c r="FP277" s="151">
        <v>27</v>
      </c>
      <c r="FQ277" s="151">
        <v>48</v>
      </c>
      <c r="FR277" s="151">
        <v>47</v>
      </c>
      <c r="FS277" s="151">
        <v>9</v>
      </c>
      <c r="FT277" s="151">
        <v>26</v>
      </c>
      <c r="FU277" s="151">
        <v>27</v>
      </c>
      <c r="FV277" s="151">
        <v>31</v>
      </c>
      <c r="FW277" s="151">
        <v>65</v>
      </c>
      <c r="FX277" s="151">
        <v>63</v>
      </c>
      <c r="FY277" s="151">
        <v>147</v>
      </c>
      <c r="FZ277" s="151">
        <v>124</v>
      </c>
      <c r="GA277" s="151">
        <v>38</v>
      </c>
      <c r="GB277" s="151">
        <v>3</v>
      </c>
      <c r="GC277" s="151">
        <v>3</v>
      </c>
      <c r="GD277" s="151">
        <v>6</v>
      </c>
      <c r="GE277" s="151">
        <v>34</v>
      </c>
      <c r="GF277" s="151">
        <v>5</v>
      </c>
      <c r="GG277" s="151">
        <v>7</v>
      </c>
      <c r="GH277" s="151">
        <v>131</v>
      </c>
      <c r="GI277" s="151">
        <v>77</v>
      </c>
      <c r="GJ277" s="151">
        <v>6</v>
      </c>
      <c r="GK277" s="151">
        <v>15</v>
      </c>
      <c r="GL277" s="151">
        <v>2</v>
      </c>
      <c r="GM277" s="151">
        <v>4</v>
      </c>
      <c r="GN277" s="151">
        <v>1</v>
      </c>
      <c r="GO277" s="151">
        <v>17</v>
      </c>
      <c r="GP277" s="151">
        <v>3</v>
      </c>
      <c r="GQ277" s="151">
        <v>17</v>
      </c>
      <c r="GR277" s="151">
        <v>8</v>
      </c>
      <c r="GS277" s="151">
        <v>12</v>
      </c>
      <c r="GT277" s="151">
        <v>20</v>
      </c>
      <c r="GU277" s="151">
        <v>34</v>
      </c>
      <c r="GV277" s="151">
        <v>26</v>
      </c>
      <c r="GW277" s="151">
        <v>2</v>
      </c>
      <c r="GX277" s="151">
        <v>37</v>
      </c>
      <c r="GY277" s="151">
        <v>40</v>
      </c>
      <c r="GZ277" s="151">
        <v>0</v>
      </c>
      <c r="HA277" s="151">
        <v>17</v>
      </c>
      <c r="HB277" s="151">
        <v>20</v>
      </c>
      <c r="HC277" s="151">
        <v>30</v>
      </c>
      <c r="HD277" s="151">
        <v>13</v>
      </c>
      <c r="HE277" s="151">
        <v>4</v>
      </c>
      <c r="HF277" s="151">
        <v>29</v>
      </c>
      <c r="HG277" s="151">
        <v>3</v>
      </c>
      <c r="HH277" s="151">
        <v>504</v>
      </c>
      <c r="HI277" s="151">
        <v>51</v>
      </c>
      <c r="HJ277" s="151">
        <v>29</v>
      </c>
      <c r="HK277" s="151">
        <v>4</v>
      </c>
      <c r="HL277" s="151">
        <v>23</v>
      </c>
      <c r="HM277" s="151">
        <v>3</v>
      </c>
      <c r="HN277" s="151">
        <v>7</v>
      </c>
      <c r="HO277" s="151">
        <v>11</v>
      </c>
      <c r="HP277" s="151">
        <v>12</v>
      </c>
      <c r="HQ277" s="151">
        <v>8</v>
      </c>
      <c r="HR277" s="151">
        <v>18</v>
      </c>
      <c r="HS277" s="151">
        <v>8</v>
      </c>
      <c r="HT277" s="151">
        <v>29</v>
      </c>
      <c r="HU277" s="151">
        <v>3</v>
      </c>
      <c r="HV277" s="151">
        <v>60</v>
      </c>
      <c r="HW277" s="151">
        <v>60</v>
      </c>
      <c r="HX277" s="151">
        <v>91</v>
      </c>
      <c r="HY277" s="151">
        <v>52</v>
      </c>
      <c r="HZ277" s="151">
        <v>6</v>
      </c>
      <c r="IA277" s="151">
        <v>26</v>
      </c>
      <c r="IB277" s="151">
        <v>7</v>
      </c>
      <c r="IC277" s="151">
        <v>169</v>
      </c>
      <c r="ID277" s="151">
        <v>10</v>
      </c>
      <c r="IE277" s="151">
        <v>34</v>
      </c>
      <c r="IF277" s="151">
        <v>12</v>
      </c>
      <c r="IG277" s="151">
        <v>30</v>
      </c>
      <c r="IH277" s="151">
        <v>9</v>
      </c>
      <c r="II277" s="151">
        <v>11</v>
      </c>
      <c r="IJ277" s="151">
        <v>31</v>
      </c>
      <c r="IK277" s="151">
        <v>20</v>
      </c>
      <c r="IL277" s="151">
        <v>186</v>
      </c>
      <c r="IM277" s="151">
        <v>181</v>
      </c>
      <c r="IN277" s="151">
        <v>195</v>
      </c>
      <c r="IO277" s="151">
        <v>16</v>
      </c>
      <c r="IP277" s="151">
        <v>2</v>
      </c>
      <c r="IQ277" s="151">
        <v>3</v>
      </c>
      <c r="IR277" s="151">
        <v>2</v>
      </c>
      <c r="IS277" s="151">
        <v>5</v>
      </c>
      <c r="IT277" s="151">
        <v>11</v>
      </c>
      <c r="IU277" s="151">
        <v>7</v>
      </c>
      <c r="IV277" s="151">
        <v>62</v>
      </c>
      <c r="IW277" s="151">
        <v>63</v>
      </c>
      <c r="IX277" s="151">
        <v>98</v>
      </c>
      <c r="IY277" s="151">
        <v>80</v>
      </c>
      <c r="IZ277" s="151">
        <v>23</v>
      </c>
      <c r="JA277" s="151">
        <v>129</v>
      </c>
      <c r="JB277" s="151">
        <v>90</v>
      </c>
      <c r="JC277" s="151">
        <v>33</v>
      </c>
      <c r="JD277" s="151">
        <v>17</v>
      </c>
      <c r="JE277" s="151">
        <v>25</v>
      </c>
      <c r="JF277" s="151">
        <v>52</v>
      </c>
      <c r="JG277" s="151">
        <v>1</v>
      </c>
      <c r="JH277" s="151">
        <v>327</v>
      </c>
      <c r="JI277" s="151">
        <v>38</v>
      </c>
      <c r="JJ277" s="151">
        <v>13</v>
      </c>
      <c r="JK277" s="151">
        <v>59</v>
      </c>
      <c r="JL277" s="151">
        <v>488</v>
      </c>
      <c r="JM277" s="151">
        <v>850</v>
      </c>
      <c r="JN277" s="151">
        <v>818</v>
      </c>
      <c r="JO277" s="151">
        <v>439</v>
      </c>
      <c r="JP277" s="151">
        <v>960</v>
      </c>
      <c r="JQ277" s="151">
        <v>5396</v>
      </c>
      <c r="JR277" s="151">
        <v>254</v>
      </c>
      <c r="JS277" s="151">
        <v>170</v>
      </c>
      <c r="JT277" s="151">
        <v>1412</v>
      </c>
      <c r="JU277" s="151">
        <v>37</v>
      </c>
      <c r="JV277" s="151"/>
      <c r="JW277" s="151">
        <v>550</v>
      </c>
      <c r="JX277" s="151">
        <v>164</v>
      </c>
      <c r="JY277" s="151">
        <v>350</v>
      </c>
      <c r="JZ277" s="151">
        <v>121</v>
      </c>
      <c r="KA277" s="151">
        <v>84</v>
      </c>
      <c r="KB277" s="151">
        <v>74</v>
      </c>
      <c r="KC277" s="151">
        <v>79</v>
      </c>
      <c r="KD277" s="151">
        <v>649</v>
      </c>
      <c r="KE277" s="151">
        <v>130</v>
      </c>
      <c r="KF277" s="151">
        <v>1</v>
      </c>
      <c r="KG277" s="151">
        <v>108</v>
      </c>
      <c r="KH277" s="151">
        <v>5</v>
      </c>
      <c r="KI277" s="151">
        <v>73</v>
      </c>
      <c r="KJ277" s="151">
        <v>35</v>
      </c>
      <c r="KK277" s="151">
        <v>4</v>
      </c>
      <c r="KL277" s="151">
        <v>88</v>
      </c>
      <c r="KM277" s="151">
        <v>16</v>
      </c>
      <c r="KN277" s="151">
        <v>92</v>
      </c>
      <c r="KO277" s="151">
        <v>2</v>
      </c>
      <c r="KP277" s="151">
        <v>47</v>
      </c>
      <c r="KQ277" s="151">
        <v>89</v>
      </c>
      <c r="KR277" s="151">
        <v>18</v>
      </c>
      <c r="KS277" s="151">
        <v>1165</v>
      </c>
      <c r="KT277" s="151">
        <v>3</v>
      </c>
      <c r="KU277" s="151">
        <v>10</v>
      </c>
      <c r="KV277" s="151">
        <v>3</v>
      </c>
      <c r="KW277" s="151">
        <v>154</v>
      </c>
      <c r="KX277" s="151">
        <v>2676</v>
      </c>
      <c r="KY277" s="151">
        <v>2490</v>
      </c>
      <c r="KZ277" s="151">
        <v>430</v>
      </c>
      <c r="LA277" s="151">
        <v>1039</v>
      </c>
      <c r="LB277" s="151">
        <v>190</v>
      </c>
      <c r="LC277" s="151">
        <v>1</v>
      </c>
      <c r="LD277" s="151">
        <v>80</v>
      </c>
      <c r="LE277" s="151">
        <v>86</v>
      </c>
      <c r="LF277" s="151">
        <v>72</v>
      </c>
      <c r="LG277" s="151">
        <v>14</v>
      </c>
      <c r="LH277" s="151">
        <v>0</v>
      </c>
      <c r="LI277" s="151">
        <v>30</v>
      </c>
      <c r="LJ277" s="151">
        <v>1</v>
      </c>
      <c r="LK277" s="151">
        <v>200</v>
      </c>
      <c r="LL277" s="151">
        <v>1</v>
      </c>
      <c r="LM277" s="151">
        <v>0</v>
      </c>
      <c r="LN277" s="151">
        <v>518</v>
      </c>
      <c r="LO277" s="151">
        <v>25</v>
      </c>
      <c r="LP277" s="151">
        <v>65</v>
      </c>
      <c r="LQ277" s="151">
        <v>3</v>
      </c>
      <c r="LR277" s="151">
        <v>28</v>
      </c>
      <c r="LS277" s="151">
        <v>179</v>
      </c>
      <c r="LT277" s="151">
        <v>157</v>
      </c>
      <c r="LU277" s="151">
        <v>1377</v>
      </c>
      <c r="LV277" s="151">
        <v>236</v>
      </c>
      <c r="LW277" s="151">
        <v>174</v>
      </c>
      <c r="LX277" s="151">
        <v>961</v>
      </c>
      <c r="LY277" s="151">
        <v>90</v>
      </c>
      <c r="LZ277" s="151">
        <v>25</v>
      </c>
      <c r="MA277" s="151">
        <v>428</v>
      </c>
      <c r="MB277" s="151">
        <v>46</v>
      </c>
      <c r="MC277" s="151">
        <v>46</v>
      </c>
      <c r="MD277" s="151">
        <v>10</v>
      </c>
      <c r="ME277" s="151">
        <v>21</v>
      </c>
      <c r="MF277" s="151">
        <v>648</v>
      </c>
      <c r="MG277" s="151">
        <v>2166</v>
      </c>
      <c r="MH277" s="151">
        <v>377</v>
      </c>
      <c r="MI277" s="151">
        <v>328</v>
      </c>
      <c r="MJ277" s="151">
        <v>84</v>
      </c>
      <c r="MK277" s="151">
        <v>142</v>
      </c>
      <c r="ML277" s="151">
        <v>107</v>
      </c>
      <c r="MM277" s="151">
        <v>11</v>
      </c>
      <c r="MN277" s="151">
        <v>408</v>
      </c>
      <c r="MO277" s="151">
        <v>52</v>
      </c>
      <c r="MP277" s="151">
        <v>338</v>
      </c>
      <c r="MQ277" s="151">
        <v>102</v>
      </c>
      <c r="MR277" s="151">
        <v>131</v>
      </c>
      <c r="MS277" s="151">
        <v>69</v>
      </c>
      <c r="MT277" s="151">
        <v>220</v>
      </c>
      <c r="MU277" s="151">
        <v>13</v>
      </c>
      <c r="MV277" s="151">
        <v>23</v>
      </c>
      <c r="MW277" s="151">
        <v>10</v>
      </c>
      <c r="MX277" s="151">
        <v>32</v>
      </c>
      <c r="MY277" s="151">
        <v>114</v>
      </c>
      <c r="MZ277" s="151">
        <v>66</v>
      </c>
      <c r="NA277" s="151">
        <v>343</v>
      </c>
      <c r="NB277" s="151">
        <v>239</v>
      </c>
      <c r="NC277" s="151">
        <v>6</v>
      </c>
      <c r="ND277" s="151">
        <v>46</v>
      </c>
      <c r="NE277" s="151">
        <v>100</v>
      </c>
      <c r="NF277" s="151">
        <v>69</v>
      </c>
      <c r="NG277" s="151">
        <v>14</v>
      </c>
      <c r="NH277" s="151">
        <v>1</v>
      </c>
      <c r="NI277" s="151">
        <v>0</v>
      </c>
      <c r="NJ277" s="151">
        <v>2</v>
      </c>
      <c r="NK277" s="151">
        <v>1</v>
      </c>
      <c r="NL277" s="151">
        <v>19</v>
      </c>
      <c r="NM277" s="151">
        <v>71</v>
      </c>
      <c r="NN277" s="151">
        <v>50</v>
      </c>
      <c r="NO277" s="151">
        <v>224</v>
      </c>
      <c r="NP277" s="151">
        <v>82</v>
      </c>
      <c r="NQ277" s="151">
        <v>203</v>
      </c>
      <c r="NR277" s="151">
        <v>30</v>
      </c>
      <c r="NS277" s="151">
        <v>263</v>
      </c>
      <c r="NT277" s="151">
        <v>962</v>
      </c>
      <c r="NU277" s="151">
        <v>229</v>
      </c>
      <c r="NV277" s="151">
        <v>334</v>
      </c>
      <c r="NW277" s="151">
        <v>30</v>
      </c>
      <c r="NX277" s="151">
        <v>10</v>
      </c>
      <c r="NY277" s="151">
        <v>507</v>
      </c>
      <c r="NZ277" s="151">
        <v>20</v>
      </c>
      <c r="OA277" s="151">
        <v>39</v>
      </c>
      <c r="OB277" s="151">
        <v>32</v>
      </c>
      <c r="OC277" s="151">
        <v>53</v>
      </c>
      <c r="OD277" s="151"/>
      <c r="OE277" s="151">
        <v>5528</v>
      </c>
      <c r="OF277" s="151">
        <v>1096</v>
      </c>
      <c r="OG277" s="151">
        <v>3</v>
      </c>
      <c r="OH277" s="151">
        <v>11</v>
      </c>
      <c r="OI277" s="151">
        <v>1</v>
      </c>
      <c r="OJ277" s="151">
        <v>322</v>
      </c>
      <c r="OK277" s="151">
        <v>144</v>
      </c>
      <c r="OL277" s="151">
        <v>278</v>
      </c>
      <c r="OM277" s="151">
        <v>301</v>
      </c>
      <c r="ON277" s="151">
        <v>23</v>
      </c>
      <c r="OO277" s="152">
        <v>853</v>
      </c>
      <c r="OP277" s="142">
        <v>92253</v>
      </c>
      <c r="OQ277" s="153">
        <v>29050</v>
      </c>
      <c r="OR277" s="151">
        <v>54938</v>
      </c>
      <c r="OS277" s="151">
        <v>1876</v>
      </c>
      <c r="OT277" s="151">
        <v>2139</v>
      </c>
      <c r="OU277" s="151"/>
      <c r="OV277" s="151">
        <v>1338</v>
      </c>
      <c r="OW277" s="151">
        <v>27227</v>
      </c>
      <c r="OX277" s="151"/>
      <c r="OY277" s="151"/>
      <c r="OZ277" s="151">
        <v>6887</v>
      </c>
      <c r="PA277" s="151">
        <v>73</v>
      </c>
      <c r="PB277" s="151"/>
      <c r="PC277" s="151"/>
      <c r="PD277" s="151">
        <v>3594</v>
      </c>
      <c r="PE277" s="151">
        <v>95</v>
      </c>
      <c r="PF277" s="151"/>
      <c r="PG277" s="151"/>
      <c r="PH277" s="151">
        <v>2218</v>
      </c>
      <c r="PI277" s="151">
        <v>190</v>
      </c>
      <c r="PJ277" s="154"/>
      <c r="PK277" s="142">
        <v>129624</v>
      </c>
      <c r="PL277" s="142">
        <v>221877</v>
      </c>
    </row>
    <row r="278" spans="1:428" ht="15" x14ac:dyDescent="0.25">
      <c r="A278" s="156">
        <v>423800</v>
      </c>
      <c r="B278" s="157" t="s">
        <v>735</v>
      </c>
      <c r="C278" s="147" t="s">
        <v>459</v>
      </c>
      <c r="D278" s="153">
        <v>66</v>
      </c>
      <c r="E278" s="151">
        <v>227</v>
      </c>
      <c r="F278" s="151">
        <v>62</v>
      </c>
      <c r="G278" s="151">
        <v>58</v>
      </c>
      <c r="H278" s="151">
        <v>36</v>
      </c>
      <c r="I278" s="151">
        <v>88</v>
      </c>
      <c r="J278" s="151">
        <v>179</v>
      </c>
      <c r="K278" s="151">
        <v>28</v>
      </c>
      <c r="L278" s="151">
        <v>27</v>
      </c>
      <c r="M278" s="151">
        <v>44</v>
      </c>
      <c r="N278" s="151">
        <v>16</v>
      </c>
      <c r="O278" s="151">
        <v>25</v>
      </c>
      <c r="P278" s="151">
        <v>15</v>
      </c>
      <c r="Q278" s="151">
        <v>2011</v>
      </c>
      <c r="R278" s="151">
        <v>682</v>
      </c>
      <c r="S278" s="151">
        <v>136</v>
      </c>
      <c r="T278" s="151">
        <v>188</v>
      </c>
      <c r="U278" s="151">
        <v>162</v>
      </c>
      <c r="V278" s="151">
        <v>205</v>
      </c>
      <c r="W278" s="151">
        <v>600</v>
      </c>
      <c r="X278" s="151">
        <v>1362</v>
      </c>
      <c r="Y278" s="151">
        <v>1038</v>
      </c>
      <c r="Z278" s="151">
        <v>50</v>
      </c>
      <c r="AA278" s="151">
        <v>136</v>
      </c>
      <c r="AB278" s="151">
        <v>242</v>
      </c>
      <c r="AC278" s="151">
        <v>909</v>
      </c>
      <c r="AD278" s="151">
        <v>776</v>
      </c>
      <c r="AE278" s="151">
        <v>335</v>
      </c>
      <c r="AF278" s="151">
        <v>1096</v>
      </c>
      <c r="AG278" s="151">
        <v>113</v>
      </c>
      <c r="AH278" s="151">
        <v>1173</v>
      </c>
      <c r="AI278" s="151">
        <v>1052</v>
      </c>
      <c r="AJ278" s="151">
        <v>1105</v>
      </c>
      <c r="AK278" s="151">
        <v>360</v>
      </c>
      <c r="AL278" s="151">
        <v>1349</v>
      </c>
      <c r="AM278" s="151">
        <v>438</v>
      </c>
      <c r="AN278" s="151">
        <v>66</v>
      </c>
      <c r="AO278" s="151">
        <v>32</v>
      </c>
      <c r="AP278" s="151">
        <v>19</v>
      </c>
      <c r="AQ278" s="151">
        <v>112</v>
      </c>
      <c r="AR278" s="151">
        <v>125</v>
      </c>
      <c r="AS278" s="151">
        <v>113</v>
      </c>
      <c r="AT278" s="151">
        <v>19</v>
      </c>
      <c r="AU278" s="151">
        <v>116</v>
      </c>
      <c r="AV278" s="151">
        <v>39</v>
      </c>
      <c r="AW278" s="151">
        <v>141</v>
      </c>
      <c r="AX278" s="151">
        <v>8</v>
      </c>
      <c r="AY278" s="151">
        <v>87</v>
      </c>
      <c r="AZ278" s="151">
        <v>25</v>
      </c>
      <c r="BA278" s="151">
        <v>7</v>
      </c>
      <c r="BB278" s="151">
        <v>105</v>
      </c>
      <c r="BC278" s="151">
        <v>34</v>
      </c>
      <c r="BD278" s="151">
        <v>143</v>
      </c>
      <c r="BE278" s="151">
        <v>73</v>
      </c>
      <c r="BF278" s="151">
        <v>8</v>
      </c>
      <c r="BG278" s="151">
        <v>1</v>
      </c>
      <c r="BH278" s="151">
        <v>43</v>
      </c>
      <c r="BI278" s="151">
        <v>17</v>
      </c>
      <c r="BJ278" s="151">
        <v>39</v>
      </c>
      <c r="BK278" s="151">
        <v>15</v>
      </c>
      <c r="BL278" s="151">
        <v>121</v>
      </c>
      <c r="BM278" s="151">
        <v>235</v>
      </c>
      <c r="BN278" s="151">
        <v>16</v>
      </c>
      <c r="BO278" s="151">
        <v>36</v>
      </c>
      <c r="BP278" s="151">
        <v>40</v>
      </c>
      <c r="BQ278" s="151">
        <v>36</v>
      </c>
      <c r="BR278" s="151">
        <v>318</v>
      </c>
      <c r="BS278" s="151">
        <v>141</v>
      </c>
      <c r="BT278" s="151">
        <v>72</v>
      </c>
      <c r="BU278" s="151">
        <v>68</v>
      </c>
      <c r="BV278" s="151">
        <v>40</v>
      </c>
      <c r="BW278" s="151">
        <v>64</v>
      </c>
      <c r="BX278" s="151">
        <v>32</v>
      </c>
      <c r="BY278" s="151">
        <v>226</v>
      </c>
      <c r="BZ278" s="151">
        <v>303</v>
      </c>
      <c r="CA278" s="151">
        <v>130</v>
      </c>
      <c r="CB278" s="151">
        <v>43</v>
      </c>
      <c r="CC278" s="151">
        <v>411</v>
      </c>
      <c r="CD278" s="151">
        <v>268</v>
      </c>
      <c r="CE278" s="151">
        <v>36</v>
      </c>
      <c r="CF278" s="151">
        <v>58</v>
      </c>
      <c r="CG278" s="151">
        <v>87</v>
      </c>
      <c r="CH278" s="151">
        <v>905</v>
      </c>
      <c r="CI278" s="151">
        <v>213</v>
      </c>
      <c r="CJ278" s="151">
        <v>815</v>
      </c>
      <c r="CK278" s="151">
        <v>359</v>
      </c>
      <c r="CL278" s="151">
        <v>131</v>
      </c>
      <c r="CM278" s="151">
        <v>786</v>
      </c>
      <c r="CN278" s="151">
        <v>33</v>
      </c>
      <c r="CO278" s="151">
        <v>3</v>
      </c>
      <c r="CP278" s="151">
        <v>155</v>
      </c>
      <c r="CQ278" s="151">
        <v>24</v>
      </c>
      <c r="CR278" s="151">
        <v>272</v>
      </c>
      <c r="CS278" s="151">
        <v>48</v>
      </c>
      <c r="CT278" s="151">
        <v>98</v>
      </c>
      <c r="CU278" s="151">
        <v>152</v>
      </c>
      <c r="CV278" s="151">
        <v>152</v>
      </c>
      <c r="CW278" s="151">
        <v>166</v>
      </c>
      <c r="CX278" s="151">
        <v>444</v>
      </c>
      <c r="CY278" s="151">
        <v>171</v>
      </c>
      <c r="CZ278" s="151">
        <v>171</v>
      </c>
      <c r="DA278" s="151">
        <v>791</v>
      </c>
      <c r="DB278" s="151">
        <v>280</v>
      </c>
      <c r="DC278" s="151">
        <v>292</v>
      </c>
      <c r="DD278" s="151">
        <v>774</v>
      </c>
      <c r="DE278" s="151">
        <v>36</v>
      </c>
      <c r="DF278" s="151">
        <v>290</v>
      </c>
      <c r="DG278" s="151">
        <v>83</v>
      </c>
      <c r="DH278" s="151">
        <v>509</v>
      </c>
      <c r="DI278" s="151">
        <v>463</v>
      </c>
      <c r="DJ278" s="151">
        <v>1</v>
      </c>
      <c r="DK278" s="151">
        <v>1</v>
      </c>
      <c r="DL278" s="151">
        <v>10</v>
      </c>
      <c r="DM278" s="151">
        <v>3</v>
      </c>
      <c r="DN278" s="151">
        <v>26</v>
      </c>
      <c r="DO278" s="151">
        <v>15</v>
      </c>
      <c r="DP278" s="151">
        <v>38</v>
      </c>
      <c r="DQ278" s="151">
        <v>37</v>
      </c>
      <c r="DR278" s="151">
        <v>61</v>
      </c>
      <c r="DS278" s="151">
        <v>51</v>
      </c>
      <c r="DT278" s="151">
        <v>66</v>
      </c>
      <c r="DU278" s="151">
        <v>10</v>
      </c>
      <c r="DV278" s="151">
        <v>25</v>
      </c>
      <c r="DW278" s="151">
        <v>14</v>
      </c>
      <c r="DX278" s="151">
        <v>22</v>
      </c>
      <c r="DY278" s="151">
        <v>54</v>
      </c>
      <c r="DZ278" s="151">
        <v>35</v>
      </c>
      <c r="EA278" s="151">
        <v>76</v>
      </c>
      <c r="EB278" s="151">
        <v>6</v>
      </c>
      <c r="EC278" s="151">
        <v>1</v>
      </c>
      <c r="ED278" s="151">
        <v>10</v>
      </c>
      <c r="EE278" s="151">
        <v>62</v>
      </c>
      <c r="EF278" s="151">
        <v>35</v>
      </c>
      <c r="EG278" s="151">
        <v>339</v>
      </c>
      <c r="EH278" s="151">
        <v>14</v>
      </c>
      <c r="EI278" s="151">
        <v>194</v>
      </c>
      <c r="EJ278" s="151">
        <v>85</v>
      </c>
      <c r="EK278" s="151">
        <v>50</v>
      </c>
      <c r="EL278" s="151">
        <v>46</v>
      </c>
      <c r="EM278" s="151">
        <v>16</v>
      </c>
      <c r="EN278" s="151">
        <v>193</v>
      </c>
      <c r="EO278" s="151">
        <v>108</v>
      </c>
      <c r="EP278" s="151">
        <v>2</v>
      </c>
      <c r="EQ278" s="151">
        <v>67</v>
      </c>
      <c r="ER278" s="151">
        <v>708</v>
      </c>
      <c r="ES278" s="151">
        <v>1577</v>
      </c>
      <c r="ET278" s="151">
        <v>770</v>
      </c>
      <c r="EU278" s="151">
        <v>212</v>
      </c>
      <c r="EV278" s="151">
        <v>79</v>
      </c>
      <c r="EW278" s="151">
        <v>5</v>
      </c>
      <c r="EX278" s="151">
        <v>161</v>
      </c>
      <c r="EY278" s="151">
        <v>1118</v>
      </c>
      <c r="EZ278" s="151">
        <v>227</v>
      </c>
      <c r="FA278" s="151">
        <v>609</v>
      </c>
      <c r="FB278" s="151">
        <v>322</v>
      </c>
      <c r="FC278" s="151">
        <v>439</v>
      </c>
      <c r="FD278" s="151">
        <v>1239</v>
      </c>
      <c r="FE278" s="151">
        <v>339</v>
      </c>
      <c r="FF278" s="151">
        <v>1699</v>
      </c>
      <c r="FG278" s="151">
        <v>481</v>
      </c>
      <c r="FH278" s="151">
        <v>564</v>
      </c>
      <c r="FI278" s="151">
        <v>113</v>
      </c>
      <c r="FJ278" s="151">
        <v>118</v>
      </c>
      <c r="FK278" s="151">
        <v>245</v>
      </c>
      <c r="FL278" s="151">
        <v>285</v>
      </c>
      <c r="FM278" s="151">
        <v>125</v>
      </c>
      <c r="FN278" s="151">
        <v>9</v>
      </c>
      <c r="FO278" s="151">
        <v>111</v>
      </c>
      <c r="FP278" s="151">
        <v>177</v>
      </c>
      <c r="FQ278" s="151">
        <v>16</v>
      </c>
      <c r="FR278" s="151">
        <v>52</v>
      </c>
      <c r="FS278" s="151">
        <v>8</v>
      </c>
      <c r="FT278" s="151">
        <v>12</v>
      </c>
      <c r="FU278" s="151">
        <v>25</v>
      </c>
      <c r="FV278" s="151">
        <v>40</v>
      </c>
      <c r="FW278" s="151">
        <v>146</v>
      </c>
      <c r="FX278" s="151">
        <v>69</v>
      </c>
      <c r="FY278" s="151">
        <v>68</v>
      </c>
      <c r="FZ278" s="151">
        <v>103</v>
      </c>
      <c r="GA278" s="151">
        <v>16</v>
      </c>
      <c r="GB278" s="151">
        <v>4</v>
      </c>
      <c r="GC278" s="151">
        <v>9</v>
      </c>
      <c r="GD278" s="151">
        <v>6</v>
      </c>
      <c r="GE278" s="151">
        <v>48</v>
      </c>
      <c r="GF278" s="151">
        <v>4</v>
      </c>
      <c r="GG278" s="151">
        <v>10</v>
      </c>
      <c r="GH278" s="151">
        <v>153</v>
      </c>
      <c r="GI278" s="151">
        <v>141</v>
      </c>
      <c r="GJ278" s="151">
        <v>9</v>
      </c>
      <c r="GK278" s="151">
        <v>19</v>
      </c>
      <c r="GL278" s="151">
        <v>7</v>
      </c>
      <c r="GM278" s="151">
        <v>6</v>
      </c>
      <c r="GN278" s="151">
        <v>11</v>
      </c>
      <c r="GO278" s="151">
        <v>17</v>
      </c>
      <c r="GP278" s="151">
        <v>5</v>
      </c>
      <c r="GQ278" s="151">
        <v>65</v>
      </c>
      <c r="GR278" s="151">
        <v>12</v>
      </c>
      <c r="GS278" s="151">
        <v>47</v>
      </c>
      <c r="GT278" s="151">
        <v>74</v>
      </c>
      <c r="GU278" s="151">
        <v>109</v>
      </c>
      <c r="GV278" s="151">
        <v>112</v>
      </c>
      <c r="GW278" s="151">
        <v>25</v>
      </c>
      <c r="GX278" s="151">
        <v>28</v>
      </c>
      <c r="GY278" s="151">
        <v>37</v>
      </c>
      <c r="GZ278" s="151">
        <v>2</v>
      </c>
      <c r="HA278" s="151">
        <v>35</v>
      </c>
      <c r="HB278" s="151">
        <v>30</v>
      </c>
      <c r="HC278" s="151">
        <v>304</v>
      </c>
      <c r="HD278" s="151">
        <v>257</v>
      </c>
      <c r="HE278" s="151">
        <v>12</v>
      </c>
      <c r="HF278" s="151">
        <v>443</v>
      </c>
      <c r="HG278" s="151">
        <v>37</v>
      </c>
      <c r="HH278" s="151">
        <v>796</v>
      </c>
      <c r="HI278" s="151">
        <v>352</v>
      </c>
      <c r="HJ278" s="151">
        <v>351</v>
      </c>
      <c r="HK278" s="151">
        <v>147</v>
      </c>
      <c r="HL278" s="151">
        <v>30</v>
      </c>
      <c r="HM278" s="151">
        <v>4</v>
      </c>
      <c r="HN278" s="151">
        <v>22</v>
      </c>
      <c r="HO278" s="151">
        <v>4</v>
      </c>
      <c r="HP278" s="151">
        <v>14</v>
      </c>
      <c r="HQ278" s="151">
        <v>2</v>
      </c>
      <c r="HR278" s="151">
        <v>15</v>
      </c>
      <c r="HS278" s="151">
        <v>5</v>
      </c>
      <c r="HT278" s="151">
        <v>24</v>
      </c>
      <c r="HU278" s="151">
        <v>12</v>
      </c>
      <c r="HV278" s="151">
        <v>209</v>
      </c>
      <c r="HW278" s="151">
        <v>54</v>
      </c>
      <c r="HX278" s="151">
        <v>200</v>
      </c>
      <c r="HY278" s="151">
        <v>74</v>
      </c>
      <c r="HZ278" s="151">
        <v>21</v>
      </c>
      <c r="IA278" s="151">
        <v>48</v>
      </c>
      <c r="IB278" s="151">
        <v>6</v>
      </c>
      <c r="IC278" s="151">
        <v>809</v>
      </c>
      <c r="ID278" s="151">
        <v>8</v>
      </c>
      <c r="IE278" s="151">
        <v>61</v>
      </c>
      <c r="IF278" s="151">
        <v>89</v>
      </c>
      <c r="IG278" s="151">
        <v>199</v>
      </c>
      <c r="IH278" s="151">
        <v>39</v>
      </c>
      <c r="II278" s="151">
        <v>41</v>
      </c>
      <c r="IJ278" s="151">
        <v>15</v>
      </c>
      <c r="IK278" s="151">
        <v>22</v>
      </c>
      <c r="IL278" s="151">
        <v>110</v>
      </c>
      <c r="IM278" s="151">
        <v>137</v>
      </c>
      <c r="IN278" s="151">
        <v>179</v>
      </c>
      <c r="IO278" s="151">
        <v>17</v>
      </c>
      <c r="IP278" s="151">
        <v>20</v>
      </c>
      <c r="IQ278" s="151">
        <v>68</v>
      </c>
      <c r="IR278" s="151">
        <v>28</v>
      </c>
      <c r="IS278" s="151">
        <v>71</v>
      </c>
      <c r="IT278" s="151">
        <v>7</v>
      </c>
      <c r="IU278" s="151">
        <v>37</v>
      </c>
      <c r="IV278" s="151">
        <v>196</v>
      </c>
      <c r="IW278" s="151">
        <v>87</v>
      </c>
      <c r="IX278" s="151">
        <v>170</v>
      </c>
      <c r="IY278" s="151">
        <v>606</v>
      </c>
      <c r="IZ278" s="151">
        <v>11</v>
      </c>
      <c r="JA278" s="151">
        <v>157</v>
      </c>
      <c r="JB278" s="151">
        <v>112</v>
      </c>
      <c r="JC278" s="151">
        <v>50</v>
      </c>
      <c r="JD278" s="151">
        <v>13</v>
      </c>
      <c r="JE278" s="151">
        <v>13</v>
      </c>
      <c r="JF278" s="151">
        <v>112</v>
      </c>
      <c r="JG278" s="151">
        <v>17</v>
      </c>
      <c r="JH278" s="151">
        <v>398</v>
      </c>
      <c r="JI278" s="151">
        <v>437</v>
      </c>
      <c r="JJ278" s="151">
        <v>63</v>
      </c>
      <c r="JK278" s="151">
        <v>460</v>
      </c>
      <c r="JL278" s="151">
        <v>214</v>
      </c>
      <c r="JM278" s="151">
        <v>188</v>
      </c>
      <c r="JN278" s="151">
        <v>154</v>
      </c>
      <c r="JO278" s="151">
        <v>238</v>
      </c>
      <c r="JP278" s="151">
        <v>328</v>
      </c>
      <c r="JQ278" s="151">
        <v>134</v>
      </c>
      <c r="JR278" s="151">
        <v>319</v>
      </c>
      <c r="JS278" s="151">
        <v>76</v>
      </c>
      <c r="JT278" s="151">
        <v>437</v>
      </c>
      <c r="JU278" s="151">
        <v>45</v>
      </c>
      <c r="JV278" s="151"/>
      <c r="JW278" s="151">
        <v>182</v>
      </c>
      <c r="JX278" s="151">
        <v>225</v>
      </c>
      <c r="JY278" s="151">
        <v>111</v>
      </c>
      <c r="JZ278" s="151">
        <v>60</v>
      </c>
      <c r="KA278" s="151">
        <v>71</v>
      </c>
      <c r="KB278" s="151">
        <v>103</v>
      </c>
      <c r="KC278" s="151">
        <v>110</v>
      </c>
      <c r="KD278" s="151">
        <v>271</v>
      </c>
      <c r="KE278" s="151">
        <v>110</v>
      </c>
      <c r="KF278" s="151">
        <v>98</v>
      </c>
      <c r="KG278" s="151">
        <v>93</v>
      </c>
      <c r="KH278" s="151">
        <v>48</v>
      </c>
      <c r="KI278" s="151">
        <v>286</v>
      </c>
      <c r="KJ278" s="151">
        <v>59</v>
      </c>
      <c r="KK278" s="151">
        <v>25</v>
      </c>
      <c r="KL278" s="151">
        <v>208</v>
      </c>
      <c r="KM278" s="151">
        <v>521</v>
      </c>
      <c r="KN278" s="151">
        <v>252</v>
      </c>
      <c r="KO278" s="151">
        <v>4</v>
      </c>
      <c r="KP278" s="151">
        <v>26</v>
      </c>
      <c r="KQ278" s="151">
        <v>7</v>
      </c>
      <c r="KR278" s="151">
        <v>6</v>
      </c>
      <c r="KS278" s="151">
        <v>22</v>
      </c>
      <c r="KT278" s="151">
        <v>8</v>
      </c>
      <c r="KU278" s="151">
        <v>1</v>
      </c>
      <c r="KV278" s="151">
        <v>13</v>
      </c>
      <c r="KW278" s="151">
        <v>233</v>
      </c>
      <c r="KX278" s="151">
        <v>340</v>
      </c>
      <c r="KY278" s="151">
        <v>459</v>
      </c>
      <c r="KZ278" s="151">
        <v>19</v>
      </c>
      <c r="LA278" s="151">
        <v>72</v>
      </c>
      <c r="LB278" s="151">
        <v>118</v>
      </c>
      <c r="LC278" s="151">
        <v>5</v>
      </c>
      <c r="LD278" s="151">
        <v>37</v>
      </c>
      <c r="LE278" s="151">
        <v>26</v>
      </c>
      <c r="LF278" s="151">
        <v>24</v>
      </c>
      <c r="LG278" s="151">
        <v>6</v>
      </c>
      <c r="LH278" s="151">
        <v>3</v>
      </c>
      <c r="LI278" s="151">
        <v>4</v>
      </c>
      <c r="LJ278" s="151">
        <v>23</v>
      </c>
      <c r="LK278" s="151">
        <v>7</v>
      </c>
      <c r="LL278" s="151">
        <v>42</v>
      </c>
      <c r="LM278" s="151">
        <v>4</v>
      </c>
      <c r="LN278" s="151">
        <v>364</v>
      </c>
      <c r="LO278" s="151">
        <v>64</v>
      </c>
      <c r="LP278" s="151">
        <v>457</v>
      </c>
      <c r="LQ278" s="151">
        <v>16</v>
      </c>
      <c r="LR278" s="151">
        <v>45</v>
      </c>
      <c r="LS278" s="151">
        <v>14</v>
      </c>
      <c r="LT278" s="151">
        <v>2</v>
      </c>
      <c r="LU278" s="151">
        <v>497</v>
      </c>
      <c r="LV278" s="151">
        <v>3</v>
      </c>
      <c r="LW278" s="151">
        <v>11</v>
      </c>
      <c r="LX278" s="151">
        <v>564</v>
      </c>
      <c r="LY278" s="151">
        <v>19</v>
      </c>
      <c r="LZ278" s="151">
        <v>88</v>
      </c>
      <c r="MA278" s="151">
        <v>699</v>
      </c>
      <c r="MB278" s="151">
        <v>34</v>
      </c>
      <c r="MC278" s="151">
        <v>115</v>
      </c>
      <c r="MD278" s="151">
        <v>10</v>
      </c>
      <c r="ME278" s="151">
        <v>7</v>
      </c>
      <c r="MF278" s="151">
        <v>24</v>
      </c>
      <c r="MG278" s="151">
        <v>67</v>
      </c>
      <c r="MH278" s="151">
        <v>11</v>
      </c>
      <c r="MI278" s="151">
        <v>215</v>
      </c>
      <c r="MJ278" s="151">
        <v>6</v>
      </c>
      <c r="MK278" s="151">
        <v>23</v>
      </c>
      <c r="ML278" s="151">
        <v>46</v>
      </c>
      <c r="MM278" s="151">
        <v>1</v>
      </c>
      <c r="MN278" s="151">
        <v>47</v>
      </c>
      <c r="MO278" s="151">
        <v>30</v>
      </c>
      <c r="MP278" s="151">
        <v>859</v>
      </c>
      <c r="MQ278" s="151">
        <v>12</v>
      </c>
      <c r="MR278" s="151">
        <v>22</v>
      </c>
      <c r="MS278" s="151">
        <v>158</v>
      </c>
      <c r="MT278" s="151">
        <v>199</v>
      </c>
      <c r="MU278" s="151">
        <v>86</v>
      </c>
      <c r="MV278" s="151">
        <v>25</v>
      </c>
      <c r="MW278" s="151">
        <v>51</v>
      </c>
      <c r="MX278" s="151">
        <v>36</v>
      </c>
      <c r="MY278" s="151">
        <v>138</v>
      </c>
      <c r="MZ278" s="151">
        <v>119</v>
      </c>
      <c r="NA278" s="151">
        <v>428</v>
      </c>
      <c r="NB278" s="151">
        <v>77</v>
      </c>
      <c r="NC278" s="151">
        <v>21</v>
      </c>
      <c r="ND278" s="151">
        <v>71</v>
      </c>
      <c r="NE278" s="151">
        <v>39</v>
      </c>
      <c r="NF278" s="151">
        <v>78</v>
      </c>
      <c r="NG278" s="151">
        <v>2</v>
      </c>
      <c r="NH278" s="151">
        <v>6</v>
      </c>
      <c r="NI278" s="151">
        <v>0</v>
      </c>
      <c r="NJ278" s="151">
        <v>0</v>
      </c>
      <c r="NK278" s="151">
        <v>2</v>
      </c>
      <c r="NL278" s="151">
        <v>11</v>
      </c>
      <c r="NM278" s="151">
        <v>10</v>
      </c>
      <c r="NN278" s="151">
        <v>61</v>
      </c>
      <c r="NO278" s="151">
        <v>255</v>
      </c>
      <c r="NP278" s="151">
        <v>152</v>
      </c>
      <c r="NQ278" s="151">
        <v>368</v>
      </c>
      <c r="NR278" s="151">
        <v>48</v>
      </c>
      <c r="NS278" s="151">
        <v>783</v>
      </c>
      <c r="NT278" s="151">
        <v>34</v>
      </c>
      <c r="NU278" s="151">
        <v>815</v>
      </c>
      <c r="NV278" s="151">
        <v>188</v>
      </c>
      <c r="NW278" s="151">
        <v>39</v>
      </c>
      <c r="NX278" s="151">
        <v>174</v>
      </c>
      <c r="NY278" s="151">
        <v>26</v>
      </c>
      <c r="NZ278" s="151">
        <v>56</v>
      </c>
      <c r="OA278" s="151">
        <v>19</v>
      </c>
      <c r="OB278" s="151">
        <v>12</v>
      </c>
      <c r="OC278" s="151">
        <v>34</v>
      </c>
      <c r="OD278" s="151"/>
      <c r="OE278" s="151">
        <v>1868</v>
      </c>
      <c r="OF278" s="151">
        <v>139</v>
      </c>
      <c r="OG278" s="151">
        <v>15</v>
      </c>
      <c r="OH278" s="151">
        <v>2</v>
      </c>
      <c r="OI278" s="151">
        <v>9</v>
      </c>
      <c r="OJ278" s="151">
        <v>586</v>
      </c>
      <c r="OK278" s="151">
        <v>614</v>
      </c>
      <c r="OL278" s="151">
        <v>654</v>
      </c>
      <c r="OM278" s="151">
        <v>44</v>
      </c>
      <c r="ON278" s="151">
        <v>33</v>
      </c>
      <c r="OO278" s="152">
        <v>608</v>
      </c>
      <c r="OP278" s="142">
        <v>72610</v>
      </c>
      <c r="OQ278" s="153">
        <v>4474</v>
      </c>
      <c r="OR278" s="151">
        <v>60629</v>
      </c>
      <c r="OS278" s="151">
        <v>8</v>
      </c>
      <c r="OT278" s="151">
        <v>9</v>
      </c>
      <c r="OU278" s="151">
        <v>0</v>
      </c>
      <c r="OV278" s="151">
        <v>816</v>
      </c>
      <c r="OW278" s="151">
        <v>25496</v>
      </c>
      <c r="OX278" s="151"/>
      <c r="OY278" s="151"/>
      <c r="OZ278" s="151">
        <v>1263</v>
      </c>
      <c r="PA278" s="151">
        <v>0</v>
      </c>
      <c r="PB278" s="151"/>
      <c r="PC278" s="151"/>
      <c r="PD278" s="151">
        <v>183</v>
      </c>
      <c r="PE278" s="151">
        <v>0</v>
      </c>
      <c r="PF278" s="151"/>
      <c r="PG278" s="151"/>
      <c r="PH278" s="151">
        <v>3377</v>
      </c>
      <c r="PI278" s="151">
        <v>1</v>
      </c>
      <c r="PJ278" s="154"/>
      <c r="PK278" s="142">
        <v>96256</v>
      </c>
      <c r="PL278" s="142">
        <v>168866</v>
      </c>
    </row>
    <row r="279" spans="1:428" ht="15" x14ac:dyDescent="0.25">
      <c r="A279" s="156" t="s">
        <v>636</v>
      </c>
      <c r="B279" s="157" t="s">
        <v>735</v>
      </c>
      <c r="C279" s="147" t="s">
        <v>460</v>
      </c>
      <c r="D279" s="153">
        <v>31</v>
      </c>
      <c r="E279" s="151">
        <v>112</v>
      </c>
      <c r="F279" s="151">
        <v>28</v>
      </c>
      <c r="G279" s="151">
        <v>27</v>
      </c>
      <c r="H279" s="151">
        <v>23</v>
      </c>
      <c r="I279" s="151">
        <v>66</v>
      </c>
      <c r="J279" s="151">
        <v>115</v>
      </c>
      <c r="K279" s="151">
        <v>163</v>
      </c>
      <c r="L279" s="151">
        <v>44</v>
      </c>
      <c r="M279" s="151">
        <v>34</v>
      </c>
      <c r="N279" s="151">
        <v>870</v>
      </c>
      <c r="O279" s="151">
        <v>107</v>
      </c>
      <c r="P279" s="151">
        <v>19</v>
      </c>
      <c r="Q279" s="151">
        <v>952</v>
      </c>
      <c r="R279" s="151">
        <v>246</v>
      </c>
      <c r="S279" s="151">
        <v>76</v>
      </c>
      <c r="T279" s="151">
        <v>149</v>
      </c>
      <c r="U279" s="151">
        <v>120</v>
      </c>
      <c r="V279" s="151">
        <v>113</v>
      </c>
      <c r="W279" s="151">
        <v>129</v>
      </c>
      <c r="X279" s="151">
        <v>360</v>
      </c>
      <c r="Y279" s="151">
        <v>160</v>
      </c>
      <c r="Z279" s="151">
        <v>222</v>
      </c>
      <c r="AA279" s="151">
        <v>7</v>
      </c>
      <c r="AB279" s="151">
        <v>1329</v>
      </c>
      <c r="AC279" s="151">
        <v>3413</v>
      </c>
      <c r="AD279" s="151">
        <v>4217</v>
      </c>
      <c r="AE279" s="151">
        <v>1552</v>
      </c>
      <c r="AF279" s="151">
        <v>6207</v>
      </c>
      <c r="AG279" s="151">
        <v>2251</v>
      </c>
      <c r="AH279" s="151">
        <v>7313</v>
      </c>
      <c r="AI279" s="151">
        <v>1560</v>
      </c>
      <c r="AJ279" s="151">
        <v>3253</v>
      </c>
      <c r="AK279" s="151">
        <v>2324</v>
      </c>
      <c r="AL279" s="151">
        <v>6741</v>
      </c>
      <c r="AM279" s="151">
        <v>4209</v>
      </c>
      <c r="AN279" s="151">
        <v>3041</v>
      </c>
      <c r="AO279" s="151">
        <v>1324</v>
      </c>
      <c r="AP279" s="151">
        <v>1698</v>
      </c>
      <c r="AQ279" s="151">
        <v>1331</v>
      </c>
      <c r="AR279" s="151">
        <v>110</v>
      </c>
      <c r="AS279" s="151">
        <v>525</v>
      </c>
      <c r="AT279" s="151">
        <v>149</v>
      </c>
      <c r="AU279" s="151">
        <v>1488</v>
      </c>
      <c r="AV279" s="151">
        <v>172</v>
      </c>
      <c r="AW279" s="151">
        <v>361</v>
      </c>
      <c r="AX279" s="151">
        <v>84</v>
      </c>
      <c r="AY279" s="151">
        <v>29</v>
      </c>
      <c r="AZ279" s="151">
        <v>189</v>
      </c>
      <c r="BA279" s="151">
        <v>60</v>
      </c>
      <c r="BB279" s="151">
        <v>36</v>
      </c>
      <c r="BC279" s="151">
        <v>143</v>
      </c>
      <c r="BD279" s="151">
        <v>8546</v>
      </c>
      <c r="BE279" s="151">
        <v>1275</v>
      </c>
      <c r="BF279" s="151">
        <v>1411</v>
      </c>
      <c r="BG279" s="151">
        <v>34</v>
      </c>
      <c r="BH279" s="151">
        <v>1967</v>
      </c>
      <c r="BI279" s="151">
        <v>395</v>
      </c>
      <c r="BJ279" s="151">
        <v>1810</v>
      </c>
      <c r="BK279" s="151">
        <v>751</v>
      </c>
      <c r="BL279" s="151">
        <v>1020</v>
      </c>
      <c r="BM279" s="151">
        <v>382</v>
      </c>
      <c r="BN279" s="151">
        <v>304</v>
      </c>
      <c r="BO279" s="151">
        <v>456</v>
      </c>
      <c r="BP279" s="151">
        <v>327</v>
      </c>
      <c r="BQ279" s="151">
        <v>248</v>
      </c>
      <c r="BR279" s="151">
        <v>1684</v>
      </c>
      <c r="BS279" s="151">
        <v>1760</v>
      </c>
      <c r="BT279" s="151">
        <v>224</v>
      </c>
      <c r="BU279" s="151">
        <v>234</v>
      </c>
      <c r="BV279" s="151">
        <v>826</v>
      </c>
      <c r="BW279" s="151">
        <v>420</v>
      </c>
      <c r="BX279" s="151">
        <v>279</v>
      </c>
      <c r="BY279" s="151">
        <v>689</v>
      </c>
      <c r="BZ279" s="151">
        <v>978</v>
      </c>
      <c r="CA279" s="151">
        <v>254</v>
      </c>
      <c r="CB279" s="151">
        <v>155</v>
      </c>
      <c r="CC279" s="151">
        <v>1305</v>
      </c>
      <c r="CD279" s="151">
        <v>61</v>
      </c>
      <c r="CE279" s="151">
        <v>180</v>
      </c>
      <c r="CF279" s="151">
        <v>235</v>
      </c>
      <c r="CG279" s="151">
        <v>405</v>
      </c>
      <c r="CH279" s="151">
        <v>401</v>
      </c>
      <c r="CI279" s="151">
        <v>86</v>
      </c>
      <c r="CJ279" s="151">
        <v>567</v>
      </c>
      <c r="CK279" s="151">
        <v>539</v>
      </c>
      <c r="CL279" s="151">
        <v>128</v>
      </c>
      <c r="CM279" s="151">
        <v>753</v>
      </c>
      <c r="CN279" s="151">
        <v>39</v>
      </c>
      <c r="CO279" s="151">
        <v>4</v>
      </c>
      <c r="CP279" s="151">
        <v>413</v>
      </c>
      <c r="CQ279" s="151">
        <v>181</v>
      </c>
      <c r="CR279" s="151">
        <v>2360</v>
      </c>
      <c r="CS279" s="151">
        <v>141</v>
      </c>
      <c r="CT279" s="151">
        <v>89</v>
      </c>
      <c r="CU279" s="151">
        <v>94</v>
      </c>
      <c r="CV279" s="151">
        <v>88</v>
      </c>
      <c r="CW279" s="151">
        <v>103</v>
      </c>
      <c r="CX279" s="151">
        <v>208</v>
      </c>
      <c r="CY279" s="151">
        <v>24</v>
      </c>
      <c r="CZ279" s="151">
        <v>83</v>
      </c>
      <c r="DA279" s="151">
        <v>795</v>
      </c>
      <c r="DB279" s="151">
        <v>260</v>
      </c>
      <c r="DC279" s="151">
        <v>244</v>
      </c>
      <c r="DD279" s="151">
        <v>676</v>
      </c>
      <c r="DE279" s="151">
        <v>57</v>
      </c>
      <c r="DF279" s="151">
        <v>56</v>
      </c>
      <c r="DG279" s="151">
        <v>35</v>
      </c>
      <c r="DH279" s="151">
        <v>499</v>
      </c>
      <c r="DI279" s="151">
        <v>200</v>
      </c>
      <c r="DJ279" s="151">
        <v>7</v>
      </c>
      <c r="DK279" s="151">
        <v>20</v>
      </c>
      <c r="DL279" s="151">
        <v>21</v>
      </c>
      <c r="DM279" s="151">
        <v>29</v>
      </c>
      <c r="DN279" s="151">
        <v>141</v>
      </c>
      <c r="DO279" s="151">
        <v>78</v>
      </c>
      <c r="DP279" s="151">
        <v>177</v>
      </c>
      <c r="DQ279" s="151">
        <v>64</v>
      </c>
      <c r="DR279" s="151">
        <v>197</v>
      </c>
      <c r="DS279" s="151">
        <v>240</v>
      </c>
      <c r="DT279" s="151">
        <v>123</v>
      </c>
      <c r="DU279" s="151">
        <v>17</v>
      </c>
      <c r="DV279" s="151">
        <v>50</v>
      </c>
      <c r="DW279" s="151">
        <v>35</v>
      </c>
      <c r="DX279" s="151">
        <v>25</v>
      </c>
      <c r="DY279" s="151">
        <v>76</v>
      </c>
      <c r="DZ279" s="151">
        <v>166</v>
      </c>
      <c r="EA279" s="151">
        <v>180</v>
      </c>
      <c r="EB279" s="151">
        <v>34</v>
      </c>
      <c r="EC279" s="151">
        <v>2</v>
      </c>
      <c r="ED279" s="151">
        <v>9</v>
      </c>
      <c r="EE279" s="151">
        <v>219</v>
      </c>
      <c r="EF279" s="151">
        <v>30</v>
      </c>
      <c r="EG279" s="151">
        <v>362</v>
      </c>
      <c r="EH279" s="151">
        <v>119</v>
      </c>
      <c r="EI279" s="151">
        <v>130</v>
      </c>
      <c r="EJ279" s="151">
        <v>300</v>
      </c>
      <c r="EK279" s="151">
        <v>208</v>
      </c>
      <c r="EL279" s="151">
        <v>248</v>
      </c>
      <c r="EM279" s="151">
        <v>20</v>
      </c>
      <c r="EN279" s="151">
        <v>381</v>
      </c>
      <c r="EO279" s="151">
        <v>215</v>
      </c>
      <c r="EP279" s="151">
        <v>33</v>
      </c>
      <c r="EQ279" s="151">
        <v>112</v>
      </c>
      <c r="ER279" s="151">
        <v>335</v>
      </c>
      <c r="ES279" s="151">
        <v>2192</v>
      </c>
      <c r="ET279" s="151">
        <v>259</v>
      </c>
      <c r="EU279" s="151">
        <v>401</v>
      </c>
      <c r="EV279" s="151">
        <v>294</v>
      </c>
      <c r="EW279" s="151">
        <v>6</v>
      </c>
      <c r="EX279" s="151">
        <v>194</v>
      </c>
      <c r="EY279" s="151">
        <v>747</v>
      </c>
      <c r="EZ279" s="151">
        <v>301</v>
      </c>
      <c r="FA279" s="151">
        <v>800</v>
      </c>
      <c r="FB279" s="151">
        <v>462</v>
      </c>
      <c r="FC279" s="151">
        <v>1519</v>
      </c>
      <c r="FD279" s="151">
        <v>1844</v>
      </c>
      <c r="FE279" s="151">
        <v>888</v>
      </c>
      <c r="FF279" s="151">
        <v>1161</v>
      </c>
      <c r="FG279" s="151">
        <v>152</v>
      </c>
      <c r="FH279" s="151">
        <v>487</v>
      </c>
      <c r="FI279" s="151">
        <v>66</v>
      </c>
      <c r="FJ279" s="151">
        <v>20</v>
      </c>
      <c r="FK279" s="151">
        <v>446</v>
      </c>
      <c r="FL279" s="151">
        <v>281</v>
      </c>
      <c r="FM279" s="151">
        <v>322</v>
      </c>
      <c r="FN279" s="151">
        <v>325</v>
      </c>
      <c r="FO279" s="151">
        <v>222</v>
      </c>
      <c r="FP279" s="151">
        <v>81</v>
      </c>
      <c r="FQ279" s="151">
        <v>604</v>
      </c>
      <c r="FR279" s="151">
        <v>563</v>
      </c>
      <c r="FS279" s="151">
        <v>131</v>
      </c>
      <c r="FT279" s="151">
        <v>134</v>
      </c>
      <c r="FU279" s="151">
        <v>138</v>
      </c>
      <c r="FV279" s="151">
        <v>211</v>
      </c>
      <c r="FW279" s="151">
        <v>958</v>
      </c>
      <c r="FX279" s="151">
        <v>242</v>
      </c>
      <c r="FY279" s="151">
        <v>203</v>
      </c>
      <c r="FZ279" s="151">
        <v>249</v>
      </c>
      <c r="GA279" s="151">
        <v>47</v>
      </c>
      <c r="GB279" s="151">
        <v>4</v>
      </c>
      <c r="GC279" s="151">
        <v>48</v>
      </c>
      <c r="GD279" s="151">
        <v>1453</v>
      </c>
      <c r="GE279" s="151">
        <v>378</v>
      </c>
      <c r="GF279" s="151">
        <v>9</v>
      </c>
      <c r="GG279" s="151">
        <v>25</v>
      </c>
      <c r="GH279" s="151">
        <v>204</v>
      </c>
      <c r="GI279" s="151">
        <v>454</v>
      </c>
      <c r="GJ279" s="151">
        <v>123</v>
      </c>
      <c r="GK279" s="151">
        <v>19</v>
      </c>
      <c r="GL279" s="151">
        <v>6</v>
      </c>
      <c r="GM279" s="151">
        <v>2</v>
      </c>
      <c r="GN279" s="151">
        <v>9</v>
      </c>
      <c r="GO279" s="151">
        <v>10</v>
      </c>
      <c r="GP279" s="151">
        <v>19</v>
      </c>
      <c r="GQ279" s="151">
        <v>135</v>
      </c>
      <c r="GR279" s="151">
        <v>23</v>
      </c>
      <c r="GS279" s="151">
        <v>407</v>
      </c>
      <c r="GT279" s="151">
        <v>34</v>
      </c>
      <c r="GU279" s="151">
        <v>60</v>
      </c>
      <c r="GV279" s="151">
        <v>52</v>
      </c>
      <c r="GW279" s="151">
        <v>34</v>
      </c>
      <c r="GX279" s="151">
        <v>66</v>
      </c>
      <c r="GY279" s="151">
        <v>55</v>
      </c>
      <c r="GZ279" s="151">
        <v>22</v>
      </c>
      <c r="HA279" s="151">
        <v>50</v>
      </c>
      <c r="HB279" s="151">
        <v>56</v>
      </c>
      <c r="HC279" s="151">
        <v>217</v>
      </c>
      <c r="HD279" s="151">
        <v>25</v>
      </c>
      <c r="HE279" s="151">
        <v>135</v>
      </c>
      <c r="HF279" s="151">
        <v>74</v>
      </c>
      <c r="HG279" s="151">
        <v>36</v>
      </c>
      <c r="HH279" s="151">
        <v>506</v>
      </c>
      <c r="HI279" s="151">
        <v>337</v>
      </c>
      <c r="HJ279" s="151">
        <v>8</v>
      </c>
      <c r="HK279" s="151">
        <v>4</v>
      </c>
      <c r="HL279" s="151">
        <v>172</v>
      </c>
      <c r="HM279" s="151">
        <v>53</v>
      </c>
      <c r="HN279" s="151">
        <v>27</v>
      </c>
      <c r="HO279" s="151">
        <v>7</v>
      </c>
      <c r="HP279" s="151">
        <v>21</v>
      </c>
      <c r="HQ279" s="151">
        <v>43</v>
      </c>
      <c r="HR279" s="151">
        <v>57</v>
      </c>
      <c r="HS279" s="151">
        <v>20</v>
      </c>
      <c r="HT279" s="151">
        <v>55</v>
      </c>
      <c r="HU279" s="151">
        <v>371</v>
      </c>
      <c r="HV279" s="151">
        <v>945</v>
      </c>
      <c r="HW279" s="151">
        <v>1912</v>
      </c>
      <c r="HX279" s="151">
        <v>93</v>
      </c>
      <c r="HY279" s="151">
        <v>122</v>
      </c>
      <c r="HZ279" s="151">
        <v>171</v>
      </c>
      <c r="IA279" s="151">
        <v>14</v>
      </c>
      <c r="IB279" s="151">
        <v>112</v>
      </c>
      <c r="IC279" s="151">
        <v>116</v>
      </c>
      <c r="ID279" s="151">
        <v>7</v>
      </c>
      <c r="IE279" s="151">
        <v>94</v>
      </c>
      <c r="IF279" s="151">
        <v>161</v>
      </c>
      <c r="IG279" s="151">
        <v>199</v>
      </c>
      <c r="IH279" s="151">
        <v>46</v>
      </c>
      <c r="II279" s="151">
        <v>43</v>
      </c>
      <c r="IJ279" s="151">
        <v>24</v>
      </c>
      <c r="IK279" s="151">
        <v>54</v>
      </c>
      <c r="IL279" s="151">
        <v>93</v>
      </c>
      <c r="IM279" s="151">
        <v>424</v>
      </c>
      <c r="IN279" s="151">
        <v>162</v>
      </c>
      <c r="IO279" s="151">
        <v>16</v>
      </c>
      <c r="IP279" s="151">
        <v>5</v>
      </c>
      <c r="IQ279" s="151">
        <v>29</v>
      </c>
      <c r="IR279" s="151">
        <v>7</v>
      </c>
      <c r="IS279" s="151">
        <v>14</v>
      </c>
      <c r="IT279" s="151">
        <v>32</v>
      </c>
      <c r="IU279" s="151">
        <v>33</v>
      </c>
      <c r="IV279" s="151">
        <v>242</v>
      </c>
      <c r="IW279" s="151">
        <v>60</v>
      </c>
      <c r="IX279" s="151">
        <v>200</v>
      </c>
      <c r="IY279" s="151">
        <v>283</v>
      </c>
      <c r="IZ279" s="151">
        <v>34</v>
      </c>
      <c r="JA279" s="151">
        <v>439</v>
      </c>
      <c r="JB279" s="151">
        <v>92</v>
      </c>
      <c r="JC279" s="151">
        <v>62</v>
      </c>
      <c r="JD279" s="151">
        <v>8</v>
      </c>
      <c r="JE279" s="151">
        <v>35</v>
      </c>
      <c r="JF279" s="151">
        <v>139</v>
      </c>
      <c r="JG279" s="151">
        <v>25</v>
      </c>
      <c r="JH279" s="151">
        <v>1378</v>
      </c>
      <c r="JI279" s="151">
        <v>387</v>
      </c>
      <c r="JJ279" s="151">
        <v>173</v>
      </c>
      <c r="JK279" s="151">
        <v>334</v>
      </c>
      <c r="JL279" s="151">
        <v>97</v>
      </c>
      <c r="JM279" s="151">
        <v>269</v>
      </c>
      <c r="JN279" s="151">
        <v>269</v>
      </c>
      <c r="JO279" s="151">
        <v>243</v>
      </c>
      <c r="JP279" s="151">
        <v>343</v>
      </c>
      <c r="JQ279" s="151">
        <v>110</v>
      </c>
      <c r="JR279" s="151">
        <v>314</v>
      </c>
      <c r="JS279" s="151">
        <v>28</v>
      </c>
      <c r="JT279" s="151">
        <v>425</v>
      </c>
      <c r="JU279" s="151">
        <v>76</v>
      </c>
      <c r="JV279" s="151"/>
      <c r="JW279" s="151">
        <v>453</v>
      </c>
      <c r="JX279" s="151">
        <v>142</v>
      </c>
      <c r="JY279" s="151">
        <v>275</v>
      </c>
      <c r="JZ279" s="151">
        <v>58</v>
      </c>
      <c r="KA279" s="151">
        <v>31</v>
      </c>
      <c r="KB279" s="151">
        <v>53</v>
      </c>
      <c r="KC279" s="151">
        <v>114</v>
      </c>
      <c r="KD279" s="151">
        <v>569</v>
      </c>
      <c r="KE279" s="151">
        <v>576</v>
      </c>
      <c r="KF279" s="151">
        <v>11</v>
      </c>
      <c r="KG279" s="151">
        <v>610</v>
      </c>
      <c r="KH279" s="151">
        <v>241</v>
      </c>
      <c r="KI279" s="151">
        <v>195</v>
      </c>
      <c r="KJ279" s="151">
        <v>18</v>
      </c>
      <c r="KK279" s="151">
        <v>278</v>
      </c>
      <c r="KL279" s="151">
        <v>103</v>
      </c>
      <c r="KM279" s="151">
        <v>148</v>
      </c>
      <c r="KN279" s="151">
        <v>140</v>
      </c>
      <c r="KO279" s="151">
        <v>6</v>
      </c>
      <c r="KP279" s="151">
        <v>30</v>
      </c>
      <c r="KQ279" s="151">
        <v>9</v>
      </c>
      <c r="KR279" s="151">
        <v>20</v>
      </c>
      <c r="KS279" s="151">
        <v>63</v>
      </c>
      <c r="KT279" s="151">
        <v>14</v>
      </c>
      <c r="KU279" s="151">
        <v>3</v>
      </c>
      <c r="KV279" s="151">
        <v>24</v>
      </c>
      <c r="KW279" s="151">
        <v>1124</v>
      </c>
      <c r="KX279" s="151">
        <v>1026</v>
      </c>
      <c r="KY279" s="151">
        <v>780</v>
      </c>
      <c r="KZ279" s="151">
        <v>26</v>
      </c>
      <c r="LA279" s="151">
        <v>485</v>
      </c>
      <c r="LB279" s="151">
        <v>95</v>
      </c>
      <c r="LC279" s="151">
        <v>0</v>
      </c>
      <c r="LD279" s="151">
        <v>35</v>
      </c>
      <c r="LE279" s="151">
        <v>42</v>
      </c>
      <c r="LF279" s="151">
        <v>18</v>
      </c>
      <c r="LG279" s="151">
        <v>8</v>
      </c>
      <c r="LH279" s="151">
        <v>2</v>
      </c>
      <c r="LI279" s="151">
        <v>4</v>
      </c>
      <c r="LJ279" s="151">
        <v>3</v>
      </c>
      <c r="LK279" s="151">
        <v>5</v>
      </c>
      <c r="LL279" s="151">
        <v>509</v>
      </c>
      <c r="LM279" s="151">
        <v>15</v>
      </c>
      <c r="LN279" s="151">
        <v>1581</v>
      </c>
      <c r="LO279" s="151">
        <v>87</v>
      </c>
      <c r="LP279" s="151">
        <v>344</v>
      </c>
      <c r="LQ279" s="151">
        <v>73</v>
      </c>
      <c r="LR279" s="151">
        <v>6</v>
      </c>
      <c r="LS279" s="151">
        <v>28</v>
      </c>
      <c r="LT279" s="151">
        <v>1</v>
      </c>
      <c r="LU279" s="151">
        <v>650</v>
      </c>
      <c r="LV279" s="151">
        <v>2</v>
      </c>
      <c r="LW279" s="151">
        <v>40</v>
      </c>
      <c r="LX279" s="151">
        <v>1019</v>
      </c>
      <c r="LY279" s="151">
        <v>98</v>
      </c>
      <c r="LZ279" s="151">
        <v>29</v>
      </c>
      <c r="MA279" s="151">
        <v>569</v>
      </c>
      <c r="MB279" s="151">
        <v>48</v>
      </c>
      <c r="MC279" s="151">
        <v>212</v>
      </c>
      <c r="MD279" s="151">
        <v>4</v>
      </c>
      <c r="ME279" s="151">
        <v>7</v>
      </c>
      <c r="MF279" s="151">
        <v>68</v>
      </c>
      <c r="MG279" s="151">
        <v>114</v>
      </c>
      <c r="MH279" s="151">
        <v>30</v>
      </c>
      <c r="MI279" s="151">
        <v>1279</v>
      </c>
      <c r="MJ279" s="151">
        <v>31</v>
      </c>
      <c r="MK279" s="151">
        <v>166</v>
      </c>
      <c r="ML279" s="151">
        <v>56</v>
      </c>
      <c r="MM279" s="151">
        <v>4</v>
      </c>
      <c r="MN279" s="151">
        <v>172</v>
      </c>
      <c r="MO279" s="151">
        <v>69</v>
      </c>
      <c r="MP279" s="151">
        <v>803</v>
      </c>
      <c r="MQ279" s="151">
        <v>133</v>
      </c>
      <c r="MR279" s="151">
        <v>156</v>
      </c>
      <c r="MS279" s="151">
        <v>80</v>
      </c>
      <c r="MT279" s="151">
        <v>348</v>
      </c>
      <c r="MU279" s="151">
        <v>134</v>
      </c>
      <c r="MV279" s="151">
        <v>64</v>
      </c>
      <c r="MW279" s="151">
        <v>68</v>
      </c>
      <c r="MX279" s="151">
        <v>8</v>
      </c>
      <c r="MY279" s="151">
        <v>279</v>
      </c>
      <c r="MZ279" s="151">
        <v>42</v>
      </c>
      <c r="NA279" s="151">
        <v>883</v>
      </c>
      <c r="NB279" s="151">
        <v>317</v>
      </c>
      <c r="NC279" s="151">
        <v>279</v>
      </c>
      <c r="ND279" s="151">
        <v>444</v>
      </c>
      <c r="NE279" s="151">
        <v>203</v>
      </c>
      <c r="NF279" s="151">
        <v>686</v>
      </c>
      <c r="NG279" s="151">
        <v>14</v>
      </c>
      <c r="NH279" s="151">
        <v>2</v>
      </c>
      <c r="NI279" s="151">
        <v>50</v>
      </c>
      <c r="NJ279" s="151">
        <v>3</v>
      </c>
      <c r="NK279" s="151">
        <v>10</v>
      </c>
      <c r="NL279" s="151">
        <v>66</v>
      </c>
      <c r="NM279" s="151">
        <v>52</v>
      </c>
      <c r="NN279" s="151">
        <v>329</v>
      </c>
      <c r="NO279" s="151">
        <v>687</v>
      </c>
      <c r="NP279" s="151">
        <v>863</v>
      </c>
      <c r="NQ279" s="151">
        <v>999</v>
      </c>
      <c r="NR279" s="151">
        <v>198</v>
      </c>
      <c r="NS279" s="151">
        <v>161</v>
      </c>
      <c r="NT279" s="151">
        <v>47</v>
      </c>
      <c r="NU279" s="151">
        <v>290</v>
      </c>
      <c r="NV279" s="151">
        <v>471</v>
      </c>
      <c r="NW279" s="151">
        <v>179</v>
      </c>
      <c r="NX279" s="151">
        <v>106</v>
      </c>
      <c r="NY279" s="151">
        <v>109</v>
      </c>
      <c r="NZ279" s="151">
        <v>15</v>
      </c>
      <c r="OA279" s="151">
        <v>31</v>
      </c>
      <c r="OB279" s="151">
        <v>52</v>
      </c>
      <c r="OC279" s="151">
        <v>385</v>
      </c>
      <c r="OD279" s="151"/>
      <c r="OE279" s="151">
        <v>2123</v>
      </c>
      <c r="OF279" s="151">
        <v>724</v>
      </c>
      <c r="OG279" s="151">
        <v>12</v>
      </c>
      <c r="OH279" s="151">
        <v>1</v>
      </c>
      <c r="OI279" s="151">
        <v>21</v>
      </c>
      <c r="OJ279" s="151">
        <v>794</v>
      </c>
      <c r="OK279" s="151">
        <v>704</v>
      </c>
      <c r="OL279" s="151">
        <v>1411</v>
      </c>
      <c r="OM279" s="151">
        <v>61</v>
      </c>
      <c r="ON279" s="151">
        <v>163</v>
      </c>
      <c r="OO279" s="152">
        <v>1357</v>
      </c>
      <c r="OP279" s="142">
        <v>167854</v>
      </c>
      <c r="OQ279" s="153">
        <v>66712</v>
      </c>
      <c r="OR279" s="151">
        <v>18045</v>
      </c>
      <c r="OS279" s="151">
        <v>98</v>
      </c>
      <c r="OT279" s="151">
        <v>1452</v>
      </c>
      <c r="OU279" s="151">
        <v>83</v>
      </c>
      <c r="OV279" s="151">
        <v>1086</v>
      </c>
      <c r="OW279" s="151">
        <v>31131</v>
      </c>
      <c r="OX279" s="151"/>
      <c r="OY279" s="151"/>
      <c r="OZ279" s="151">
        <v>315</v>
      </c>
      <c r="PA279" s="151">
        <v>4</v>
      </c>
      <c r="PB279" s="151"/>
      <c r="PC279" s="151"/>
      <c r="PD279" s="151">
        <v>130</v>
      </c>
      <c r="PE279" s="151">
        <v>5</v>
      </c>
      <c r="PF279" s="151"/>
      <c r="PG279" s="151"/>
      <c r="PH279" s="151">
        <v>899</v>
      </c>
      <c r="PI279" s="151">
        <v>10</v>
      </c>
      <c r="PJ279" s="154"/>
      <c r="PK279" s="142">
        <v>119972</v>
      </c>
      <c r="PL279" s="142">
        <v>287826</v>
      </c>
    </row>
    <row r="280" spans="1:428" ht="15" x14ac:dyDescent="0.25">
      <c r="A280" s="156">
        <v>424200</v>
      </c>
      <c r="B280" s="157" t="s">
        <v>735</v>
      </c>
      <c r="C280" s="147" t="s">
        <v>1872</v>
      </c>
      <c r="D280" s="153">
        <v>4</v>
      </c>
      <c r="E280" s="151">
        <v>8</v>
      </c>
      <c r="F280" s="151">
        <v>15</v>
      </c>
      <c r="G280" s="151">
        <v>15</v>
      </c>
      <c r="H280" s="151">
        <v>17</v>
      </c>
      <c r="I280" s="151">
        <v>24</v>
      </c>
      <c r="J280" s="151">
        <v>22</v>
      </c>
      <c r="K280" s="151">
        <v>567</v>
      </c>
      <c r="L280" s="151">
        <v>271</v>
      </c>
      <c r="M280" s="151">
        <v>21</v>
      </c>
      <c r="N280" s="151">
        <v>0</v>
      </c>
      <c r="O280" s="151">
        <v>1</v>
      </c>
      <c r="P280" s="151">
        <v>149</v>
      </c>
      <c r="Q280" s="151">
        <v>156</v>
      </c>
      <c r="R280" s="151">
        <v>21</v>
      </c>
      <c r="S280" s="151">
        <v>3</v>
      </c>
      <c r="T280" s="151">
        <v>14</v>
      </c>
      <c r="U280" s="151">
        <v>10</v>
      </c>
      <c r="V280" s="151">
        <v>16</v>
      </c>
      <c r="W280" s="151">
        <v>6</v>
      </c>
      <c r="X280" s="151">
        <v>86</v>
      </c>
      <c r="Y280" s="151">
        <v>65</v>
      </c>
      <c r="Z280" s="151">
        <v>4</v>
      </c>
      <c r="AA280" s="151">
        <v>6</v>
      </c>
      <c r="AB280" s="151">
        <v>14</v>
      </c>
      <c r="AC280" s="151">
        <v>52</v>
      </c>
      <c r="AD280" s="151">
        <v>221</v>
      </c>
      <c r="AE280" s="151">
        <v>56</v>
      </c>
      <c r="AF280" s="151">
        <v>77</v>
      </c>
      <c r="AG280" s="151">
        <v>28</v>
      </c>
      <c r="AH280" s="151">
        <v>166</v>
      </c>
      <c r="AI280" s="151">
        <v>43</v>
      </c>
      <c r="AJ280" s="151">
        <v>67</v>
      </c>
      <c r="AK280" s="151">
        <v>41</v>
      </c>
      <c r="AL280" s="151">
        <v>223</v>
      </c>
      <c r="AM280" s="151">
        <v>57</v>
      </c>
      <c r="AN280" s="151">
        <v>35</v>
      </c>
      <c r="AO280" s="151">
        <v>66</v>
      </c>
      <c r="AP280" s="151">
        <v>23</v>
      </c>
      <c r="AQ280" s="151">
        <v>122</v>
      </c>
      <c r="AR280" s="151">
        <v>13</v>
      </c>
      <c r="AS280" s="151">
        <v>103</v>
      </c>
      <c r="AT280" s="151">
        <v>3</v>
      </c>
      <c r="AU280" s="151">
        <v>32</v>
      </c>
      <c r="AV280" s="151">
        <v>3</v>
      </c>
      <c r="AW280" s="151">
        <v>11</v>
      </c>
      <c r="AX280" s="151">
        <v>34</v>
      </c>
      <c r="AY280" s="151">
        <v>13</v>
      </c>
      <c r="AZ280" s="151">
        <v>10</v>
      </c>
      <c r="BA280" s="151">
        <v>4</v>
      </c>
      <c r="BB280" s="151">
        <v>24</v>
      </c>
      <c r="BC280" s="151">
        <v>8</v>
      </c>
      <c r="BD280" s="151">
        <v>61</v>
      </c>
      <c r="BE280" s="151">
        <v>14</v>
      </c>
      <c r="BF280" s="151">
        <v>4</v>
      </c>
      <c r="BG280" s="151">
        <v>3</v>
      </c>
      <c r="BH280" s="151">
        <v>8</v>
      </c>
      <c r="BI280" s="151">
        <v>14</v>
      </c>
      <c r="BJ280" s="151">
        <v>7</v>
      </c>
      <c r="BK280" s="151">
        <v>4</v>
      </c>
      <c r="BL280" s="151">
        <v>11</v>
      </c>
      <c r="BM280" s="151">
        <v>11</v>
      </c>
      <c r="BN280" s="151">
        <v>4</v>
      </c>
      <c r="BO280" s="151">
        <v>4</v>
      </c>
      <c r="BP280" s="151">
        <v>6</v>
      </c>
      <c r="BQ280" s="151">
        <v>18</v>
      </c>
      <c r="BR280" s="151">
        <v>24</v>
      </c>
      <c r="BS280" s="151">
        <v>55</v>
      </c>
      <c r="BT280" s="151">
        <v>12</v>
      </c>
      <c r="BU280" s="151">
        <v>7</v>
      </c>
      <c r="BV280" s="151">
        <v>5</v>
      </c>
      <c r="BW280" s="151">
        <v>8</v>
      </c>
      <c r="BX280" s="151">
        <v>5</v>
      </c>
      <c r="BY280" s="151">
        <v>15</v>
      </c>
      <c r="BZ280" s="151">
        <v>10</v>
      </c>
      <c r="CA280" s="151">
        <v>49</v>
      </c>
      <c r="CB280" s="151">
        <v>10</v>
      </c>
      <c r="CC280" s="151">
        <v>24</v>
      </c>
      <c r="CD280" s="151">
        <v>16</v>
      </c>
      <c r="CE280" s="151">
        <v>4</v>
      </c>
      <c r="CF280" s="151">
        <v>40</v>
      </c>
      <c r="CG280" s="151">
        <v>10</v>
      </c>
      <c r="CH280" s="151">
        <v>26</v>
      </c>
      <c r="CI280" s="151">
        <v>10</v>
      </c>
      <c r="CJ280" s="151">
        <v>22</v>
      </c>
      <c r="CK280" s="151">
        <v>17</v>
      </c>
      <c r="CL280" s="151">
        <v>4</v>
      </c>
      <c r="CM280" s="151">
        <v>24</v>
      </c>
      <c r="CN280" s="151">
        <v>8</v>
      </c>
      <c r="CO280" s="151">
        <v>6</v>
      </c>
      <c r="CP280" s="151">
        <v>26</v>
      </c>
      <c r="CQ280" s="151">
        <v>8</v>
      </c>
      <c r="CR280" s="151">
        <v>33</v>
      </c>
      <c r="CS280" s="151">
        <v>3</v>
      </c>
      <c r="CT280" s="151">
        <v>12</v>
      </c>
      <c r="CU280" s="151">
        <v>5</v>
      </c>
      <c r="CV280" s="151">
        <v>4</v>
      </c>
      <c r="CW280" s="151">
        <v>4</v>
      </c>
      <c r="CX280" s="151">
        <v>19</v>
      </c>
      <c r="CY280" s="151">
        <v>8</v>
      </c>
      <c r="CZ280" s="151">
        <v>8</v>
      </c>
      <c r="DA280" s="151">
        <v>35</v>
      </c>
      <c r="DB280" s="151">
        <v>11</v>
      </c>
      <c r="DC280" s="151">
        <v>62</v>
      </c>
      <c r="DD280" s="151">
        <v>28</v>
      </c>
      <c r="DE280" s="151">
        <v>8</v>
      </c>
      <c r="DF280" s="151">
        <v>2</v>
      </c>
      <c r="DG280" s="151">
        <v>0</v>
      </c>
      <c r="DH280" s="151">
        <v>24</v>
      </c>
      <c r="DI280" s="151">
        <v>12</v>
      </c>
      <c r="DJ280" s="151">
        <v>0</v>
      </c>
      <c r="DK280" s="151">
        <v>0</v>
      </c>
      <c r="DL280" s="151">
        <v>2</v>
      </c>
      <c r="DM280" s="151">
        <v>1</v>
      </c>
      <c r="DN280" s="151">
        <v>7</v>
      </c>
      <c r="DO280" s="151">
        <v>3</v>
      </c>
      <c r="DP280" s="151">
        <v>18</v>
      </c>
      <c r="DQ280" s="151">
        <v>8</v>
      </c>
      <c r="DR280" s="151">
        <v>21</v>
      </c>
      <c r="DS280" s="151">
        <v>30</v>
      </c>
      <c r="DT280" s="151">
        <v>11</v>
      </c>
      <c r="DU280" s="151">
        <v>1</v>
      </c>
      <c r="DV280" s="151">
        <v>4</v>
      </c>
      <c r="DW280" s="151">
        <v>2</v>
      </c>
      <c r="DX280" s="151">
        <v>3</v>
      </c>
      <c r="DY280" s="151">
        <v>8</v>
      </c>
      <c r="DZ280" s="151">
        <v>5</v>
      </c>
      <c r="EA280" s="151">
        <v>11</v>
      </c>
      <c r="EB280" s="151">
        <v>1</v>
      </c>
      <c r="EC280" s="151">
        <v>3</v>
      </c>
      <c r="ED280" s="151">
        <v>2</v>
      </c>
      <c r="EE280" s="151">
        <v>17</v>
      </c>
      <c r="EF280" s="151">
        <v>10</v>
      </c>
      <c r="EG280" s="151">
        <v>46</v>
      </c>
      <c r="EH280" s="151">
        <v>7</v>
      </c>
      <c r="EI280" s="151">
        <v>5</v>
      </c>
      <c r="EJ280" s="151">
        <v>8</v>
      </c>
      <c r="EK280" s="151">
        <v>4</v>
      </c>
      <c r="EL280" s="151">
        <v>23</v>
      </c>
      <c r="EM280" s="151">
        <v>5</v>
      </c>
      <c r="EN280" s="151">
        <v>28</v>
      </c>
      <c r="EO280" s="151">
        <v>22</v>
      </c>
      <c r="EP280" s="151">
        <v>4</v>
      </c>
      <c r="EQ280" s="151">
        <v>9</v>
      </c>
      <c r="ER280" s="151">
        <v>52</v>
      </c>
      <c r="ES280" s="151">
        <v>242</v>
      </c>
      <c r="ET280" s="151">
        <v>35</v>
      </c>
      <c r="EU280" s="151">
        <v>17</v>
      </c>
      <c r="EV280" s="151">
        <v>6</v>
      </c>
      <c r="EW280" s="151">
        <v>1</v>
      </c>
      <c r="EX280" s="151">
        <v>26</v>
      </c>
      <c r="EY280" s="151">
        <v>26</v>
      </c>
      <c r="EZ280" s="151">
        <v>38</v>
      </c>
      <c r="FA280" s="151">
        <v>30</v>
      </c>
      <c r="FB280" s="151">
        <v>114</v>
      </c>
      <c r="FC280" s="151">
        <v>32</v>
      </c>
      <c r="FD280" s="151">
        <v>162</v>
      </c>
      <c r="FE280" s="151">
        <v>46</v>
      </c>
      <c r="FF280" s="151">
        <v>62</v>
      </c>
      <c r="FG280" s="151">
        <v>1</v>
      </c>
      <c r="FH280" s="151">
        <v>25</v>
      </c>
      <c r="FI280" s="151">
        <v>3</v>
      </c>
      <c r="FJ280" s="151">
        <v>7</v>
      </c>
      <c r="FK280" s="151">
        <v>18</v>
      </c>
      <c r="FL280" s="151">
        <v>20</v>
      </c>
      <c r="FM280" s="151">
        <v>19</v>
      </c>
      <c r="FN280" s="151">
        <v>3</v>
      </c>
      <c r="FO280" s="151">
        <v>6</v>
      </c>
      <c r="FP280" s="151">
        <v>10</v>
      </c>
      <c r="FQ280" s="151">
        <v>26</v>
      </c>
      <c r="FR280" s="151">
        <v>42</v>
      </c>
      <c r="FS280" s="151">
        <v>10</v>
      </c>
      <c r="FT280" s="151">
        <v>12</v>
      </c>
      <c r="FU280" s="151">
        <v>10</v>
      </c>
      <c r="FV280" s="151">
        <v>21</v>
      </c>
      <c r="FW280" s="151">
        <v>32</v>
      </c>
      <c r="FX280" s="151">
        <v>42</v>
      </c>
      <c r="FY280" s="151">
        <v>105</v>
      </c>
      <c r="FZ280" s="151">
        <v>87</v>
      </c>
      <c r="GA280" s="151">
        <v>14</v>
      </c>
      <c r="GB280" s="151">
        <v>31</v>
      </c>
      <c r="GC280" s="151">
        <v>7</v>
      </c>
      <c r="GD280" s="151">
        <v>1</v>
      </c>
      <c r="GE280" s="151">
        <v>20</v>
      </c>
      <c r="GF280" s="151">
        <v>9</v>
      </c>
      <c r="GG280" s="151">
        <v>53</v>
      </c>
      <c r="GH280" s="151">
        <v>45</v>
      </c>
      <c r="GI280" s="151">
        <v>79</v>
      </c>
      <c r="GJ280" s="151">
        <v>111</v>
      </c>
      <c r="GK280" s="151">
        <v>309</v>
      </c>
      <c r="GL280" s="151">
        <v>32</v>
      </c>
      <c r="GM280" s="151">
        <v>13</v>
      </c>
      <c r="GN280" s="151">
        <v>66</v>
      </c>
      <c r="GO280" s="151">
        <v>53</v>
      </c>
      <c r="GP280" s="151">
        <v>92</v>
      </c>
      <c r="GQ280" s="151">
        <v>209</v>
      </c>
      <c r="GR280" s="151">
        <v>107</v>
      </c>
      <c r="GS280" s="151">
        <v>133</v>
      </c>
      <c r="GT280" s="151">
        <v>67</v>
      </c>
      <c r="GU280" s="151">
        <v>85</v>
      </c>
      <c r="GV280" s="151">
        <v>119</v>
      </c>
      <c r="GW280" s="151">
        <v>39</v>
      </c>
      <c r="GX280" s="151">
        <v>85</v>
      </c>
      <c r="GY280" s="151">
        <v>156</v>
      </c>
      <c r="GZ280" s="151">
        <v>13</v>
      </c>
      <c r="HA280" s="151">
        <v>261</v>
      </c>
      <c r="HB280" s="151">
        <v>181</v>
      </c>
      <c r="HC280" s="151">
        <v>186</v>
      </c>
      <c r="HD280" s="151">
        <v>134</v>
      </c>
      <c r="HE280" s="151">
        <v>21</v>
      </c>
      <c r="HF280" s="151">
        <v>154</v>
      </c>
      <c r="HG280" s="151">
        <v>161</v>
      </c>
      <c r="HH280" s="151">
        <v>118</v>
      </c>
      <c r="HI280" s="151">
        <v>92</v>
      </c>
      <c r="HJ280" s="151">
        <v>27</v>
      </c>
      <c r="HK280" s="151">
        <v>15</v>
      </c>
      <c r="HL280" s="151">
        <v>193</v>
      </c>
      <c r="HM280" s="151">
        <v>69</v>
      </c>
      <c r="HN280" s="151">
        <v>126</v>
      </c>
      <c r="HO280" s="151">
        <v>23</v>
      </c>
      <c r="HP280" s="151">
        <v>110</v>
      </c>
      <c r="HQ280" s="151">
        <v>9</v>
      </c>
      <c r="HR280" s="151">
        <v>36</v>
      </c>
      <c r="HS280" s="151">
        <v>12</v>
      </c>
      <c r="HT280" s="151">
        <v>36</v>
      </c>
      <c r="HU280" s="151">
        <v>23</v>
      </c>
      <c r="HV280" s="151">
        <v>204</v>
      </c>
      <c r="HW280" s="151">
        <v>119</v>
      </c>
      <c r="HX280" s="151">
        <v>1509</v>
      </c>
      <c r="HY280" s="151">
        <v>279</v>
      </c>
      <c r="HZ280" s="151">
        <v>134</v>
      </c>
      <c r="IA280" s="151">
        <v>129</v>
      </c>
      <c r="IB280" s="151">
        <v>45</v>
      </c>
      <c r="IC280" s="151">
        <v>687</v>
      </c>
      <c r="ID280" s="151">
        <v>8</v>
      </c>
      <c r="IE280" s="151">
        <v>840</v>
      </c>
      <c r="IF280" s="151">
        <v>12</v>
      </c>
      <c r="IG280" s="151">
        <v>21</v>
      </c>
      <c r="IH280" s="151">
        <v>165</v>
      </c>
      <c r="II280" s="151">
        <v>575</v>
      </c>
      <c r="IJ280" s="151">
        <v>22</v>
      </c>
      <c r="IK280" s="151">
        <v>25</v>
      </c>
      <c r="IL280" s="151">
        <v>141</v>
      </c>
      <c r="IM280" s="151">
        <v>977</v>
      </c>
      <c r="IN280" s="151">
        <v>1384</v>
      </c>
      <c r="IO280" s="151">
        <v>189</v>
      </c>
      <c r="IP280" s="151">
        <v>1286</v>
      </c>
      <c r="IQ280" s="151">
        <v>14024</v>
      </c>
      <c r="IR280" s="151">
        <v>1318</v>
      </c>
      <c r="IS280" s="151">
        <v>2640</v>
      </c>
      <c r="IT280" s="151">
        <v>25</v>
      </c>
      <c r="IU280" s="151">
        <v>182</v>
      </c>
      <c r="IV280" s="151">
        <v>283</v>
      </c>
      <c r="IW280" s="151">
        <v>138</v>
      </c>
      <c r="IX280" s="151">
        <v>383</v>
      </c>
      <c r="IY280" s="151">
        <v>671</v>
      </c>
      <c r="IZ280" s="151">
        <v>37</v>
      </c>
      <c r="JA280" s="151">
        <v>387</v>
      </c>
      <c r="JB280" s="151">
        <v>494</v>
      </c>
      <c r="JC280" s="151">
        <v>235</v>
      </c>
      <c r="JD280" s="151">
        <v>38</v>
      </c>
      <c r="JE280" s="151">
        <v>147</v>
      </c>
      <c r="JF280" s="151">
        <v>121</v>
      </c>
      <c r="JG280" s="151">
        <v>155</v>
      </c>
      <c r="JH280" s="151">
        <v>957</v>
      </c>
      <c r="JI280" s="151">
        <v>141</v>
      </c>
      <c r="JJ280" s="151">
        <v>26</v>
      </c>
      <c r="JK280" s="151">
        <v>106</v>
      </c>
      <c r="JL280" s="151">
        <v>1406</v>
      </c>
      <c r="JM280" s="151">
        <v>2697</v>
      </c>
      <c r="JN280" s="151">
        <v>2023</v>
      </c>
      <c r="JO280" s="151">
        <v>960</v>
      </c>
      <c r="JP280" s="151">
        <v>2024</v>
      </c>
      <c r="JQ280" s="151">
        <v>582</v>
      </c>
      <c r="JR280" s="151">
        <v>872</v>
      </c>
      <c r="JS280" s="151">
        <v>591</v>
      </c>
      <c r="JT280" s="151">
        <v>3778</v>
      </c>
      <c r="JU280" s="151">
        <v>50</v>
      </c>
      <c r="JV280" s="151"/>
      <c r="JW280" s="151">
        <v>877</v>
      </c>
      <c r="JX280" s="151">
        <v>329</v>
      </c>
      <c r="JY280" s="151">
        <v>133</v>
      </c>
      <c r="JZ280" s="151">
        <v>275</v>
      </c>
      <c r="KA280" s="151">
        <v>118</v>
      </c>
      <c r="KB280" s="151">
        <v>83</v>
      </c>
      <c r="KC280" s="151">
        <v>145</v>
      </c>
      <c r="KD280" s="151">
        <v>1583</v>
      </c>
      <c r="KE280" s="151">
        <v>530</v>
      </c>
      <c r="KF280" s="151">
        <v>4</v>
      </c>
      <c r="KG280" s="151">
        <v>4</v>
      </c>
      <c r="KH280" s="151">
        <v>5</v>
      </c>
      <c r="KI280" s="151">
        <v>43</v>
      </c>
      <c r="KJ280" s="151">
        <v>53</v>
      </c>
      <c r="KK280" s="151">
        <v>6</v>
      </c>
      <c r="KL280" s="151">
        <v>124</v>
      </c>
      <c r="KM280" s="151">
        <v>76</v>
      </c>
      <c r="KN280" s="151">
        <v>34</v>
      </c>
      <c r="KO280" s="151">
        <v>38</v>
      </c>
      <c r="KP280" s="151">
        <v>56</v>
      </c>
      <c r="KQ280" s="151">
        <v>85</v>
      </c>
      <c r="KR280" s="151">
        <v>44</v>
      </c>
      <c r="KS280" s="151">
        <v>27</v>
      </c>
      <c r="KT280" s="151">
        <v>26</v>
      </c>
      <c r="KU280" s="151">
        <v>6</v>
      </c>
      <c r="KV280" s="151">
        <v>0</v>
      </c>
      <c r="KW280" s="151">
        <v>28</v>
      </c>
      <c r="KX280" s="151">
        <v>78</v>
      </c>
      <c r="KY280" s="151">
        <v>89</v>
      </c>
      <c r="KZ280" s="151">
        <v>6</v>
      </c>
      <c r="LA280" s="151">
        <v>27</v>
      </c>
      <c r="LB280" s="151">
        <v>153</v>
      </c>
      <c r="LC280" s="151">
        <v>0</v>
      </c>
      <c r="LD280" s="151">
        <v>77</v>
      </c>
      <c r="LE280" s="151">
        <v>71</v>
      </c>
      <c r="LF280" s="151">
        <v>71</v>
      </c>
      <c r="LG280" s="151">
        <v>15</v>
      </c>
      <c r="LH280" s="151">
        <v>50</v>
      </c>
      <c r="LI280" s="151">
        <v>81</v>
      </c>
      <c r="LJ280" s="151">
        <v>62</v>
      </c>
      <c r="LK280" s="151">
        <v>1</v>
      </c>
      <c r="LL280" s="151">
        <v>10</v>
      </c>
      <c r="LM280" s="151">
        <v>0</v>
      </c>
      <c r="LN280" s="151">
        <v>477</v>
      </c>
      <c r="LO280" s="151">
        <v>10</v>
      </c>
      <c r="LP280" s="151">
        <v>19</v>
      </c>
      <c r="LQ280" s="151">
        <v>14</v>
      </c>
      <c r="LR280" s="151">
        <v>107</v>
      </c>
      <c r="LS280" s="151">
        <v>72</v>
      </c>
      <c r="LT280" s="151">
        <v>11</v>
      </c>
      <c r="LU280" s="151">
        <v>70</v>
      </c>
      <c r="LV280" s="151">
        <v>13</v>
      </c>
      <c r="LW280" s="151">
        <v>30</v>
      </c>
      <c r="LX280" s="151">
        <v>464</v>
      </c>
      <c r="LY280" s="151">
        <v>88</v>
      </c>
      <c r="LZ280" s="151">
        <v>28</v>
      </c>
      <c r="MA280" s="151">
        <v>1357</v>
      </c>
      <c r="MB280" s="151">
        <v>144</v>
      </c>
      <c r="MC280" s="151">
        <v>41</v>
      </c>
      <c r="MD280" s="151">
        <v>13</v>
      </c>
      <c r="ME280" s="151">
        <v>543</v>
      </c>
      <c r="MF280" s="151">
        <v>48</v>
      </c>
      <c r="MG280" s="151">
        <v>157</v>
      </c>
      <c r="MH280" s="151">
        <v>113</v>
      </c>
      <c r="MI280" s="151">
        <v>263</v>
      </c>
      <c r="MJ280" s="151">
        <v>33</v>
      </c>
      <c r="MK280" s="151">
        <v>16</v>
      </c>
      <c r="ML280" s="151">
        <v>81</v>
      </c>
      <c r="MM280" s="151">
        <v>17</v>
      </c>
      <c r="MN280" s="151">
        <v>10</v>
      </c>
      <c r="MO280" s="151">
        <v>98</v>
      </c>
      <c r="MP280" s="151">
        <v>102</v>
      </c>
      <c r="MQ280" s="151">
        <v>21</v>
      </c>
      <c r="MR280" s="151">
        <v>53</v>
      </c>
      <c r="MS280" s="151">
        <v>53</v>
      </c>
      <c r="MT280" s="151">
        <v>2752</v>
      </c>
      <c r="MU280" s="151">
        <v>281</v>
      </c>
      <c r="MV280" s="151">
        <v>1308</v>
      </c>
      <c r="MW280" s="151">
        <v>2154</v>
      </c>
      <c r="MX280" s="151">
        <v>1705</v>
      </c>
      <c r="MY280" s="151">
        <v>1177</v>
      </c>
      <c r="MZ280" s="151">
        <v>637</v>
      </c>
      <c r="NA280" s="151">
        <v>2906</v>
      </c>
      <c r="NB280" s="151">
        <v>1003</v>
      </c>
      <c r="NC280" s="151">
        <v>32</v>
      </c>
      <c r="ND280" s="151">
        <v>170</v>
      </c>
      <c r="NE280" s="151">
        <v>47</v>
      </c>
      <c r="NF280" s="151">
        <v>79</v>
      </c>
      <c r="NG280" s="151">
        <v>8</v>
      </c>
      <c r="NH280" s="151">
        <v>13</v>
      </c>
      <c r="NI280" s="151">
        <v>2</v>
      </c>
      <c r="NJ280" s="151">
        <v>6</v>
      </c>
      <c r="NK280" s="151">
        <v>196</v>
      </c>
      <c r="NL280" s="151">
        <v>201</v>
      </c>
      <c r="NM280" s="151">
        <v>21</v>
      </c>
      <c r="NN280" s="151">
        <v>74</v>
      </c>
      <c r="NO280" s="151">
        <v>258</v>
      </c>
      <c r="NP280" s="151">
        <v>201</v>
      </c>
      <c r="NQ280" s="151">
        <v>496</v>
      </c>
      <c r="NR280" s="151">
        <v>63</v>
      </c>
      <c r="NS280" s="151">
        <v>48</v>
      </c>
      <c r="NT280" s="151">
        <v>7</v>
      </c>
      <c r="NU280" s="151">
        <v>36</v>
      </c>
      <c r="NV280" s="151">
        <v>23</v>
      </c>
      <c r="NW280" s="151">
        <v>140</v>
      </c>
      <c r="NX280" s="151">
        <v>5</v>
      </c>
      <c r="NY280" s="151">
        <v>12</v>
      </c>
      <c r="NZ280" s="151">
        <v>72</v>
      </c>
      <c r="OA280" s="151">
        <v>29</v>
      </c>
      <c r="OB280" s="151">
        <v>50</v>
      </c>
      <c r="OC280" s="151">
        <v>72</v>
      </c>
      <c r="OD280" s="151"/>
      <c r="OE280" s="151">
        <v>1731</v>
      </c>
      <c r="OF280" s="151">
        <v>322</v>
      </c>
      <c r="OG280" s="151">
        <v>12</v>
      </c>
      <c r="OH280" s="151">
        <v>4</v>
      </c>
      <c r="OI280" s="151">
        <v>8</v>
      </c>
      <c r="OJ280" s="151">
        <v>703</v>
      </c>
      <c r="OK280" s="151">
        <v>1031</v>
      </c>
      <c r="OL280" s="151">
        <v>434</v>
      </c>
      <c r="OM280" s="151">
        <v>44</v>
      </c>
      <c r="ON280" s="151">
        <v>4</v>
      </c>
      <c r="OO280" s="152">
        <v>96</v>
      </c>
      <c r="OP280" s="142">
        <v>86598</v>
      </c>
      <c r="OQ280" s="153">
        <v>90503</v>
      </c>
      <c r="OR280" s="151">
        <v>331</v>
      </c>
      <c r="OS280" s="151"/>
      <c r="OT280" s="151">
        <v>1</v>
      </c>
      <c r="OU280" s="151"/>
      <c r="OV280" s="151">
        <v>2818</v>
      </c>
      <c r="OW280" s="151">
        <v>19572</v>
      </c>
      <c r="OX280" s="151"/>
      <c r="OY280" s="151"/>
      <c r="OZ280" s="151">
        <v>11</v>
      </c>
      <c r="PA280" s="151"/>
      <c r="PB280" s="151"/>
      <c r="PC280" s="151"/>
      <c r="PD280" s="151">
        <v>5</v>
      </c>
      <c r="PE280" s="151"/>
      <c r="PF280" s="151"/>
      <c r="PG280" s="151"/>
      <c r="PH280" s="151">
        <v>15</v>
      </c>
      <c r="PI280" s="151"/>
      <c r="PJ280" s="154"/>
      <c r="PK280" s="142">
        <v>113255</v>
      </c>
      <c r="PL280" s="142">
        <v>199853</v>
      </c>
    </row>
    <row r="281" spans="1:428" ht="15" x14ac:dyDescent="0.25">
      <c r="A281" s="156">
        <v>424400</v>
      </c>
      <c r="B281" s="157" t="s">
        <v>735</v>
      </c>
      <c r="C281" s="147" t="s">
        <v>1873</v>
      </c>
      <c r="D281" s="153">
        <v>34</v>
      </c>
      <c r="E281" s="151">
        <v>37</v>
      </c>
      <c r="F281" s="151">
        <v>248</v>
      </c>
      <c r="G281" s="151">
        <v>240</v>
      </c>
      <c r="H281" s="151">
        <v>5</v>
      </c>
      <c r="I281" s="151">
        <v>6</v>
      </c>
      <c r="J281" s="151">
        <v>505</v>
      </c>
      <c r="K281" s="151">
        <v>86</v>
      </c>
      <c r="L281" s="151">
        <v>602</v>
      </c>
      <c r="M281" s="151">
        <v>25</v>
      </c>
      <c r="N281" s="151">
        <v>0</v>
      </c>
      <c r="O281" s="151">
        <v>0</v>
      </c>
      <c r="P281" s="151">
        <v>5</v>
      </c>
      <c r="Q281" s="151">
        <v>5</v>
      </c>
      <c r="R281" s="151">
        <v>1</v>
      </c>
      <c r="S281" s="151">
        <v>0</v>
      </c>
      <c r="T281" s="151">
        <v>1</v>
      </c>
      <c r="U281" s="151">
        <v>0</v>
      </c>
      <c r="V281" s="151">
        <v>1</v>
      </c>
      <c r="W281" s="151">
        <v>0</v>
      </c>
      <c r="X281" s="151">
        <v>6</v>
      </c>
      <c r="Y281" s="151">
        <v>2</v>
      </c>
      <c r="Z281" s="151">
        <v>0</v>
      </c>
      <c r="AA281" s="151">
        <v>0</v>
      </c>
      <c r="AB281" s="151">
        <v>4</v>
      </c>
      <c r="AC281" s="151">
        <v>11</v>
      </c>
      <c r="AD281" s="151">
        <v>111</v>
      </c>
      <c r="AE281" s="151">
        <v>23</v>
      </c>
      <c r="AF281" s="151">
        <v>66</v>
      </c>
      <c r="AG281" s="151">
        <v>18</v>
      </c>
      <c r="AH281" s="151">
        <v>124</v>
      </c>
      <c r="AI281" s="151">
        <v>24</v>
      </c>
      <c r="AJ281" s="151">
        <v>19</v>
      </c>
      <c r="AK281" s="151">
        <v>29</v>
      </c>
      <c r="AL281" s="151">
        <v>77</v>
      </c>
      <c r="AM281" s="151">
        <v>22</v>
      </c>
      <c r="AN281" s="151">
        <v>3</v>
      </c>
      <c r="AO281" s="151">
        <v>4</v>
      </c>
      <c r="AP281" s="151">
        <v>2</v>
      </c>
      <c r="AQ281" s="151">
        <v>13</v>
      </c>
      <c r="AR281" s="151">
        <v>1</v>
      </c>
      <c r="AS281" s="151">
        <v>9</v>
      </c>
      <c r="AT281" s="151">
        <v>0</v>
      </c>
      <c r="AU281" s="151">
        <v>2</v>
      </c>
      <c r="AV281" s="151">
        <v>0</v>
      </c>
      <c r="AW281" s="151">
        <v>0</v>
      </c>
      <c r="AX281" s="151">
        <v>99</v>
      </c>
      <c r="AY281" s="151">
        <v>1</v>
      </c>
      <c r="AZ281" s="151">
        <v>8</v>
      </c>
      <c r="BA281" s="151">
        <v>0</v>
      </c>
      <c r="BB281" s="151">
        <v>1</v>
      </c>
      <c r="BC281" s="151">
        <v>0</v>
      </c>
      <c r="BD281" s="151">
        <v>5</v>
      </c>
      <c r="BE281" s="151">
        <v>1</v>
      </c>
      <c r="BF281" s="151">
        <v>1</v>
      </c>
      <c r="BG281" s="151">
        <v>0</v>
      </c>
      <c r="BH281" s="151">
        <v>1</v>
      </c>
      <c r="BI281" s="151">
        <v>2</v>
      </c>
      <c r="BJ281" s="151">
        <v>1</v>
      </c>
      <c r="BK281" s="151">
        <v>0</v>
      </c>
      <c r="BL281" s="151">
        <v>1</v>
      </c>
      <c r="BM281" s="151">
        <v>1</v>
      </c>
      <c r="BN281" s="151">
        <v>0</v>
      </c>
      <c r="BO281" s="151">
        <v>0</v>
      </c>
      <c r="BP281" s="151">
        <v>1</v>
      </c>
      <c r="BQ281" s="151">
        <v>1</v>
      </c>
      <c r="BR281" s="151">
        <v>1</v>
      </c>
      <c r="BS281" s="151">
        <v>3</v>
      </c>
      <c r="BT281" s="151">
        <v>1</v>
      </c>
      <c r="BU281" s="151">
        <v>0</v>
      </c>
      <c r="BV281" s="151">
        <v>0</v>
      </c>
      <c r="BW281" s="151">
        <v>2</v>
      </c>
      <c r="BX281" s="151">
        <v>2</v>
      </c>
      <c r="BY281" s="151">
        <v>1</v>
      </c>
      <c r="BZ281" s="151">
        <v>1</v>
      </c>
      <c r="CA281" s="151">
        <v>3</v>
      </c>
      <c r="CB281" s="151">
        <v>1</v>
      </c>
      <c r="CC281" s="151">
        <v>2</v>
      </c>
      <c r="CD281" s="151">
        <v>0</v>
      </c>
      <c r="CE281" s="151">
        <v>0</v>
      </c>
      <c r="CF281" s="151">
        <v>4</v>
      </c>
      <c r="CG281" s="151">
        <v>2</v>
      </c>
      <c r="CH281" s="151">
        <v>1</v>
      </c>
      <c r="CI281" s="151">
        <v>1</v>
      </c>
      <c r="CJ281" s="151">
        <v>1</v>
      </c>
      <c r="CK281" s="151">
        <v>2</v>
      </c>
      <c r="CL281" s="151">
        <v>0</v>
      </c>
      <c r="CM281" s="151">
        <v>2</v>
      </c>
      <c r="CN281" s="151">
        <v>0</v>
      </c>
      <c r="CO281" s="151">
        <v>0</v>
      </c>
      <c r="CP281" s="151">
        <v>5</v>
      </c>
      <c r="CQ281" s="151">
        <v>1</v>
      </c>
      <c r="CR281" s="151">
        <v>2</v>
      </c>
      <c r="CS281" s="151">
        <v>0</v>
      </c>
      <c r="CT281" s="151">
        <v>1</v>
      </c>
      <c r="CU281" s="151">
        <v>0</v>
      </c>
      <c r="CV281" s="151">
        <v>0</v>
      </c>
      <c r="CW281" s="151">
        <v>0</v>
      </c>
      <c r="CX281" s="151">
        <v>1</v>
      </c>
      <c r="CY281" s="151">
        <v>0</v>
      </c>
      <c r="CZ281" s="151">
        <v>0</v>
      </c>
      <c r="DA281" s="151">
        <v>2</v>
      </c>
      <c r="DB281" s="151">
        <v>1</v>
      </c>
      <c r="DC281" s="151">
        <v>8</v>
      </c>
      <c r="DD281" s="151">
        <v>1</v>
      </c>
      <c r="DE281" s="151">
        <v>1</v>
      </c>
      <c r="DF281" s="151">
        <v>0</v>
      </c>
      <c r="DG281" s="151">
        <v>0</v>
      </c>
      <c r="DH281" s="151">
        <v>2</v>
      </c>
      <c r="DI281" s="151">
        <v>1</v>
      </c>
      <c r="DJ281" s="151">
        <v>0</v>
      </c>
      <c r="DK281" s="151">
        <v>0</v>
      </c>
      <c r="DL281" s="151">
        <v>0</v>
      </c>
      <c r="DM281" s="151">
        <v>0</v>
      </c>
      <c r="DN281" s="151">
        <v>2</v>
      </c>
      <c r="DO281" s="151">
        <v>0</v>
      </c>
      <c r="DP281" s="151">
        <v>1</v>
      </c>
      <c r="DQ281" s="151">
        <v>1</v>
      </c>
      <c r="DR281" s="151">
        <v>2</v>
      </c>
      <c r="DS281" s="151">
        <v>3</v>
      </c>
      <c r="DT281" s="151">
        <v>1</v>
      </c>
      <c r="DU281" s="151">
        <v>0</v>
      </c>
      <c r="DV281" s="151">
        <v>0</v>
      </c>
      <c r="DW281" s="151">
        <v>0</v>
      </c>
      <c r="DX281" s="151">
        <v>0</v>
      </c>
      <c r="DY281" s="151">
        <v>1</v>
      </c>
      <c r="DZ281" s="151">
        <v>0</v>
      </c>
      <c r="EA281" s="151">
        <v>1</v>
      </c>
      <c r="EB281" s="151">
        <v>0</v>
      </c>
      <c r="EC281" s="151">
        <v>0</v>
      </c>
      <c r="ED281" s="151">
        <v>0</v>
      </c>
      <c r="EE281" s="151">
        <v>2</v>
      </c>
      <c r="EF281" s="151">
        <v>1</v>
      </c>
      <c r="EG281" s="151">
        <v>3</v>
      </c>
      <c r="EH281" s="151">
        <v>1</v>
      </c>
      <c r="EI281" s="151">
        <v>0</v>
      </c>
      <c r="EJ281" s="151">
        <v>0</v>
      </c>
      <c r="EK281" s="151">
        <v>0</v>
      </c>
      <c r="EL281" s="151">
        <v>2</v>
      </c>
      <c r="EM281" s="151">
        <v>0</v>
      </c>
      <c r="EN281" s="151">
        <v>1</v>
      </c>
      <c r="EO281" s="151">
        <v>2</v>
      </c>
      <c r="EP281" s="151">
        <v>0</v>
      </c>
      <c r="EQ281" s="151">
        <v>0</v>
      </c>
      <c r="ER281" s="151">
        <v>20</v>
      </c>
      <c r="ES281" s="151">
        <v>104</v>
      </c>
      <c r="ET281" s="151">
        <v>5</v>
      </c>
      <c r="EU281" s="151">
        <v>6</v>
      </c>
      <c r="EV281" s="151">
        <v>1</v>
      </c>
      <c r="EW281" s="151">
        <v>0</v>
      </c>
      <c r="EX281" s="151">
        <v>2</v>
      </c>
      <c r="EY281" s="151">
        <v>3</v>
      </c>
      <c r="EZ281" s="151">
        <v>4</v>
      </c>
      <c r="FA281" s="151">
        <v>3</v>
      </c>
      <c r="FB281" s="151">
        <v>209</v>
      </c>
      <c r="FC281" s="151">
        <v>2</v>
      </c>
      <c r="FD281" s="151">
        <v>13</v>
      </c>
      <c r="FE281" s="151">
        <v>4</v>
      </c>
      <c r="FF281" s="151">
        <v>3</v>
      </c>
      <c r="FG281" s="151">
        <v>0</v>
      </c>
      <c r="FH281" s="151">
        <v>1</v>
      </c>
      <c r="FI281" s="151">
        <v>0</v>
      </c>
      <c r="FJ281" s="151">
        <v>0</v>
      </c>
      <c r="FK281" s="151">
        <v>56</v>
      </c>
      <c r="FL281" s="151">
        <v>6</v>
      </c>
      <c r="FM281" s="151">
        <v>15</v>
      </c>
      <c r="FN281" s="151">
        <v>0</v>
      </c>
      <c r="FO281" s="151">
        <v>0</v>
      </c>
      <c r="FP281" s="151">
        <v>1</v>
      </c>
      <c r="FQ281" s="151">
        <v>4</v>
      </c>
      <c r="FR281" s="151">
        <v>64</v>
      </c>
      <c r="FS281" s="151">
        <v>8</v>
      </c>
      <c r="FT281" s="151">
        <v>4</v>
      </c>
      <c r="FU281" s="151">
        <v>7</v>
      </c>
      <c r="FV281" s="151">
        <v>5</v>
      </c>
      <c r="FW281" s="151">
        <v>11</v>
      </c>
      <c r="FX281" s="151">
        <v>118</v>
      </c>
      <c r="FY281" s="151">
        <v>8</v>
      </c>
      <c r="FZ281" s="151">
        <v>8</v>
      </c>
      <c r="GA281" s="151">
        <v>1</v>
      </c>
      <c r="GB281" s="151">
        <v>3</v>
      </c>
      <c r="GC281" s="151">
        <v>1</v>
      </c>
      <c r="GD281" s="151">
        <v>4</v>
      </c>
      <c r="GE281" s="151">
        <v>12</v>
      </c>
      <c r="GF281" s="151">
        <v>1</v>
      </c>
      <c r="GG281" s="151">
        <v>6</v>
      </c>
      <c r="GH281" s="151">
        <v>6</v>
      </c>
      <c r="GI281" s="151">
        <v>16</v>
      </c>
      <c r="GJ281" s="151">
        <v>957</v>
      </c>
      <c r="GK281" s="151">
        <v>1314</v>
      </c>
      <c r="GL281" s="151">
        <v>195</v>
      </c>
      <c r="GM281" s="151">
        <v>28</v>
      </c>
      <c r="GN281" s="151">
        <v>1019</v>
      </c>
      <c r="GO281" s="151">
        <v>644</v>
      </c>
      <c r="GP281" s="151">
        <v>759</v>
      </c>
      <c r="GQ281" s="151">
        <v>2209</v>
      </c>
      <c r="GR281" s="151">
        <v>2175</v>
      </c>
      <c r="GS281" s="151">
        <v>2599</v>
      </c>
      <c r="GT281" s="151">
        <v>3578</v>
      </c>
      <c r="GU281" s="151">
        <v>1485</v>
      </c>
      <c r="GV281" s="151">
        <v>2763</v>
      </c>
      <c r="GW281" s="151">
        <v>462</v>
      </c>
      <c r="GX281" s="151">
        <v>1743</v>
      </c>
      <c r="GY281" s="151">
        <v>2552</v>
      </c>
      <c r="GZ281" s="151">
        <v>816</v>
      </c>
      <c r="HA281" s="151">
        <v>2103</v>
      </c>
      <c r="HB281" s="151">
        <v>1401</v>
      </c>
      <c r="HC281" s="151">
        <v>2057</v>
      </c>
      <c r="HD281" s="151">
        <v>952</v>
      </c>
      <c r="HE281" s="151">
        <v>301</v>
      </c>
      <c r="HF281" s="151">
        <v>681</v>
      </c>
      <c r="HG281" s="151">
        <v>2668</v>
      </c>
      <c r="HH281" s="151">
        <v>1069</v>
      </c>
      <c r="HI281" s="151">
        <v>386</v>
      </c>
      <c r="HJ281" s="151">
        <v>1253</v>
      </c>
      <c r="HK281" s="151">
        <v>23</v>
      </c>
      <c r="HL281" s="151">
        <v>138</v>
      </c>
      <c r="HM281" s="151">
        <v>3</v>
      </c>
      <c r="HN281" s="151">
        <v>6</v>
      </c>
      <c r="HO281" s="151">
        <v>1</v>
      </c>
      <c r="HP281" s="151">
        <v>7</v>
      </c>
      <c r="HQ281" s="151">
        <v>1</v>
      </c>
      <c r="HR281" s="151">
        <v>8</v>
      </c>
      <c r="HS281" s="151">
        <v>19</v>
      </c>
      <c r="HT281" s="151">
        <v>68</v>
      </c>
      <c r="HU281" s="151">
        <v>24</v>
      </c>
      <c r="HV281" s="151">
        <v>99</v>
      </c>
      <c r="HW281" s="151">
        <v>72</v>
      </c>
      <c r="HX281" s="151">
        <v>310</v>
      </c>
      <c r="HY281" s="151">
        <v>57</v>
      </c>
      <c r="HZ281" s="151">
        <v>18</v>
      </c>
      <c r="IA281" s="151">
        <v>44</v>
      </c>
      <c r="IB281" s="151">
        <v>8</v>
      </c>
      <c r="IC281" s="151">
        <v>124</v>
      </c>
      <c r="ID281" s="151">
        <v>1</v>
      </c>
      <c r="IE281" s="151">
        <v>46</v>
      </c>
      <c r="IF281" s="151">
        <v>2</v>
      </c>
      <c r="IG281" s="151">
        <v>1</v>
      </c>
      <c r="IH281" s="151">
        <v>74</v>
      </c>
      <c r="II281" s="151">
        <v>21</v>
      </c>
      <c r="IJ281" s="151">
        <v>1</v>
      </c>
      <c r="IK281" s="151">
        <v>1</v>
      </c>
      <c r="IL281" s="151">
        <v>10</v>
      </c>
      <c r="IM281" s="151">
        <v>595</v>
      </c>
      <c r="IN281" s="151">
        <v>58</v>
      </c>
      <c r="IO281" s="151">
        <v>8</v>
      </c>
      <c r="IP281" s="151">
        <v>10</v>
      </c>
      <c r="IQ281" s="151">
        <v>113</v>
      </c>
      <c r="IR281" s="151">
        <v>11</v>
      </c>
      <c r="IS281" s="151">
        <v>54</v>
      </c>
      <c r="IT281" s="151">
        <v>4</v>
      </c>
      <c r="IU281" s="151">
        <v>9</v>
      </c>
      <c r="IV281" s="151">
        <v>104</v>
      </c>
      <c r="IW281" s="151">
        <v>32</v>
      </c>
      <c r="IX281" s="151">
        <v>165</v>
      </c>
      <c r="IY281" s="151">
        <v>124</v>
      </c>
      <c r="IZ281" s="151">
        <v>2</v>
      </c>
      <c r="JA281" s="151">
        <v>66</v>
      </c>
      <c r="JB281" s="151">
        <v>84</v>
      </c>
      <c r="JC281" s="151">
        <v>10</v>
      </c>
      <c r="JD281" s="151">
        <v>2</v>
      </c>
      <c r="JE281" s="151">
        <v>7</v>
      </c>
      <c r="JF281" s="151">
        <v>54</v>
      </c>
      <c r="JG281" s="151">
        <v>7</v>
      </c>
      <c r="JH281" s="151">
        <v>71</v>
      </c>
      <c r="JI281" s="151">
        <v>6</v>
      </c>
      <c r="JJ281" s="151">
        <v>1</v>
      </c>
      <c r="JK281" s="151">
        <v>7</v>
      </c>
      <c r="JL281" s="151">
        <v>441</v>
      </c>
      <c r="JM281" s="151">
        <v>875</v>
      </c>
      <c r="JN281" s="151">
        <v>720</v>
      </c>
      <c r="JO281" s="151">
        <v>332</v>
      </c>
      <c r="JP281" s="151">
        <v>723</v>
      </c>
      <c r="JQ281" s="151">
        <v>189</v>
      </c>
      <c r="JR281" s="151">
        <v>274</v>
      </c>
      <c r="JS281" s="151">
        <v>176</v>
      </c>
      <c r="JT281" s="151">
        <v>1501</v>
      </c>
      <c r="JU281" s="151">
        <v>20</v>
      </c>
      <c r="JV281" s="151"/>
      <c r="JW281" s="151">
        <v>296</v>
      </c>
      <c r="JX281" s="151">
        <v>267</v>
      </c>
      <c r="JY281" s="151">
        <v>364</v>
      </c>
      <c r="JZ281" s="151">
        <v>75</v>
      </c>
      <c r="KA281" s="151">
        <v>35</v>
      </c>
      <c r="KB281" s="151">
        <v>22</v>
      </c>
      <c r="KC281" s="151">
        <v>90</v>
      </c>
      <c r="KD281" s="151">
        <v>551</v>
      </c>
      <c r="KE281" s="151">
        <v>97</v>
      </c>
      <c r="KF281" s="151">
        <v>33</v>
      </c>
      <c r="KG281" s="151">
        <v>1</v>
      </c>
      <c r="KH281" s="151">
        <v>69</v>
      </c>
      <c r="KI281" s="151">
        <v>10</v>
      </c>
      <c r="KJ281" s="151">
        <v>6</v>
      </c>
      <c r="KK281" s="151">
        <v>1</v>
      </c>
      <c r="KL281" s="151">
        <v>40</v>
      </c>
      <c r="KM281" s="151">
        <v>8</v>
      </c>
      <c r="KN281" s="151">
        <v>5</v>
      </c>
      <c r="KO281" s="151">
        <v>4</v>
      </c>
      <c r="KP281" s="151">
        <v>11</v>
      </c>
      <c r="KQ281" s="151">
        <v>9</v>
      </c>
      <c r="KR281" s="151">
        <v>5</v>
      </c>
      <c r="KS281" s="151">
        <v>4</v>
      </c>
      <c r="KT281" s="151">
        <v>5</v>
      </c>
      <c r="KU281" s="151">
        <v>1</v>
      </c>
      <c r="KV281" s="151">
        <v>0</v>
      </c>
      <c r="KW281" s="151">
        <v>2</v>
      </c>
      <c r="KX281" s="151">
        <v>13</v>
      </c>
      <c r="KY281" s="151">
        <v>23</v>
      </c>
      <c r="KZ281" s="151">
        <v>2</v>
      </c>
      <c r="LA281" s="151">
        <v>4</v>
      </c>
      <c r="LB281" s="151">
        <v>32</v>
      </c>
      <c r="LC281" s="151">
        <v>0</v>
      </c>
      <c r="LD281" s="151">
        <v>11</v>
      </c>
      <c r="LE281" s="151">
        <v>10</v>
      </c>
      <c r="LF281" s="151">
        <v>9</v>
      </c>
      <c r="LG281" s="151">
        <v>2</v>
      </c>
      <c r="LH281" s="151">
        <v>6</v>
      </c>
      <c r="LI281" s="151">
        <v>10</v>
      </c>
      <c r="LJ281" s="151">
        <v>8</v>
      </c>
      <c r="LK281" s="151">
        <v>0</v>
      </c>
      <c r="LL281" s="151">
        <v>1</v>
      </c>
      <c r="LM281" s="151">
        <v>0</v>
      </c>
      <c r="LN281" s="151">
        <v>49</v>
      </c>
      <c r="LO281" s="151">
        <v>12</v>
      </c>
      <c r="LP281" s="151">
        <v>14</v>
      </c>
      <c r="LQ281" s="151">
        <v>1</v>
      </c>
      <c r="LR281" s="151">
        <v>12</v>
      </c>
      <c r="LS281" s="151">
        <v>8</v>
      </c>
      <c r="LT281" s="151">
        <v>1</v>
      </c>
      <c r="LU281" s="151">
        <v>34</v>
      </c>
      <c r="LV281" s="151">
        <v>2</v>
      </c>
      <c r="LW281" s="151">
        <v>22</v>
      </c>
      <c r="LX281" s="151">
        <v>61</v>
      </c>
      <c r="LY281" s="151">
        <v>12</v>
      </c>
      <c r="LZ281" s="151">
        <v>4</v>
      </c>
      <c r="MA281" s="151">
        <v>181</v>
      </c>
      <c r="MB281" s="151">
        <v>26</v>
      </c>
      <c r="MC281" s="151">
        <v>9</v>
      </c>
      <c r="MD281" s="151">
        <v>2</v>
      </c>
      <c r="ME281" s="151">
        <v>940</v>
      </c>
      <c r="MF281" s="151">
        <v>6</v>
      </c>
      <c r="MG281" s="151">
        <v>62</v>
      </c>
      <c r="MH281" s="151">
        <v>13</v>
      </c>
      <c r="MI281" s="151">
        <v>59</v>
      </c>
      <c r="MJ281" s="151">
        <v>2</v>
      </c>
      <c r="MK281" s="151">
        <v>1</v>
      </c>
      <c r="ML281" s="151">
        <v>11</v>
      </c>
      <c r="MM281" s="151">
        <v>2</v>
      </c>
      <c r="MN281" s="151">
        <v>1</v>
      </c>
      <c r="MO281" s="151">
        <v>40</v>
      </c>
      <c r="MP281" s="151">
        <v>19</v>
      </c>
      <c r="MQ281" s="151">
        <v>193</v>
      </c>
      <c r="MR281" s="151">
        <v>718</v>
      </c>
      <c r="MS281" s="151">
        <v>11</v>
      </c>
      <c r="MT281" s="151">
        <v>216</v>
      </c>
      <c r="MU281" s="151">
        <v>27</v>
      </c>
      <c r="MV281" s="151">
        <v>13</v>
      </c>
      <c r="MW281" s="151">
        <v>21</v>
      </c>
      <c r="MX281" s="151">
        <v>8</v>
      </c>
      <c r="MY281" s="151">
        <v>39</v>
      </c>
      <c r="MZ281" s="151">
        <v>17</v>
      </c>
      <c r="NA281" s="151">
        <v>886</v>
      </c>
      <c r="NB281" s="151">
        <v>583</v>
      </c>
      <c r="NC281" s="151">
        <v>171</v>
      </c>
      <c r="ND281" s="151">
        <v>572</v>
      </c>
      <c r="NE281" s="151">
        <v>468</v>
      </c>
      <c r="NF281" s="151">
        <v>493</v>
      </c>
      <c r="NG281" s="151">
        <v>5</v>
      </c>
      <c r="NH281" s="151">
        <v>167</v>
      </c>
      <c r="NI281" s="151">
        <v>0</v>
      </c>
      <c r="NJ281" s="151">
        <v>6</v>
      </c>
      <c r="NK281" s="151">
        <v>8</v>
      </c>
      <c r="NL281" s="151">
        <v>137</v>
      </c>
      <c r="NM281" s="151">
        <v>77</v>
      </c>
      <c r="NN281" s="151">
        <v>422</v>
      </c>
      <c r="NO281" s="151">
        <v>775</v>
      </c>
      <c r="NP281" s="151">
        <v>3999</v>
      </c>
      <c r="NQ281" s="151">
        <v>5244</v>
      </c>
      <c r="NR281" s="151">
        <v>888</v>
      </c>
      <c r="NS281" s="151">
        <v>5</v>
      </c>
      <c r="NT281" s="151">
        <v>1</v>
      </c>
      <c r="NU281" s="151">
        <v>28</v>
      </c>
      <c r="NV281" s="151">
        <v>26</v>
      </c>
      <c r="NW281" s="151">
        <v>69</v>
      </c>
      <c r="NX281" s="151">
        <v>0</v>
      </c>
      <c r="NY281" s="151">
        <v>7</v>
      </c>
      <c r="NZ281" s="151">
        <v>14</v>
      </c>
      <c r="OA281" s="151">
        <v>76</v>
      </c>
      <c r="OB281" s="151">
        <v>26</v>
      </c>
      <c r="OC281" s="151">
        <v>231</v>
      </c>
      <c r="OD281" s="151"/>
      <c r="OE281" s="151">
        <v>505</v>
      </c>
      <c r="OF281" s="151">
        <v>64</v>
      </c>
      <c r="OG281" s="151">
        <v>8</v>
      </c>
      <c r="OH281" s="151">
        <v>48</v>
      </c>
      <c r="OI281" s="151">
        <v>101</v>
      </c>
      <c r="OJ281" s="151">
        <v>2360</v>
      </c>
      <c r="OK281" s="151">
        <v>2300</v>
      </c>
      <c r="OL281" s="151">
        <v>1819</v>
      </c>
      <c r="OM281" s="151">
        <v>11</v>
      </c>
      <c r="ON281" s="151">
        <v>2</v>
      </c>
      <c r="OO281" s="152">
        <v>16</v>
      </c>
      <c r="OP281" s="142">
        <v>77167</v>
      </c>
      <c r="OQ281" s="153">
        <v>90702</v>
      </c>
      <c r="OR281" s="151">
        <v>423</v>
      </c>
      <c r="OS281" s="151"/>
      <c r="OT281" s="151">
        <v>3</v>
      </c>
      <c r="OU281" s="151"/>
      <c r="OV281" s="151">
        <v>932</v>
      </c>
      <c r="OW281" s="151">
        <v>11816</v>
      </c>
      <c r="OX281" s="151"/>
      <c r="OY281" s="151"/>
      <c r="OZ281" s="151">
        <v>3</v>
      </c>
      <c r="PA281" s="151"/>
      <c r="PB281" s="151"/>
      <c r="PC281" s="151"/>
      <c r="PD281" s="151">
        <v>7</v>
      </c>
      <c r="PE281" s="151"/>
      <c r="PF281" s="151"/>
      <c r="PG281" s="151"/>
      <c r="PH281" s="151">
        <v>10</v>
      </c>
      <c r="PI281" s="151"/>
      <c r="PJ281" s="154"/>
      <c r="PK281" s="142">
        <v>103895</v>
      </c>
      <c r="PL281" s="142">
        <v>181062</v>
      </c>
    </row>
    <row r="282" spans="1:428" ht="15" x14ac:dyDescent="0.25">
      <c r="A282" s="156">
        <v>424700</v>
      </c>
      <c r="B282" s="157" t="s">
        <v>735</v>
      </c>
      <c r="C282" s="147" t="s">
        <v>461</v>
      </c>
      <c r="D282" s="153">
        <v>131</v>
      </c>
      <c r="E282" s="151">
        <v>464</v>
      </c>
      <c r="F282" s="151">
        <v>94</v>
      </c>
      <c r="G282" s="151">
        <v>97</v>
      </c>
      <c r="H282" s="151">
        <v>167</v>
      </c>
      <c r="I282" s="151">
        <v>240</v>
      </c>
      <c r="J282" s="151">
        <v>248</v>
      </c>
      <c r="K282" s="151">
        <v>431</v>
      </c>
      <c r="L282" s="151">
        <v>188</v>
      </c>
      <c r="M282" s="151">
        <v>70</v>
      </c>
      <c r="N282" s="151">
        <v>13</v>
      </c>
      <c r="O282" s="151">
        <v>106</v>
      </c>
      <c r="P282" s="151">
        <v>25</v>
      </c>
      <c r="Q282" s="151">
        <v>760</v>
      </c>
      <c r="R282" s="151">
        <v>330</v>
      </c>
      <c r="S282" s="151">
        <v>158</v>
      </c>
      <c r="T282" s="151">
        <v>229</v>
      </c>
      <c r="U282" s="151">
        <v>200</v>
      </c>
      <c r="V282" s="151">
        <v>182</v>
      </c>
      <c r="W282" s="151">
        <v>119</v>
      </c>
      <c r="X282" s="151">
        <v>525</v>
      </c>
      <c r="Y282" s="151">
        <v>2708</v>
      </c>
      <c r="Z282" s="151">
        <v>1</v>
      </c>
      <c r="AA282" s="151">
        <v>90</v>
      </c>
      <c r="AB282" s="151">
        <v>205</v>
      </c>
      <c r="AC282" s="151">
        <v>521</v>
      </c>
      <c r="AD282" s="151">
        <v>2051</v>
      </c>
      <c r="AE282" s="151">
        <v>506</v>
      </c>
      <c r="AF282" s="151">
        <v>1145</v>
      </c>
      <c r="AG282" s="151">
        <v>338</v>
      </c>
      <c r="AH282" s="151">
        <v>1880</v>
      </c>
      <c r="AI282" s="151">
        <v>415</v>
      </c>
      <c r="AJ282" s="151">
        <v>703</v>
      </c>
      <c r="AK282" s="151">
        <v>713</v>
      </c>
      <c r="AL282" s="151">
        <v>1355</v>
      </c>
      <c r="AM282" s="151">
        <v>1612</v>
      </c>
      <c r="AN282" s="151">
        <v>49</v>
      </c>
      <c r="AO282" s="151">
        <v>71</v>
      </c>
      <c r="AP282" s="151">
        <v>20</v>
      </c>
      <c r="AQ282" s="151">
        <v>37</v>
      </c>
      <c r="AR282" s="151">
        <v>15</v>
      </c>
      <c r="AS282" s="151">
        <v>53</v>
      </c>
      <c r="AT282" s="151">
        <v>45</v>
      </c>
      <c r="AU282" s="151">
        <v>24</v>
      </c>
      <c r="AV282" s="151">
        <v>3</v>
      </c>
      <c r="AW282" s="151">
        <v>5</v>
      </c>
      <c r="AX282" s="151">
        <v>37</v>
      </c>
      <c r="AY282" s="151">
        <v>2</v>
      </c>
      <c r="AZ282" s="151">
        <v>3</v>
      </c>
      <c r="BA282" s="151">
        <v>7</v>
      </c>
      <c r="BB282" s="151">
        <v>10</v>
      </c>
      <c r="BC282" s="151">
        <v>5</v>
      </c>
      <c r="BD282" s="151">
        <v>84</v>
      </c>
      <c r="BE282" s="151">
        <v>11</v>
      </c>
      <c r="BF282" s="151">
        <v>3</v>
      </c>
      <c r="BG282" s="151">
        <v>4</v>
      </c>
      <c r="BH282" s="151">
        <v>9</v>
      </c>
      <c r="BI282" s="151">
        <v>3</v>
      </c>
      <c r="BJ282" s="151">
        <v>3</v>
      </c>
      <c r="BK282" s="151">
        <v>3</v>
      </c>
      <c r="BL282" s="151">
        <v>4</v>
      </c>
      <c r="BM282" s="151">
        <v>6</v>
      </c>
      <c r="BN282" s="151">
        <v>8</v>
      </c>
      <c r="BO282" s="151">
        <v>13</v>
      </c>
      <c r="BP282" s="151">
        <v>5</v>
      </c>
      <c r="BQ282" s="151">
        <v>7</v>
      </c>
      <c r="BR282" s="151">
        <v>16</v>
      </c>
      <c r="BS282" s="151">
        <v>15</v>
      </c>
      <c r="BT282" s="151">
        <v>2</v>
      </c>
      <c r="BU282" s="151">
        <v>4</v>
      </c>
      <c r="BV282" s="151">
        <v>4</v>
      </c>
      <c r="BW282" s="151">
        <v>5</v>
      </c>
      <c r="BX282" s="151">
        <v>4</v>
      </c>
      <c r="BY282" s="151">
        <v>24</v>
      </c>
      <c r="BZ282" s="151">
        <v>16</v>
      </c>
      <c r="CA282" s="151">
        <v>54</v>
      </c>
      <c r="CB282" s="151">
        <v>3</v>
      </c>
      <c r="CC282" s="151">
        <v>8</v>
      </c>
      <c r="CD282" s="151">
        <v>2</v>
      </c>
      <c r="CE282" s="151">
        <v>2</v>
      </c>
      <c r="CF282" s="151">
        <v>6</v>
      </c>
      <c r="CG282" s="151">
        <v>9</v>
      </c>
      <c r="CH282" s="151">
        <v>6</v>
      </c>
      <c r="CI282" s="151">
        <v>0</v>
      </c>
      <c r="CJ282" s="151">
        <v>16</v>
      </c>
      <c r="CK282" s="151">
        <v>5</v>
      </c>
      <c r="CL282" s="151">
        <v>1</v>
      </c>
      <c r="CM282" s="151">
        <v>10</v>
      </c>
      <c r="CN282" s="151">
        <v>2</v>
      </c>
      <c r="CO282" s="151">
        <v>0</v>
      </c>
      <c r="CP282" s="151">
        <v>27</v>
      </c>
      <c r="CQ282" s="151">
        <v>3</v>
      </c>
      <c r="CR282" s="151">
        <v>7</v>
      </c>
      <c r="CS282" s="151">
        <v>2</v>
      </c>
      <c r="CT282" s="151">
        <v>2</v>
      </c>
      <c r="CU282" s="151">
        <v>2</v>
      </c>
      <c r="CV282" s="151">
        <v>2</v>
      </c>
      <c r="CW282" s="151">
        <v>3</v>
      </c>
      <c r="CX282" s="151">
        <v>2</v>
      </c>
      <c r="CY282" s="151">
        <v>1</v>
      </c>
      <c r="CZ282" s="151">
        <v>1</v>
      </c>
      <c r="DA282" s="151">
        <v>8</v>
      </c>
      <c r="DB282" s="151">
        <v>2</v>
      </c>
      <c r="DC282" s="151">
        <v>4</v>
      </c>
      <c r="DD282" s="151">
        <v>5</v>
      </c>
      <c r="DE282" s="151">
        <v>1</v>
      </c>
      <c r="DF282" s="151">
        <v>2</v>
      </c>
      <c r="DG282" s="151">
        <v>1</v>
      </c>
      <c r="DH282" s="151">
        <v>9</v>
      </c>
      <c r="DI282" s="151">
        <v>13</v>
      </c>
      <c r="DJ282" s="151">
        <v>0</v>
      </c>
      <c r="DK282" s="151">
        <v>0</v>
      </c>
      <c r="DL282" s="151">
        <v>1</v>
      </c>
      <c r="DM282" s="151">
        <v>0</v>
      </c>
      <c r="DN282" s="151">
        <v>1</v>
      </c>
      <c r="DO282" s="151">
        <v>1</v>
      </c>
      <c r="DP282" s="151">
        <v>11</v>
      </c>
      <c r="DQ282" s="151">
        <v>1</v>
      </c>
      <c r="DR282" s="151">
        <v>2</v>
      </c>
      <c r="DS282" s="151">
        <v>3</v>
      </c>
      <c r="DT282" s="151">
        <v>7</v>
      </c>
      <c r="DU282" s="151">
        <v>0</v>
      </c>
      <c r="DV282" s="151">
        <v>1</v>
      </c>
      <c r="DW282" s="151">
        <v>1</v>
      </c>
      <c r="DX282" s="151">
        <v>1</v>
      </c>
      <c r="DY282" s="151">
        <v>3</v>
      </c>
      <c r="DZ282" s="151">
        <v>0</v>
      </c>
      <c r="EA282" s="151">
        <v>3</v>
      </c>
      <c r="EB282" s="151">
        <v>0</v>
      </c>
      <c r="EC282" s="151">
        <v>0</v>
      </c>
      <c r="ED282" s="151">
        <v>0</v>
      </c>
      <c r="EE282" s="151">
        <v>6</v>
      </c>
      <c r="EF282" s="151">
        <v>2</v>
      </c>
      <c r="EG282" s="151">
        <v>3</v>
      </c>
      <c r="EH282" s="151">
        <v>4</v>
      </c>
      <c r="EI282" s="151">
        <v>2</v>
      </c>
      <c r="EJ282" s="151">
        <v>3</v>
      </c>
      <c r="EK282" s="151">
        <v>1</v>
      </c>
      <c r="EL282" s="151">
        <v>6</v>
      </c>
      <c r="EM282" s="151">
        <v>0</v>
      </c>
      <c r="EN282" s="151">
        <v>2</v>
      </c>
      <c r="EO282" s="151">
        <v>1</v>
      </c>
      <c r="EP282" s="151">
        <v>37</v>
      </c>
      <c r="EQ282" s="151">
        <v>1</v>
      </c>
      <c r="ER282" s="151">
        <v>5</v>
      </c>
      <c r="ES282" s="151">
        <v>54</v>
      </c>
      <c r="ET282" s="151">
        <v>3</v>
      </c>
      <c r="EU282" s="151">
        <v>5</v>
      </c>
      <c r="EV282" s="151">
        <v>2</v>
      </c>
      <c r="EW282" s="151">
        <v>0</v>
      </c>
      <c r="EX282" s="151">
        <v>3</v>
      </c>
      <c r="EY282" s="151">
        <v>8</v>
      </c>
      <c r="EZ282" s="151">
        <v>6</v>
      </c>
      <c r="FA282" s="151">
        <v>9</v>
      </c>
      <c r="FB282" s="151">
        <v>27</v>
      </c>
      <c r="FC282" s="151">
        <v>10</v>
      </c>
      <c r="FD282" s="151">
        <v>20</v>
      </c>
      <c r="FE282" s="151">
        <v>5</v>
      </c>
      <c r="FF282" s="151">
        <v>22</v>
      </c>
      <c r="FG282" s="151">
        <v>13</v>
      </c>
      <c r="FH282" s="151">
        <v>12</v>
      </c>
      <c r="FI282" s="151">
        <v>3</v>
      </c>
      <c r="FJ282" s="151">
        <v>4</v>
      </c>
      <c r="FK282" s="151">
        <v>8</v>
      </c>
      <c r="FL282" s="151">
        <v>12</v>
      </c>
      <c r="FM282" s="151">
        <v>5</v>
      </c>
      <c r="FN282" s="151">
        <v>0</v>
      </c>
      <c r="FO282" s="151">
        <v>1</v>
      </c>
      <c r="FP282" s="151">
        <v>1</v>
      </c>
      <c r="FQ282" s="151">
        <v>13</v>
      </c>
      <c r="FR282" s="151">
        <v>6</v>
      </c>
      <c r="FS282" s="151">
        <v>2</v>
      </c>
      <c r="FT282" s="151">
        <v>3</v>
      </c>
      <c r="FU282" s="151">
        <v>6</v>
      </c>
      <c r="FV282" s="151">
        <v>6</v>
      </c>
      <c r="FW282" s="151">
        <v>14</v>
      </c>
      <c r="FX282" s="151">
        <v>11</v>
      </c>
      <c r="FY282" s="151">
        <v>19</v>
      </c>
      <c r="FZ282" s="151">
        <v>14</v>
      </c>
      <c r="GA282" s="151">
        <v>10</v>
      </c>
      <c r="GB282" s="151">
        <v>1</v>
      </c>
      <c r="GC282" s="151">
        <v>1</v>
      </c>
      <c r="GD282" s="151">
        <v>1</v>
      </c>
      <c r="GE282" s="151">
        <v>8</v>
      </c>
      <c r="GF282" s="151">
        <v>2</v>
      </c>
      <c r="GG282" s="151">
        <v>2</v>
      </c>
      <c r="GH282" s="151">
        <v>17</v>
      </c>
      <c r="GI282" s="151">
        <v>32</v>
      </c>
      <c r="GJ282" s="151">
        <v>8</v>
      </c>
      <c r="GK282" s="151">
        <v>16</v>
      </c>
      <c r="GL282" s="151">
        <v>8</v>
      </c>
      <c r="GM282" s="151">
        <v>13</v>
      </c>
      <c r="GN282" s="151">
        <v>2</v>
      </c>
      <c r="GO282" s="151">
        <v>17</v>
      </c>
      <c r="GP282" s="151">
        <v>17</v>
      </c>
      <c r="GQ282" s="151">
        <v>53</v>
      </c>
      <c r="GR282" s="151">
        <v>17</v>
      </c>
      <c r="GS282" s="151">
        <v>23</v>
      </c>
      <c r="GT282" s="151">
        <v>14</v>
      </c>
      <c r="GU282" s="151">
        <v>23</v>
      </c>
      <c r="GV282" s="151">
        <v>23</v>
      </c>
      <c r="GW282" s="151">
        <v>14</v>
      </c>
      <c r="GX282" s="151">
        <v>13</v>
      </c>
      <c r="GY282" s="151">
        <v>32</v>
      </c>
      <c r="GZ282" s="151">
        <v>8</v>
      </c>
      <c r="HA282" s="151">
        <v>41</v>
      </c>
      <c r="HB282" s="151">
        <v>17</v>
      </c>
      <c r="HC282" s="151">
        <v>35</v>
      </c>
      <c r="HD282" s="151">
        <v>2</v>
      </c>
      <c r="HE282" s="151">
        <v>7</v>
      </c>
      <c r="HF282" s="151">
        <v>9</v>
      </c>
      <c r="HG282" s="151">
        <v>11</v>
      </c>
      <c r="HH282" s="151">
        <v>46</v>
      </c>
      <c r="HI282" s="151">
        <v>15</v>
      </c>
      <c r="HJ282" s="151">
        <v>3</v>
      </c>
      <c r="HK282" s="151">
        <v>4</v>
      </c>
      <c r="HL282" s="151">
        <v>23</v>
      </c>
      <c r="HM282" s="151">
        <v>7</v>
      </c>
      <c r="HN282" s="151">
        <v>14</v>
      </c>
      <c r="HO282" s="151">
        <v>6</v>
      </c>
      <c r="HP282" s="151">
        <v>12</v>
      </c>
      <c r="HQ282" s="151">
        <v>2</v>
      </c>
      <c r="HR282" s="151">
        <v>6</v>
      </c>
      <c r="HS282" s="151">
        <v>1</v>
      </c>
      <c r="HT282" s="151">
        <v>5</v>
      </c>
      <c r="HU282" s="151">
        <v>19</v>
      </c>
      <c r="HV282" s="151">
        <v>108</v>
      </c>
      <c r="HW282" s="151">
        <v>94</v>
      </c>
      <c r="HX282" s="151">
        <v>64</v>
      </c>
      <c r="HY282" s="151">
        <v>16</v>
      </c>
      <c r="HZ282" s="151">
        <v>1</v>
      </c>
      <c r="IA282" s="151">
        <v>5</v>
      </c>
      <c r="IB282" s="151">
        <v>3</v>
      </c>
      <c r="IC282" s="151">
        <v>120</v>
      </c>
      <c r="ID282" s="151">
        <v>2</v>
      </c>
      <c r="IE282" s="151">
        <v>16028</v>
      </c>
      <c r="IF282" s="151">
        <v>473</v>
      </c>
      <c r="IG282" s="151">
        <v>192</v>
      </c>
      <c r="IH282" s="151">
        <v>337</v>
      </c>
      <c r="II282" s="151">
        <v>406</v>
      </c>
      <c r="IJ282" s="151">
        <v>79</v>
      </c>
      <c r="IK282" s="151">
        <v>9</v>
      </c>
      <c r="IL282" s="151">
        <v>109</v>
      </c>
      <c r="IM282" s="151">
        <v>443</v>
      </c>
      <c r="IN282" s="151">
        <v>312</v>
      </c>
      <c r="IO282" s="151">
        <v>41</v>
      </c>
      <c r="IP282" s="151">
        <v>6</v>
      </c>
      <c r="IQ282" s="151">
        <v>18</v>
      </c>
      <c r="IR282" s="151">
        <v>4</v>
      </c>
      <c r="IS282" s="151">
        <v>12</v>
      </c>
      <c r="IT282" s="151">
        <v>45</v>
      </c>
      <c r="IU282" s="151">
        <v>70</v>
      </c>
      <c r="IV282" s="151">
        <v>33</v>
      </c>
      <c r="IW282" s="151">
        <v>59</v>
      </c>
      <c r="IX282" s="151">
        <v>68</v>
      </c>
      <c r="IY282" s="151">
        <v>41</v>
      </c>
      <c r="IZ282" s="151">
        <v>8</v>
      </c>
      <c r="JA282" s="151">
        <v>85</v>
      </c>
      <c r="JB282" s="151">
        <v>55</v>
      </c>
      <c r="JC282" s="151">
        <v>25</v>
      </c>
      <c r="JD282" s="151">
        <v>6</v>
      </c>
      <c r="JE282" s="151">
        <v>18</v>
      </c>
      <c r="JF282" s="151">
        <v>19</v>
      </c>
      <c r="JG282" s="151">
        <v>17</v>
      </c>
      <c r="JH282" s="151">
        <v>91</v>
      </c>
      <c r="JI282" s="151">
        <v>20</v>
      </c>
      <c r="JJ282" s="151">
        <v>5</v>
      </c>
      <c r="JK282" s="151">
        <v>13</v>
      </c>
      <c r="JL282" s="151">
        <v>211</v>
      </c>
      <c r="JM282" s="151">
        <v>82</v>
      </c>
      <c r="JN282" s="151">
        <v>412</v>
      </c>
      <c r="JO282" s="151">
        <v>102</v>
      </c>
      <c r="JP282" s="151">
        <v>326</v>
      </c>
      <c r="JQ282" s="151">
        <v>38</v>
      </c>
      <c r="JR282" s="151">
        <v>212</v>
      </c>
      <c r="JS282" s="151">
        <v>69</v>
      </c>
      <c r="JT282" s="151">
        <v>346</v>
      </c>
      <c r="JU282" s="151">
        <v>36</v>
      </c>
      <c r="JV282" s="151"/>
      <c r="JW282" s="151">
        <v>223</v>
      </c>
      <c r="JX282" s="151">
        <v>100</v>
      </c>
      <c r="JY282" s="151">
        <v>71</v>
      </c>
      <c r="JZ282" s="151">
        <v>144</v>
      </c>
      <c r="KA282" s="151">
        <v>14</v>
      </c>
      <c r="KB282" s="151">
        <v>85</v>
      </c>
      <c r="KC282" s="151">
        <v>18</v>
      </c>
      <c r="KD282" s="151">
        <v>94</v>
      </c>
      <c r="KE282" s="151">
        <v>52</v>
      </c>
      <c r="KF282" s="151">
        <v>2574</v>
      </c>
      <c r="KG282" s="151">
        <v>1449</v>
      </c>
      <c r="KH282" s="151">
        <v>1512</v>
      </c>
      <c r="KI282" s="151">
        <v>7685</v>
      </c>
      <c r="KJ282" s="151">
        <v>829</v>
      </c>
      <c r="KK282" s="151">
        <v>36</v>
      </c>
      <c r="KL282" s="151">
        <v>494</v>
      </c>
      <c r="KM282" s="151">
        <v>1716</v>
      </c>
      <c r="KN282" s="151">
        <v>1729</v>
      </c>
      <c r="KO282" s="151">
        <v>6</v>
      </c>
      <c r="KP282" s="151">
        <v>8</v>
      </c>
      <c r="KQ282" s="151">
        <v>10</v>
      </c>
      <c r="KR282" s="151">
        <v>3</v>
      </c>
      <c r="KS282" s="151">
        <v>38</v>
      </c>
      <c r="KT282" s="151">
        <v>17</v>
      </c>
      <c r="KU282" s="151">
        <v>3</v>
      </c>
      <c r="KV282" s="151">
        <v>2</v>
      </c>
      <c r="KW282" s="151">
        <v>6</v>
      </c>
      <c r="KX282" s="151">
        <v>28</v>
      </c>
      <c r="KY282" s="151">
        <v>67</v>
      </c>
      <c r="KZ282" s="151">
        <v>18</v>
      </c>
      <c r="LA282" s="151">
        <v>156</v>
      </c>
      <c r="LB282" s="151">
        <v>25</v>
      </c>
      <c r="LC282" s="151">
        <v>0</v>
      </c>
      <c r="LD282" s="151">
        <v>1260</v>
      </c>
      <c r="LE282" s="151">
        <v>1069</v>
      </c>
      <c r="LF282" s="151">
        <v>852</v>
      </c>
      <c r="LG282" s="151">
        <v>147</v>
      </c>
      <c r="LH282" s="151"/>
      <c r="LI282" s="151">
        <v>1</v>
      </c>
      <c r="LJ282" s="151">
        <v>9</v>
      </c>
      <c r="LK282" s="151">
        <v>542</v>
      </c>
      <c r="LL282" s="151">
        <v>12</v>
      </c>
      <c r="LM282" s="151">
        <v>9</v>
      </c>
      <c r="LN282" s="151">
        <v>1948</v>
      </c>
      <c r="LO282" s="151">
        <v>297</v>
      </c>
      <c r="LP282" s="151">
        <v>192</v>
      </c>
      <c r="LQ282" s="151">
        <v>95</v>
      </c>
      <c r="LR282" s="151">
        <v>66</v>
      </c>
      <c r="LS282" s="151">
        <v>14</v>
      </c>
      <c r="LT282" s="151">
        <v>41</v>
      </c>
      <c r="LU282" s="151">
        <v>365</v>
      </c>
      <c r="LV282" s="151">
        <v>84</v>
      </c>
      <c r="LW282" s="151">
        <v>24</v>
      </c>
      <c r="LX282" s="151">
        <v>199</v>
      </c>
      <c r="LY282" s="151">
        <v>20</v>
      </c>
      <c r="LZ282" s="151">
        <v>5</v>
      </c>
      <c r="MA282" s="151">
        <v>86</v>
      </c>
      <c r="MB282" s="151">
        <v>9</v>
      </c>
      <c r="MC282" s="151">
        <v>10</v>
      </c>
      <c r="MD282" s="151">
        <v>3</v>
      </c>
      <c r="ME282" s="151">
        <v>14</v>
      </c>
      <c r="MF282" s="151">
        <v>16</v>
      </c>
      <c r="MG282" s="151">
        <v>196</v>
      </c>
      <c r="MH282" s="151">
        <v>22</v>
      </c>
      <c r="MI282" s="151">
        <v>1118</v>
      </c>
      <c r="MJ282" s="151">
        <v>22</v>
      </c>
      <c r="MK282" s="151">
        <v>56</v>
      </c>
      <c r="ML282" s="151">
        <v>57</v>
      </c>
      <c r="MM282" s="151">
        <v>11</v>
      </c>
      <c r="MN282" s="151">
        <v>47</v>
      </c>
      <c r="MO282" s="151">
        <v>36</v>
      </c>
      <c r="MP282" s="151">
        <v>304</v>
      </c>
      <c r="MQ282" s="151">
        <v>5</v>
      </c>
      <c r="MR282" s="151">
        <v>73</v>
      </c>
      <c r="MS282" s="151">
        <v>153</v>
      </c>
      <c r="MT282" s="151">
        <v>89</v>
      </c>
      <c r="MU282" s="151">
        <v>12</v>
      </c>
      <c r="MV282" s="151">
        <v>12</v>
      </c>
      <c r="MW282" s="151">
        <v>16</v>
      </c>
      <c r="MX282" s="151">
        <v>4</v>
      </c>
      <c r="MY282" s="151">
        <v>30</v>
      </c>
      <c r="MZ282" s="151">
        <v>28</v>
      </c>
      <c r="NA282" s="151">
        <v>224</v>
      </c>
      <c r="NB282" s="151">
        <v>115</v>
      </c>
      <c r="NC282" s="151">
        <v>35</v>
      </c>
      <c r="ND282" s="151">
        <v>39</v>
      </c>
      <c r="NE282" s="151">
        <v>41</v>
      </c>
      <c r="NF282" s="151">
        <v>12</v>
      </c>
      <c r="NG282" s="151">
        <v>7</v>
      </c>
      <c r="NH282" s="151">
        <v>8</v>
      </c>
      <c r="NI282" s="151">
        <v>3</v>
      </c>
      <c r="NJ282" s="151">
        <v>16</v>
      </c>
      <c r="NK282" s="151">
        <v>6</v>
      </c>
      <c r="NL282" s="151">
        <v>19</v>
      </c>
      <c r="NM282" s="151">
        <v>65</v>
      </c>
      <c r="NN282" s="151">
        <v>88</v>
      </c>
      <c r="NO282" s="151">
        <v>215</v>
      </c>
      <c r="NP282" s="151">
        <v>346</v>
      </c>
      <c r="NQ282" s="151">
        <v>424</v>
      </c>
      <c r="NR282" s="151">
        <v>34</v>
      </c>
      <c r="NS282" s="151">
        <v>130</v>
      </c>
      <c r="NT282" s="151">
        <v>5</v>
      </c>
      <c r="NU282" s="151">
        <v>29</v>
      </c>
      <c r="NV282" s="151">
        <v>12</v>
      </c>
      <c r="NW282" s="151">
        <v>44</v>
      </c>
      <c r="NX282" s="151">
        <v>2</v>
      </c>
      <c r="NY282" s="151">
        <v>64</v>
      </c>
      <c r="NZ282" s="151">
        <v>28</v>
      </c>
      <c r="OA282" s="151">
        <v>40</v>
      </c>
      <c r="OB282" s="151">
        <v>14</v>
      </c>
      <c r="OC282" s="151">
        <v>60</v>
      </c>
      <c r="OD282" s="151"/>
      <c r="OE282" s="151">
        <v>1003</v>
      </c>
      <c r="OF282" s="151">
        <v>160</v>
      </c>
      <c r="OG282" s="151">
        <v>106</v>
      </c>
      <c r="OH282" s="151">
        <v>522</v>
      </c>
      <c r="OI282" s="151">
        <v>46</v>
      </c>
      <c r="OJ282" s="151">
        <v>2851</v>
      </c>
      <c r="OK282" s="151">
        <v>354</v>
      </c>
      <c r="OL282" s="151">
        <v>3628</v>
      </c>
      <c r="OM282" s="151">
        <v>5458</v>
      </c>
      <c r="ON282" s="151">
        <v>92</v>
      </c>
      <c r="OO282" s="152">
        <v>1476</v>
      </c>
      <c r="OP282" s="142">
        <v>89082</v>
      </c>
      <c r="OQ282" s="153">
        <v>64665</v>
      </c>
      <c r="OR282" s="151">
        <v>51</v>
      </c>
      <c r="OS282" s="151"/>
      <c r="OT282" s="151">
        <v>12</v>
      </c>
      <c r="OU282" s="151">
        <v>0</v>
      </c>
      <c r="OV282" s="151">
        <v>-2008</v>
      </c>
      <c r="OW282" s="151">
        <v>10143</v>
      </c>
      <c r="OX282" s="151"/>
      <c r="OY282" s="151"/>
      <c r="OZ282" s="151">
        <v>0</v>
      </c>
      <c r="PA282" s="151"/>
      <c r="PB282" s="151"/>
      <c r="PC282" s="151"/>
      <c r="PD282" s="151">
        <v>1</v>
      </c>
      <c r="PE282" s="151"/>
      <c r="PF282" s="151"/>
      <c r="PG282" s="151"/>
      <c r="PH282" s="151">
        <v>1</v>
      </c>
      <c r="PI282" s="151"/>
      <c r="PJ282" s="154"/>
      <c r="PK282" s="142">
        <v>72864</v>
      </c>
      <c r="PL282" s="142">
        <v>161947</v>
      </c>
    </row>
    <row r="283" spans="1:428" ht="15" x14ac:dyDescent="0.25">
      <c r="A283" s="156" t="s">
        <v>637</v>
      </c>
      <c r="B283" s="157" t="s">
        <v>735</v>
      </c>
      <c r="C283" s="147" t="s">
        <v>462</v>
      </c>
      <c r="D283" s="153">
        <v>3444</v>
      </c>
      <c r="E283" s="151">
        <v>6843</v>
      </c>
      <c r="F283" s="151">
        <v>1035</v>
      </c>
      <c r="G283" s="151">
        <v>889</v>
      </c>
      <c r="H283" s="151">
        <v>1182</v>
      </c>
      <c r="I283" s="151">
        <v>1530</v>
      </c>
      <c r="J283" s="151">
        <v>4319</v>
      </c>
      <c r="K283" s="151">
        <v>5465</v>
      </c>
      <c r="L283" s="151">
        <v>6599</v>
      </c>
      <c r="M283" s="151">
        <v>1146</v>
      </c>
      <c r="N283" s="151">
        <v>6</v>
      </c>
      <c r="O283" s="151">
        <v>14</v>
      </c>
      <c r="P283" s="151">
        <v>831</v>
      </c>
      <c r="Q283" s="151">
        <v>431</v>
      </c>
      <c r="R283" s="151">
        <v>211</v>
      </c>
      <c r="S283" s="151">
        <v>13</v>
      </c>
      <c r="T283" s="151">
        <v>45</v>
      </c>
      <c r="U283" s="151">
        <v>29</v>
      </c>
      <c r="V283" s="151">
        <v>58</v>
      </c>
      <c r="W283" s="151">
        <v>27</v>
      </c>
      <c r="X283" s="151">
        <v>247</v>
      </c>
      <c r="Y283" s="151">
        <v>198</v>
      </c>
      <c r="Z283" s="151">
        <v>6</v>
      </c>
      <c r="AA283" s="151">
        <v>17</v>
      </c>
      <c r="AB283" s="151">
        <v>112</v>
      </c>
      <c r="AC283" s="151">
        <v>377</v>
      </c>
      <c r="AD283" s="151">
        <v>934</v>
      </c>
      <c r="AE283" s="151">
        <v>473</v>
      </c>
      <c r="AF283" s="151">
        <v>662</v>
      </c>
      <c r="AG283" s="151">
        <v>219</v>
      </c>
      <c r="AH283" s="151">
        <v>1235</v>
      </c>
      <c r="AI283" s="151">
        <v>175</v>
      </c>
      <c r="AJ283" s="151">
        <v>357</v>
      </c>
      <c r="AK283" s="151">
        <v>237</v>
      </c>
      <c r="AL283" s="151">
        <v>1087</v>
      </c>
      <c r="AM283" s="151">
        <v>408</v>
      </c>
      <c r="AN283" s="151">
        <v>100</v>
      </c>
      <c r="AO283" s="151">
        <v>221</v>
      </c>
      <c r="AP283" s="151">
        <v>83</v>
      </c>
      <c r="AQ283" s="151">
        <v>143</v>
      </c>
      <c r="AR283" s="151">
        <v>29</v>
      </c>
      <c r="AS283" s="151">
        <v>308</v>
      </c>
      <c r="AT283" s="151">
        <v>8</v>
      </c>
      <c r="AU283" s="151">
        <v>83</v>
      </c>
      <c r="AV283" s="151">
        <v>13</v>
      </c>
      <c r="AW283" s="151">
        <v>35</v>
      </c>
      <c r="AX283" s="151">
        <v>49</v>
      </c>
      <c r="AY283" s="151">
        <v>47</v>
      </c>
      <c r="AZ283" s="151">
        <v>37</v>
      </c>
      <c r="BA283" s="151">
        <v>9</v>
      </c>
      <c r="BB283" s="151">
        <v>67</v>
      </c>
      <c r="BC283" s="151">
        <v>20</v>
      </c>
      <c r="BD283" s="151">
        <v>284</v>
      </c>
      <c r="BE283" s="151">
        <v>50</v>
      </c>
      <c r="BF283" s="151">
        <v>12</v>
      </c>
      <c r="BG283" s="151">
        <v>9</v>
      </c>
      <c r="BH283" s="151">
        <v>51</v>
      </c>
      <c r="BI283" s="151">
        <v>30</v>
      </c>
      <c r="BJ283" s="151">
        <v>47</v>
      </c>
      <c r="BK283" s="151">
        <v>18</v>
      </c>
      <c r="BL283" s="151">
        <v>27</v>
      </c>
      <c r="BM283" s="151">
        <v>21</v>
      </c>
      <c r="BN283" s="151">
        <v>22</v>
      </c>
      <c r="BO283" s="151">
        <v>30</v>
      </c>
      <c r="BP283" s="151">
        <v>37</v>
      </c>
      <c r="BQ283" s="151">
        <v>48</v>
      </c>
      <c r="BR283" s="151">
        <v>134</v>
      </c>
      <c r="BS283" s="151">
        <v>213</v>
      </c>
      <c r="BT283" s="151">
        <v>35</v>
      </c>
      <c r="BU283" s="151">
        <v>32</v>
      </c>
      <c r="BV283" s="151">
        <v>63</v>
      </c>
      <c r="BW283" s="151">
        <v>33</v>
      </c>
      <c r="BX283" s="151">
        <v>28</v>
      </c>
      <c r="BY283" s="151">
        <v>112</v>
      </c>
      <c r="BZ283" s="151">
        <v>41</v>
      </c>
      <c r="CA283" s="151">
        <v>228</v>
      </c>
      <c r="CB283" s="151">
        <v>23</v>
      </c>
      <c r="CC283" s="151">
        <v>60</v>
      </c>
      <c r="CD283" s="151">
        <v>23</v>
      </c>
      <c r="CE283" s="151">
        <v>14</v>
      </c>
      <c r="CF283" s="151">
        <v>79</v>
      </c>
      <c r="CG283" s="151">
        <v>38</v>
      </c>
      <c r="CH283" s="151">
        <v>74</v>
      </c>
      <c r="CI283" s="151">
        <v>49</v>
      </c>
      <c r="CJ283" s="151">
        <v>69</v>
      </c>
      <c r="CK283" s="151">
        <v>51</v>
      </c>
      <c r="CL283" s="151">
        <v>12</v>
      </c>
      <c r="CM283" s="151">
        <v>82</v>
      </c>
      <c r="CN283" s="151">
        <v>17</v>
      </c>
      <c r="CO283" s="151">
        <v>12</v>
      </c>
      <c r="CP283" s="151">
        <v>121</v>
      </c>
      <c r="CQ283" s="151">
        <v>31</v>
      </c>
      <c r="CR283" s="151">
        <v>107</v>
      </c>
      <c r="CS283" s="151">
        <v>53</v>
      </c>
      <c r="CT283" s="151">
        <v>24</v>
      </c>
      <c r="CU283" s="151">
        <v>17</v>
      </c>
      <c r="CV283" s="151">
        <v>28</v>
      </c>
      <c r="CW283" s="151">
        <v>14</v>
      </c>
      <c r="CX283" s="151">
        <v>36</v>
      </c>
      <c r="CY283" s="151">
        <v>12</v>
      </c>
      <c r="CZ283" s="151">
        <v>14</v>
      </c>
      <c r="DA283" s="151">
        <v>104</v>
      </c>
      <c r="DB283" s="151">
        <v>34</v>
      </c>
      <c r="DC283" s="151">
        <v>139</v>
      </c>
      <c r="DD283" s="151">
        <v>84</v>
      </c>
      <c r="DE283" s="151">
        <v>19</v>
      </c>
      <c r="DF283" s="151">
        <v>11</v>
      </c>
      <c r="DG283" s="151">
        <v>1</v>
      </c>
      <c r="DH283" s="151">
        <v>133</v>
      </c>
      <c r="DI283" s="151">
        <v>34</v>
      </c>
      <c r="DJ283" s="151">
        <v>3</v>
      </c>
      <c r="DK283" s="151">
        <v>2</v>
      </c>
      <c r="DL283" s="151">
        <v>10</v>
      </c>
      <c r="DM283" s="151">
        <v>6</v>
      </c>
      <c r="DN283" s="151">
        <v>24</v>
      </c>
      <c r="DO283" s="151">
        <v>7</v>
      </c>
      <c r="DP283" s="151">
        <v>91</v>
      </c>
      <c r="DQ283" s="151">
        <v>34</v>
      </c>
      <c r="DR283" s="151">
        <v>74</v>
      </c>
      <c r="DS283" s="151">
        <v>206</v>
      </c>
      <c r="DT283" s="151">
        <v>57</v>
      </c>
      <c r="DU283" s="151">
        <v>2</v>
      </c>
      <c r="DV283" s="151">
        <v>13</v>
      </c>
      <c r="DW283" s="151">
        <v>7</v>
      </c>
      <c r="DX283" s="151">
        <v>8</v>
      </c>
      <c r="DY283" s="151">
        <v>39</v>
      </c>
      <c r="DZ283" s="151">
        <v>12</v>
      </c>
      <c r="EA283" s="151">
        <v>35</v>
      </c>
      <c r="EB283" s="151">
        <v>3</v>
      </c>
      <c r="EC283" s="151">
        <v>6</v>
      </c>
      <c r="ED283" s="151">
        <v>4</v>
      </c>
      <c r="EE283" s="151">
        <v>56</v>
      </c>
      <c r="EF283" s="151">
        <v>30</v>
      </c>
      <c r="EG283" s="151">
        <v>193</v>
      </c>
      <c r="EH283" s="151">
        <v>22</v>
      </c>
      <c r="EI283" s="151">
        <v>17</v>
      </c>
      <c r="EJ283" s="151">
        <v>37</v>
      </c>
      <c r="EK283" s="151">
        <v>19</v>
      </c>
      <c r="EL283" s="151">
        <v>56</v>
      </c>
      <c r="EM283" s="151">
        <v>13</v>
      </c>
      <c r="EN283" s="151">
        <v>73</v>
      </c>
      <c r="EO283" s="151">
        <v>71</v>
      </c>
      <c r="EP283" s="151">
        <v>20</v>
      </c>
      <c r="EQ283" s="151">
        <v>14</v>
      </c>
      <c r="ER283" s="151">
        <v>155</v>
      </c>
      <c r="ES283" s="151">
        <v>1050</v>
      </c>
      <c r="ET283" s="151">
        <v>118</v>
      </c>
      <c r="EU283" s="151">
        <v>70</v>
      </c>
      <c r="EV283" s="151">
        <v>36</v>
      </c>
      <c r="EW283" s="151">
        <v>4</v>
      </c>
      <c r="EX283" s="151">
        <v>102</v>
      </c>
      <c r="EY283" s="151">
        <v>85</v>
      </c>
      <c r="EZ283" s="151">
        <v>92</v>
      </c>
      <c r="FA283" s="151">
        <v>105</v>
      </c>
      <c r="FB283" s="151">
        <v>774</v>
      </c>
      <c r="FC283" s="151">
        <v>132</v>
      </c>
      <c r="FD283" s="151">
        <v>470</v>
      </c>
      <c r="FE283" s="151">
        <v>139</v>
      </c>
      <c r="FF283" s="151">
        <v>197</v>
      </c>
      <c r="FG283" s="151">
        <v>5</v>
      </c>
      <c r="FH283" s="151">
        <v>56</v>
      </c>
      <c r="FI283" s="151">
        <v>9</v>
      </c>
      <c r="FJ283" s="151">
        <v>27</v>
      </c>
      <c r="FK283" s="151">
        <v>135</v>
      </c>
      <c r="FL283" s="151">
        <v>108</v>
      </c>
      <c r="FM283" s="151">
        <v>103</v>
      </c>
      <c r="FN283" s="151">
        <v>12</v>
      </c>
      <c r="FO283" s="151">
        <v>12</v>
      </c>
      <c r="FP283" s="151">
        <v>87</v>
      </c>
      <c r="FQ283" s="151">
        <v>158</v>
      </c>
      <c r="FR283" s="151">
        <v>340</v>
      </c>
      <c r="FS283" s="151">
        <v>57</v>
      </c>
      <c r="FT283" s="151">
        <v>69</v>
      </c>
      <c r="FU283" s="151">
        <v>50</v>
      </c>
      <c r="FV283" s="151">
        <v>92</v>
      </c>
      <c r="FW283" s="151">
        <v>258</v>
      </c>
      <c r="FX283" s="151">
        <v>514</v>
      </c>
      <c r="FY283" s="151">
        <v>350</v>
      </c>
      <c r="FZ283" s="151">
        <v>283</v>
      </c>
      <c r="GA283" s="151">
        <v>39</v>
      </c>
      <c r="GB283" s="151">
        <v>80</v>
      </c>
      <c r="GC283" s="151">
        <v>13</v>
      </c>
      <c r="GD283" s="151">
        <v>14</v>
      </c>
      <c r="GE283" s="151">
        <v>129</v>
      </c>
      <c r="GF283" s="151">
        <v>52</v>
      </c>
      <c r="GG283" s="151">
        <v>129</v>
      </c>
      <c r="GH283" s="151">
        <v>171</v>
      </c>
      <c r="GI283" s="151">
        <v>429</v>
      </c>
      <c r="GJ283" s="151">
        <v>1398</v>
      </c>
      <c r="GK283" s="151">
        <v>3546</v>
      </c>
      <c r="GL283" s="151">
        <v>2106</v>
      </c>
      <c r="GM283" s="151">
        <v>1301</v>
      </c>
      <c r="GN283" s="151">
        <v>268</v>
      </c>
      <c r="GO283" s="151">
        <v>5447</v>
      </c>
      <c r="GP283" s="151">
        <v>174</v>
      </c>
      <c r="GQ283" s="151">
        <v>666</v>
      </c>
      <c r="GR283" s="151">
        <v>1050</v>
      </c>
      <c r="GS283" s="151">
        <v>214</v>
      </c>
      <c r="GT283" s="151">
        <v>119</v>
      </c>
      <c r="GU283" s="151">
        <v>132</v>
      </c>
      <c r="GV283" s="151">
        <v>217</v>
      </c>
      <c r="GW283" s="151">
        <v>67</v>
      </c>
      <c r="GX283" s="151">
        <v>281</v>
      </c>
      <c r="GY283" s="151">
        <v>4371</v>
      </c>
      <c r="GZ283" s="151">
        <v>53</v>
      </c>
      <c r="HA283" s="151">
        <v>948</v>
      </c>
      <c r="HB283" s="151">
        <v>437</v>
      </c>
      <c r="HC283" s="151">
        <v>1453</v>
      </c>
      <c r="HD283" s="151">
        <v>487</v>
      </c>
      <c r="HE283" s="151">
        <v>49</v>
      </c>
      <c r="HF283" s="151">
        <v>651</v>
      </c>
      <c r="HG283" s="151">
        <v>593</v>
      </c>
      <c r="HH283" s="151">
        <v>304</v>
      </c>
      <c r="HI283" s="151">
        <v>400</v>
      </c>
      <c r="HJ283" s="151">
        <v>567</v>
      </c>
      <c r="HK283" s="151">
        <v>2144</v>
      </c>
      <c r="HL283" s="151">
        <v>1291</v>
      </c>
      <c r="HM283" s="151">
        <v>371</v>
      </c>
      <c r="HN283" s="151">
        <v>577</v>
      </c>
      <c r="HO283" s="151">
        <v>407</v>
      </c>
      <c r="HP283" s="151">
        <v>473</v>
      </c>
      <c r="HQ283" s="151">
        <v>183</v>
      </c>
      <c r="HR283" s="151">
        <v>344</v>
      </c>
      <c r="HS283" s="151">
        <v>397</v>
      </c>
      <c r="HT283" s="151">
        <v>195</v>
      </c>
      <c r="HU283" s="151">
        <v>64</v>
      </c>
      <c r="HV283" s="151">
        <v>841</v>
      </c>
      <c r="HW283" s="151">
        <v>362</v>
      </c>
      <c r="HX283" s="151">
        <v>2541</v>
      </c>
      <c r="HY283" s="151">
        <v>793</v>
      </c>
      <c r="HZ283" s="151">
        <v>265</v>
      </c>
      <c r="IA283" s="151">
        <v>523</v>
      </c>
      <c r="IB283" s="151">
        <v>93</v>
      </c>
      <c r="IC283" s="151">
        <v>2064</v>
      </c>
      <c r="ID283" s="151">
        <v>23</v>
      </c>
      <c r="IE283" s="151">
        <v>2444</v>
      </c>
      <c r="IF283" s="151">
        <v>40</v>
      </c>
      <c r="IG283" s="151">
        <v>44</v>
      </c>
      <c r="IH283" s="151">
        <v>445</v>
      </c>
      <c r="II283" s="151">
        <v>1694</v>
      </c>
      <c r="IJ283" s="151">
        <v>247</v>
      </c>
      <c r="IK283" s="151">
        <v>107</v>
      </c>
      <c r="IL283" s="151">
        <v>818</v>
      </c>
      <c r="IM283" s="151">
        <v>8443</v>
      </c>
      <c r="IN283" s="151">
        <v>3916</v>
      </c>
      <c r="IO283" s="151">
        <v>527</v>
      </c>
      <c r="IP283" s="151">
        <v>57</v>
      </c>
      <c r="IQ283" s="151">
        <v>243</v>
      </c>
      <c r="IR283" s="151">
        <v>103</v>
      </c>
      <c r="IS283" s="151">
        <v>123</v>
      </c>
      <c r="IT283" s="151">
        <v>1369</v>
      </c>
      <c r="IU283" s="151">
        <v>616</v>
      </c>
      <c r="IV283" s="151">
        <v>907</v>
      </c>
      <c r="IW283" s="151">
        <v>383</v>
      </c>
      <c r="IX283" s="151">
        <v>1138</v>
      </c>
      <c r="IY283" s="151">
        <v>593</v>
      </c>
      <c r="IZ283" s="151">
        <v>174</v>
      </c>
      <c r="JA283" s="151">
        <v>1378</v>
      </c>
      <c r="JB283" s="151">
        <v>1763</v>
      </c>
      <c r="JC283" s="151">
        <v>813</v>
      </c>
      <c r="JD283" s="151">
        <v>200</v>
      </c>
      <c r="JE283" s="151">
        <v>408</v>
      </c>
      <c r="JF283" s="151">
        <v>406</v>
      </c>
      <c r="JG283" s="151">
        <v>465</v>
      </c>
      <c r="JH283" s="151">
        <v>2937</v>
      </c>
      <c r="JI283" s="151">
        <v>371</v>
      </c>
      <c r="JJ283" s="151">
        <v>160</v>
      </c>
      <c r="JK283" s="151">
        <v>324</v>
      </c>
      <c r="JL283" s="151">
        <v>622</v>
      </c>
      <c r="JM283" s="151">
        <v>659</v>
      </c>
      <c r="JN283" s="151">
        <v>693</v>
      </c>
      <c r="JO283" s="151">
        <v>466</v>
      </c>
      <c r="JP283" s="151">
        <v>1040</v>
      </c>
      <c r="JQ283" s="151">
        <v>549</v>
      </c>
      <c r="JR283" s="151">
        <v>581</v>
      </c>
      <c r="JS283" s="151">
        <v>204</v>
      </c>
      <c r="JT283" s="151">
        <v>2205</v>
      </c>
      <c r="JU283" s="151">
        <v>174</v>
      </c>
      <c r="JV283" s="151"/>
      <c r="JW283" s="151">
        <v>543</v>
      </c>
      <c r="JX283" s="151">
        <v>349</v>
      </c>
      <c r="JY283" s="151">
        <v>831</v>
      </c>
      <c r="JZ283" s="151">
        <v>131</v>
      </c>
      <c r="KA283" s="151">
        <v>85</v>
      </c>
      <c r="KB283" s="151">
        <v>159</v>
      </c>
      <c r="KC283" s="151">
        <v>324</v>
      </c>
      <c r="KD283" s="151">
        <v>1038</v>
      </c>
      <c r="KE283" s="151">
        <v>244</v>
      </c>
      <c r="KF283" s="151">
        <v>287</v>
      </c>
      <c r="KG283" s="151">
        <v>55</v>
      </c>
      <c r="KH283" s="151">
        <v>69</v>
      </c>
      <c r="KI283" s="151">
        <v>163</v>
      </c>
      <c r="KJ283" s="151">
        <v>90</v>
      </c>
      <c r="KK283" s="151">
        <v>12</v>
      </c>
      <c r="KL283" s="151">
        <v>274</v>
      </c>
      <c r="KM283" s="151">
        <v>139</v>
      </c>
      <c r="KN283" s="151">
        <v>108</v>
      </c>
      <c r="KO283" s="151">
        <v>88</v>
      </c>
      <c r="KP283" s="151">
        <v>239</v>
      </c>
      <c r="KQ283" s="151">
        <v>288</v>
      </c>
      <c r="KR283" s="151">
        <v>115</v>
      </c>
      <c r="KS283" s="151">
        <v>161</v>
      </c>
      <c r="KT283" s="151">
        <v>118</v>
      </c>
      <c r="KU283" s="151">
        <v>11</v>
      </c>
      <c r="KV283" s="151">
        <v>1</v>
      </c>
      <c r="KW283" s="151">
        <v>192</v>
      </c>
      <c r="KX283" s="151">
        <v>318</v>
      </c>
      <c r="KY283" s="151">
        <v>382</v>
      </c>
      <c r="KZ283" s="151">
        <v>20</v>
      </c>
      <c r="LA283" s="151">
        <v>74</v>
      </c>
      <c r="LB283" s="151">
        <v>258</v>
      </c>
      <c r="LC283" s="151">
        <v>1</v>
      </c>
      <c r="LD283" s="151">
        <v>137</v>
      </c>
      <c r="LE283" s="151">
        <v>130</v>
      </c>
      <c r="LF283" s="151">
        <v>126</v>
      </c>
      <c r="LG283" s="151">
        <v>26</v>
      </c>
      <c r="LH283" s="151">
        <v>84</v>
      </c>
      <c r="LI283" s="151">
        <v>144</v>
      </c>
      <c r="LJ283" s="151">
        <v>99</v>
      </c>
      <c r="LK283" s="151">
        <v>7</v>
      </c>
      <c r="LL283" s="151">
        <v>105</v>
      </c>
      <c r="LM283" s="151">
        <v>6</v>
      </c>
      <c r="LN283" s="151">
        <v>1300</v>
      </c>
      <c r="LO283" s="151">
        <v>42</v>
      </c>
      <c r="LP283" s="151">
        <v>85</v>
      </c>
      <c r="LQ283" s="151">
        <v>69</v>
      </c>
      <c r="LR283" s="151">
        <v>216</v>
      </c>
      <c r="LS283" s="151">
        <v>147</v>
      </c>
      <c r="LT283" s="151">
        <v>20</v>
      </c>
      <c r="LU283" s="151">
        <v>243</v>
      </c>
      <c r="LV283" s="151">
        <v>23</v>
      </c>
      <c r="LW283" s="151">
        <v>96</v>
      </c>
      <c r="LX283" s="151">
        <v>611</v>
      </c>
      <c r="LY283" s="151">
        <v>191</v>
      </c>
      <c r="LZ283" s="151">
        <v>52</v>
      </c>
      <c r="MA283" s="151">
        <v>871</v>
      </c>
      <c r="MB283" s="151">
        <v>310</v>
      </c>
      <c r="MC283" s="151">
        <v>93</v>
      </c>
      <c r="MD283" s="151">
        <v>23</v>
      </c>
      <c r="ME283" s="151">
        <v>83</v>
      </c>
      <c r="MF283" s="151">
        <v>90</v>
      </c>
      <c r="MG283" s="151">
        <v>315</v>
      </c>
      <c r="MH283" s="151">
        <v>211</v>
      </c>
      <c r="MI283" s="151">
        <v>1713</v>
      </c>
      <c r="MJ283" s="151">
        <v>81</v>
      </c>
      <c r="MK283" s="151">
        <v>39</v>
      </c>
      <c r="ML283" s="151">
        <v>154</v>
      </c>
      <c r="MM283" s="151">
        <v>30</v>
      </c>
      <c r="MN283" s="151">
        <v>63</v>
      </c>
      <c r="MO283" s="151">
        <v>229</v>
      </c>
      <c r="MP283" s="151">
        <v>306</v>
      </c>
      <c r="MQ283" s="151">
        <v>75</v>
      </c>
      <c r="MR283" s="151">
        <v>643</v>
      </c>
      <c r="MS283" s="151">
        <v>147</v>
      </c>
      <c r="MT283" s="151">
        <v>931</v>
      </c>
      <c r="MU283" s="151">
        <v>142</v>
      </c>
      <c r="MV283" s="151">
        <v>238</v>
      </c>
      <c r="MW283" s="151">
        <v>276</v>
      </c>
      <c r="MX283" s="151">
        <v>110</v>
      </c>
      <c r="MY283" s="151">
        <v>247</v>
      </c>
      <c r="MZ283" s="151">
        <v>203</v>
      </c>
      <c r="NA283" s="151">
        <v>2048</v>
      </c>
      <c r="NB283" s="151">
        <v>280</v>
      </c>
      <c r="NC283" s="151">
        <v>70</v>
      </c>
      <c r="ND283" s="151">
        <v>494</v>
      </c>
      <c r="NE283" s="151">
        <v>84</v>
      </c>
      <c r="NF283" s="151">
        <v>257</v>
      </c>
      <c r="NG283" s="151">
        <v>55</v>
      </c>
      <c r="NH283" s="151">
        <v>20</v>
      </c>
      <c r="NI283" s="151">
        <v>5</v>
      </c>
      <c r="NJ283" s="151">
        <v>26</v>
      </c>
      <c r="NK283" s="151">
        <v>79</v>
      </c>
      <c r="NL283" s="151">
        <v>347</v>
      </c>
      <c r="NM283" s="151">
        <v>308</v>
      </c>
      <c r="NN283" s="151">
        <v>957</v>
      </c>
      <c r="NO283" s="151">
        <v>785</v>
      </c>
      <c r="NP283" s="151">
        <v>6275</v>
      </c>
      <c r="NQ283" s="151">
        <v>4951</v>
      </c>
      <c r="NR283" s="151">
        <v>2199</v>
      </c>
      <c r="NS283" s="151">
        <v>117</v>
      </c>
      <c r="NT283" s="151">
        <v>13</v>
      </c>
      <c r="NU283" s="151">
        <v>179</v>
      </c>
      <c r="NV283" s="151">
        <v>143</v>
      </c>
      <c r="NW283" s="151">
        <v>440</v>
      </c>
      <c r="NX283" s="151">
        <v>15</v>
      </c>
      <c r="NY283" s="151">
        <v>60</v>
      </c>
      <c r="NZ283" s="151">
        <v>85</v>
      </c>
      <c r="OA283" s="151">
        <v>99</v>
      </c>
      <c r="OB283" s="151">
        <v>106</v>
      </c>
      <c r="OC283" s="151">
        <v>827</v>
      </c>
      <c r="OD283" s="151"/>
      <c r="OE283" s="151">
        <v>511</v>
      </c>
      <c r="OF283" s="151">
        <v>797</v>
      </c>
      <c r="OG283" s="151">
        <v>34</v>
      </c>
      <c r="OH283" s="151">
        <v>11</v>
      </c>
      <c r="OI283" s="151">
        <v>100</v>
      </c>
      <c r="OJ283" s="151">
        <v>2251</v>
      </c>
      <c r="OK283" s="151">
        <v>2759</v>
      </c>
      <c r="OL283" s="151">
        <v>3947</v>
      </c>
      <c r="OM283" s="151">
        <v>163</v>
      </c>
      <c r="ON283" s="151">
        <v>22</v>
      </c>
      <c r="OO283" s="152">
        <v>577</v>
      </c>
      <c r="OP283" s="142">
        <v>187263</v>
      </c>
      <c r="OQ283" s="153">
        <v>157672</v>
      </c>
      <c r="OR283" s="151">
        <v>1812</v>
      </c>
      <c r="OS283" s="151">
        <v>173</v>
      </c>
      <c r="OT283" s="151">
        <v>45</v>
      </c>
      <c r="OU283" s="151">
        <v>1</v>
      </c>
      <c r="OV283" s="151">
        <v>2330</v>
      </c>
      <c r="OW283" s="151">
        <v>35426</v>
      </c>
      <c r="OX283" s="151"/>
      <c r="OY283" s="151"/>
      <c r="OZ283" s="151">
        <v>23</v>
      </c>
      <c r="PA283" s="151">
        <v>7</v>
      </c>
      <c r="PB283" s="151"/>
      <c r="PC283" s="151"/>
      <c r="PD283" s="151">
        <v>26</v>
      </c>
      <c r="PE283" s="151">
        <v>9</v>
      </c>
      <c r="PF283" s="151"/>
      <c r="PG283" s="151"/>
      <c r="PH283" s="151">
        <v>72</v>
      </c>
      <c r="PI283" s="151">
        <v>18</v>
      </c>
      <c r="PJ283" s="154"/>
      <c r="PK283" s="142">
        <v>197614</v>
      </c>
      <c r="PL283" s="142">
        <v>384877</v>
      </c>
    </row>
    <row r="284" spans="1:428" ht="15" x14ac:dyDescent="0.25">
      <c r="A284" s="156">
        <v>425000</v>
      </c>
      <c r="B284" s="157" t="s">
        <v>735</v>
      </c>
      <c r="C284" s="147" t="s">
        <v>463</v>
      </c>
      <c r="D284" s="153">
        <v>16</v>
      </c>
      <c r="E284" s="151">
        <v>25</v>
      </c>
      <c r="F284" s="151">
        <v>10</v>
      </c>
      <c r="G284" s="151">
        <v>25</v>
      </c>
      <c r="H284" s="151">
        <v>4</v>
      </c>
      <c r="I284" s="151">
        <v>12</v>
      </c>
      <c r="J284" s="151">
        <v>1034</v>
      </c>
      <c r="K284" s="151">
        <v>303</v>
      </c>
      <c r="L284" s="151">
        <v>28</v>
      </c>
      <c r="M284" s="151">
        <v>193</v>
      </c>
      <c r="N284" s="151">
        <v>2</v>
      </c>
      <c r="O284" s="151">
        <v>1</v>
      </c>
      <c r="P284" s="151">
        <v>4</v>
      </c>
      <c r="Q284" s="151">
        <v>22</v>
      </c>
      <c r="R284" s="151">
        <v>12</v>
      </c>
      <c r="S284" s="151">
        <v>2</v>
      </c>
      <c r="T284" s="151">
        <v>2</v>
      </c>
      <c r="U284" s="151">
        <v>1</v>
      </c>
      <c r="V284" s="151">
        <v>1</v>
      </c>
      <c r="W284" s="151">
        <v>2</v>
      </c>
      <c r="X284" s="151">
        <v>6</v>
      </c>
      <c r="Y284" s="151">
        <v>9</v>
      </c>
      <c r="Z284" s="151">
        <v>1203</v>
      </c>
      <c r="AA284" s="151">
        <v>1</v>
      </c>
      <c r="AB284" s="151">
        <v>12</v>
      </c>
      <c r="AC284" s="151">
        <v>53</v>
      </c>
      <c r="AD284" s="151">
        <v>39</v>
      </c>
      <c r="AE284" s="151">
        <v>13</v>
      </c>
      <c r="AF284" s="151">
        <v>53</v>
      </c>
      <c r="AG284" s="151">
        <v>16</v>
      </c>
      <c r="AH284" s="151">
        <v>59</v>
      </c>
      <c r="AI284" s="151">
        <v>20</v>
      </c>
      <c r="AJ284" s="151">
        <v>88</v>
      </c>
      <c r="AK284" s="151">
        <v>16</v>
      </c>
      <c r="AL284" s="151">
        <v>73</v>
      </c>
      <c r="AM284" s="151">
        <v>33</v>
      </c>
      <c r="AN284" s="151">
        <v>16</v>
      </c>
      <c r="AO284" s="151">
        <v>7</v>
      </c>
      <c r="AP284" s="151">
        <v>8</v>
      </c>
      <c r="AQ284" s="151">
        <v>13</v>
      </c>
      <c r="AR284" s="151">
        <v>3</v>
      </c>
      <c r="AS284" s="151">
        <v>12</v>
      </c>
      <c r="AT284" s="151">
        <v>2</v>
      </c>
      <c r="AU284" s="151">
        <v>9</v>
      </c>
      <c r="AV284" s="151">
        <v>1</v>
      </c>
      <c r="AW284" s="151">
        <v>4</v>
      </c>
      <c r="AX284" s="151">
        <v>4</v>
      </c>
      <c r="AY284" s="151">
        <v>1</v>
      </c>
      <c r="AZ284" s="151">
        <v>7</v>
      </c>
      <c r="BA284" s="151">
        <v>1</v>
      </c>
      <c r="BB284" s="151">
        <v>2</v>
      </c>
      <c r="BC284" s="151">
        <v>2</v>
      </c>
      <c r="BD284" s="151">
        <v>116</v>
      </c>
      <c r="BE284" s="151">
        <v>9</v>
      </c>
      <c r="BF284" s="151">
        <v>3</v>
      </c>
      <c r="BG284" s="151">
        <v>0</v>
      </c>
      <c r="BH284" s="151">
        <v>31</v>
      </c>
      <c r="BI284" s="151">
        <v>3</v>
      </c>
      <c r="BJ284" s="151">
        <v>7</v>
      </c>
      <c r="BK284" s="151">
        <v>4</v>
      </c>
      <c r="BL284" s="151">
        <v>13</v>
      </c>
      <c r="BM284" s="151">
        <v>3</v>
      </c>
      <c r="BN284" s="151">
        <v>2</v>
      </c>
      <c r="BO284" s="151">
        <v>7</v>
      </c>
      <c r="BP284" s="151">
        <v>2</v>
      </c>
      <c r="BQ284" s="151">
        <v>12</v>
      </c>
      <c r="BR284" s="151">
        <v>19</v>
      </c>
      <c r="BS284" s="151">
        <v>30</v>
      </c>
      <c r="BT284" s="151">
        <v>2</v>
      </c>
      <c r="BU284" s="151">
        <v>2</v>
      </c>
      <c r="BV284" s="151">
        <v>3</v>
      </c>
      <c r="BW284" s="151">
        <v>4</v>
      </c>
      <c r="BX284" s="151">
        <v>3</v>
      </c>
      <c r="BY284" s="151">
        <v>5</v>
      </c>
      <c r="BZ284" s="151">
        <v>12</v>
      </c>
      <c r="CA284" s="151">
        <v>3</v>
      </c>
      <c r="CB284" s="151">
        <v>2</v>
      </c>
      <c r="CC284" s="151">
        <v>21</v>
      </c>
      <c r="CD284" s="151">
        <v>3</v>
      </c>
      <c r="CE284" s="151">
        <v>2</v>
      </c>
      <c r="CF284" s="151">
        <v>11</v>
      </c>
      <c r="CG284" s="151">
        <v>12</v>
      </c>
      <c r="CH284" s="151">
        <v>7</v>
      </c>
      <c r="CI284" s="151">
        <v>2</v>
      </c>
      <c r="CJ284" s="151">
        <v>20</v>
      </c>
      <c r="CK284" s="151">
        <v>6</v>
      </c>
      <c r="CL284" s="151">
        <v>3</v>
      </c>
      <c r="CM284" s="151">
        <v>27</v>
      </c>
      <c r="CN284" s="151">
        <v>1</v>
      </c>
      <c r="CO284" s="151">
        <v>0</v>
      </c>
      <c r="CP284" s="151">
        <v>7</v>
      </c>
      <c r="CQ284" s="151">
        <v>4</v>
      </c>
      <c r="CR284" s="151">
        <v>29</v>
      </c>
      <c r="CS284" s="151">
        <v>3</v>
      </c>
      <c r="CT284" s="151">
        <v>2</v>
      </c>
      <c r="CU284" s="151">
        <v>3</v>
      </c>
      <c r="CV284" s="151">
        <v>3</v>
      </c>
      <c r="CW284" s="151">
        <v>4</v>
      </c>
      <c r="CX284" s="151">
        <v>6</v>
      </c>
      <c r="CY284" s="151">
        <v>3</v>
      </c>
      <c r="CZ284" s="151">
        <v>5</v>
      </c>
      <c r="DA284" s="151">
        <v>16</v>
      </c>
      <c r="DB284" s="151">
        <v>8</v>
      </c>
      <c r="DC284" s="151">
        <v>11</v>
      </c>
      <c r="DD284" s="151">
        <v>18</v>
      </c>
      <c r="DE284" s="151">
        <v>1</v>
      </c>
      <c r="DF284" s="151">
        <v>3</v>
      </c>
      <c r="DG284" s="151">
        <v>1</v>
      </c>
      <c r="DH284" s="151">
        <v>12</v>
      </c>
      <c r="DI284" s="151">
        <v>6</v>
      </c>
      <c r="DJ284" s="151">
        <v>0</v>
      </c>
      <c r="DK284" s="151">
        <v>0</v>
      </c>
      <c r="DL284" s="151">
        <v>1</v>
      </c>
      <c r="DM284" s="151">
        <v>3</v>
      </c>
      <c r="DN284" s="151">
        <v>6</v>
      </c>
      <c r="DO284" s="151">
        <v>1</v>
      </c>
      <c r="DP284" s="151">
        <v>2</v>
      </c>
      <c r="DQ284" s="151">
        <v>2</v>
      </c>
      <c r="DR284" s="151">
        <v>5</v>
      </c>
      <c r="DS284" s="151">
        <v>18</v>
      </c>
      <c r="DT284" s="151">
        <v>7</v>
      </c>
      <c r="DU284" s="151">
        <v>0</v>
      </c>
      <c r="DV284" s="151">
        <v>1</v>
      </c>
      <c r="DW284" s="151">
        <v>1</v>
      </c>
      <c r="DX284" s="151">
        <v>1</v>
      </c>
      <c r="DY284" s="151">
        <v>2</v>
      </c>
      <c r="DZ284" s="151">
        <v>5</v>
      </c>
      <c r="EA284" s="151">
        <v>4</v>
      </c>
      <c r="EB284" s="151">
        <v>10</v>
      </c>
      <c r="EC284" s="151">
        <v>0</v>
      </c>
      <c r="ED284" s="151">
        <v>2</v>
      </c>
      <c r="EE284" s="151">
        <v>81</v>
      </c>
      <c r="EF284" s="151">
        <v>3</v>
      </c>
      <c r="EG284" s="151">
        <v>5</v>
      </c>
      <c r="EH284" s="151">
        <v>9</v>
      </c>
      <c r="EI284" s="151">
        <v>8</v>
      </c>
      <c r="EJ284" s="151">
        <v>15</v>
      </c>
      <c r="EK284" s="151">
        <v>15</v>
      </c>
      <c r="EL284" s="151">
        <v>14</v>
      </c>
      <c r="EM284" s="151">
        <v>0</v>
      </c>
      <c r="EN284" s="151">
        <v>18</v>
      </c>
      <c r="EO284" s="151">
        <v>35</v>
      </c>
      <c r="EP284" s="151">
        <v>3</v>
      </c>
      <c r="EQ284" s="151">
        <v>25</v>
      </c>
      <c r="ER284" s="151">
        <v>20</v>
      </c>
      <c r="ES284" s="151">
        <v>266</v>
      </c>
      <c r="ET284" s="151">
        <v>60</v>
      </c>
      <c r="EU284" s="151">
        <v>6</v>
      </c>
      <c r="EV284" s="151">
        <v>5</v>
      </c>
      <c r="EW284" s="151">
        <v>0</v>
      </c>
      <c r="EX284" s="151">
        <v>15</v>
      </c>
      <c r="EY284" s="151">
        <v>31</v>
      </c>
      <c r="EZ284" s="151">
        <v>9</v>
      </c>
      <c r="FA284" s="151">
        <v>14</v>
      </c>
      <c r="FB284" s="151">
        <v>21</v>
      </c>
      <c r="FC284" s="151">
        <v>13</v>
      </c>
      <c r="FD284" s="151">
        <v>30</v>
      </c>
      <c r="FE284" s="151">
        <v>11</v>
      </c>
      <c r="FF284" s="151">
        <v>41</v>
      </c>
      <c r="FG284" s="151">
        <v>6</v>
      </c>
      <c r="FH284" s="151">
        <v>7</v>
      </c>
      <c r="FI284" s="151">
        <v>3</v>
      </c>
      <c r="FJ284" s="151">
        <v>2</v>
      </c>
      <c r="FK284" s="151">
        <v>6</v>
      </c>
      <c r="FL284" s="151">
        <v>3</v>
      </c>
      <c r="FM284" s="151">
        <v>5</v>
      </c>
      <c r="FN284" s="151">
        <v>5</v>
      </c>
      <c r="FO284" s="151">
        <v>1</v>
      </c>
      <c r="FP284" s="151">
        <v>3</v>
      </c>
      <c r="FQ284" s="151">
        <v>5</v>
      </c>
      <c r="FR284" s="151">
        <v>25</v>
      </c>
      <c r="FS284" s="151">
        <v>6</v>
      </c>
      <c r="FT284" s="151">
        <v>3</v>
      </c>
      <c r="FU284" s="151">
        <v>6</v>
      </c>
      <c r="FV284" s="151">
        <v>7</v>
      </c>
      <c r="FW284" s="151">
        <v>36</v>
      </c>
      <c r="FX284" s="151">
        <v>8</v>
      </c>
      <c r="FY284" s="151">
        <v>14</v>
      </c>
      <c r="FZ284" s="151">
        <v>194</v>
      </c>
      <c r="GA284" s="151">
        <v>1</v>
      </c>
      <c r="GB284" s="151">
        <v>1</v>
      </c>
      <c r="GC284" s="151">
        <v>1</v>
      </c>
      <c r="GD284" s="151">
        <v>8</v>
      </c>
      <c r="GE284" s="151">
        <v>10</v>
      </c>
      <c r="GF284" s="151">
        <v>0</v>
      </c>
      <c r="GG284" s="151">
        <v>1</v>
      </c>
      <c r="GH284" s="151">
        <v>3</v>
      </c>
      <c r="GI284" s="151">
        <v>16</v>
      </c>
      <c r="GJ284" s="151">
        <v>25</v>
      </c>
      <c r="GK284" s="151">
        <v>45</v>
      </c>
      <c r="GL284" s="151">
        <v>15</v>
      </c>
      <c r="GM284" s="151">
        <v>7</v>
      </c>
      <c r="GN284" s="151">
        <v>26</v>
      </c>
      <c r="GO284" s="151">
        <v>42</v>
      </c>
      <c r="GP284" s="151">
        <v>19</v>
      </c>
      <c r="GQ284" s="151">
        <v>147</v>
      </c>
      <c r="GR284" s="151">
        <v>270</v>
      </c>
      <c r="GS284" s="151">
        <v>61</v>
      </c>
      <c r="GT284" s="151">
        <v>93</v>
      </c>
      <c r="GU284" s="151">
        <v>47</v>
      </c>
      <c r="GV284" s="151">
        <v>70</v>
      </c>
      <c r="GW284" s="151">
        <v>15</v>
      </c>
      <c r="GX284" s="151">
        <v>33</v>
      </c>
      <c r="GY284" s="151">
        <v>565</v>
      </c>
      <c r="GZ284" s="151">
        <v>7</v>
      </c>
      <c r="HA284" s="151">
        <v>63</v>
      </c>
      <c r="HB284" s="151">
        <v>211</v>
      </c>
      <c r="HC284" s="151">
        <v>151</v>
      </c>
      <c r="HD284" s="151">
        <v>21</v>
      </c>
      <c r="HE284" s="151">
        <v>8</v>
      </c>
      <c r="HF284" s="151">
        <v>23</v>
      </c>
      <c r="HG284" s="151">
        <v>59</v>
      </c>
      <c r="HH284" s="151">
        <v>36</v>
      </c>
      <c r="HI284" s="151">
        <v>15</v>
      </c>
      <c r="HJ284" s="151">
        <v>28</v>
      </c>
      <c r="HK284" s="151">
        <v>2</v>
      </c>
      <c r="HL284" s="151">
        <v>7</v>
      </c>
      <c r="HM284" s="151">
        <v>2</v>
      </c>
      <c r="HN284" s="151">
        <v>6</v>
      </c>
      <c r="HO284" s="151">
        <v>11</v>
      </c>
      <c r="HP284" s="151">
        <v>2</v>
      </c>
      <c r="HQ284" s="151">
        <v>8</v>
      </c>
      <c r="HR284" s="151">
        <v>2</v>
      </c>
      <c r="HS284" s="151">
        <v>2</v>
      </c>
      <c r="HT284" s="151">
        <v>4</v>
      </c>
      <c r="HU284" s="151">
        <v>2</v>
      </c>
      <c r="HV284" s="151">
        <v>50</v>
      </c>
      <c r="HW284" s="151">
        <v>21</v>
      </c>
      <c r="HX284" s="151">
        <v>61</v>
      </c>
      <c r="HY284" s="151">
        <v>19</v>
      </c>
      <c r="HZ284" s="151">
        <v>3</v>
      </c>
      <c r="IA284" s="151">
        <v>12</v>
      </c>
      <c r="IB284" s="151">
        <v>3</v>
      </c>
      <c r="IC284" s="151">
        <v>19</v>
      </c>
      <c r="ID284" s="151">
        <v>0</v>
      </c>
      <c r="IE284" s="151">
        <v>142</v>
      </c>
      <c r="IF284" s="151">
        <v>2</v>
      </c>
      <c r="IG284" s="151">
        <v>3</v>
      </c>
      <c r="IH284" s="151">
        <v>4</v>
      </c>
      <c r="II284" s="151">
        <v>4</v>
      </c>
      <c r="IJ284" s="151">
        <v>1</v>
      </c>
      <c r="IK284" s="151">
        <v>1</v>
      </c>
      <c r="IL284" s="151">
        <v>5</v>
      </c>
      <c r="IM284" s="151">
        <v>50</v>
      </c>
      <c r="IN284" s="151">
        <v>55</v>
      </c>
      <c r="IO284" s="151">
        <v>1</v>
      </c>
      <c r="IP284" s="151">
        <v>5</v>
      </c>
      <c r="IQ284" s="151">
        <v>57</v>
      </c>
      <c r="IR284" s="151">
        <v>4</v>
      </c>
      <c r="IS284" s="151">
        <v>15</v>
      </c>
      <c r="IT284" s="151">
        <v>3</v>
      </c>
      <c r="IU284" s="151">
        <v>3</v>
      </c>
      <c r="IV284" s="151">
        <v>14</v>
      </c>
      <c r="IW284" s="151">
        <v>2</v>
      </c>
      <c r="IX284" s="151">
        <v>18</v>
      </c>
      <c r="IY284" s="151">
        <v>32</v>
      </c>
      <c r="IZ284" s="151">
        <v>1</v>
      </c>
      <c r="JA284" s="151">
        <v>15</v>
      </c>
      <c r="JB284" s="151">
        <v>26</v>
      </c>
      <c r="JC284" s="151">
        <v>22</v>
      </c>
      <c r="JD284" s="151">
        <v>3</v>
      </c>
      <c r="JE284" s="151">
        <v>3</v>
      </c>
      <c r="JF284" s="151">
        <v>8</v>
      </c>
      <c r="JG284" s="151">
        <v>2</v>
      </c>
      <c r="JH284" s="151">
        <v>78</v>
      </c>
      <c r="JI284" s="151">
        <v>6</v>
      </c>
      <c r="JJ284" s="151">
        <v>3</v>
      </c>
      <c r="JK284" s="151">
        <v>10</v>
      </c>
      <c r="JL284" s="151">
        <v>509</v>
      </c>
      <c r="JM284" s="151">
        <v>1418</v>
      </c>
      <c r="JN284" s="151">
        <v>1264</v>
      </c>
      <c r="JO284" s="151">
        <v>617</v>
      </c>
      <c r="JP284" s="151">
        <v>1332</v>
      </c>
      <c r="JQ284" s="151">
        <v>200</v>
      </c>
      <c r="JR284" s="151">
        <v>397</v>
      </c>
      <c r="JS284" s="151">
        <v>242</v>
      </c>
      <c r="JT284" s="151">
        <v>2298</v>
      </c>
      <c r="JU284" s="151">
        <v>2</v>
      </c>
      <c r="JV284" s="151"/>
      <c r="JW284" s="151">
        <v>329</v>
      </c>
      <c r="JX284" s="151">
        <v>187</v>
      </c>
      <c r="JY284" s="151">
        <v>16</v>
      </c>
      <c r="JZ284" s="151">
        <v>219</v>
      </c>
      <c r="KA284" s="151">
        <v>76</v>
      </c>
      <c r="KB284" s="151">
        <v>40</v>
      </c>
      <c r="KC284" s="151">
        <v>81</v>
      </c>
      <c r="KD284" s="151">
        <v>5464</v>
      </c>
      <c r="KE284" s="151">
        <v>214</v>
      </c>
      <c r="KF284" s="151">
        <v>13</v>
      </c>
      <c r="KG284" s="151">
        <v>3</v>
      </c>
      <c r="KH284" s="151">
        <v>4</v>
      </c>
      <c r="KI284" s="151">
        <v>12</v>
      </c>
      <c r="KJ284" s="151">
        <v>2</v>
      </c>
      <c r="KK284" s="151">
        <v>2</v>
      </c>
      <c r="KL284" s="151">
        <v>5</v>
      </c>
      <c r="KM284" s="151">
        <v>7</v>
      </c>
      <c r="KN284" s="151">
        <v>5</v>
      </c>
      <c r="KO284" s="151">
        <v>9</v>
      </c>
      <c r="KP284" s="151">
        <v>11</v>
      </c>
      <c r="KQ284" s="151">
        <v>67</v>
      </c>
      <c r="KR284" s="151">
        <v>10</v>
      </c>
      <c r="KS284" s="151">
        <v>32</v>
      </c>
      <c r="KT284" s="151">
        <v>1</v>
      </c>
      <c r="KU284" s="151">
        <v>0</v>
      </c>
      <c r="KV284" s="151">
        <v>0</v>
      </c>
      <c r="KW284" s="151">
        <v>16</v>
      </c>
      <c r="KX284" s="151">
        <v>22</v>
      </c>
      <c r="KY284" s="151">
        <v>19</v>
      </c>
      <c r="KZ284" s="151">
        <v>3</v>
      </c>
      <c r="LA284" s="151">
        <v>9</v>
      </c>
      <c r="LB284" s="151">
        <v>5</v>
      </c>
      <c r="LC284" s="151">
        <v>0</v>
      </c>
      <c r="LD284" s="151">
        <v>2</v>
      </c>
      <c r="LE284" s="151">
        <v>2</v>
      </c>
      <c r="LF284" s="151">
        <v>2</v>
      </c>
      <c r="LG284" s="151">
        <v>0</v>
      </c>
      <c r="LH284" s="151">
        <v>1</v>
      </c>
      <c r="LI284" s="151">
        <v>1</v>
      </c>
      <c r="LJ284" s="151">
        <v>1</v>
      </c>
      <c r="LK284" s="151">
        <v>2</v>
      </c>
      <c r="LL284" s="151">
        <v>2</v>
      </c>
      <c r="LM284" s="151">
        <v>0</v>
      </c>
      <c r="LN284" s="151">
        <v>15</v>
      </c>
      <c r="LO284" s="151">
        <v>767</v>
      </c>
      <c r="LP284" s="151">
        <v>10499</v>
      </c>
      <c r="LQ284" s="151">
        <v>1915</v>
      </c>
      <c r="LR284" s="151">
        <v>2</v>
      </c>
      <c r="LS284" s="151">
        <v>2</v>
      </c>
      <c r="LT284" s="151">
        <v>0</v>
      </c>
      <c r="LU284" s="151">
        <v>70</v>
      </c>
      <c r="LV284" s="151">
        <v>0</v>
      </c>
      <c r="LW284" s="151">
        <v>2</v>
      </c>
      <c r="LX284" s="151">
        <v>14</v>
      </c>
      <c r="LY284" s="151">
        <v>2</v>
      </c>
      <c r="LZ284" s="151">
        <v>1</v>
      </c>
      <c r="MA284" s="151">
        <v>23</v>
      </c>
      <c r="MB284" s="151">
        <v>3</v>
      </c>
      <c r="MC284" s="151">
        <v>3</v>
      </c>
      <c r="MD284" s="151">
        <v>1</v>
      </c>
      <c r="ME284" s="151">
        <v>24</v>
      </c>
      <c r="MF284" s="151">
        <v>2</v>
      </c>
      <c r="MG284" s="151">
        <v>20</v>
      </c>
      <c r="MH284" s="151">
        <v>4</v>
      </c>
      <c r="MI284" s="151">
        <v>37</v>
      </c>
      <c r="MJ284" s="151">
        <v>1</v>
      </c>
      <c r="MK284" s="151">
        <v>1</v>
      </c>
      <c r="ML284" s="151">
        <v>2</v>
      </c>
      <c r="MM284" s="151">
        <v>0</v>
      </c>
      <c r="MN284" s="151">
        <v>4</v>
      </c>
      <c r="MO284" s="151">
        <v>3</v>
      </c>
      <c r="MP284" s="151">
        <v>12</v>
      </c>
      <c r="MQ284" s="151">
        <v>9</v>
      </c>
      <c r="MR284" s="151">
        <v>18</v>
      </c>
      <c r="MS284" s="151">
        <v>3</v>
      </c>
      <c r="MT284" s="151">
        <v>25</v>
      </c>
      <c r="MU284" s="151">
        <v>5</v>
      </c>
      <c r="MV284" s="151">
        <v>4</v>
      </c>
      <c r="MW284" s="151">
        <v>8</v>
      </c>
      <c r="MX284" s="151">
        <v>5</v>
      </c>
      <c r="MY284" s="151">
        <v>6</v>
      </c>
      <c r="MZ284" s="151">
        <v>4</v>
      </c>
      <c r="NA284" s="151">
        <v>44</v>
      </c>
      <c r="NB284" s="151">
        <v>18</v>
      </c>
      <c r="NC284" s="151">
        <v>4</v>
      </c>
      <c r="ND284" s="151">
        <v>18</v>
      </c>
      <c r="NE284" s="151">
        <v>13</v>
      </c>
      <c r="NF284" s="151">
        <v>15</v>
      </c>
      <c r="NG284" s="151">
        <v>0</v>
      </c>
      <c r="NH284" s="151">
        <v>4</v>
      </c>
      <c r="NI284" s="151">
        <v>1</v>
      </c>
      <c r="NJ284" s="151">
        <v>0</v>
      </c>
      <c r="NK284" s="151">
        <v>1</v>
      </c>
      <c r="NL284" s="151">
        <v>5</v>
      </c>
      <c r="NM284" s="151">
        <v>3</v>
      </c>
      <c r="NN284" s="151">
        <v>15</v>
      </c>
      <c r="NO284" s="151">
        <v>23</v>
      </c>
      <c r="NP284" s="151">
        <v>97</v>
      </c>
      <c r="NQ284" s="151">
        <v>134</v>
      </c>
      <c r="NR284" s="151">
        <v>27</v>
      </c>
      <c r="NS284" s="151">
        <v>18</v>
      </c>
      <c r="NT284" s="151">
        <v>2</v>
      </c>
      <c r="NU284" s="151">
        <v>19</v>
      </c>
      <c r="NV284" s="151">
        <v>4</v>
      </c>
      <c r="NW284" s="151">
        <v>4</v>
      </c>
      <c r="NX284" s="151">
        <v>16</v>
      </c>
      <c r="NY284" s="151">
        <v>3</v>
      </c>
      <c r="NZ284" s="151">
        <v>3</v>
      </c>
      <c r="OA284" s="151">
        <v>3</v>
      </c>
      <c r="OB284" s="151">
        <v>2</v>
      </c>
      <c r="OC284" s="151">
        <v>11</v>
      </c>
      <c r="OD284" s="151"/>
      <c r="OE284" s="151">
        <v>69</v>
      </c>
      <c r="OF284" s="151">
        <v>11</v>
      </c>
      <c r="OG284" s="151">
        <v>3</v>
      </c>
      <c r="OH284" s="151">
        <v>1</v>
      </c>
      <c r="OI284" s="151">
        <v>3</v>
      </c>
      <c r="OJ284" s="151">
        <v>84</v>
      </c>
      <c r="OK284" s="151">
        <v>69</v>
      </c>
      <c r="OL284" s="151">
        <v>69</v>
      </c>
      <c r="OM284" s="151">
        <v>4</v>
      </c>
      <c r="ON284" s="151">
        <v>2</v>
      </c>
      <c r="OO284" s="152">
        <v>15</v>
      </c>
      <c r="OP284" s="142">
        <v>37741</v>
      </c>
      <c r="OQ284" s="153">
        <v>3610</v>
      </c>
      <c r="OR284" s="151">
        <v>2334</v>
      </c>
      <c r="OS284" s="151">
        <v>14</v>
      </c>
      <c r="OT284" s="151">
        <v>7</v>
      </c>
      <c r="OU284" s="151">
        <v>0</v>
      </c>
      <c r="OV284" s="151">
        <v>136</v>
      </c>
      <c r="OW284" s="151">
        <v>3585</v>
      </c>
      <c r="OX284" s="151"/>
      <c r="OY284" s="151"/>
      <c r="OZ284" s="151">
        <v>50</v>
      </c>
      <c r="PA284" s="151">
        <v>1</v>
      </c>
      <c r="PB284" s="151"/>
      <c r="PC284" s="151"/>
      <c r="PD284" s="151">
        <v>27</v>
      </c>
      <c r="PE284" s="151">
        <v>1</v>
      </c>
      <c r="PF284" s="151"/>
      <c r="PG284" s="151"/>
      <c r="PH284" s="151">
        <v>38</v>
      </c>
      <c r="PI284" s="151">
        <v>1</v>
      </c>
      <c r="PJ284" s="154"/>
      <c r="PK284" s="142">
        <v>9805</v>
      </c>
      <c r="PL284" s="142">
        <v>47545</v>
      </c>
    </row>
    <row r="285" spans="1:428" ht="15" x14ac:dyDescent="0.25">
      <c r="A285" s="156" t="s">
        <v>638</v>
      </c>
      <c r="B285" s="157" t="s">
        <v>735</v>
      </c>
      <c r="C285" s="147" t="s">
        <v>464</v>
      </c>
      <c r="D285" s="153"/>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c r="AE285" s="151"/>
      <c r="AF285" s="151"/>
      <c r="AG285" s="151"/>
      <c r="AH285" s="151"/>
      <c r="AI285" s="151"/>
      <c r="AJ285" s="151"/>
      <c r="AK285" s="151"/>
      <c r="AL285" s="151"/>
      <c r="AM285" s="151"/>
      <c r="AN285" s="151"/>
      <c r="AO285" s="151"/>
      <c r="AP285" s="151"/>
      <c r="AQ285" s="151"/>
      <c r="AR285" s="151"/>
      <c r="AS285" s="151"/>
      <c r="AT285" s="151"/>
      <c r="AU285" s="151"/>
      <c r="AV285" s="151"/>
      <c r="AW285" s="151"/>
      <c r="AX285" s="151"/>
      <c r="AY285" s="151"/>
      <c r="AZ285" s="151"/>
      <c r="BA285" s="151"/>
      <c r="BB285" s="151"/>
      <c r="BC285" s="151"/>
      <c r="BD285" s="151"/>
      <c r="BE285" s="151"/>
      <c r="BF285" s="151"/>
      <c r="BG285" s="151"/>
      <c r="BH285" s="151"/>
      <c r="BI285" s="151"/>
      <c r="BJ285" s="151"/>
      <c r="BK285" s="151"/>
      <c r="BL285" s="151"/>
      <c r="BM285" s="151"/>
      <c r="BN285" s="151"/>
      <c r="BO285" s="151"/>
      <c r="BP285" s="151"/>
      <c r="BQ285" s="151"/>
      <c r="BR285" s="151"/>
      <c r="BS285" s="151"/>
      <c r="BT285" s="151"/>
      <c r="BU285" s="151"/>
      <c r="BV285" s="151"/>
      <c r="BW285" s="151"/>
      <c r="BX285" s="151"/>
      <c r="BY285" s="151"/>
      <c r="BZ285" s="151"/>
      <c r="CA285" s="151"/>
      <c r="CB285" s="151"/>
      <c r="CC285" s="151"/>
      <c r="CD285" s="151"/>
      <c r="CE285" s="151"/>
      <c r="CF285" s="151"/>
      <c r="CG285" s="151"/>
      <c r="CH285" s="151"/>
      <c r="CI285" s="151"/>
      <c r="CJ285" s="151"/>
      <c r="CK285" s="151"/>
      <c r="CL285" s="151"/>
      <c r="CM285" s="151"/>
      <c r="CN285" s="151"/>
      <c r="CO285" s="151"/>
      <c r="CP285" s="151"/>
      <c r="CQ285" s="151"/>
      <c r="CR285" s="151"/>
      <c r="CS285" s="151"/>
      <c r="CT285" s="151"/>
      <c r="CU285" s="151"/>
      <c r="CV285" s="151"/>
      <c r="CW285" s="151"/>
      <c r="CX285" s="151"/>
      <c r="CY285" s="151"/>
      <c r="CZ285" s="151"/>
      <c r="DA285" s="151"/>
      <c r="DB285" s="151"/>
      <c r="DC285" s="151"/>
      <c r="DD285" s="151"/>
      <c r="DE285" s="151"/>
      <c r="DF285" s="151"/>
      <c r="DG285" s="151"/>
      <c r="DH285" s="151"/>
      <c r="DI285" s="151"/>
      <c r="DJ285" s="151"/>
      <c r="DK285" s="151"/>
      <c r="DL285" s="151"/>
      <c r="DM285" s="151"/>
      <c r="DN285" s="151"/>
      <c r="DO285" s="151"/>
      <c r="DP285" s="151"/>
      <c r="DQ285" s="151"/>
      <c r="DR285" s="151"/>
      <c r="DS285" s="151"/>
      <c r="DT285" s="151"/>
      <c r="DU285" s="151"/>
      <c r="DV285" s="151"/>
      <c r="DW285" s="151"/>
      <c r="DX285" s="151"/>
      <c r="DY285" s="151"/>
      <c r="DZ285" s="151"/>
      <c r="EA285" s="151"/>
      <c r="EB285" s="151"/>
      <c r="EC285" s="151"/>
      <c r="ED285" s="151"/>
      <c r="EE285" s="151"/>
      <c r="EF285" s="151"/>
      <c r="EG285" s="151"/>
      <c r="EH285" s="151"/>
      <c r="EI285" s="151"/>
      <c r="EJ285" s="151"/>
      <c r="EK285" s="151"/>
      <c r="EL285" s="151"/>
      <c r="EM285" s="151"/>
      <c r="EN285" s="151"/>
      <c r="EO285" s="151"/>
      <c r="EP285" s="151"/>
      <c r="EQ285" s="151"/>
      <c r="ER285" s="151"/>
      <c r="ES285" s="151"/>
      <c r="ET285" s="151"/>
      <c r="EU285" s="151"/>
      <c r="EV285" s="151"/>
      <c r="EW285" s="151"/>
      <c r="EX285" s="151"/>
      <c r="EY285" s="151"/>
      <c r="EZ285" s="151"/>
      <c r="FA285" s="151"/>
      <c r="FB285" s="151"/>
      <c r="FC285" s="151"/>
      <c r="FD285" s="151"/>
      <c r="FE285" s="151"/>
      <c r="FF285" s="151"/>
      <c r="FG285" s="151"/>
      <c r="FH285" s="151"/>
      <c r="FI285" s="151"/>
      <c r="FJ285" s="151"/>
      <c r="FK285" s="151"/>
      <c r="FL285" s="151"/>
      <c r="FM285" s="151"/>
      <c r="FN285" s="151"/>
      <c r="FO285" s="151"/>
      <c r="FP285" s="151"/>
      <c r="FQ285" s="151"/>
      <c r="FR285" s="151"/>
      <c r="FS285" s="151"/>
      <c r="FT285" s="151"/>
      <c r="FU285" s="151"/>
      <c r="FV285" s="151"/>
      <c r="FW285" s="151"/>
      <c r="FX285" s="151"/>
      <c r="FY285" s="151"/>
      <c r="FZ285" s="151"/>
      <c r="GA285" s="151"/>
      <c r="GB285" s="151"/>
      <c r="GC285" s="151"/>
      <c r="GD285" s="151"/>
      <c r="GE285" s="151"/>
      <c r="GF285" s="151"/>
      <c r="GG285" s="151"/>
      <c r="GH285" s="151"/>
      <c r="GI285" s="151"/>
      <c r="GJ285" s="151"/>
      <c r="GK285" s="151"/>
      <c r="GL285" s="151"/>
      <c r="GM285" s="151"/>
      <c r="GN285" s="151"/>
      <c r="GO285" s="151"/>
      <c r="GP285" s="151"/>
      <c r="GQ285" s="151"/>
      <c r="GR285" s="151"/>
      <c r="GS285" s="151"/>
      <c r="GT285" s="151"/>
      <c r="GU285" s="151"/>
      <c r="GV285" s="151"/>
      <c r="GW285" s="151"/>
      <c r="GX285" s="151"/>
      <c r="GY285" s="151"/>
      <c r="GZ285" s="151"/>
      <c r="HA285" s="151"/>
      <c r="HB285" s="151"/>
      <c r="HC285" s="151"/>
      <c r="HD285" s="151"/>
      <c r="HE285" s="151"/>
      <c r="HF285" s="151"/>
      <c r="HG285" s="151"/>
      <c r="HH285" s="151"/>
      <c r="HI285" s="151"/>
      <c r="HJ285" s="151"/>
      <c r="HK285" s="151"/>
      <c r="HL285" s="151"/>
      <c r="HM285" s="151"/>
      <c r="HN285" s="151"/>
      <c r="HO285" s="151"/>
      <c r="HP285" s="151"/>
      <c r="HQ285" s="151"/>
      <c r="HR285" s="151"/>
      <c r="HS285" s="151"/>
      <c r="HT285" s="151"/>
      <c r="HU285" s="151"/>
      <c r="HV285" s="151"/>
      <c r="HW285" s="151"/>
      <c r="HX285" s="151"/>
      <c r="HY285" s="151"/>
      <c r="HZ285" s="151"/>
      <c r="IA285" s="151"/>
      <c r="IB285" s="151"/>
      <c r="IC285" s="151"/>
      <c r="ID285" s="151"/>
      <c r="IE285" s="151"/>
      <c r="IF285" s="151"/>
      <c r="IG285" s="151"/>
      <c r="IH285" s="151"/>
      <c r="II285" s="151"/>
      <c r="IJ285" s="151"/>
      <c r="IK285" s="151"/>
      <c r="IL285" s="151"/>
      <c r="IM285" s="151"/>
      <c r="IN285" s="151"/>
      <c r="IO285" s="151"/>
      <c r="IP285" s="151"/>
      <c r="IQ285" s="151"/>
      <c r="IR285" s="151"/>
      <c r="IS285" s="151"/>
      <c r="IT285" s="151"/>
      <c r="IU285" s="151"/>
      <c r="IV285" s="151"/>
      <c r="IW285" s="151"/>
      <c r="IX285" s="151"/>
      <c r="IY285" s="151"/>
      <c r="IZ285" s="151"/>
      <c r="JA285" s="151"/>
      <c r="JB285" s="151"/>
      <c r="JC285" s="151"/>
      <c r="JD285" s="151"/>
      <c r="JE285" s="151"/>
      <c r="JF285" s="151"/>
      <c r="JG285" s="151"/>
      <c r="JH285" s="151"/>
      <c r="JI285" s="151"/>
      <c r="JJ285" s="151"/>
      <c r="JK285" s="151"/>
      <c r="JL285" s="151"/>
      <c r="JM285" s="151"/>
      <c r="JN285" s="151"/>
      <c r="JO285" s="151"/>
      <c r="JP285" s="151"/>
      <c r="JQ285" s="151"/>
      <c r="JR285" s="151"/>
      <c r="JS285" s="151"/>
      <c r="JT285" s="151"/>
      <c r="JU285" s="151"/>
      <c r="JV285" s="151"/>
      <c r="JW285" s="151"/>
      <c r="JX285" s="151"/>
      <c r="JY285" s="151"/>
      <c r="JZ285" s="151"/>
      <c r="KA285" s="151"/>
      <c r="KB285" s="151"/>
      <c r="KC285" s="151"/>
      <c r="KD285" s="151"/>
      <c r="KE285" s="151"/>
      <c r="KF285" s="151"/>
      <c r="KG285" s="151"/>
      <c r="KH285" s="151"/>
      <c r="KI285" s="151"/>
      <c r="KJ285" s="151"/>
      <c r="KK285" s="151"/>
      <c r="KL285" s="151"/>
      <c r="KM285" s="151"/>
      <c r="KN285" s="151"/>
      <c r="KO285" s="151"/>
      <c r="KP285" s="151"/>
      <c r="KQ285" s="151"/>
      <c r="KR285" s="151"/>
      <c r="KS285" s="151"/>
      <c r="KT285" s="151"/>
      <c r="KU285" s="151"/>
      <c r="KV285" s="151"/>
      <c r="KW285" s="151"/>
      <c r="KX285" s="151"/>
      <c r="KY285" s="151"/>
      <c r="KZ285" s="151"/>
      <c r="LA285" s="151"/>
      <c r="LB285" s="151"/>
      <c r="LC285" s="151"/>
      <c r="LD285" s="151"/>
      <c r="LE285" s="151"/>
      <c r="LF285" s="151"/>
      <c r="LG285" s="151"/>
      <c r="LH285" s="151"/>
      <c r="LI285" s="151"/>
      <c r="LJ285" s="151"/>
      <c r="LK285" s="151"/>
      <c r="LL285" s="151"/>
      <c r="LM285" s="151"/>
      <c r="LN285" s="151"/>
      <c r="LO285" s="151"/>
      <c r="LP285" s="151"/>
      <c r="LQ285" s="151"/>
      <c r="LR285" s="151"/>
      <c r="LS285" s="151"/>
      <c r="LT285" s="151"/>
      <c r="LU285" s="151"/>
      <c r="LV285" s="151"/>
      <c r="LW285" s="151"/>
      <c r="LX285" s="151"/>
      <c r="LY285" s="151"/>
      <c r="LZ285" s="151"/>
      <c r="MA285" s="151"/>
      <c r="MB285" s="151"/>
      <c r="MC285" s="151"/>
      <c r="MD285" s="151"/>
      <c r="ME285" s="151"/>
      <c r="MF285" s="151"/>
      <c r="MG285" s="151"/>
      <c r="MH285" s="151"/>
      <c r="MI285" s="151"/>
      <c r="MJ285" s="151"/>
      <c r="MK285" s="151"/>
      <c r="ML285" s="151"/>
      <c r="MM285" s="151"/>
      <c r="MN285" s="151"/>
      <c r="MO285" s="151"/>
      <c r="MP285" s="151"/>
      <c r="MQ285" s="151"/>
      <c r="MR285" s="151"/>
      <c r="MS285" s="151"/>
      <c r="MT285" s="151"/>
      <c r="MU285" s="151"/>
      <c r="MV285" s="151"/>
      <c r="MW285" s="151"/>
      <c r="MX285" s="151"/>
      <c r="MY285" s="151"/>
      <c r="MZ285" s="151"/>
      <c r="NA285" s="151"/>
      <c r="NB285" s="151"/>
      <c r="NC285" s="151"/>
      <c r="ND285" s="151"/>
      <c r="NE285" s="151"/>
      <c r="NF285" s="151"/>
      <c r="NG285" s="151"/>
      <c r="NH285" s="151"/>
      <c r="NI285" s="151"/>
      <c r="NJ285" s="151"/>
      <c r="NK285" s="151"/>
      <c r="NL285" s="151"/>
      <c r="NM285" s="151"/>
      <c r="NN285" s="151"/>
      <c r="NO285" s="151"/>
      <c r="NP285" s="151"/>
      <c r="NQ285" s="151"/>
      <c r="NR285" s="151"/>
      <c r="NS285" s="151"/>
      <c r="NT285" s="151"/>
      <c r="NU285" s="151"/>
      <c r="NV285" s="151"/>
      <c r="NW285" s="151"/>
      <c r="NX285" s="151"/>
      <c r="NY285" s="151"/>
      <c r="NZ285" s="151"/>
      <c r="OA285" s="151"/>
      <c r="OB285" s="151"/>
      <c r="OC285" s="151"/>
      <c r="OD285" s="151"/>
      <c r="OE285" s="151"/>
      <c r="OF285" s="151"/>
      <c r="OG285" s="151"/>
      <c r="OH285" s="151"/>
      <c r="OI285" s="151"/>
      <c r="OJ285" s="151"/>
      <c r="OK285" s="151"/>
      <c r="OL285" s="151"/>
      <c r="OM285" s="151"/>
      <c r="ON285" s="151"/>
      <c r="OO285" s="152"/>
      <c r="OP285" s="142"/>
      <c r="OQ285" s="153"/>
      <c r="OR285" s="151"/>
      <c r="OS285" s="151"/>
      <c r="OT285" s="151"/>
      <c r="OU285" s="151"/>
      <c r="OV285" s="151"/>
      <c r="OW285" s="151"/>
      <c r="OX285" s="151">
        <v>38513</v>
      </c>
      <c r="OY285" s="151"/>
      <c r="OZ285" s="151"/>
      <c r="PA285" s="151"/>
      <c r="PB285" s="151"/>
      <c r="PC285" s="151"/>
      <c r="PD285" s="151"/>
      <c r="PE285" s="151"/>
      <c r="PF285" s="151"/>
      <c r="PG285" s="151"/>
      <c r="PH285" s="151"/>
      <c r="PI285" s="151"/>
      <c r="PJ285" s="154"/>
      <c r="PK285" s="142">
        <v>38513</v>
      </c>
      <c r="PL285" s="142">
        <v>38513</v>
      </c>
    </row>
    <row r="286" spans="1:428" ht="15" x14ac:dyDescent="0.25">
      <c r="A286" s="156">
        <v>441000</v>
      </c>
      <c r="B286" s="157" t="s">
        <v>735</v>
      </c>
      <c r="C286" s="147" t="s">
        <v>465</v>
      </c>
      <c r="D286" s="153">
        <v>0</v>
      </c>
      <c r="E286" s="151">
        <v>1</v>
      </c>
      <c r="F286" s="151">
        <v>0</v>
      </c>
      <c r="G286" s="151">
        <v>0</v>
      </c>
      <c r="H286" s="151">
        <v>0</v>
      </c>
      <c r="I286" s="151">
        <v>0</v>
      </c>
      <c r="J286" s="151">
        <v>0</v>
      </c>
      <c r="K286" s="151">
        <v>11</v>
      </c>
      <c r="L286" s="151">
        <v>0</v>
      </c>
      <c r="M286" s="151">
        <v>0</v>
      </c>
      <c r="N286" s="151">
        <v>0</v>
      </c>
      <c r="O286" s="151">
        <v>2</v>
      </c>
      <c r="P286" s="151"/>
      <c r="Q286" s="151">
        <v>73</v>
      </c>
      <c r="R286" s="151">
        <v>40</v>
      </c>
      <c r="S286" s="151">
        <v>6</v>
      </c>
      <c r="T286" s="151">
        <v>28</v>
      </c>
      <c r="U286" s="151">
        <v>9</v>
      </c>
      <c r="V286" s="151">
        <v>58</v>
      </c>
      <c r="W286" s="151">
        <v>40</v>
      </c>
      <c r="X286" s="151">
        <v>86</v>
      </c>
      <c r="Y286" s="151">
        <v>12</v>
      </c>
      <c r="Z286" s="151">
        <v>1</v>
      </c>
      <c r="AA286" s="151">
        <v>0</v>
      </c>
      <c r="AB286" s="151">
        <v>1</v>
      </c>
      <c r="AC286" s="151">
        <v>402</v>
      </c>
      <c r="AD286" s="151">
        <v>476</v>
      </c>
      <c r="AE286" s="151">
        <v>394</v>
      </c>
      <c r="AF286" s="151">
        <v>49</v>
      </c>
      <c r="AG286" s="151">
        <v>24</v>
      </c>
      <c r="AH286" s="151">
        <v>271</v>
      </c>
      <c r="AI286" s="151"/>
      <c r="AJ286" s="151">
        <v>11</v>
      </c>
      <c r="AK286" s="151">
        <v>28</v>
      </c>
      <c r="AL286" s="151">
        <v>200</v>
      </c>
      <c r="AM286" s="151">
        <v>2</v>
      </c>
      <c r="AN286" s="151">
        <v>137</v>
      </c>
      <c r="AO286" s="151">
        <v>27</v>
      </c>
      <c r="AP286" s="151">
        <v>37</v>
      </c>
      <c r="AQ286" s="151">
        <v>34</v>
      </c>
      <c r="AR286" s="151">
        <v>0</v>
      </c>
      <c r="AS286" s="151">
        <v>6</v>
      </c>
      <c r="AT286" s="151">
        <v>6</v>
      </c>
      <c r="AU286" s="151">
        <v>71</v>
      </c>
      <c r="AV286" s="151">
        <v>5</v>
      </c>
      <c r="AW286" s="151">
        <v>16</v>
      </c>
      <c r="AX286" s="151">
        <v>2</v>
      </c>
      <c r="AY286" s="151"/>
      <c r="AZ286" s="151"/>
      <c r="BA286" s="151">
        <v>9</v>
      </c>
      <c r="BB286" s="151">
        <v>4</v>
      </c>
      <c r="BC286" s="151">
        <v>2</v>
      </c>
      <c r="BD286" s="151">
        <v>3</v>
      </c>
      <c r="BE286" s="151">
        <v>21</v>
      </c>
      <c r="BF286" s="151">
        <v>1</v>
      </c>
      <c r="BG286" s="151">
        <v>1</v>
      </c>
      <c r="BH286" s="151">
        <v>17</v>
      </c>
      <c r="BI286" s="151"/>
      <c r="BJ286" s="151">
        <v>9</v>
      </c>
      <c r="BK286" s="151">
        <v>3</v>
      </c>
      <c r="BL286" s="151">
        <v>15</v>
      </c>
      <c r="BM286" s="151"/>
      <c r="BN286" s="151">
        <v>1</v>
      </c>
      <c r="BO286" s="151"/>
      <c r="BP286" s="151">
        <v>9</v>
      </c>
      <c r="BQ286" s="151">
        <v>0</v>
      </c>
      <c r="BR286" s="151">
        <v>63</v>
      </c>
      <c r="BS286" s="151">
        <v>40</v>
      </c>
      <c r="BT286" s="151">
        <v>1</v>
      </c>
      <c r="BU286" s="151">
        <v>11</v>
      </c>
      <c r="BV286" s="151">
        <v>6</v>
      </c>
      <c r="BW286" s="151">
        <v>23</v>
      </c>
      <c r="BX286" s="151"/>
      <c r="BY286" s="151">
        <v>26</v>
      </c>
      <c r="BZ286" s="151">
        <v>6</v>
      </c>
      <c r="CA286" s="151">
        <v>45</v>
      </c>
      <c r="CB286" s="151">
        <v>1</v>
      </c>
      <c r="CC286" s="151">
        <v>28</v>
      </c>
      <c r="CD286" s="151">
        <v>9</v>
      </c>
      <c r="CE286" s="151"/>
      <c r="CF286" s="151">
        <v>0</v>
      </c>
      <c r="CG286" s="151">
        <v>10</v>
      </c>
      <c r="CH286" s="151">
        <v>259</v>
      </c>
      <c r="CI286" s="151">
        <v>71</v>
      </c>
      <c r="CJ286" s="151">
        <v>688</v>
      </c>
      <c r="CK286" s="151">
        <v>78</v>
      </c>
      <c r="CL286" s="151">
        <v>0</v>
      </c>
      <c r="CM286" s="151">
        <v>42</v>
      </c>
      <c r="CN286" s="151">
        <v>0</v>
      </c>
      <c r="CO286" s="151">
        <v>0</v>
      </c>
      <c r="CP286" s="151">
        <v>44</v>
      </c>
      <c r="CQ286" s="151">
        <v>0</v>
      </c>
      <c r="CR286" s="151">
        <v>2</v>
      </c>
      <c r="CS286" s="151"/>
      <c r="CT286" s="151">
        <v>0</v>
      </c>
      <c r="CU286" s="151">
        <v>1</v>
      </c>
      <c r="CV286" s="151"/>
      <c r="CW286" s="151"/>
      <c r="CX286" s="151"/>
      <c r="CY286" s="151"/>
      <c r="CZ286" s="151"/>
      <c r="DA286" s="151">
        <v>67</v>
      </c>
      <c r="DB286" s="151">
        <v>16</v>
      </c>
      <c r="DC286" s="151">
        <v>45</v>
      </c>
      <c r="DD286" s="151">
        <v>185</v>
      </c>
      <c r="DE286" s="151"/>
      <c r="DF286" s="151"/>
      <c r="DG286" s="151"/>
      <c r="DH286" s="151">
        <v>35</v>
      </c>
      <c r="DI286" s="151"/>
      <c r="DJ286" s="151">
        <v>1</v>
      </c>
      <c r="DK286" s="151">
        <v>0</v>
      </c>
      <c r="DL286" s="151">
        <v>1</v>
      </c>
      <c r="DM286" s="151">
        <v>2</v>
      </c>
      <c r="DN286" s="151">
        <v>43</v>
      </c>
      <c r="DO286" s="151">
        <v>0</v>
      </c>
      <c r="DP286" s="151">
        <v>6</v>
      </c>
      <c r="DQ286" s="151">
        <v>0</v>
      </c>
      <c r="DR286" s="151">
        <v>0</v>
      </c>
      <c r="DS286" s="151">
        <v>18</v>
      </c>
      <c r="DT286" s="151">
        <v>27</v>
      </c>
      <c r="DU286" s="151">
        <v>0</v>
      </c>
      <c r="DV286" s="151">
        <v>0</v>
      </c>
      <c r="DW286" s="151">
        <v>0</v>
      </c>
      <c r="DX286" s="151">
        <v>0</v>
      </c>
      <c r="DY286" s="151">
        <v>0</v>
      </c>
      <c r="DZ286" s="151"/>
      <c r="EA286" s="151">
        <v>0</v>
      </c>
      <c r="EB286" s="151">
        <v>0</v>
      </c>
      <c r="EC286" s="151">
        <v>1</v>
      </c>
      <c r="ED286" s="151">
        <v>0</v>
      </c>
      <c r="EE286" s="151">
        <v>1</v>
      </c>
      <c r="EF286" s="151">
        <v>0</v>
      </c>
      <c r="EG286" s="151">
        <v>0</v>
      </c>
      <c r="EH286" s="151">
        <v>0</v>
      </c>
      <c r="EI286" s="151">
        <v>0</v>
      </c>
      <c r="EJ286" s="151"/>
      <c r="EK286" s="151"/>
      <c r="EL286" s="151">
        <v>1</v>
      </c>
      <c r="EM286" s="151">
        <v>0</v>
      </c>
      <c r="EN286" s="151">
        <v>0</v>
      </c>
      <c r="EO286" s="151"/>
      <c r="EP286" s="151"/>
      <c r="EQ286" s="151">
        <v>0</v>
      </c>
      <c r="ER286" s="151">
        <v>0</v>
      </c>
      <c r="ES286" s="151">
        <v>0</v>
      </c>
      <c r="ET286" s="151"/>
      <c r="EU286" s="151">
        <v>56</v>
      </c>
      <c r="EV286" s="151">
        <v>50</v>
      </c>
      <c r="EW286" s="151">
        <v>1</v>
      </c>
      <c r="EX286" s="151">
        <v>1</v>
      </c>
      <c r="EY286" s="151">
        <v>1167</v>
      </c>
      <c r="EZ286" s="151">
        <v>4</v>
      </c>
      <c r="FA286" s="151">
        <v>1060</v>
      </c>
      <c r="FB286" s="151">
        <v>36</v>
      </c>
      <c r="FC286" s="151">
        <v>51</v>
      </c>
      <c r="FD286" s="151">
        <v>272</v>
      </c>
      <c r="FE286" s="151">
        <v>329</v>
      </c>
      <c r="FF286" s="151">
        <v>184</v>
      </c>
      <c r="FG286" s="151">
        <v>0</v>
      </c>
      <c r="FH286" s="151">
        <v>10</v>
      </c>
      <c r="FI286" s="151"/>
      <c r="FJ286" s="151"/>
      <c r="FK286" s="151"/>
      <c r="FL286" s="151">
        <v>23</v>
      </c>
      <c r="FM286" s="151">
        <v>280</v>
      </c>
      <c r="FN286" s="151"/>
      <c r="FO286" s="151"/>
      <c r="FP286" s="151">
        <v>174</v>
      </c>
      <c r="FQ286" s="151">
        <v>26</v>
      </c>
      <c r="FR286" s="151">
        <v>1</v>
      </c>
      <c r="FS286" s="151">
        <v>1</v>
      </c>
      <c r="FT286" s="151">
        <v>12</v>
      </c>
      <c r="FU286" s="151">
        <v>8</v>
      </c>
      <c r="FV286" s="151">
        <v>16</v>
      </c>
      <c r="FW286" s="151">
        <v>16</v>
      </c>
      <c r="FX286" s="151">
        <v>10</v>
      </c>
      <c r="FY286" s="151">
        <v>61</v>
      </c>
      <c r="FZ286" s="151">
        <v>33</v>
      </c>
      <c r="GA286" s="151">
        <v>1</v>
      </c>
      <c r="GB286" s="151">
        <v>9</v>
      </c>
      <c r="GC286" s="151"/>
      <c r="GD286" s="151">
        <v>1</v>
      </c>
      <c r="GE286" s="151">
        <v>20</v>
      </c>
      <c r="GF286" s="151">
        <v>2</v>
      </c>
      <c r="GG286" s="151">
        <v>0</v>
      </c>
      <c r="GH286" s="151">
        <v>53</v>
      </c>
      <c r="GI286" s="151">
        <v>18</v>
      </c>
      <c r="GJ286" s="151">
        <v>1</v>
      </c>
      <c r="GK286" s="151">
        <v>48</v>
      </c>
      <c r="GL286" s="151">
        <v>0</v>
      </c>
      <c r="GM286" s="151">
        <v>13</v>
      </c>
      <c r="GN286" s="151">
        <v>3</v>
      </c>
      <c r="GO286" s="151">
        <v>4</v>
      </c>
      <c r="GP286" s="151">
        <v>10</v>
      </c>
      <c r="GQ286" s="151">
        <v>1</v>
      </c>
      <c r="GR286" s="151">
        <v>18</v>
      </c>
      <c r="GS286" s="151">
        <v>32</v>
      </c>
      <c r="GT286" s="151">
        <v>117</v>
      </c>
      <c r="GU286" s="151">
        <v>137</v>
      </c>
      <c r="GV286" s="151">
        <v>21</v>
      </c>
      <c r="GW286" s="151">
        <v>9</v>
      </c>
      <c r="GX286" s="151">
        <v>36</v>
      </c>
      <c r="GY286" s="151">
        <v>27</v>
      </c>
      <c r="GZ286" s="151">
        <v>0</v>
      </c>
      <c r="HA286" s="151">
        <v>59</v>
      </c>
      <c r="HB286" s="151">
        <v>22</v>
      </c>
      <c r="HC286" s="151"/>
      <c r="HD286" s="151"/>
      <c r="HE286" s="151"/>
      <c r="HF286" s="151"/>
      <c r="HG286" s="151"/>
      <c r="HH286" s="151">
        <v>501</v>
      </c>
      <c r="HI286" s="151">
        <v>25</v>
      </c>
      <c r="HJ286" s="151">
        <v>2</v>
      </c>
      <c r="HK286" s="151">
        <v>8</v>
      </c>
      <c r="HL286" s="151">
        <v>0</v>
      </c>
      <c r="HM286" s="151">
        <v>3</v>
      </c>
      <c r="HN286" s="151">
        <v>3</v>
      </c>
      <c r="HO286" s="151"/>
      <c r="HP286" s="151">
        <v>10</v>
      </c>
      <c r="HQ286" s="151"/>
      <c r="HR286" s="151"/>
      <c r="HS286" s="151">
        <v>0</v>
      </c>
      <c r="HT286" s="151">
        <v>0</v>
      </c>
      <c r="HU286" s="151">
        <v>0</v>
      </c>
      <c r="HV286" s="151">
        <v>62</v>
      </c>
      <c r="HW286" s="151">
        <v>76</v>
      </c>
      <c r="HX286" s="151">
        <v>131</v>
      </c>
      <c r="HY286" s="151">
        <v>2</v>
      </c>
      <c r="HZ286" s="151"/>
      <c r="IA286" s="151">
        <v>0</v>
      </c>
      <c r="IB286" s="151"/>
      <c r="IC286" s="151">
        <v>36</v>
      </c>
      <c r="ID286" s="151">
        <v>0</v>
      </c>
      <c r="IE286" s="151">
        <v>1</v>
      </c>
      <c r="IF286" s="151"/>
      <c r="IG286" s="151"/>
      <c r="IH286" s="151">
        <v>1</v>
      </c>
      <c r="II286" s="151">
        <v>1</v>
      </c>
      <c r="IJ286" s="151"/>
      <c r="IK286" s="151">
        <v>0</v>
      </c>
      <c r="IL286" s="151">
        <v>8</v>
      </c>
      <c r="IM286" s="151">
        <v>54</v>
      </c>
      <c r="IN286" s="151">
        <v>56</v>
      </c>
      <c r="IO286" s="151">
        <v>0</v>
      </c>
      <c r="IP286" s="151">
        <v>2</v>
      </c>
      <c r="IQ286" s="151">
        <v>2</v>
      </c>
      <c r="IR286" s="151">
        <v>3</v>
      </c>
      <c r="IS286" s="151">
        <v>7</v>
      </c>
      <c r="IT286" s="151">
        <v>1</v>
      </c>
      <c r="IU286" s="151">
        <v>3</v>
      </c>
      <c r="IV286" s="151">
        <v>34</v>
      </c>
      <c r="IW286" s="151">
        <v>42</v>
      </c>
      <c r="IX286" s="151">
        <v>93</v>
      </c>
      <c r="IY286" s="151">
        <v>39</v>
      </c>
      <c r="IZ286" s="151"/>
      <c r="JA286" s="151">
        <v>32</v>
      </c>
      <c r="JB286" s="151">
        <v>20</v>
      </c>
      <c r="JC286" s="151">
        <v>0</v>
      </c>
      <c r="JD286" s="151"/>
      <c r="JE286" s="151">
        <v>0</v>
      </c>
      <c r="JF286" s="151">
        <v>0</v>
      </c>
      <c r="JG286" s="151">
        <v>0</v>
      </c>
      <c r="JH286" s="151">
        <v>87</v>
      </c>
      <c r="JI286" s="151">
        <v>1</v>
      </c>
      <c r="JJ286" s="151"/>
      <c r="JK286" s="151">
        <v>1</v>
      </c>
      <c r="JL286" s="151"/>
      <c r="JM286" s="151"/>
      <c r="JN286" s="151"/>
      <c r="JO286" s="151"/>
      <c r="JP286" s="151">
        <v>5</v>
      </c>
      <c r="JQ286" s="151">
        <v>19</v>
      </c>
      <c r="JR286" s="151"/>
      <c r="JS286" s="151"/>
      <c r="JT286" s="151">
        <v>1</v>
      </c>
      <c r="JU286" s="151"/>
      <c r="JV286" s="151"/>
      <c r="JW286" s="151">
        <v>298</v>
      </c>
      <c r="JX286" s="151">
        <v>491</v>
      </c>
      <c r="JY286" s="151">
        <v>88</v>
      </c>
      <c r="JZ286" s="151">
        <v>297</v>
      </c>
      <c r="KA286" s="151">
        <v>183</v>
      </c>
      <c r="KB286" s="151">
        <v>58</v>
      </c>
      <c r="KC286" s="151">
        <v>21</v>
      </c>
      <c r="KD286" s="151">
        <v>483</v>
      </c>
      <c r="KE286" s="151">
        <v>100</v>
      </c>
      <c r="KF286" s="151">
        <v>0</v>
      </c>
      <c r="KG286" s="151">
        <v>6</v>
      </c>
      <c r="KH286" s="151"/>
      <c r="KI286" s="151">
        <v>1312</v>
      </c>
      <c r="KJ286" s="151">
        <v>5</v>
      </c>
      <c r="KK286" s="151">
        <v>0</v>
      </c>
      <c r="KL286" s="151">
        <v>13</v>
      </c>
      <c r="KM286" s="151">
        <v>2</v>
      </c>
      <c r="KN286" s="151">
        <v>53</v>
      </c>
      <c r="KO286" s="151">
        <v>19</v>
      </c>
      <c r="KP286" s="151"/>
      <c r="KQ286" s="151">
        <v>2</v>
      </c>
      <c r="KR286" s="151">
        <v>42</v>
      </c>
      <c r="KS286" s="151">
        <v>8</v>
      </c>
      <c r="KT286" s="151">
        <v>18</v>
      </c>
      <c r="KU286" s="151"/>
      <c r="KV286" s="151">
        <v>2</v>
      </c>
      <c r="KW286" s="151"/>
      <c r="KX286" s="151">
        <v>37</v>
      </c>
      <c r="KY286" s="151">
        <v>36</v>
      </c>
      <c r="KZ286" s="151">
        <v>1</v>
      </c>
      <c r="LA286" s="151">
        <v>9</v>
      </c>
      <c r="LB286" s="151"/>
      <c r="LC286" s="151">
        <v>0</v>
      </c>
      <c r="LD286" s="151">
        <v>12</v>
      </c>
      <c r="LE286" s="151">
        <v>20</v>
      </c>
      <c r="LF286" s="151">
        <v>2</v>
      </c>
      <c r="LG286" s="151">
        <v>3</v>
      </c>
      <c r="LH286" s="151"/>
      <c r="LI286" s="151">
        <v>7</v>
      </c>
      <c r="LJ286" s="151">
        <v>0</v>
      </c>
      <c r="LK286" s="151"/>
      <c r="LL286" s="151">
        <v>79</v>
      </c>
      <c r="LM286" s="151"/>
      <c r="LN286" s="151">
        <v>300</v>
      </c>
      <c r="LO286" s="151">
        <v>386</v>
      </c>
      <c r="LP286" s="151">
        <v>7</v>
      </c>
      <c r="LQ286" s="151">
        <v>1</v>
      </c>
      <c r="LR286" s="151"/>
      <c r="LS286" s="151">
        <v>0</v>
      </c>
      <c r="LT286" s="151">
        <v>3</v>
      </c>
      <c r="LU286" s="151">
        <v>14</v>
      </c>
      <c r="LV286" s="151">
        <v>8</v>
      </c>
      <c r="LW286" s="151"/>
      <c r="LX286" s="151"/>
      <c r="LY286" s="151">
        <v>107</v>
      </c>
      <c r="LZ286" s="151"/>
      <c r="MA286" s="151">
        <v>166</v>
      </c>
      <c r="MB286" s="151">
        <v>91</v>
      </c>
      <c r="MC286" s="151">
        <v>2</v>
      </c>
      <c r="MD286" s="151"/>
      <c r="ME286" s="151"/>
      <c r="MF286" s="151">
        <v>66</v>
      </c>
      <c r="MG286" s="151"/>
      <c r="MH286" s="151">
        <v>61</v>
      </c>
      <c r="MI286" s="151">
        <v>1907</v>
      </c>
      <c r="MJ286" s="151"/>
      <c r="MK286" s="151"/>
      <c r="ML286" s="151">
        <v>36</v>
      </c>
      <c r="MM286" s="151"/>
      <c r="MN286" s="151">
        <v>0</v>
      </c>
      <c r="MO286" s="151">
        <v>40</v>
      </c>
      <c r="MP286" s="151">
        <v>71</v>
      </c>
      <c r="MQ286" s="151"/>
      <c r="MR286" s="151"/>
      <c r="MS286" s="151"/>
      <c r="MT286" s="151"/>
      <c r="MU286" s="151"/>
      <c r="MV286" s="151"/>
      <c r="MW286" s="151"/>
      <c r="MX286" s="151"/>
      <c r="MY286" s="151"/>
      <c r="MZ286" s="151"/>
      <c r="NA286" s="151"/>
      <c r="NB286" s="151"/>
      <c r="NC286" s="151"/>
      <c r="ND286" s="151"/>
      <c r="NE286" s="151"/>
      <c r="NF286" s="151"/>
      <c r="NG286" s="151"/>
      <c r="NH286" s="151">
        <v>1</v>
      </c>
      <c r="NI286" s="151">
        <v>0</v>
      </c>
      <c r="NJ286" s="151">
        <v>3</v>
      </c>
      <c r="NK286" s="151"/>
      <c r="NL286" s="151">
        <v>3</v>
      </c>
      <c r="NM286" s="151"/>
      <c r="NN286" s="151">
        <v>12</v>
      </c>
      <c r="NO286" s="151">
        <v>30</v>
      </c>
      <c r="NP286" s="151">
        <v>20</v>
      </c>
      <c r="NQ286" s="151">
        <v>79</v>
      </c>
      <c r="NR286" s="151">
        <v>5</v>
      </c>
      <c r="NS286" s="151">
        <v>4535</v>
      </c>
      <c r="NT286" s="151">
        <v>1</v>
      </c>
      <c r="NU286" s="151">
        <v>5</v>
      </c>
      <c r="NV286" s="151">
        <v>10</v>
      </c>
      <c r="NW286" s="151">
        <v>9</v>
      </c>
      <c r="NX286" s="151"/>
      <c r="NY286" s="151">
        <v>21</v>
      </c>
      <c r="NZ286" s="151">
        <v>107</v>
      </c>
      <c r="OA286" s="151">
        <v>3</v>
      </c>
      <c r="OB286" s="151">
        <v>154</v>
      </c>
      <c r="OC286" s="151">
        <v>57</v>
      </c>
      <c r="OD286" s="151"/>
      <c r="OE286" s="151"/>
      <c r="OF286" s="151"/>
      <c r="OG286" s="151"/>
      <c r="OH286" s="151"/>
      <c r="OI286" s="151">
        <v>0</v>
      </c>
      <c r="OJ286" s="151"/>
      <c r="OK286" s="151"/>
      <c r="OL286" s="151"/>
      <c r="OM286" s="151"/>
      <c r="ON286" s="151"/>
      <c r="OO286" s="152">
        <v>2</v>
      </c>
      <c r="OP286" s="142">
        <v>22515</v>
      </c>
      <c r="OQ286" s="153">
        <v>254196</v>
      </c>
      <c r="OR286" s="151">
        <v>25082</v>
      </c>
      <c r="OS286" s="151"/>
      <c r="OT286" s="151">
        <v>7</v>
      </c>
      <c r="OU286" s="151"/>
      <c r="OV286" s="151"/>
      <c r="OW286" s="151"/>
      <c r="OX286" s="151"/>
      <c r="OY286" s="151"/>
      <c r="OZ286" s="151"/>
      <c r="PA286" s="151"/>
      <c r="PB286" s="151"/>
      <c r="PC286" s="151"/>
      <c r="PD286" s="151"/>
      <c r="PE286" s="151"/>
      <c r="PF286" s="151"/>
      <c r="PG286" s="151"/>
      <c r="PH286" s="151"/>
      <c r="PI286" s="151"/>
      <c r="PJ286" s="154"/>
      <c r="PK286" s="142">
        <v>279285</v>
      </c>
      <c r="PL286" s="142">
        <v>301799</v>
      </c>
    </row>
    <row r="287" spans="1:428" ht="15" x14ac:dyDescent="0.25">
      <c r="A287" s="156">
        <v>445000</v>
      </c>
      <c r="B287" s="157" t="s">
        <v>735</v>
      </c>
      <c r="C287" s="147" t="s">
        <v>466</v>
      </c>
      <c r="D287" s="153">
        <v>3</v>
      </c>
      <c r="E287" s="151">
        <v>12</v>
      </c>
      <c r="F287" s="151">
        <v>2</v>
      </c>
      <c r="G287" s="151">
        <v>1</v>
      </c>
      <c r="H287" s="151">
        <v>5</v>
      </c>
      <c r="I287" s="151">
        <v>5</v>
      </c>
      <c r="J287" s="151">
        <v>7</v>
      </c>
      <c r="K287" s="151">
        <v>0</v>
      </c>
      <c r="L287" s="151">
        <v>4</v>
      </c>
      <c r="M287" s="151">
        <v>2</v>
      </c>
      <c r="N287" s="151">
        <v>0</v>
      </c>
      <c r="O287" s="151">
        <v>0</v>
      </c>
      <c r="P287" s="151"/>
      <c r="Q287" s="151">
        <v>0</v>
      </c>
      <c r="R287" s="151">
        <v>0</v>
      </c>
      <c r="S287" s="151"/>
      <c r="T287" s="151"/>
      <c r="U287" s="151"/>
      <c r="V287" s="151"/>
      <c r="W287" s="151"/>
      <c r="X287" s="151"/>
      <c r="Y287" s="151">
        <v>81</v>
      </c>
      <c r="Z287" s="151">
        <v>0</v>
      </c>
      <c r="AA287" s="151">
        <v>0</v>
      </c>
      <c r="AB287" s="151">
        <v>1</v>
      </c>
      <c r="AC287" s="151">
        <v>0</v>
      </c>
      <c r="AD287" s="151">
        <v>26</v>
      </c>
      <c r="AE287" s="151">
        <v>11</v>
      </c>
      <c r="AF287" s="151">
        <v>1</v>
      </c>
      <c r="AG287" s="151">
        <v>4</v>
      </c>
      <c r="AH287" s="151">
        <v>37</v>
      </c>
      <c r="AI287" s="151">
        <v>0</v>
      </c>
      <c r="AJ287" s="151">
        <v>7</v>
      </c>
      <c r="AK287" s="151">
        <v>6</v>
      </c>
      <c r="AL287" s="151">
        <v>121</v>
      </c>
      <c r="AM287" s="151">
        <v>2</v>
      </c>
      <c r="AN287" s="151"/>
      <c r="AO287" s="151"/>
      <c r="AP287" s="151"/>
      <c r="AQ287" s="151">
        <v>0</v>
      </c>
      <c r="AR287" s="151"/>
      <c r="AS287" s="151">
        <v>0</v>
      </c>
      <c r="AT287" s="151"/>
      <c r="AU287" s="151"/>
      <c r="AV287" s="151"/>
      <c r="AW287" s="151"/>
      <c r="AX287" s="151">
        <v>3</v>
      </c>
      <c r="AY287" s="151"/>
      <c r="AZ287" s="151"/>
      <c r="BA287" s="151"/>
      <c r="BB287" s="151"/>
      <c r="BC287" s="151"/>
      <c r="BD287" s="151">
        <v>0</v>
      </c>
      <c r="BE287" s="151"/>
      <c r="BF287" s="151"/>
      <c r="BG287" s="151"/>
      <c r="BH287" s="151"/>
      <c r="BI287" s="151"/>
      <c r="BJ287" s="151"/>
      <c r="BK287" s="151"/>
      <c r="BL287" s="151"/>
      <c r="BM287" s="151"/>
      <c r="BN287" s="151"/>
      <c r="BO287" s="151"/>
      <c r="BP287" s="151"/>
      <c r="BQ287" s="151">
        <v>0</v>
      </c>
      <c r="BR287" s="151">
        <v>0</v>
      </c>
      <c r="BS287" s="151">
        <v>0</v>
      </c>
      <c r="BT287" s="151">
        <v>0</v>
      </c>
      <c r="BU287" s="151">
        <v>0</v>
      </c>
      <c r="BV287" s="151"/>
      <c r="BW287" s="151">
        <v>0</v>
      </c>
      <c r="BX287" s="151"/>
      <c r="BY287" s="151">
        <v>0</v>
      </c>
      <c r="BZ287" s="151">
        <v>0</v>
      </c>
      <c r="CA287" s="151"/>
      <c r="CB287" s="151">
        <v>1</v>
      </c>
      <c r="CC287" s="151">
        <v>0</v>
      </c>
      <c r="CD287" s="151"/>
      <c r="CE287" s="151"/>
      <c r="CF287" s="151">
        <v>0</v>
      </c>
      <c r="CG287" s="151">
        <v>0</v>
      </c>
      <c r="CH287" s="151">
        <v>0</v>
      </c>
      <c r="CI287" s="151"/>
      <c r="CJ287" s="151">
        <v>0</v>
      </c>
      <c r="CK287" s="151"/>
      <c r="CL287" s="151">
        <v>0</v>
      </c>
      <c r="CM287" s="151">
        <v>0</v>
      </c>
      <c r="CN287" s="151">
        <v>0</v>
      </c>
      <c r="CO287" s="151">
        <v>0</v>
      </c>
      <c r="CP287" s="151">
        <v>1</v>
      </c>
      <c r="CQ287" s="151">
        <v>0</v>
      </c>
      <c r="CR287" s="151">
        <v>1</v>
      </c>
      <c r="CS287" s="151"/>
      <c r="CT287" s="151"/>
      <c r="CU287" s="151"/>
      <c r="CV287" s="151"/>
      <c r="CW287" s="151"/>
      <c r="CX287" s="151"/>
      <c r="CY287" s="151"/>
      <c r="CZ287" s="151"/>
      <c r="DA287" s="151">
        <v>2</v>
      </c>
      <c r="DB287" s="151">
        <v>1</v>
      </c>
      <c r="DC287" s="151">
        <v>9</v>
      </c>
      <c r="DD287" s="151"/>
      <c r="DE287" s="151"/>
      <c r="DF287" s="151"/>
      <c r="DG287" s="151"/>
      <c r="DH287" s="151">
        <v>0</v>
      </c>
      <c r="DI287" s="151"/>
      <c r="DJ287" s="151"/>
      <c r="DK287" s="151">
        <v>0</v>
      </c>
      <c r="DL287" s="151">
        <v>0</v>
      </c>
      <c r="DM287" s="151"/>
      <c r="DN287" s="151">
        <v>0</v>
      </c>
      <c r="DO287" s="151">
        <v>0</v>
      </c>
      <c r="DP287" s="151"/>
      <c r="DQ287" s="151">
        <v>0</v>
      </c>
      <c r="DR287" s="151">
        <v>0</v>
      </c>
      <c r="DS287" s="151"/>
      <c r="DT287" s="151">
        <v>0</v>
      </c>
      <c r="DU287" s="151">
        <v>0</v>
      </c>
      <c r="DV287" s="151">
        <v>0</v>
      </c>
      <c r="DW287" s="151">
        <v>0</v>
      </c>
      <c r="DX287" s="151">
        <v>0</v>
      </c>
      <c r="DY287" s="151">
        <v>0</v>
      </c>
      <c r="DZ287" s="151"/>
      <c r="EA287" s="151">
        <v>0</v>
      </c>
      <c r="EB287" s="151">
        <v>0</v>
      </c>
      <c r="EC287" s="151">
        <v>1</v>
      </c>
      <c r="ED287" s="151">
        <v>0</v>
      </c>
      <c r="EE287" s="151">
        <v>1</v>
      </c>
      <c r="EF287" s="151">
        <v>0</v>
      </c>
      <c r="EG287" s="151">
        <v>0</v>
      </c>
      <c r="EH287" s="151">
        <v>0</v>
      </c>
      <c r="EI287" s="151">
        <v>0</v>
      </c>
      <c r="EJ287" s="151"/>
      <c r="EK287" s="151"/>
      <c r="EL287" s="151">
        <v>1</v>
      </c>
      <c r="EM287" s="151">
        <v>0</v>
      </c>
      <c r="EN287" s="151">
        <v>0</v>
      </c>
      <c r="EO287" s="151"/>
      <c r="EP287" s="151"/>
      <c r="EQ287" s="151">
        <v>0</v>
      </c>
      <c r="ER287" s="151">
        <v>0</v>
      </c>
      <c r="ES287" s="151">
        <v>0</v>
      </c>
      <c r="ET287" s="151">
        <v>0</v>
      </c>
      <c r="EU287" s="151">
        <v>0</v>
      </c>
      <c r="EV287" s="151"/>
      <c r="EW287" s="151"/>
      <c r="EX287" s="151"/>
      <c r="EY287" s="151">
        <v>0</v>
      </c>
      <c r="EZ287" s="151">
        <v>3</v>
      </c>
      <c r="FA287" s="151">
        <v>1</v>
      </c>
      <c r="FB287" s="151">
        <v>1</v>
      </c>
      <c r="FC287" s="151"/>
      <c r="FD287" s="151">
        <v>3</v>
      </c>
      <c r="FE287" s="151">
        <v>0</v>
      </c>
      <c r="FF287" s="151">
        <v>0</v>
      </c>
      <c r="FG287" s="151">
        <v>0</v>
      </c>
      <c r="FH287" s="151">
        <v>0</v>
      </c>
      <c r="FI287" s="151"/>
      <c r="FJ287" s="151"/>
      <c r="FK287" s="151"/>
      <c r="FL287" s="151">
        <v>0</v>
      </c>
      <c r="FM287" s="151"/>
      <c r="FN287" s="151"/>
      <c r="FO287" s="151"/>
      <c r="FP287" s="151"/>
      <c r="FQ287" s="151">
        <v>2</v>
      </c>
      <c r="FR287" s="151">
        <v>0</v>
      </c>
      <c r="FS287" s="151">
        <v>0</v>
      </c>
      <c r="FT287" s="151">
        <v>0</v>
      </c>
      <c r="FU287" s="151">
        <v>0</v>
      </c>
      <c r="FV287" s="151">
        <v>0</v>
      </c>
      <c r="FW287" s="151">
        <v>2</v>
      </c>
      <c r="FX287" s="151">
        <v>0</v>
      </c>
      <c r="FY287" s="151">
        <v>1</v>
      </c>
      <c r="FZ287" s="151">
        <v>1</v>
      </c>
      <c r="GA287" s="151">
        <v>0</v>
      </c>
      <c r="GB287" s="151">
        <v>5</v>
      </c>
      <c r="GC287" s="151"/>
      <c r="GD287" s="151"/>
      <c r="GE287" s="151">
        <v>0</v>
      </c>
      <c r="GF287" s="151">
        <v>0</v>
      </c>
      <c r="GG287" s="151">
        <v>0</v>
      </c>
      <c r="GH287" s="151">
        <v>0</v>
      </c>
      <c r="GI287" s="151">
        <v>0</v>
      </c>
      <c r="GJ287" s="151">
        <v>0</v>
      </c>
      <c r="GK287" s="151">
        <v>0</v>
      </c>
      <c r="GL287" s="151">
        <v>0</v>
      </c>
      <c r="GM287" s="151"/>
      <c r="GN287" s="151">
        <v>0</v>
      </c>
      <c r="GO287" s="151"/>
      <c r="GP287" s="151">
        <v>0</v>
      </c>
      <c r="GQ287" s="151">
        <v>0</v>
      </c>
      <c r="GR287" s="151">
        <v>0</v>
      </c>
      <c r="GS287" s="151">
        <v>0</v>
      </c>
      <c r="GT287" s="151">
        <v>1</v>
      </c>
      <c r="GU287" s="151">
        <v>0</v>
      </c>
      <c r="GV287" s="151">
        <v>3</v>
      </c>
      <c r="GW287" s="151">
        <v>0</v>
      </c>
      <c r="GX287" s="151">
        <v>0</v>
      </c>
      <c r="GY287" s="151"/>
      <c r="GZ287" s="151">
        <v>0</v>
      </c>
      <c r="HA287" s="151">
        <v>0</v>
      </c>
      <c r="HB287" s="151">
        <v>0</v>
      </c>
      <c r="HC287" s="151"/>
      <c r="HD287" s="151"/>
      <c r="HE287" s="151"/>
      <c r="HF287" s="151"/>
      <c r="HG287" s="151"/>
      <c r="HH287" s="151">
        <v>6</v>
      </c>
      <c r="HI287" s="151">
        <v>0</v>
      </c>
      <c r="HJ287" s="151">
        <v>0</v>
      </c>
      <c r="HK287" s="151">
        <v>0</v>
      </c>
      <c r="HL287" s="151">
        <v>0</v>
      </c>
      <c r="HM287" s="151"/>
      <c r="HN287" s="151"/>
      <c r="HO287" s="151"/>
      <c r="HP287" s="151">
        <v>0</v>
      </c>
      <c r="HQ287" s="151"/>
      <c r="HR287" s="151">
        <v>0</v>
      </c>
      <c r="HS287" s="151"/>
      <c r="HT287" s="151">
        <v>0</v>
      </c>
      <c r="HU287" s="151"/>
      <c r="HV287" s="151"/>
      <c r="HW287" s="151"/>
      <c r="HX287" s="151">
        <v>1</v>
      </c>
      <c r="HY287" s="151"/>
      <c r="HZ287" s="151"/>
      <c r="IA287" s="151"/>
      <c r="IB287" s="151"/>
      <c r="IC287" s="151">
        <v>20</v>
      </c>
      <c r="ID287" s="151"/>
      <c r="IE287" s="151">
        <v>2</v>
      </c>
      <c r="IF287" s="151"/>
      <c r="IG287" s="151"/>
      <c r="IH287" s="151">
        <v>1</v>
      </c>
      <c r="II287" s="151">
        <v>6</v>
      </c>
      <c r="IJ287" s="151"/>
      <c r="IK287" s="151">
        <v>0</v>
      </c>
      <c r="IL287" s="151">
        <v>0</v>
      </c>
      <c r="IM287" s="151">
        <v>15</v>
      </c>
      <c r="IN287" s="151">
        <v>6</v>
      </c>
      <c r="IO287" s="151">
        <v>0</v>
      </c>
      <c r="IP287" s="151">
        <v>0</v>
      </c>
      <c r="IQ287" s="151">
        <v>1</v>
      </c>
      <c r="IR287" s="151">
        <v>0</v>
      </c>
      <c r="IS287" s="151"/>
      <c r="IT287" s="151"/>
      <c r="IU287" s="151">
        <v>1</v>
      </c>
      <c r="IV287" s="151"/>
      <c r="IW287" s="151">
        <v>1</v>
      </c>
      <c r="IX287" s="151">
        <v>6</v>
      </c>
      <c r="IY287" s="151">
        <v>13</v>
      </c>
      <c r="IZ287" s="151"/>
      <c r="JA287" s="151">
        <v>1</v>
      </c>
      <c r="JB287" s="151">
        <v>0</v>
      </c>
      <c r="JC287" s="151">
        <v>0</v>
      </c>
      <c r="JD287" s="151"/>
      <c r="JE287" s="151">
        <v>0</v>
      </c>
      <c r="JF287" s="151">
        <v>0</v>
      </c>
      <c r="JG287" s="151">
        <v>0</v>
      </c>
      <c r="JH287" s="151">
        <v>1</v>
      </c>
      <c r="JI287" s="151">
        <v>0</v>
      </c>
      <c r="JJ287" s="151"/>
      <c r="JK287" s="151">
        <v>0</v>
      </c>
      <c r="JL287" s="151">
        <v>0</v>
      </c>
      <c r="JM287" s="151">
        <v>1</v>
      </c>
      <c r="JN287" s="151">
        <v>1</v>
      </c>
      <c r="JO287" s="151">
        <v>1</v>
      </c>
      <c r="JP287" s="151">
        <v>1</v>
      </c>
      <c r="JQ287" s="151">
        <v>1</v>
      </c>
      <c r="JR287" s="151">
        <v>1</v>
      </c>
      <c r="JS287" s="151">
        <v>1</v>
      </c>
      <c r="JT287" s="151">
        <v>1</v>
      </c>
      <c r="JU287" s="151">
        <v>0</v>
      </c>
      <c r="JV287" s="151"/>
      <c r="JW287" s="151">
        <v>7</v>
      </c>
      <c r="JX287" s="151">
        <v>4</v>
      </c>
      <c r="JY287" s="151">
        <v>0</v>
      </c>
      <c r="JZ287" s="151">
        <v>2</v>
      </c>
      <c r="KA287" s="151">
        <v>1</v>
      </c>
      <c r="KB287" s="151">
        <v>4</v>
      </c>
      <c r="KC287" s="151">
        <v>0</v>
      </c>
      <c r="KD287" s="151">
        <v>3</v>
      </c>
      <c r="KE287" s="151">
        <v>0</v>
      </c>
      <c r="KF287" s="151">
        <v>0</v>
      </c>
      <c r="KG287" s="151">
        <v>4</v>
      </c>
      <c r="KH287" s="151"/>
      <c r="KI287" s="151">
        <v>212</v>
      </c>
      <c r="KJ287" s="151">
        <v>21</v>
      </c>
      <c r="KK287" s="151">
        <v>0</v>
      </c>
      <c r="KL287" s="151">
        <v>4</v>
      </c>
      <c r="KM287" s="151">
        <v>22</v>
      </c>
      <c r="KN287" s="151">
        <v>0</v>
      </c>
      <c r="KO287" s="151"/>
      <c r="KP287" s="151"/>
      <c r="KQ287" s="151"/>
      <c r="KR287" s="151">
        <v>0</v>
      </c>
      <c r="KS287" s="151">
        <v>0</v>
      </c>
      <c r="KT287" s="151">
        <v>0</v>
      </c>
      <c r="KU287" s="151">
        <v>0</v>
      </c>
      <c r="KV287" s="151"/>
      <c r="KW287" s="151"/>
      <c r="KX287" s="151">
        <v>0</v>
      </c>
      <c r="KY287" s="151">
        <v>0</v>
      </c>
      <c r="KZ287" s="151">
        <v>0</v>
      </c>
      <c r="LA287" s="151">
        <v>0</v>
      </c>
      <c r="LB287" s="151">
        <v>1</v>
      </c>
      <c r="LC287" s="151">
        <v>0</v>
      </c>
      <c r="LD287" s="151">
        <v>2</v>
      </c>
      <c r="LE287" s="151">
        <v>2</v>
      </c>
      <c r="LF287" s="151">
        <v>2</v>
      </c>
      <c r="LG287" s="151">
        <v>0</v>
      </c>
      <c r="LH287" s="151"/>
      <c r="LI287" s="151"/>
      <c r="LJ287" s="151">
        <v>0</v>
      </c>
      <c r="LK287" s="151"/>
      <c r="LL287" s="151">
        <v>60</v>
      </c>
      <c r="LM287" s="151"/>
      <c r="LN287" s="151">
        <v>23</v>
      </c>
      <c r="LO287" s="151">
        <v>2</v>
      </c>
      <c r="LP287" s="151">
        <v>0</v>
      </c>
      <c r="LQ287" s="151">
        <v>0</v>
      </c>
      <c r="LR287" s="151"/>
      <c r="LS287" s="151">
        <v>0</v>
      </c>
      <c r="LT287" s="151">
        <v>0</v>
      </c>
      <c r="LU287" s="151">
        <v>1</v>
      </c>
      <c r="LV287" s="151">
        <v>0</v>
      </c>
      <c r="LW287" s="151">
        <v>0</v>
      </c>
      <c r="LX287" s="151">
        <v>1</v>
      </c>
      <c r="LY287" s="151">
        <v>1</v>
      </c>
      <c r="LZ287" s="151">
        <v>0</v>
      </c>
      <c r="MA287" s="151">
        <v>0</v>
      </c>
      <c r="MB287" s="151">
        <v>1</v>
      </c>
      <c r="MC287" s="151">
        <v>0</v>
      </c>
      <c r="MD287" s="151">
        <v>0</v>
      </c>
      <c r="ME287" s="151">
        <v>0</v>
      </c>
      <c r="MF287" s="151">
        <v>0</v>
      </c>
      <c r="MG287" s="151"/>
      <c r="MH287" s="151">
        <v>1</v>
      </c>
      <c r="MI287" s="151">
        <v>51</v>
      </c>
      <c r="MJ287" s="151">
        <v>0</v>
      </c>
      <c r="MK287" s="151">
        <v>0</v>
      </c>
      <c r="ML287" s="151">
        <v>1</v>
      </c>
      <c r="MM287" s="151">
        <v>0</v>
      </c>
      <c r="MN287" s="151">
        <v>0</v>
      </c>
      <c r="MO287" s="151">
        <v>0</v>
      </c>
      <c r="MP287" s="151">
        <v>0</v>
      </c>
      <c r="MQ287" s="151">
        <v>0</v>
      </c>
      <c r="MR287" s="151">
        <v>0</v>
      </c>
      <c r="MS287" s="151">
        <v>5</v>
      </c>
      <c r="MT287" s="151">
        <v>1</v>
      </c>
      <c r="MU287" s="151">
        <v>1</v>
      </c>
      <c r="MV287" s="151">
        <v>0</v>
      </c>
      <c r="MW287" s="151">
        <v>0</v>
      </c>
      <c r="MX287" s="151">
        <v>0</v>
      </c>
      <c r="MY287" s="151">
        <v>0</v>
      </c>
      <c r="MZ287" s="151">
        <v>0</v>
      </c>
      <c r="NA287" s="151">
        <v>2</v>
      </c>
      <c r="NB287" s="151">
        <v>0</v>
      </c>
      <c r="NC287" s="151">
        <v>0</v>
      </c>
      <c r="ND287" s="151">
        <v>1</v>
      </c>
      <c r="NE287" s="151">
        <v>0</v>
      </c>
      <c r="NF287" s="151">
        <v>0</v>
      </c>
      <c r="NG287" s="151"/>
      <c r="NH287" s="151">
        <v>0</v>
      </c>
      <c r="NI287" s="151"/>
      <c r="NJ287" s="151"/>
      <c r="NK287" s="151">
        <v>0</v>
      </c>
      <c r="NL287" s="151">
        <v>0</v>
      </c>
      <c r="NM287" s="151">
        <v>0</v>
      </c>
      <c r="NN287" s="151">
        <v>0</v>
      </c>
      <c r="NO287" s="151">
        <v>17</v>
      </c>
      <c r="NP287" s="151">
        <v>521</v>
      </c>
      <c r="NQ287" s="151">
        <v>680</v>
      </c>
      <c r="NR287" s="151">
        <v>105</v>
      </c>
      <c r="NS287" s="151">
        <v>25</v>
      </c>
      <c r="NT287" s="151">
        <v>0</v>
      </c>
      <c r="NU287" s="151">
        <v>4</v>
      </c>
      <c r="NV287" s="151">
        <v>4</v>
      </c>
      <c r="NW287" s="151">
        <v>1</v>
      </c>
      <c r="NX287" s="151">
        <v>0</v>
      </c>
      <c r="NY287" s="151">
        <v>0</v>
      </c>
      <c r="NZ287" s="151">
        <v>0</v>
      </c>
      <c r="OA287" s="151">
        <v>1</v>
      </c>
      <c r="OB287" s="151">
        <v>0</v>
      </c>
      <c r="OC287" s="151">
        <v>0</v>
      </c>
      <c r="OD287" s="151"/>
      <c r="OE287" s="151">
        <v>0</v>
      </c>
      <c r="OF287" s="151">
        <v>0</v>
      </c>
      <c r="OG287" s="151"/>
      <c r="OH287" s="151"/>
      <c r="OI287" s="151">
        <v>0</v>
      </c>
      <c r="OJ287" s="151">
        <v>4</v>
      </c>
      <c r="OK287" s="151">
        <v>0</v>
      </c>
      <c r="OL287" s="151">
        <v>1</v>
      </c>
      <c r="OM287" s="151"/>
      <c r="ON287" s="151"/>
      <c r="OO287" s="152"/>
      <c r="OP287" s="142">
        <v>2288</v>
      </c>
      <c r="OQ287" s="153">
        <v>234329</v>
      </c>
      <c r="OR287" s="151">
        <v>180</v>
      </c>
      <c r="OS287" s="151">
        <v>1</v>
      </c>
      <c r="OT287" s="151">
        <v>7</v>
      </c>
      <c r="OU287" s="151"/>
      <c r="OV287" s="151"/>
      <c r="OW287" s="151"/>
      <c r="OX287" s="151"/>
      <c r="OY287" s="151"/>
      <c r="OZ287" s="151"/>
      <c r="PA287" s="151"/>
      <c r="PB287" s="151"/>
      <c r="PC287" s="151"/>
      <c r="PD287" s="151"/>
      <c r="PE287" s="151"/>
      <c r="PF287" s="151"/>
      <c r="PG287" s="151"/>
      <c r="PH287" s="151"/>
      <c r="PI287" s="151"/>
      <c r="PJ287" s="154"/>
      <c r="PK287" s="142">
        <v>234518</v>
      </c>
      <c r="PL287" s="142">
        <v>236806</v>
      </c>
    </row>
    <row r="288" spans="1:428" ht="15" x14ac:dyDescent="0.25">
      <c r="A288" s="156">
        <v>452000</v>
      </c>
      <c r="B288" s="157" t="s">
        <v>735</v>
      </c>
      <c r="C288" s="147" t="s">
        <v>467</v>
      </c>
      <c r="D288" s="153">
        <v>7</v>
      </c>
      <c r="E288" s="151">
        <v>31</v>
      </c>
      <c r="F288" s="151">
        <v>6</v>
      </c>
      <c r="G288" s="151">
        <v>3</v>
      </c>
      <c r="H288" s="151">
        <v>13</v>
      </c>
      <c r="I288" s="151">
        <v>13</v>
      </c>
      <c r="J288" s="151">
        <v>17</v>
      </c>
      <c r="K288" s="151">
        <v>3</v>
      </c>
      <c r="L288" s="151">
        <v>9</v>
      </c>
      <c r="M288" s="151">
        <v>5</v>
      </c>
      <c r="N288" s="151">
        <v>0</v>
      </c>
      <c r="O288" s="151">
        <v>1</v>
      </c>
      <c r="P288" s="151"/>
      <c r="Q288" s="151">
        <v>5</v>
      </c>
      <c r="R288" s="151">
        <v>3</v>
      </c>
      <c r="S288" s="151">
        <v>0</v>
      </c>
      <c r="T288" s="151">
        <v>1</v>
      </c>
      <c r="U288" s="151">
        <v>0</v>
      </c>
      <c r="V288" s="151">
        <v>2</v>
      </c>
      <c r="W288" s="151">
        <v>2</v>
      </c>
      <c r="X288" s="151">
        <v>3</v>
      </c>
      <c r="Y288" s="151">
        <v>207</v>
      </c>
      <c r="Z288" s="151">
        <v>0</v>
      </c>
      <c r="AA288" s="151">
        <v>0</v>
      </c>
      <c r="AB288" s="151">
        <v>4</v>
      </c>
      <c r="AC288" s="151">
        <v>16</v>
      </c>
      <c r="AD288" s="151">
        <v>240</v>
      </c>
      <c r="AE288" s="151">
        <v>120</v>
      </c>
      <c r="AF288" s="151">
        <v>13</v>
      </c>
      <c r="AG288" s="151">
        <v>75</v>
      </c>
      <c r="AH288" s="151">
        <v>367</v>
      </c>
      <c r="AI288" s="151">
        <v>0</v>
      </c>
      <c r="AJ288" s="151">
        <v>54</v>
      </c>
      <c r="AK288" s="151">
        <v>40</v>
      </c>
      <c r="AL288" s="151">
        <v>616</v>
      </c>
      <c r="AM288" s="151">
        <v>8</v>
      </c>
      <c r="AN288" s="151">
        <v>5</v>
      </c>
      <c r="AO288" s="151">
        <v>1</v>
      </c>
      <c r="AP288" s="151">
        <v>1</v>
      </c>
      <c r="AQ288" s="151">
        <v>5</v>
      </c>
      <c r="AR288" s="151">
        <v>0</v>
      </c>
      <c r="AS288" s="151">
        <v>0</v>
      </c>
      <c r="AT288" s="151">
        <v>0</v>
      </c>
      <c r="AU288" s="151">
        <v>3</v>
      </c>
      <c r="AV288" s="151">
        <v>0</v>
      </c>
      <c r="AW288" s="151">
        <v>1</v>
      </c>
      <c r="AX288" s="151">
        <v>7</v>
      </c>
      <c r="AY288" s="151"/>
      <c r="AZ288" s="151"/>
      <c r="BA288" s="151">
        <v>0</v>
      </c>
      <c r="BB288" s="151">
        <v>0</v>
      </c>
      <c r="BC288" s="151">
        <v>0</v>
      </c>
      <c r="BD288" s="151">
        <v>1</v>
      </c>
      <c r="BE288" s="151">
        <v>1</v>
      </c>
      <c r="BF288" s="151">
        <v>0</v>
      </c>
      <c r="BG288" s="151">
        <v>0</v>
      </c>
      <c r="BH288" s="151">
        <v>1</v>
      </c>
      <c r="BI288" s="151"/>
      <c r="BJ288" s="151">
        <v>0</v>
      </c>
      <c r="BK288" s="151">
        <v>0</v>
      </c>
      <c r="BL288" s="151">
        <v>1</v>
      </c>
      <c r="BM288" s="151"/>
      <c r="BN288" s="151">
        <v>0</v>
      </c>
      <c r="BO288" s="151"/>
      <c r="BP288" s="151">
        <v>0</v>
      </c>
      <c r="BQ288" s="151">
        <v>1</v>
      </c>
      <c r="BR288" s="151">
        <v>3</v>
      </c>
      <c r="BS288" s="151">
        <v>2</v>
      </c>
      <c r="BT288" s="151">
        <v>0</v>
      </c>
      <c r="BU288" s="151">
        <v>0</v>
      </c>
      <c r="BV288" s="151">
        <v>0</v>
      </c>
      <c r="BW288" s="151">
        <v>1</v>
      </c>
      <c r="BX288" s="151"/>
      <c r="BY288" s="151">
        <v>1</v>
      </c>
      <c r="BZ288" s="151">
        <v>0</v>
      </c>
      <c r="CA288" s="151">
        <v>2</v>
      </c>
      <c r="CB288" s="151">
        <v>4</v>
      </c>
      <c r="CC288" s="151">
        <v>2</v>
      </c>
      <c r="CD288" s="151">
        <v>0</v>
      </c>
      <c r="CE288" s="151"/>
      <c r="CF288" s="151">
        <v>0</v>
      </c>
      <c r="CG288" s="151">
        <v>1</v>
      </c>
      <c r="CH288" s="151">
        <v>10</v>
      </c>
      <c r="CI288" s="151">
        <v>3</v>
      </c>
      <c r="CJ288" s="151">
        <v>26</v>
      </c>
      <c r="CK288" s="151">
        <v>3</v>
      </c>
      <c r="CL288" s="151">
        <v>0</v>
      </c>
      <c r="CM288" s="151">
        <v>4</v>
      </c>
      <c r="CN288" s="151">
        <v>0</v>
      </c>
      <c r="CO288" s="151">
        <v>0</v>
      </c>
      <c r="CP288" s="151">
        <v>5</v>
      </c>
      <c r="CQ288" s="151">
        <v>1</v>
      </c>
      <c r="CR288" s="151">
        <v>6</v>
      </c>
      <c r="CS288" s="151"/>
      <c r="CT288" s="151">
        <v>0</v>
      </c>
      <c r="CU288" s="151">
        <v>0</v>
      </c>
      <c r="CV288" s="151"/>
      <c r="CW288" s="151"/>
      <c r="CX288" s="151"/>
      <c r="CY288" s="151"/>
      <c r="CZ288" s="151"/>
      <c r="DA288" s="151">
        <v>12</v>
      </c>
      <c r="DB288" s="151">
        <v>7</v>
      </c>
      <c r="DC288" s="151">
        <v>46</v>
      </c>
      <c r="DD288" s="151">
        <v>7</v>
      </c>
      <c r="DE288" s="151"/>
      <c r="DF288" s="151"/>
      <c r="DG288" s="151"/>
      <c r="DH288" s="151">
        <v>3</v>
      </c>
      <c r="DI288" s="151"/>
      <c r="DJ288" s="151">
        <v>0</v>
      </c>
      <c r="DK288" s="151">
        <v>0</v>
      </c>
      <c r="DL288" s="151">
        <v>1</v>
      </c>
      <c r="DM288" s="151">
        <v>0</v>
      </c>
      <c r="DN288" s="151">
        <v>2</v>
      </c>
      <c r="DO288" s="151">
        <v>0</v>
      </c>
      <c r="DP288" s="151">
        <v>0</v>
      </c>
      <c r="DQ288" s="151">
        <v>0</v>
      </c>
      <c r="DR288" s="151">
        <v>2</v>
      </c>
      <c r="DS288" s="151">
        <v>1</v>
      </c>
      <c r="DT288" s="151">
        <v>1</v>
      </c>
      <c r="DU288" s="151">
        <v>0</v>
      </c>
      <c r="DV288" s="151">
        <v>0</v>
      </c>
      <c r="DW288" s="151">
        <v>0</v>
      </c>
      <c r="DX288" s="151">
        <v>0</v>
      </c>
      <c r="DY288" s="151">
        <v>1</v>
      </c>
      <c r="DZ288" s="151"/>
      <c r="EA288" s="151">
        <v>1</v>
      </c>
      <c r="EB288" s="151">
        <v>0</v>
      </c>
      <c r="EC288" s="151">
        <v>4</v>
      </c>
      <c r="ED288" s="151">
        <v>0</v>
      </c>
      <c r="EE288" s="151">
        <v>3</v>
      </c>
      <c r="EF288" s="151">
        <v>0</v>
      </c>
      <c r="EG288" s="151">
        <v>0</v>
      </c>
      <c r="EH288" s="151">
        <v>1</v>
      </c>
      <c r="EI288" s="151">
        <v>0</v>
      </c>
      <c r="EJ288" s="151"/>
      <c r="EK288" s="151"/>
      <c r="EL288" s="151">
        <v>5</v>
      </c>
      <c r="EM288" s="151">
        <v>1</v>
      </c>
      <c r="EN288" s="151">
        <v>0</v>
      </c>
      <c r="EO288" s="151"/>
      <c r="EP288" s="151"/>
      <c r="EQ288" s="151">
        <v>0</v>
      </c>
      <c r="ER288" s="151">
        <v>0</v>
      </c>
      <c r="ES288" s="151">
        <v>0</v>
      </c>
      <c r="ET288" s="151">
        <v>0</v>
      </c>
      <c r="EU288" s="151">
        <v>3</v>
      </c>
      <c r="EV288" s="151">
        <v>2</v>
      </c>
      <c r="EW288" s="151">
        <v>0</v>
      </c>
      <c r="EX288" s="151">
        <v>0</v>
      </c>
      <c r="EY288" s="151">
        <v>47</v>
      </c>
      <c r="EZ288" s="151">
        <v>17</v>
      </c>
      <c r="FA288" s="151">
        <v>45</v>
      </c>
      <c r="FB288" s="151">
        <v>4</v>
      </c>
      <c r="FC288" s="151">
        <v>2</v>
      </c>
      <c r="FD288" s="151">
        <v>27</v>
      </c>
      <c r="FE288" s="151">
        <v>14</v>
      </c>
      <c r="FF288" s="151">
        <v>7</v>
      </c>
      <c r="FG288" s="151">
        <v>0</v>
      </c>
      <c r="FH288" s="151">
        <v>1</v>
      </c>
      <c r="FI288" s="151"/>
      <c r="FJ288" s="151"/>
      <c r="FK288" s="151"/>
      <c r="FL288" s="151">
        <v>1</v>
      </c>
      <c r="FM288" s="151">
        <v>11</v>
      </c>
      <c r="FN288" s="151"/>
      <c r="FO288" s="151"/>
      <c r="FP288" s="151">
        <v>7</v>
      </c>
      <c r="FQ288" s="151">
        <v>10</v>
      </c>
      <c r="FR288" s="151">
        <v>2</v>
      </c>
      <c r="FS288" s="151">
        <v>2</v>
      </c>
      <c r="FT288" s="151">
        <v>3</v>
      </c>
      <c r="FU288" s="151">
        <v>2</v>
      </c>
      <c r="FV288" s="151">
        <v>3</v>
      </c>
      <c r="FW288" s="151">
        <v>8</v>
      </c>
      <c r="FX288" s="151">
        <v>0</v>
      </c>
      <c r="FY288" s="151">
        <v>9</v>
      </c>
      <c r="FZ288" s="151">
        <v>7</v>
      </c>
      <c r="GA288" s="151">
        <v>2</v>
      </c>
      <c r="GB288" s="151">
        <v>29</v>
      </c>
      <c r="GC288" s="151"/>
      <c r="GD288" s="151">
        <v>0</v>
      </c>
      <c r="GE288" s="151">
        <v>1</v>
      </c>
      <c r="GF288" s="151">
        <v>0</v>
      </c>
      <c r="GG288" s="151">
        <v>0</v>
      </c>
      <c r="GH288" s="151">
        <v>2</v>
      </c>
      <c r="GI288" s="151">
        <v>1</v>
      </c>
      <c r="GJ288" s="151">
        <v>0</v>
      </c>
      <c r="GK288" s="151">
        <v>3</v>
      </c>
      <c r="GL288" s="151">
        <v>0</v>
      </c>
      <c r="GM288" s="151">
        <v>0</v>
      </c>
      <c r="GN288" s="151">
        <v>1</v>
      </c>
      <c r="GO288" s="151">
        <v>0</v>
      </c>
      <c r="GP288" s="151">
        <v>1</v>
      </c>
      <c r="GQ288" s="151">
        <v>3</v>
      </c>
      <c r="GR288" s="151">
        <v>2</v>
      </c>
      <c r="GS288" s="151">
        <v>2</v>
      </c>
      <c r="GT288" s="151">
        <v>8</v>
      </c>
      <c r="GU288" s="151">
        <v>7</v>
      </c>
      <c r="GV288" s="151">
        <v>14</v>
      </c>
      <c r="GW288" s="151">
        <v>2</v>
      </c>
      <c r="GX288" s="151">
        <v>2</v>
      </c>
      <c r="GY288" s="151">
        <v>1</v>
      </c>
      <c r="GZ288" s="151">
        <v>0</v>
      </c>
      <c r="HA288" s="151">
        <v>3</v>
      </c>
      <c r="HB288" s="151">
        <v>3</v>
      </c>
      <c r="HC288" s="151"/>
      <c r="HD288" s="151"/>
      <c r="HE288" s="151"/>
      <c r="HF288" s="151"/>
      <c r="HG288" s="151"/>
      <c r="HH288" s="151">
        <v>47</v>
      </c>
      <c r="HI288" s="151">
        <v>1</v>
      </c>
      <c r="HJ288" s="151">
        <v>0</v>
      </c>
      <c r="HK288" s="151">
        <v>0</v>
      </c>
      <c r="HL288" s="151">
        <v>0</v>
      </c>
      <c r="HM288" s="151">
        <v>0</v>
      </c>
      <c r="HN288" s="151">
        <v>0</v>
      </c>
      <c r="HO288" s="151"/>
      <c r="HP288" s="151">
        <v>1</v>
      </c>
      <c r="HQ288" s="151"/>
      <c r="HR288" s="151">
        <v>1</v>
      </c>
      <c r="HS288" s="151">
        <v>0</v>
      </c>
      <c r="HT288" s="151">
        <v>0</v>
      </c>
      <c r="HU288" s="151">
        <v>0</v>
      </c>
      <c r="HV288" s="151">
        <v>2</v>
      </c>
      <c r="HW288" s="151">
        <v>3</v>
      </c>
      <c r="HX288" s="151">
        <v>10</v>
      </c>
      <c r="HY288" s="151">
        <v>0</v>
      </c>
      <c r="HZ288" s="151"/>
      <c r="IA288" s="151">
        <v>0</v>
      </c>
      <c r="IB288" s="151"/>
      <c r="IC288" s="151">
        <v>63</v>
      </c>
      <c r="ID288" s="151">
        <v>0</v>
      </c>
      <c r="IE288" s="151">
        <v>0</v>
      </c>
      <c r="IF288" s="151"/>
      <c r="IG288" s="151"/>
      <c r="IH288" s="151">
        <v>6</v>
      </c>
      <c r="II288" s="151">
        <v>0</v>
      </c>
      <c r="IJ288" s="151"/>
      <c r="IK288" s="151"/>
      <c r="IL288" s="151">
        <v>0</v>
      </c>
      <c r="IM288" s="151">
        <v>8</v>
      </c>
      <c r="IN288" s="151">
        <v>2</v>
      </c>
      <c r="IO288" s="151">
        <v>0</v>
      </c>
      <c r="IP288" s="151">
        <v>0</v>
      </c>
      <c r="IQ288" s="151">
        <v>0</v>
      </c>
      <c r="IR288" s="151">
        <v>0</v>
      </c>
      <c r="IS288" s="151">
        <v>0</v>
      </c>
      <c r="IT288" s="151">
        <v>0</v>
      </c>
      <c r="IU288" s="151">
        <v>2</v>
      </c>
      <c r="IV288" s="151">
        <v>1</v>
      </c>
      <c r="IW288" s="151">
        <v>4</v>
      </c>
      <c r="IX288" s="151">
        <v>34</v>
      </c>
      <c r="IY288" s="151">
        <v>68</v>
      </c>
      <c r="IZ288" s="151"/>
      <c r="JA288" s="151">
        <v>8</v>
      </c>
      <c r="JB288" s="151">
        <v>1</v>
      </c>
      <c r="JC288" s="151">
        <v>0</v>
      </c>
      <c r="JD288" s="151"/>
      <c r="JE288" s="151">
        <v>0</v>
      </c>
      <c r="JF288" s="151">
        <v>0</v>
      </c>
      <c r="JG288" s="151">
        <v>0</v>
      </c>
      <c r="JH288" s="151">
        <v>10</v>
      </c>
      <c r="JI288" s="151">
        <v>1</v>
      </c>
      <c r="JJ288" s="151"/>
      <c r="JK288" s="151">
        <v>1</v>
      </c>
      <c r="JL288" s="151">
        <v>1</v>
      </c>
      <c r="JM288" s="151">
        <v>3</v>
      </c>
      <c r="JN288" s="151">
        <v>2</v>
      </c>
      <c r="JO288" s="151">
        <v>2</v>
      </c>
      <c r="JP288" s="151">
        <v>3</v>
      </c>
      <c r="JQ288" s="151">
        <v>4</v>
      </c>
      <c r="JR288" s="151">
        <v>2</v>
      </c>
      <c r="JS288" s="151">
        <v>2</v>
      </c>
      <c r="JT288" s="151">
        <v>4</v>
      </c>
      <c r="JU288" s="151">
        <v>1</v>
      </c>
      <c r="JV288" s="151"/>
      <c r="JW288" s="151">
        <v>37</v>
      </c>
      <c r="JX288" s="151">
        <v>43</v>
      </c>
      <c r="JY288" s="151">
        <v>8</v>
      </c>
      <c r="JZ288" s="151">
        <v>22</v>
      </c>
      <c r="KA288" s="151">
        <v>10</v>
      </c>
      <c r="KB288" s="151">
        <v>25</v>
      </c>
      <c r="KC288" s="151">
        <v>2</v>
      </c>
      <c r="KD288" s="151">
        <v>38</v>
      </c>
      <c r="KE288" s="151">
        <v>5</v>
      </c>
      <c r="KF288" s="151">
        <v>0</v>
      </c>
      <c r="KG288" s="151">
        <v>10</v>
      </c>
      <c r="KH288" s="151"/>
      <c r="KI288" s="151">
        <v>598</v>
      </c>
      <c r="KJ288" s="151">
        <v>56</v>
      </c>
      <c r="KK288" s="151">
        <v>0</v>
      </c>
      <c r="KL288" s="151">
        <v>12</v>
      </c>
      <c r="KM288" s="151">
        <v>56</v>
      </c>
      <c r="KN288" s="151">
        <v>2</v>
      </c>
      <c r="KO288" s="151">
        <v>1</v>
      </c>
      <c r="KP288" s="151"/>
      <c r="KQ288" s="151">
        <v>0</v>
      </c>
      <c r="KR288" s="151">
        <v>2</v>
      </c>
      <c r="KS288" s="151">
        <v>1</v>
      </c>
      <c r="KT288" s="151">
        <v>1</v>
      </c>
      <c r="KU288" s="151">
        <v>0</v>
      </c>
      <c r="KV288" s="151">
        <v>0</v>
      </c>
      <c r="KW288" s="151"/>
      <c r="KX288" s="151">
        <v>2</v>
      </c>
      <c r="KY288" s="151">
        <v>2</v>
      </c>
      <c r="KZ288" s="151">
        <v>0</v>
      </c>
      <c r="LA288" s="151">
        <v>1</v>
      </c>
      <c r="LB288" s="151">
        <v>3</v>
      </c>
      <c r="LC288" s="151">
        <v>0</v>
      </c>
      <c r="LD288" s="151">
        <v>5</v>
      </c>
      <c r="LE288" s="151">
        <v>7</v>
      </c>
      <c r="LF288" s="151">
        <v>6</v>
      </c>
      <c r="LG288" s="151">
        <v>0</v>
      </c>
      <c r="LH288" s="151"/>
      <c r="LI288" s="151">
        <v>0</v>
      </c>
      <c r="LJ288" s="151">
        <v>1</v>
      </c>
      <c r="LK288" s="151"/>
      <c r="LL288" s="151">
        <v>315</v>
      </c>
      <c r="LM288" s="151"/>
      <c r="LN288" s="151">
        <v>173</v>
      </c>
      <c r="LO288" s="151">
        <v>32</v>
      </c>
      <c r="LP288" s="151">
        <v>1</v>
      </c>
      <c r="LQ288" s="151">
        <v>0</v>
      </c>
      <c r="LR288" s="151"/>
      <c r="LS288" s="151">
        <v>2</v>
      </c>
      <c r="LT288" s="151">
        <v>0</v>
      </c>
      <c r="LU288" s="151">
        <v>2</v>
      </c>
      <c r="LV288" s="151">
        <v>1</v>
      </c>
      <c r="LW288" s="151">
        <v>1</v>
      </c>
      <c r="LX288" s="151">
        <v>3</v>
      </c>
      <c r="LY288" s="151">
        <v>7</v>
      </c>
      <c r="LZ288" s="151">
        <v>0</v>
      </c>
      <c r="MA288" s="151">
        <v>8</v>
      </c>
      <c r="MB288" s="151">
        <v>10</v>
      </c>
      <c r="MC288" s="151">
        <v>0</v>
      </c>
      <c r="MD288" s="151">
        <v>1</v>
      </c>
      <c r="ME288" s="151">
        <v>0</v>
      </c>
      <c r="MF288" s="151">
        <v>4</v>
      </c>
      <c r="MG288" s="151"/>
      <c r="MH288" s="151">
        <v>5</v>
      </c>
      <c r="MI288" s="151">
        <v>248</v>
      </c>
      <c r="MJ288" s="151">
        <v>0</v>
      </c>
      <c r="MK288" s="151">
        <v>0</v>
      </c>
      <c r="ML288" s="151">
        <v>5</v>
      </c>
      <c r="MM288" s="151">
        <v>0</v>
      </c>
      <c r="MN288" s="151">
        <v>1</v>
      </c>
      <c r="MO288" s="151">
        <v>5</v>
      </c>
      <c r="MP288" s="151">
        <v>3</v>
      </c>
      <c r="MQ288" s="151">
        <v>0</v>
      </c>
      <c r="MR288" s="151">
        <v>0</v>
      </c>
      <c r="MS288" s="151">
        <v>46</v>
      </c>
      <c r="MT288" s="151">
        <v>2</v>
      </c>
      <c r="MU288" s="151">
        <v>3</v>
      </c>
      <c r="MV288" s="151">
        <v>0</v>
      </c>
      <c r="MW288" s="151">
        <v>2</v>
      </c>
      <c r="MX288" s="151">
        <v>0</v>
      </c>
      <c r="MY288" s="151">
        <v>2</v>
      </c>
      <c r="MZ288" s="151">
        <v>1</v>
      </c>
      <c r="NA288" s="151">
        <v>5</v>
      </c>
      <c r="NB288" s="151">
        <v>1</v>
      </c>
      <c r="NC288" s="151">
        <v>0</v>
      </c>
      <c r="ND288" s="151">
        <v>2</v>
      </c>
      <c r="NE288" s="151">
        <v>0</v>
      </c>
      <c r="NF288" s="151">
        <v>1</v>
      </c>
      <c r="NG288" s="151"/>
      <c r="NH288" s="151">
        <v>0</v>
      </c>
      <c r="NI288" s="151">
        <v>2</v>
      </c>
      <c r="NJ288" s="151">
        <v>0</v>
      </c>
      <c r="NK288" s="151">
        <v>0</v>
      </c>
      <c r="NL288" s="151">
        <v>0</v>
      </c>
      <c r="NM288" s="151">
        <v>0</v>
      </c>
      <c r="NN288" s="151">
        <v>3</v>
      </c>
      <c r="NO288" s="151">
        <v>54</v>
      </c>
      <c r="NP288" s="151">
        <v>114</v>
      </c>
      <c r="NQ288" s="151">
        <v>159</v>
      </c>
      <c r="NR288" s="151">
        <v>22</v>
      </c>
      <c r="NS288" s="151">
        <v>313</v>
      </c>
      <c r="NT288" s="151">
        <v>2</v>
      </c>
      <c r="NU288" s="151">
        <v>20</v>
      </c>
      <c r="NV288" s="151">
        <v>25</v>
      </c>
      <c r="NW288" s="151">
        <v>4</v>
      </c>
      <c r="NX288" s="151">
        <v>0</v>
      </c>
      <c r="NY288" s="151">
        <v>1</v>
      </c>
      <c r="NZ288" s="151">
        <v>4</v>
      </c>
      <c r="OA288" s="151">
        <v>4</v>
      </c>
      <c r="OB288" s="151">
        <v>6</v>
      </c>
      <c r="OC288" s="151">
        <v>3</v>
      </c>
      <c r="OD288" s="151"/>
      <c r="OE288" s="151">
        <v>0</v>
      </c>
      <c r="OF288" s="151">
        <v>3</v>
      </c>
      <c r="OG288" s="151"/>
      <c r="OH288" s="151"/>
      <c r="OI288" s="151">
        <v>0</v>
      </c>
      <c r="OJ288" s="151">
        <v>12</v>
      </c>
      <c r="OK288" s="151">
        <v>0</v>
      </c>
      <c r="OL288" s="151">
        <v>1</v>
      </c>
      <c r="OM288" s="151"/>
      <c r="ON288" s="151"/>
      <c r="OO288" s="152">
        <v>0</v>
      </c>
      <c r="OP288" s="142">
        <v>5314</v>
      </c>
      <c r="OQ288" s="153">
        <v>219688</v>
      </c>
      <c r="OR288" s="151">
        <v>1691</v>
      </c>
      <c r="OS288" s="151">
        <v>479</v>
      </c>
      <c r="OT288" s="151">
        <v>175</v>
      </c>
      <c r="OU288" s="151"/>
      <c r="OV288" s="151"/>
      <c r="OW288" s="151"/>
      <c r="OX288" s="151"/>
      <c r="OY288" s="151"/>
      <c r="OZ288" s="151"/>
      <c r="PA288" s="151"/>
      <c r="PB288" s="151"/>
      <c r="PC288" s="151"/>
      <c r="PD288" s="151"/>
      <c r="PE288" s="151"/>
      <c r="PF288" s="151"/>
      <c r="PG288" s="151"/>
      <c r="PH288" s="151"/>
      <c r="PI288" s="151"/>
      <c r="PJ288" s="154"/>
      <c r="PK288" s="142">
        <v>222033</v>
      </c>
      <c r="PL288" s="142">
        <v>227348</v>
      </c>
    </row>
    <row r="289" spans="1:428" ht="15" x14ac:dyDescent="0.25">
      <c r="A289" s="156">
        <v>444000</v>
      </c>
      <c r="B289" s="157" t="s">
        <v>735</v>
      </c>
      <c r="C289" s="147" t="s">
        <v>468</v>
      </c>
      <c r="D289" s="153">
        <v>0</v>
      </c>
      <c r="E289" s="151">
        <v>1</v>
      </c>
      <c r="F289" s="151">
        <v>0</v>
      </c>
      <c r="G289" s="151">
        <v>0</v>
      </c>
      <c r="H289" s="151">
        <v>0</v>
      </c>
      <c r="I289" s="151">
        <v>0</v>
      </c>
      <c r="J289" s="151">
        <v>1</v>
      </c>
      <c r="K289" s="151">
        <v>1</v>
      </c>
      <c r="L289" s="151">
        <v>0</v>
      </c>
      <c r="M289" s="151">
        <v>0</v>
      </c>
      <c r="N289" s="151">
        <v>0</v>
      </c>
      <c r="O289" s="151">
        <v>0</v>
      </c>
      <c r="P289" s="151"/>
      <c r="Q289" s="151">
        <v>17</v>
      </c>
      <c r="R289" s="151">
        <v>11</v>
      </c>
      <c r="S289" s="151">
        <v>0</v>
      </c>
      <c r="T289" s="151">
        <v>0</v>
      </c>
      <c r="U289" s="151">
        <v>0</v>
      </c>
      <c r="V289" s="151">
        <v>1</v>
      </c>
      <c r="W289" s="151">
        <v>1</v>
      </c>
      <c r="X289" s="151">
        <v>1</v>
      </c>
      <c r="Y289" s="151">
        <v>16</v>
      </c>
      <c r="Z289" s="151">
        <v>0</v>
      </c>
      <c r="AA289" s="151">
        <v>0</v>
      </c>
      <c r="AB289" s="151">
        <v>274</v>
      </c>
      <c r="AC289" s="151">
        <v>96</v>
      </c>
      <c r="AD289" s="151">
        <v>10378</v>
      </c>
      <c r="AE289" s="151">
        <v>6335</v>
      </c>
      <c r="AF289" s="151">
        <v>245</v>
      </c>
      <c r="AG289" s="151">
        <v>5978</v>
      </c>
      <c r="AH289" s="151">
        <v>20792</v>
      </c>
      <c r="AI289" s="151"/>
      <c r="AJ289" s="151">
        <v>2911</v>
      </c>
      <c r="AK289" s="151">
        <v>1060</v>
      </c>
      <c r="AL289" s="151">
        <v>20734</v>
      </c>
      <c r="AM289" s="151">
        <v>588</v>
      </c>
      <c r="AN289" s="151">
        <v>2</v>
      </c>
      <c r="AO289" s="151">
        <v>0</v>
      </c>
      <c r="AP289" s="151">
        <v>1</v>
      </c>
      <c r="AQ289" s="151">
        <v>78</v>
      </c>
      <c r="AR289" s="151">
        <v>0</v>
      </c>
      <c r="AS289" s="151">
        <v>0</v>
      </c>
      <c r="AT289" s="151">
        <v>0</v>
      </c>
      <c r="AU289" s="151">
        <v>1</v>
      </c>
      <c r="AV289" s="151">
        <v>0</v>
      </c>
      <c r="AW289" s="151">
        <v>0</v>
      </c>
      <c r="AX289" s="151">
        <v>0</v>
      </c>
      <c r="AY289" s="151"/>
      <c r="AZ289" s="151"/>
      <c r="BA289" s="151">
        <v>0</v>
      </c>
      <c r="BB289" s="151">
        <v>0</v>
      </c>
      <c r="BC289" s="151">
        <v>0</v>
      </c>
      <c r="BD289" s="151">
        <v>6</v>
      </c>
      <c r="BE289" s="151">
        <v>0</v>
      </c>
      <c r="BF289" s="151">
        <v>0</v>
      </c>
      <c r="BG289" s="151">
        <v>0</v>
      </c>
      <c r="BH289" s="151">
        <v>0</v>
      </c>
      <c r="BI289" s="151"/>
      <c r="BJ289" s="151">
        <v>0</v>
      </c>
      <c r="BK289" s="151">
        <v>0</v>
      </c>
      <c r="BL289" s="151">
        <v>0</v>
      </c>
      <c r="BM289" s="151"/>
      <c r="BN289" s="151">
        <v>0</v>
      </c>
      <c r="BO289" s="151"/>
      <c r="BP289" s="151">
        <v>0</v>
      </c>
      <c r="BQ289" s="151">
        <v>7</v>
      </c>
      <c r="BR289" s="151">
        <v>5</v>
      </c>
      <c r="BS289" s="151">
        <v>4</v>
      </c>
      <c r="BT289" s="151">
        <v>1</v>
      </c>
      <c r="BU289" s="151">
        <v>0</v>
      </c>
      <c r="BV289" s="151">
        <v>0</v>
      </c>
      <c r="BW289" s="151">
        <v>3</v>
      </c>
      <c r="BX289" s="151"/>
      <c r="BY289" s="151">
        <v>2</v>
      </c>
      <c r="BZ289" s="151">
        <v>0</v>
      </c>
      <c r="CA289" s="151">
        <v>1</v>
      </c>
      <c r="CB289" s="151">
        <v>34</v>
      </c>
      <c r="CC289" s="151">
        <v>7</v>
      </c>
      <c r="CD289" s="151">
        <v>0</v>
      </c>
      <c r="CE289" s="151"/>
      <c r="CF289" s="151">
        <v>3</v>
      </c>
      <c r="CG289" s="151">
        <v>2</v>
      </c>
      <c r="CH289" s="151">
        <v>4</v>
      </c>
      <c r="CI289" s="151">
        <v>1</v>
      </c>
      <c r="CJ289" s="151">
        <v>14</v>
      </c>
      <c r="CK289" s="151">
        <v>1</v>
      </c>
      <c r="CL289" s="151">
        <v>1</v>
      </c>
      <c r="CM289" s="151">
        <v>17</v>
      </c>
      <c r="CN289" s="151">
        <v>0</v>
      </c>
      <c r="CO289" s="151">
        <v>1</v>
      </c>
      <c r="CP289" s="151">
        <v>25</v>
      </c>
      <c r="CQ289" s="151">
        <v>4</v>
      </c>
      <c r="CR289" s="151">
        <v>45</v>
      </c>
      <c r="CS289" s="151"/>
      <c r="CT289" s="151">
        <v>0</v>
      </c>
      <c r="CU289" s="151">
        <v>0</v>
      </c>
      <c r="CV289" s="151"/>
      <c r="CW289" s="151"/>
      <c r="CX289" s="151"/>
      <c r="CY289" s="151"/>
      <c r="CZ289" s="151"/>
      <c r="DA289" s="151">
        <v>75</v>
      </c>
      <c r="DB289" s="151">
        <v>51</v>
      </c>
      <c r="DC289" s="151">
        <v>350</v>
      </c>
      <c r="DD289" s="151">
        <v>3</v>
      </c>
      <c r="DE289" s="151"/>
      <c r="DF289" s="151"/>
      <c r="DG289" s="151"/>
      <c r="DH289" s="151">
        <v>14</v>
      </c>
      <c r="DI289" s="151"/>
      <c r="DJ289" s="151">
        <v>0</v>
      </c>
      <c r="DK289" s="151">
        <v>0</v>
      </c>
      <c r="DL289" s="151">
        <v>4</v>
      </c>
      <c r="DM289" s="151">
        <v>0</v>
      </c>
      <c r="DN289" s="151">
        <v>3</v>
      </c>
      <c r="DO289" s="151">
        <v>2</v>
      </c>
      <c r="DP289" s="151">
        <v>0</v>
      </c>
      <c r="DQ289" s="151">
        <v>0</v>
      </c>
      <c r="DR289" s="151">
        <v>12</v>
      </c>
      <c r="DS289" s="151">
        <v>0</v>
      </c>
      <c r="DT289" s="151">
        <v>2</v>
      </c>
      <c r="DU289" s="151">
        <v>2</v>
      </c>
      <c r="DV289" s="151">
        <v>1</v>
      </c>
      <c r="DW289" s="151">
        <v>1</v>
      </c>
      <c r="DX289" s="151">
        <v>2</v>
      </c>
      <c r="DY289" s="151">
        <v>6</v>
      </c>
      <c r="DZ289" s="151"/>
      <c r="EA289" s="151">
        <v>7</v>
      </c>
      <c r="EB289" s="151">
        <v>1</v>
      </c>
      <c r="EC289" s="151">
        <v>29</v>
      </c>
      <c r="ED289" s="151">
        <v>0</v>
      </c>
      <c r="EE289" s="151">
        <v>24</v>
      </c>
      <c r="EF289" s="151">
        <v>2</v>
      </c>
      <c r="EG289" s="151">
        <v>3</v>
      </c>
      <c r="EH289" s="151">
        <v>6</v>
      </c>
      <c r="EI289" s="151">
        <v>3</v>
      </c>
      <c r="EJ289" s="151"/>
      <c r="EK289" s="151"/>
      <c r="EL289" s="151">
        <v>41</v>
      </c>
      <c r="EM289" s="151">
        <v>4</v>
      </c>
      <c r="EN289" s="151">
        <v>0</v>
      </c>
      <c r="EO289" s="151"/>
      <c r="EP289" s="151"/>
      <c r="EQ289" s="151">
        <v>1</v>
      </c>
      <c r="ER289" s="151">
        <v>1</v>
      </c>
      <c r="ES289" s="151">
        <v>3</v>
      </c>
      <c r="ET289" s="151">
        <v>1</v>
      </c>
      <c r="EU289" s="151">
        <v>4</v>
      </c>
      <c r="EV289" s="151">
        <v>1</v>
      </c>
      <c r="EW289" s="151">
        <v>0</v>
      </c>
      <c r="EX289" s="151">
        <v>0</v>
      </c>
      <c r="EY289" s="151">
        <v>35</v>
      </c>
      <c r="EZ289" s="151">
        <v>135</v>
      </c>
      <c r="FA289" s="151">
        <v>41</v>
      </c>
      <c r="FB289" s="151">
        <v>21</v>
      </c>
      <c r="FC289" s="151">
        <v>1</v>
      </c>
      <c r="FD289" s="151">
        <v>114</v>
      </c>
      <c r="FE289" s="151">
        <v>13</v>
      </c>
      <c r="FF289" s="151">
        <v>4</v>
      </c>
      <c r="FG289" s="151">
        <v>1</v>
      </c>
      <c r="FH289" s="151">
        <v>1</v>
      </c>
      <c r="FI289" s="151"/>
      <c r="FJ289" s="151"/>
      <c r="FK289" s="151"/>
      <c r="FL289" s="151">
        <v>1</v>
      </c>
      <c r="FM289" s="151">
        <v>5</v>
      </c>
      <c r="FN289" s="151"/>
      <c r="FO289" s="151"/>
      <c r="FP289" s="151">
        <v>3</v>
      </c>
      <c r="FQ289" s="151">
        <v>75</v>
      </c>
      <c r="FR289" s="151">
        <v>19</v>
      </c>
      <c r="FS289" s="151">
        <v>18</v>
      </c>
      <c r="FT289" s="151">
        <v>16</v>
      </c>
      <c r="FU289" s="151">
        <v>17</v>
      </c>
      <c r="FV289" s="151">
        <v>16</v>
      </c>
      <c r="FW289" s="151">
        <v>62</v>
      </c>
      <c r="FX289" s="151">
        <v>0</v>
      </c>
      <c r="FY289" s="151">
        <v>56</v>
      </c>
      <c r="FZ289" s="151">
        <v>46</v>
      </c>
      <c r="GA289" s="151">
        <v>19</v>
      </c>
      <c r="GB289" s="151">
        <v>222</v>
      </c>
      <c r="GC289" s="151"/>
      <c r="GD289" s="151">
        <v>0</v>
      </c>
      <c r="GE289" s="151">
        <v>1</v>
      </c>
      <c r="GF289" s="151">
        <v>0</v>
      </c>
      <c r="GG289" s="151">
        <v>1</v>
      </c>
      <c r="GH289" s="151">
        <v>1</v>
      </c>
      <c r="GI289" s="151">
        <v>1</v>
      </c>
      <c r="GJ289" s="151">
        <v>2</v>
      </c>
      <c r="GK289" s="151">
        <v>12</v>
      </c>
      <c r="GL289" s="151">
        <v>1</v>
      </c>
      <c r="GM289" s="151">
        <v>0</v>
      </c>
      <c r="GN289" s="151">
        <v>9</v>
      </c>
      <c r="GO289" s="151">
        <v>0</v>
      </c>
      <c r="GP289" s="151">
        <v>2</v>
      </c>
      <c r="GQ289" s="151">
        <v>20</v>
      </c>
      <c r="GR289" s="151">
        <v>12</v>
      </c>
      <c r="GS289" s="151">
        <v>8</v>
      </c>
      <c r="GT289" s="151">
        <v>29</v>
      </c>
      <c r="GU289" s="151">
        <v>19</v>
      </c>
      <c r="GV289" s="151">
        <v>102</v>
      </c>
      <c r="GW289" s="151">
        <v>11</v>
      </c>
      <c r="GX289" s="151">
        <v>9</v>
      </c>
      <c r="GY289" s="151">
        <v>0</v>
      </c>
      <c r="GZ289" s="151">
        <v>3</v>
      </c>
      <c r="HA289" s="151">
        <v>10</v>
      </c>
      <c r="HB289" s="151">
        <v>17</v>
      </c>
      <c r="HC289" s="151"/>
      <c r="HD289" s="151"/>
      <c r="HE289" s="151"/>
      <c r="HF289" s="151"/>
      <c r="HG289" s="151"/>
      <c r="HH289" s="151">
        <v>232</v>
      </c>
      <c r="HI289" s="151">
        <v>1</v>
      </c>
      <c r="HJ289" s="151">
        <v>0</v>
      </c>
      <c r="HK289" s="151">
        <v>0</v>
      </c>
      <c r="HL289" s="151">
        <v>2</v>
      </c>
      <c r="HM289" s="151">
        <v>0</v>
      </c>
      <c r="HN289" s="151">
        <v>0</v>
      </c>
      <c r="HO289" s="151"/>
      <c r="HP289" s="151">
        <v>11</v>
      </c>
      <c r="HQ289" s="151"/>
      <c r="HR289" s="151"/>
      <c r="HS289" s="151">
        <v>0</v>
      </c>
      <c r="HT289" s="151">
        <v>1</v>
      </c>
      <c r="HU289" s="151">
        <v>0</v>
      </c>
      <c r="HV289" s="151">
        <v>1</v>
      </c>
      <c r="HW289" s="151">
        <v>1</v>
      </c>
      <c r="HX289" s="151">
        <v>40</v>
      </c>
      <c r="HY289" s="151">
        <v>0</v>
      </c>
      <c r="HZ289" s="151"/>
      <c r="IA289" s="151">
        <v>0</v>
      </c>
      <c r="IB289" s="151"/>
      <c r="IC289" s="151">
        <v>1</v>
      </c>
      <c r="ID289" s="151">
        <v>0</v>
      </c>
      <c r="IE289" s="151">
        <v>9</v>
      </c>
      <c r="IF289" s="151"/>
      <c r="IG289" s="151"/>
      <c r="IH289" s="151">
        <v>46</v>
      </c>
      <c r="II289" s="151">
        <v>19</v>
      </c>
      <c r="IJ289" s="151"/>
      <c r="IK289" s="151">
        <v>1</v>
      </c>
      <c r="IL289" s="151">
        <v>0</v>
      </c>
      <c r="IM289" s="151">
        <v>41</v>
      </c>
      <c r="IN289" s="151">
        <v>19</v>
      </c>
      <c r="IO289" s="151">
        <v>1</v>
      </c>
      <c r="IP289" s="151">
        <v>1</v>
      </c>
      <c r="IQ289" s="151">
        <v>4</v>
      </c>
      <c r="IR289" s="151">
        <v>0</v>
      </c>
      <c r="IS289" s="151">
        <v>0</v>
      </c>
      <c r="IT289" s="151">
        <v>0</v>
      </c>
      <c r="IU289" s="151">
        <v>12</v>
      </c>
      <c r="IV289" s="151">
        <v>1</v>
      </c>
      <c r="IW289" s="151">
        <v>14</v>
      </c>
      <c r="IX289" s="151">
        <v>241</v>
      </c>
      <c r="IY289" s="151">
        <v>523</v>
      </c>
      <c r="IZ289" s="151"/>
      <c r="JA289" s="151">
        <v>54</v>
      </c>
      <c r="JB289" s="151">
        <v>2</v>
      </c>
      <c r="JC289" s="151">
        <v>1</v>
      </c>
      <c r="JD289" s="151"/>
      <c r="JE289" s="151">
        <v>1</v>
      </c>
      <c r="JF289" s="151">
        <v>0</v>
      </c>
      <c r="JG289" s="151">
        <v>1</v>
      </c>
      <c r="JH289" s="151">
        <v>53</v>
      </c>
      <c r="JI289" s="151">
        <v>10</v>
      </c>
      <c r="JJ289" s="151"/>
      <c r="JK289" s="151">
        <v>8</v>
      </c>
      <c r="JL289" s="151"/>
      <c r="JM289" s="151"/>
      <c r="JN289" s="151"/>
      <c r="JO289" s="151"/>
      <c r="JP289" s="151">
        <v>0</v>
      </c>
      <c r="JQ289" s="151">
        <v>0</v>
      </c>
      <c r="JR289" s="151"/>
      <c r="JS289" s="151"/>
      <c r="JT289" s="151">
        <v>0</v>
      </c>
      <c r="JU289" s="151"/>
      <c r="JV289" s="151"/>
      <c r="JW289" s="151">
        <v>138</v>
      </c>
      <c r="JX289" s="151">
        <v>134</v>
      </c>
      <c r="JY289" s="151">
        <v>3</v>
      </c>
      <c r="JZ289" s="151">
        <v>84</v>
      </c>
      <c r="KA289" s="151">
        <v>24</v>
      </c>
      <c r="KB289" s="151">
        <v>131</v>
      </c>
      <c r="KC289" s="151">
        <v>0</v>
      </c>
      <c r="KD289" s="151">
        <v>13</v>
      </c>
      <c r="KE289" s="151">
        <v>2</v>
      </c>
      <c r="KF289" s="151">
        <v>1</v>
      </c>
      <c r="KG289" s="151">
        <v>4</v>
      </c>
      <c r="KH289" s="151"/>
      <c r="KI289" s="151">
        <v>40</v>
      </c>
      <c r="KJ289" s="151">
        <v>2</v>
      </c>
      <c r="KK289" s="151">
        <v>0</v>
      </c>
      <c r="KL289" s="151">
        <v>1</v>
      </c>
      <c r="KM289" s="151">
        <v>2</v>
      </c>
      <c r="KN289" s="151">
        <v>2</v>
      </c>
      <c r="KO289" s="151">
        <v>0</v>
      </c>
      <c r="KP289" s="151"/>
      <c r="KQ289" s="151">
        <v>0</v>
      </c>
      <c r="KR289" s="151">
        <v>1</v>
      </c>
      <c r="KS289" s="151">
        <v>0</v>
      </c>
      <c r="KT289" s="151">
        <v>0</v>
      </c>
      <c r="KU289" s="151"/>
      <c r="KV289" s="151">
        <v>0</v>
      </c>
      <c r="KW289" s="151"/>
      <c r="KX289" s="151">
        <v>2</v>
      </c>
      <c r="KY289" s="151">
        <v>4</v>
      </c>
      <c r="KZ289" s="151">
        <v>0</v>
      </c>
      <c r="LA289" s="151">
        <v>0</v>
      </c>
      <c r="LB289" s="151"/>
      <c r="LC289" s="151">
        <v>0</v>
      </c>
      <c r="LD289" s="151">
        <v>4</v>
      </c>
      <c r="LE289" s="151">
        <v>4</v>
      </c>
      <c r="LF289" s="151">
        <v>3</v>
      </c>
      <c r="LG289" s="151">
        <v>0</v>
      </c>
      <c r="LH289" s="151"/>
      <c r="LI289" s="151">
        <v>0</v>
      </c>
      <c r="LJ289" s="151">
        <v>0</v>
      </c>
      <c r="LK289" s="151"/>
      <c r="LL289" s="151">
        <v>2456</v>
      </c>
      <c r="LM289" s="151"/>
      <c r="LN289" s="151">
        <v>689</v>
      </c>
      <c r="LO289" s="151">
        <v>46</v>
      </c>
      <c r="LP289" s="151">
        <v>0</v>
      </c>
      <c r="LQ289" s="151">
        <v>0</v>
      </c>
      <c r="LR289" s="151"/>
      <c r="LS289" s="151">
        <v>1</v>
      </c>
      <c r="LT289" s="151">
        <v>0</v>
      </c>
      <c r="LU289" s="151">
        <v>0</v>
      </c>
      <c r="LV289" s="151">
        <v>0</v>
      </c>
      <c r="LW289" s="151"/>
      <c r="LX289" s="151"/>
      <c r="LY289" s="151">
        <v>10</v>
      </c>
      <c r="LZ289" s="151"/>
      <c r="MA289" s="151">
        <v>8</v>
      </c>
      <c r="MB289" s="151">
        <v>7</v>
      </c>
      <c r="MC289" s="151">
        <v>0</v>
      </c>
      <c r="MD289" s="151"/>
      <c r="ME289" s="151"/>
      <c r="MF289" s="151">
        <v>6</v>
      </c>
      <c r="MG289" s="151"/>
      <c r="MH289" s="151">
        <v>1</v>
      </c>
      <c r="MI289" s="151">
        <v>564</v>
      </c>
      <c r="MJ289" s="151"/>
      <c r="MK289" s="151"/>
      <c r="ML289" s="151">
        <v>1</v>
      </c>
      <c r="MM289" s="151"/>
      <c r="MN289" s="151">
        <v>4</v>
      </c>
      <c r="MO289" s="151">
        <v>1</v>
      </c>
      <c r="MP289" s="151">
        <v>1</v>
      </c>
      <c r="MQ289" s="151"/>
      <c r="MR289" s="151"/>
      <c r="MS289" s="151">
        <v>4</v>
      </c>
      <c r="MT289" s="151"/>
      <c r="MU289" s="151"/>
      <c r="MV289" s="151"/>
      <c r="MW289" s="151"/>
      <c r="MX289" s="151"/>
      <c r="MY289" s="151">
        <v>41</v>
      </c>
      <c r="MZ289" s="151"/>
      <c r="NA289" s="151">
        <v>2</v>
      </c>
      <c r="NB289" s="151">
        <v>11</v>
      </c>
      <c r="NC289" s="151">
        <v>10</v>
      </c>
      <c r="ND289" s="151"/>
      <c r="NE289" s="151"/>
      <c r="NF289" s="151"/>
      <c r="NG289" s="151"/>
      <c r="NH289" s="151">
        <v>0</v>
      </c>
      <c r="NI289" s="151">
        <v>236</v>
      </c>
      <c r="NJ289" s="151">
        <v>0</v>
      </c>
      <c r="NK289" s="151"/>
      <c r="NL289" s="151">
        <v>1</v>
      </c>
      <c r="NM289" s="151"/>
      <c r="NN289" s="151">
        <v>260</v>
      </c>
      <c r="NO289" s="151">
        <v>7</v>
      </c>
      <c r="NP289" s="151">
        <v>1287</v>
      </c>
      <c r="NQ289" s="151">
        <v>1680</v>
      </c>
      <c r="NR289" s="151">
        <v>258</v>
      </c>
      <c r="NS289" s="151">
        <v>1028</v>
      </c>
      <c r="NT289" s="151">
        <v>16</v>
      </c>
      <c r="NU289" s="151">
        <v>152</v>
      </c>
      <c r="NV289" s="151">
        <v>368</v>
      </c>
      <c r="NW289" s="151">
        <v>0</v>
      </c>
      <c r="NX289" s="151"/>
      <c r="NY289" s="151">
        <v>0</v>
      </c>
      <c r="NZ289" s="151">
        <v>2</v>
      </c>
      <c r="OA289" s="151">
        <v>9</v>
      </c>
      <c r="OB289" s="151">
        <v>3</v>
      </c>
      <c r="OC289" s="151">
        <v>1</v>
      </c>
      <c r="OD289" s="151"/>
      <c r="OE289" s="151"/>
      <c r="OF289" s="151"/>
      <c r="OG289" s="151"/>
      <c r="OH289" s="151"/>
      <c r="OI289" s="151">
        <v>0</v>
      </c>
      <c r="OJ289" s="151">
        <v>0</v>
      </c>
      <c r="OK289" s="151"/>
      <c r="OL289" s="151">
        <v>0</v>
      </c>
      <c r="OM289" s="151"/>
      <c r="ON289" s="151"/>
      <c r="OO289" s="152">
        <v>0</v>
      </c>
      <c r="OP289" s="142">
        <v>82711</v>
      </c>
      <c r="OQ289" s="153">
        <v>50101</v>
      </c>
      <c r="OR289" s="151">
        <v>8627</v>
      </c>
      <c r="OS289" s="151">
        <v>0</v>
      </c>
      <c r="OT289" s="151">
        <v>1501</v>
      </c>
      <c r="OU289" s="151"/>
      <c r="OV289" s="151"/>
      <c r="OW289" s="151"/>
      <c r="OX289" s="151"/>
      <c r="OY289" s="151"/>
      <c r="OZ289" s="151"/>
      <c r="PA289" s="151"/>
      <c r="PB289" s="151"/>
      <c r="PC289" s="151"/>
      <c r="PD289" s="151"/>
      <c r="PE289" s="151"/>
      <c r="PF289" s="151"/>
      <c r="PG289" s="151"/>
      <c r="PH289" s="151"/>
      <c r="PI289" s="151"/>
      <c r="PJ289" s="154"/>
      <c r="PK289" s="142">
        <v>60229</v>
      </c>
      <c r="PL289" s="142">
        <v>142940</v>
      </c>
    </row>
    <row r="290" spans="1:428" ht="15" x14ac:dyDescent="0.25">
      <c r="A290" s="156">
        <v>446000</v>
      </c>
      <c r="B290" s="157" t="s">
        <v>735</v>
      </c>
      <c r="C290" s="147" t="s">
        <v>469</v>
      </c>
      <c r="D290" s="153"/>
      <c r="E290" s="151"/>
      <c r="F290" s="151"/>
      <c r="G290" s="151"/>
      <c r="H290" s="151"/>
      <c r="I290" s="151"/>
      <c r="J290" s="151"/>
      <c r="K290" s="151">
        <v>0</v>
      </c>
      <c r="L290" s="151"/>
      <c r="M290" s="151"/>
      <c r="N290" s="151">
        <v>0</v>
      </c>
      <c r="O290" s="151">
        <v>0</v>
      </c>
      <c r="P290" s="151"/>
      <c r="Q290" s="151">
        <v>0</v>
      </c>
      <c r="R290" s="151">
        <v>0</v>
      </c>
      <c r="S290" s="151"/>
      <c r="T290" s="151"/>
      <c r="U290" s="151"/>
      <c r="V290" s="151"/>
      <c r="W290" s="151"/>
      <c r="X290" s="151"/>
      <c r="Y290" s="151">
        <v>0</v>
      </c>
      <c r="Z290" s="151"/>
      <c r="AA290" s="151"/>
      <c r="AB290" s="151">
        <v>0</v>
      </c>
      <c r="AC290" s="151">
        <v>0</v>
      </c>
      <c r="AD290" s="151">
        <v>3</v>
      </c>
      <c r="AE290" s="151">
        <v>2</v>
      </c>
      <c r="AF290" s="151">
        <v>0</v>
      </c>
      <c r="AG290" s="151">
        <v>1</v>
      </c>
      <c r="AH290" s="151">
        <v>5</v>
      </c>
      <c r="AI290" s="151">
        <v>0</v>
      </c>
      <c r="AJ290" s="151">
        <v>1</v>
      </c>
      <c r="AK290" s="151">
        <v>1</v>
      </c>
      <c r="AL290" s="151">
        <v>30</v>
      </c>
      <c r="AM290" s="151">
        <v>0</v>
      </c>
      <c r="AN290" s="151"/>
      <c r="AO290" s="151"/>
      <c r="AP290" s="151"/>
      <c r="AQ290" s="151">
        <v>0</v>
      </c>
      <c r="AR290" s="151"/>
      <c r="AS290" s="151">
        <v>0</v>
      </c>
      <c r="AT290" s="151"/>
      <c r="AU290" s="151"/>
      <c r="AV290" s="151"/>
      <c r="AW290" s="151"/>
      <c r="AX290" s="151">
        <v>0</v>
      </c>
      <c r="AY290" s="151"/>
      <c r="AZ290" s="151"/>
      <c r="BA290" s="151"/>
      <c r="BB290" s="151"/>
      <c r="BC290" s="151"/>
      <c r="BD290" s="151">
        <v>0</v>
      </c>
      <c r="BE290" s="151"/>
      <c r="BF290" s="151"/>
      <c r="BG290" s="151"/>
      <c r="BH290" s="151"/>
      <c r="BI290" s="151"/>
      <c r="BJ290" s="151"/>
      <c r="BK290" s="151"/>
      <c r="BL290" s="151"/>
      <c r="BM290" s="151"/>
      <c r="BN290" s="151"/>
      <c r="BO290" s="151"/>
      <c r="BP290" s="151"/>
      <c r="BQ290" s="151">
        <v>0</v>
      </c>
      <c r="BR290" s="151">
        <v>0</v>
      </c>
      <c r="BS290" s="151">
        <v>0</v>
      </c>
      <c r="BT290" s="151">
        <v>0</v>
      </c>
      <c r="BU290" s="151">
        <v>0</v>
      </c>
      <c r="BV290" s="151"/>
      <c r="BW290" s="151">
        <v>0</v>
      </c>
      <c r="BX290" s="151"/>
      <c r="BY290" s="151">
        <v>0</v>
      </c>
      <c r="BZ290" s="151">
        <v>0</v>
      </c>
      <c r="CA290" s="151"/>
      <c r="CB290" s="151">
        <v>0</v>
      </c>
      <c r="CC290" s="151">
        <v>0</v>
      </c>
      <c r="CD290" s="151"/>
      <c r="CE290" s="151"/>
      <c r="CF290" s="151">
        <v>0</v>
      </c>
      <c r="CG290" s="151">
        <v>0</v>
      </c>
      <c r="CH290" s="151">
        <v>0</v>
      </c>
      <c r="CI290" s="151"/>
      <c r="CJ290" s="151">
        <v>0</v>
      </c>
      <c r="CK290" s="151"/>
      <c r="CL290" s="151">
        <v>0</v>
      </c>
      <c r="CM290" s="151">
        <v>0</v>
      </c>
      <c r="CN290" s="151">
        <v>0</v>
      </c>
      <c r="CO290" s="151">
        <v>0</v>
      </c>
      <c r="CP290" s="151">
        <v>0</v>
      </c>
      <c r="CQ290" s="151">
        <v>0</v>
      </c>
      <c r="CR290" s="151">
        <v>0</v>
      </c>
      <c r="CS290" s="151"/>
      <c r="CT290" s="151"/>
      <c r="CU290" s="151"/>
      <c r="CV290" s="151"/>
      <c r="CW290" s="151"/>
      <c r="CX290" s="151"/>
      <c r="CY290" s="151"/>
      <c r="CZ290" s="151"/>
      <c r="DA290" s="151">
        <v>0</v>
      </c>
      <c r="DB290" s="151">
        <v>0</v>
      </c>
      <c r="DC290" s="151">
        <v>1</v>
      </c>
      <c r="DD290" s="151"/>
      <c r="DE290" s="151"/>
      <c r="DF290" s="151"/>
      <c r="DG290" s="151"/>
      <c r="DH290" s="151">
        <v>0</v>
      </c>
      <c r="DI290" s="151"/>
      <c r="DJ290" s="151"/>
      <c r="DK290" s="151">
        <v>0</v>
      </c>
      <c r="DL290" s="151">
        <v>0</v>
      </c>
      <c r="DM290" s="151"/>
      <c r="DN290" s="151">
        <v>0</v>
      </c>
      <c r="DO290" s="151">
        <v>0</v>
      </c>
      <c r="DP290" s="151"/>
      <c r="DQ290" s="151">
        <v>0</v>
      </c>
      <c r="DR290" s="151">
        <v>0</v>
      </c>
      <c r="DS290" s="151"/>
      <c r="DT290" s="151">
        <v>0</v>
      </c>
      <c r="DU290" s="151">
        <v>0</v>
      </c>
      <c r="DV290" s="151">
        <v>0</v>
      </c>
      <c r="DW290" s="151">
        <v>0</v>
      </c>
      <c r="DX290" s="151">
        <v>0</v>
      </c>
      <c r="DY290" s="151">
        <v>0</v>
      </c>
      <c r="DZ290" s="151"/>
      <c r="EA290" s="151">
        <v>0</v>
      </c>
      <c r="EB290" s="151">
        <v>0</v>
      </c>
      <c r="EC290" s="151">
        <v>0</v>
      </c>
      <c r="ED290" s="151">
        <v>0</v>
      </c>
      <c r="EE290" s="151">
        <v>0</v>
      </c>
      <c r="EF290" s="151">
        <v>0</v>
      </c>
      <c r="EG290" s="151">
        <v>0</v>
      </c>
      <c r="EH290" s="151">
        <v>0</v>
      </c>
      <c r="EI290" s="151">
        <v>0</v>
      </c>
      <c r="EJ290" s="151"/>
      <c r="EK290" s="151"/>
      <c r="EL290" s="151">
        <v>0</v>
      </c>
      <c r="EM290" s="151">
        <v>0</v>
      </c>
      <c r="EN290" s="151">
        <v>0</v>
      </c>
      <c r="EO290" s="151"/>
      <c r="EP290" s="151"/>
      <c r="EQ290" s="151">
        <v>0</v>
      </c>
      <c r="ER290" s="151">
        <v>0</v>
      </c>
      <c r="ES290" s="151">
        <v>0</v>
      </c>
      <c r="ET290" s="151"/>
      <c r="EU290" s="151">
        <v>0</v>
      </c>
      <c r="EV290" s="151"/>
      <c r="EW290" s="151"/>
      <c r="EX290" s="151"/>
      <c r="EY290" s="151">
        <v>0</v>
      </c>
      <c r="EZ290" s="151">
        <v>0</v>
      </c>
      <c r="FA290" s="151">
        <v>0</v>
      </c>
      <c r="FB290" s="151">
        <v>0</v>
      </c>
      <c r="FC290" s="151"/>
      <c r="FD290" s="151">
        <v>0</v>
      </c>
      <c r="FE290" s="151">
        <v>0</v>
      </c>
      <c r="FF290" s="151">
        <v>0</v>
      </c>
      <c r="FG290" s="151">
        <v>0</v>
      </c>
      <c r="FH290" s="151">
        <v>0</v>
      </c>
      <c r="FI290" s="151"/>
      <c r="FJ290" s="151"/>
      <c r="FK290" s="151"/>
      <c r="FL290" s="151">
        <v>0</v>
      </c>
      <c r="FM290" s="151"/>
      <c r="FN290" s="151"/>
      <c r="FO290" s="151"/>
      <c r="FP290" s="151"/>
      <c r="FQ290" s="151">
        <v>0</v>
      </c>
      <c r="FR290" s="151">
        <v>0</v>
      </c>
      <c r="FS290" s="151">
        <v>0</v>
      </c>
      <c r="FT290" s="151">
        <v>0</v>
      </c>
      <c r="FU290" s="151">
        <v>0</v>
      </c>
      <c r="FV290" s="151">
        <v>0</v>
      </c>
      <c r="FW290" s="151">
        <v>0</v>
      </c>
      <c r="FX290" s="151">
        <v>0</v>
      </c>
      <c r="FY290" s="151">
        <v>0</v>
      </c>
      <c r="FZ290" s="151">
        <v>0</v>
      </c>
      <c r="GA290" s="151">
        <v>0</v>
      </c>
      <c r="GB290" s="151">
        <v>1</v>
      </c>
      <c r="GC290" s="151"/>
      <c r="GD290" s="151"/>
      <c r="GE290" s="151">
        <v>0</v>
      </c>
      <c r="GF290" s="151">
        <v>0</v>
      </c>
      <c r="GG290" s="151">
        <v>0</v>
      </c>
      <c r="GH290" s="151">
        <v>0</v>
      </c>
      <c r="GI290" s="151">
        <v>0</v>
      </c>
      <c r="GJ290" s="151">
        <v>0</v>
      </c>
      <c r="GK290" s="151">
        <v>0</v>
      </c>
      <c r="GL290" s="151">
        <v>0</v>
      </c>
      <c r="GM290" s="151"/>
      <c r="GN290" s="151">
        <v>0</v>
      </c>
      <c r="GO290" s="151"/>
      <c r="GP290" s="151">
        <v>0</v>
      </c>
      <c r="GQ290" s="151">
        <v>0</v>
      </c>
      <c r="GR290" s="151">
        <v>0</v>
      </c>
      <c r="GS290" s="151">
        <v>0</v>
      </c>
      <c r="GT290" s="151">
        <v>0</v>
      </c>
      <c r="GU290" s="151">
        <v>0</v>
      </c>
      <c r="GV290" s="151">
        <v>0</v>
      </c>
      <c r="GW290" s="151">
        <v>0</v>
      </c>
      <c r="GX290" s="151">
        <v>0</v>
      </c>
      <c r="GY290" s="151"/>
      <c r="GZ290" s="151">
        <v>0</v>
      </c>
      <c r="HA290" s="151">
        <v>0</v>
      </c>
      <c r="HB290" s="151">
        <v>0</v>
      </c>
      <c r="HC290" s="151"/>
      <c r="HD290" s="151"/>
      <c r="HE290" s="151"/>
      <c r="HF290" s="151"/>
      <c r="HG290" s="151"/>
      <c r="HH290" s="151">
        <v>1</v>
      </c>
      <c r="HI290" s="151">
        <v>0</v>
      </c>
      <c r="HJ290" s="151">
        <v>0</v>
      </c>
      <c r="HK290" s="151">
        <v>0</v>
      </c>
      <c r="HL290" s="151">
        <v>0</v>
      </c>
      <c r="HM290" s="151"/>
      <c r="HN290" s="151"/>
      <c r="HO290" s="151"/>
      <c r="HP290" s="151"/>
      <c r="HQ290" s="151"/>
      <c r="HR290" s="151"/>
      <c r="HS290" s="151"/>
      <c r="HT290" s="151">
        <v>0</v>
      </c>
      <c r="HU290" s="151"/>
      <c r="HV290" s="151"/>
      <c r="HW290" s="151"/>
      <c r="HX290" s="151">
        <v>0</v>
      </c>
      <c r="HY290" s="151"/>
      <c r="HZ290" s="151"/>
      <c r="IA290" s="151"/>
      <c r="IB290" s="151"/>
      <c r="IC290" s="151">
        <v>17</v>
      </c>
      <c r="ID290" s="151"/>
      <c r="IE290" s="151">
        <v>0</v>
      </c>
      <c r="IF290" s="151"/>
      <c r="IG290" s="151"/>
      <c r="IH290" s="151">
        <v>0</v>
      </c>
      <c r="II290" s="151"/>
      <c r="IJ290" s="151"/>
      <c r="IK290" s="151"/>
      <c r="IL290" s="151">
        <v>0</v>
      </c>
      <c r="IM290" s="151">
        <v>0</v>
      </c>
      <c r="IN290" s="151"/>
      <c r="IO290" s="151">
        <v>0</v>
      </c>
      <c r="IP290" s="151"/>
      <c r="IQ290" s="151">
        <v>0</v>
      </c>
      <c r="IR290" s="151">
        <v>0</v>
      </c>
      <c r="IS290" s="151"/>
      <c r="IT290" s="151"/>
      <c r="IU290" s="151">
        <v>0</v>
      </c>
      <c r="IV290" s="151"/>
      <c r="IW290" s="151">
        <v>0</v>
      </c>
      <c r="IX290" s="151">
        <v>1</v>
      </c>
      <c r="IY290" s="151">
        <v>1</v>
      </c>
      <c r="IZ290" s="151"/>
      <c r="JA290" s="151">
        <v>0</v>
      </c>
      <c r="JB290" s="151">
        <v>0</v>
      </c>
      <c r="JC290" s="151">
        <v>0</v>
      </c>
      <c r="JD290" s="151"/>
      <c r="JE290" s="151">
        <v>0</v>
      </c>
      <c r="JF290" s="151">
        <v>0</v>
      </c>
      <c r="JG290" s="151">
        <v>0</v>
      </c>
      <c r="JH290" s="151">
        <v>0</v>
      </c>
      <c r="JI290" s="151">
        <v>0</v>
      </c>
      <c r="JJ290" s="151"/>
      <c r="JK290" s="151">
        <v>0</v>
      </c>
      <c r="JL290" s="151">
        <v>0</v>
      </c>
      <c r="JM290" s="151">
        <v>1</v>
      </c>
      <c r="JN290" s="151">
        <v>0</v>
      </c>
      <c r="JO290" s="151">
        <v>0</v>
      </c>
      <c r="JP290" s="151">
        <v>1</v>
      </c>
      <c r="JQ290" s="151">
        <v>1</v>
      </c>
      <c r="JR290" s="151">
        <v>1</v>
      </c>
      <c r="JS290" s="151">
        <v>1</v>
      </c>
      <c r="JT290" s="151">
        <v>1</v>
      </c>
      <c r="JU290" s="151">
        <v>0</v>
      </c>
      <c r="JV290" s="151"/>
      <c r="JW290" s="151">
        <v>1</v>
      </c>
      <c r="JX290" s="151">
        <v>1</v>
      </c>
      <c r="JY290" s="151">
        <v>0</v>
      </c>
      <c r="JZ290" s="151">
        <v>0</v>
      </c>
      <c r="KA290" s="151">
        <v>0</v>
      </c>
      <c r="KB290" s="151">
        <v>1</v>
      </c>
      <c r="KC290" s="151">
        <v>0</v>
      </c>
      <c r="KD290" s="151">
        <v>2</v>
      </c>
      <c r="KE290" s="151">
        <v>0</v>
      </c>
      <c r="KF290" s="151">
        <v>0</v>
      </c>
      <c r="KG290" s="151">
        <v>0</v>
      </c>
      <c r="KH290" s="151"/>
      <c r="KI290" s="151">
        <v>0</v>
      </c>
      <c r="KJ290" s="151"/>
      <c r="KK290" s="151">
        <v>0</v>
      </c>
      <c r="KL290" s="151">
        <v>0</v>
      </c>
      <c r="KM290" s="151">
        <v>0</v>
      </c>
      <c r="KN290" s="151">
        <v>0</v>
      </c>
      <c r="KO290" s="151"/>
      <c r="KP290" s="151"/>
      <c r="KQ290" s="151"/>
      <c r="KR290" s="151">
        <v>0</v>
      </c>
      <c r="KS290" s="151">
        <v>0</v>
      </c>
      <c r="KT290" s="151">
        <v>0</v>
      </c>
      <c r="KU290" s="151">
        <v>0</v>
      </c>
      <c r="KV290" s="151"/>
      <c r="KW290" s="151"/>
      <c r="KX290" s="151">
        <v>0</v>
      </c>
      <c r="KY290" s="151">
        <v>0</v>
      </c>
      <c r="KZ290" s="151">
        <v>0</v>
      </c>
      <c r="LA290" s="151">
        <v>0</v>
      </c>
      <c r="LB290" s="151">
        <v>1</v>
      </c>
      <c r="LC290" s="151">
        <v>0</v>
      </c>
      <c r="LD290" s="151">
        <v>1</v>
      </c>
      <c r="LE290" s="151">
        <v>2</v>
      </c>
      <c r="LF290" s="151">
        <v>2</v>
      </c>
      <c r="LG290" s="151">
        <v>0</v>
      </c>
      <c r="LH290" s="151"/>
      <c r="LI290" s="151"/>
      <c r="LJ290" s="151">
        <v>0</v>
      </c>
      <c r="LK290" s="151"/>
      <c r="LL290" s="151">
        <v>7</v>
      </c>
      <c r="LM290" s="151"/>
      <c r="LN290" s="151">
        <v>6</v>
      </c>
      <c r="LO290" s="151">
        <v>0</v>
      </c>
      <c r="LP290" s="151">
        <v>0</v>
      </c>
      <c r="LQ290" s="151">
        <v>0</v>
      </c>
      <c r="LR290" s="151"/>
      <c r="LS290" s="151">
        <v>0</v>
      </c>
      <c r="LT290" s="151">
        <v>0</v>
      </c>
      <c r="LU290" s="151">
        <v>1</v>
      </c>
      <c r="LV290" s="151">
        <v>0</v>
      </c>
      <c r="LW290" s="151">
        <v>0</v>
      </c>
      <c r="LX290" s="151">
        <v>1</v>
      </c>
      <c r="LY290" s="151">
        <v>0</v>
      </c>
      <c r="LZ290" s="151">
        <v>0</v>
      </c>
      <c r="MA290" s="151">
        <v>0</v>
      </c>
      <c r="MB290" s="151">
        <v>1</v>
      </c>
      <c r="MC290" s="151">
        <v>0</v>
      </c>
      <c r="MD290" s="151">
        <v>0</v>
      </c>
      <c r="ME290" s="151">
        <v>0</v>
      </c>
      <c r="MF290" s="151">
        <v>0</v>
      </c>
      <c r="MG290" s="151"/>
      <c r="MH290" s="151">
        <v>1</v>
      </c>
      <c r="MI290" s="151">
        <v>6</v>
      </c>
      <c r="MJ290" s="151">
        <v>0</v>
      </c>
      <c r="MK290" s="151">
        <v>0</v>
      </c>
      <c r="ML290" s="151">
        <v>1</v>
      </c>
      <c r="MM290" s="151">
        <v>0</v>
      </c>
      <c r="MN290" s="151">
        <v>0</v>
      </c>
      <c r="MO290" s="151">
        <v>0</v>
      </c>
      <c r="MP290" s="151">
        <v>0</v>
      </c>
      <c r="MQ290" s="151">
        <v>0</v>
      </c>
      <c r="MR290" s="151">
        <v>0</v>
      </c>
      <c r="MS290" s="151">
        <v>1</v>
      </c>
      <c r="MT290" s="151">
        <v>1</v>
      </c>
      <c r="MU290" s="151">
        <v>1</v>
      </c>
      <c r="MV290" s="151">
        <v>0</v>
      </c>
      <c r="MW290" s="151">
        <v>0</v>
      </c>
      <c r="MX290" s="151">
        <v>0</v>
      </c>
      <c r="MY290" s="151">
        <v>0</v>
      </c>
      <c r="MZ290" s="151">
        <v>0</v>
      </c>
      <c r="NA290" s="151">
        <v>1</v>
      </c>
      <c r="NB290" s="151">
        <v>0</v>
      </c>
      <c r="NC290" s="151">
        <v>0</v>
      </c>
      <c r="ND290" s="151">
        <v>0</v>
      </c>
      <c r="NE290" s="151">
        <v>0</v>
      </c>
      <c r="NF290" s="151">
        <v>0</v>
      </c>
      <c r="NG290" s="151"/>
      <c r="NH290" s="151">
        <v>0</v>
      </c>
      <c r="NI290" s="151"/>
      <c r="NJ290" s="151"/>
      <c r="NK290" s="151">
        <v>0</v>
      </c>
      <c r="NL290" s="151">
        <v>0</v>
      </c>
      <c r="NM290" s="151">
        <v>0</v>
      </c>
      <c r="NN290" s="151">
        <v>0</v>
      </c>
      <c r="NO290" s="151">
        <v>15</v>
      </c>
      <c r="NP290" s="151">
        <v>8</v>
      </c>
      <c r="NQ290" s="151">
        <v>10</v>
      </c>
      <c r="NR290" s="151">
        <v>1</v>
      </c>
      <c r="NS290" s="151">
        <v>3</v>
      </c>
      <c r="NT290" s="151">
        <v>0</v>
      </c>
      <c r="NU290" s="151">
        <v>0</v>
      </c>
      <c r="NV290" s="151">
        <v>1</v>
      </c>
      <c r="NW290" s="151">
        <v>1</v>
      </c>
      <c r="NX290" s="151">
        <v>0</v>
      </c>
      <c r="NY290" s="151">
        <v>0</v>
      </c>
      <c r="NZ290" s="151">
        <v>0</v>
      </c>
      <c r="OA290" s="151">
        <v>1</v>
      </c>
      <c r="OB290" s="151">
        <v>0</v>
      </c>
      <c r="OC290" s="151">
        <v>0</v>
      </c>
      <c r="OD290" s="151"/>
      <c r="OE290" s="151">
        <v>0</v>
      </c>
      <c r="OF290" s="151">
        <v>0</v>
      </c>
      <c r="OG290" s="151"/>
      <c r="OH290" s="151"/>
      <c r="OI290" s="151"/>
      <c r="OJ290" s="151">
        <v>2</v>
      </c>
      <c r="OK290" s="151">
        <v>0</v>
      </c>
      <c r="OL290" s="151">
        <v>0</v>
      </c>
      <c r="OM290" s="151"/>
      <c r="ON290" s="151"/>
      <c r="OO290" s="152"/>
      <c r="OP290" s="142">
        <v>163</v>
      </c>
      <c r="OQ290" s="153">
        <v>119329</v>
      </c>
      <c r="OR290" s="151">
        <v>23</v>
      </c>
      <c r="OS290" s="151">
        <v>0</v>
      </c>
      <c r="OT290" s="151">
        <v>2</v>
      </c>
      <c r="OU290" s="151"/>
      <c r="OV290" s="151"/>
      <c r="OW290" s="151"/>
      <c r="OX290" s="151"/>
      <c r="OY290" s="151"/>
      <c r="OZ290" s="151"/>
      <c r="PA290" s="151"/>
      <c r="PB290" s="151"/>
      <c r="PC290" s="151"/>
      <c r="PD290" s="151"/>
      <c r="PE290" s="151"/>
      <c r="PF290" s="151"/>
      <c r="PG290" s="151"/>
      <c r="PH290" s="151"/>
      <c r="PI290" s="151"/>
      <c r="PJ290" s="154"/>
      <c r="PK290" s="142">
        <v>119354</v>
      </c>
      <c r="PL290" s="142">
        <v>119517</v>
      </c>
    </row>
    <row r="291" spans="1:428" ht="15" x14ac:dyDescent="0.25">
      <c r="A291" s="156">
        <v>447000</v>
      </c>
      <c r="B291" s="157" t="s">
        <v>735</v>
      </c>
      <c r="C291" s="147" t="s">
        <v>470</v>
      </c>
      <c r="D291" s="153">
        <v>78</v>
      </c>
      <c r="E291" s="151">
        <v>363</v>
      </c>
      <c r="F291" s="151">
        <v>64</v>
      </c>
      <c r="G291" s="151">
        <v>41</v>
      </c>
      <c r="H291" s="151">
        <v>146</v>
      </c>
      <c r="I291" s="151">
        <v>152</v>
      </c>
      <c r="J291" s="151">
        <v>201</v>
      </c>
      <c r="K291" s="151">
        <v>0</v>
      </c>
      <c r="L291" s="151">
        <v>106</v>
      </c>
      <c r="M291" s="151">
        <v>53</v>
      </c>
      <c r="N291" s="151">
        <v>0</v>
      </c>
      <c r="O291" s="151">
        <v>0</v>
      </c>
      <c r="P291" s="151"/>
      <c r="Q291" s="151">
        <v>1</v>
      </c>
      <c r="R291" s="151">
        <v>2</v>
      </c>
      <c r="S291" s="151">
        <v>0</v>
      </c>
      <c r="T291" s="151">
        <v>0</v>
      </c>
      <c r="U291" s="151">
        <v>0</v>
      </c>
      <c r="V291" s="151">
        <v>1</v>
      </c>
      <c r="W291" s="151">
        <v>0</v>
      </c>
      <c r="X291" s="151">
        <v>1</v>
      </c>
      <c r="Y291" s="151">
        <v>2402</v>
      </c>
      <c r="Z291" s="151">
        <v>0</v>
      </c>
      <c r="AA291" s="151">
        <v>1</v>
      </c>
      <c r="AB291" s="151">
        <v>0</v>
      </c>
      <c r="AC291" s="151">
        <v>4</v>
      </c>
      <c r="AD291" s="151">
        <v>7</v>
      </c>
      <c r="AE291" s="151">
        <v>5</v>
      </c>
      <c r="AF291" s="151">
        <v>1</v>
      </c>
      <c r="AG291" s="151">
        <v>1</v>
      </c>
      <c r="AH291" s="151">
        <v>7</v>
      </c>
      <c r="AI291" s="151"/>
      <c r="AJ291" s="151">
        <v>0</v>
      </c>
      <c r="AK291" s="151">
        <v>1</v>
      </c>
      <c r="AL291" s="151">
        <v>6</v>
      </c>
      <c r="AM291" s="151">
        <v>31</v>
      </c>
      <c r="AN291" s="151">
        <v>1</v>
      </c>
      <c r="AO291" s="151">
        <v>0</v>
      </c>
      <c r="AP291" s="151">
        <v>0</v>
      </c>
      <c r="AQ291" s="151">
        <v>0</v>
      </c>
      <c r="AR291" s="151">
        <v>0</v>
      </c>
      <c r="AS291" s="151">
        <v>0</v>
      </c>
      <c r="AT291" s="151">
        <v>0</v>
      </c>
      <c r="AU291" s="151">
        <v>1</v>
      </c>
      <c r="AV291" s="151">
        <v>0</v>
      </c>
      <c r="AW291" s="151">
        <v>0</v>
      </c>
      <c r="AX291" s="151">
        <v>0</v>
      </c>
      <c r="AY291" s="151"/>
      <c r="AZ291" s="151"/>
      <c r="BA291" s="151">
        <v>0</v>
      </c>
      <c r="BB291" s="151">
        <v>0</v>
      </c>
      <c r="BC291" s="151">
        <v>0</v>
      </c>
      <c r="BD291" s="151">
        <v>0</v>
      </c>
      <c r="BE291" s="151">
        <v>0</v>
      </c>
      <c r="BF291" s="151">
        <v>0</v>
      </c>
      <c r="BG291" s="151">
        <v>0</v>
      </c>
      <c r="BH291" s="151">
        <v>0</v>
      </c>
      <c r="BI291" s="151"/>
      <c r="BJ291" s="151">
        <v>0</v>
      </c>
      <c r="BK291" s="151">
        <v>0</v>
      </c>
      <c r="BL291" s="151">
        <v>0</v>
      </c>
      <c r="BM291" s="151"/>
      <c r="BN291" s="151">
        <v>0</v>
      </c>
      <c r="BO291" s="151"/>
      <c r="BP291" s="151">
        <v>0</v>
      </c>
      <c r="BQ291" s="151">
        <v>0</v>
      </c>
      <c r="BR291" s="151">
        <v>1</v>
      </c>
      <c r="BS291" s="151">
        <v>0</v>
      </c>
      <c r="BT291" s="151">
        <v>0</v>
      </c>
      <c r="BU291" s="151">
        <v>0</v>
      </c>
      <c r="BV291" s="151">
        <v>0</v>
      </c>
      <c r="BW291" s="151">
        <v>0</v>
      </c>
      <c r="BX291" s="151"/>
      <c r="BY291" s="151">
        <v>0</v>
      </c>
      <c r="BZ291" s="151">
        <v>0</v>
      </c>
      <c r="CA291" s="151">
        <v>0</v>
      </c>
      <c r="CB291" s="151">
        <v>0</v>
      </c>
      <c r="CC291" s="151">
        <v>0</v>
      </c>
      <c r="CD291" s="151">
        <v>0</v>
      </c>
      <c r="CE291" s="151"/>
      <c r="CF291" s="151">
        <v>0</v>
      </c>
      <c r="CG291" s="151">
        <v>0</v>
      </c>
      <c r="CH291" s="151">
        <v>3</v>
      </c>
      <c r="CI291" s="151">
        <v>1</v>
      </c>
      <c r="CJ291" s="151">
        <v>7</v>
      </c>
      <c r="CK291" s="151">
        <v>1</v>
      </c>
      <c r="CL291" s="151">
        <v>0</v>
      </c>
      <c r="CM291" s="151">
        <v>0</v>
      </c>
      <c r="CN291" s="151">
        <v>0</v>
      </c>
      <c r="CO291" s="151">
        <v>0</v>
      </c>
      <c r="CP291" s="151">
        <v>0</v>
      </c>
      <c r="CQ291" s="151">
        <v>0</v>
      </c>
      <c r="CR291" s="151">
        <v>0</v>
      </c>
      <c r="CS291" s="151"/>
      <c r="CT291" s="151">
        <v>0</v>
      </c>
      <c r="CU291" s="151">
        <v>0</v>
      </c>
      <c r="CV291" s="151"/>
      <c r="CW291" s="151"/>
      <c r="CX291" s="151"/>
      <c r="CY291" s="151"/>
      <c r="CZ291" s="151"/>
      <c r="DA291" s="151">
        <v>1</v>
      </c>
      <c r="DB291" s="151">
        <v>0</v>
      </c>
      <c r="DC291" s="151">
        <v>1</v>
      </c>
      <c r="DD291" s="151">
        <v>2</v>
      </c>
      <c r="DE291" s="151"/>
      <c r="DF291" s="151"/>
      <c r="DG291" s="151"/>
      <c r="DH291" s="151">
        <v>0</v>
      </c>
      <c r="DI291" s="151"/>
      <c r="DJ291" s="151">
        <v>0</v>
      </c>
      <c r="DK291" s="151">
        <v>0</v>
      </c>
      <c r="DL291" s="151">
        <v>0</v>
      </c>
      <c r="DM291" s="151">
        <v>0</v>
      </c>
      <c r="DN291" s="151">
        <v>0</v>
      </c>
      <c r="DO291" s="151">
        <v>0</v>
      </c>
      <c r="DP291" s="151">
        <v>0</v>
      </c>
      <c r="DQ291" s="151">
        <v>0</v>
      </c>
      <c r="DR291" s="151">
        <v>0</v>
      </c>
      <c r="DS291" s="151">
        <v>0</v>
      </c>
      <c r="DT291" s="151">
        <v>0</v>
      </c>
      <c r="DU291" s="151">
        <v>0</v>
      </c>
      <c r="DV291" s="151">
        <v>0</v>
      </c>
      <c r="DW291" s="151">
        <v>0</v>
      </c>
      <c r="DX291" s="151">
        <v>0</v>
      </c>
      <c r="DY291" s="151">
        <v>0</v>
      </c>
      <c r="DZ291" s="151"/>
      <c r="EA291" s="151">
        <v>1</v>
      </c>
      <c r="EB291" s="151">
        <v>0</v>
      </c>
      <c r="EC291" s="151">
        <v>0</v>
      </c>
      <c r="ED291" s="151">
        <v>0</v>
      </c>
      <c r="EE291" s="151">
        <v>0</v>
      </c>
      <c r="EF291" s="151">
        <v>0</v>
      </c>
      <c r="EG291" s="151">
        <v>0</v>
      </c>
      <c r="EH291" s="151">
        <v>0</v>
      </c>
      <c r="EI291" s="151">
        <v>0</v>
      </c>
      <c r="EJ291" s="151"/>
      <c r="EK291" s="151"/>
      <c r="EL291" s="151">
        <v>0</v>
      </c>
      <c r="EM291" s="151">
        <v>0</v>
      </c>
      <c r="EN291" s="151">
        <v>0</v>
      </c>
      <c r="EO291" s="151"/>
      <c r="EP291" s="151"/>
      <c r="EQ291" s="151">
        <v>0</v>
      </c>
      <c r="ER291" s="151">
        <v>0</v>
      </c>
      <c r="ES291" s="151">
        <v>0</v>
      </c>
      <c r="ET291" s="151"/>
      <c r="EU291" s="151">
        <v>1</v>
      </c>
      <c r="EV291" s="151">
        <v>1</v>
      </c>
      <c r="EW291" s="151">
        <v>0</v>
      </c>
      <c r="EX291" s="151">
        <v>0</v>
      </c>
      <c r="EY291" s="151">
        <v>12</v>
      </c>
      <c r="EZ291" s="151">
        <v>0</v>
      </c>
      <c r="FA291" s="151">
        <v>11</v>
      </c>
      <c r="FB291" s="151">
        <v>0</v>
      </c>
      <c r="FC291" s="151">
        <v>1</v>
      </c>
      <c r="FD291" s="151">
        <v>3</v>
      </c>
      <c r="FE291" s="151">
        <v>3</v>
      </c>
      <c r="FF291" s="151">
        <v>2</v>
      </c>
      <c r="FG291" s="151">
        <v>0</v>
      </c>
      <c r="FH291" s="151">
        <v>0</v>
      </c>
      <c r="FI291" s="151"/>
      <c r="FJ291" s="151"/>
      <c r="FK291" s="151"/>
      <c r="FL291" s="151">
        <v>0</v>
      </c>
      <c r="FM291" s="151">
        <v>3</v>
      </c>
      <c r="FN291" s="151"/>
      <c r="FO291" s="151"/>
      <c r="FP291" s="151">
        <v>2</v>
      </c>
      <c r="FQ291" s="151">
        <v>0</v>
      </c>
      <c r="FR291" s="151">
        <v>0</v>
      </c>
      <c r="FS291" s="151">
        <v>0</v>
      </c>
      <c r="FT291" s="151">
        <v>0</v>
      </c>
      <c r="FU291" s="151">
        <v>0</v>
      </c>
      <c r="FV291" s="151">
        <v>0</v>
      </c>
      <c r="FW291" s="151">
        <v>0</v>
      </c>
      <c r="FX291" s="151">
        <v>0</v>
      </c>
      <c r="FY291" s="151">
        <v>1</v>
      </c>
      <c r="FZ291" s="151">
        <v>0</v>
      </c>
      <c r="GA291" s="151">
        <v>0</v>
      </c>
      <c r="GB291" s="151">
        <v>0</v>
      </c>
      <c r="GC291" s="151"/>
      <c r="GD291" s="151">
        <v>0</v>
      </c>
      <c r="GE291" s="151">
        <v>0</v>
      </c>
      <c r="GF291" s="151">
        <v>0</v>
      </c>
      <c r="GG291" s="151">
        <v>0</v>
      </c>
      <c r="GH291" s="151">
        <v>1</v>
      </c>
      <c r="GI291" s="151">
        <v>0</v>
      </c>
      <c r="GJ291" s="151">
        <v>0</v>
      </c>
      <c r="GK291" s="151">
        <v>0</v>
      </c>
      <c r="GL291" s="151">
        <v>0</v>
      </c>
      <c r="GM291" s="151">
        <v>0</v>
      </c>
      <c r="GN291" s="151">
        <v>0</v>
      </c>
      <c r="GO291" s="151">
        <v>0</v>
      </c>
      <c r="GP291" s="151">
        <v>0</v>
      </c>
      <c r="GQ291" s="151">
        <v>0</v>
      </c>
      <c r="GR291" s="151">
        <v>0</v>
      </c>
      <c r="GS291" s="151">
        <v>0</v>
      </c>
      <c r="GT291" s="151">
        <v>1</v>
      </c>
      <c r="GU291" s="151">
        <v>1</v>
      </c>
      <c r="GV291" s="151">
        <v>0</v>
      </c>
      <c r="GW291" s="151">
        <v>0</v>
      </c>
      <c r="GX291" s="151">
        <v>0</v>
      </c>
      <c r="GY291" s="151">
        <v>0</v>
      </c>
      <c r="GZ291" s="151">
        <v>0</v>
      </c>
      <c r="HA291" s="151">
        <v>1</v>
      </c>
      <c r="HB291" s="151">
        <v>0</v>
      </c>
      <c r="HC291" s="151"/>
      <c r="HD291" s="151"/>
      <c r="HE291" s="151"/>
      <c r="HF291" s="151"/>
      <c r="HG291" s="151"/>
      <c r="HH291" s="151">
        <v>5</v>
      </c>
      <c r="HI291" s="151">
        <v>0</v>
      </c>
      <c r="HJ291" s="151">
        <v>0</v>
      </c>
      <c r="HK291" s="151">
        <v>0</v>
      </c>
      <c r="HL291" s="151">
        <v>0</v>
      </c>
      <c r="HM291" s="151">
        <v>0</v>
      </c>
      <c r="HN291" s="151">
        <v>0</v>
      </c>
      <c r="HO291" s="151"/>
      <c r="HP291" s="151">
        <v>0</v>
      </c>
      <c r="HQ291" s="151"/>
      <c r="HR291" s="151"/>
      <c r="HS291" s="151">
        <v>0</v>
      </c>
      <c r="HT291" s="151">
        <v>0</v>
      </c>
      <c r="HU291" s="151">
        <v>0</v>
      </c>
      <c r="HV291" s="151">
        <v>1</v>
      </c>
      <c r="HW291" s="151">
        <v>1</v>
      </c>
      <c r="HX291" s="151">
        <v>1</v>
      </c>
      <c r="HY291" s="151">
        <v>0</v>
      </c>
      <c r="HZ291" s="151"/>
      <c r="IA291" s="151">
        <v>0</v>
      </c>
      <c r="IB291" s="151"/>
      <c r="IC291" s="151">
        <v>0</v>
      </c>
      <c r="ID291" s="151">
        <v>0</v>
      </c>
      <c r="IE291" s="151">
        <v>5</v>
      </c>
      <c r="IF291" s="151"/>
      <c r="IG291" s="151"/>
      <c r="IH291" s="151">
        <v>0</v>
      </c>
      <c r="II291" s="151">
        <v>14</v>
      </c>
      <c r="IJ291" s="151"/>
      <c r="IK291" s="151">
        <v>1</v>
      </c>
      <c r="IL291" s="151">
        <v>0</v>
      </c>
      <c r="IM291" s="151">
        <v>28</v>
      </c>
      <c r="IN291" s="151">
        <v>14</v>
      </c>
      <c r="IO291" s="151">
        <v>1</v>
      </c>
      <c r="IP291" s="151">
        <v>0</v>
      </c>
      <c r="IQ291" s="151">
        <v>1</v>
      </c>
      <c r="IR291" s="151">
        <v>0</v>
      </c>
      <c r="IS291" s="151">
        <v>0</v>
      </c>
      <c r="IT291" s="151">
        <v>0</v>
      </c>
      <c r="IU291" s="151">
        <v>0</v>
      </c>
      <c r="IV291" s="151">
        <v>0</v>
      </c>
      <c r="IW291" s="151">
        <v>0</v>
      </c>
      <c r="IX291" s="151">
        <v>1</v>
      </c>
      <c r="IY291" s="151">
        <v>0</v>
      </c>
      <c r="IZ291" s="151"/>
      <c r="JA291" s="151">
        <v>0</v>
      </c>
      <c r="JB291" s="151">
        <v>0</v>
      </c>
      <c r="JC291" s="151">
        <v>0</v>
      </c>
      <c r="JD291" s="151"/>
      <c r="JE291" s="151">
        <v>0</v>
      </c>
      <c r="JF291" s="151">
        <v>0</v>
      </c>
      <c r="JG291" s="151">
        <v>0</v>
      </c>
      <c r="JH291" s="151">
        <v>1</v>
      </c>
      <c r="JI291" s="151">
        <v>0</v>
      </c>
      <c r="JJ291" s="151"/>
      <c r="JK291" s="151">
        <v>0</v>
      </c>
      <c r="JL291" s="151"/>
      <c r="JM291" s="151"/>
      <c r="JN291" s="151"/>
      <c r="JO291" s="151"/>
      <c r="JP291" s="151">
        <v>0</v>
      </c>
      <c r="JQ291" s="151">
        <v>0</v>
      </c>
      <c r="JR291" s="151"/>
      <c r="JS291" s="151"/>
      <c r="JT291" s="151">
        <v>0</v>
      </c>
      <c r="JU291" s="151"/>
      <c r="JV291" s="151"/>
      <c r="JW291" s="151">
        <v>97</v>
      </c>
      <c r="JX291" s="151">
        <v>6</v>
      </c>
      <c r="JY291" s="151">
        <v>1</v>
      </c>
      <c r="JZ291" s="151">
        <v>3</v>
      </c>
      <c r="KA291" s="151">
        <v>3</v>
      </c>
      <c r="KB291" s="151">
        <v>1</v>
      </c>
      <c r="KC291" s="151">
        <v>0</v>
      </c>
      <c r="KD291" s="151">
        <v>7</v>
      </c>
      <c r="KE291" s="151">
        <v>1</v>
      </c>
      <c r="KF291" s="151">
        <v>0</v>
      </c>
      <c r="KG291" s="151">
        <v>108</v>
      </c>
      <c r="KH291" s="151">
        <v>8</v>
      </c>
      <c r="KI291" s="151">
        <v>6429</v>
      </c>
      <c r="KJ291" s="151">
        <v>646</v>
      </c>
      <c r="KK291" s="151">
        <v>0</v>
      </c>
      <c r="KL291" s="151">
        <v>130</v>
      </c>
      <c r="KM291" s="151">
        <v>661</v>
      </c>
      <c r="KN291" s="151">
        <v>1</v>
      </c>
      <c r="KO291" s="151">
        <v>0</v>
      </c>
      <c r="KP291" s="151"/>
      <c r="KQ291" s="151">
        <v>0</v>
      </c>
      <c r="KR291" s="151">
        <v>0</v>
      </c>
      <c r="KS291" s="151">
        <v>0</v>
      </c>
      <c r="KT291" s="151">
        <v>0</v>
      </c>
      <c r="KU291" s="151"/>
      <c r="KV291" s="151">
        <v>0</v>
      </c>
      <c r="KW291" s="151"/>
      <c r="KX291" s="151">
        <v>0</v>
      </c>
      <c r="KY291" s="151">
        <v>0</v>
      </c>
      <c r="KZ291" s="151">
        <v>0</v>
      </c>
      <c r="LA291" s="151">
        <v>0</v>
      </c>
      <c r="LB291" s="151">
        <v>0</v>
      </c>
      <c r="LC291" s="151">
        <v>0</v>
      </c>
      <c r="LD291" s="151">
        <v>0</v>
      </c>
      <c r="LE291" s="151">
        <v>0</v>
      </c>
      <c r="LF291" s="151">
        <v>0</v>
      </c>
      <c r="LG291" s="151">
        <v>0</v>
      </c>
      <c r="LH291" s="151"/>
      <c r="LI291" s="151">
        <v>0</v>
      </c>
      <c r="LJ291" s="151">
        <v>0</v>
      </c>
      <c r="LK291" s="151"/>
      <c r="LL291" s="151">
        <v>1</v>
      </c>
      <c r="LM291" s="151"/>
      <c r="LN291" s="151">
        <v>12</v>
      </c>
      <c r="LO291" s="151">
        <v>6</v>
      </c>
      <c r="LP291" s="151">
        <v>0</v>
      </c>
      <c r="LQ291" s="151">
        <v>0</v>
      </c>
      <c r="LR291" s="151"/>
      <c r="LS291" s="151">
        <v>0</v>
      </c>
      <c r="LT291" s="151">
        <v>0</v>
      </c>
      <c r="LU291" s="151">
        <v>0</v>
      </c>
      <c r="LV291" s="151">
        <v>0</v>
      </c>
      <c r="LW291" s="151">
        <v>0</v>
      </c>
      <c r="LX291" s="151">
        <v>0</v>
      </c>
      <c r="LY291" s="151">
        <v>1</v>
      </c>
      <c r="LZ291" s="151">
        <v>0</v>
      </c>
      <c r="MA291" s="151">
        <v>2</v>
      </c>
      <c r="MB291" s="151">
        <v>1</v>
      </c>
      <c r="MC291" s="151">
        <v>0</v>
      </c>
      <c r="MD291" s="151"/>
      <c r="ME291" s="151">
        <v>0</v>
      </c>
      <c r="MF291" s="151">
        <v>1</v>
      </c>
      <c r="MG291" s="151"/>
      <c r="MH291" s="151">
        <v>1</v>
      </c>
      <c r="MI291" s="151">
        <v>29</v>
      </c>
      <c r="MJ291" s="151">
        <v>0</v>
      </c>
      <c r="MK291" s="151">
        <v>0</v>
      </c>
      <c r="ML291" s="151">
        <v>0</v>
      </c>
      <c r="MM291" s="151">
        <v>0</v>
      </c>
      <c r="MN291" s="151">
        <v>0</v>
      </c>
      <c r="MO291" s="151">
        <v>1</v>
      </c>
      <c r="MP291" s="151">
        <v>1</v>
      </c>
      <c r="MQ291" s="151">
        <v>0</v>
      </c>
      <c r="MR291" s="151">
        <v>0</v>
      </c>
      <c r="MS291" s="151">
        <v>0</v>
      </c>
      <c r="MT291" s="151">
        <v>0</v>
      </c>
      <c r="MU291" s="151">
        <v>0</v>
      </c>
      <c r="MV291" s="151">
        <v>0</v>
      </c>
      <c r="MW291" s="151">
        <v>0</v>
      </c>
      <c r="MX291" s="151"/>
      <c r="MY291" s="151">
        <v>0</v>
      </c>
      <c r="MZ291" s="151">
        <v>0</v>
      </c>
      <c r="NA291" s="151">
        <v>0</v>
      </c>
      <c r="NB291" s="151">
        <v>0</v>
      </c>
      <c r="NC291" s="151"/>
      <c r="ND291" s="151">
        <v>0</v>
      </c>
      <c r="NE291" s="151">
        <v>0</v>
      </c>
      <c r="NF291" s="151">
        <v>0</v>
      </c>
      <c r="NG291" s="151"/>
      <c r="NH291" s="151">
        <v>0</v>
      </c>
      <c r="NI291" s="151"/>
      <c r="NJ291" s="151">
        <v>0</v>
      </c>
      <c r="NK291" s="151"/>
      <c r="NL291" s="151">
        <v>0</v>
      </c>
      <c r="NM291" s="151"/>
      <c r="NN291" s="151">
        <v>0</v>
      </c>
      <c r="NO291" s="151">
        <v>0</v>
      </c>
      <c r="NP291" s="151">
        <v>1</v>
      </c>
      <c r="NQ291" s="151">
        <v>2</v>
      </c>
      <c r="NR291" s="151">
        <v>0</v>
      </c>
      <c r="NS291" s="151">
        <v>49</v>
      </c>
      <c r="NT291" s="151">
        <v>0</v>
      </c>
      <c r="NU291" s="151">
        <v>0</v>
      </c>
      <c r="NV291" s="151">
        <v>0</v>
      </c>
      <c r="NW291" s="151">
        <v>0</v>
      </c>
      <c r="NX291" s="151"/>
      <c r="NY291" s="151">
        <v>0</v>
      </c>
      <c r="NZ291" s="151">
        <v>1</v>
      </c>
      <c r="OA291" s="151">
        <v>0</v>
      </c>
      <c r="OB291" s="151">
        <v>2</v>
      </c>
      <c r="OC291" s="151">
        <v>1</v>
      </c>
      <c r="OD291" s="151"/>
      <c r="OE291" s="151">
        <v>0</v>
      </c>
      <c r="OF291" s="151">
        <v>0</v>
      </c>
      <c r="OG291" s="151"/>
      <c r="OH291" s="151"/>
      <c r="OI291" s="151">
        <v>1</v>
      </c>
      <c r="OJ291" s="151">
        <v>1</v>
      </c>
      <c r="OK291" s="151">
        <v>0</v>
      </c>
      <c r="OL291" s="151">
        <v>0</v>
      </c>
      <c r="OM291" s="151"/>
      <c r="ON291" s="151"/>
      <c r="OO291" s="152">
        <v>0</v>
      </c>
      <c r="OP291" s="142">
        <v>12045</v>
      </c>
      <c r="OQ291" s="153">
        <v>77900</v>
      </c>
      <c r="OR291" s="151">
        <v>5</v>
      </c>
      <c r="OS291" s="151">
        <v>0</v>
      </c>
      <c r="OT291" s="151">
        <v>3</v>
      </c>
      <c r="OU291" s="151"/>
      <c r="OV291" s="151"/>
      <c r="OW291" s="151"/>
      <c r="OX291" s="151"/>
      <c r="OY291" s="151"/>
      <c r="OZ291" s="151"/>
      <c r="PA291" s="151"/>
      <c r="PB291" s="151"/>
      <c r="PC291" s="151"/>
      <c r="PD291" s="151"/>
      <c r="PE291" s="151"/>
      <c r="PF291" s="151"/>
      <c r="PG291" s="151"/>
      <c r="PH291" s="151"/>
      <c r="PI291" s="151"/>
      <c r="PJ291" s="154"/>
      <c r="PK291" s="142">
        <v>77909</v>
      </c>
      <c r="PL291" s="142">
        <v>89954</v>
      </c>
    </row>
    <row r="292" spans="1:428" ht="15" x14ac:dyDescent="0.25">
      <c r="A292" s="156">
        <v>448000</v>
      </c>
      <c r="B292" s="157" t="s">
        <v>735</v>
      </c>
      <c r="C292" s="147" t="s">
        <v>471</v>
      </c>
      <c r="D292" s="153"/>
      <c r="E292" s="151"/>
      <c r="F292" s="151"/>
      <c r="G292" s="151"/>
      <c r="H292" s="151"/>
      <c r="I292" s="151"/>
      <c r="J292" s="151"/>
      <c r="K292" s="151"/>
      <c r="L292" s="151"/>
      <c r="M292" s="151"/>
      <c r="N292" s="151"/>
      <c r="O292" s="151"/>
      <c r="P292" s="151"/>
      <c r="Q292" s="151">
        <v>0</v>
      </c>
      <c r="R292" s="151">
        <v>0</v>
      </c>
      <c r="S292" s="151">
        <v>0</v>
      </c>
      <c r="T292" s="151">
        <v>0</v>
      </c>
      <c r="U292" s="151">
        <v>0</v>
      </c>
      <c r="V292" s="151">
        <v>0</v>
      </c>
      <c r="W292" s="151">
        <v>0</v>
      </c>
      <c r="X292" s="151">
        <v>0</v>
      </c>
      <c r="Y292" s="151">
        <v>0</v>
      </c>
      <c r="Z292" s="151">
        <v>0</v>
      </c>
      <c r="AA292" s="151">
        <v>0</v>
      </c>
      <c r="AB292" s="151"/>
      <c r="AC292" s="151">
        <v>0</v>
      </c>
      <c r="AD292" s="151">
        <v>0</v>
      </c>
      <c r="AE292" s="151">
        <v>0</v>
      </c>
      <c r="AF292" s="151">
        <v>0</v>
      </c>
      <c r="AG292" s="151">
        <v>0</v>
      </c>
      <c r="AH292" s="151">
        <v>0</v>
      </c>
      <c r="AI292" s="151"/>
      <c r="AJ292" s="151">
        <v>0</v>
      </c>
      <c r="AK292" s="151"/>
      <c r="AL292" s="151">
        <v>5</v>
      </c>
      <c r="AM292" s="151">
        <v>0</v>
      </c>
      <c r="AN292" s="151">
        <v>0</v>
      </c>
      <c r="AO292" s="151">
        <v>0</v>
      </c>
      <c r="AP292" s="151">
        <v>0</v>
      </c>
      <c r="AQ292" s="151">
        <v>0</v>
      </c>
      <c r="AR292" s="151">
        <v>0</v>
      </c>
      <c r="AS292" s="151">
        <v>0</v>
      </c>
      <c r="AT292" s="151">
        <v>0</v>
      </c>
      <c r="AU292" s="151">
        <v>0</v>
      </c>
      <c r="AV292" s="151">
        <v>0</v>
      </c>
      <c r="AW292" s="151">
        <v>0</v>
      </c>
      <c r="AX292" s="151">
        <v>0</v>
      </c>
      <c r="AY292" s="151"/>
      <c r="AZ292" s="151"/>
      <c r="BA292" s="151">
        <v>0</v>
      </c>
      <c r="BB292" s="151">
        <v>0</v>
      </c>
      <c r="BC292" s="151">
        <v>0</v>
      </c>
      <c r="BD292" s="151">
        <v>0</v>
      </c>
      <c r="BE292" s="151">
        <v>0</v>
      </c>
      <c r="BF292" s="151">
        <v>0</v>
      </c>
      <c r="BG292" s="151">
        <v>0</v>
      </c>
      <c r="BH292" s="151">
        <v>0</v>
      </c>
      <c r="BI292" s="151"/>
      <c r="BJ292" s="151">
        <v>0</v>
      </c>
      <c r="BK292" s="151">
        <v>0</v>
      </c>
      <c r="BL292" s="151">
        <v>0</v>
      </c>
      <c r="BM292" s="151"/>
      <c r="BN292" s="151">
        <v>0</v>
      </c>
      <c r="BO292" s="151"/>
      <c r="BP292" s="151">
        <v>0</v>
      </c>
      <c r="BQ292" s="151">
        <v>0</v>
      </c>
      <c r="BR292" s="151">
        <v>0</v>
      </c>
      <c r="BS292" s="151">
        <v>0</v>
      </c>
      <c r="BT292" s="151">
        <v>0</v>
      </c>
      <c r="BU292" s="151">
        <v>0</v>
      </c>
      <c r="BV292" s="151">
        <v>0</v>
      </c>
      <c r="BW292" s="151">
        <v>0</v>
      </c>
      <c r="BX292" s="151"/>
      <c r="BY292" s="151">
        <v>0</v>
      </c>
      <c r="BZ292" s="151">
        <v>0</v>
      </c>
      <c r="CA292" s="151">
        <v>0</v>
      </c>
      <c r="CB292" s="151"/>
      <c r="CC292" s="151">
        <v>0</v>
      </c>
      <c r="CD292" s="151">
        <v>0</v>
      </c>
      <c r="CE292" s="151"/>
      <c r="CF292" s="151"/>
      <c r="CG292" s="151">
        <v>0</v>
      </c>
      <c r="CH292" s="151">
        <v>0</v>
      </c>
      <c r="CI292" s="151">
        <v>0</v>
      </c>
      <c r="CJ292" s="151">
        <v>0</v>
      </c>
      <c r="CK292" s="151">
        <v>0</v>
      </c>
      <c r="CL292" s="151">
        <v>0</v>
      </c>
      <c r="CM292" s="151">
        <v>0</v>
      </c>
      <c r="CN292" s="151"/>
      <c r="CO292" s="151"/>
      <c r="CP292" s="151">
        <v>0</v>
      </c>
      <c r="CQ292" s="151"/>
      <c r="CR292" s="151">
        <v>0</v>
      </c>
      <c r="CS292" s="151"/>
      <c r="CT292" s="151">
        <v>0</v>
      </c>
      <c r="CU292" s="151">
        <v>0</v>
      </c>
      <c r="CV292" s="151"/>
      <c r="CW292" s="151"/>
      <c r="CX292" s="151"/>
      <c r="CY292" s="151"/>
      <c r="CZ292" s="151"/>
      <c r="DA292" s="151">
        <v>0</v>
      </c>
      <c r="DB292" s="151">
        <v>0</v>
      </c>
      <c r="DC292" s="151">
        <v>0</v>
      </c>
      <c r="DD292" s="151">
        <v>0</v>
      </c>
      <c r="DE292" s="151"/>
      <c r="DF292" s="151"/>
      <c r="DG292" s="151"/>
      <c r="DH292" s="151">
        <v>0</v>
      </c>
      <c r="DI292" s="151"/>
      <c r="DJ292" s="151">
        <v>0</v>
      </c>
      <c r="DK292" s="151"/>
      <c r="DL292" s="151">
        <v>0</v>
      </c>
      <c r="DM292" s="151">
        <v>0</v>
      </c>
      <c r="DN292" s="151">
        <v>0</v>
      </c>
      <c r="DO292" s="151"/>
      <c r="DP292" s="151">
        <v>0</v>
      </c>
      <c r="DQ292" s="151">
        <v>0</v>
      </c>
      <c r="DR292" s="151"/>
      <c r="DS292" s="151">
        <v>0</v>
      </c>
      <c r="DT292" s="151">
        <v>0</v>
      </c>
      <c r="DU292" s="151"/>
      <c r="DV292" s="151"/>
      <c r="DW292" s="151"/>
      <c r="DX292" s="151"/>
      <c r="DY292" s="151"/>
      <c r="DZ292" s="151"/>
      <c r="EA292" s="151"/>
      <c r="EB292" s="151"/>
      <c r="EC292" s="151"/>
      <c r="ED292" s="151"/>
      <c r="EE292" s="151"/>
      <c r="EF292" s="151"/>
      <c r="EG292" s="151"/>
      <c r="EH292" s="151"/>
      <c r="EI292" s="151"/>
      <c r="EJ292" s="151"/>
      <c r="EK292" s="151"/>
      <c r="EL292" s="151"/>
      <c r="EM292" s="151"/>
      <c r="EN292" s="151"/>
      <c r="EO292" s="151"/>
      <c r="EP292" s="151"/>
      <c r="EQ292" s="151"/>
      <c r="ER292" s="151">
        <v>0</v>
      </c>
      <c r="ES292" s="151">
        <v>0</v>
      </c>
      <c r="ET292" s="151"/>
      <c r="EU292" s="151">
        <v>0</v>
      </c>
      <c r="EV292" s="151">
        <v>0</v>
      </c>
      <c r="EW292" s="151">
        <v>0</v>
      </c>
      <c r="EX292" s="151">
        <v>0</v>
      </c>
      <c r="EY292" s="151">
        <v>0</v>
      </c>
      <c r="EZ292" s="151"/>
      <c r="FA292" s="151">
        <v>0</v>
      </c>
      <c r="FB292" s="151">
        <v>0</v>
      </c>
      <c r="FC292" s="151">
        <v>0</v>
      </c>
      <c r="FD292" s="151">
        <v>0</v>
      </c>
      <c r="FE292" s="151">
        <v>0</v>
      </c>
      <c r="FF292" s="151">
        <v>0</v>
      </c>
      <c r="FG292" s="151"/>
      <c r="FH292" s="151">
        <v>0</v>
      </c>
      <c r="FI292" s="151"/>
      <c r="FJ292" s="151"/>
      <c r="FK292" s="151"/>
      <c r="FL292" s="151">
        <v>0</v>
      </c>
      <c r="FM292" s="151">
        <v>0</v>
      </c>
      <c r="FN292" s="151"/>
      <c r="FO292" s="151"/>
      <c r="FP292" s="151">
        <v>0</v>
      </c>
      <c r="FQ292" s="151">
        <v>0</v>
      </c>
      <c r="FR292" s="151">
        <v>0</v>
      </c>
      <c r="FS292" s="151"/>
      <c r="FT292" s="151">
        <v>0</v>
      </c>
      <c r="FU292" s="151">
        <v>0</v>
      </c>
      <c r="FV292" s="151">
        <v>0</v>
      </c>
      <c r="FW292" s="151">
        <v>0</v>
      </c>
      <c r="FX292" s="151">
        <v>0</v>
      </c>
      <c r="FY292" s="151">
        <v>0</v>
      </c>
      <c r="FZ292" s="151">
        <v>0</v>
      </c>
      <c r="GA292" s="151"/>
      <c r="GB292" s="151">
        <v>0</v>
      </c>
      <c r="GC292" s="151"/>
      <c r="GD292" s="151">
        <v>0</v>
      </c>
      <c r="GE292" s="151">
        <v>0</v>
      </c>
      <c r="GF292" s="151">
        <v>0</v>
      </c>
      <c r="GG292" s="151"/>
      <c r="GH292" s="151">
        <v>0</v>
      </c>
      <c r="GI292" s="151">
        <v>0</v>
      </c>
      <c r="GJ292" s="151">
        <v>0</v>
      </c>
      <c r="GK292" s="151">
        <v>0</v>
      </c>
      <c r="GL292" s="151"/>
      <c r="GM292" s="151">
        <v>0</v>
      </c>
      <c r="GN292" s="151">
        <v>0</v>
      </c>
      <c r="GO292" s="151">
        <v>0</v>
      </c>
      <c r="GP292" s="151">
        <v>0</v>
      </c>
      <c r="GQ292" s="151">
        <v>0</v>
      </c>
      <c r="GR292" s="151">
        <v>0</v>
      </c>
      <c r="GS292" s="151">
        <v>0</v>
      </c>
      <c r="GT292" s="151">
        <v>0</v>
      </c>
      <c r="GU292" s="151">
        <v>0</v>
      </c>
      <c r="GV292" s="151">
        <v>0</v>
      </c>
      <c r="GW292" s="151">
        <v>0</v>
      </c>
      <c r="GX292" s="151">
        <v>0</v>
      </c>
      <c r="GY292" s="151">
        <v>0</v>
      </c>
      <c r="GZ292" s="151">
        <v>0</v>
      </c>
      <c r="HA292" s="151">
        <v>0</v>
      </c>
      <c r="HB292" s="151">
        <v>0</v>
      </c>
      <c r="HC292" s="151"/>
      <c r="HD292" s="151"/>
      <c r="HE292" s="151"/>
      <c r="HF292" s="151"/>
      <c r="HG292" s="151"/>
      <c r="HH292" s="151">
        <v>0</v>
      </c>
      <c r="HI292" s="151">
        <v>0</v>
      </c>
      <c r="HJ292" s="151">
        <v>0</v>
      </c>
      <c r="HK292" s="151">
        <v>0</v>
      </c>
      <c r="HL292" s="151"/>
      <c r="HM292" s="151">
        <v>0</v>
      </c>
      <c r="HN292" s="151">
        <v>0</v>
      </c>
      <c r="HO292" s="151"/>
      <c r="HP292" s="151">
        <v>0</v>
      </c>
      <c r="HQ292" s="151"/>
      <c r="HR292" s="151">
        <v>6</v>
      </c>
      <c r="HS292" s="151">
        <v>0</v>
      </c>
      <c r="HT292" s="151"/>
      <c r="HU292" s="151">
        <v>0</v>
      </c>
      <c r="HV292" s="151">
        <v>0</v>
      </c>
      <c r="HW292" s="151">
        <v>0</v>
      </c>
      <c r="HX292" s="151">
        <v>0</v>
      </c>
      <c r="HY292" s="151">
        <v>0</v>
      </c>
      <c r="HZ292" s="151"/>
      <c r="IA292" s="151">
        <v>0</v>
      </c>
      <c r="IB292" s="151"/>
      <c r="IC292" s="151">
        <v>9</v>
      </c>
      <c r="ID292" s="151">
        <v>0</v>
      </c>
      <c r="IE292" s="151"/>
      <c r="IF292" s="151"/>
      <c r="IG292" s="151"/>
      <c r="IH292" s="151"/>
      <c r="II292" s="151">
        <v>0</v>
      </c>
      <c r="IJ292" s="151"/>
      <c r="IK292" s="151"/>
      <c r="IL292" s="151">
        <v>0</v>
      </c>
      <c r="IM292" s="151">
        <v>0</v>
      </c>
      <c r="IN292" s="151">
        <v>0</v>
      </c>
      <c r="IO292" s="151"/>
      <c r="IP292" s="151">
        <v>0</v>
      </c>
      <c r="IQ292" s="151">
        <v>0</v>
      </c>
      <c r="IR292" s="151">
        <v>0</v>
      </c>
      <c r="IS292" s="151">
        <v>0</v>
      </c>
      <c r="IT292" s="151">
        <v>0</v>
      </c>
      <c r="IU292" s="151">
        <v>0</v>
      </c>
      <c r="IV292" s="151">
        <v>0</v>
      </c>
      <c r="IW292" s="151">
        <v>0</v>
      </c>
      <c r="IX292" s="151">
        <v>0</v>
      </c>
      <c r="IY292" s="151">
        <v>0</v>
      </c>
      <c r="IZ292" s="151"/>
      <c r="JA292" s="151">
        <v>0</v>
      </c>
      <c r="JB292" s="151">
        <v>0</v>
      </c>
      <c r="JC292" s="151"/>
      <c r="JD292" s="151"/>
      <c r="JE292" s="151">
        <v>0</v>
      </c>
      <c r="JF292" s="151"/>
      <c r="JG292" s="151"/>
      <c r="JH292" s="151">
        <v>0</v>
      </c>
      <c r="JI292" s="151">
        <v>0</v>
      </c>
      <c r="JJ292" s="151"/>
      <c r="JK292" s="151">
        <v>0</v>
      </c>
      <c r="JL292" s="151"/>
      <c r="JM292" s="151"/>
      <c r="JN292" s="151"/>
      <c r="JO292" s="151"/>
      <c r="JP292" s="151">
        <v>0</v>
      </c>
      <c r="JQ292" s="151">
        <v>0</v>
      </c>
      <c r="JR292" s="151"/>
      <c r="JS292" s="151"/>
      <c r="JT292" s="151">
        <v>0</v>
      </c>
      <c r="JU292" s="151"/>
      <c r="JV292" s="151"/>
      <c r="JW292" s="151">
        <v>0</v>
      </c>
      <c r="JX292" s="151">
        <v>0</v>
      </c>
      <c r="JY292" s="151">
        <v>0</v>
      </c>
      <c r="JZ292" s="151">
        <v>0</v>
      </c>
      <c r="KA292" s="151">
        <v>0</v>
      </c>
      <c r="KB292" s="151">
        <v>0</v>
      </c>
      <c r="KC292" s="151">
        <v>0</v>
      </c>
      <c r="KD292" s="151">
        <v>0</v>
      </c>
      <c r="KE292" s="151">
        <v>0</v>
      </c>
      <c r="KF292" s="151"/>
      <c r="KG292" s="151">
        <v>0</v>
      </c>
      <c r="KH292" s="151"/>
      <c r="KI292" s="151">
        <v>0</v>
      </c>
      <c r="KJ292" s="151">
        <v>0</v>
      </c>
      <c r="KK292" s="151">
        <v>0</v>
      </c>
      <c r="KL292" s="151">
        <v>0</v>
      </c>
      <c r="KM292" s="151">
        <v>0</v>
      </c>
      <c r="KN292" s="151">
        <v>0</v>
      </c>
      <c r="KO292" s="151">
        <v>0</v>
      </c>
      <c r="KP292" s="151"/>
      <c r="KQ292" s="151">
        <v>0</v>
      </c>
      <c r="KR292" s="151">
        <v>0</v>
      </c>
      <c r="KS292" s="151">
        <v>0</v>
      </c>
      <c r="KT292" s="151">
        <v>0</v>
      </c>
      <c r="KU292" s="151"/>
      <c r="KV292" s="151">
        <v>0</v>
      </c>
      <c r="KW292" s="151"/>
      <c r="KX292" s="151">
        <v>0</v>
      </c>
      <c r="KY292" s="151">
        <v>0</v>
      </c>
      <c r="KZ292" s="151">
        <v>0</v>
      </c>
      <c r="LA292" s="151">
        <v>0</v>
      </c>
      <c r="LB292" s="151">
        <v>0</v>
      </c>
      <c r="LC292" s="151">
        <v>0</v>
      </c>
      <c r="LD292" s="151">
        <v>0</v>
      </c>
      <c r="LE292" s="151">
        <v>0</v>
      </c>
      <c r="LF292" s="151">
        <v>0</v>
      </c>
      <c r="LG292" s="151">
        <v>0</v>
      </c>
      <c r="LH292" s="151"/>
      <c r="LI292" s="151">
        <v>0</v>
      </c>
      <c r="LJ292" s="151">
        <v>0</v>
      </c>
      <c r="LK292" s="151"/>
      <c r="LL292" s="151">
        <v>0</v>
      </c>
      <c r="LM292" s="151"/>
      <c r="LN292" s="151">
        <v>0</v>
      </c>
      <c r="LO292" s="151">
        <v>0</v>
      </c>
      <c r="LP292" s="151">
        <v>0</v>
      </c>
      <c r="LQ292" s="151"/>
      <c r="LR292" s="151"/>
      <c r="LS292" s="151">
        <v>0</v>
      </c>
      <c r="LT292" s="151">
        <v>0</v>
      </c>
      <c r="LU292" s="151">
        <v>0</v>
      </c>
      <c r="LV292" s="151">
        <v>0</v>
      </c>
      <c r="LW292" s="151">
        <v>0</v>
      </c>
      <c r="LX292" s="151">
        <v>0</v>
      </c>
      <c r="LY292" s="151">
        <v>0</v>
      </c>
      <c r="LZ292" s="151">
        <v>0</v>
      </c>
      <c r="MA292" s="151">
        <v>0</v>
      </c>
      <c r="MB292" s="151">
        <v>0</v>
      </c>
      <c r="MC292" s="151">
        <v>0</v>
      </c>
      <c r="MD292" s="151"/>
      <c r="ME292" s="151">
        <v>0</v>
      </c>
      <c r="MF292" s="151">
        <v>0</v>
      </c>
      <c r="MG292" s="151"/>
      <c r="MH292" s="151">
        <v>0</v>
      </c>
      <c r="MI292" s="151">
        <v>0</v>
      </c>
      <c r="MJ292" s="151">
        <v>0</v>
      </c>
      <c r="MK292" s="151">
        <v>0</v>
      </c>
      <c r="ML292" s="151">
        <v>0</v>
      </c>
      <c r="MM292" s="151">
        <v>0</v>
      </c>
      <c r="MN292" s="151"/>
      <c r="MO292" s="151">
        <v>0</v>
      </c>
      <c r="MP292" s="151">
        <v>0</v>
      </c>
      <c r="MQ292" s="151">
        <v>0</v>
      </c>
      <c r="MR292" s="151">
        <v>0</v>
      </c>
      <c r="MS292" s="151">
        <v>0</v>
      </c>
      <c r="MT292" s="151">
        <v>0</v>
      </c>
      <c r="MU292" s="151">
        <v>0</v>
      </c>
      <c r="MV292" s="151">
        <v>0</v>
      </c>
      <c r="MW292" s="151">
        <v>0</v>
      </c>
      <c r="MX292" s="151"/>
      <c r="MY292" s="151">
        <v>0</v>
      </c>
      <c r="MZ292" s="151">
        <v>0</v>
      </c>
      <c r="NA292" s="151">
        <v>0</v>
      </c>
      <c r="NB292" s="151">
        <v>0</v>
      </c>
      <c r="NC292" s="151"/>
      <c r="ND292" s="151">
        <v>0</v>
      </c>
      <c r="NE292" s="151">
        <v>0</v>
      </c>
      <c r="NF292" s="151">
        <v>0</v>
      </c>
      <c r="NG292" s="151"/>
      <c r="NH292" s="151">
        <v>0</v>
      </c>
      <c r="NI292" s="151"/>
      <c r="NJ292" s="151">
        <v>0</v>
      </c>
      <c r="NK292" s="151"/>
      <c r="NL292" s="151">
        <v>0</v>
      </c>
      <c r="NM292" s="151"/>
      <c r="NN292" s="151">
        <v>0</v>
      </c>
      <c r="NO292" s="151">
        <v>0</v>
      </c>
      <c r="NP292" s="151">
        <v>0</v>
      </c>
      <c r="NQ292" s="151">
        <v>0</v>
      </c>
      <c r="NR292" s="151">
        <v>0</v>
      </c>
      <c r="NS292" s="151">
        <v>0</v>
      </c>
      <c r="NT292" s="151"/>
      <c r="NU292" s="151"/>
      <c r="NV292" s="151"/>
      <c r="NW292" s="151">
        <v>0</v>
      </c>
      <c r="NX292" s="151"/>
      <c r="NY292" s="151">
        <v>0</v>
      </c>
      <c r="NZ292" s="151">
        <v>0</v>
      </c>
      <c r="OA292" s="151">
        <v>0</v>
      </c>
      <c r="OB292" s="151">
        <v>0</v>
      </c>
      <c r="OC292" s="151">
        <v>0</v>
      </c>
      <c r="OD292" s="151"/>
      <c r="OE292" s="151">
        <v>0</v>
      </c>
      <c r="OF292" s="151">
        <v>0</v>
      </c>
      <c r="OG292" s="151"/>
      <c r="OH292" s="151"/>
      <c r="OI292" s="151"/>
      <c r="OJ292" s="151">
        <v>0</v>
      </c>
      <c r="OK292" s="151">
        <v>0</v>
      </c>
      <c r="OL292" s="151">
        <v>0</v>
      </c>
      <c r="OM292" s="151"/>
      <c r="ON292" s="151"/>
      <c r="OO292" s="152">
        <v>0</v>
      </c>
      <c r="OP292" s="142">
        <v>24</v>
      </c>
      <c r="OQ292" s="153">
        <v>138795</v>
      </c>
      <c r="OR292" s="151">
        <v>1</v>
      </c>
      <c r="OS292" s="151">
        <v>0</v>
      </c>
      <c r="OT292" s="151">
        <v>6</v>
      </c>
      <c r="OU292" s="151"/>
      <c r="OV292" s="151"/>
      <c r="OW292" s="151"/>
      <c r="OX292" s="151"/>
      <c r="OY292" s="151"/>
      <c r="OZ292" s="151"/>
      <c r="PA292" s="151"/>
      <c r="PB292" s="151"/>
      <c r="PC292" s="151"/>
      <c r="PD292" s="151"/>
      <c r="PE292" s="151"/>
      <c r="PF292" s="151"/>
      <c r="PG292" s="151"/>
      <c r="PH292" s="151"/>
      <c r="PI292" s="151"/>
      <c r="PJ292" s="154"/>
      <c r="PK292" s="142">
        <v>138803</v>
      </c>
      <c r="PL292" s="142">
        <v>138827</v>
      </c>
    </row>
    <row r="293" spans="1:428" ht="15" x14ac:dyDescent="0.25">
      <c r="A293" s="156">
        <v>454000</v>
      </c>
      <c r="B293" s="157" t="s">
        <v>735</v>
      </c>
      <c r="C293" s="147" t="s">
        <v>472</v>
      </c>
      <c r="D293" s="153">
        <v>1</v>
      </c>
      <c r="E293" s="151">
        <v>5</v>
      </c>
      <c r="F293" s="151">
        <v>1</v>
      </c>
      <c r="G293" s="151">
        <v>1</v>
      </c>
      <c r="H293" s="151">
        <v>2</v>
      </c>
      <c r="I293" s="151">
        <v>2</v>
      </c>
      <c r="J293" s="151">
        <v>3</v>
      </c>
      <c r="K293" s="151">
        <v>0</v>
      </c>
      <c r="L293" s="151">
        <v>1</v>
      </c>
      <c r="M293" s="151">
        <v>1</v>
      </c>
      <c r="N293" s="151">
        <v>0</v>
      </c>
      <c r="O293" s="151">
        <v>0</v>
      </c>
      <c r="P293" s="151"/>
      <c r="Q293" s="151">
        <v>10</v>
      </c>
      <c r="R293" s="151">
        <v>85</v>
      </c>
      <c r="S293" s="151">
        <v>0</v>
      </c>
      <c r="T293" s="151">
        <v>2</v>
      </c>
      <c r="U293" s="151">
        <v>1</v>
      </c>
      <c r="V293" s="151">
        <v>4</v>
      </c>
      <c r="W293" s="151">
        <v>3</v>
      </c>
      <c r="X293" s="151">
        <v>6</v>
      </c>
      <c r="Y293" s="151">
        <v>98</v>
      </c>
      <c r="Z293" s="151">
        <v>0</v>
      </c>
      <c r="AA293" s="151">
        <v>4</v>
      </c>
      <c r="AB293" s="151">
        <v>8</v>
      </c>
      <c r="AC293" s="151">
        <v>32</v>
      </c>
      <c r="AD293" s="151">
        <v>418</v>
      </c>
      <c r="AE293" s="151">
        <v>196</v>
      </c>
      <c r="AF293" s="151">
        <v>18</v>
      </c>
      <c r="AG293" s="151">
        <v>127</v>
      </c>
      <c r="AH293" s="151">
        <v>575</v>
      </c>
      <c r="AI293" s="151">
        <v>0</v>
      </c>
      <c r="AJ293" s="151">
        <v>96</v>
      </c>
      <c r="AK293" s="151">
        <v>76</v>
      </c>
      <c r="AL293" s="151">
        <v>810</v>
      </c>
      <c r="AM293" s="151">
        <v>4</v>
      </c>
      <c r="AN293" s="151">
        <v>10</v>
      </c>
      <c r="AO293" s="151">
        <v>2</v>
      </c>
      <c r="AP293" s="151">
        <v>3</v>
      </c>
      <c r="AQ293" s="151">
        <v>18</v>
      </c>
      <c r="AR293" s="151">
        <v>0</v>
      </c>
      <c r="AS293" s="151">
        <v>1</v>
      </c>
      <c r="AT293" s="151">
        <v>0</v>
      </c>
      <c r="AU293" s="151">
        <v>5</v>
      </c>
      <c r="AV293" s="151">
        <v>0</v>
      </c>
      <c r="AW293" s="151">
        <v>1</v>
      </c>
      <c r="AX293" s="151">
        <v>1</v>
      </c>
      <c r="AY293" s="151"/>
      <c r="AZ293" s="151"/>
      <c r="BA293" s="151">
        <v>1</v>
      </c>
      <c r="BB293" s="151">
        <v>0</v>
      </c>
      <c r="BC293" s="151">
        <v>0</v>
      </c>
      <c r="BD293" s="151">
        <v>2</v>
      </c>
      <c r="BE293" s="151">
        <v>2</v>
      </c>
      <c r="BF293" s="151">
        <v>0</v>
      </c>
      <c r="BG293" s="151">
        <v>0</v>
      </c>
      <c r="BH293" s="151">
        <v>1</v>
      </c>
      <c r="BI293" s="151"/>
      <c r="BJ293" s="151">
        <v>1</v>
      </c>
      <c r="BK293" s="151">
        <v>0</v>
      </c>
      <c r="BL293" s="151">
        <v>1</v>
      </c>
      <c r="BM293" s="151"/>
      <c r="BN293" s="151">
        <v>0</v>
      </c>
      <c r="BO293" s="151"/>
      <c r="BP293" s="151">
        <v>1</v>
      </c>
      <c r="BQ293" s="151">
        <v>2</v>
      </c>
      <c r="BR293" s="151">
        <v>6</v>
      </c>
      <c r="BS293" s="151">
        <v>4</v>
      </c>
      <c r="BT293" s="151">
        <v>0</v>
      </c>
      <c r="BU293" s="151">
        <v>1</v>
      </c>
      <c r="BV293" s="151">
        <v>0</v>
      </c>
      <c r="BW293" s="151">
        <v>2</v>
      </c>
      <c r="BX293" s="151"/>
      <c r="BY293" s="151">
        <v>2</v>
      </c>
      <c r="BZ293" s="151">
        <v>1</v>
      </c>
      <c r="CA293" s="151">
        <v>3</v>
      </c>
      <c r="CB293" s="151">
        <v>11</v>
      </c>
      <c r="CC293" s="151">
        <v>4</v>
      </c>
      <c r="CD293" s="151">
        <v>1</v>
      </c>
      <c r="CE293" s="151"/>
      <c r="CF293" s="151">
        <v>1</v>
      </c>
      <c r="CG293" s="151">
        <v>1</v>
      </c>
      <c r="CH293" s="151">
        <v>19</v>
      </c>
      <c r="CI293" s="151">
        <v>5</v>
      </c>
      <c r="CJ293" s="151">
        <v>52</v>
      </c>
      <c r="CK293" s="151">
        <v>6</v>
      </c>
      <c r="CL293" s="151">
        <v>0</v>
      </c>
      <c r="CM293" s="151">
        <v>8</v>
      </c>
      <c r="CN293" s="151">
        <v>0</v>
      </c>
      <c r="CO293" s="151">
        <v>0</v>
      </c>
      <c r="CP293" s="151">
        <v>11</v>
      </c>
      <c r="CQ293" s="151">
        <v>1</v>
      </c>
      <c r="CR293" s="151">
        <v>15</v>
      </c>
      <c r="CS293" s="151"/>
      <c r="CT293" s="151">
        <v>0</v>
      </c>
      <c r="CU293" s="151">
        <v>0</v>
      </c>
      <c r="CV293" s="151"/>
      <c r="CW293" s="151"/>
      <c r="CX293" s="151"/>
      <c r="CY293" s="151"/>
      <c r="CZ293" s="151"/>
      <c r="DA293" s="151">
        <v>29</v>
      </c>
      <c r="DB293" s="151">
        <v>17</v>
      </c>
      <c r="DC293" s="151">
        <v>115</v>
      </c>
      <c r="DD293" s="151">
        <v>14</v>
      </c>
      <c r="DE293" s="151"/>
      <c r="DF293" s="151"/>
      <c r="DG293" s="151"/>
      <c r="DH293" s="151">
        <v>7</v>
      </c>
      <c r="DI293" s="151"/>
      <c r="DJ293" s="151">
        <v>0</v>
      </c>
      <c r="DK293" s="151">
        <v>0</v>
      </c>
      <c r="DL293" s="151">
        <v>2</v>
      </c>
      <c r="DM293" s="151">
        <v>0</v>
      </c>
      <c r="DN293" s="151">
        <v>4</v>
      </c>
      <c r="DO293" s="151">
        <v>1</v>
      </c>
      <c r="DP293" s="151">
        <v>0</v>
      </c>
      <c r="DQ293" s="151">
        <v>0</v>
      </c>
      <c r="DR293" s="151">
        <v>4</v>
      </c>
      <c r="DS293" s="151">
        <v>1</v>
      </c>
      <c r="DT293" s="151">
        <v>2</v>
      </c>
      <c r="DU293" s="151">
        <v>1</v>
      </c>
      <c r="DV293" s="151">
        <v>0</v>
      </c>
      <c r="DW293" s="151">
        <v>0</v>
      </c>
      <c r="DX293" s="151">
        <v>1</v>
      </c>
      <c r="DY293" s="151">
        <v>2</v>
      </c>
      <c r="DZ293" s="151"/>
      <c r="EA293" s="151">
        <v>2</v>
      </c>
      <c r="EB293" s="151">
        <v>0</v>
      </c>
      <c r="EC293" s="151">
        <v>9</v>
      </c>
      <c r="ED293" s="151">
        <v>0</v>
      </c>
      <c r="EE293" s="151">
        <v>8</v>
      </c>
      <c r="EF293" s="151">
        <v>1</v>
      </c>
      <c r="EG293" s="151">
        <v>1</v>
      </c>
      <c r="EH293" s="151">
        <v>2</v>
      </c>
      <c r="EI293" s="151">
        <v>1</v>
      </c>
      <c r="EJ293" s="151"/>
      <c r="EK293" s="151"/>
      <c r="EL293" s="151">
        <v>13</v>
      </c>
      <c r="EM293" s="151">
        <v>1</v>
      </c>
      <c r="EN293" s="151">
        <v>0</v>
      </c>
      <c r="EO293" s="151"/>
      <c r="EP293" s="151"/>
      <c r="EQ293" s="151">
        <v>0</v>
      </c>
      <c r="ER293" s="151">
        <v>0</v>
      </c>
      <c r="ES293" s="151">
        <v>1</v>
      </c>
      <c r="ET293" s="151">
        <v>0</v>
      </c>
      <c r="EU293" s="151">
        <v>5</v>
      </c>
      <c r="EV293" s="151">
        <v>4</v>
      </c>
      <c r="EW293" s="151">
        <v>0</v>
      </c>
      <c r="EX293" s="151">
        <v>0</v>
      </c>
      <c r="EY293" s="151">
        <v>90</v>
      </c>
      <c r="EZ293" s="151">
        <v>44</v>
      </c>
      <c r="FA293" s="151">
        <v>84</v>
      </c>
      <c r="FB293" s="151">
        <v>9</v>
      </c>
      <c r="FC293" s="151">
        <v>4</v>
      </c>
      <c r="FD293" s="151">
        <v>54</v>
      </c>
      <c r="FE293" s="151">
        <v>26</v>
      </c>
      <c r="FF293" s="151">
        <v>14</v>
      </c>
      <c r="FG293" s="151">
        <v>0</v>
      </c>
      <c r="FH293" s="151">
        <v>1</v>
      </c>
      <c r="FI293" s="151"/>
      <c r="FJ293" s="151"/>
      <c r="FK293" s="151"/>
      <c r="FL293" s="151">
        <v>2</v>
      </c>
      <c r="FM293" s="151">
        <v>21</v>
      </c>
      <c r="FN293" s="151"/>
      <c r="FO293" s="151"/>
      <c r="FP293" s="151">
        <v>13</v>
      </c>
      <c r="FQ293" s="151">
        <v>26</v>
      </c>
      <c r="FR293" s="151">
        <v>6</v>
      </c>
      <c r="FS293" s="151">
        <v>6</v>
      </c>
      <c r="FT293" s="151">
        <v>6</v>
      </c>
      <c r="FU293" s="151">
        <v>6</v>
      </c>
      <c r="FV293" s="151">
        <v>6</v>
      </c>
      <c r="FW293" s="151">
        <v>21</v>
      </c>
      <c r="FX293" s="151">
        <v>1</v>
      </c>
      <c r="FY293" s="151">
        <v>22</v>
      </c>
      <c r="FZ293" s="151">
        <v>17</v>
      </c>
      <c r="GA293" s="151">
        <v>6</v>
      </c>
      <c r="GB293" s="151">
        <v>72</v>
      </c>
      <c r="GC293" s="151"/>
      <c r="GD293" s="151">
        <v>0</v>
      </c>
      <c r="GE293" s="151">
        <v>2</v>
      </c>
      <c r="GF293" s="151">
        <v>0</v>
      </c>
      <c r="GG293" s="151">
        <v>0</v>
      </c>
      <c r="GH293" s="151">
        <v>4</v>
      </c>
      <c r="GI293" s="151">
        <v>1</v>
      </c>
      <c r="GJ293" s="151">
        <v>1</v>
      </c>
      <c r="GK293" s="151">
        <v>7</v>
      </c>
      <c r="GL293" s="151">
        <v>0</v>
      </c>
      <c r="GM293" s="151">
        <v>1</v>
      </c>
      <c r="GN293" s="151">
        <v>3</v>
      </c>
      <c r="GO293" s="151">
        <v>0</v>
      </c>
      <c r="GP293" s="151">
        <v>1</v>
      </c>
      <c r="GQ293" s="151">
        <v>6</v>
      </c>
      <c r="GR293" s="151">
        <v>5</v>
      </c>
      <c r="GS293" s="151">
        <v>5</v>
      </c>
      <c r="GT293" s="151">
        <v>17</v>
      </c>
      <c r="GU293" s="151">
        <v>15</v>
      </c>
      <c r="GV293" s="151">
        <v>34</v>
      </c>
      <c r="GW293" s="151">
        <v>4</v>
      </c>
      <c r="GX293" s="151">
        <v>5</v>
      </c>
      <c r="GY293" s="151">
        <v>2</v>
      </c>
      <c r="GZ293" s="151">
        <v>1</v>
      </c>
      <c r="HA293" s="151">
        <v>7</v>
      </c>
      <c r="HB293" s="151">
        <v>7</v>
      </c>
      <c r="HC293" s="151"/>
      <c r="HD293" s="151"/>
      <c r="HE293" s="151"/>
      <c r="HF293" s="151"/>
      <c r="HG293" s="151"/>
      <c r="HH293" s="151">
        <v>108</v>
      </c>
      <c r="HI293" s="151">
        <v>2</v>
      </c>
      <c r="HJ293" s="151">
        <v>0</v>
      </c>
      <c r="HK293" s="151">
        <v>1</v>
      </c>
      <c r="HL293" s="151">
        <v>1</v>
      </c>
      <c r="HM293" s="151">
        <v>0</v>
      </c>
      <c r="HN293" s="151">
        <v>0</v>
      </c>
      <c r="HO293" s="151"/>
      <c r="HP293" s="151">
        <v>3</v>
      </c>
      <c r="HQ293" s="151"/>
      <c r="HR293" s="151">
        <v>4</v>
      </c>
      <c r="HS293" s="151">
        <v>0</v>
      </c>
      <c r="HT293" s="151">
        <v>0</v>
      </c>
      <c r="HU293" s="151">
        <v>0</v>
      </c>
      <c r="HV293" s="151">
        <v>5</v>
      </c>
      <c r="HW293" s="151">
        <v>6</v>
      </c>
      <c r="HX293" s="151">
        <v>22</v>
      </c>
      <c r="HY293" s="151">
        <v>0</v>
      </c>
      <c r="HZ293" s="151"/>
      <c r="IA293" s="151">
        <v>0</v>
      </c>
      <c r="IB293" s="151"/>
      <c r="IC293" s="151">
        <v>519</v>
      </c>
      <c r="ID293" s="151">
        <v>0</v>
      </c>
      <c r="IE293" s="151">
        <v>134</v>
      </c>
      <c r="IF293" s="151"/>
      <c r="IG293" s="151"/>
      <c r="IH293" s="151">
        <v>20</v>
      </c>
      <c r="II293" s="151">
        <v>379</v>
      </c>
      <c r="IJ293" s="151"/>
      <c r="IK293" s="151">
        <v>14</v>
      </c>
      <c r="IL293" s="151">
        <v>1</v>
      </c>
      <c r="IM293" s="151">
        <v>762</v>
      </c>
      <c r="IN293" s="151">
        <v>362</v>
      </c>
      <c r="IO293" s="151">
        <v>24</v>
      </c>
      <c r="IP293" s="151">
        <v>9</v>
      </c>
      <c r="IQ293" s="151">
        <v>37</v>
      </c>
      <c r="IR293" s="151">
        <v>0</v>
      </c>
      <c r="IS293" s="151">
        <v>0</v>
      </c>
      <c r="IT293" s="151">
        <v>0</v>
      </c>
      <c r="IU293" s="151">
        <v>4</v>
      </c>
      <c r="IV293" s="151">
        <v>2</v>
      </c>
      <c r="IW293" s="151">
        <v>7</v>
      </c>
      <c r="IX293" s="151">
        <v>84</v>
      </c>
      <c r="IY293" s="151">
        <v>171</v>
      </c>
      <c r="IZ293" s="151"/>
      <c r="JA293" s="151">
        <v>20</v>
      </c>
      <c r="JB293" s="151">
        <v>2</v>
      </c>
      <c r="JC293" s="151">
        <v>0</v>
      </c>
      <c r="JD293" s="151"/>
      <c r="JE293" s="151">
        <v>0</v>
      </c>
      <c r="JF293" s="151">
        <v>0</v>
      </c>
      <c r="JG293" s="151">
        <v>0</v>
      </c>
      <c r="JH293" s="151">
        <v>28</v>
      </c>
      <c r="JI293" s="151">
        <v>3</v>
      </c>
      <c r="JJ293" s="151"/>
      <c r="JK293" s="151">
        <v>3</v>
      </c>
      <c r="JL293" s="151">
        <v>9</v>
      </c>
      <c r="JM293" s="151">
        <v>24</v>
      </c>
      <c r="JN293" s="151">
        <v>15</v>
      </c>
      <c r="JO293" s="151">
        <v>14</v>
      </c>
      <c r="JP293" s="151">
        <v>28</v>
      </c>
      <c r="JQ293" s="151">
        <v>30</v>
      </c>
      <c r="JR293" s="151">
        <v>20</v>
      </c>
      <c r="JS293" s="151">
        <v>17</v>
      </c>
      <c r="JT293" s="151">
        <v>31</v>
      </c>
      <c r="JU293" s="151">
        <v>5</v>
      </c>
      <c r="JV293" s="151"/>
      <c r="JW293" s="151">
        <v>421</v>
      </c>
      <c r="JX293" s="151">
        <v>86</v>
      </c>
      <c r="JY293" s="151">
        <v>413</v>
      </c>
      <c r="JZ293" s="151">
        <v>49</v>
      </c>
      <c r="KA293" s="151">
        <v>46</v>
      </c>
      <c r="KB293" s="151">
        <v>48</v>
      </c>
      <c r="KC293" s="151">
        <v>8</v>
      </c>
      <c r="KD293" s="151">
        <v>248</v>
      </c>
      <c r="KE293" s="151">
        <v>160</v>
      </c>
      <c r="KF293" s="151">
        <v>0</v>
      </c>
      <c r="KG293" s="151">
        <v>3</v>
      </c>
      <c r="KH293" s="151">
        <v>436</v>
      </c>
      <c r="KI293" s="151">
        <v>889</v>
      </c>
      <c r="KJ293" s="151">
        <v>9</v>
      </c>
      <c r="KK293" s="151">
        <v>2</v>
      </c>
      <c r="KL293" s="151">
        <v>5</v>
      </c>
      <c r="KM293" s="151">
        <v>281</v>
      </c>
      <c r="KN293" s="151">
        <v>4</v>
      </c>
      <c r="KO293" s="151">
        <v>1</v>
      </c>
      <c r="KP293" s="151"/>
      <c r="KQ293" s="151">
        <v>0</v>
      </c>
      <c r="KR293" s="151">
        <v>6</v>
      </c>
      <c r="KS293" s="151">
        <v>4</v>
      </c>
      <c r="KT293" s="151">
        <v>4</v>
      </c>
      <c r="KU293" s="151">
        <v>0</v>
      </c>
      <c r="KV293" s="151">
        <v>0</v>
      </c>
      <c r="KW293" s="151"/>
      <c r="KX293" s="151">
        <v>4</v>
      </c>
      <c r="KY293" s="151">
        <v>4</v>
      </c>
      <c r="KZ293" s="151">
        <v>0</v>
      </c>
      <c r="LA293" s="151">
        <v>8</v>
      </c>
      <c r="LB293" s="151">
        <v>23</v>
      </c>
      <c r="LC293" s="151">
        <v>1</v>
      </c>
      <c r="LD293" s="151">
        <v>40</v>
      </c>
      <c r="LE293" s="151">
        <v>56</v>
      </c>
      <c r="LF293" s="151">
        <v>52</v>
      </c>
      <c r="LG293" s="151">
        <v>0</v>
      </c>
      <c r="LH293" s="151"/>
      <c r="LI293" s="151">
        <v>1</v>
      </c>
      <c r="LJ293" s="151">
        <v>8</v>
      </c>
      <c r="LK293" s="151"/>
      <c r="LL293" s="151">
        <v>792</v>
      </c>
      <c r="LM293" s="151"/>
      <c r="LN293" s="151">
        <v>301</v>
      </c>
      <c r="LO293" s="151">
        <v>39</v>
      </c>
      <c r="LP293" s="151">
        <v>1</v>
      </c>
      <c r="LQ293" s="151">
        <v>2</v>
      </c>
      <c r="LR293" s="151"/>
      <c r="LS293" s="151">
        <v>10</v>
      </c>
      <c r="LT293" s="151">
        <v>3</v>
      </c>
      <c r="LU293" s="151">
        <v>17</v>
      </c>
      <c r="LV293" s="151">
        <v>3</v>
      </c>
      <c r="LW293" s="151">
        <v>8</v>
      </c>
      <c r="LX293" s="151">
        <v>23</v>
      </c>
      <c r="LY293" s="151">
        <v>23</v>
      </c>
      <c r="LZ293" s="151">
        <v>4</v>
      </c>
      <c r="MA293" s="151">
        <v>19</v>
      </c>
      <c r="MB293" s="151">
        <v>40</v>
      </c>
      <c r="MC293" s="151">
        <v>3</v>
      </c>
      <c r="MD293" s="151">
        <v>5</v>
      </c>
      <c r="ME293" s="151">
        <v>2</v>
      </c>
      <c r="MF293" s="151">
        <v>13</v>
      </c>
      <c r="MG293" s="151"/>
      <c r="MH293" s="151">
        <v>24</v>
      </c>
      <c r="MI293" s="151">
        <v>342</v>
      </c>
      <c r="MJ293" s="151">
        <v>3</v>
      </c>
      <c r="MK293" s="151">
        <v>2</v>
      </c>
      <c r="ML293" s="151">
        <v>33</v>
      </c>
      <c r="MM293" s="151">
        <v>3</v>
      </c>
      <c r="MN293" s="151">
        <v>5</v>
      </c>
      <c r="MO293" s="151">
        <v>13</v>
      </c>
      <c r="MP293" s="151">
        <v>10</v>
      </c>
      <c r="MQ293" s="151">
        <v>0</v>
      </c>
      <c r="MR293" s="151">
        <v>0</v>
      </c>
      <c r="MS293" s="151">
        <v>64</v>
      </c>
      <c r="MT293" s="151">
        <v>19</v>
      </c>
      <c r="MU293" s="151">
        <v>23</v>
      </c>
      <c r="MV293" s="151">
        <v>4</v>
      </c>
      <c r="MW293" s="151">
        <v>8</v>
      </c>
      <c r="MX293" s="151">
        <v>0</v>
      </c>
      <c r="MY293" s="151">
        <v>10</v>
      </c>
      <c r="MZ293" s="151">
        <v>9</v>
      </c>
      <c r="NA293" s="151">
        <v>44</v>
      </c>
      <c r="NB293" s="151">
        <v>5</v>
      </c>
      <c r="NC293" s="151">
        <v>2</v>
      </c>
      <c r="ND293" s="151">
        <v>15</v>
      </c>
      <c r="NE293" s="151">
        <v>1</v>
      </c>
      <c r="NF293" s="151">
        <v>10</v>
      </c>
      <c r="NG293" s="151"/>
      <c r="NH293" s="151">
        <v>0</v>
      </c>
      <c r="NI293" s="151">
        <v>1</v>
      </c>
      <c r="NJ293" s="151">
        <v>0</v>
      </c>
      <c r="NK293" s="151">
        <v>4</v>
      </c>
      <c r="NL293" s="151">
        <v>1</v>
      </c>
      <c r="NM293" s="151">
        <v>1</v>
      </c>
      <c r="NN293" s="151">
        <v>6</v>
      </c>
      <c r="NO293" s="151">
        <v>455</v>
      </c>
      <c r="NP293" s="151">
        <v>489</v>
      </c>
      <c r="NQ293" s="151">
        <v>651</v>
      </c>
      <c r="NR293" s="151">
        <v>98</v>
      </c>
      <c r="NS293" s="151">
        <v>633</v>
      </c>
      <c r="NT293" s="151">
        <v>6</v>
      </c>
      <c r="NU293" s="151">
        <v>51</v>
      </c>
      <c r="NV293" s="151">
        <v>63</v>
      </c>
      <c r="NW293" s="151">
        <v>25</v>
      </c>
      <c r="NX293" s="151">
        <v>0</v>
      </c>
      <c r="NY293" s="151">
        <v>2</v>
      </c>
      <c r="NZ293" s="151">
        <v>9</v>
      </c>
      <c r="OA293" s="151">
        <v>22</v>
      </c>
      <c r="OB293" s="151">
        <v>17</v>
      </c>
      <c r="OC293" s="151">
        <v>14</v>
      </c>
      <c r="OD293" s="151"/>
      <c r="OE293" s="151">
        <v>0</v>
      </c>
      <c r="OF293" s="151">
        <v>14</v>
      </c>
      <c r="OG293" s="151"/>
      <c r="OH293" s="151"/>
      <c r="OI293" s="151">
        <v>0</v>
      </c>
      <c r="OJ293" s="151">
        <v>79</v>
      </c>
      <c r="OK293" s="151">
        <v>2</v>
      </c>
      <c r="OL293" s="151">
        <v>11</v>
      </c>
      <c r="OM293" s="151"/>
      <c r="ON293" s="151"/>
      <c r="OO293" s="152">
        <v>0</v>
      </c>
      <c r="OP293" s="142">
        <v>14602</v>
      </c>
      <c r="OQ293" s="153">
        <v>252459</v>
      </c>
      <c r="OR293" s="151">
        <v>8285</v>
      </c>
      <c r="OS293" s="151">
        <v>5463</v>
      </c>
      <c r="OT293" s="151">
        <v>411</v>
      </c>
      <c r="OU293" s="151"/>
      <c r="OV293" s="151"/>
      <c r="OW293" s="151"/>
      <c r="OX293" s="151"/>
      <c r="OY293" s="151"/>
      <c r="OZ293" s="151"/>
      <c r="PA293" s="151"/>
      <c r="PB293" s="151"/>
      <c r="PC293" s="151"/>
      <c r="PD293" s="151"/>
      <c r="PE293" s="151"/>
      <c r="PF293" s="151"/>
      <c r="PG293" s="151"/>
      <c r="PH293" s="151"/>
      <c r="PI293" s="151"/>
      <c r="PJ293" s="154"/>
      <c r="PK293" s="142">
        <v>266618</v>
      </c>
      <c r="PL293" s="142">
        <v>281220</v>
      </c>
    </row>
    <row r="294" spans="1:428" ht="15" x14ac:dyDescent="0.25">
      <c r="A294" s="156" t="s">
        <v>639</v>
      </c>
      <c r="B294" s="157" t="s">
        <v>735</v>
      </c>
      <c r="C294" s="147" t="s">
        <v>473</v>
      </c>
      <c r="D294" s="153">
        <v>0</v>
      </c>
      <c r="E294" s="151">
        <v>0</v>
      </c>
      <c r="F294" s="151">
        <v>0</v>
      </c>
      <c r="G294" s="151">
        <v>0</v>
      </c>
      <c r="H294" s="151">
        <v>0</v>
      </c>
      <c r="I294" s="151">
        <v>0</v>
      </c>
      <c r="J294" s="151">
        <v>0</v>
      </c>
      <c r="K294" s="151">
        <v>0</v>
      </c>
      <c r="L294" s="151">
        <v>0</v>
      </c>
      <c r="M294" s="151">
        <v>0</v>
      </c>
      <c r="N294" s="151">
        <v>0</v>
      </c>
      <c r="O294" s="151">
        <v>0</v>
      </c>
      <c r="P294" s="151"/>
      <c r="Q294" s="151">
        <v>2</v>
      </c>
      <c r="R294" s="151">
        <v>2</v>
      </c>
      <c r="S294" s="151">
        <v>0</v>
      </c>
      <c r="T294" s="151">
        <v>0</v>
      </c>
      <c r="U294" s="151">
        <v>0</v>
      </c>
      <c r="V294" s="151">
        <v>0</v>
      </c>
      <c r="W294" s="151">
        <v>0</v>
      </c>
      <c r="X294" s="151">
        <v>0</v>
      </c>
      <c r="Y294" s="151">
        <v>5</v>
      </c>
      <c r="Z294" s="151">
        <v>0</v>
      </c>
      <c r="AA294" s="151">
        <v>0</v>
      </c>
      <c r="AB294" s="151">
        <v>6</v>
      </c>
      <c r="AC294" s="151">
        <v>3</v>
      </c>
      <c r="AD294" s="151">
        <v>535</v>
      </c>
      <c r="AE294" s="151">
        <v>200</v>
      </c>
      <c r="AF294" s="151">
        <v>7</v>
      </c>
      <c r="AG294" s="151">
        <v>664</v>
      </c>
      <c r="AH294" s="151">
        <v>899</v>
      </c>
      <c r="AI294" s="151">
        <v>0</v>
      </c>
      <c r="AJ294" s="151">
        <v>58</v>
      </c>
      <c r="AK294" s="151">
        <v>35</v>
      </c>
      <c r="AL294" s="151">
        <v>633</v>
      </c>
      <c r="AM294" s="151">
        <v>2</v>
      </c>
      <c r="AN294" s="151">
        <v>0</v>
      </c>
      <c r="AO294" s="151">
        <v>0</v>
      </c>
      <c r="AP294" s="151">
        <v>0</v>
      </c>
      <c r="AQ294" s="151">
        <v>142</v>
      </c>
      <c r="AR294" s="151">
        <v>0</v>
      </c>
      <c r="AS294" s="151">
        <v>0</v>
      </c>
      <c r="AT294" s="151">
        <v>0</v>
      </c>
      <c r="AU294" s="151">
        <v>0</v>
      </c>
      <c r="AV294" s="151">
        <v>0</v>
      </c>
      <c r="AW294" s="151">
        <v>0</v>
      </c>
      <c r="AX294" s="151">
        <v>0</v>
      </c>
      <c r="AY294" s="151"/>
      <c r="AZ294" s="151"/>
      <c r="BA294" s="151">
        <v>0</v>
      </c>
      <c r="BB294" s="151">
        <v>0</v>
      </c>
      <c r="BC294" s="151">
        <v>0</v>
      </c>
      <c r="BD294" s="151">
        <v>1</v>
      </c>
      <c r="BE294" s="151">
        <v>0</v>
      </c>
      <c r="BF294" s="151">
        <v>0</v>
      </c>
      <c r="BG294" s="151">
        <v>0</v>
      </c>
      <c r="BH294" s="151">
        <v>0</v>
      </c>
      <c r="BI294" s="151"/>
      <c r="BJ294" s="151">
        <v>0</v>
      </c>
      <c r="BK294" s="151">
        <v>0</v>
      </c>
      <c r="BL294" s="151">
        <v>0</v>
      </c>
      <c r="BM294" s="151"/>
      <c r="BN294" s="151">
        <v>0</v>
      </c>
      <c r="BO294" s="151"/>
      <c r="BP294" s="151">
        <v>0</v>
      </c>
      <c r="BQ294" s="151">
        <v>1</v>
      </c>
      <c r="BR294" s="151">
        <v>1</v>
      </c>
      <c r="BS294" s="151">
        <v>1</v>
      </c>
      <c r="BT294" s="151">
        <v>0</v>
      </c>
      <c r="BU294" s="151">
        <v>0</v>
      </c>
      <c r="BV294" s="151">
        <v>0</v>
      </c>
      <c r="BW294" s="151">
        <v>0</v>
      </c>
      <c r="BX294" s="151"/>
      <c r="BY294" s="151">
        <v>0</v>
      </c>
      <c r="BZ294" s="151">
        <v>0</v>
      </c>
      <c r="CA294" s="151">
        <v>0</v>
      </c>
      <c r="CB294" s="151">
        <v>5</v>
      </c>
      <c r="CC294" s="151">
        <v>1</v>
      </c>
      <c r="CD294" s="151">
        <v>0</v>
      </c>
      <c r="CE294" s="151"/>
      <c r="CF294" s="151">
        <v>0</v>
      </c>
      <c r="CG294" s="151">
        <v>0</v>
      </c>
      <c r="CH294" s="151">
        <v>0</v>
      </c>
      <c r="CI294" s="151">
        <v>0</v>
      </c>
      <c r="CJ294" s="151">
        <v>2</v>
      </c>
      <c r="CK294" s="151">
        <v>0</v>
      </c>
      <c r="CL294" s="151">
        <v>0</v>
      </c>
      <c r="CM294" s="151">
        <v>3</v>
      </c>
      <c r="CN294" s="151">
        <v>0</v>
      </c>
      <c r="CO294" s="151">
        <v>0</v>
      </c>
      <c r="CP294" s="151">
        <v>4</v>
      </c>
      <c r="CQ294" s="151">
        <v>1</v>
      </c>
      <c r="CR294" s="151">
        <v>7</v>
      </c>
      <c r="CS294" s="151"/>
      <c r="CT294" s="151">
        <v>0</v>
      </c>
      <c r="CU294" s="151">
        <v>0</v>
      </c>
      <c r="CV294" s="151"/>
      <c r="CW294" s="151"/>
      <c r="CX294" s="151"/>
      <c r="CY294" s="151"/>
      <c r="CZ294" s="151"/>
      <c r="DA294" s="151">
        <v>11</v>
      </c>
      <c r="DB294" s="151">
        <v>8</v>
      </c>
      <c r="DC294" s="151">
        <v>52</v>
      </c>
      <c r="DD294" s="151">
        <v>0</v>
      </c>
      <c r="DE294" s="151"/>
      <c r="DF294" s="151"/>
      <c r="DG294" s="151"/>
      <c r="DH294" s="151">
        <v>2</v>
      </c>
      <c r="DI294" s="151"/>
      <c r="DJ294" s="151">
        <v>0</v>
      </c>
      <c r="DK294" s="151">
        <v>0</v>
      </c>
      <c r="DL294" s="151">
        <v>1</v>
      </c>
      <c r="DM294" s="151">
        <v>0</v>
      </c>
      <c r="DN294" s="151">
        <v>0</v>
      </c>
      <c r="DO294" s="151">
        <v>0</v>
      </c>
      <c r="DP294" s="151">
        <v>0</v>
      </c>
      <c r="DQ294" s="151">
        <v>0</v>
      </c>
      <c r="DR294" s="151">
        <v>2</v>
      </c>
      <c r="DS294" s="151">
        <v>0</v>
      </c>
      <c r="DT294" s="151">
        <v>0</v>
      </c>
      <c r="DU294" s="151">
        <v>0</v>
      </c>
      <c r="DV294" s="151">
        <v>0</v>
      </c>
      <c r="DW294" s="151">
        <v>0</v>
      </c>
      <c r="DX294" s="151">
        <v>0</v>
      </c>
      <c r="DY294" s="151">
        <v>1</v>
      </c>
      <c r="DZ294" s="151"/>
      <c r="EA294" s="151">
        <v>1</v>
      </c>
      <c r="EB294" s="151">
        <v>0</v>
      </c>
      <c r="EC294" s="151">
        <v>4</v>
      </c>
      <c r="ED294" s="151">
        <v>0</v>
      </c>
      <c r="EE294" s="151">
        <v>4</v>
      </c>
      <c r="EF294" s="151">
        <v>0</v>
      </c>
      <c r="EG294" s="151">
        <v>0</v>
      </c>
      <c r="EH294" s="151">
        <v>1</v>
      </c>
      <c r="EI294" s="151">
        <v>0</v>
      </c>
      <c r="EJ294" s="151"/>
      <c r="EK294" s="151"/>
      <c r="EL294" s="151">
        <v>6</v>
      </c>
      <c r="EM294" s="151">
        <v>1</v>
      </c>
      <c r="EN294" s="151">
        <v>0</v>
      </c>
      <c r="EO294" s="151"/>
      <c r="EP294" s="151"/>
      <c r="EQ294" s="151">
        <v>0</v>
      </c>
      <c r="ER294" s="151">
        <v>0</v>
      </c>
      <c r="ES294" s="151">
        <v>1</v>
      </c>
      <c r="ET294" s="151">
        <v>1</v>
      </c>
      <c r="EU294" s="151">
        <v>1</v>
      </c>
      <c r="EV294" s="151">
        <v>0</v>
      </c>
      <c r="EW294" s="151">
        <v>0</v>
      </c>
      <c r="EX294" s="151">
        <v>0</v>
      </c>
      <c r="EY294" s="151">
        <v>4</v>
      </c>
      <c r="EZ294" s="151">
        <v>20</v>
      </c>
      <c r="FA294" s="151">
        <v>5</v>
      </c>
      <c r="FB294" s="151">
        <v>3</v>
      </c>
      <c r="FC294" s="151">
        <v>0</v>
      </c>
      <c r="FD294" s="151">
        <v>17</v>
      </c>
      <c r="FE294" s="151">
        <v>2</v>
      </c>
      <c r="FF294" s="151">
        <v>0</v>
      </c>
      <c r="FG294" s="151">
        <v>0</v>
      </c>
      <c r="FH294" s="151">
        <v>0</v>
      </c>
      <c r="FI294" s="151"/>
      <c r="FJ294" s="151"/>
      <c r="FK294" s="151"/>
      <c r="FL294" s="151">
        <v>0</v>
      </c>
      <c r="FM294" s="151">
        <v>1</v>
      </c>
      <c r="FN294" s="151"/>
      <c r="FO294" s="151"/>
      <c r="FP294" s="151">
        <v>0</v>
      </c>
      <c r="FQ294" s="151">
        <v>11</v>
      </c>
      <c r="FR294" s="151">
        <v>3</v>
      </c>
      <c r="FS294" s="151">
        <v>3</v>
      </c>
      <c r="FT294" s="151">
        <v>2</v>
      </c>
      <c r="FU294" s="151">
        <v>3</v>
      </c>
      <c r="FV294" s="151">
        <v>2</v>
      </c>
      <c r="FW294" s="151">
        <v>9</v>
      </c>
      <c r="FX294" s="151">
        <v>0</v>
      </c>
      <c r="FY294" s="151">
        <v>8</v>
      </c>
      <c r="FZ294" s="151">
        <v>7</v>
      </c>
      <c r="GA294" s="151">
        <v>3</v>
      </c>
      <c r="GB294" s="151">
        <v>33</v>
      </c>
      <c r="GC294" s="151"/>
      <c r="GD294" s="151">
        <v>0</v>
      </c>
      <c r="GE294" s="151">
        <v>0</v>
      </c>
      <c r="GF294" s="151">
        <v>0</v>
      </c>
      <c r="GG294" s="151">
        <v>0</v>
      </c>
      <c r="GH294" s="151">
        <v>0</v>
      </c>
      <c r="GI294" s="151">
        <v>0</v>
      </c>
      <c r="GJ294" s="151">
        <v>0</v>
      </c>
      <c r="GK294" s="151">
        <v>2</v>
      </c>
      <c r="GL294" s="151">
        <v>0</v>
      </c>
      <c r="GM294" s="151">
        <v>0</v>
      </c>
      <c r="GN294" s="151">
        <v>1</v>
      </c>
      <c r="GO294" s="151">
        <v>0</v>
      </c>
      <c r="GP294" s="151">
        <v>0</v>
      </c>
      <c r="GQ294" s="151">
        <v>3</v>
      </c>
      <c r="GR294" s="151">
        <v>2</v>
      </c>
      <c r="GS294" s="151">
        <v>1</v>
      </c>
      <c r="GT294" s="151">
        <v>4</v>
      </c>
      <c r="GU294" s="151">
        <v>3</v>
      </c>
      <c r="GV294" s="151">
        <v>15</v>
      </c>
      <c r="GW294" s="151">
        <v>2</v>
      </c>
      <c r="GX294" s="151">
        <v>1</v>
      </c>
      <c r="GY294" s="151">
        <v>0</v>
      </c>
      <c r="GZ294" s="151">
        <v>0</v>
      </c>
      <c r="HA294" s="151">
        <v>1</v>
      </c>
      <c r="HB294" s="151">
        <v>3</v>
      </c>
      <c r="HC294" s="151"/>
      <c r="HD294" s="151"/>
      <c r="HE294" s="151"/>
      <c r="HF294" s="151"/>
      <c r="HG294" s="151"/>
      <c r="HH294" s="151">
        <v>34</v>
      </c>
      <c r="HI294" s="151">
        <v>0</v>
      </c>
      <c r="HJ294" s="151">
        <v>0</v>
      </c>
      <c r="HK294" s="151">
        <v>0</v>
      </c>
      <c r="HL294" s="151">
        <v>0</v>
      </c>
      <c r="HM294" s="151">
        <v>0</v>
      </c>
      <c r="HN294" s="151">
        <v>0</v>
      </c>
      <c r="HO294" s="151"/>
      <c r="HP294" s="151">
        <v>21</v>
      </c>
      <c r="HQ294" s="151"/>
      <c r="HR294" s="151">
        <v>1</v>
      </c>
      <c r="HS294" s="151">
        <v>0</v>
      </c>
      <c r="HT294" s="151">
        <v>0</v>
      </c>
      <c r="HU294" s="151">
        <v>0</v>
      </c>
      <c r="HV294" s="151">
        <v>0</v>
      </c>
      <c r="HW294" s="151">
        <v>0</v>
      </c>
      <c r="HX294" s="151">
        <v>6</v>
      </c>
      <c r="HY294" s="151">
        <v>0</v>
      </c>
      <c r="HZ294" s="151"/>
      <c r="IA294" s="151">
        <v>0</v>
      </c>
      <c r="IB294" s="151"/>
      <c r="IC294" s="151">
        <v>590</v>
      </c>
      <c r="ID294" s="151">
        <v>0</v>
      </c>
      <c r="IE294" s="151">
        <v>0</v>
      </c>
      <c r="IF294" s="151"/>
      <c r="IG294" s="151"/>
      <c r="IH294" s="151">
        <v>7</v>
      </c>
      <c r="II294" s="151">
        <v>0</v>
      </c>
      <c r="IJ294" s="151"/>
      <c r="IK294" s="151">
        <v>0</v>
      </c>
      <c r="IL294" s="151">
        <v>0</v>
      </c>
      <c r="IM294" s="151">
        <v>1</v>
      </c>
      <c r="IN294" s="151">
        <v>0</v>
      </c>
      <c r="IO294" s="151">
        <v>0</v>
      </c>
      <c r="IP294" s="151">
        <v>0</v>
      </c>
      <c r="IQ294" s="151">
        <v>0</v>
      </c>
      <c r="IR294" s="151">
        <v>0</v>
      </c>
      <c r="IS294" s="151">
        <v>0</v>
      </c>
      <c r="IT294" s="151">
        <v>0</v>
      </c>
      <c r="IU294" s="151">
        <v>2</v>
      </c>
      <c r="IV294" s="151">
        <v>0</v>
      </c>
      <c r="IW294" s="151">
        <v>2</v>
      </c>
      <c r="IX294" s="151">
        <v>36</v>
      </c>
      <c r="IY294" s="151">
        <v>78</v>
      </c>
      <c r="IZ294" s="151"/>
      <c r="JA294" s="151">
        <v>8</v>
      </c>
      <c r="JB294" s="151">
        <v>0</v>
      </c>
      <c r="JC294" s="151">
        <v>0</v>
      </c>
      <c r="JD294" s="151"/>
      <c r="JE294" s="151">
        <v>0</v>
      </c>
      <c r="JF294" s="151">
        <v>0</v>
      </c>
      <c r="JG294" s="151">
        <v>0</v>
      </c>
      <c r="JH294" s="151">
        <v>13</v>
      </c>
      <c r="JI294" s="151">
        <v>1</v>
      </c>
      <c r="JJ294" s="151"/>
      <c r="JK294" s="151">
        <v>1</v>
      </c>
      <c r="JL294" s="151">
        <v>10</v>
      </c>
      <c r="JM294" s="151">
        <v>27</v>
      </c>
      <c r="JN294" s="151">
        <v>17</v>
      </c>
      <c r="JO294" s="151">
        <v>16</v>
      </c>
      <c r="JP294" s="151">
        <v>32</v>
      </c>
      <c r="JQ294" s="151">
        <v>33</v>
      </c>
      <c r="JR294" s="151">
        <v>23</v>
      </c>
      <c r="JS294" s="151">
        <v>20</v>
      </c>
      <c r="JT294" s="151">
        <v>35</v>
      </c>
      <c r="JU294" s="151">
        <v>5</v>
      </c>
      <c r="JV294" s="151"/>
      <c r="JW294" s="151">
        <v>28</v>
      </c>
      <c r="JX294" s="151">
        <v>34</v>
      </c>
      <c r="JY294" s="151">
        <v>8</v>
      </c>
      <c r="JZ294" s="151">
        <v>15</v>
      </c>
      <c r="KA294" s="151">
        <v>10</v>
      </c>
      <c r="KB294" s="151">
        <v>24</v>
      </c>
      <c r="KC294" s="151">
        <v>7</v>
      </c>
      <c r="KD294" s="151">
        <v>69</v>
      </c>
      <c r="KE294" s="151">
        <v>15</v>
      </c>
      <c r="KF294" s="151">
        <v>0</v>
      </c>
      <c r="KG294" s="151">
        <v>1</v>
      </c>
      <c r="KH294" s="151"/>
      <c r="KI294" s="151">
        <v>7</v>
      </c>
      <c r="KJ294" s="151">
        <v>0</v>
      </c>
      <c r="KK294" s="151">
        <v>3</v>
      </c>
      <c r="KL294" s="151">
        <v>3</v>
      </c>
      <c r="KM294" s="151">
        <v>1</v>
      </c>
      <c r="KN294" s="151">
        <v>0</v>
      </c>
      <c r="KO294" s="151">
        <v>0</v>
      </c>
      <c r="KP294" s="151"/>
      <c r="KQ294" s="151">
        <v>0</v>
      </c>
      <c r="KR294" s="151">
        <v>5</v>
      </c>
      <c r="KS294" s="151">
        <v>4</v>
      </c>
      <c r="KT294" s="151">
        <v>3</v>
      </c>
      <c r="KU294" s="151">
        <v>0</v>
      </c>
      <c r="KV294" s="151">
        <v>0</v>
      </c>
      <c r="KW294" s="151"/>
      <c r="KX294" s="151">
        <v>1</v>
      </c>
      <c r="KY294" s="151">
        <v>1</v>
      </c>
      <c r="KZ294" s="151">
        <v>0</v>
      </c>
      <c r="LA294" s="151">
        <v>9</v>
      </c>
      <c r="LB294" s="151">
        <v>27</v>
      </c>
      <c r="LC294" s="151">
        <v>1</v>
      </c>
      <c r="LD294" s="151">
        <v>44</v>
      </c>
      <c r="LE294" s="151">
        <v>62</v>
      </c>
      <c r="LF294" s="151">
        <v>59</v>
      </c>
      <c r="LG294" s="151">
        <v>0</v>
      </c>
      <c r="LH294" s="151"/>
      <c r="LI294" s="151">
        <v>0</v>
      </c>
      <c r="LJ294" s="151">
        <v>9</v>
      </c>
      <c r="LK294" s="151"/>
      <c r="LL294" s="151">
        <v>365</v>
      </c>
      <c r="LM294" s="151"/>
      <c r="LN294" s="151">
        <v>199</v>
      </c>
      <c r="LO294" s="151">
        <v>9</v>
      </c>
      <c r="LP294" s="151">
        <v>1</v>
      </c>
      <c r="LQ294" s="151">
        <v>2</v>
      </c>
      <c r="LR294" s="151"/>
      <c r="LS294" s="151">
        <v>14</v>
      </c>
      <c r="LT294" s="151">
        <v>3</v>
      </c>
      <c r="LU294" s="151">
        <v>18</v>
      </c>
      <c r="LV294" s="151">
        <v>2</v>
      </c>
      <c r="LW294" s="151">
        <v>10</v>
      </c>
      <c r="LX294" s="151">
        <v>27</v>
      </c>
      <c r="LY294" s="151">
        <v>16</v>
      </c>
      <c r="LZ294" s="151">
        <v>4</v>
      </c>
      <c r="MA294" s="151">
        <v>8</v>
      </c>
      <c r="MB294" s="151">
        <v>48</v>
      </c>
      <c r="MC294" s="151">
        <v>4</v>
      </c>
      <c r="MD294" s="151">
        <v>6</v>
      </c>
      <c r="ME294" s="151">
        <v>2</v>
      </c>
      <c r="MF294" s="151">
        <v>9</v>
      </c>
      <c r="MG294" s="151"/>
      <c r="MH294" s="151">
        <v>22</v>
      </c>
      <c r="MI294" s="151">
        <v>150</v>
      </c>
      <c r="MJ294" s="151">
        <v>3</v>
      </c>
      <c r="MK294" s="151">
        <v>2</v>
      </c>
      <c r="ML294" s="151">
        <v>35</v>
      </c>
      <c r="MM294" s="151">
        <v>4</v>
      </c>
      <c r="MN294" s="151">
        <v>5</v>
      </c>
      <c r="MO294" s="151">
        <v>12</v>
      </c>
      <c r="MP294" s="151">
        <v>6</v>
      </c>
      <c r="MQ294" s="151">
        <v>0</v>
      </c>
      <c r="MR294" s="151">
        <v>0</v>
      </c>
      <c r="MS294" s="151">
        <v>25</v>
      </c>
      <c r="MT294" s="151">
        <v>22</v>
      </c>
      <c r="MU294" s="151">
        <v>26</v>
      </c>
      <c r="MV294" s="151">
        <v>4</v>
      </c>
      <c r="MW294" s="151">
        <v>14</v>
      </c>
      <c r="MX294" s="151">
        <v>0</v>
      </c>
      <c r="MY294" s="151">
        <v>87</v>
      </c>
      <c r="MZ294" s="151">
        <v>10</v>
      </c>
      <c r="NA294" s="151">
        <v>54</v>
      </c>
      <c r="NB294" s="151">
        <v>26</v>
      </c>
      <c r="NC294" s="151">
        <v>20</v>
      </c>
      <c r="ND294" s="151">
        <v>18</v>
      </c>
      <c r="NE294" s="151">
        <v>1</v>
      </c>
      <c r="NF294" s="151">
        <v>12</v>
      </c>
      <c r="NG294" s="151"/>
      <c r="NH294" s="151">
        <v>0</v>
      </c>
      <c r="NI294" s="151">
        <v>0</v>
      </c>
      <c r="NJ294" s="151">
        <v>0</v>
      </c>
      <c r="NK294" s="151">
        <v>4</v>
      </c>
      <c r="NL294" s="151">
        <v>0</v>
      </c>
      <c r="NM294" s="151">
        <v>1</v>
      </c>
      <c r="NN294" s="151">
        <v>6</v>
      </c>
      <c r="NO294" s="151">
        <v>527</v>
      </c>
      <c r="NP294" s="151">
        <v>513</v>
      </c>
      <c r="NQ294" s="151">
        <v>687</v>
      </c>
      <c r="NR294" s="151">
        <v>105</v>
      </c>
      <c r="NS294" s="151">
        <v>152</v>
      </c>
      <c r="NT294" s="151">
        <v>4</v>
      </c>
      <c r="NU294" s="151">
        <v>25</v>
      </c>
      <c r="NV294" s="151">
        <v>116</v>
      </c>
      <c r="NW294" s="151">
        <v>27</v>
      </c>
      <c r="NX294" s="151">
        <v>0</v>
      </c>
      <c r="NY294" s="151">
        <v>0</v>
      </c>
      <c r="NZ294" s="151">
        <v>2</v>
      </c>
      <c r="OA294" s="151">
        <v>24</v>
      </c>
      <c r="OB294" s="151">
        <v>7</v>
      </c>
      <c r="OC294" s="151">
        <v>10</v>
      </c>
      <c r="OD294" s="151"/>
      <c r="OE294" s="151">
        <v>1</v>
      </c>
      <c r="OF294" s="151">
        <v>27</v>
      </c>
      <c r="OG294" s="151"/>
      <c r="OH294" s="151"/>
      <c r="OI294" s="151">
        <v>0</v>
      </c>
      <c r="OJ294" s="151">
        <v>88</v>
      </c>
      <c r="OK294" s="151">
        <v>3</v>
      </c>
      <c r="OL294" s="151">
        <v>5</v>
      </c>
      <c r="OM294" s="151"/>
      <c r="ON294" s="151"/>
      <c r="OO294" s="152">
        <v>0</v>
      </c>
      <c r="OP294" s="142">
        <v>8615</v>
      </c>
      <c r="OQ294" s="153">
        <v>199714</v>
      </c>
      <c r="OR294" s="151">
        <v>13280</v>
      </c>
      <c r="OS294" s="151">
        <v>4599</v>
      </c>
      <c r="OT294" s="151">
        <v>4245</v>
      </c>
      <c r="OU294" s="151"/>
      <c r="OV294" s="151"/>
      <c r="OW294" s="151"/>
      <c r="OX294" s="151"/>
      <c r="OY294" s="151"/>
      <c r="OZ294" s="151"/>
      <c r="PA294" s="151"/>
      <c r="PB294" s="151"/>
      <c r="PC294" s="151"/>
      <c r="PD294" s="151"/>
      <c r="PE294" s="151"/>
      <c r="PF294" s="151"/>
      <c r="PG294" s="151"/>
      <c r="PH294" s="151"/>
      <c r="PI294" s="151"/>
      <c r="PJ294" s="154"/>
      <c r="PK294" s="142">
        <v>221838</v>
      </c>
      <c r="PL294" s="142">
        <v>230453</v>
      </c>
    </row>
    <row r="295" spans="1:428" ht="15" x14ac:dyDescent="0.25">
      <c r="A295" s="156">
        <v>481000</v>
      </c>
      <c r="B295" s="157" t="s">
        <v>735</v>
      </c>
      <c r="C295" s="147" t="s">
        <v>474</v>
      </c>
      <c r="D295" s="153">
        <v>20</v>
      </c>
      <c r="E295" s="151">
        <v>37</v>
      </c>
      <c r="F295" s="151">
        <v>3</v>
      </c>
      <c r="G295" s="151">
        <v>3</v>
      </c>
      <c r="H295" s="151">
        <v>7</v>
      </c>
      <c r="I295" s="151">
        <v>15</v>
      </c>
      <c r="J295" s="151">
        <v>5</v>
      </c>
      <c r="K295" s="151">
        <v>6</v>
      </c>
      <c r="L295" s="151">
        <v>4</v>
      </c>
      <c r="M295" s="151">
        <v>1</v>
      </c>
      <c r="N295" s="151">
        <v>6</v>
      </c>
      <c r="O295" s="151">
        <v>0</v>
      </c>
      <c r="P295" s="151">
        <v>1</v>
      </c>
      <c r="Q295" s="151">
        <v>16</v>
      </c>
      <c r="R295" s="151">
        <v>10</v>
      </c>
      <c r="S295" s="151">
        <v>1</v>
      </c>
      <c r="T295" s="151">
        <v>3</v>
      </c>
      <c r="U295" s="151">
        <v>5</v>
      </c>
      <c r="V295" s="151">
        <v>16</v>
      </c>
      <c r="W295" s="151">
        <v>15</v>
      </c>
      <c r="X295" s="151">
        <v>339</v>
      </c>
      <c r="Y295" s="151">
        <v>1078</v>
      </c>
      <c r="Z295" s="151">
        <v>188</v>
      </c>
      <c r="AA295" s="151">
        <v>13</v>
      </c>
      <c r="AB295" s="151">
        <v>12</v>
      </c>
      <c r="AC295" s="151">
        <v>30</v>
      </c>
      <c r="AD295" s="151">
        <v>424</v>
      </c>
      <c r="AE295" s="151">
        <v>54</v>
      </c>
      <c r="AF295" s="151">
        <v>64</v>
      </c>
      <c r="AG295" s="151">
        <v>25</v>
      </c>
      <c r="AH295" s="151">
        <v>75</v>
      </c>
      <c r="AI295" s="151">
        <v>22</v>
      </c>
      <c r="AJ295" s="151">
        <v>32</v>
      </c>
      <c r="AK295" s="151">
        <v>14</v>
      </c>
      <c r="AL295" s="151">
        <v>63</v>
      </c>
      <c r="AM295" s="151">
        <v>45</v>
      </c>
      <c r="AN295" s="151">
        <v>51</v>
      </c>
      <c r="AO295" s="151">
        <v>29</v>
      </c>
      <c r="AP295" s="151">
        <v>29</v>
      </c>
      <c r="AQ295" s="151">
        <v>47</v>
      </c>
      <c r="AR295" s="151">
        <v>45</v>
      </c>
      <c r="AS295" s="151">
        <v>63</v>
      </c>
      <c r="AT295" s="151">
        <v>8</v>
      </c>
      <c r="AU295" s="151">
        <v>179</v>
      </c>
      <c r="AV295" s="151">
        <v>14</v>
      </c>
      <c r="AW295" s="151">
        <v>40</v>
      </c>
      <c r="AX295" s="151">
        <v>28</v>
      </c>
      <c r="AY295" s="151">
        <v>6</v>
      </c>
      <c r="AZ295" s="151">
        <v>17</v>
      </c>
      <c r="BA295" s="151">
        <v>19</v>
      </c>
      <c r="BB295" s="151">
        <v>19</v>
      </c>
      <c r="BC295" s="151">
        <v>23</v>
      </c>
      <c r="BD295" s="151">
        <v>136</v>
      </c>
      <c r="BE295" s="151">
        <v>26</v>
      </c>
      <c r="BF295" s="151">
        <v>6</v>
      </c>
      <c r="BG295" s="151">
        <v>1</v>
      </c>
      <c r="BH295" s="151">
        <v>22</v>
      </c>
      <c r="BI295" s="151">
        <v>5</v>
      </c>
      <c r="BJ295" s="151">
        <v>16</v>
      </c>
      <c r="BK295" s="151">
        <v>10</v>
      </c>
      <c r="BL295" s="151">
        <v>24</v>
      </c>
      <c r="BM295" s="151">
        <v>23</v>
      </c>
      <c r="BN295" s="151">
        <v>12</v>
      </c>
      <c r="BO295" s="151">
        <v>13</v>
      </c>
      <c r="BP295" s="151">
        <v>22</v>
      </c>
      <c r="BQ295" s="151">
        <v>14</v>
      </c>
      <c r="BR295" s="151">
        <v>101</v>
      </c>
      <c r="BS295" s="151">
        <v>62</v>
      </c>
      <c r="BT295" s="151">
        <v>8</v>
      </c>
      <c r="BU295" s="151">
        <v>13</v>
      </c>
      <c r="BV295" s="151">
        <v>12</v>
      </c>
      <c r="BW295" s="151">
        <v>16</v>
      </c>
      <c r="BX295" s="151">
        <v>16</v>
      </c>
      <c r="BY295" s="151">
        <v>91</v>
      </c>
      <c r="BZ295" s="151">
        <v>63</v>
      </c>
      <c r="CA295" s="151">
        <v>55</v>
      </c>
      <c r="CB295" s="151">
        <v>2</v>
      </c>
      <c r="CC295" s="151">
        <v>26</v>
      </c>
      <c r="CD295" s="151">
        <v>3</v>
      </c>
      <c r="CE295" s="151">
        <v>8</v>
      </c>
      <c r="CF295" s="151">
        <v>4</v>
      </c>
      <c r="CG295" s="151">
        <v>15</v>
      </c>
      <c r="CH295" s="151">
        <v>29</v>
      </c>
      <c r="CI295" s="151">
        <v>9</v>
      </c>
      <c r="CJ295" s="151">
        <v>22</v>
      </c>
      <c r="CK295" s="151">
        <v>37</v>
      </c>
      <c r="CL295" s="151">
        <v>14</v>
      </c>
      <c r="CM295" s="151">
        <v>38</v>
      </c>
      <c r="CN295" s="151">
        <v>11</v>
      </c>
      <c r="CO295" s="151">
        <v>0</v>
      </c>
      <c r="CP295" s="151">
        <v>33</v>
      </c>
      <c r="CQ295" s="151">
        <v>10</v>
      </c>
      <c r="CR295" s="151">
        <v>38</v>
      </c>
      <c r="CS295" s="151">
        <v>5</v>
      </c>
      <c r="CT295" s="151">
        <v>6</v>
      </c>
      <c r="CU295" s="151">
        <v>15</v>
      </c>
      <c r="CV295" s="151">
        <v>11</v>
      </c>
      <c r="CW295" s="151">
        <v>10</v>
      </c>
      <c r="CX295" s="151">
        <v>4</v>
      </c>
      <c r="CY295" s="151">
        <v>2</v>
      </c>
      <c r="CZ295" s="151">
        <v>6</v>
      </c>
      <c r="DA295" s="151">
        <v>51</v>
      </c>
      <c r="DB295" s="151">
        <v>11</v>
      </c>
      <c r="DC295" s="151">
        <v>13</v>
      </c>
      <c r="DD295" s="151">
        <v>22</v>
      </c>
      <c r="DE295" s="151">
        <v>1</v>
      </c>
      <c r="DF295" s="151">
        <v>14</v>
      </c>
      <c r="DG295" s="151">
        <v>3</v>
      </c>
      <c r="DH295" s="151">
        <v>26</v>
      </c>
      <c r="DI295" s="151">
        <v>8</v>
      </c>
      <c r="DJ295" s="151">
        <v>1</v>
      </c>
      <c r="DK295" s="151">
        <v>1</v>
      </c>
      <c r="DL295" s="151">
        <v>1</v>
      </c>
      <c r="DM295" s="151">
        <v>1</v>
      </c>
      <c r="DN295" s="151">
        <v>4</v>
      </c>
      <c r="DO295" s="151">
        <v>1</v>
      </c>
      <c r="DP295" s="151">
        <v>6</v>
      </c>
      <c r="DQ295" s="151">
        <v>3</v>
      </c>
      <c r="DR295" s="151">
        <v>4</v>
      </c>
      <c r="DS295" s="151">
        <v>39</v>
      </c>
      <c r="DT295" s="151">
        <v>9</v>
      </c>
      <c r="DU295" s="151">
        <v>0</v>
      </c>
      <c r="DV295" s="151">
        <v>5</v>
      </c>
      <c r="DW295" s="151">
        <v>2</v>
      </c>
      <c r="DX295" s="151">
        <v>6</v>
      </c>
      <c r="DY295" s="151">
        <v>14</v>
      </c>
      <c r="DZ295" s="151">
        <v>2</v>
      </c>
      <c r="EA295" s="151">
        <v>15</v>
      </c>
      <c r="EB295" s="151">
        <v>0</v>
      </c>
      <c r="EC295" s="151">
        <v>0</v>
      </c>
      <c r="ED295" s="151">
        <v>0</v>
      </c>
      <c r="EE295" s="151">
        <v>10</v>
      </c>
      <c r="EF295" s="151">
        <v>3</v>
      </c>
      <c r="EG295" s="151">
        <v>5</v>
      </c>
      <c r="EH295" s="151">
        <v>1</v>
      </c>
      <c r="EI295" s="151">
        <v>3</v>
      </c>
      <c r="EJ295" s="151">
        <v>5</v>
      </c>
      <c r="EK295" s="151">
        <v>3</v>
      </c>
      <c r="EL295" s="151">
        <v>4</v>
      </c>
      <c r="EM295" s="151">
        <v>0</v>
      </c>
      <c r="EN295" s="151">
        <v>11</v>
      </c>
      <c r="EO295" s="151">
        <v>6</v>
      </c>
      <c r="EP295" s="151">
        <v>0</v>
      </c>
      <c r="EQ295" s="151">
        <v>11</v>
      </c>
      <c r="ER295" s="151">
        <v>33</v>
      </c>
      <c r="ES295" s="151">
        <v>104</v>
      </c>
      <c r="ET295" s="151">
        <v>13</v>
      </c>
      <c r="EU295" s="151">
        <v>19</v>
      </c>
      <c r="EV295" s="151">
        <v>7</v>
      </c>
      <c r="EW295" s="151">
        <v>0</v>
      </c>
      <c r="EX295" s="151">
        <v>21</v>
      </c>
      <c r="EY295" s="151">
        <v>34</v>
      </c>
      <c r="EZ295" s="151">
        <v>20</v>
      </c>
      <c r="FA295" s="151">
        <v>33</v>
      </c>
      <c r="FB295" s="151">
        <v>27</v>
      </c>
      <c r="FC295" s="151">
        <v>78</v>
      </c>
      <c r="FD295" s="151">
        <v>56</v>
      </c>
      <c r="FE295" s="151">
        <v>29</v>
      </c>
      <c r="FF295" s="151">
        <v>57</v>
      </c>
      <c r="FG295" s="151">
        <v>39</v>
      </c>
      <c r="FH295" s="151">
        <v>44</v>
      </c>
      <c r="FI295" s="151">
        <v>3</v>
      </c>
      <c r="FJ295" s="151">
        <v>3</v>
      </c>
      <c r="FK295" s="151">
        <v>35</v>
      </c>
      <c r="FL295" s="151">
        <v>34</v>
      </c>
      <c r="FM295" s="151">
        <v>9</v>
      </c>
      <c r="FN295" s="151">
        <v>5</v>
      </c>
      <c r="FO295" s="151">
        <v>1</v>
      </c>
      <c r="FP295" s="151">
        <v>4</v>
      </c>
      <c r="FQ295" s="151">
        <v>53</v>
      </c>
      <c r="FR295" s="151">
        <v>11</v>
      </c>
      <c r="FS295" s="151">
        <v>6</v>
      </c>
      <c r="FT295" s="151">
        <v>15</v>
      </c>
      <c r="FU295" s="151">
        <v>9</v>
      </c>
      <c r="FV295" s="151">
        <v>12</v>
      </c>
      <c r="FW295" s="151">
        <v>50</v>
      </c>
      <c r="FX295" s="151">
        <v>15</v>
      </c>
      <c r="FY295" s="151">
        <v>30</v>
      </c>
      <c r="FZ295" s="151">
        <v>79</v>
      </c>
      <c r="GA295" s="151">
        <v>6</v>
      </c>
      <c r="GB295" s="151">
        <v>2</v>
      </c>
      <c r="GC295" s="151">
        <v>7</v>
      </c>
      <c r="GD295" s="151">
        <v>26</v>
      </c>
      <c r="GE295" s="151">
        <v>24</v>
      </c>
      <c r="GF295" s="151">
        <v>1</v>
      </c>
      <c r="GG295" s="151">
        <v>5</v>
      </c>
      <c r="GH295" s="151">
        <v>33</v>
      </c>
      <c r="GI295" s="151">
        <v>34</v>
      </c>
      <c r="GJ295" s="151">
        <v>12</v>
      </c>
      <c r="GK295" s="151">
        <v>47</v>
      </c>
      <c r="GL295" s="151">
        <v>10</v>
      </c>
      <c r="GM295" s="151">
        <v>6</v>
      </c>
      <c r="GN295" s="151">
        <v>3</v>
      </c>
      <c r="GO295" s="151">
        <v>37</v>
      </c>
      <c r="GP295" s="151">
        <v>2</v>
      </c>
      <c r="GQ295" s="151">
        <v>21</v>
      </c>
      <c r="GR295" s="151">
        <v>13</v>
      </c>
      <c r="GS295" s="151">
        <v>19</v>
      </c>
      <c r="GT295" s="151">
        <v>12</v>
      </c>
      <c r="GU295" s="151">
        <v>6</v>
      </c>
      <c r="GV295" s="151">
        <v>42</v>
      </c>
      <c r="GW295" s="151">
        <v>3</v>
      </c>
      <c r="GX295" s="151">
        <v>55</v>
      </c>
      <c r="GY295" s="151">
        <v>76</v>
      </c>
      <c r="GZ295" s="151">
        <v>11</v>
      </c>
      <c r="HA295" s="151">
        <v>151</v>
      </c>
      <c r="HB295" s="151">
        <v>29</v>
      </c>
      <c r="HC295" s="151">
        <v>22</v>
      </c>
      <c r="HD295" s="151">
        <v>17</v>
      </c>
      <c r="HE295" s="151">
        <v>11</v>
      </c>
      <c r="HF295" s="151">
        <v>30</v>
      </c>
      <c r="HG295" s="151">
        <v>31</v>
      </c>
      <c r="HH295" s="151">
        <v>50</v>
      </c>
      <c r="HI295" s="151">
        <v>18</v>
      </c>
      <c r="HJ295" s="151">
        <v>26</v>
      </c>
      <c r="HK295" s="151">
        <v>4</v>
      </c>
      <c r="HL295" s="151">
        <v>12</v>
      </c>
      <c r="HM295" s="151">
        <v>7</v>
      </c>
      <c r="HN295" s="151">
        <v>11</v>
      </c>
      <c r="HO295" s="151">
        <v>8</v>
      </c>
      <c r="HP295" s="151">
        <v>4</v>
      </c>
      <c r="HQ295" s="151">
        <v>1</v>
      </c>
      <c r="HR295" s="151">
        <v>10</v>
      </c>
      <c r="HS295" s="151">
        <v>3</v>
      </c>
      <c r="HT295" s="151">
        <v>1</v>
      </c>
      <c r="HU295" s="151">
        <v>9</v>
      </c>
      <c r="HV295" s="151">
        <v>37</v>
      </c>
      <c r="HW295" s="151">
        <v>32</v>
      </c>
      <c r="HX295" s="151">
        <v>117</v>
      </c>
      <c r="HY295" s="151">
        <v>16</v>
      </c>
      <c r="HZ295" s="151">
        <v>9</v>
      </c>
      <c r="IA295" s="151">
        <v>6</v>
      </c>
      <c r="IB295" s="151">
        <v>2</v>
      </c>
      <c r="IC295" s="151">
        <v>234</v>
      </c>
      <c r="ID295" s="151">
        <v>4</v>
      </c>
      <c r="IE295" s="151">
        <v>105</v>
      </c>
      <c r="IF295" s="151">
        <v>35</v>
      </c>
      <c r="IG295" s="151">
        <v>11</v>
      </c>
      <c r="IH295" s="151">
        <v>5</v>
      </c>
      <c r="II295" s="151">
        <v>4</v>
      </c>
      <c r="IJ295" s="151">
        <v>4</v>
      </c>
      <c r="IK295" s="151">
        <v>3</v>
      </c>
      <c r="IL295" s="151">
        <v>43</v>
      </c>
      <c r="IM295" s="151">
        <v>173</v>
      </c>
      <c r="IN295" s="151">
        <v>87</v>
      </c>
      <c r="IO295" s="151">
        <v>11</v>
      </c>
      <c r="IP295" s="151">
        <v>3</v>
      </c>
      <c r="IQ295" s="151">
        <v>19</v>
      </c>
      <c r="IR295" s="151">
        <v>11</v>
      </c>
      <c r="IS295" s="151">
        <v>5</v>
      </c>
      <c r="IT295" s="151">
        <v>62</v>
      </c>
      <c r="IU295" s="151">
        <v>6</v>
      </c>
      <c r="IV295" s="151">
        <v>41</v>
      </c>
      <c r="IW295" s="151">
        <v>15</v>
      </c>
      <c r="IX295" s="151">
        <v>18</v>
      </c>
      <c r="IY295" s="151">
        <v>10</v>
      </c>
      <c r="IZ295" s="151">
        <v>5</v>
      </c>
      <c r="JA295" s="151">
        <v>28</v>
      </c>
      <c r="JB295" s="151">
        <v>106</v>
      </c>
      <c r="JC295" s="151">
        <v>18</v>
      </c>
      <c r="JD295" s="151">
        <v>3</v>
      </c>
      <c r="JE295" s="151">
        <v>89</v>
      </c>
      <c r="JF295" s="151">
        <v>17</v>
      </c>
      <c r="JG295" s="151">
        <v>10</v>
      </c>
      <c r="JH295" s="151">
        <v>252</v>
      </c>
      <c r="JI295" s="151">
        <v>24</v>
      </c>
      <c r="JJ295" s="151">
        <v>8</v>
      </c>
      <c r="JK295" s="151">
        <v>27</v>
      </c>
      <c r="JL295" s="151">
        <v>3292</v>
      </c>
      <c r="JM295" s="151">
        <v>719</v>
      </c>
      <c r="JN295" s="151">
        <v>1082</v>
      </c>
      <c r="JO295" s="151">
        <v>1130</v>
      </c>
      <c r="JP295" s="151">
        <v>1652</v>
      </c>
      <c r="JQ295" s="151">
        <v>371</v>
      </c>
      <c r="JR295" s="151">
        <v>644</v>
      </c>
      <c r="JS295" s="151">
        <v>32</v>
      </c>
      <c r="JT295" s="151">
        <v>1372</v>
      </c>
      <c r="JU295" s="151">
        <v>122</v>
      </c>
      <c r="JV295" s="151"/>
      <c r="JW295" s="151">
        <v>284</v>
      </c>
      <c r="JX295" s="151">
        <v>73</v>
      </c>
      <c r="JY295" s="151">
        <v>96</v>
      </c>
      <c r="JZ295" s="151">
        <v>58</v>
      </c>
      <c r="KA295" s="151">
        <v>35</v>
      </c>
      <c r="KB295" s="151">
        <v>31</v>
      </c>
      <c r="KC295" s="151">
        <v>41</v>
      </c>
      <c r="KD295" s="151">
        <v>198</v>
      </c>
      <c r="KE295" s="151">
        <v>56</v>
      </c>
      <c r="KF295" s="151">
        <v>324</v>
      </c>
      <c r="KG295" s="151">
        <v>27</v>
      </c>
      <c r="KH295" s="151">
        <v>220</v>
      </c>
      <c r="KI295" s="151">
        <v>3561</v>
      </c>
      <c r="KJ295" s="151">
        <v>49</v>
      </c>
      <c r="KK295" s="151">
        <v>3</v>
      </c>
      <c r="KL295" s="151">
        <v>1573</v>
      </c>
      <c r="KM295" s="151">
        <v>63</v>
      </c>
      <c r="KN295" s="151">
        <v>522</v>
      </c>
      <c r="KO295" s="151">
        <v>56</v>
      </c>
      <c r="KP295" s="151">
        <v>100</v>
      </c>
      <c r="KQ295" s="151">
        <v>147</v>
      </c>
      <c r="KR295" s="151">
        <v>36</v>
      </c>
      <c r="KS295" s="151">
        <v>341</v>
      </c>
      <c r="KT295" s="151">
        <v>165</v>
      </c>
      <c r="KU295" s="151">
        <v>53</v>
      </c>
      <c r="KV295" s="151">
        <v>10</v>
      </c>
      <c r="KW295" s="151">
        <v>30</v>
      </c>
      <c r="KX295" s="151">
        <v>180</v>
      </c>
      <c r="KY295" s="151">
        <v>471</v>
      </c>
      <c r="KZ295" s="151">
        <v>226</v>
      </c>
      <c r="LA295" s="151">
        <v>1583</v>
      </c>
      <c r="LB295" s="151">
        <v>413</v>
      </c>
      <c r="LC295" s="151">
        <v>0</v>
      </c>
      <c r="LD295" s="151">
        <v>2990</v>
      </c>
      <c r="LE295" s="151">
        <v>4144</v>
      </c>
      <c r="LF295" s="151">
        <v>3195</v>
      </c>
      <c r="LG295" s="151">
        <v>362</v>
      </c>
      <c r="LH295" s="151">
        <v>1</v>
      </c>
      <c r="LI295" s="151">
        <v>38</v>
      </c>
      <c r="LJ295" s="151">
        <v>120</v>
      </c>
      <c r="LK295" s="151">
        <v>805</v>
      </c>
      <c r="LL295" s="151">
        <v>3</v>
      </c>
      <c r="LM295" s="151">
        <v>19</v>
      </c>
      <c r="LN295" s="151">
        <v>14902</v>
      </c>
      <c r="LO295" s="151">
        <v>556</v>
      </c>
      <c r="LP295" s="151">
        <v>771</v>
      </c>
      <c r="LQ295" s="151">
        <v>137</v>
      </c>
      <c r="LR295" s="151">
        <v>69</v>
      </c>
      <c r="LS295" s="151">
        <v>1269</v>
      </c>
      <c r="LT295" s="151">
        <v>430</v>
      </c>
      <c r="LU295" s="151">
        <v>3336</v>
      </c>
      <c r="LV295" s="151">
        <v>1163</v>
      </c>
      <c r="LW295" s="151">
        <v>1344</v>
      </c>
      <c r="LX295" s="151">
        <v>1578</v>
      </c>
      <c r="LY295" s="151">
        <v>960</v>
      </c>
      <c r="LZ295" s="151">
        <v>300</v>
      </c>
      <c r="MA295" s="151">
        <v>614</v>
      </c>
      <c r="MB295" s="151">
        <v>485</v>
      </c>
      <c r="MC295" s="151">
        <v>127</v>
      </c>
      <c r="MD295" s="151">
        <v>95</v>
      </c>
      <c r="ME295" s="151">
        <v>132</v>
      </c>
      <c r="MF295" s="151">
        <v>275</v>
      </c>
      <c r="MG295" s="151">
        <v>554</v>
      </c>
      <c r="MH295" s="151">
        <v>2831</v>
      </c>
      <c r="MI295" s="151">
        <v>954</v>
      </c>
      <c r="MJ295" s="151">
        <v>228</v>
      </c>
      <c r="MK295" s="151">
        <v>174</v>
      </c>
      <c r="ML295" s="151">
        <v>695</v>
      </c>
      <c r="MM295" s="151">
        <v>440</v>
      </c>
      <c r="MN295" s="151">
        <v>456</v>
      </c>
      <c r="MO295" s="151">
        <v>274</v>
      </c>
      <c r="MP295" s="151">
        <v>604</v>
      </c>
      <c r="MQ295" s="151">
        <v>41</v>
      </c>
      <c r="MR295" s="151">
        <v>777</v>
      </c>
      <c r="MS295" s="151">
        <v>191</v>
      </c>
      <c r="MT295" s="151">
        <v>2114</v>
      </c>
      <c r="MU295" s="151">
        <v>271</v>
      </c>
      <c r="MV295" s="151">
        <v>207</v>
      </c>
      <c r="MW295" s="151">
        <v>265</v>
      </c>
      <c r="MX295" s="151">
        <v>69</v>
      </c>
      <c r="MY295" s="151">
        <v>222</v>
      </c>
      <c r="MZ295" s="151">
        <v>92</v>
      </c>
      <c r="NA295" s="151">
        <v>424</v>
      </c>
      <c r="NB295" s="151">
        <v>312</v>
      </c>
      <c r="NC295" s="151">
        <v>57</v>
      </c>
      <c r="ND295" s="151">
        <v>460</v>
      </c>
      <c r="NE295" s="151">
        <v>120</v>
      </c>
      <c r="NF295" s="151">
        <v>147</v>
      </c>
      <c r="NG295" s="151">
        <v>19</v>
      </c>
      <c r="NH295" s="151">
        <v>41</v>
      </c>
      <c r="NI295" s="151">
        <v>9</v>
      </c>
      <c r="NJ295" s="151">
        <v>92</v>
      </c>
      <c r="NK295" s="151">
        <v>10</v>
      </c>
      <c r="NL295" s="151">
        <v>19</v>
      </c>
      <c r="NM295" s="151">
        <v>123</v>
      </c>
      <c r="NN295" s="151">
        <v>99</v>
      </c>
      <c r="NO295" s="151">
        <v>250</v>
      </c>
      <c r="NP295" s="151">
        <v>754</v>
      </c>
      <c r="NQ295" s="151">
        <v>1081</v>
      </c>
      <c r="NR295" s="151">
        <v>264</v>
      </c>
      <c r="NS295" s="151">
        <v>68</v>
      </c>
      <c r="NT295" s="151">
        <v>26</v>
      </c>
      <c r="NU295" s="151">
        <v>67</v>
      </c>
      <c r="NV295" s="151">
        <v>18</v>
      </c>
      <c r="NW295" s="151">
        <v>150</v>
      </c>
      <c r="NX295" s="151">
        <v>2</v>
      </c>
      <c r="NY295" s="151">
        <v>27</v>
      </c>
      <c r="NZ295" s="151">
        <v>93</v>
      </c>
      <c r="OA295" s="151">
        <v>1</v>
      </c>
      <c r="OB295" s="151">
        <v>417</v>
      </c>
      <c r="OC295" s="151">
        <v>181</v>
      </c>
      <c r="OD295" s="151"/>
      <c r="OE295" s="151">
        <v>5912</v>
      </c>
      <c r="OF295" s="151">
        <v>4164</v>
      </c>
      <c r="OG295" s="151">
        <v>311</v>
      </c>
      <c r="OH295" s="151">
        <v>11</v>
      </c>
      <c r="OI295" s="151">
        <v>62</v>
      </c>
      <c r="OJ295" s="151">
        <v>978</v>
      </c>
      <c r="OK295" s="151">
        <v>1021</v>
      </c>
      <c r="OL295" s="151">
        <v>2209</v>
      </c>
      <c r="OM295" s="151">
        <v>14</v>
      </c>
      <c r="ON295" s="151">
        <v>4</v>
      </c>
      <c r="OO295" s="152">
        <v>94</v>
      </c>
      <c r="OP295" s="142">
        <v>101626</v>
      </c>
      <c r="OQ295" s="153">
        <v>130993</v>
      </c>
      <c r="OR295" s="151">
        <v>751</v>
      </c>
      <c r="OS295" s="151">
        <v>69</v>
      </c>
      <c r="OT295" s="151">
        <v>6</v>
      </c>
      <c r="OU295" s="151"/>
      <c r="OV295" s="151">
        <v>24</v>
      </c>
      <c r="OW295" s="151">
        <v>43420</v>
      </c>
      <c r="OX295" s="151">
        <v>-45443</v>
      </c>
      <c r="OY295" s="151"/>
      <c r="OZ295" s="151">
        <v>50</v>
      </c>
      <c r="PA295" s="151">
        <v>3</v>
      </c>
      <c r="PB295" s="151"/>
      <c r="PC295" s="151"/>
      <c r="PD295" s="151">
        <v>12</v>
      </c>
      <c r="PE295" s="151">
        <v>4</v>
      </c>
      <c r="PF295" s="151"/>
      <c r="PG295" s="151"/>
      <c r="PH295" s="151">
        <v>40</v>
      </c>
      <c r="PI295" s="151">
        <v>7</v>
      </c>
      <c r="PJ295" s="154"/>
      <c r="PK295" s="142">
        <v>129936</v>
      </c>
      <c r="PL295" s="142">
        <v>231562</v>
      </c>
    </row>
    <row r="296" spans="1:428" ht="15" x14ac:dyDescent="0.25">
      <c r="A296" s="156">
        <v>482000</v>
      </c>
      <c r="B296" s="157" t="s">
        <v>736</v>
      </c>
      <c r="C296" s="147" t="s">
        <v>475</v>
      </c>
      <c r="D296" s="153">
        <v>224</v>
      </c>
      <c r="E296" s="151">
        <v>807</v>
      </c>
      <c r="F296" s="151">
        <v>44</v>
      </c>
      <c r="G296" s="151">
        <v>27</v>
      </c>
      <c r="H296" s="151">
        <v>29</v>
      </c>
      <c r="I296" s="151">
        <v>100</v>
      </c>
      <c r="J296" s="151">
        <v>234</v>
      </c>
      <c r="K296" s="151">
        <v>383</v>
      </c>
      <c r="L296" s="151">
        <v>404</v>
      </c>
      <c r="M296" s="151">
        <v>34</v>
      </c>
      <c r="N296" s="151">
        <v>7</v>
      </c>
      <c r="O296" s="151">
        <v>3</v>
      </c>
      <c r="P296" s="151">
        <v>38</v>
      </c>
      <c r="Q296" s="151">
        <v>246</v>
      </c>
      <c r="R296" s="151">
        <v>830</v>
      </c>
      <c r="S296" s="151">
        <v>29</v>
      </c>
      <c r="T296" s="151">
        <v>44</v>
      </c>
      <c r="U296" s="151">
        <v>32</v>
      </c>
      <c r="V296" s="151">
        <v>72</v>
      </c>
      <c r="W296" s="151">
        <v>59</v>
      </c>
      <c r="X296" s="151">
        <v>140</v>
      </c>
      <c r="Y296" s="151">
        <v>1476</v>
      </c>
      <c r="Z296" s="151">
        <v>120</v>
      </c>
      <c r="AA296" s="151">
        <v>99</v>
      </c>
      <c r="AB296" s="151">
        <v>53</v>
      </c>
      <c r="AC296" s="151">
        <v>182</v>
      </c>
      <c r="AD296" s="151">
        <v>360</v>
      </c>
      <c r="AE296" s="151">
        <v>105</v>
      </c>
      <c r="AF296" s="151">
        <v>238</v>
      </c>
      <c r="AG296" s="151">
        <v>85</v>
      </c>
      <c r="AH296" s="151">
        <v>386</v>
      </c>
      <c r="AI296" s="151">
        <v>66</v>
      </c>
      <c r="AJ296" s="151">
        <v>114</v>
      </c>
      <c r="AK296" s="151">
        <v>69</v>
      </c>
      <c r="AL296" s="151">
        <v>367</v>
      </c>
      <c r="AM296" s="151">
        <v>260</v>
      </c>
      <c r="AN296" s="151">
        <v>245</v>
      </c>
      <c r="AO296" s="151">
        <v>184</v>
      </c>
      <c r="AP296" s="151">
        <v>208</v>
      </c>
      <c r="AQ296" s="151">
        <v>181</v>
      </c>
      <c r="AR296" s="151">
        <v>141</v>
      </c>
      <c r="AS296" s="151">
        <v>375</v>
      </c>
      <c r="AT296" s="151">
        <v>201</v>
      </c>
      <c r="AU296" s="151">
        <v>853</v>
      </c>
      <c r="AV296" s="151">
        <v>142</v>
      </c>
      <c r="AW296" s="151">
        <v>100</v>
      </c>
      <c r="AX296" s="151">
        <v>228</v>
      </c>
      <c r="AY296" s="151">
        <v>46</v>
      </c>
      <c r="AZ296" s="151">
        <v>101</v>
      </c>
      <c r="BA296" s="151">
        <v>99</v>
      </c>
      <c r="BB296" s="151">
        <v>63</v>
      </c>
      <c r="BC296" s="151">
        <v>183</v>
      </c>
      <c r="BD296" s="151">
        <v>1852</v>
      </c>
      <c r="BE296" s="151">
        <v>231</v>
      </c>
      <c r="BF296" s="151">
        <v>62</v>
      </c>
      <c r="BG296" s="151">
        <v>32</v>
      </c>
      <c r="BH296" s="151">
        <v>91</v>
      </c>
      <c r="BI296" s="151">
        <v>31</v>
      </c>
      <c r="BJ296" s="151">
        <v>62</v>
      </c>
      <c r="BK296" s="151">
        <v>38</v>
      </c>
      <c r="BL296" s="151">
        <v>372</v>
      </c>
      <c r="BM296" s="151">
        <v>37</v>
      </c>
      <c r="BN296" s="151">
        <v>38</v>
      </c>
      <c r="BO296" s="151">
        <v>38</v>
      </c>
      <c r="BP296" s="151">
        <v>47</v>
      </c>
      <c r="BQ296" s="151">
        <v>30</v>
      </c>
      <c r="BR296" s="151">
        <v>228</v>
      </c>
      <c r="BS296" s="151">
        <v>170</v>
      </c>
      <c r="BT296" s="151">
        <v>16</v>
      </c>
      <c r="BU296" s="151">
        <v>29</v>
      </c>
      <c r="BV296" s="151">
        <v>32</v>
      </c>
      <c r="BW296" s="151">
        <v>19</v>
      </c>
      <c r="BX296" s="151">
        <v>14</v>
      </c>
      <c r="BY296" s="151">
        <v>47</v>
      </c>
      <c r="BZ296" s="151">
        <v>51</v>
      </c>
      <c r="CA296" s="151">
        <v>49</v>
      </c>
      <c r="CB296" s="151">
        <v>3</v>
      </c>
      <c r="CC296" s="151">
        <v>38</v>
      </c>
      <c r="CD296" s="151">
        <v>5</v>
      </c>
      <c r="CE296" s="151">
        <v>20</v>
      </c>
      <c r="CF296" s="151">
        <v>11</v>
      </c>
      <c r="CG296" s="151">
        <v>41</v>
      </c>
      <c r="CH296" s="151">
        <v>61</v>
      </c>
      <c r="CI296" s="151">
        <v>13</v>
      </c>
      <c r="CJ296" s="151">
        <v>72</v>
      </c>
      <c r="CK296" s="151">
        <v>38</v>
      </c>
      <c r="CL296" s="151">
        <v>2</v>
      </c>
      <c r="CM296" s="151">
        <v>24</v>
      </c>
      <c r="CN296" s="151">
        <v>2</v>
      </c>
      <c r="CO296" s="151">
        <v>3</v>
      </c>
      <c r="CP296" s="151">
        <v>16</v>
      </c>
      <c r="CQ296" s="151">
        <v>11</v>
      </c>
      <c r="CR296" s="151">
        <v>39</v>
      </c>
      <c r="CS296" s="151">
        <v>10</v>
      </c>
      <c r="CT296" s="151">
        <v>6</v>
      </c>
      <c r="CU296" s="151">
        <v>6</v>
      </c>
      <c r="CV296" s="151">
        <v>11</v>
      </c>
      <c r="CW296" s="151">
        <v>8</v>
      </c>
      <c r="CX296" s="151">
        <v>10</v>
      </c>
      <c r="CY296" s="151">
        <v>1</v>
      </c>
      <c r="CZ296" s="151">
        <v>6</v>
      </c>
      <c r="DA296" s="151">
        <v>35</v>
      </c>
      <c r="DB296" s="151">
        <v>5</v>
      </c>
      <c r="DC296" s="151">
        <v>15</v>
      </c>
      <c r="DD296" s="151">
        <v>84</v>
      </c>
      <c r="DE296" s="151">
        <v>4</v>
      </c>
      <c r="DF296" s="151">
        <v>1</v>
      </c>
      <c r="DG296" s="151">
        <v>2</v>
      </c>
      <c r="DH296" s="151">
        <v>41</v>
      </c>
      <c r="DI296" s="151">
        <v>13</v>
      </c>
      <c r="DJ296" s="151">
        <v>0</v>
      </c>
      <c r="DK296" s="151">
        <v>0</v>
      </c>
      <c r="DL296" s="151">
        <v>1</v>
      </c>
      <c r="DM296" s="151">
        <v>2</v>
      </c>
      <c r="DN296" s="151">
        <v>4</v>
      </c>
      <c r="DO296" s="151">
        <v>1</v>
      </c>
      <c r="DP296" s="151">
        <v>23</v>
      </c>
      <c r="DQ296" s="151">
        <v>5</v>
      </c>
      <c r="DR296" s="151">
        <v>14</v>
      </c>
      <c r="DS296" s="151">
        <v>9</v>
      </c>
      <c r="DT296" s="151">
        <v>6</v>
      </c>
      <c r="DU296" s="151">
        <v>0</v>
      </c>
      <c r="DV296" s="151">
        <v>2</v>
      </c>
      <c r="DW296" s="151">
        <v>1</v>
      </c>
      <c r="DX296" s="151">
        <v>2</v>
      </c>
      <c r="DY296" s="151">
        <v>4</v>
      </c>
      <c r="DZ296" s="151">
        <v>2</v>
      </c>
      <c r="EA296" s="151">
        <v>3</v>
      </c>
      <c r="EB296" s="151">
        <v>0</v>
      </c>
      <c r="EC296" s="151">
        <v>0</v>
      </c>
      <c r="ED296" s="151">
        <v>1</v>
      </c>
      <c r="EE296" s="151">
        <v>7</v>
      </c>
      <c r="EF296" s="151">
        <v>6</v>
      </c>
      <c r="EG296" s="151">
        <v>33</v>
      </c>
      <c r="EH296" s="151">
        <v>8</v>
      </c>
      <c r="EI296" s="151">
        <v>5</v>
      </c>
      <c r="EJ296" s="151">
        <v>19</v>
      </c>
      <c r="EK296" s="151">
        <v>7</v>
      </c>
      <c r="EL296" s="151">
        <v>20</v>
      </c>
      <c r="EM296" s="151">
        <v>2</v>
      </c>
      <c r="EN296" s="151">
        <v>28</v>
      </c>
      <c r="EO296" s="151">
        <v>18</v>
      </c>
      <c r="EP296" s="151">
        <v>77</v>
      </c>
      <c r="EQ296" s="151">
        <v>2</v>
      </c>
      <c r="ER296" s="151">
        <v>49</v>
      </c>
      <c r="ES296" s="151">
        <v>343</v>
      </c>
      <c r="ET296" s="151">
        <v>33</v>
      </c>
      <c r="EU296" s="151">
        <v>35</v>
      </c>
      <c r="EV296" s="151">
        <v>26</v>
      </c>
      <c r="EW296" s="151">
        <v>1</v>
      </c>
      <c r="EX296" s="151">
        <v>35</v>
      </c>
      <c r="EY296" s="151">
        <v>43</v>
      </c>
      <c r="EZ296" s="151">
        <v>25</v>
      </c>
      <c r="FA296" s="151">
        <v>43</v>
      </c>
      <c r="FB296" s="151">
        <v>51</v>
      </c>
      <c r="FC296" s="151">
        <v>218</v>
      </c>
      <c r="FD296" s="151">
        <v>136</v>
      </c>
      <c r="FE296" s="151">
        <v>63</v>
      </c>
      <c r="FF296" s="151">
        <v>97</v>
      </c>
      <c r="FG296" s="151">
        <v>9</v>
      </c>
      <c r="FH296" s="151">
        <v>17</v>
      </c>
      <c r="FI296" s="151">
        <v>2</v>
      </c>
      <c r="FJ296" s="151">
        <v>6</v>
      </c>
      <c r="FK296" s="151">
        <v>160</v>
      </c>
      <c r="FL296" s="151">
        <v>19</v>
      </c>
      <c r="FM296" s="151">
        <v>17</v>
      </c>
      <c r="FN296" s="151">
        <v>7</v>
      </c>
      <c r="FO296" s="151">
        <v>16</v>
      </c>
      <c r="FP296" s="151">
        <v>15</v>
      </c>
      <c r="FQ296" s="151">
        <v>70</v>
      </c>
      <c r="FR296" s="151">
        <v>34</v>
      </c>
      <c r="FS296" s="151">
        <v>15</v>
      </c>
      <c r="FT296" s="151">
        <v>18</v>
      </c>
      <c r="FU296" s="151">
        <v>11</v>
      </c>
      <c r="FV296" s="151">
        <v>27</v>
      </c>
      <c r="FW296" s="151">
        <v>74</v>
      </c>
      <c r="FX296" s="151">
        <v>5</v>
      </c>
      <c r="FY296" s="151">
        <v>35</v>
      </c>
      <c r="FZ296" s="151">
        <v>26</v>
      </c>
      <c r="GA296" s="151">
        <v>11</v>
      </c>
      <c r="GB296" s="151">
        <v>11</v>
      </c>
      <c r="GC296" s="151">
        <v>7</v>
      </c>
      <c r="GD296" s="151">
        <v>3</v>
      </c>
      <c r="GE296" s="151">
        <v>18</v>
      </c>
      <c r="GF296" s="151">
        <v>5</v>
      </c>
      <c r="GG296" s="151">
        <v>10</v>
      </c>
      <c r="GH296" s="151">
        <v>28</v>
      </c>
      <c r="GI296" s="151">
        <v>80</v>
      </c>
      <c r="GJ296" s="151">
        <v>286</v>
      </c>
      <c r="GK296" s="151">
        <v>770</v>
      </c>
      <c r="GL296" s="151">
        <v>800</v>
      </c>
      <c r="GM296" s="151">
        <v>240</v>
      </c>
      <c r="GN296" s="151">
        <v>224</v>
      </c>
      <c r="GO296" s="151">
        <v>532</v>
      </c>
      <c r="GP296" s="151">
        <v>179</v>
      </c>
      <c r="GQ296" s="151">
        <v>357</v>
      </c>
      <c r="GR296" s="151">
        <v>271</v>
      </c>
      <c r="GS296" s="151">
        <v>126</v>
      </c>
      <c r="GT296" s="151">
        <v>55</v>
      </c>
      <c r="GU296" s="151">
        <v>74</v>
      </c>
      <c r="GV296" s="151">
        <v>71</v>
      </c>
      <c r="GW296" s="151">
        <v>23</v>
      </c>
      <c r="GX296" s="151">
        <v>27</v>
      </c>
      <c r="GY296" s="151">
        <v>121</v>
      </c>
      <c r="GZ296" s="151">
        <v>23</v>
      </c>
      <c r="HA296" s="151">
        <v>410</v>
      </c>
      <c r="HB296" s="151">
        <v>277</v>
      </c>
      <c r="HC296" s="151">
        <v>283</v>
      </c>
      <c r="HD296" s="151">
        <v>14</v>
      </c>
      <c r="HE296" s="151">
        <v>40</v>
      </c>
      <c r="HF296" s="151">
        <v>77</v>
      </c>
      <c r="HG296" s="151">
        <v>213</v>
      </c>
      <c r="HH296" s="151">
        <v>108</v>
      </c>
      <c r="HI296" s="151">
        <v>160</v>
      </c>
      <c r="HJ296" s="151">
        <v>19</v>
      </c>
      <c r="HK296" s="151">
        <v>69</v>
      </c>
      <c r="HL296" s="151">
        <v>24</v>
      </c>
      <c r="HM296" s="151">
        <v>6</v>
      </c>
      <c r="HN296" s="151">
        <v>39</v>
      </c>
      <c r="HO296" s="151">
        <v>15</v>
      </c>
      <c r="HP296" s="151">
        <v>2</v>
      </c>
      <c r="HQ296" s="151">
        <v>2</v>
      </c>
      <c r="HR296" s="151">
        <v>8</v>
      </c>
      <c r="HS296" s="151">
        <v>1</v>
      </c>
      <c r="HT296" s="151">
        <v>1</v>
      </c>
      <c r="HU296" s="151">
        <v>154</v>
      </c>
      <c r="HV296" s="151">
        <v>540</v>
      </c>
      <c r="HW296" s="151">
        <v>493</v>
      </c>
      <c r="HX296" s="151">
        <v>944</v>
      </c>
      <c r="HY296" s="151">
        <v>146</v>
      </c>
      <c r="HZ296" s="151">
        <v>66</v>
      </c>
      <c r="IA296" s="151">
        <v>56</v>
      </c>
      <c r="IB296" s="151">
        <v>43</v>
      </c>
      <c r="IC296" s="151">
        <v>123</v>
      </c>
      <c r="ID296" s="151">
        <v>2</v>
      </c>
      <c r="IE296" s="151">
        <v>1900</v>
      </c>
      <c r="IF296" s="151">
        <v>506</v>
      </c>
      <c r="IG296" s="151">
        <v>425</v>
      </c>
      <c r="IH296" s="151">
        <v>133</v>
      </c>
      <c r="II296" s="151">
        <v>378</v>
      </c>
      <c r="IJ296" s="151">
        <v>56</v>
      </c>
      <c r="IK296" s="151">
        <v>76</v>
      </c>
      <c r="IL296" s="151">
        <v>419</v>
      </c>
      <c r="IM296" s="151">
        <v>1457</v>
      </c>
      <c r="IN296" s="151">
        <v>883</v>
      </c>
      <c r="IO296" s="151">
        <v>131</v>
      </c>
      <c r="IP296" s="151">
        <v>10</v>
      </c>
      <c r="IQ296" s="151">
        <v>24</v>
      </c>
      <c r="IR296" s="151">
        <v>20</v>
      </c>
      <c r="IS296" s="151">
        <v>17</v>
      </c>
      <c r="IT296" s="151">
        <v>177</v>
      </c>
      <c r="IU296" s="151">
        <v>109</v>
      </c>
      <c r="IV296" s="151">
        <v>418</v>
      </c>
      <c r="IW296" s="151">
        <v>243</v>
      </c>
      <c r="IX296" s="151">
        <v>186</v>
      </c>
      <c r="IY296" s="151">
        <v>68</v>
      </c>
      <c r="IZ296" s="151">
        <v>17</v>
      </c>
      <c r="JA296" s="151">
        <v>367</v>
      </c>
      <c r="JB296" s="151">
        <v>366</v>
      </c>
      <c r="JC296" s="151">
        <v>182</v>
      </c>
      <c r="JD296" s="151">
        <v>27</v>
      </c>
      <c r="JE296" s="151">
        <v>87</v>
      </c>
      <c r="JF296" s="151">
        <v>107</v>
      </c>
      <c r="JG296" s="151">
        <v>107</v>
      </c>
      <c r="JH296" s="151">
        <v>638</v>
      </c>
      <c r="JI296" s="151">
        <v>45</v>
      </c>
      <c r="JJ296" s="151">
        <v>11</v>
      </c>
      <c r="JK296" s="151">
        <v>47</v>
      </c>
      <c r="JL296" s="151">
        <v>22</v>
      </c>
      <c r="JM296" s="151">
        <v>15</v>
      </c>
      <c r="JN296" s="151">
        <v>23</v>
      </c>
      <c r="JO296" s="151">
        <v>31</v>
      </c>
      <c r="JP296" s="151">
        <v>43</v>
      </c>
      <c r="JQ296" s="151">
        <v>8</v>
      </c>
      <c r="JR296" s="151">
        <v>45</v>
      </c>
      <c r="JS296" s="151">
        <v>6</v>
      </c>
      <c r="JT296" s="151">
        <v>90</v>
      </c>
      <c r="JU296" s="151">
        <v>6</v>
      </c>
      <c r="JV296" s="151"/>
      <c r="JW296" s="151">
        <v>27</v>
      </c>
      <c r="JX296" s="151">
        <v>50</v>
      </c>
      <c r="JY296" s="151">
        <v>18</v>
      </c>
      <c r="JZ296" s="151">
        <v>18</v>
      </c>
      <c r="KA296" s="151">
        <v>5</v>
      </c>
      <c r="KB296" s="151">
        <v>20</v>
      </c>
      <c r="KC296" s="151">
        <v>7</v>
      </c>
      <c r="KD296" s="151">
        <v>32</v>
      </c>
      <c r="KE296" s="151">
        <v>16</v>
      </c>
      <c r="KF296" s="151">
        <v>119</v>
      </c>
      <c r="KG296" s="151">
        <v>175</v>
      </c>
      <c r="KH296" s="151">
        <v>25</v>
      </c>
      <c r="KI296" s="151">
        <v>4345</v>
      </c>
      <c r="KJ296" s="151">
        <v>20</v>
      </c>
      <c r="KK296" s="151">
        <v>2</v>
      </c>
      <c r="KL296" s="151">
        <v>195</v>
      </c>
      <c r="KM296" s="151">
        <v>37</v>
      </c>
      <c r="KN296" s="151">
        <v>36</v>
      </c>
      <c r="KO296" s="151">
        <v>3</v>
      </c>
      <c r="KP296" s="151">
        <v>6</v>
      </c>
      <c r="KQ296" s="151">
        <v>7</v>
      </c>
      <c r="KR296" s="151">
        <v>3</v>
      </c>
      <c r="KS296" s="151">
        <v>14</v>
      </c>
      <c r="KT296" s="151">
        <v>4</v>
      </c>
      <c r="KU296" s="151">
        <v>0</v>
      </c>
      <c r="KV296" s="151">
        <v>1</v>
      </c>
      <c r="KW296" s="151">
        <v>7</v>
      </c>
      <c r="KX296" s="151">
        <v>281</v>
      </c>
      <c r="KY296" s="151">
        <v>86</v>
      </c>
      <c r="KZ296" s="151">
        <v>4</v>
      </c>
      <c r="LA296" s="151">
        <v>13</v>
      </c>
      <c r="LB296" s="151">
        <v>14</v>
      </c>
      <c r="LC296" s="151">
        <v>0</v>
      </c>
      <c r="LD296" s="151">
        <v>40</v>
      </c>
      <c r="LE296" s="151">
        <v>38</v>
      </c>
      <c r="LF296" s="151">
        <v>28</v>
      </c>
      <c r="LG296" s="151">
        <v>6</v>
      </c>
      <c r="LH296" s="151">
        <v>0</v>
      </c>
      <c r="LI296" s="151">
        <v>136</v>
      </c>
      <c r="LJ296" s="151">
        <v>2</v>
      </c>
      <c r="LK296" s="151">
        <v>5</v>
      </c>
      <c r="LL296" s="151">
        <v>86</v>
      </c>
      <c r="LM296" s="151">
        <v>2</v>
      </c>
      <c r="LN296" s="151">
        <v>313</v>
      </c>
      <c r="LO296" s="151">
        <v>12</v>
      </c>
      <c r="LP296" s="151">
        <v>23</v>
      </c>
      <c r="LQ296" s="151">
        <v>3</v>
      </c>
      <c r="LR296" s="151">
        <v>29</v>
      </c>
      <c r="LS296" s="151">
        <v>40</v>
      </c>
      <c r="LT296" s="151">
        <v>2</v>
      </c>
      <c r="LU296" s="151">
        <v>17</v>
      </c>
      <c r="LV296" s="151">
        <v>22</v>
      </c>
      <c r="LW296" s="151">
        <v>33</v>
      </c>
      <c r="LX296" s="151">
        <v>124</v>
      </c>
      <c r="LY296" s="151">
        <v>160</v>
      </c>
      <c r="LZ296" s="151">
        <v>13</v>
      </c>
      <c r="MA296" s="151">
        <v>267</v>
      </c>
      <c r="MB296" s="151">
        <v>30</v>
      </c>
      <c r="MC296" s="151">
        <v>16</v>
      </c>
      <c r="MD296" s="151">
        <v>5</v>
      </c>
      <c r="ME296" s="151">
        <v>16</v>
      </c>
      <c r="MF296" s="151">
        <v>38</v>
      </c>
      <c r="MG296" s="151">
        <v>34</v>
      </c>
      <c r="MH296" s="151">
        <v>58</v>
      </c>
      <c r="MI296" s="151">
        <v>309</v>
      </c>
      <c r="MJ296" s="151">
        <v>37</v>
      </c>
      <c r="MK296" s="151">
        <v>26</v>
      </c>
      <c r="ML296" s="151">
        <v>21</v>
      </c>
      <c r="MM296" s="151">
        <v>26</v>
      </c>
      <c r="MN296" s="151">
        <v>13</v>
      </c>
      <c r="MO296" s="151">
        <v>23</v>
      </c>
      <c r="MP296" s="151">
        <v>56</v>
      </c>
      <c r="MQ296" s="151">
        <v>14</v>
      </c>
      <c r="MR296" s="151">
        <v>27</v>
      </c>
      <c r="MS296" s="151">
        <v>24</v>
      </c>
      <c r="MT296" s="151">
        <v>94</v>
      </c>
      <c r="MU296" s="151">
        <v>11</v>
      </c>
      <c r="MV296" s="151">
        <v>86</v>
      </c>
      <c r="MW296" s="151">
        <v>15</v>
      </c>
      <c r="MX296" s="151">
        <v>76</v>
      </c>
      <c r="MY296" s="151">
        <v>42</v>
      </c>
      <c r="MZ296" s="151">
        <v>54</v>
      </c>
      <c r="NA296" s="151">
        <v>175</v>
      </c>
      <c r="NB296" s="151">
        <v>46</v>
      </c>
      <c r="NC296" s="151">
        <v>32</v>
      </c>
      <c r="ND296" s="151">
        <v>49</v>
      </c>
      <c r="NE296" s="151">
        <v>99</v>
      </c>
      <c r="NF296" s="151">
        <v>39</v>
      </c>
      <c r="NG296" s="151">
        <v>2</v>
      </c>
      <c r="NH296" s="151">
        <v>9</v>
      </c>
      <c r="NI296" s="151">
        <v>3</v>
      </c>
      <c r="NJ296" s="151">
        <v>1</v>
      </c>
      <c r="NK296" s="151">
        <v>2</v>
      </c>
      <c r="NL296" s="151">
        <v>9</v>
      </c>
      <c r="NM296" s="151">
        <v>9</v>
      </c>
      <c r="NN296" s="151">
        <v>56</v>
      </c>
      <c r="NO296" s="151">
        <v>93</v>
      </c>
      <c r="NP296" s="151">
        <v>386</v>
      </c>
      <c r="NQ296" s="151">
        <v>393</v>
      </c>
      <c r="NR296" s="151">
        <v>173</v>
      </c>
      <c r="NS296" s="151">
        <v>63</v>
      </c>
      <c r="NT296" s="151">
        <v>2</v>
      </c>
      <c r="NU296" s="151">
        <v>21</v>
      </c>
      <c r="NV296" s="151">
        <v>18</v>
      </c>
      <c r="NW296" s="151">
        <v>14</v>
      </c>
      <c r="NX296" s="151">
        <v>1</v>
      </c>
      <c r="NY296" s="151">
        <v>22</v>
      </c>
      <c r="NZ296" s="151">
        <v>5</v>
      </c>
      <c r="OA296" s="151">
        <v>7</v>
      </c>
      <c r="OB296" s="151">
        <v>7</v>
      </c>
      <c r="OC296" s="151">
        <v>33</v>
      </c>
      <c r="OD296" s="151"/>
      <c r="OE296" s="151">
        <v>230</v>
      </c>
      <c r="OF296" s="151">
        <v>1255</v>
      </c>
      <c r="OG296" s="151">
        <v>855</v>
      </c>
      <c r="OH296" s="151">
        <v>7</v>
      </c>
      <c r="OI296" s="151">
        <v>6</v>
      </c>
      <c r="OJ296" s="151">
        <v>462</v>
      </c>
      <c r="OK296" s="151">
        <v>673</v>
      </c>
      <c r="OL296" s="151">
        <v>818</v>
      </c>
      <c r="OM296" s="151">
        <v>78</v>
      </c>
      <c r="ON296" s="151">
        <v>1667</v>
      </c>
      <c r="OO296" s="152">
        <v>135</v>
      </c>
      <c r="OP296" s="142">
        <v>52182</v>
      </c>
      <c r="OQ296" s="153">
        <v>7817</v>
      </c>
      <c r="OR296" s="151">
        <v>3931</v>
      </c>
      <c r="OS296" s="151"/>
      <c r="OT296" s="151">
        <v>34</v>
      </c>
      <c r="OU296" s="151"/>
      <c r="OV296" s="151">
        <v>-203</v>
      </c>
      <c r="OW296" s="151">
        <v>14380</v>
      </c>
      <c r="OX296" s="151">
        <v>412</v>
      </c>
      <c r="OY296" s="151"/>
      <c r="OZ296" s="151">
        <v>16</v>
      </c>
      <c r="PA296" s="151"/>
      <c r="PB296" s="151"/>
      <c r="PC296" s="151"/>
      <c r="PD296" s="151">
        <v>8</v>
      </c>
      <c r="PE296" s="151"/>
      <c r="PF296" s="151"/>
      <c r="PG296" s="151"/>
      <c r="PH296" s="151">
        <v>92</v>
      </c>
      <c r="PI296" s="151"/>
      <c r="PJ296" s="154"/>
      <c r="PK296" s="142">
        <v>26486</v>
      </c>
      <c r="PL296" s="142">
        <v>78668</v>
      </c>
    </row>
    <row r="297" spans="1:428" ht="15" x14ac:dyDescent="0.25">
      <c r="A297" s="156">
        <v>483000</v>
      </c>
      <c r="B297" s="157" t="s">
        <v>736</v>
      </c>
      <c r="C297" s="147" t="s">
        <v>476</v>
      </c>
      <c r="D297" s="153">
        <v>69</v>
      </c>
      <c r="E297" s="151">
        <v>267</v>
      </c>
      <c r="F297" s="151">
        <v>10</v>
      </c>
      <c r="G297" s="151">
        <v>9</v>
      </c>
      <c r="H297" s="151">
        <v>23</v>
      </c>
      <c r="I297" s="151">
        <v>33</v>
      </c>
      <c r="J297" s="151">
        <v>66</v>
      </c>
      <c r="K297" s="151">
        <v>137</v>
      </c>
      <c r="L297" s="151">
        <v>80</v>
      </c>
      <c r="M297" s="151">
        <v>10</v>
      </c>
      <c r="N297" s="151">
        <v>0</v>
      </c>
      <c r="O297" s="151">
        <v>3</v>
      </c>
      <c r="P297" s="151">
        <v>5</v>
      </c>
      <c r="Q297" s="151">
        <v>100</v>
      </c>
      <c r="R297" s="151">
        <v>64</v>
      </c>
      <c r="S297" s="151">
        <v>18</v>
      </c>
      <c r="T297" s="151">
        <v>22</v>
      </c>
      <c r="U297" s="151">
        <v>10</v>
      </c>
      <c r="V297" s="151">
        <v>15</v>
      </c>
      <c r="W297" s="151">
        <v>15</v>
      </c>
      <c r="X297" s="151">
        <v>45</v>
      </c>
      <c r="Y297" s="151">
        <v>111</v>
      </c>
      <c r="Z297" s="151">
        <v>10</v>
      </c>
      <c r="AA297" s="151">
        <v>10</v>
      </c>
      <c r="AB297" s="151">
        <v>8</v>
      </c>
      <c r="AC297" s="151">
        <v>13</v>
      </c>
      <c r="AD297" s="151">
        <v>184</v>
      </c>
      <c r="AE297" s="151">
        <v>46</v>
      </c>
      <c r="AF297" s="151">
        <v>82</v>
      </c>
      <c r="AG297" s="151">
        <v>27</v>
      </c>
      <c r="AH297" s="151">
        <v>155</v>
      </c>
      <c r="AI297" s="151">
        <v>26</v>
      </c>
      <c r="AJ297" s="151">
        <v>24</v>
      </c>
      <c r="AK297" s="151">
        <v>22</v>
      </c>
      <c r="AL297" s="151">
        <v>98</v>
      </c>
      <c r="AM297" s="151">
        <v>216</v>
      </c>
      <c r="AN297" s="151">
        <v>3</v>
      </c>
      <c r="AO297" s="151">
        <v>1</v>
      </c>
      <c r="AP297" s="151">
        <v>1</v>
      </c>
      <c r="AQ297" s="151">
        <v>2</v>
      </c>
      <c r="AR297" s="151">
        <v>37</v>
      </c>
      <c r="AS297" s="151">
        <v>26</v>
      </c>
      <c r="AT297" s="151">
        <v>20</v>
      </c>
      <c r="AU297" s="151">
        <v>76</v>
      </c>
      <c r="AV297" s="151">
        <v>10</v>
      </c>
      <c r="AW297" s="151">
        <v>6</v>
      </c>
      <c r="AX297" s="151">
        <v>39</v>
      </c>
      <c r="AY297" s="151">
        <v>3</v>
      </c>
      <c r="AZ297" s="151">
        <v>8</v>
      </c>
      <c r="BA297" s="151">
        <v>29</v>
      </c>
      <c r="BB297" s="151">
        <v>8</v>
      </c>
      <c r="BC297" s="151">
        <v>6</v>
      </c>
      <c r="BD297" s="151">
        <v>207</v>
      </c>
      <c r="BE297" s="151">
        <v>28</v>
      </c>
      <c r="BF297" s="151">
        <v>8</v>
      </c>
      <c r="BG297" s="151">
        <v>5</v>
      </c>
      <c r="BH297" s="151">
        <v>24</v>
      </c>
      <c r="BI297" s="151">
        <v>10</v>
      </c>
      <c r="BJ297" s="151">
        <v>23</v>
      </c>
      <c r="BK297" s="151">
        <v>20</v>
      </c>
      <c r="BL297" s="151">
        <v>14</v>
      </c>
      <c r="BM297" s="151">
        <v>5</v>
      </c>
      <c r="BN297" s="151">
        <v>4</v>
      </c>
      <c r="BO297" s="151">
        <v>5</v>
      </c>
      <c r="BP297" s="151">
        <v>5</v>
      </c>
      <c r="BQ297" s="151">
        <v>2</v>
      </c>
      <c r="BR297" s="151">
        <v>20</v>
      </c>
      <c r="BS297" s="151">
        <v>17</v>
      </c>
      <c r="BT297" s="151">
        <v>2</v>
      </c>
      <c r="BU297" s="151">
        <v>3</v>
      </c>
      <c r="BV297" s="151">
        <v>8</v>
      </c>
      <c r="BW297" s="151">
        <v>3</v>
      </c>
      <c r="BX297" s="151">
        <v>2</v>
      </c>
      <c r="BY297" s="151">
        <v>6</v>
      </c>
      <c r="BZ297" s="151">
        <v>6</v>
      </c>
      <c r="CA297" s="151">
        <v>12</v>
      </c>
      <c r="CB297" s="151">
        <v>1</v>
      </c>
      <c r="CC297" s="151">
        <v>5</v>
      </c>
      <c r="CD297" s="151">
        <v>0</v>
      </c>
      <c r="CE297" s="151">
        <v>2</v>
      </c>
      <c r="CF297" s="151">
        <v>1</v>
      </c>
      <c r="CG297" s="151">
        <v>6</v>
      </c>
      <c r="CH297" s="151">
        <v>5</v>
      </c>
      <c r="CI297" s="151">
        <v>1</v>
      </c>
      <c r="CJ297" s="151">
        <v>5</v>
      </c>
      <c r="CK297" s="151">
        <v>3</v>
      </c>
      <c r="CL297" s="151">
        <v>1</v>
      </c>
      <c r="CM297" s="151">
        <v>3</v>
      </c>
      <c r="CN297" s="151">
        <v>1</v>
      </c>
      <c r="CO297" s="151">
        <v>0</v>
      </c>
      <c r="CP297" s="151">
        <v>2</v>
      </c>
      <c r="CQ297" s="151">
        <v>1</v>
      </c>
      <c r="CR297" s="151">
        <v>6</v>
      </c>
      <c r="CS297" s="151">
        <v>2</v>
      </c>
      <c r="CT297" s="151">
        <v>1</v>
      </c>
      <c r="CU297" s="151">
        <v>1</v>
      </c>
      <c r="CV297" s="151">
        <v>1</v>
      </c>
      <c r="CW297" s="151">
        <v>1</v>
      </c>
      <c r="CX297" s="151">
        <v>1</v>
      </c>
      <c r="CY297" s="151">
        <v>0</v>
      </c>
      <c r="CZ297" s="151">
        <v>1</v>
      </c>
      <c r="DA297" s="151">
        <v>2</v>
      </c>
      <c r="DB297" s="151">
        <v>1</v>
      </c>
      <c r="DC297" s="151">
        <v>2</v>
      </c>
      <c r="DD297" s="151">
        <v>7</v>
      </c>
      <c r="DE297" s="151">
        <v>0</v>
      </c>
      <c r="DF297" s="151">
        <v>0</v>
      </c>
      <c r="DG297" s="151">
        <v>0</v>
      </c>
      <c r="DH297" s="151">
        <v>5</v>
      </c>
      <c r="DI297" s="151">
        <v>6</v>
      </c>
      <c r="DJ297" s="151">
        <v>0</v>
      </c>
      <c r="DK297" s="151">
        <v>0</v>
      </c>
      <c r="DL297" s="151">
        <v>0</v>
      </c>
      <c r="DM297" s="151">
        <v>0</v>
      </c>
      <c r="DN297" s="151">
        <v>1</v>
      </c>
      <c r="DO297" s="151">
        <v>0</v>
      </c>
      <c r="DP297" s="151">
        <v>7</v>
      </c>
      <c r="DQ297" s="151">
        <v>1</v>
      </c>
      <c r="DR297" s="151">
        <v>3</v>
      </c>
      <c r="DS297" s="151">
        <v>1</v>
      </c>
      <c r="DT297" s="151">
        <v>1</v>
      </c>
      <c r="DU297" s="151">
        <v>0</v>
      </c>
      <c r="DV297" s="151">
        <v>0</v>
      </c>
      <c r="DW297" s="151">
        <v>0</v>
      </c>
      <c r="DX297" s="151">
        <v>0</v>
      </c>
      <c r="DY297" s="151">
        <v>1</v>
      </c>
      <c r="DZ297" s="151">
        <v>0</v>
      </c>
      <c r="EA297" s="151">
        <v>1</v>
      </c>
      <c r="EB297" s="151">
        <v>0</v>
      </c>
      <c r="EC297" s="151">
        <v>0</v>
      </c>
      <c r="ED297" s="151">
        <v>1</v>
      </c>
      <c r="EE297" s="151">
        <v>3</v>
      </c>
      <c r="EF297" s="151">
        <v>2</v>
      </c>
      <c r="EG297" s="151">
        <v>3</v>
      </c>
      <c r="EH297" s="151">
        <v>3</v>
      </c>
      <c r="EI297" s="151">
        <v>1</v>
      </c>
      <c r="EJ297" s="151">
        <v>3</v>
      </c>
      <c r="EK297" s="151">
        <v>1</v>
      </c>
      <c r="EL297" s="151">
        <v>6</v>
      </c>
      <c r="EM297" s="151">
        <v>1</v>
      </c>
      <c r="EN297" s="151">
        <v>6</v>
      </c>
      <c r="EO297" s="151">
        <v>1</v>
      </c>
      <c r="EP297" s="151">
        <v>20</v>
      </c>
      <c r="EQ297" s="151">
        <v>1</v>
      </c>
      <c r="ER297" s="151">
        <v>2</v>
      </c>
      <c r="ES297" s="151">
        <v>10</v>
      </c>
      <c r="ET297" s="151">
        <v>1</v>
      </c>
      <c r="EU297" s="151">
        <v>2</v>
      </c>
      <c r="EV297" s="151">
        <v>2</v>
      </c>
      <c r="EW297" s="151">
        <v>0</v>
      </c>
      <c r="EX297" s="151">
        <v>1</v>
      </c>
      <c r="EY297" s="151">
        <v>2</v>
      </c>
      <c r="EZ297" s="151">
        <v>4</v>
      </c>
      <c r="FA297" s="151">
        <v>5</v>
      </c>
      <c r="FB297" s="151">
        <v>1</v>
      </c>
      <c r="FC297" s="151">
        <v>20</v>
      </c>
      <c r="FD297" s="151">
        <v>9</v>
      </c>
      <c r="FE297" s="151">
        <v>6</v>
      </c>
      <c r="FF297" s="151">
        <v>13</v>
      </c>
      <c r="FG297" s="151">
        <v>0</v>
      </c>
      <c r="FH297" s="151">
        <v>9</v>
      </c>
      <c r="FI297" s="151">
        <v>0</v>
      </c>
      <c r="FJ297" s="151">
        <v>0</v>
      </c>
      <c r="FK297" s="151">
        <v>2</v>
      </c>
      <c r="FL297" s="151">
        <v>2</v>
      </c>
      <c r="FM297" s="151">
        <v>1</v>
      </c>
      <c r="FN297" s="151">
        <v>1</v>
      </c>
      <c r="FO297" s="151">
        <v>3</v>
      </c>
      <c r="FP297" s="151">
        <v>1</v>
      </c>
      <c r="FQ297" s="151">
        <v>1</v>
      </c>
      <c r="FR297" s="151">
        <v>1</v>
      </c>
      <c r="FS297" s="151">
        <v>0</v>
      </c>
      <c r="FT297" s="151">
        <v>1</v>
      </c>
      <c r="FU297" s="151">
        <v>3</v>
      </c>
      <c r="FV297" s="151">
        <v>2</v>
      </c>
      <c r="FW297" s="151">
        <v>4</v>
      </c>
      <c r="FX297" s="151">
        <v>1</v>
      </c>
      <c r="FY297" s="151">
        <v>5</v>
      </c>
      <c r="FZ297" s="151">
        <v>4</v>
      </c>
      <c r="GA297" s="151">
        <v>6</v>
      </c>
      <c r="GB297" s="151">
        <v>0</v>
      </c>
      <c r="GC297" s="151">
        <v>2</v>
      </c>
      <c r="GD297" s="151">
        <v>1</v>
      </c>
      <c r="GE297" s="151">
        <v>2</v>
      </c>
      <c r="GF297" s="151">
        <v>0</v>
      </c>
      <c r="GG297" s="151">
        <v>3</v>
      </c>
      <c r="GH297" s="151">
        <v>6</v>
      </c>
      <c r="GI297" s="151">
        <v>18</v>
      </c>
      <c r="GJ297" s="151">
        <v>40</v>
      </c>
      <c r="GK297" s="151">
        <v>209</v>
      </c>
      <c r="GL297" s="151">
        <v>182</v>
      </c>
      <c r="GM297" s="151">
        <v>96</v>
      </c>
      <c r="GN297" s="151">
        <v>11</v>
      </c>
      <c r="GO297" s="151">
        <v>133</v>
      </c>
      <c r="GP297" s="151">
        <v>13</v>
      </c>
      <c r="GQ297" s="151">
        <v>42</v>
      </c>
      <c r="GR297" s="151">
        <v>104</v>
      </c>
      <c r="GS297" s="151">
        <v>31</v>
      </c>
      <c r="GT297" s="151">
        <v>10</v>
      </c>
      <c r="GU297" s="151">
        <v>9</v>
      </c>
      <c r="GV297" s="151">
        <v>9</v>
      </c>
      <c r="GW297" s="151">
        <v>7</v>
      </c>
      <c r="GX297" s="151">
        <v>4</v>
      </c>
      <c r="GY297" s="151">
        <v>12</v>
      </c>
      <c r="GZ297" s="151">
        <v>3</v>
      </c>
      <c r="HA297" s="151">
        <v>63</v>
      </c>
      <c r="HB297" s="151">
        <v>22</v>
      </c>
      <c r="HC297" s="151">
        <v>81</v>
      </c>
      <c r="HD297" s="151">
        <v>29</v>
      </c>
      <c r="HE297" s="151">
        <v>4</v>
      </c>
      <c r="HF297" s="151">
        <v>19</v>
      </c>
      <c r="HG297" s="151">
        <v>71</v>
      </c>
      <c r="HH297" s="151">
        <v>19</v>
      </c>
      <c r="HI297" s="151">
        <v>26</v>
      </c>
      <c r="HJ297" s="151">
        <v>31</v>
      </c>
      <c r="HK297" s="151">
        <v>6</v>
      </c>
      <c r="HL297" s="151">
        <v>17</v>
      </c>
      <c r="HM297" s="151">
        <v>12</v>
      </c>
      <c r="HN297" s="151">
        <v>4</v>
      </c>
      <c r="HO297" s="151">
        <v>6</v>
      </c>
      <c r="HP297" s="151">
        <v>4</v>
      </c>
      <c r="HQ297" s="151">
        <v>0</v>
      </c>
      <c r="HR297" s="151">
        <v>0</v>
      </c>
      <c r="HS297" s="151">
        <v>0</v>
      </c>
      <c r="HT297" s="151">
        <v>0</v>
      </c>
      <c r="HU297" s="151">
        <v>11</v>
      </c>
      <c r="HV297" s="151">
        <v>37</v>
      </c>
      <c r="HW297" s="151">
        <v>42</v>
      </c>
      <c r="HX297" s="151">
        <v>3</v>
      </c>
      <c r="HY297" s="151">
        <v>6</v>
      </c>
      <c r="HZ297" s="151">
        <v>1</v>
      </c>
      <c r="IA297" s="151">
        <v>0</v>
      </c>
      <c r="IB297" s="151">
        <v>1</v>
      </c>
      <c r="IC297" s="151">
        <v>1</v>
      </c>
      <c r="ID297" s="151">
        <v>0</v>
      </c>
      <c r="IE297" s="151">
        <v>86</v>
      </c>
      <c r="IF297" s="151">
        <v>22</v>
      </c>
      <c r="IG297" s="151">
        <v>24</v>
      </c>
      <c r="IH297" s="151">
        <v>8</v>
      </c>
      <c r="II297" s="151">
        <v>7</v>
      </c>
      <c r="IJ297" s="151">
        <v>11</v>
      </c>
      <c r="IK297" s="151">
        <v>13</v>
      </c>
      <c r="IL297" s="151">
        <v>55</v>
      </c>
      <c r="IM297" s="151">
        <v>332</v>
      </c>
      <c r="IN297" s="151">
        <v>11</v>
      </c>
      <c r="IO297" s="151">
        <v>8</v>
      </c>
      <c r="IP297" s="151">
        <v>1</v>
      </c>
      <c r="IQ297" s="151">
        <v>1</v>
      </c>
      <c r="IR297" s="151">
        <v>15</v>
      </c>
      <c r="IS297" s="151">
        <v>4</v>
      </c>
      <c r="IT297" s="151">
        <v>61</v>
      </c>
      <c r="IU297" s="151">
        <v>3</v>
      </c>
      <c r="IV297" s="151">
        <v>69</v>
      </c>
      <c r="IW297" s="151">
        <v>12</v>
      </c>
      <c r="IX297" s="151">
        <v>15</v>
      </c>
      <c r="IY297" s="151">
        <v>5</v>
      </c>
      <c r="IZ297" s="151">
        <v>19</v>
      </c>
      <c r="JA297" s="151">
        <v>47</v>
      </c>
      <c r="JB297" s="151">
        <v>9</v>
      </c>
      <c r="JC297" s="151">
        <v>5</v>
      </c>
      <c r="JD297" s="151">
        <v>2</v>
      </c>
      <c r="JE297" s="151">
        <v>2</v>
      </c>
      <c r="JF297" s="151">
        <v>6</v>
      </c>
      <c r="JG297" s="151">
        <v>3</v>
      </c>
      <c r="JH297" s="151">
        <v>21</v>
      </c>
      <c r="JI297" s="151">
        <v>17</v>
      </c>
      <c r="JJ297" s="151">
        <v>1</v>
      </c>
      <c r="JK297" s="151">
        <v>12</v>
      </c>
      <c r="JL297" s="151">
        <v>1</v>
      </c>
      <c r="JM297" s="151">
        <v>1</v>
      </c>
      <c r="JN297" s="151">
        <v>2</v>
      </c>
      <c r="JO297" s="151">
        <v>1</v>
      </c>
      <c r="JP297" s="151">
        <v>4</v>
      </c>
      <c r="JQ297" s="151">
        <v>0</v>
      </c>
      <c r="JR297" s="151">
        <v>1</v>
      </c>
      <c r="JS297" s="151">
        <v>0</v>
      </c>
      <c r="JT297" s="151">
        <v>24</v>
      </c>
      <c r="JU297" s="151">
        <v>0</v>
      </c>
      <c r="JV297" s="151"/>
      <c r="JW297" s="151">
        <v>19</v>
      </c>
      <c r="JX297" s="151">
        <v>8</v>
      </c>
      <c r="JY297" s="151">
        <v>3</v>
      </c>
      <c r="JZ297" s="151">
        <v>2</v>
      </c>
      <c r="KA297" s="151">
        <v>1</v>
      </c>
      <c r="KB297" s="151">
        <v>6</v>
      </c>
      <c r="KC297" s="151">
        <v>2</v>
      </c>
      <c r="KD297" s="151">
        <v>8</v>
      </c>
      <c r="KE297" s="151">
        <v>2</v>
      </c>
      <c r="KF297" s="151">
        <v>20</v>
      </c>
      <c r="KG297" s="151">
        <v>9</v>
      </c>
      <c r="KH297" s="151">
        <v>4</v>
      </c>
      <c r="KI297" s="151">
        <v>21</v>
      </c>
      <c r="KJ297" s="151">
        <v>2</v>
      </c>
      <c r="KK297" s="151">
        <v>1</v>
      </c>
      <c r="KL297" s="151">
        <v>3</v>
      </c>
      <c r="KM297" s="151">
        <v>5</v>
      </c>
      <c r="KN297" s="151">
        <v>6</v>
      </c>
      <c r="KO297" s="151">
        <v>0</v>
      </c>
      <c r="KP297" s="151">
        <v>0</v>
      </c>
      <c r="KQ297" s="151">
        <v>0</v>
      </c>
      <c r="KR297" s="151">
        <v>0</v>
      </c>
      <c r="KS297" s="151">
        <v>0</v>
      </c>
      <c r="KT297" s="151">
        <v>0</v>
      </c>
      <c r="KU297" s="151">
        <v>0</v>
      </c>
      <c r="KV297" s="151">
        <v>1</v>
      </c>
      <c r="KW297" s="151">
        <v>1</v>
      </c>
      <c r="KX297" s="151">
        <v>4</v>
      </c>
      <c r="KY297" s="151">
        <v>13</v>
      </c>
      <c r="KZ297" s="151">
        <v>1</v>
      </c>
      <c r="LA297" s="151">
        <v>1</v>
      </c>
      <c r="LB297" s="151">
        <v>3</v>
      </c>
      <c r="LC297" s="151">
        <v>0</v>
      </c>
      <c r="LD297" s="151">
        <v>3</v>
      </c>
      <c r="LE297" s="151">
        <v>3</v>
      </c>
      <c r="LF297" s="151">
        <v>2</v>
      </c>
      <c r="LG297" s="151">
        <v>0</v>
      </c>
      <c r="LH297" s="151">
        <v>0</v>
      </c>
      <c r="LI297" s="151">
        <v>0</v>
      </c>
      <c r="LJ297" s="151">
        <v>0</v>
      </c>
      <c r="LK297" s="151">
        <v>1</v>
      </c>
      <c r="LL297" s="151">
        <v>9</v>
      </c>
      <c r="LM297" s="151">
        <v>0</v>
      </c>
      <c r="LN297" s="151">
        <v>65</v>
      </c>
      <c r="LO297" s="151">
        <v>8</v>
      </c>
      <c r="LP297" s="151">
        <v>1</v>
      </c>
      <c r="LQ297" s="151">
        <v>1</v>
      </c>
      <c r="LR297" s="151">
        <v>0</v>
      </c>
      <c r="LS297" s="151">
        <v>0</v>
      </c>
      <c r="LT297" s="151">
        <v>0</v>
      </c>
      <c r="LU297" s="151">
        <v>5</v>
      </c>
      <c r="LV297" s="151">
        <v>0</v>
      </c>
      <c r="LW297" s="151">
        <v>0</v>
      </c>
      <c r="LX297" s="151">
        <v>19</v>
      </c>
      <c r="LY297" s="151">
        <v>1</v>
      </c>
      <c r="LZ297" s="151">
        <v>4</v>
      </c>
      <c r="MA297" s="151">
        <v>1422</v>
      </c>
      <c r="MB297" s="151">
        <v>1</v>
      </c>
      <c r="MC297" s="151">
        <v>6</v>
      </c>
      <c r="MD297" s="151">
        <v>0</v>
      </c>
      <c r="ME297" s="151">
        <v>10</v>
      </c>
      <c r="MF297" s="151">
        <v>0</v>
      </c>
      <c r="MG297" s="151">
        <v>36</v>
      </c>
      <c r="MH297" s="151">
        <v>0</v>
      </c>
      <c r="MI297" s="151">
        <v>75</v>
      </c>
      <c r="MJ297" s="151">
        <v>1</v>
      </c>
      <c r="MK297" s="151">
        <v>5</v>
      </c>
      <c r="ML297" s="151">
        <v>3</v>
      </c>
      <c r="MM297" s="151">
        <v>0</v>
      </c>
      <c r="MN297" s="151">
        <v>3</v>
      </c>
      <c r="MO297" s="151">
        <v>6</v>
      </c>
      <c r="MP297" s="151">
        <v>21</v>
      </c>
      <c r="MQ297" s="151">
        <v>2</v>
      </c>
      <c r="MR297" s="151">
        <v>6</v>
      </c>
      <c r="MS297" s="151">
        <v>10</v>
      </c>
      <c r="MT297" s="151">
        <v>42</v>
      </c>
      <c r="MU297" s="151">
        <v>3</v>
      </c>
      <c r="MV297" s="151">
        <v>31</v>
      </c>
      <c r="MW297" s="151">
        <v>1</v>
      </c>
      <c r="MX297" s="151">
        <v>13</v>
      </c>
      <c r="MY297" s="151">
        <v>8</v>
      </c>
      <c r="MZ297" s="151">
        <v>13</v>
      </c>
      <c r="NA297" s="151">
        <v>56</v>
      </c>
      <c r="NB297" s="151">
        <v>8</v>
      </c>
      <c r="NC297" s="151">
        <v>1</v>
      </c>
      <c r="ND297" s="151">
        <v>11</v>
      </c>
      <c r="NE297" s="151">
        <v>5</v>
      </c>
      <c r="NF297" s="151">
        <v>2</v>
      </c>
      <c r="NG297" s="151">
        <v>2</v>
      </c>
      <c r="NH297" s="151">
        <v>2</v>
      </c>
      <c r="NI297" s="151">
        <v>0</v>
      </c>
      <c r="NJ297" s="151">
        <v>0</v>
      </c>
      <c r="NK297" s="151">
        <v>0</v>
      </c>
      <c r="NL297" s="151">
        <v>1</v>
      </c>
      <c r="NM297" s="151">
        <v>1</v>
      </c>
      <c r="NN297" s="151">
        <v>9</v>
      </c>
      <c r="NO297" s="151">
        <v>11</v>
      </c>
      <c r="NP297" s="151">
        <v>26</v>
      </c>
      <c r="NQ297" s="151">
        <v>39</v>
      </c>
      <c r="NR297" s="151">
        <v>10</v>
      </c>
      <c r="NS297" s="151">
        <v>14</v>
      </c>
      <c r="NT297" s="151">
        <v>1</v>
      </c>
      <c r="NU297" s="151">
        <v>7</v>
      </c>
      <c r="NV297" s="151">
        <v>3</v>
      </c>
      <c r="NW297" s="151">
        <v>9</v>
      </c>
      <c r="NX297" s="151">
        <v>0</v>
      </c>
      <c r="NY297" s="151">
        <v>1</v>
      </c>
      <c r="NZ297" s="151">
        <v>3</v>
      </c>
      <c r="OA297" s="151">
        <v>1</v>
      </c>
      <c r="OB297" s="151">
        <v>0</v>
      </c>
      <c r="OC297" s="151">
        <v>5</v>
      </c>
      <c r="OD297" s="151"/>
      <c r="OE297" s="151">
        <v>1202</v>
      </c>
      <c r="OF297" s="151">
        <v>199</v>
      </c>
      <c r="OG297" s="151">
        <v>888</v>
      </c>
      <c r="OH297" s="151">
        <v>1</v>
      </c>
      <c r="OI297" s="151">
        <v>0</v>
      </c>
      <c r="OJ297" s="151">
        <v>64</v>
      </c>
      <c r="OK297" s="151">
        <v>181</v>
      </c>
      <c r="OL297" s="151">
        <v>220</v>
      </c>
      <c r="OM297" s="151">
        <v>10</v>
      </c>
      <c r="ON297" s="151">
        <v>94</v>
      </c>
      <c r="OO297" s="152">
        <v>33</v>
      </c>
      <c r="OP297" s="142">
        <v>10528</v>
      </c>
      <c r="OQ297" s="153">
        <v>23267</v>
      </c>
      <c r="OR297" s="151">
        <v>6</v>
      </c>
      <c r="OS297" s="151">
        <v>0</v>
      </c>
      <c r="OT297" s="151">
        <v>0</v>
      </c>
      <c r="OU297" s="151"/>
      <c r="OV297" s="151">
        <v>5</v>
      </c>
      <c r="OW297" s="151">
        <v>6410</v>
      </c>
      <c r="OX297" s="151">
        <v>12794</v>
      </c>
      <c r="OY297" s="151"/>
      <c r="OZ297" s="151">
        <v>0</v>
      </c>
      <c r="PA297" s="151">
        <v>0</v>
      </c>
      <c r="PB297" s="151"/>
      <c r="PC297" s="151"/>
      <c r="PD297" s="151">
        <v>0</v>
      </c>
      <c r="PE297" s="151">
        <v>0</v>
      </c>
      <c r="PF297" s="151"/>
      <c r="PG297" s="151"/>
      <c r="PH297" s="151">
        <v>0</v>
      </c>
      <c r="PI297" s="151">
        <v>0</v>
      </c>
      <c r="PJ297" s="154"/>
      <c r="PK297" s="142">
        <v>42482</v>
      </c>
      <c r="PL297" s="142">
        <v>53010</v>
      </c>
    </row>
    <row r="298" spans="1:428" ht="15" x14ac:dyDescent="0.25">
      <c r="A298" s="156">
        <v>484000</v>
      </c>
      <c r="B298" s="157" t="s">
        <v>736</v>
      </c>
      <c r="C298" s="147" t="s">
        <v>477</v>
      </c>
      <c r="D298" s="153">
        <v>903</v>
      </c>
      <c r="E298" s="151">
        <v>1206</v>
      </c>
      <c r="F298" s="151">
        <v>153</v>
      </c>
      <c r="G298" s="151">
        <v>156</v>
      </c>
      <c r="H298" s="151">
        <v>310</v>
      </c>
      <c r="I298" s="151">
        <v>276</v>
      </c>
      <c r="J298" s="151">
        <v>698</v>
      </c>
      <c r="K298" s="151">
        <v>2871</v>
      </c>
      <c r="L298" s="151">
        <v>1360</v>
      </c>
      <c r="M298" s="151">
        <v>404</v>
      </c>
      <c r="N298" s="151">
        <v>331</v>
      </c>
      <c r="O298" s="151">
        <v>76</v>
      </c>
      <c r="P298" s="151">
        <v>87</v>
      </c>
      <c r="Q298" s="151">
        <v>612</v>
      </c>
      <c r="R298" s="151">
        <v>220</v>
      </c>
      <c r="S298" s="151">
        <v>341</v>
      </c>
      <c r="T298" s="151">
        <v>315</v>
      </c>
      <c r="U298" s="151">
        <v>104</v>
      </c>
      <c r="V298" s="151">
        <v>123</v>
      </c>
      <c r="W298" s="151">
        <v>177</v>
      </c>
      <c r="X298" s="151">
        <v>432</v>
      </c>
      <c r="Y298" s="151">
        <v>1502</v>
      </c>
      <c r="Z298" s="151">
        <v>24</v>
      </c>
      <c r="AA298" s="151">
        <v>134</v>
      </c>
      <c r="AB298" s="151">
        <v>502</v>
      </c>
      <c r="AC298" s="151">
        <v>1337</v>
      </c>
      <c r="AD298" s="151">
        <v>2298</v>
      </c>
      <c r="AE298" s="151">
        <v>809</v>
      </c>
      <c r="AF298" s="151">
        <v>2874</v>
      </c>
      <c r="AG298" s="151">
        <v>1139</v>
      </c>
      <c r="AH298" s="151">
        <v>3849</v>
      </c>
      <c r="AI298" s="151">
        <v>999</v>
      </c>
      <c r="AJ298" s="151">
        <v>1641</v>
      </c>
      <c r="AK298" s="151">
        <v>658</v>
      </c>
      <c r="AL298" s="151">
        <v>3336</v>
      </c>
      <c r="AM298" s="151">
        <v>2225</v>
      </c>
      <c r="AN298" s="151">
        <v>819</v>
      </c>
      <c r="AO298" s="151">
        <v>394</v>
      </c>
      <c r="AP298" s="151">
        <v>475</v>
      </c>
      <c r="AQ298" s="151">
        <v>458</v>
      </c>
      <c r="AR298" s="151">
        <v>163</v>
      </c>
      <c r="AS298" s="151">
        <v>499</v>
      </c>
      <c r="AT298" s="151">
        <v>119</v>
      </c>
      <c r="AU298" s="151">
        <v>1364</v>
      </c>
      <c r="AV298" s="151">
        <v>158</v>
      </c>
      <c r="AW298" s="151">
        <v>232</v>
      </c>
      <c r="AX298" s="151">
        <v>156</v>
      </c>
      <c r="AY298" s="151">
        <v>60</v>
      </c>
      <c r="AZ298" s="151">
        <v>141</v>
      </c>
      <c r="BA298" s="151">
        <v>123</v>
      </c>
      <c r="BB298" s="151">
        <v>106</v>
      </c>
      <c r="BC298" s="151">
        <v>131</v>
      </c>
      <c r="BD298" s="151">
        <v>3902</v>
      </c>
      <c r="BE298" s="151">
        <v>493</v>
      </c>
      <c r="BF298" s="151">
        <v>256</v>
      </c>
      <c r="BG298" s="151">
        <v>46</v>
      </c>
      <c r="BH298" s="151">
        <v>539</v>
      </c>
      <c r="BI298" s="151">
        <v>230</v>
      </c>
      <c r="BJ298" s="151">
        <v>480</v>
      </c>
      <c r="BK298" s="151">
        <v>436</v>
      </c>
      <c r="BL298" s="151">
        <v>494</v>
      </c>
      <c r="BM298" s="151">
        <v>145</v>
      </c>
      <c r="BN298" s="151">
        <v>100</v>
      </c>
      <c r="BO298" s="151">
        <v>158</v>
      </c>
      <c r="BP298" s="151">
        <v>128</v>
      </c>
      <c r="BQ298" s="151">
        <v>92</v>
      </c>
      <c r="BR298" s="151">
        <v>599</v>
      </c>
      <c r="BS298" s="151">
        <v>540</v>
      </c>
      <c r="BT298" s="151">
        <v>86</v>
      </c>
      <c r="BU298" s="151">
        <v>85</v>
      </c>
      <c r="BV298" s="151">
        <v>270</v>
      </c>
      <c r="BW298" s="151">
        <v>117</v>
      </c>
      <c r="BX298" s="151">
        <v>108</v>
      </c>
      <c r="BY298" s="151">
        <v>293</v>
      </c>
      <c r="BZ298" s="151">
        <v>335</v>
      </c>
      <c r="CA298" s="151">
        <v>260</v>
      </c>
      <c r="CB298" s="151">
        <v>62</v>
      </c>
      <c r="CC298" s="151">
        <v>320</v>
      </c>
      <c r="CD298" s="151">
        <v>62</v>
      </c>
      <c r="CE298" s="151">
        <v>58</v>
      </c>
      <c r="CF298" s="151">
        <v>102</v>
      </c>
      <c r="CG298" s="151">
        <v>159</v>
      </c>
      <c r="CH298" s="151">
        <v>265</v>
      </c>
      <c r="CI298" s="151">
        <v>77</v>
      </c>
      <c r="CJ298" s="151">
        <v>287</v>
      </c>
      <c r="CK298" s="151">
        <v>295</v>
      </c>
      <c r="CL298" s="151">
        <v>64</v>
      </c>
      <c r="CM298" s="151">
        <v>364</v>
      </c>
      <c r="CN298" s="151">
        <v>54</v>
      </c>
      <c r="CO298" s="151">
        <v>12</v>
      </c>
      <c r="CP298" s="151">
        <v>185</v>
      </c>
      <c r="CQ298" s="151">
        <v>45</v>
      </c>
      <c r="CR298" s="151">
        <v>360</v>
      </c>
      <c r="CS298" s="151">
        <v>55</v>
      </c>
      <c r="CT298" s="151">
        <v>57</v>
      </c>
      <c r="CU298" s="151">
        <v>71</v>
      </c>
      <c r="CV298" s="151">
        <v>72</v>
      </c>
      <c r="CW298" s="151">
        <v>77</v>
      </c>
      <c r="CX298" s="151">
        <v>157</v>
      </c>
      <c r="CY298" s="151">
        <v>32</v>
      </c>
      <c r="CZ298" s="151">
        <v>50</v>
      </c>
      <c r="DA298" s="151">
        <v>388</v>
      </c>
      <c r="DB298" s="151">
        <v>103</v>
      </c>
      <c r="DC298" s="151">
        <v>162</v>
      </c>
      <c r="DD298" s="151">
        <v>356</v>
      </c>
      <c r="DE298" s="151">
        <v>28</v>
      </c>
      <c r="DF298" s="151">
        <v>72</v>
      </c>
      <c r="DG298" s="151">
        <v>25</v>
      </c>
      <c r="DH298" s="151">
        <v>240</v>
      </c>
      <c r="DI298" s="151">
        <v>158</v>
      </c>
      <c r="DJ298" s="151">
        <v>11</v>
      </c>
      <c r="DK298" s="151">
        <v>17</v>
      </c>
      <c r="DL298" s="151">
        <v>25</v>
      </c>
      <c r="DM298" s="151">
        <v>19</v>
      </c>
      <c r="DN298" s="151">
        <v>110</v>
      </c>
      <c r="DO298" s="151">
        <v>21</v>
      </c>
      <c r="DP298" s="151">
        <v>208</v>
      </c>
      <c r="DQ298" s="151">
        <v>92</v>
      </c>
      <c r="DR298" s="151">
        <v>134</v>
      </c>
      <c r="DS298" s="151">
        <v>150</v>
      </c>
      <c r="DT298" s="151">
        <v>162</v>
      </c>
      <c r="DU298" s="151">
        <v>13</v>
      </c>
      <c r="DV298" s="151">
        <v>39</v>
      </c>
      <c r="DW298" s="151">
        <v>33</v>
      </c>
      <c r="DX298" s="151">
        <v>72</v>
      </c>
      <c r="DY298" s="151">
        <v>73</v>
      </c>
      <c r="DZ298" s="151">
        <v>47</v>
      </c>
      <c r="EA298" s="151">
        <v>49</v>
      </c>
      <c r="EB298" s="151">
        <v>25</v>
      </c>
      <c r="EC298" s="151">
        <v>2</v>
      </c>
      <c r="ED298" s="151">
        <v>9</v>
      </c>
      <c r="EE298" s="151">
        <v>93</v>
      </c>
      <c r="EF298" s="151">
        <v>27</v>
      </c>
      <c r="EG298" s="151">
        <v>172</v>
      </c>
      <c r="EH298" s="151">
        <v>46</v>
      </c>
      <c r="EI298" s="151">
        <v>94</v>
      </c>
      <c r="EJ298" s="151">
        <v>114</v>
      </c>
      <c r="EK298" s="151">
        <v>125</v>
      </c>
      <c r="EL298" s="151">
        <v>94</v>
      </c>
      <c r="EM298" s="151">
        <v>12</v>
      </c>
      <c r="EN298" s="151">
        <v>238</v>
      </c>
      <c r="EO298" s="151">
        <v>111</v>
      </c>
      <c r="EP298" s="151">
        <v>64</v>
      </c>
      <c r="EQ298" s="151">
        <v>118</v>
      </c>
      <c r="ER298" s="151">
        <v>463</v>
      </c>
      <c r="ES298" s="151">
        <v>1743</v>
      </c>
      <c r="ET298" s="151">
        <v>283</v>
      </c>
      <c r="EU298" s="151">
        <v>185</v>
      </c>
      <c r="EV298" s="151">
        <v>110</v>
      </c>
      <c r="EW298" s="151">
        <v>5</v>
      </c>
      <c r="EX298" s="151">
        <v>134</v>
      </c>
      <c r="EY298" s="151">
        <v>523</v>
      </c>
      <c r="EZ298" s="151">
        <v>274</v>
      </c>
      <c r="FA298" s="151">
        <v>471</v>
      </c>
      <c r="FB298" s="151">
        <v>331</v>
      </c>
      <c r="FC298" s="151">
        <v>543</v>
      </c>
      <c r="FD298" s="151">
        <v>877</v>
      </c>
      <c r="FE298" s="151">
        <v>441</v>
      </c>
      <c r="FF298" s="151">
        <v>807</v>
      </c>
      <c r="FG298" s="151">
        <v>220</v>
      </c>
      <c r="FH298" s="151">
        <v>227</v>
      </c>
      <c r="FI298" s="151">
        <v>96</v>
      </c>
      <c r="FJ298" s="151">
        <v>54</v>
      </c>
      <c r="FK298" s="151">
        <v>148</v>
      </c>
      <c r="FL298" s="151">
        <v>198</v>
      </c>
      <c r="FM298" s="151">
        <v>111</v>
      </c>
      <c r="FN298" s="151">
        <v>42</v>
      </c>
      <c r="FO298" s="151">
        <v>85</v>
      </c>
      <c r="FP298" s="151">
        <v>84</v>
      </c>
      <c r="FQ298" s="151">
        <v>218</v>
      </c>
      <c r="FR298" s="151">
        <v>300</v>
      </c>
      <c r="FS298" s="151">
        <v>63</v>
      </c>
      <c r="FT298" s="151">
        <v>76</v>
      </c>
      <c r="FU298" s="151">
        <v>60</v>
      </c>
      <c r="FV298" s="151">
        <v>112</v>
      </c>
      <c r="FW298" s="151">
        <v>277</v>
      </c>
      <c r="FX298" s="151">
        <v>149</v>
      </c>
      <c r="FY298" s="151">
        <v>229</v>
      </c>
      <c r="FZ298" s="151">
        <v>251</v>
      </c>
      <c r="GA298" s="151">
        <v>47</v>
      </c>
      <c r="GB298" s="151">
        <v>25</v>
      </c>
      <c r="GC298" s="151">
        <v>44</v>
      </c>
      <c r="GD298" s="151">
        <v>59</v>
      </c>
      <c r="GE298" s="151">
        <v>137</v>
      </c>
      <c r="GF298" s="151">
        <v>19</v>
      </c>
      <c r="GG298" s="151">
        <v>84</v>
      </c>
      <c r="GH298" s="151">
        <v>144</v>
      </c>
      <c r="GI298" s="151">
        <v>372</v>
      </c>
      <c r="GJ298" s="151">
        <v>326</v>
      </c>
      <c r="GK298" s="151">
        <v>916</v>
      </c>
      <c r="GL298" s="151">
        <v>666</v>
      </c>
      <c r="GM298" s="151">
        <v>405</v>
      </c>
      <c r="GN298" s="151">
        <v>164</v>
      </c>
      <c r="GO298" s="151">
        <v>1736</v>
      </c>
      <c r="GP298" s="151">
        <v>125</v>
      </c>
      <c r="GQ298" s="151">
        <v>611</v>
      </c>
      <c r="GR298" s="151">
        <v>743</v>
      </c>
      <c r="GS298" s="151">
        <v>579</v>
      </c>
      <c r="GT298" s="151">
        <v>1872</v>
      </c>
      <c r="GU298" s="151">
        <v>603</v>
      </c>
      <c r="GV298" s="151">
        <v>1783</v>
      </c>
      <c r="GW298" s="151">
        <v>135</v>
      </c>
      <c r="GX298" s="151">
        <v>2920</v>
      </c>
      <c r="GY298" s="151">
        <v>7791</v>
      </c>
      <c r="GZ298" s="151">
        <v>589</v>
      </c>
      <c r="HA298" s="151">
        <v>549</v>
      </c>
      <c r="HB298" s="151">
        <v>314</v>
      </c>
      <c r="HC298" s="151">
        <v>861</v>
      </c>
      <c r="HD298" s="151">
        <v>437</v>
      </c>
      <c r="HE298" s="151">
        <v>103</v>
      </c>
      <c r="HF298" s="151">
        <v>418</v>
      </c>
      <c r="HG298" s="151">
        <v>970</v>
      </c>
      <c r="HH298" s="151">
        <v>486</v>
      </c>
      <c r="HI298" s="151">
        <v>493</v>
      </c>
      <c r="HJ298" s="151">
        <v>557</v>
      </c>
      <c r="HK298" s="151">
        <v>125</v>
      </c>
      <c r="HL298" s="151">
        <v>378</v>
      </c>
      <c r="HM298" s="151">
        <v>223</v>
      </c>
      <c r="HN298" s="151">
        <v>185</v>
      </c>
      <c r="HO298" s="151">
        <v>113</v>
      </c>
      <c r="HP298" s="151">
        <v>114</v>
      </c>
      <c r="HQ298" s="151">
        <v>57</v>
      </c>
      <c r="HR298" s="151">
        <v>112</v>
      </c>
      <c r="HS298" s="151">
        <v>107</v>
      </c>
      <c r="HT298" s="151">
        <v>30</v>
      </c>
      <c r="HU298" s="151">
        <v>119</v>
      </c>
      <c r="HV298" s="151">
        <v>638</v>
      </c>
      <c r="HW298" s="151">
        <v>561</v>
      </c>
      <c r="HX298" s="151">
        <v>1302</v>
      </c>
      <c r="HY298" s="151">
        <v>328</v>
      </c>
      <c r="HZ298" s="151">
        <v>148</v>
      </c>
      <c r="IA298" s="151">
        <v>195</v>
      </c>
      <c r="IB298" s="151">
        <v>80</v>
      </c>
      <c r="IC298" s="151">
        <v>791</v>
      </c>
      <c r="ID298" s="151">
        <v>21</v>
      </c>
      <c r="IE298" s="151">
        <v>6833</v>
      </c>
      <c r="IF298" s="151">
        <v>304</v>
      </c>
      <c r="IG298" s="151">
        <v>328</v>
      </c>
      <c r="IH298" s="151">
        <v>227</v>
      </c>
      <c r="II298" s="151">
        <v>517</v>
      </c>
      <c r="IJ298" s="151">
        <v>91</v>
      </c>
      <c r="IK298" s="151">
        <v>213</v>
      </c>
      <c r="IL298" s="151">
        <v>363</v>
      </c>
      <c r="IM298" s="151">
        <v>2346</v>
      </c>
      <c r="IN298" s="151">
        <v>995</v>
      </c>
      <c r="IO298" s="151">
        <v>144</v>
      </c>
      <c r="IP298" s="151">
        <v>78</v>
      </c>
      <c r="IQ298" s="151">
        <v>693</v>
      </c>
      <c r="IR298" s="151">
        <v>92</v>
      </c>
      <c r="IS298" s="151">
        <v>161</v>
      </c>
      <c r="IT298" s="151">
        <v>206</v>
      </c>
      <c r="IU298" s="151">
        <v>130</v>
      </c>
      <c r="IV298" s="151">
        <v>389</v>
      </c>
      <c r="IW298" s="151">
        <v>147</v>
      </c>
      <c r="IX298" s="151">
        <v>297</v>
      </c>
      <c r="IY298" s="151">
        <v>302</v>
      </c>
      <c r="IZ298" s="151">
        <v>39</v>
      </c>
      <c r="JA298" s="151">
        <v>490</v>
      </c>
      <c r="JB298" s="151">
        <v>421</v>
      </c>
      <c r="JC298" s="151">
        <v>180</v>
      </c>
      <c r="JD298" s="151">
        <v>41</v>
      </c>
      <c r="JE298" s="151">
        <v>111</v>
      </c>
      <c r="JF298" s="151">
        <v>117</v>
      </c>
      <c r="JG298" s="151">
        <v>114</v>
      </c>
      <c r="JH298" s="151">
        <v>1187</v>
      </c>
      <c r="JI298" s="151">
        <v>308</v>
      </c>
      <c r="JJ298" s="151">
        <v>63</v>
      </c>
      <c r="JK298" s="151">
        <v>246</v>
      </c>
      <c r="JL298" s="151">
        <v>479</v>
      </c>
      <c r="JM298" s="151">
        <v>459</v>
      </c>
      <c r="JN298" s="151">
        <v>741</v>
      </c>
      <c r="JO298" s="151">
        <v>419</v>
      </c>
      <c r="JP298" s="151">
        <v>1051</v>
      </c>
      <c r="JQ298" s="151">
        <v>1382</v>
      </c>
      <c r="JR298" s="151">
        <v>707</v>
      </c>
      <c r="JS298" s="151">
        <v>165</v>
      </c>
      <c r="JT298" s="151">
        <v>1252</v>
      </c>
      <c r="JU298" s="151">
        <v>202</v>
      </c>
      <c r="JV298" s="151"/>
      <c r="JW298" s="151">
        <v>2303</v>
      </c>
      <c r="JX298" s="151">
        <v>1274</v>
      </c>
      <c r="JY298" s="151">
        <v>936</v>
      </c>
      <c r="JZ298" s="151">
        <v>273</v>
      </c>
      <c r="KA298" s="151">
        <v>146</v>
      </c>
      <c r="KB298" s="151">
        <v>933</v>
      </c>
      <c r="KC298" s="151">
        <v>805</v>
      </c>
      <c r="KD298" s="151">
        <v>2348</v>
      </c>
      <c r="KE298" s="151">
        <v>835</v>
      </c>
      <c r="KF298" s="151">
        <v>1476</v>
      </c>
      <c r="KG298" s="151">
        <v>391</v>
      </c>
      <c r="KH298" s="151">
        <v>246</v>
      </c>
      <c r="KI298" s="151">
        <v>11379</v>
      </c>
      <c r="KJ298" s="151">
        <v>209</v>
      </c>
      <c r="KK298" s="151">
        <v>57</v>
      </c>
      <c r="KL298" s="151">
        <v>3672</v>
      </c>
      <c r="KM298" s="151">
        <v>390</v>
      </c>
      <c r="KN298" s="151">
        <v>1381</v>
      </c>
      <c r="KO298" s="151">
        <v>69</v>
      </c>
      <c r="KP298" s="151">
        <v>137</v>
      </c>
      <c r="KQ298" s="151">
        <v>211</v>
      </c>
      <c r="KR298" s="151">
        <v>64</v>
      </c>
      <c r="KS298" s="151">
        <v>376</v>
      </c>
      <c r="KT298" s="151">
        <v>104</v>
      </c>
      <c r="KU298" s="151">
        <v>11</v>
      </c>
      <c r="KV298" s="151">
        <v>20</v>
      </c>
      <c r="KW298" s="151">
        <v>199</v>
      </c>
      <c r="KX298" s="151">
        <v>521</v>
      </c>
      <c r="KY298" s="151">
        <v>532</v>
      </c>
      <c r="KZ298" s="151">
        <v>44</v>
      </c>
      <c r="LA298" s="151">
        <v>420</v>
      </c>
      <c r="LB298" s="151">
        <v>307</v>
      </c>
      <c r="LC298" s="151">
        <v>2</v>
      </c>
      <c r="LD298" s="151">
        <v>175</v>
      </c>
      <c r="LE298" s="151">
        <v>160</v>
      </c>
      <c r="LF298" s="151">
        <v>131</v>
      </c>
      <c r="LG298" s="151">
        <v>30</v>
      </c>
      <c r="LH298" s="151">
        <v>47</v>
      </c>
      <c r="LI298" s="151">
        <v>96</v>
      </c>
      <c r="LJ298" s="151">
        <v>53</v>
      </c>
      <c r="LK298" s="151">
        <v>44</v>
      </c>
      <c r="LL298" s="151">
        <v>152</v>
      </c>
      <c r="LM298" s="151">
        <v>8</v>
      </c>
      <c r="LN298" s="151">
        <v>1050</v>
      </c>
      <c r="LO298" s="151">
        <v>88</v>
      </c>
      <c r="LP298" s="151">
        <v>210</v>
      </c>
      <c r="LQ298" s="151">
        <v>30</v>
      </c>
      <c r="LR298" s="151">
        <v>212</v>
      </c>
      <c r="LS298" s="151">
        <v>171</v>
      </c>
      <c r="LT298" s="151">
        <v>49</v>
      </c>
      <c r="LU298" s="151">
        <v>402</v>
      </c>
      <c r="LV298" s="151">
        <v>65</v>
      </c>
      <c r="LW298" s="151">
        <v>142</v>
      </c>
      <c r="LX298" s="151">
        <v>811</v>
      </c>
      <c r="LY298" s="151">
        <v>784</v>
      </c>
      <c r="LZ298" s="151">
        <v>115</v>
      </c>
      <c r="MA298" s="151">
        <v>874</v>
      </c>
      <c r="MB298" s="151">
        <v>242</v>
      </c>
      <c r="MC298" s="151">
        <v>181</v>
      </c>
      <c r="MD298" s="151">
        <v>29</v>
      </c>
      <c r="ME298" s="151">
        <v>117</v>
      </c>
      <c r="MF298" s="151">
        <v>159</v>
      </c>
      <c r="MG298" s="151">
        <v>356</v>
      </c>
      <c r="MH298" s="151">
        <v>161</v>
      </c>
      <c r="MI298" s="151">
        <v>855</v>
      </c>
      <c r="MJ298" s="151">
        <v>73</v>
      </c>
      <c r="MK298" s="151">
        <v>134</v>
      </c>
      <c r="ML298" s="151">
        <v>183</v>
      </c>
      <c r="MM298" s="151">
        <v>68</v>
      </c>
      <c r="MN298" s="151">
        <v>132</v>
      </c>
      <c r="MO298" s="151">
        <v>142</v>
      </c>
      <c r="MP298" s="151">
        <v>481</v>
      </c>
      <c r="MQ298" s="151">
        <v>113</v>
      </c>
      <c r="MR298" s="151">
        <v>179</v>
      </c>
      <c r="MS298" s="151">
        <v>226</v>
      </c>
      <c r="MT298" s="151">
        <v>614</v>
      </c>
      <c r="MU298" s="151">
        <v>169</v>
      </c>
      <c r="MV298" s="151">
        <v>151</v>
      </c>
      <c r="MW298" s="151">
        <v>266</v>
      </c>
      <c r="MX298" s="151">
        <v>126</v>
      </c>
      <c r="MY298" s="151">
        <v>252</v>
      </c>
      <c r="MZ298" s="151">
        <v>124</v>
      </c>
      <c r="NA298" s="151">
        <v>1625</v>
      </c>
      <c r="NB298" s="151">
        <v>346</v>
      </c>
      <c r="NC298" s="151">
        <v>115</v>
      </c>
      <c r="ND298" s="151">
        <v>404</v>
      </c>
      <c r="NE298" s="151">
        <v>176</v>
      </c>
      <c r="NF298" s="151">
        <v>349</v>
      </c>
      <c r="NG298" s="151">
        <v>63</v>
      </c>
      <c r="NH298" s="151">
        <v>20</v>
      </c>
      <c r="NI298" s="151">
        <v>39</v>
      </c>
      <c r="NJ298" s="151">
        <v>12</v>
      </c>
      <c r="NK298" s="151">
        <v>62</v>
      </c>
      <c r="NL298" s="151">
        <v>59</v>
      </c>
      <c r="NM298" s="151">
        <v>153</v>
      </c>
      <c r="NN298" s="151">
        <v>497</v>
      </c>
      <c r="NO298" s="151">
        <v>594</v>
      </c>
      <c r="NP298" s="151">
        <v>1174</v>
      </c>
      <c r="NQ298" s="151">
        <v>1585</v>
      </c>
      <c r="NR298" s="151">
        <v>329</v>
      </c>
      <c r="NS298" s="151">
        <v>471</v>
      </c>
      <c r="NT298" s="151">
        <v>143</v>
      </c>
      <c r="NU298" s="151">
        <v>248</v>
      </c>
      <c r="NV298" s="151">
        <v>144</v>
      </c>
      <c r="NW298" s="151">
        <v>326</v>
      </c>
      <c r="NX298" s="151">
        <v>134</v>
      </c>
      <c r="NY298" s="151">
        <v>65</v>
      </c>
      <c r="NZ298" s="151">
        <v>87</v>
      </c>
      <c r="OA298" s="151">
        <v>88</v>
      </c>
      <c r="OB298" s="151">
        <v>94</v>
      </c>
      <c r="OC298" s="151">
        <v>262</v>
      </c>
      <c r="OD298" s="151"/>
      <c r="OE298" s="151">
        <v>5200</v>
      </c>
      <c r="OF298" s="151">
        <v>706</v>
      </c>
      <c r="OG298" s="151">
        <v>1019</v>
      </c>
      <c r="OH298" s="151">
        <v>29</v>
      </c>
      <c r="OI298" s="151">
        <v>35</v>
      </c>
      <c r="OJ298" s="151">
        <v>2044</v>
      </c>
      <c r="OK298" s="151">
        <v>1232</v>
      </c>
      <c r="OL298" s="151">
        <v>2176</v>
      </c>
      <c r="OM298" s="151">
        <v>341</v>
      </c>
      <c r="ON298" s="151">
        <v>149</v>
      </c>
      <c r="OO298" s="152">
        <v>1014</v>
      </c>
      <c r="OP298" s="142">
        <v>193608</v>
      </c>
      <c r="OQ298" s="153">
        <v>85348</v>
      </c>
      <c r="OR298" s="151">
        <v>20634</v>
      </c>
      <c r="OS298" s="151">
        <v>677</v>
      </c>
      <c r="OT298" s="151">
        <v>645</v>
      </c>
      <c r="OU298" s="151">
        <v>21</v>
      </c>
      <c r="OV298" s="151">
        <v>842</v>
      </c>
      <c r="OW298" s="151">
        <v>30445</v>
      </c>
      <c r="OX298" s="151">
        <v>4900</v>
      </c>
      <c r="OY298" s="151"/>
      <c r="OZ298" s="151">
        <v>621</v>
      </c>
      <c r="PA298" s="151">
        <v>26</v>
      </c>
      <c r="PB298" s="151"/>
      <c r="PC298" s="151"/>
      <c r="PD298" s="151">
        <v>177</v>
      </c>
      <c r="PE298" s="151">
        <v>34</v>
      </c>
      <c r="PF298" s="151"/>
      <c r="PG298" s="151"/>
      <c r="PH298" s="151">
        <v>1101</v>
      </c>
      <c r="PI298" s="151">
        <v>69</v>
      </c>
      <c r="PJ298" s="154"/>
      <c r="PK298" s="142">
        <v>145539</v>
      </c>
      <c r="PL298" s="142">
        <v>339147</v>
      </c>
    </row>
    <row r="299" spans="1:428" ht="15" x14ac:dyDescent="0.25">
      <c r="A299" s="156">
        <v>485000</v>
      </c>
      <c r="B299" s="157" t="s">
        <v>736</v>
      </c>
      <c r="C299" s="147" t="s">
        <v>478</v>
      </c>
      <c r="D299" s="153"/>
      <c r="E299" s="151"/>
      <c r="F299" s="151"/>
      <c r="G299" s="151"/>
      <c r="H299" s="151"/>
      <c r="I299" s="151"/>
      <c r="J299" s="151"/>
      <c r="K299" s="151"/>
      <c r="L299" s="151"/>
      <c r="M299" s="151"/>
      <c r="N299" s="151"/>
      <c r="O299" s="151">
        <v>1</v>
      </c>
      <c r="P299" s="151"/>
      <c r="Q299" s="151">
        <v>0</v>
      </c>
      <c r="R299" s="151">
        <v>2</v>
      </c>
      <c r="S299" s="151"/>
      <c r="T299" s="151"/>
      <c r="U299" s="151">
        <v>1</v>
      </c>
      <c r="V299" s="151">
        <v>0</v>
      </c>
      <c r="W299" s="151">
        <v>3</v>
      </c>
      <c r="X299" s="151">
        <v>80</v>
      </c>
      <c r="Y299" s="151">
        <v>157</v>
      </c>
      <c r="Z299" s="151">
        <v>619</v>
      </c>
      <c r="AA299" s="151">
        <v>1</v>
      </c>
      <c r="AB299" s="151">
        <v>6</v>
      </c>
      <c r="AC299" s="151">
        <v>1</v>
      </c>
      <c r="AD299" s="151">
        <v>98</v>
      </c>
      <c r="AE299" s="151">
        <v>12</v>
      </c>
      <c r="AF299" s="151">
        <v>60</v>
      </c>
      <c r="AG299" s="151">
        <v>12</v>
      </c>
      <c r="AH299" s="151">
        <v>88</v>
      </c>
      <c r="AI299" s="151">
        <v>7</v>
      </c>
      <c r="AJ299" s="151">
        <v>20</v>
      </c>
      <c r="AK299" s="151">
        <v>4</v>
      </c>
      <c r="AL299" s="151">
        <v>89</v>
      </c>
      <c r="AM299" s="151">
        <v>27</v>
      </c>
      <c r="AN299" s="151">
        <v>9</v>
      </c>
      <c r="AO299" s="151">
        <v>6</v>
      </c>
      <c r="AP299" s="151">
        <v>7</v>
      </c>
      <c r="AQ299" s="151">
        <v>12</v>
      </c>
      <c r="AR299" s="151">
        <v>1</v>
      </c>
      <c r="AS299" s="151">
        <v>13</v>
      </c>
      <c r="AT299" s="151">
        <v>2</v>
      </c>
      <c r="AU299" s="151">
        <v>28</v>
      </c>
      <c r="AV299" s="151">
        <v>1</v>
      </c>
      <c r="AW299" s="151">
        <v>9</v>
      </c>
      <c r="AX299" s="151">
        <v>1</v>
      </c>
      <c r="AY299" s="151">
        <v>1</v>
      </c>
      <c r="AZ299" s="151">
        <v>3</v>
      </c>
      <c r="BA299" s="151">
        <v>1</v>
      </c>
      <c r="BB299" s="151">
        <v>4</v>
      </c>
      <c r="BC299" s="151">
        <v>4</v>
      </c>
      <c r="BD299" s="151">
        <v>24</v>
      </c>
      <c r="BE299" s="151">
        <v>5</v>
      </c>
      <c r="BF299" s="151">
        <v>1</v>
      </c>
      <c r="BG299" s="151">
        <v>0</v>
      </c>
      <c r="BH299" s="151">
        <v>4</v>
      </c>
      <c r="BI299" s="151">
        <v>1</v>
      </c>
      <c r="BJ299" s="151">
        <v>2</v>
      </c>
      <c r="BK299" s="151">
        <v>2</v>
      </c>
      <c r="BL299" s="151">
        <v>5</v>
      </c>
      <c r="BM299" s="151">
        <v>6</v>
      </c>
      <c r="BN299" s="151">
        <v>3</v>
      </c>
      <c r="BO299" s="151">
        <v>3</v>
      </c>
      <c r="BP299" s="151">
        <v>6</v>
      </c>
      <c r="BQ299" s="151">
        <v>3</v>
      </c>
      <c r="BR299" s="151">
        <v>24</v>
      </c>
      <c r="BS299" s="151">
        <v>14</v>
      </c>
      <c r="BT299" s="151">
        <v>2</v>
      </c>
      <c r="BU299" s="151">
        <v>3</v>
      </c>
      <c r="BV299" s="151">
        <v>2</v>
      </c>
      <c r="BW299" s="151">
        <v>4</v>
      </c>
      <c r="BX299" s="151">
        <v>4</v>
      </c>
      <c r="BY299" s="151">
        <v>22</v>
      </c>
      <c r="BZ299" s="151">
        <v>15</v>
      </c>
      <c r="CA299" s="151">
        <v>13</v>
      </c>
      <c r="CB299" s="151"/>
      <c r="CC299" s="151">
        <v>6</v>
      </c>
      <c r="CD299" s="151">
        <v>0</v>
      </c>
      <c r="CE299" s="151">
        <v>2</v>
      </c>
      <c r="CF299" s="151"/>
      <c r="CG299" s="151">
        <v>3</v>
      </c>
      <c r="CH299" s="151">
        <v>6</v>
      </c>
      <c r="CI299" s="151">
        <v>1</v>
      </c>
      <c r="CJ299" s="151">
        <v>4</v>
      </c>
      <c r="CK299" s="151">
        <v>10</v>
      </c>
      <c r="CL299" s="151">
        <v>3</v>
      </c>
      <c r="CM299" s="151">
        <v>9</v>
      </c>
      <c r="CN299" s="151">
        <v>2</v>
      </c>
      <c r="CO299" s="151"/>
      <c r="CP299" s="151">
        <v>7</v>
      </c>
      <c r="CQ299" s="151">
        <v>2</v>
      </c>
      <c r="CR299" s="151">
        <v>8</v>
      </c>
      <c r="CS299" s="151">
        <v>1</v>
      </c>
      <c r="CT299" s="151">
        <v>1</v>
      </c>
      <c r="CU299" s="151">
        <v>4</v>
      </c>
      <c r="CV299" s="151">
        <v>2</v>
      </c>
      <c r="CW299" s="151">
        <v>2</v>
      </c>
      <c r="CX299" s="151"/>
      <c r="CY299" s="151">
        <v>0</v>
      </c>
      <c r="CZ299" s="151">
        <v>1</v>
      </c>
      <c r="DA299" s="151">
        <v>12</v>
      </c>
      <c r="DB299" s="151">
        <v>2</v>
      </c>
      <c r="DC299" s="151">
        <v>2</v>
      </c>
      <c r="DD299" s="151">
        <v>4</v>
      </c>
      <c r="DE299" s="151"/>
      <c r="DF299" s="151">
        <v>3</v>
      </c>
      <c r="DG299" s="151">
        <v>0</v>
      </c>
      <c r="DH299" s="151">
        <v>6</v>
      </c>
      <c r="DI299" s="151">
        <v>1</v>
      </c>
      <c r="DJ299" s="151"/>
      <c r="DK299" s="151"/>
      <c r="DL299" s="151">
        <v>0</v>
      </c>
      <c r="DM299" s="151">
        <v>0</v>
      </c>
      <c r="DN299" s="151">
        <v>0</v>
      </c>
      <c r="DO299" s="151"/>
      <c r="DP299" s="151">
        <v>0</v>
      </c>
      <c r="DQ299" s="151"/>
      <c r="DR299" s="151">
        <v>0</v>
      </c>
      <c r="DS299" s="151">
        <v>9</v>
      </c>
      <c r="DT299" s="151">
        <v>1</v>
      </c>
      <c r="DU299" s="151"/>
      <c r="DV299" s="151">
        <v>1</v>
      </c>
      <c r="DW299" s="151">
        <v>0</v>
      </c>
      <c r="DX299" s="151">
        <v>1</v>
      </c>
      <c r="DY299" s="151">
        <v>3</v>
      </c>
      <c r="DZ299" s="151">
        <v>0</v>
      </c>
      <c r="EA299" s="151">
        <v>3</v>
      </c>
      <c r="EB299" s="151"/>
      <c r="EC299" s="151"/>
      <c r="ED299" s="151"/>
      <c r="EE299" s="151">
        <v>2</v>
      </c>
      <c r="EF299" s="151">
        <v>0</v>
      </c>
      <c r="EG299" s="151"/>
      <c r="EH299" s="151"/>
      <c r="EI299" s="151"/>
      <c r="EJ299" s="151">
        <v>1</v>
      </c>
      <c r="EK299" s="151"/>
      <c r="EL299" s="151"/>
      <c r="EM299" s="151"/>
      <c r="EN299" s="151">
        <v>1</v>
      </c>
      <c r="EO299" s="151">
        <v>1</v>
      </c>
      <c r="EP299" s="151"/>
      <c r="EQ299" s="151">
        <v>2</v>
      </c>
      <c r="ER299" s="151">
        <v>4</v>
      </c>
      <c r="ES299" s="151">
        <v>3</v>
      </c>
      <c r="ET299" s="151">
        <v>0</v>
      </c>
      <c r="EU299" s="151">
        <v>4</v>
      </c>
      <c r="EV299" s="151">
        <v>1</v>
      </c>
      <c r="EW299" s="151"/>
      <c r="EX299" s="151">
        <v>4</v>
      </c>
      <c r="EY299" s="151">
        <v>5</v>
      </c>
      <c r="EZ299" s="151">
        <v>4</v>
      </c>
      <c r="FA299" s="151">
        <v>5</v>
      </c>
      <c r="FB299" s="151">
        <v>5</v>
      </c>
      <c r="FC299" s="151">
        <v>19</v>
      </c>
      <c r="FD299" s="151">
        <v>9</v>
      </c>
      <c r="FE299" s="151">
        <v>6</v>
      </c>
      <c r="FF299" s="151">
        <v>3</v>
      </c>
      <c r="FG299" s="151">
        <v>8</v>
      </c>
      <c r="FH299" s="151">
        <v>9</v>
      </c>
      <c r="FI299" s="151"/>
      <c r="FJ299" s="151"/>
      <c r="FK299" s="151">
        <v>8</v>
      </c>
      <c r="FL299" s="151">
        <v>7</v>
      </c>
      <c r="FM299" s="151">
        <v>2</v>
      </c>
      <c r="FN299" s="151">
        <v>1</v>
      </c>
      <c r="FO299" s="151"/>
      <c r="FP299" s="151"/>
      <c r="FQ299" s="151">
        <v>13</v>
      </c>
      <c r="FR299" s="151">
        <v>3</v>
      </c>
      <c r="FS299" s="151">
        <v>1</v>
      </c>
      <c r="FT299" s="151">
        <v>4</v>
      </c>
      <c r="FU299" s="151">
        <v>2</v>
      </c>
      <c r="FV299" s="151">
        <v>3</v>
      </c>
      <c r="FW299" s="151">
        <v>13</v>
      </c>
      <c r="FX299" s="151">
        <v>3</v>
      </c>
      <c r="FY299" s="151">
        <v>6</v>
      </c>
      <c r="FZ299" s="151">
        <v>33</v>
      </c>
      <c r="GA299" s="151">
        <v>1</v>
      </c>
      <c r="GB299" s="151"/>
      <c r="GC299" s="151">
        <v>1</v>
      </c>
      <c r="GD299" s="151">
        <v>4</v>
      </c>
      <c r="GE299" s="151">
        <v>6</v>
      </c>
      <c r="GF299" s="151"/>
      <c r="GG299" s="151">
        <v>0</v>
      </c>
      <c r="GH299" s="151">
        <v>8</v>
      </c>
      <c r="GI299" s="151">
        <v>7</v>
      </c>
      <c r="GJ299" s="151">
        <v>2</v>
      </c>
      <c r="GK299" s="151">
        <v>8</v>
      </c>
      <c r="GL299" s="151">
        <v>2</v>
      </c>
      <c r="GM299" s="151">
        <v>1</v>
      </c>
      <c r="GN299" s="151"/>
      <c r="GO299" s="151"/>
      <c r="GP299" s="151"/>
      <c r="GQ299" s="151">
        <v>2</v>
      </c>
      <c r="GR299" s="151">
        <v>1</v>
      </c>
      <c r="GS299" s="151">
        <v>2</v>
      </c>
      <c r="GT299" s="151">
        <v>2</v>
      </c>
      <c r="GU299" s="151">
        <v>1</v>
      </c>
      <c r="GV299" s="151">
        <v>10</v>
      </c>
      <c r="GW299" s="151"/>
      <c r="GX299" s="151">
        <v>12</v>
      </c>
      <c r="GY299" s="151">
        <v>14</v>
      </c>
      <c r="GZ299" s="151">
        <v>2</v>
      </c>
      <c r="HA299" s="151">
        <v>38</v>
      </c>
      <c r="HB299" s="151">
        <v>7</v>
      </c>
      <c r="HC299" s="151">
        <v>2</v>
      </c>
      <c r="HD299" s="151">
        <v>1</v>
      </c>
      <c r="HE299" s="151">
        <v>2</v>
      </c>
      <c r="HF299" s="151">
        <v>5</v>
      </c>
      <c r="HG299" s="151">
        <v>4</v>
      </c>
      <c r="HH299" s="151">
        <v>10</v>
      </c>
      <c r="HI299" s="151">
        <v>3</v>
      </c>
      <c r="HJ299" s="151">
        <v>4</v>
      </c>
      <c r="HK299" s="151"/>
      <c r="HL299" s="151">
        <v>2</v>
      </c>
      <c r="HM299" s="151"/>
      <c r="HN299" s="151">
        <v>1</v>
      </c>
      <c r="HO299" s="151">
        <v>1</v>
      </c>
      <c r="HP299" s="151">
        <v>0</v>
      </c>
      <c r="HQ299" s="151"/>
      <c r="HR299" s="151">
        <v>2</v>
      </c>
      <c r="HS299" s="151">
        <v>0</v>
      </c>
      <c r="HT299" s="151">
        <v>0</v>
      </c>
      <c r="HU299" s="151">
        <v>2</v>
      </c>
      <c r="HV299" s="151">
        <v>4</v>
      </c>
      <c r="HW299" s="151">
        <v>5</v>
      </c>
      <c r="HX299" s="151">
        <v>29</v>
      </c>
      <c r="HY299" s="151">
        <v>3</v>
      </c>
      <c r="HZ299" s="151">
        <v>2</v>
      </c>
      <c r="IA299" s="151">
        <v>1</v>
      </c>
      <c r="IB299" s="151">
        <v>0</v>
      </c>
      <c r="IC299" s="151">
        <v>57</v>
      </c>
      <c r="ID299" s="151">
        <v>1</v>
      </c>
      <c r="IE299" s="151">
        <v>25</v>
      </c>
      <c r="IF299" s="151">
        <v>5</v>
      </c>
      <c r="IG299" s="151">
        <v>1</v>
      </c>
      <c r="IH299" s="151">
        <v>1</v>
      </c>
      <c r="II299" s="151"/>
      <c r="IJ299" s="151"/>
      <c r="IK299" s="151"/>
      <c r="IL299" s="151">
        <v>6</v>
      </c>
      <c r="IM299" s="151">
        <v>39</v>
      </c>
      <c r="IN299" s="151">
        <v>17</v>
      </c>
      <c r="IO299" s="151">
        <v>2</v>
      </c>
      <c r="IP299" s="151"/>
      <c r="IQ299" s="151">
        <v>3</v>
      </c>
      <c r="IR299" s="151">
        <v>2</v>
      </c>
      <c r="IS299" s="151">
        <v>0</v>
      </c>
      <c r="IT299" s="151">
        <v>1</v>
      </c>
      <c r="IU299" s="151">
        <v>0</v>
      </c>
      <c r="IV299" s="151">
        <v>3</v>
      </c>
      <c r="IW299" s="151">
        <v>2</v>
      </c>
      <c r="IX299" s="151">
        <v>3</v>
      </c>
      <c r="IY299" s="151">
        <v>1</v>
      </c>
      <c r="IZ299" s="151"/>
      <c r="JA299" s="151">
        <v>4</v>
      </c>
      <c r="JB299" s="151">
        <v>22</v>
      </c>
      <c r="JC299" s="151">
        <v>1</v>
      </c>
      <c r="JD299" s="151"/>
      <c r="JE299" s="151">
        <v>22</v>
      </c>
      <c r="JF299" s="151">
        <v>4</v>
      </c>
      <c r="JG299" s="151">
        <v>1</v>
      </c>
      <c r="JH299" s="151">
        <v>54</v>
      </c>
      <c r="JI299" s="151">
        <v>4</v>
      </c>
      <c r="JJ299" s="151">
        <v>2</v>
      </c>
      <c r="JK299" s="151">
        <v>5</v>
      </c>
      <c r="JL299" s="151">
        <v>144</v>
      </c>
      <c r="JM299" s="151">
        <v>130</v>
      </c>
      <c r="JN299" s="151">
        <v>130</v>
      </c>
      <c r="JO299" s="151">
        <v>102</v>
      </c>
      <c r="JP299" s="151">
        <v>174</v>
      </c>
      <c r="JQ299" s="151">
        <v>25</v>
      </c>
      <c r="JR299" s="151">
        <v>200</v>
      </c>
      <c r="JS299" s="151"/>
      <c r="JT299" s="151">
        <v>259</v>
      </c>
      <c r="JU299" s="151"/>
      <c r="JV299" s="151"/>
      <c r="JW299" s="151">
        <v>109</v>
      </c>
      <c r="JX299" s="151">
        <v>4</v>
      </c>
      <c r="JY299" s="151">
        <v>21</v>
      </c>
      <c r="JZ299" s="151">
        <v>26</v>
      </c>
      <c r="KA299" s="151"/>
      <c r="KB299" s="151">
        <v>18</v>
      </c>
      <c r="KC299" s="151">
        <v>1</v>
      </c>
      <c r="KD299" s="151">
        <v>50</v>
      </c>
      <c r="KE299" s="151"/>
      <c r="KF299" s="151">
        <v>1</v>
      </c>
      <c r="KG299" s="151">
        <v>270</v>
      </c>
      <c r="KH299" s="151"/>
      <c r="KI299" s="151"/>
      <c r="KJ299" s="151"/>
      <c r="KK299" s="151">
        <v>1</v>
      </c>
      <c r="KL299" s="151">
        <v>167</v>
      </c>
      <c r="KM299" s="151"/>
      <c r="KN299" s="151">
        <v>4</v>
      </c>
      <c r="KO299" s="151">
        <v>12</v>
      </c>
      <c r="KP299" s="151">
        <v>23</v>
      </c>
      <c r="KQ299" s="151">
        <v>34</v>
      </c>
      <c r="KR299" s="151">
        <v>7</v>
      </c>
      <c r="KS299" s="151">
        <v>117</v>
      </c>
      <c r="KT299" s="151">
        <v>40</v>
      </c>
      <c r="KU299" s="151">
        <v>14</v>
      </c>
      <c r="KV299" s="151">
        <v>2</v>
      </c>
      <c r="KW299" s="151">
        <v>6</v>
      </c>
      <c r="KX299" s="151">
        <v>52</v>
      </c>
      <c r="KY299" s="151">
        <v>468</v>
      </c>
      <c r="KZ299" s="151">
        <v>63</v>
      </c>
      <c r="LA299" s="151">
        <v>703</v>
      </c>
      <c r="LB299" s="151">
        <v>101</v>
      </c>
      <c r="LC299" s="151">
        <v>0</v>
      </c>
      <c r="LD299" s="151">
        <v>1131</v>
      </c>
      <c r="LE299" s="151">
        <v>1610</v>
      </c>
      <c r="LF299" s="151">
        <v>865</v>
      </c>
      <c r="LG299" s="151">
        <v>145</v>
      </c>
      <c r="LH299" s="151">
        <v>797</v>
      </c>
      <c r="LI299" s="151">
        <v>344</v>
      </c>
      <c r="LJ299" s="151">
        <v>49</v>
      </c>
      <c r="LK299" s="151">
        <v>217</v>
      </c>
      <c r="LL299" s="151"/>
      <c r="LM299" s="151">
        <v>20</v>
      </c>
      <c r="LN299" s="151">
        <v>5095</v>
      </c>
      <c r="LO299" s="151">
        <v>336</v>
      </c>
      <c r="LP299" s="151">
        <v>208</v>
      </c>
      <c r="LQ299" s="151">
        <v>41</v>
      </c>
      <c r="LR299" s="151"/>
      <c r="LS299" s="151">
        <v>552</v>
      </c>
      <c r="LT299" s="151">
        <v>176</v>
      </c>
      <c r="LU299" s="151">
        <v>1339</v>
      </c>
      <c r="LV299" s="151">
        <v>348</v>
      </c>
      <c r="LW299" s="151">
        <v>445</v>
      </c>
      <c r="LX299" s="151">
        <v>586</v>
      </c>
      <c r="LY299" s="151">
        <v>1456</v>
      </c>
      <c r="LZ299" s="151">
        <v>106</v>
      </c>
      <c r="MA299" s="151">
        <v>257</v>
      </c>
      <c r="MB299" s="151">
        <v>177</v>
      </c>
      <c r="MC299" s="151">
        <v>30</v>
      </c>
      <c r="MD299" s="151">
        <v>25</v>
      </c>
      <c r="ME299" s="151">
        <v>33</v>
      </c>
      <c r="MF299" s="151">
        <v>138</v>
      </c>
      <c r="MG299" s="151">
        <v>184</v>
      </c>
      <c r="MH299" s="151">
        <v>1144</v>
      </c>
      <c r="MI299" s="151">
        <v>116</v>
      </c>
      <c r="MJ299" s="151">
        <v>313</v>
      </c>
      <c r="MK299" s="151">
        <v>46</v>
      </c>
      <c r="ML299" s="151">
        <v>190</v>
      </c>
      <c r="MM299" s="151">
        <v>198</v>
      </c>
      <c r="MN299" s="151">
        <v>120</v>
      </c>
      <c r="MO299" s="151">
        <v>149</v>
      </c>
      <c r="MP299" s="151">
        <v>154</v>
      </c>
      <c r="MQ299" s="151">
        <v>179</v>
      </c>
      <c r="MR299" s="151">
        <v>209</v>
      </c>
      <c r="MS299" s="151">
        <v>56</v>
      </c>
      <c r="MT299" s="151">
        <v>1217</v>
      </c>
      <c r="MU299" s="151">
        <v>67</v>
      </c>
      <c r="MV299" s="151">
        <v>52</v>
      </c>
      <c r="MW299" s="151">
        <v>69</v>
      </c>
      <c r="MX299" s="151">
        <v>16</v>
      </c>
      <c r="MY299" s="151">
        <v>58</v>
      </c>
      <c r="MZ299" s="151">
        <v>26</v>
      </c>
      <c r="NA299" s="151">
        <v>1848</v>
      </c>
      <c r="NB299" s="151">
        <v>490</v>
      </c>
      <c r="NC299" s="151">
        <v>14</v>
      </c>
      <c r="ND299" s="151">
        <v>111</v>
      </c>
      <c r="NE299" s="151">
        <v>29</v>
      </c>
      <c r="NF299" s="151">
        <v>30</v>
      </c>
      <c r="NG299" s="151">
        <v>5</v>
      </c>
      <c r="NH299" s="151">
        <v>30</v>
      </c>
      <c r="NI299" s="151">
        <v>2</v>
      </c>
      <c r="NJ299" s="151">
        <v>2113</v>
      </c>
      <c r="NK299" s="151">
        <v>0</v>
      </c>
      <c r="NL299" s="151">
        <v>18</v>
      </c>
      <c r="NM299" s="151">
        <v>13</v>
      </c>
      <c r="NN299" s="151">
        <v>25</v>
      </c>
      <c r="NO299" s="151">
        <v>91</v>
      </c>
      <c r="NP299" s="151">
        <v>274</v>
      </c>
      <c r="NQ299" s="151">
        <v>396</v>
      </c>
      <c r="NR299" s="151">
        <v>69</v>
      </c>
      <c r="NS299" s="151">
        <v>12</v>
      </c>
      <c r="NT299" s="151">
        <v>5</v>
      </c>
      <c r="NU299" s="151">
        <v>15</v>
      </c>
      <c r="NV299" s="151">
        <v>4</v>
      </c>
      <c r="NW299" s="151">
        <v>38</v>
      </c>
      <c r="NX299" s="151">
        <v>0</v>
      </c>
      <c r="NY299" s="151">
        <v>7</v>
      </c>
      <c r="NZ299" s="151">
        <v>22</v>
      </c>
      <c r="OA299" s="151"/>
      <c r="OB299" s="151">
        <v>150</v>
      </c>
      <c r="OC299" s="151">
        <v>61</v>
      </c>
      <c r="OD299" s="151"/>
      <c r="OE299" s="151">
        <v>27</v>
      </c>
      <c r="OF299" s="151">
        <v>5</v>
      </c>
      <c r="OG299" s="151"/>
      <c r="OH299" s="151">
        <v>2</v>
      </c>
      <c r="OI299" s="151">
        <v>11</v>
      </c>
      <c r="OJ299" s="151">
        <v>12568</v>
      </c>
      <c r="OK299" s="151">
        <v>77</v>
      </c>
      <c r="OL299" s="151">
        <v>1840</v>
      </c>
      <c r="OM299" s="151">
        <v>774</v>
      </c>
      <c r="ON299" s="151">
        <v>1</v>
      </c>
      <c r="OO299" s="152">
        <v>24</v>
      </c>
      <c r="OP299" s="142">
        <v>48152</v>
      </c>
      <c r="OQ299" s="153">
        <v>47460</v>
      </c>
      <c r="OR299" s="151"/>
      <c r="OS299" s="151"/>
      <c r="OT299" s="151"/>
      <c r="OU299" s="151"/>
      <c r="OV299" s="151"/>
      <c r="OW299" s="151"/>
      <c r="OX299" s="151"/>
      <c r="OY299" s="151"/>
      <c r="OZ299" s="151"/>
      <c r="PA299" s="151"/>
      <c r="PB299" s="151"/>
      <c r="PC299" s="151"/>
      <c r="PD299" s="151"/>
      <c r="PE299" s="151"/>
      <c r="PF299" s="151"/>
      <c r="PG299" s="151"/>
      <c r="PH299" s="151"/>
      <c r="PI299" s="151"/>
      <c r="PJ299" s="154"/>
      <c r="PK299" s="142">
        <v>47460</v>
      </c>
      <c r="PL299" s="142">
        <v>95611</v>
      </c>
    </row>
    <row r="300" spans="1:428" ht="15" x14ac:dyDescent="0.25">
      <c r="A300" s="156">
        <v>486000</v>
      </c>
      <c r="B300" s="157" t="s">
        <v>736</v>
      </c>
      <c r="C300" s="147" t="s">
        <v>479</v>
      </c>
      <c r="D300" s="153">
        <v>13</v>
      </c>
      <c r="E300" s="151">
        <v>77</v>
      </c>
      <c r="F300" s="151">
        <v>14</v>
      </c>
      <c r="G300" s="151">
        <v>10</v>
      </c>
      <c r="H300" s="151">
        <v>15</v>
      </c>
      <c r="I300" s="151">
        <v>25</v>
      </c>
      <c r="J300" s="151">
        <v>19</v>
      </c>
      <c r="K300" s="151">
        <v>15</v>
      </c>
      <c r="L300" s="151">
        <v>10</v>
      </c>
      <c r="M300" s="151">
        <v>4</v>
      </c>
      <c r="N300" s="151">
        <v>0</v>
      </c>
      <c r="O300" s="151">
        <v>5</v>
      </c>
      <c r="P300" s="151">
        <v>5</v>
      </c>
      <c r="Q300" s="151">
        <v>5772</v>
      </c>
      <c r="R300" s="151">
        <v>24</v>
      </c>
      <c r="S300" s="151">
        <v>7</v>
      </c>
      <c r="T300" s="151">
        <v>12</v>
      </c>
      <c r="U300" s="151">
        <v>8</v>
      </c>
      <c r="V300" s="151">
        <v>9</v>
      </c>
      <c r="W300" s="151">
        <v>8</v>
      </c>
      <c r="X300" s="151">
        <v>29</v>
      </c>
      <c r="Y300" s="151">
        <v>2145</v>
      </c>
      <c r="Z300" s="151">
        <v>1530</v>
      </c>
      <c r="AA300" s="151">
        <v>5</v>
      </c>
      <c r="AB300" s="151">
        <v>8</v>
      </c>
      <c r="AC300" s="151">
        <v>21</v>
      </c>
      <c r="AD300" s="151">
        <v>75</v>
      </c>
      <c r="AE300" s="151">
        <v>18</v>
      </c>
      <c r="AF300" s="151">
        <v>41</v>
      </c>
      <c r="AG300" s="151">
        <v>13</v>
      </c>
      <c r="AH300" s="151">
        <v>72</v>
      </c>
      <c r="AI300" s="151">
        <v>15</v>
      </c>
      <c r="AJ300" s="151">
        <v>27</v>
      </c>
      <c r="AK300" s="151">
        <v>29</v>
      </c>
      <c r="AL300" s="151">
        <v>51</v>
      </c>
      <c r="AM300" s="151">
        <v>50</v>
      </c>
      <c r="AN300" s="151">
        <v>3</v>
      </c>
      <c r="AO300" s="151">
        <v>6</v>
      </c>
      <c r="AP300" s="151">
        <v>1</v>
      </c>
      <c r="AQ300" s="151">
        <v>3</v>
      </c>
      <c r="AR300" s="151">
        <v>1</v>
      </c>
      <c r="AS300" s="151">
        <v>2</v>
      </c>
      <c r="AT300" s="151">
        <v>2</v>
      </c>
      <c r="AU300" s="151">
        <v>1</v>
      </c>
      <c r="AV300" s="151">
        <v>0</v>
      </c>
      <c r="AW300" s="151">
        <v>0</v>
      </c>
      <c r="AX300" s="151">
        <v>1</v>
      </c>
      <c r="AY300" s="151">
        <v>0</v>
      </c>
      <c r="AZ300" s="151">
        <v>0</v>
      </c>
      <c r="BA300" s="151">
        <v>0</v>
      </c>
      <c r="BB300" s="151">
        <v>1</v>
      </c>
      <c r="BC300" s="151">
        <v>0</v>
      </c>
      <c r="BD300" s="151">
        <v>10</v>
      </c>
      <c r="BE300" s="151">
        <v>1</v>
      </c>
      <c r="BF300" s="151">
        <v>0</v>
      </c>
      <c r="BG300" s="151">
        <v>0</v>
      </c>
      <c r="BH300" s="151">
        <v>0</v>
      </c>
      <c r="BI300" s="151">
        <v>0</v>
      </c>
      <c r="BJ300" s="151">
        <v>0</v>
      </c>
      <c r="BK300" s="151">
        <v>0</v>
      </c>
      <c r="BL300" s="151">
        <v>0</v>
      </c>
      <c r="BM300" s="151">
        <v>0</v>
      </c>
      <c r="BN300" s="151">
        <v>0</v>
      </c>
      <c r="BO300" s="151">
        <v>1</v>
      </c>
      <c r="BP300" s="151">
        <v>0</v>
      </c>
      <c r="BQ300" s="151">
        <v>0</v>
      </c>
      <c r="BR300" s="151">
        <v>1</v>
      </c>
      <c r="BS300" s="151">
        <v>1</v>
      </c>
      <c r="BT300" s="151">
        <v>0</v>
      </c>
      <c r="BU300" s="151">
        <v>0</v>
      </c>
      <c r="BV300" s="151">
        <v>0</v>
      </c>
      <c r="BW300" s="151">
        <v>1</v>
      </c>
      <c r="BX300" s="151">
        <v>0</v>
      </c>
      <c r="BY300" s="151">
        <v>2</v>
      </c>
      <c r="BZ300" s="151">
        <v>1</v>
      </c>
      <c r="CA300" s="151">
        <v>5</v>
      </c>
      <c r="CB300" s="151">
        <v>0</v>
      </c>
      <c r="CC300" s="151">
        <v>1</v>
      </c>
      <c r="CD300" s="151">
        <v>0</v>
      </c>
      <c r="CE300" s="151">
        <v>0</v>
      </c>
      <c r="CF300" s="151">
        <v>0</v>
      </c>
      <c r="CG300" s="151">
        <v>1</v>
      </c>
      <c r="CH300" s="151">
        <v>0</v>
      </c>
      <c r="CI300" s="151">
        <v>0</v>
      </c>
      <c r="CJ300" s="151">
        <v>2</v>
      </c>
      <c r="CK300" s="151">
        <v>0</v>
      </c>
      <c r="CL300" s="151">
        <v>0</v>
      </c>
      <c r="CM300" s="151">
        <v>0</v>
      </c>
      <c r="CN300" s="151">
        <v>0</v>
      </c>
      <c r="CO300" s="151">
        <v>0</v>
      </c>
      <c r="CP300" s="151">
        <v>4</v>
      </c>
      <c r="CQ300" s="151">
        <v>0</v>
      </c>
      <c r="CR300" s="151">
        <v>1</v>
      </c>
      <c r="CS300" s="151">
        <v>0</v>
      </c>
      <c r="CT300" s="151">
        <v>0</v>
      </c>
      <c r="CU300" s="151">
        <v>0</v>
      </c>
      <c r="CV300" s="151">
        <v>0</v>
      </c>
      <c r="CW300" s="151">
        <v>0</v>
      </c>
      <c r="CX300" s="151">
        <v>0</v>
      </c>
      <c r="CY300" s="151">
        <v>0</v>
      </c>
      <c r="CZ300" s="151">
        <v>0</v>
      </c>
      <c r="DA300" s="151">
        <v>0</v>
      </c>
      <c r="DB300" s="151">
        <v>0</v>
      </c>
      <c r="DC300" s="151">
        <v>0</v>
      </c>
      <c r="DD300" s="151">
        <v>0</v>
      </c>
      <c r="DE300" s="151">
        <v>0</v>
      </c>
      <c r="DF300" s="151">
        <v>0</v>
      </c>
      <c r="DG300" s="151">
        <v>0</v>
      </c>
      <c r="DH300" s="151">
        <v>1</v>
      </c>
      <c r="DI300" s="151">
        <v>3</v>
      </c>
      <c r="DJ300" s="151">
        <v>0</v>
      </c>
      <c r="DK300" s="151">
        <v>0</v>
      </c>
      <c r="DL300" s="151">
        <v>0</v>
      </c>
      <c r="DM300" s="151">
        <v>0</v>
      </c>
      <c r="DN300" s="151">
        <v>0</v>
      </c>
      <c r="DO300" s="151">
        <v>0</v>
      </c>
      <c r="DP300" s="151">
        <v>1</v>
      </c>
      <c r="DQ300" s="151">
        <v>0</v>
      </c>
      <c r="DR300" s="151">
        <v>0</v>
      </c>
      <c r="DS300" s="151">
        <v>0</v>
      </c>
      <c r="DT300" s="151">
        <v>0</v>
      </c>
      <c r="DU300" s="151">
        <v>0</v>
      </c>
      <c r="DV300" s="151">
        <v>0</v>
      </c>
      <c r="DW300" s="151">
        <v>0</v>
      </c>
      <c r="DX300" s="151">
        <v>0</v>
      </c>
      <c r="DY300" s="151">
        <v>0</v>
      </c>
      <c r="DZ300" s="151">
        <v>0</v>
      </c>
      <c r="EA300" s="151">
        <v>1</v>
      </c>
      <c r="EB300" s="151">
        <v>0</v>
      </c>
      <c r="EC300" s="151">
        <v>0</v>
      </c>
      <c r="ED300" s="151">
        <v>0</v>
      </c>
      <c r="EE300" s="151">
        <v>1</v>
      </c>
      <c r="EF300" s="151">
        <v>0</v>
      </c>
      <c r="EG300" s="151">
        <v>0</v>
      </c>
      <c r="EH300" s="151">
        <v>1</v>
      </c>
      <c r="EI300" s="151">
        <v>0</v>
      </c>
      <c r="EJ300" s="151">
        <v>0</v>
      </c>
      <c r="EK300" s="151">
        <v>0</v>
      </c>
      <c r="EL300" s="151">
        <v>1</v>
      </c>
      <c r="EM300" s="151">
        <v>0</v>
      </c>
      <c r="EN300" s="151">
        <v>0</v>
      </c>
      <c r="EO300" s="151">
        <v>0</v>
      </c>
      <c r="EP300" s="151">
        <v>3</v>
      </c>
      <c r="EQ300" s="151">
        <v>0</v>
      </c>
      <c r="ER300" s="151">
        <v>0</v>
      </c>
      <c r="ES300" s="151">
        <v>1</v>
      </c>
      <c r="ET300" s="151">
        <v>0</v>
      </c>
      <c r="EU300" s="151">
        <v>0</v>
      </c>
      <c r="EV300" s="151">
        <v>0</v>
      </c>
      <c r="EW300" s="151">
        <v>0</v>
      </c>
      <c r="EX300" s="151">
        <v>0</v>
      </c>
      <c r="EY300" s="151">
        <v>1</v>
      </c>
      <c r="EZ300" s="151">
        <v>1</v>
      </c>
      <c r="FA300" s="151">
        <v>1</v>
      </c>
      <c r="FB300" s="151">
        <v>1</v>
      </c>
      <c r="FC300" s="151">
        <v>1</v>
      </c>
      <c r="FD300" s="151">
        <v>1</v>
      </c>
      <c r="FE300" s="151">
        <v>0</v>
      </c>
      <c r="FF300" s="151">
        <v>0</v>
      </c>
      <c r="FG300" s="151">
        <v>1</v>
      </c>
      <c r="FH300" s="151">
        <v>1</v>
      </c>
      <c r="FI300" s="151">
        <v>0</v>
      </c>
      <c r="FJ300" s="151">
        <v>0</v>
      </c>
      <c r="FK300" s="151">
        <v>0</v>
      </c>
      <c r="FL300" s="151">
        <v>0</v>
      </c>
      <c r="FM300" s="151">
        <v>0</v>
      </c>
      <c r="FN300" s="151">
        <v>0</v>
      </c>
      <c r="FO300" s="151">
        <v>0</v>
      </c>
      <c r="FP300" s="151">
        <v>0</v>
      </c>
      <c r="FQ300" s="151">
        <v>1</v>
      </c>
      <c r="FR300" s="151">
        <v>0</v>
      </c>
      <c r="FS300" s="151">
        <v>0</v>
      </c>
      <c r="FT300" s="151">
        <v>0</v>
      </c>
      <c r="FU300" s="151">
        <v>1</v>
      </c>
      <c r="FV300" s="151">
        <v>1</v>
      </c>
      <c r="FW300" s="151">
        <v>1</v>
      </c>
      <c r="FX300" s="151">
        <v>0</v>
      </c>
      <c r="FY300" s="151">
        <v>2</v>
      </c>
      <c r="FZ300" s="151">
        <v>2</v>
      </c>
      <c r="GA300" s="151">
        <v>2</v>
      </c>
      <c r="GB300" s="151">
        <v>0</v>
      </c>
      <c r="GC300" s="151">
        <v>0</v>
      </c>
      <c r="GD300" s="151">
        <v>0</v>
      </c>
      <c r="GE300" s="151">
        <v>1</v>
      </c>
      <c r="GF300" s="151">
        <v>0</v>
      </c>
      <c r="GG300" s="151">
        <v>1</v>
      </c>
      <c r="GH300" s="151">
        <v>3</v>
      </c>
      <c r="GI300" s="151">
        <v>4</v>
      </c>
      <c r="GJ300" s="151">
        <v>1</v>
      </c>
      <c r="GK300" s="151">
        <v>0</v>
      </c>
      <c r="GL300" s="151">
        <v>0</v>
      </c>
      <c r="GM300" s="151">
        <v>0</v>
      </c>
      <c r="GN300" s="151">
        <v>0</v>
      </c>
      <c r="GO300" s="151">
        <v>0</v>
      </c>
      <c r="GP300" s="151">
        <v>2</v>
      </c>
      <c r="GQ300" s="151">
        <v>6</v>
      </c>
      <c r="GR300" s="151">
        <v>1</v>
      </c>
      <c r="GS300" s="151">
        <v>2</v>
      </c>
      <c r="GT300" s="151">
        <v>1</v>
      </c>
      <c r="GU300" s="151">
        <v>3</v>
      </c>
      <c r="GV300" s="151">
        <v>3</v>
      </c>
      <c r="GW300" s="151">
        <v>2</v>
      </c>
      <c r="GX300" s="151">
        <v>0</v>
      </c>
      <c r="GY300" s="151">
        <v>1</v>
      </c>
      <c r="GZ300" s="151">
        <v>0</v>
      </c>
      <c r="HA300" s="151">
        <v>3</v>
      </c>
      <c r="HB300" s="151">
        <v>1</v>
      </c>
      <c r="HC300" s="151">
        <v>4</v>
      </c>
      <c r="HD300" s="151">
        <v>0</v>
      </c>
      <c r="HE300" s="151">
        <v>1</v>
      </c>
      <c r="HF300" s="151">
        <v>1</v>
      </c>
      <c r="HG300" s="151">
        <v>1</v>
      </c>
      <c r="HH300" s="151">
        <v>6</v>
      </c>
      <c r="HI300" s="151">
        <v>1</v>
      </c>
      <c r="HJ300" s="151">
        <v>0</v>
      </c>
      <c r="HK300" s="151">
        <v>0</v>
      </c>
      <c r="HL300" s="151">
        <v>2</v>
      </c>
      <c r="HM300" s="151">
        <v>0</v>
      </c>
      <c r="HN300" s="151">
        <v>2</v>
      </c>
      <c r="HO300" s="151">
        <v>5</v>
      </c>
      <c r="HP300" s="151">
        <v>4</v>
      </c>
      <c r="HQ300" s="151">
        <v>0</v>
      </c>
      <c r="HR300" s="151">
        <v>0</v>
      </c>
      <c r="HS300" s="151">
        <v>0</v>
      </c>
      <c r="HT300" s="151">
        <v>0</v>
      </c>
      <c r="HU300" s="151">
        <v>1</v>
      </c>
      <c r="HV300" s="151">
        <v>9</v>
      </c>
      <c r="HW300" s="151">
        <v>7</v>
      </c>
      <c r="HX300" s="151">
        <v>8</v>
      </c>
      <c r="HY300" s="151">
        <v>1</v>
      </c>
      <c r="HZ300" s="151">
        <v>0</v>
      </c>
      <c r="IA300" s="151">
        <v>0</v>
      </c>
      <c r="IB300" s="151">
        <v>0</v>
      </c>
      <c r="IC300" s="151">
        <v>9</v>
      </c>
      <c r="ID300" s="151">
        <v>0</v>
      </c>
      <c r="IE300" s="151">
        <v>18533</v>
      </c>
      <c r="IF300" s="151">
        <v>74</v>
      </c>
      <c r="IG300" s="151">
        <v>26</v>
      </c>
      <c r="IH300" s="151">
        <v>86</v>
      </c>
      <c r="II300" s="151">
        <v>161</v>
      </c>
      <c r="IJ300" s="151">
        <v>14</v>
      </c>
      <c r="IK300" s="151">
        <v>2</v>
      </c>
      <c r="IL300" s="151">
        <v>20</v>
      </c>
      <c r="IM300" s="151">
        <v>76</v>
      </c>
      <c r="IN300" s="151">
        <v>33</v>
      </c>
      <c r="IO300" s="151">
        <v>5</v>
      </c>
      <c r="IP300" s="151">
        <v>1</v>
      </c>
      <c r="IQ300" s="151">
        <v>2</v>
      </c>
      <c r="IR300" s="151">
        <v>0</v>
      </c>
      <c r="IS300" s="151">
        <v>1</v>
      </c>
      <c r="IT300" s="151">
        <v>41</v>
      </c>
      <c r="IU300" s="151">
        <v>10</v>
      </c>
      <c r="IV300" s="151">
        <v>13</v>
      </c>
      <c r="IW300" s="151">
        <v>9</v>
      </c>
      <c r="IX300" s="151">
        <v>9</v>
      </c>
      <c r="IY300" s="151">
        <v>6</v>
      </c>
      <c r="IZ300" s="151">
        <v>8</v>
      </c>
      <c r="JA300" s="151">
        <v>20</v>
      </c>
      <c r="JB300" s="151">
        <v>3</v>
      </c>
      <c r="JC300" s="151">
        <v>2</v>
      </c>
      <c r="JD300" s="151">
        <v>0</v>
      </c>
      <c r="JE300" s="151">
        <v>1</v>
      </c>
      <c r="JF300" s="151">
        <v>2</v>
      </c>
      <c r="JG300" s="151">
        <v>1</v>
      </c>
      <c r="JH300" s="151">
        <v>8</v>
      </c>
      <c r="JI300" s="151">
        <v>2</v>
      </c>
      <c r="JJ300" s="151">
        <v>0</v>
      </c>
      <c r="JK300" s="151">
        <v>1</v>
      </c>
      <c r="JL300" s="151">
        <v>8</v>
      </c>
      <c r="JM300" s="151">
        <v>3</v>
      </c>
      <c r="JN300" s="151">
        <v>17</v>
      </c>
      <c r="JO300" s="151">
        <v>4</v>
      </c>
      <c r="JP300" s="151">
        <v>13</v>
      </c>
      <c r="JQ300" s="151">
        <v>1</v>
      </c>
      <c r="JR300" s="151">
        <v>9</v>
      </c>
      <c r="JS300" s="151">
        <v>3</v>
      </c>
      <c r="JT300" s="151">
        <v>25</v>
      </c>
      <c r="JU300" s="151">
        <v>2</v>
      </c>
      <c r="JV300" s="151"/>
      <c r="JW300" s="151">
        <v>17</v>
      </c>
      <c r="JX300" s="151">
        <v>9</v>
      </c>
      <c r="JY300" s="151">
        <v>5</v>
      </c>
      <c r="JZ300" s="151">
        <v>10</v>
      </c>
      <c r="KA300" s="151">
        <v>2</v>
      </c>
      <c r="KB300" s="151">
        <v>6</v>
      </c>
      <c r="KC300" s="151">
        <v>2</v>
      </c>
      <c r="KD300" s="151">
        <v>8</v>
      </c>
      <c r="KE300" s="151">
        <v>5</v>
      </c>
      <c r="KF300" s="151">
        <v>408</v>
      </c>
      <c r="KG300" s="151">
        <v>82</v>
      </c>
      <c r="KH300" s="151">
        <v>80</v>
      </c>
      <c r="KI300" s="151">
        <v>326</v>
      </c>
      <c r="KJ300" s="151">
        <v>35</v>
      </c>
      <c r="KK300" s="151">
        <v>2</v>
      </c>
      <c r="KL300" s="151">
        <v>27</v>
      </c>
      <c r="KM300" s="151">
        <v>111</v>
      </c>
      <c r="KN300" s="151">
        <v>77</v>
      </c>
      <c r="KO300" s="151">
        <v>0</v>
      </c>
      <c r="KP300" s="151">
        <v>0</v>
      </c>
      <c r="KQ300" s="151">
        <v>1</v>
      </c>
      <c r="KR300" s="151">
        <v>0</v>
      </c>
      <c r="KS300" s="151">
        <v>2</v>
      </c>
      <c r="KT300" s="151">
        <v>1</v>
      </c>
      <c r="KU300" s="151">
        <v>0</v>
      </c>
      <c r="KV300" s="151">
        <v>0</v>
      </c>
      <c r="KW300" s="151">
        <v>0</v>
      </c>
      <c r="KX300" s="151">
        <v>2</v>
      </c>
      <c r="KY300" s="151">
        <v>3</v>
      </c>
      <c r="KZ300" s="151">
        <v>1</v>
      </c>
      <c r="LA300" s="151">
        <v>7</v>
      </c>
      <c r="LB300" s="151">
        <v>1</v>
      </c>
      <c r="LC300" s="151">
        <v>0</v>
      </c>
      <c r="LD300" s="151">
        <v>61</v>
      </c>
      <c r="LE300" s="151">
        <v>52</v>
      </c>
      <c r="LF300" s="151">
        <v>41</v>
      </c>
      <c r="LG300" s="151">
        <v>7</v>
      </c>
      <c r="LH300" s="151"/>
      <c r="LI300" s="151">
        <v>0</v>
      </c>
      <c r="LJ300" s="151">
        <v>0</v>
      </c>
      <c r="LK300" s="151">
        <v>17</v>
      </c>
      <c r="LL300" s="151">
        <v>7</v>
      </c>
      <c r="LM300" s="151">
        <v>1</v>
      </c>
      <c r="LN300" s="151">
        <v>97</v>
      </c>
      <c r="LO300" s="151">
        <v>13</v>
      </c>
      <c r="LP300" s="151">
        <v>8</v>
      </c>
      <c r="LQ300" s="151">
        <v>4</v>
      </c>
      <c r="LR300" s="151">
        <v>3</v>
      </c>
      <c r="LS300" s="151">
        <v>1</v>
      </c>
      <c r="LT300" s="151">
        <v>2</v>
      </c>
      <c r="LU300" s="151">
        <v>16</v>
      </c>
      <c r="LV300" s="151">
        <v>4</v>
      </c>
      <c r="LW300" s="151">
        <v>1</v>
      </c>
      <c r="LX300" s="151">
        <v>10</v>
      </c>
      <c r="LY300" s="151">
        <v>1</v>
      </c>
      <c r="LZ300" s="151">
        <v>0</v>
      </c>
      <c r="MA300" s="151">
        <v>6</v>
      </c>
      <c r="MB300" s="151">
        <v>1</v>
      </c>
      <c r="MC300" s="151">
        <v>1</v>
      </c>
      <c r="MD300" s="151">
        <v>0</v>
      </c>
      <c r="ME300" s="151">
        <v>1</v>
      </c>
      <c r="MF300" s="151">
        <v>1</v>
      </c>
      <c r="MG300" s="151">
        <v>15</v>
      </c>
      <c r="MH300" s="151">
        <v>1</v>
      </c>
      <c r="MI300" s="151">
        <v>81</v>
      </c>
      <c r="MJ300" s="151">
        <v>2</v>
      </c>
      <c r="MK300" s="151">
        <v>5</v>
      </c>
      <c r="ML300" s="151">
        <v>3</v>
      </c>
      <c r="MM300" s="151">
        <v>1</v>
      </c>
      <c r="MN300" s="151">
        <v>3</v>
      </c>
      <c r="MO300" s="151">
        <v>3</v>
      </c>
      <c r="MP300" s="151">
        <v>25</v>
      </c>
      <c r="MQ300" s="151">
        <v>1</v>
      </c>
      <c r="MR300" s="151">
        <v>5</v>
      </c>
      <c r="MS300" s="151">
        <v>17</v>
      </c>
      <c r="MT300" s="151">
        <v>7</v>
      </c>
      <c r="MU300" s="151">
        <v>0</v>
      </c>
      <c r="MV300" s="151">
        <v>3</v>
      </c>
      <c r="MW300" s="151">
        <v>2</v>
      </c>
      <c r="MX300" s="151">
        <v>1</v>
      </c>
      <c r="MY300" s="151">
        <v>2</v>
      </c>
      <c r="MZ300" s="151">
        <v>4</v>
      </c>
      <c r="NA300" s="151">
        <v>26</v>
      </c>
      <c r="NB300" s="151">
        <v>11</v>
      </c>
      <c r="NC300" s="151">
        <v>2</v>
      </c>
      <c r="ND300" s="151">
        <v>5</v>
      </c>
      <c r="NE300" s="151">
        <v>3</v>
      </c>
      <c r="NF300" s="151">
        <v>1</v>
      </c>
      <c r="NG300" s="151">
        <v>1</v>
      </c>
      <c r="NH300" s="151">
        <v>0</v>
      </c>
      <c r="NI300" s="151">
        <v>0</v>
      </c>
      <c r="NJ300" s="151">
        <v>1</v>
      </c>
      <c r="NK300" s="151">
        <v>1</v>
      </c>
      <c r="NL300" s="151">
        <v>1</v>
      </c>
      <c r="NM300" s="151">
        <v>4</v>
      </c>
      <c r="NN300" s="151">
        <v>7</v>
      </c>
      <c r="NO300" s="151">
        <v>17</v>
      </c>
      <c r="NP300" s="151">
        <v>25</v>
      </c>
      <c r="NQ300" s="151">
        <v>30</v>
      </c>
      <c r="NR300" s="151">
        <v>2</v>
      </c>
      <c r="NS300" s="151">
        <v>12</v>
      </c>
      <c r="NT300" s="151">
        <v>0</v>
      </c>
      <c r="NU300" s="151">
        <v>3</v>
      </c>
      <c r="NV300" s="151">
        <v>1</v>
      </c>
      <c r="NW300" s="151">
        <v>2</v>
      </c>
      <c r="NX300" s="151">
        <v>0</v>
      </c>
      <c r="NY300" s="151">
        <v>5</v>
      </c>
      <c r="NZ300" s="151">
        <v>2</v>
      </c>
      <c r="OA300" s="151">
        <v>7</v>
      </c>
      <c r="OB300" s="151">
        <v>2</v>
      </c>
      <c r="OC300" s="151">
        <v>9</v>
      </c>
      <c r="OD300" s="151"/>
      <c r="OE300" s="151">
        <v>173</v>
      </c>
      <c r="OF300" s="151">
        <v>26</v>
      </c>
      <c r="OG300" s="151">
        <v>5</v>
      </c>
      <c r="OH300" s="151">
        <v>557</v>
      </c>
      <c r="OI300" s="151">
        <v>2</v>
      </c>
      <c r="OJ300" s="151">
        <v>497</v>
      </c>
      <c r="OK300" s="151">
        <v>69</v>
      </c>
      <c r="OL300" s="151">
        <v>575</v>
      </c>
      <c r="OM300" s="151">
        <v>197</v>
      </c>
      <c r="ON300" s="151">
        <v>5685</v>
      </c>
      <c r="OO300" s="152">
        <v>1055</v>
      </c>
      <c r="OP300" s="142">
        <v>40428</v>
      </c>
      <c r="OQ300" s="153">
        <v>2986</v>
      </c>
      <c r="OR300" s="151"/>
      <c r="OS300" s="151"/>
      <c r="OT300" s="151"/>
      <c r="OU300" s="151"/>
      <c r="OV300" s="151">
        <v>-4627</v>
      </c>
      <c r="OW300" s="151">
        <v>11409</v>
      </c>
      <c r="OX300" s="151"/>
      <c r="OY300" s="151"/>
      <c r="OZ300" s="151"/>
      <c r="PA300" s="151"/>
      <c r="PB300" s="151"/>
      <c r="PC300" s="151"/>
      <c r="PD300" s="151"/>
      <c r="PE300" s="151"/>
      <c r="PF300" s="151"/>
      <c r="PG300" s="151"/>
      <c r="PH300" s="151"/>
      <c r="PI300" s="151"/>
      <c r="PJ300" s="154"/>
      <c r="PK300" s="142">
        <v>9768</v>
      </c>
      <c r="PL300" s="142">
        <v>50196</v>
      </c>
    </row>
    <row r="301" spans="1:428" ht="15" x14ac:dyDescent="0.25">
      <c r="A301" s="156" t="s">
        <v>640</v>
      </c>
      <c r="B301" s="157" t="s">
        <v>736</v>
      </c>
      <c r="C301" s="147" t="s">
        <v>1874</v>
      </c>
      <c r="D301" s="153"/>
      <c r="E301" s="151"/>
      <c r="F301" s="151"/>
      <c r="G301" s="151"/>
      <c r="H301" s="151"/>
      <c r="I301" s="151"/>
      <c r="J301" s="151"/>
      <c r="K301" s="151"/>
      <c r="L301" s="151"/>
      <c r="M301" s="151"/>
      <c r="N301" s="151"/>
      <c r="O301" s="151">
        <v>38</v>
      </c>
      <c r="P301" s="151">
        <v>44</v>
      </c>
      <c r="Q301" s="151">
        <v>12</v>
      </c>
      <c r="R301" s="151">
        <v>40</v>
      </c>
      <c r="S301" s="151"/>
      <c r="T301" s="151">
        <v>6</v>
      </c>
      <c r="U301" s="151">
        <v>377</v>
      </c>
      <c r="V301" s="151"/>
      <c r="W301" s="151"/>
      <c r="X301" s="151">
        <v>6</v>
      </c>
      <c r="Y301" s="151">
        <v>8376</v>
      </c>
      <c r="Z301" s="151">
        <v>438</v>
      </c>
      <c r="AA301" s="151">
        <v>8</v>
      </c>
      <c r="AB301" s="151"/>
      <c r="AC301" s="151"/>
      <c r="AD301" s="151"/>
      <c r="AE301" s="151"/>
      <c r="AF301" s="151"/>
      <c r="AG301" s="151"/>
      <c r="AH301" s="151"/>
      <c r="AI301" s="151"/>
      <c r="AJ301" s="151"/>
      <c r="AK301" s="151"/>
      <c r="AL301" s="151"/>
      <c r="AM301" s="151"/>
      <c r="AN301" s="151">
        <v>49</v>
      </c>
      <c r="AO301" s="151">
        <v>96</v>
      </c>
      <c r="AP301" s="151">
        <v>284</v>
      </c>
      <c r="AQ301" s="151">
        <v>100</v>
      </c>
      <c r="AR301" s="151">
        <v>20</v>
      </c>
      <c r="AS301" s="151"/>
      <c r="AT301" s="151">
        <v>16</v>
      </c>
      <c r="AU301" s="151">
        <v>177</v>
      </c>
      <c r="AV301" s="151">
        <v>277</v>
      </c>
      <c r="AW301" s="151">
        <v>31</v>
      </c>
      <c r="AX301" s="151">
        <v>7</v>
      </c>
      <c r="AY301" s="151">
        <v>3</v>
      </c>
      <c r="AZ301" s="151"/>
      <c r="BA301" s="151">
        <v>4</v>
      </c>
      <c r="BB301" s="151">
        <v>76</v>
      </c>
      <c r="BC301" s="151">
        <v>7</v>
      </c>
      <c r="BD301" s="151">
        <v>20</v>
      </c>
      <c r="BE301" s="151">
        <v>29</v>
      </c>
      <c r="BF301" s="151">
        <v>12</v>
      </c>
      <c r="BG301" s="151">
        <v>4</v>
      </c>
      <c r="BH301" s="151">
        <v>12</v>
      </c>
      <c r="BI301" s="151"/>
      <c r="BJ301" s="151">
        <v>7</v>
      </c>
      <c r="BK301" s="151">
        <v>27</v>
      </c>
      <c r="BL301" s="151">
        <v>7</v>
      </c>
      <c r="BM301" s="151"/>
      <c r="BN301" s="151"/>
      <c r="BO301" s="151">
        <v>49</v>
      </c>
      <c r="BP301" s="151"/>
      <c r="BQ301" s="151"/>
      <c r="BR301" s="151"/>
      <c r="BS301" s="151"/>
      <c r="BT301" s="151"/>
      <c r="BU301" s="151"/>
      <c r="BV301" s="151"/>
      <c r="BW301" s="151"/>
      <c r="BX301" s="151"/>
      <c r="BY301" s="151">
        <v>6</v>
      </c>
      <c r="BZ301" s="151"/>
      <c r="CA301" s="151">
        <v>20</v>
      </c>
      <c r="CB301" s="151"/>
      <c r="CC301" s="151"/>
      <c r="CD301" s="151"/>
      <c r="CE301" s="151"/>
      <c r="CF301" s="151"/>
      <c r="CG301" s="151">
        <v>4</v>
      </c>
      <c r="CH301" s="151">
        <v>6</v>
      </c>
      <c r="CI301" s="151"/>
      <c r="CJ301" s="151"/>
      <c r="CK301" s="151"/>
      <c r="CL301" s="151"/>
      <c r="CM301" s="151"/>
      <c r="CN301" s="151"/>
      <c r="CO301" s="151"/>
      <c r="CP301" s="151">
        <v>12</v>
      </c>
      <c r="CQ301" s="151"/>
      <c r="CR301" s="151"/>
      <c r="CS301" s="151"/>
      <c r="CT301" s="151"/>
      <c r="CU301" s="151"/>
      <c r="CV301" s="151"/>
      <c r="CW301" s="151"/>
      <c r="CX301" s="151"/>
      <c r="CY301" s="151"/>
      <c r="CZ301" s="151"/>
      <c r="DA301" s="151"/>
      <c r="DB301" s="151"/>
      <c r="DC301" s="151"/>
      <c r="DD301" s="151"/>
      <c r="DE301" s="151"/>
      <c r="DF301" s="151"/>
      <c r="DG301" s="151"/>
      <c r="DH301" s="151"/>
      <c r="DI301" s="151"/>
      <c r="DJ301" s="151"/>
      <c r="DK301" s="151"/>
      <c r="DL301" s="151"/>
      <c r="DM301" s="151"/>
      <c r="DN301" s="151"/>
      <c r="DO301" s="151"/>
      <c r="DP301" s="151"/>
      <c r="DQ301" s="151"/>
      <c r="DR301" s="151"/>
      <c r="DS301" s="151"/>
      <c r="DT301" s="151"/>
      <c r="DU301" s="151"/>
      <c r="DV301" s="151"/>
      <c r="DW301" s="151"/>
      <c r="DX301" s="151"/>
      <c r="DY301" s="151"/>
      <c r="DZ301" s="151"/>
      <c r="EA301" s="151"/>
      <c r="EB301" s="151"/>
      <c r="EC301" s="151"/>
      <c r="ED301" s="151"/>
      <c r="EE301" s="151"/>
      <c r="EF301" s="151"/>
      <c r="EG301" s="151"/>
      <c r="EH301" s="151"/>
      <c r="EI301" s="151"/>
      <c r="EJ301" s="151"/>
      <c r="EK301" s="151"/>
      <c r="EL301" s="151"/>
      <c r="EM301" s="151"/>
      <c r="EN301" s="151">
        <v>3</v>
      </c>
      <c r="EO301" s="151"/>
      <c r="EP301" s="151"/>
      <c r="EQ301" s="151"/>
      <c r="ER301" s="151"/>
      <c r="ES301" s="151"/>
      <c r="ET301" s="151"/>
      <c r="EU301" s="151"/>
      <c r="EV301" s="151"/>
      <c r="EW301" s="151"/>
      <c r="EX301" s="151"/>
      <c r="EY301" s="151"/>
      <c r="EZ301" s="151"/>
      <c r="FA301" s="151"/>
      <c r="FB301" s="151"/>
      <c r="FC301" s="151">
        <v>8</v>
      </c>
      <c r="FD301" s="151">
        <v>2</v>
      </c>
      <c r="FE301" s="151"/>
      <c r="FF301" s="151"/>
      <c r="FG301" s="151"/>
      <c r="FH301" s="151"/>
      <c r="FI301" s="151"/>
      <c r="FJ301" s="151"/>
      <c r="FK301" s="151"/>
      <c r="FL301" s="151"/>
      <c r="FM301" s="151"/>
      <c r="FN301" s="151"/>
      <c r="FO301" s="151"/>
      <c r="FP301" s="151"/>
      <c r="FQ301" s="151"/>
      <c r="FR301" s="151"/>
      <c r="FS301" s="151"/>
      <c r="FT301" s="151"/>
      <c r="FU301" s="151"/>
      <c r="FV301" s="151"/>
      <c r="FW301" s="151"/>
      <c r="FX301" s="151">
        <v>323</v>
      </c>
      <c r="FY301" s="151"/>
      <c r="FZ301" s="151">
        <v>20</v>
      </c>
      <c r="GA301" s="151"/>
      <c r="GB301" s="151"/>
      <c r="GC301" s="151"/>
      <c r="GD301" s="151"/>
      <c r="GE301" s="151">
        <v>109</v>
      </c>
      <c r="GF301" s="151"/>
      <c r="GG301" s="151"/>
      <c r="GH301" s="151"/>
      <c r="GI301" s="151">
        <v>41</v>
      </c>
      <c r="GJ301" s="151"/>
      <c r="GK301" s="151">
        <v>5</v>
      </c>
      <c r="GL301" s="151">
        <v>33</v>
      </c>
      <c r="GM301" s="151">
        <v>50</v>
      </c>
      <c r="GN301" s="151"/>
      <c r="GO301" s="151"/>
      <c r="GP301" s="151"/>
      <c r="GQ301" s="151">
        <v>14</v>
      </c>
      <c r="GR301" s="151">
        <v>8</v>
      </c>
      <c r="GS301" s="151">
        <v>8</v>
      </c>
      <c r="GT301" s="151"/>
      <c r="GU301" s="151">
        <v>7</v>
      </c>
      <c r="GV301" s="151"/>
      <c r="GW301" s="151"/>
      <c r="GX301" s="151"/>
      <c r="GY301" s="151">
        <v>3</v>
      </c>
      <c r="GZ301" s="151">
        <v>45</v>
      </c>
      <c r="HA301" s="151"/>
      <c r="HB301" s="151">
        <v>209</v>
      </c>
      <c r="HC301" s="151"/>
      <c r="HD301" s="151"/>
      <c r="HE301" s="151"/>
      <c r="HF301" s="151"/>
      <c r="HG301" s="151"/>
      <c r="HH301" s="151">
        <v>11</v>
      </c>
      <c r="HI301" s="151">
        <v>10</v>
      </c>
      <c r="HJ301" s="151">
        <v>14</v>
      </c>
      <c r="HK301" s="151"/>
      <c r="HL301" s="151"/>
      <c r="HM301" s="151"/>
      <c r="HN301" s="151"/>
      <c r="HO301" s="151"/>
      <c r="HP301" s="151">
        <v>15</v>
      </c>
      <c r="HQ301" s="151"/>
      <c r="HR301" s="151">
        <v>27</v>
      </c>
      <c r="HS301" s="151"/>
      <c r="HT301" s="151"/>
      <c r="HU301" s="151">
        <v>16</v>
      </c>
      <c r="HV301" s="151"/>
      <c r="HW301" s="151">
        <v>36</v>
      </c>
      <c r="HX301" s="151">
        <v>225</v>
      </c>
      <c r="HY301" s="151">
        <v>26</v>
      </c>
      <c r="HZ301" s="151"/>
      <c r="IA301" s="151"/>
      <c r="IB301" s="151">
        <v>92</v>
      </c>
      <c r="IC301" s="151">
        <v>346</v>
      </c>
      <c r="ID301" s="151"/>
      <c r="IE301" s="151">
        <v>626</v>
      </c>
      <c r="IF301" s="151">
        <v>120</v>
      </c>
      <c r="IG301" s="151">
        <v>29</v>
      </c>
      <c r="IH301" s="151">
        <v>40</v>
      </c>
      <c r="II301" s="151"/>
      <c r="IJ301" s="151"/>
      <c r="IK301" s="151"/>
      <c r="IL301" s="151">
        <v>5</v>
      </c>
      <c r="IM301" s="151"/>
      <c r="IN301" s="151">
        <v>89</v>
      </c>
      <c r="IO301" s="151">
        <v>31</v>
      </c>
      <c r="IP301" s="151"/>
      <c r="IQ301" s="151"/>
      <c r="IR301" s="151"/>
      <c r="IS301" s="151"/>
      <c r="IT301" s="151">
        <v>11</v>
      </c>
      <c r="IU301" s="151"/>
      <c r="IV301" s="151">
        <v>6</v>
      </c>
      <c r="IW301" s="151">
        <v>8</v>
      </c>
      <c r="IX301" s="151">
        <v>4</v>
      </c>
      <c r="IY301" s="151"/>
      <c r="IZ301" s="151"/>
      <c r="JA301" s="151">
        <v>21</v>
      </c>
      <c r="JB301" s="151">
        <v>42</v>
      </c>
      <c r="JC301" s="151">
        <v>31</v>
      </c>
      <c r="JD301" s="151"/>
      <c r="JE301" s="151">
        <v>19</v>
      </c>
      <c r="JF301" s="151">
        <v>76</v>
      </c>
      <c r="JG301" s="151">
        <v>17</v>
      </c>
      <c r="JH301" s="151">
        <v>145</v>
      </c>
      <c r="JI301" s="151">
        <v>148</v>
      </c>
      <c r="JJ301" s="151"/>
      <c r="JK301" s="151">
        <v>11</v>
      </c>
      <c r="JL301" s="151">
        <v>1828</v>
      </c>
      <c r="JM301" s="151">
        <v>1601</v>
      </c>
      <c r="JN301" s="151">
        <v>2879</v>
      </c>
      <c r="JO301" s="151">
        <v>1637</v>
      </c>
      <c r="JP301" s="151">
        <v>3517</v>
      </c>
      <c r="JQ301" s="151">
        <v>1382</v>
      </c>
      <c r="JR301" s="151">
        <v>1366</v>
      </c>
      <c r="JS301" s="151">
        <v>270</v>
      </c>
      <c r="JT301" s="151">
        <v>4599</v>
      </c>
      <c r="JU301" s="151">
        <v>400</v>
      </c>
      <c r="JV301" s="151"/>
      <c r="JW301" s="151">
        <v>1099</v>
      </c>
      <c r="JX301" s="151">
        <v>437</v>
      </c>
      <c r="JY301" s="151">
        <v>160</v>
      </c>
      <c r="JZ301" s="151">
        <v>744</v>
      </c>
      <c r="KA301" s="151">
        <v>297</v>
      </c>
      <c r="KB301" s="151">
        <v>156</v>
      </c>
      <c r="KC301" s="151">
        <v>294</v>
      </c>
      <c r="KD301" s="151">
        <v>1637</v>
      </c>
      <c r="KE301" s="151">
        <v>907</v>
      </c>
      <c r="KF301" s="151">
        <v>23545</v>
      </c>
      <c r="KG301" s="151">
        <v>1023</v>
      </c>
      <c r="KH301" s="151">
        <v>3597</v>
      </c>
      <c r="KI301" s="151">
        <v>29523</v>
      </c>
      <c r="KJ301" s="151">
        <v>453</v>
      </c>
      <c r="KK301" s="151">
        <v>244</v>
      </c>
      <c r="KL301" s="151">
        <v>15839</v>
      </c>
      <c r="KM301" s="151">
        <v>9414</v>
      </c>
      <c r="KN301" s="151">
        <v>4144</v>
      </c>
      <c r="KO301" s="151">
        <v>81</v>
      </c>
      <c r="KP301" s="151">
        <v>94</v>
      </c>
      <c r="KQ301" s="151">
        <v>175</v>
      </c>
      <c r="KR301" s="151">
        <v>58</v>
      </c>
      <c r="KS301" s="151">
        <v>25</v>
      </c>
      <c r="KT301" s="151">
        <v>124</v>
      </c>
      <c r="KU301" s="151">
        <v>15</v>
      </c>
      <c r="KV301" s="151"/>
      <c r="KW301" s="151">
        <v>2</v>
      </c>
      <c r="KX301" s="151">
        <v>25</v>
      </c>
      <c r="KY301" s="151">
        <v>89</v>
      </c>
      <c r="KZ301" s="151">
        <v>12</v>
      </c>
      <c r="LA301" s="151">
        <v>563</v>
      </c>
      <c r="LB301" s="151">
        <v>317</v>
      </c>
      <c r="LC301" s="151">
        <v>0</v>
      </c>
      <c r="LD301" s="151">
        <v>11</v>
      </c>
      <c r="LE301" s="151">
        <v>12</v>
      </c>
      <c r="LF301" s="151">
        <v>9</v>
      </c>
      <c r="LG301" s="151">
        <v>2</v>
      </c>
      <c r="LH301" s="151"/>
      <c r="LI301" s="151"/>
      <c r="LJ301" s="151">
        <v>1</v>
      </c>
      <c r="LK301" s="151"/>
      <c r="LL301" s="151"/>
      <c r="LM301" s="151"/>
      <c r="LN301" s="151"/>
      <c r="LO301" s="151">
        <v>102</v>
      </c>
      <c r="LP301" s="151">
        <v>539</v>
      </c>
      <c r="LQ301" s="151">
        <v>34</v>
      </c>
      <c r="LR301" s="151">
        <v>9</v>
      </c>
      <c r="LS301" s="151">
        <v>215</v>
      </c>
      <c r="LT301" s="151">
        <v>59</v>
      </c>
      <c r="LU301" s="151">
        <v>186</v>
      </c>
      <c r="LV301" s="151">
        <v>56</v>
      </c>
      <c r="LW301" s="151">
        <v>210</v>
      </c>
      <c r="LX301" s="151">
        <v>86</v>
      </c>
      <c r="LY301" s="151">
        <v>415</v>
      </c>
      <c r="LZ301" s="151">
        <v>39</v>
      </c>
      <c r="MA301" s="151">
        <v>2599</v>
      </c>
      <c r="MB301" s="151">
        <v>257</v>
      </c>
      <c r="MC301" s="151">
        <v>33</v>
      </c>
      <c r="MD301" s="151">
        <v>21</v>
      </c>
      <c r="ME301" s="151">
        <v>44</v>
      </c>
      <c r="MF301" s="151">
        <v>92</v>
      </c>
      <c r="MG301" s="151">
        <v>607</v>
      </c>
      <c r="MH301" s="151">
        <v>116</v>
      </c>
      <c r="MI301" s="151">
        <v>28</v>
      </c>
      <c r="MJ301" s="151">
        <v>22</v>
      </c>
      <c r="MK301" s="151">
        <v>7</v>
      </c>
      <c r="ML301" s="151">
        <v>295</v>
      </c>
      <c r="MM301" s="151">
        <v>68</v>
      </c>
      <c r="MN301" s="151">
        <v>24</v>
      </c>
      <c r="MO301" s="151">
        <v>87</v>
      </c>
      <c r="MP301" s="151">
        <v>1332</v>
      </c>
      <c r="MQ301" s="151"/>
      <c r="MR301" s="151">
        <v>0</v>
      </c>
      <c r="MS301" s="151">
        <v>90</v>
      </c>
      <c r="MT301" s="151">
        <v>216</v>
      </c>
      <c r="MU301" s="151">
        <v>40</v>
      </c>
      <c r="MV301" s="151">
        <v>30</v>
      </c>
      <c r="MW301" s="151">
        <v>109</v>
      </c>
      <c r="MX301" s="151">
        <v>34</v>
      </c>
      <c r="MY301" s="151">
        <v>40</v>
      </c>
      <c r="MZ301" s="151">
        <v>29</v>
      </c>
      <c r="NA301" s="151">
        <v>829</v>
      </c>
      <c r="NB301" s="151">
        <v>28</v>
      </c>
      <c r="NC301" s="151">
        <v>60</v>
      </c>
      <c r="ND301" s="151">
        <v>194</v>
      </c>
      <c r="NE301" s="151">
        <v>4</v>
      </c>
      <c r="NF301" s="151">
        <v>143</v>
      </c>
      <c r="NG301" s="151">
        <v>17</v>
      </c>
      <c r="NH301" s="151">
        <v>30</v>
      </c>
      <c r="NI301" s="151">
        <v>7</v>
      </c>
      <c r="NJ301" s="151">
        <v>15</v>
      </c>
      <c r="NK301" s="151">
        <v>146</v>
      </c>
      <c r="NL301" s="151">
        <v>24</v>
      </c>
      <c r="NM301" s="151">
        <v>295</v>
      </c>
      <c r="NN301" s="151">
        <v>185</v>
      </c>
      <c r="NO301" s="151">
        <v>46</v>
      </c>
      <c r="NP301" s="151">
        <v>90</v>
      </c>
      <c r="NQ301" s="151">
        <v>108</v>
      </c>
      <c r="NR301" s="151">
        <v>7</v>
      </c>
      <c r="NS301" s="151">
        <v>48</v>
      </c>
      <c r="NT301" s="151">
        <v>12</v>
      </c>
      <c r="NU301" s="151">
        <v>14</v>
      </c>
      <c r="NV301" s="151">
        <v>3</v>
      </c>
      <c r="NW301" s="151">
        <v>47</v>
      </c>
      <c r="NX301" s="151">
        <v>0</v>
      </c>
      <c r="NY301" s="151">
        <v>8</v>
      </c>
      <c r="NZ301" s="151">
        <v>87</v>
      </c>
      <c r="OA301" s="151">
        <v>5</v>
      </c>
      <c r="OB301" s="151">
        <v>82</v>
      </c>
      <c r="OC301" s="151">
        <v>52</v>
      </c>
      <c r="OD301" s="151"/>
      <c r="OE301" s="151"/>
      <c r="OF301" s="151">
        <v>239</v>
      </c>
      <c r="OG301" s="151">
        <v>854</v>
      </c>
      <c r="OH301" s="151">
        <v>243</v>
      </c>
      <c r="OI301" s="151"/>
      <c r="OJ301" s="151">
        <v>51</v>
      </c>
      <c r="OK301" s="151">
        <v>15</v>
      </c>
      <c r="OL301" s="151">
        <v>230</v>
      </c>
      <c r="OM301" s="151">
        <v>61</v>
      </c>
      <c r="ON301" s="151"/>
      <c r="OO301" s="152">
        <v>2721</v>
      </c>
      <c r="OP301" s="142">
        <v>143680</v>
      </c>
      <c r="OQ301" s="153">
        <v>11399</v>
      </c>
      <c r="OR301" s="151"/>
      <c r="OS301" s="151"/>
      <c r="OT301" s="151"/>
      <c r="OU301" s="151"/>
      <c r="OV301" s="151"/>
      <c r="OW301" s="151">
        <v>685</v>
      </c>
      <c r="OX301" s="151"/>
      <c r="OY301" s="151"/>
      <c r="OZ301" s="151"/>
      <c r="PA301" s="151"/>
      <c r="PB301" s="151"/>
      <c r="PC301" s="151"/>
      <c r="PD301" s="151"/>
      <c r="PE301" s="151"/>
      <c r="PF301" s="151"/>
      <c r="PG301" s="151"/>
      <c r="PH301" s="151"/>
      <c r="PI301" s="151"/>
      <c r="PJ301" s="154"/>
      <c r="PK301" s="142">
        <v>12084</v>
      </c>
      <c r="PL301" s="142">
        <v>155764</v>
      </c>
    </row>
    <row r="302" spans="1:428" ht="15" x14ac:dyDescent="0.25">
      <c r="A302" s="156">
        <v>492000</v>
      </c>
      <c r="B302" s="157" t="s">
        <v>736</v>
      </c>
      <c r="C302" s="147" t="s">
        <v>480</v>
      </c>
      <c r="D302" s="153"/>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c r="AE302" s="151"/>
      <c r="AF302" s="151"/>
      <c r="AG302" s="151"/>
      <c r="AH302" s="151"/>
      <c r="AI302" s="151"/>
      <c r="AJ302" s="151"/>
      <c r="AK302" s="151"/>
      <c r="AL302" s="151"/>
      <c r="AM302" s="151"/>
      <c r="AN302" s="151"/>
      <c r="AO302" s="151"/>
      <c r="AP302" s="151"/>
      <c r="AQ302" s="151"/>
      <c r="AR302" s="151"/>
      <c r="AS302" s="151"/>
      <c r="AT302" s="151"/>
      <c r="AU302" s="151"/>
      <c r="AV302" s="151"/>
      <c r="AW302" s="151"/>
      <c r="AX302" s="151"/>
      <c r="AY302" s="151"/>
      <c r="AZ302" s="151"/>
      <c r="BA302" s="151"/>
      <c r="BB302" s="151"/>
      <c r="BC302" s="151"/>
      <c r="BD302" s="151"/>
      <c r="BE302" s="151"/>
      <c r="BF302" s="151"/>
      <c r="BG302" s="151"/>
      <c r="BH302" s="151"/>
      <c r="BI302" s="151"/>
      <c r="BJ302" s="151"/>
      <c r="BK302" s="151"/>
      <c r="BL302" s="151"/>
      <c r="BM302" s="151"/>
      <c r="BN302" s="151"/>
      <c r="BO302" s="151"/>
      <c r="BP302" s="151"/>
      <c r="BQ302" s="151"/>
      <c r="BR302" s="151"/>
      <c r="BS302" s="151"/>
      <c r="BT302" s="151"/>
      <c r="BU302" s="151"/>
      <c r="BV302" s="151"/>
      <c r="BW302" s="151"/>
      <c r="BX302" s="151"/>
      <c r="BY302" s="151"/>
      <c r="BZ302" s="151"/>
      <c r="CA302" s="151"/>
      <c r="CB302" s="151"/>
      <c r="CC302" s="151"/>
      <c r="CD302" s="151"/>
      <c r="CE302" s="151"/>
      <c r="CF302" s="151"/>
      <c r="CG302" s="151"/>
      <c r="CH302" s="151"/>
      <c r="CI302" s="151"/>
      <c r="CJ302" s="151"/>
      <c r="CK302" s="151"/>
      <c r="CL302" s="151"/>
      <c r="CM302" s="151"/>
      <c r="CN302" s="151"/>
      <c r="CO302" s="151"/>
      <c r="CP302" s="151"/>
      <c r="CQ302" s="151"/>
      <c r="CR302" s="151"/>
      <c r="CS302" s="151"/>
      <c r="CT302" s="151"/>
      <c r="CU302" s="151"/>
      <c r="CV302" s="151"/>
      <c r="CW302" s="151"/>
      <c r="CX302" s="151"/>
      <c r="CY302" s="151"/>
      <c r="CZ302" s="151"/>
      <c r="DA302" s="151"/>
      <c r="DB302" s="151"/>
      <c r="DC302" s="151"/>
      <c r="DD302" s="151"/>
      <c r="DE302" s="151"/>
      <c r="DF302" s="151"/>
      <c r="DG302" s="151"/>
      <c r="DH302" s="151"/>
      <c r="DI302" s="151"/>
      <c r="DJ302" s="151"/>
      <c r="DK302" s="151"/>
      <c r="DL302" s="151"/>
      <c r="DM302" s="151"/>
      <c r="DN302" s="151"/>
      <c r="DO302" s="151"/>
      <c r="DP302" s="151"/>
      <c r="DQ302" s="151"/>
      <c r="DR302" s="151"/>
      <c r="DS302" s="151"/>
      <c r="DT302" s="151"/>
      <c r="DU302" s="151"/>
      <c r="DV302" s="151"/>
      <c r="DW302" s="151"/>
      <c r="DX302" s="151"/>
      <c r="DY302" s="151"/>
      <c r="DZ302" s="151"/>
      <c r="EA302" s="151"/>
      <c r="EB302" s="151"/>
      <c r="EC302" s="151"/>
      <c r="ED302" s="151"/>
      <c r="EE302" s="151"/>
      <c r="EF302" s="151"/>
      <c r="EG302" s="151"/>
      <c r="EH302" s="151"/>
      <c r="EI302" s="151"/>
      <c r="EJ302" s="151"/>
      <c r="EK302" s="151"/>
      <c r="EL302" s="151"/>
      <c r="EM302" s="151"/>
      <c r="EN302" s="151"/>
      <c r="EO302" s="151"/>
      <c r="EP302" s="151"/>
      <c r="EQ302" s="151"/>
      <c r="ER302" s="151"/>
      <c r="ES302" s="151"/>
      <c r="ET302" s="151"/>
      <c r="EU302" s="151"/>
      <c r="EV302" s="151"/>
      <c r="EW302" s="151"/>
      <c r="EX302" s="151"/>
      <c r="EY302" s="151"/>
      <c r="EZ302" s="151"/>
      <c r="FA302" s="151"/>
      <c r="FB302" s="151"/>
      <c r="FC302" s="151"/>
      <c r="FD302" s="151"/>
      <c r="FE302" s="151"/>
      <c r="FF302" s="151"/>
      <c r="FG302" s="151"/>
      <c r="FH302" s="151"/>
      <c r="FI302" s="151"/>
      <c r="FJ302" s="151"/>
      <c r="FK302" s="151"/>
      <c r="FL302" s="151"/>
      <c r="FM302" s="151"/>
      <c r="FN302" s="151"/>
      <c r="FO302" s="151"/>
      <c r="FP302" s="151"/>
      <c r="FQ302" s="151"/>
      <c r="FR302" s="151"/>
      <c r="FS302" s="151"/>
      <c r="FT302" s="151"/>
      <c r="FU302" s="151"/>
      <c r="FV302" s="151"/>
      <c r="FW302" s="151"/>
      <c r="FX302" s="151"/>
      <c r="FY302" s="151"/>
      <c r="FZ302" s="151"/>
      <c r="GA302" s="151"/>
      <c r="GB302" s="151"/>
      <c r="GC302" s="151"/>
      <c r="GD302" s="151"/>
      <c r="GE302" s="151"/>
      <c r="GF302" s="151"/>
      <c r="GG302" s="151"/>
      <c r="GH302" s="151"/>
      <c r="GI302" s="151"/>
      <c r="GJ302" s="151"/>
      <c r="GK302" s="151"/>
      <c r="GL302" s="151"/>
      <c r="GM302" s="151"/>
      <c r="GN302" s="151"/>
      <c r="GO302" s="151"/>
      <c r="GP302" s="151"/>
      <c r="GQ302" s="151"/>
      <c r="GR302" s="151"/>
      <c r="GS302" s="151"/>
      <c r="GT302" s="151"/>
      <c r="GU302" s="151"/>
      <c r="GV302" s="151"/>
      <c r="GW302" s="151"/>
      <c r="GX302" s="151"/>
      <c r="GY302" s="151"/>
      <c r="GZ302" s="151"/>
      <c r="HA302" s="151"/>
      <c r="HB302" s="151"/>
      <c r="HC302" s="151"/>
      <c r="HD302" s="151"/>
      <c r="HE302" s="151"/>
      <c r="HF302" s="151"/>
      <c r="HG302" s="151"/>
      <c r="HH302" s="151"/>
      <c r="HI302" s="151"/>
      <c r="HJ302" s="151"/>
      <c r="HK302" s="151"/>
      <c r="HL302" s="151"/>
      <c r="HM302" s="151"/>
      <c r="HN302" s="151"/>
      <c r="HO302" s="151"/>
      <c r="HP302" s="151"/>
      <c r="HQ302" s="151"/>
      <c r="HR302" s="151"/>
      <c r="HS302" s="151"/>
      <c r="HT302" s="151"/>
      <c r="HU302" s="151"/>
      <c r="HV302" s="151"/>
      <c r="HW302" s="151"/>
      <c r="HX302" s="151"/>
      <c r="HY302" s="151"/>
      <c r="HZ302" s="151"/>
      <c r="IA302" s="151"/>
      <c r="IB302" s="151"/>
      <c r="IC302" s="151">
        <v>25</v>
      </c>
      <c r="ID302" s="151"/>
      <c r="IE302" s="151"/>
      <c r="IF302" s="151"/>
      <c r="IG302" s="151"/>
      <c r="IH302" s="151"/>
      <c r="II302" s="151"/>
      <c r="IJ302" s="151"/>
      <c r="IK302" s="151"/>
      <c r="IL302" s="151"/>
      <c r="IM302" s="151"/>
      <c r="IN302" s="151"/>
      <c r="IO302" s="151"/>
      <c r="IP302" s="151"/>
      <c r="IQ302" s="151"/>
      <c r="IR302" s="151"/>
      <c r="IS302" s="151"/>
      <c r="IT302" s="151"/>
      <c r="IU302" s="151"/>
      <c r="IV302" s="151"/>
      <c r="IW302" s="151"/>
      <c r="IX302" s="151"/>
      <c r="IY302" s="151"/>
      <c r="IZ302" s="151"/>
      <c r="JA302" s="151"/>
      <c r="JB302" s="151"/>
      <c r="JC302" s="151"/>
      <c r="JD302" s="151"/>
      <c r="JE302" s="151">
        <v>1</v>
      </c>
      <c r="JF302" s="151"/>
      <c r="JG302" s="151"/>
      <c r="JH302" s="151"/>
      <c r="JI302" s="151"/>
      <c r="JJ302" s="151"/>
      <c r="JK302" s="151"/>
      <c r="JL302" s="151">
        <v>2369</v>
      </c>
      <c r="JM302" s="151">
        <v>3713</v>
      </c>
      <c r="JN302" s="151">
        <v>6272</v>
      </c>
      <c r="JO302" s="151">
        <v>3694</v>
      </c>
      <c r="JP302" s="151">
        <v>7175</v>
      </c>
      <c r="JQ302" s="151">
        <v>3610</v>
      </c>
      <c r="JR302" s="151">
        <v>3456</v>
      </c>
      <c r="JS302" s="151">
        <v>679</v>
      </c>
      <c r="JT302" s="151">
        <v>7916</v>
      </c>
      <c r="JU302" s="151">
        <v>818</v>
      </c>
      <c r="JV302" s="151"/>
      <c r="JW302" s="151">
        <v>1124</v>
      </c>
      <c r="JX302" s="151">
        <v>1086</v>
      </c>
      <c r="JY302" s="151">
        <v>360</v>
      </c>
      <c r="JZ302" s="151">
        <v>662</v>
      </c>
      <c r="KA302" s="151">
        <v>622</v>
      </c>
      <c r="KB302" s="151">
        <v>345</v>
      </c>
      <c r="KC302" s="151">
        <v>725</v>
      </c>
      <c r="KD302" s="151">
        <v>4143</v>
      </c>
      <c r="KE302" s="151">
        <v>1155</v>
      </c>
      <c r="KF302" s="151">
        <v>1</v>
      </c>
      <c r="KG302" s="151">
        <v>1</v>
      </c>
      <c r="KH302" s="151">
        <v>562</v>
      </c>
      <c r="KI302" s="151">
        <v>15140</v>
      </c>
      <c r="KJ302" s="151">
        <v>381</v>
      </c>
      <c r="KK302" s="151">
        <v>14</v>
      </c>
      <c r="KL302" s="151">
        <v>237</v>
      </c>
      <c r="KM302" s="151">
        <v>1234</v>
      </c>
      <c r="KN302" s="151">
        <v>1427</v>
      </c>
      <c r="KO302" s="151">
        <v>206</v>
      </c>
      <c r="KP302" s="151">
        <v>240</v>
      </c>
      <c r="KQ302" s="151">
        <v>448</v>
      </c>
      <c r="KR302" s="151">
        <v>162</v>
      </c>
      <c r="KS302" s="151">
        <v>64</v>
      </c>
      <c r="KT302" s="151">
        <v>319</v>
      </c>
      <c r="KU302" s="151">
        <v>39</v>
      </c>
      <c r="KV302" s="151"/>
      <c r="KW302" s="151"/>
      <c r="KX302" s="151">
        <v>3</v>
      </c>
      <c r="KY302" s="151"/>
      <c r="KZ302" s="151">
        <v>23</v>
      </c>
      <c r="LA302" s="151">
        <v>2107</v>
      </c>
      <c r="LB302" s="151">
        <v>806</v>
      </c>
      <c r="LC302" s="151">
        <v>0</v>
      </c>
      <c r="LD302" s="151">
        <v>430</v>
      </c>
      <c r="LE302" s="151">
        <v>470</v>
      </c>
      <c r="LF302" s="151">
        <v>2879</v>
      </c>
      <c r="LG302" s="151">
        <v>427</v>
      </c>
      <c r="LH302" s="151"/>
      <c r="LI302" s="151">
        <v>8</v>
      </c>
      <c r="LJ302" s="151">
        <v>59</v>
      </c>
      <c r="LK302" s="151"/>
      <c r="LL302" s="151"/>
      <c r="LM302" s="151"/>
      <c r="LN302" s="151"/>
      <c r="LO302" s="151">
        <v>263</v>
      </c>
      <c r="LP302" s="151">
        <v>642</v>
      </c>
      <c r="LQ302" s="151">
        <v>84</v>
      </c>
      <c r="LR302" s="151">
        <v>1569</v>
      </c>
      <c r="LS302" s="151">
        <v>532</v>
      </c>
      <c r="LT302" s="151">
        <v>149</v>
      </c>
      <c r="LU302" s="151">
        <v>465</v>
      </c>
      <c r="LV302" s="151">
        <v>58</v>
      </c>
      <c r="LW302" s="151">
        <v>543</v>
      </c>
      <c r="LX302" s="151">
        <v>223</v>
      </c>
      <c r="LY302" s="151">
        <v>751</v>
      </c>
      <c r="LZ302" s="151">
        <v>102</v>
      </c>
      <c r="MA302" s="151">
        <v>286</v>
      </c>
      <c r="MB302" s="151">
        <v>636</v>
      </c>
      <c r="MC302" s="151">
        <v>92</v>
      </c>
      <c r="MD302" s="151">
        <v>54</v>
      </c>
      <c r="ME302" s="151">
        <v>10</v>
      </c>
      <c r="MF302" s="151">
        <v>157</v>
      </c>
      <c r="MG302" s="151">
        <v>6</v>
      </c>
      <c r="MH302" s="151">
        <v>295</v>
      </c>
      <c r="MI302" s="151">
        <v>52</v>
      </c>
      <c r="MJ302" s="151">
        <v>54</v>
      </c>
      <c r="MK302" s="151">
        <v>18</v>
      </c>
      <c r="ML302" s="151">
        <v>757</v>
      </c>
      <c r="MM302" s="151">
        <v>171</v>
      </c>
      <c r="MN302" s="151">
        <v>62</v>
      </c>
      <c r="MO302" s="151">
        <v>220</v>
      </c>
      <c r="MP302" s="151">
        <v>243</v>
      </c>
      <c r="MQ302" s="151">
        <v>10</v>
      </c>
      <c r="MR302" s="151">
        <v>28</v>
      </c>
      <c r="MS302" s="151">
        <v>240</v>
      </c>
      <c r="MT302" s="151">
        <v>549</v>
      </c>
      <c r="MU302" s="151">
        <v>102</v>
      </c>
      <c r="MV302" s="151">
        <v>77</v>
      </c>
      <c r="MW302" s="151">
        <v>231</v>
      </c>
      <c r="MX302" s="151">
        <v>86</v>
      </c>
      <c r="MY302" s="151">
        <v>82</v>
      </c>
      <c r="MZ302" s="151">
        <v>74</v>
      </c>
      <c r="NA302" s="151">
        <v>2113</v>
      </c>
      <c r="NB302" s="151">
        <v>71</v>
      </c>
      <c r="NC302" s="151">
        <v>153</v>
      </c>
      <c r="ND302" s="151">
        <v>494</v>
      </c>
      <c r="NE302" s="151">
        <v>11</v>
      </c>
      <c r="NF302" s="151">
        <v>507</v>
      </c>
      <c r="NG302" s="151">
        <v>44</v>
      </c>
      <c r="NH302" s="151">
        <v>13</v>
      </c>
      <c r="NI302" s="151">
        <v>20</v>
      </c>
      <c r="NJ302" s="151">
        <v>43</v>
      </c>
      <c r="NK302" s="151">
        <v>189</v>
      </c>
      <c r="NL302" s="151">
        <v>7</v>
      </c>
      <c r="NM302" s="151">
        <v>13</v>
      </c>
      <c r="NN302" s="151">
        <v>39</v>
      </c>
      <c r="NO302" s="151">
        <v>52</v>
      </c>
      <c r="NP302" s="151">
        <v>228</v>
      </c>
      <c r="NQ302" s="151">
        <v>274</v>
      </c>
      <c r="NR302" s="151">
        <v>19</v>
      </c>
      <c r="NS302" s="151">
        <v>38</v>
      </c>
      <c r="NT302" s="151">
        <v>30</v>
      </c>
      <c r="NU302" s="151">
        <v>36</v>
      </c>
      <c r="NV302" s="151">
        <v>10</v>
      </c>
      <c r="NW302" s="151">
        <v>121</v>
      </c>
      <c r="NX302" s="151">
        <v>0</v>
      </c>
      <c r="NY302" s="151">
        <v>20</v>
      </c>
      <c r="NZ302" s="151">
        <v>243</v>
      </c>
      <c r="OA302" s="151">
        <v>122</v>
      </c>
      <c r="OB302" s="151">
        <v>231</v>
      </c>
      <c r="OC302" s="151">
        <v>144</v>
      </c>
      <c r="OD302" s="151"/>
      <c r="OE302" s="151">
        <v>1</v>
      </c>
      <c r="OF302" s="151"/>
      <c r="OG302" s="151">
        <v>11</v>
      </c>
      <c r="OH302" s="151"/>
      <c r="OI302" s="151">
        <v>6</v>
      </c>
      <c r="OJ302" s="151">
        <v>77</v>
      </c>
      <c r="OK302" s="151">
        <v>39</v>
      </c>
      <c r="OL302" s="151">
        <v>231</v>
      </c>
      <c r="OM302" s="151"/>
      <c r="ON302" s="151"/>
      <c r="OO302" s="152">
        <v>211</v>
      </c>
      <c r="OP302" s="142">
        <v>93464</v>
      </c>
      <c r="OQ302" s="153">
        <v>6456</v>
      </c>
      <c r="OR302" s="151"/>
      <c r="OS302" s="151"/>
      <c r="OT302" s="151"/>
      <c r="OU302" s="151"/>
      <c r="OV302" s="151"/>
      <c r="OW302" s="151">
        <v>9411</v>
      </c>
      <c r="OX302" s="151">
        <v>3318</v>
      </c>
      <c r="OY302" s="151"/>
      <c r="OZ302" s="151"/>
      <c r="PA302" s="151"/>
      <c r="PB302" s="151"/>
      <c r="PC302" s="151"/>
      <c r="PD302" s="151"/>
      <c r="PE302" s="151"/>
      <c r="PF302" s="151"/>
      <c r="PG302" s="151"/>
      <c r="PH302" s="151"/>
      <c r="PI302" s="151"/>
      <c r="PJ302" s="154"/>
      <c r="PK302" s="142">
        <v>19185</v>
      </c>
      <c r="PL302" s="142">
        <v>112649</v>
      </c>
    </row>
    <row r="303" spans="1:428" ht="15" x14ac:dyDescent="0.25">
      <c r="A303" s="156">
        <v>493000</v>
      </c>
      <c r="B303" s="157" t="s">
        <v>736</v>
      </c>
      <c r="C303" s="147" t="s">
        <v>481</v>
      </c>
      <c r="D303" s="153">
        <v>164</v>
      </c>
      <c r="E303" s="151">
        <v>54</v>
      </c>
      <c r="F303" s="151">
        <v>70</v>
      </c>
      <c r="G303" s="151">
        <v>82</v>
      </c>
      <c r="H303" s="151">
        <v>29</v>
      </c>
      <c r="I303" s="151">
        <v>96</v>
      </c>
      <c r="J303" s="151">
        <v>18</v>
      </c>
      <c r="K303" s="151">
        <v>27</v>
      </c>
      <c r="L303" s="151">
        <v>83</v>
      </c>
      <c r="M303" s="151">
        <v>118</v>
      </c>
      <c r="N303" s="151"/>
      <c r="O303" s="151"/>
      <c r="P303" s="151"/>
      <c r="Q303" s="151">
        <v>4</v>
      </c>
      <c r="R303" s="151">
        <v>12</v>
      </c>
      <c r="S303" s="151"/>
      <c r="T303" s="151">
        <v>2</v>
      </c>
      <c r="U303" s="151">
        <v>110</v>
      </c>
      <c r="V303" s="151"/>
      <c r="W303" s="151"/>
      <c r="X303" s="151"/>
      <c r="Y303" s="151">
        <v>429</v>
      </c>
      <c r="Z303" s="151">
        <v>65</v>
      </c>
      <c r="AA303" s="151">
        <v>266</v>
      </c>
      <c r="AB303" s="151"/>
      <c r="AC303" s="151"/>
      <c r="AD303" s="151"/>
      <c r="AE303" s="151"/>
      <c r="AF303" s="151"/>
      <c r="AG303" s="151"/>
      <c r="AH303" s="151"/>
      <c r="AI303" s="151"/>
      <c r="AJ303" s="151"/>
      <c r="AK303" s="151"/>
      <c r="AL303" s="151"/>
      <c r="AM303" s="151"/>
      <c r="AN303" s="151">
        <v>188</v>
      </c>
      <c r="AO303" s="151">
        <v>229</v>
      </c>
      <c r="AP303" s="151">
        <v>235</v>
      </c>
      <c r="AQ303" s="151">
        <v>318</v>
      </c>
      <c r="AR303" s="151">
        <v>179</v>
      </c>
      <c r="AS303" s="151">
        <v>469</v>
      </c>
      <c r="AT303" s="151">
        <v>92</v>
      </c>
      <c r="AU303" s="151">
        <v>356</v>
      </c>
      <c r="AV303" s="151">
        <v>130</v>
      </c>
      <c r="AW303" s="151">
        <v>178</v>
      </c>
      <c r="AX303" s="151">
        <v>74</v>
      </c>
      <c r="AY303" s="151">
        <v>55</v>
      </c>
      <c r="AZ303" s="151">
        <v>62</v>
      </c>
      <c r="BA303" s="151">
        <v>28</v>
      </c>
      <c r="BB303" s="151">
        <v>80</v>
      </c>
      <c r="BC303" s="151">
        <v>35</v>
      </c>
      <c r="BD303" s="151">
        <v>14</v>
      </c>
      <c r="BE303" s="151">
        <v>8</v>
      </c>
      <c r="BF303" s="151">
        <v>2</v>
      </c>
      <c r="BG303" s="151">
        <v>5</v>
      </c>
      <c r="BH303" s="151">
        <v>7</v>
      </c>
      <c r="BI303" s="151">
        <v>4</v>
      </c>
      <c r="BJ303" s="151">
        <v>5</v>
      </c>
      <c r="BK303" s="151">
        <v>4</v>
      </c>
      <c r="BL303" s="151">
        <v>9</v>
      </c>
      <c r="BM303" s="151">
        <v>13</v>
      </c>
      <c r="BN303" s="151">
        <v>8</v>
      </c>
      <c r="BO303" s="151">
        <v>15</v>
      </c>
      <c r="BP303" s="151">
        <v>30</v>
      </c>
      <c r="BQ303" s="151">
        <v>26</v>
      </c>
      <c r="BR303" s="151">
        <v>72</v>
      </c>
      <c r="BS303" s="151">
        <v>75</v>
      </c>
      <c r="BT303" s="151">
        <v>8</v>
      </c>
      <c r="BU303" s="151">
        <v>10</v>
      </c>
      <c r="BV303" s="151">
        <v>12</v>
      </c>
      <c r="BW303" s="151">
        <v>23</v>
      </c>
      <c r="BX303" s="151">
        <v>18</v>
      </c>
      <c r="BY303" s="151">
        <v>76</v>
      </c>
      <c r="BZ303" s="151">
        <v>58</v>
      </c>
      <c r="CA303" s="151">
        <v>50</v>
      </c>
      <c r="CB303" s="151">
        <v>9</v>
      </c>
      <c r="CC303" s="151">
        <v>36</v>
      </c>
      <c r="CD303" s="151">
        <v>10</v>
      </c>
      <c r="CE303" s="151">
        <v>7</v>
      </c>
      <c r="CF303" s="151">
        <v>13</v>
      </c>
      <c r="CG303" s="151">
        <v>28</v>
      </c>
      <c r="CH303" s="151">
        <v>29</v>
      </c>
      <c r="CI303" s="151">
        <v>6</v>
      </c>
      <c r="CJ303" s="151">
        <v>19</v>
      </c>
      <c r="CK303" s="151">
        <v>27</v>
      </c>
      <c r="CL303" s="151">
        <v>11</v>
      </c>
      <c r="CM303" s="151">
        <v>61</v>
      </c>
      <c r="CN303" s="151">
        <v>8</v>
      </c>
      <c r="CO303" s="151">
        <v>2</v>
      </c>
      <c r="CP303" s="151">
        <v>37</v>
      </c>
      <c r="CQ303" s="151">
        <v>7</v>
      </c>
      <c r="CR303" s="151">
        <v>45</v>
      </c>
      <c r="CS303" s="151">
        <v>8</v>
      </c>
      <c r="CT303" s="151">
        <v>18</v>
      </c>
      <c r="CU303" s="151">
        <v>20</v>
      </c>
      <c r="CV303" s="151">
        <v>12</v>
      </c>
      <c r="CW303" s="151">
        <v>19</v>
      </c>
      <c r="CX303" s="151">
        <v>11</v>
      </c>
      <c r="CY303" s="151">
        <v>4</v>
      </c>
      <c r="CZ303" s="151">
        <v>5</v>
      </c>
      <c r="DA303" s="151">
        <v>29</v>
      </c>
      <c r="DB303" s="151">
        <v>8</v>
      </c>
      <c r="DC303" s="151">
        <v>21</v>
      </c>
      <c r="DD303" s="151">
        <v>35</v>
      </c>
      <c r="DE303" s="151">
        <v>4</v>
      </c>
      <c r="DF303" s="151">
        <v>9</v>
      </c>
      <c r="DG303" s="151">
        <v>4</v>
      </c>
      <c r="DH303" s="151">
        <v>42</v>
      </c>
      <c r="DI303" s="151">
        <v>15</v>
      </c>
      <c r="DJ303" s="151">
        <v>0</v>
      </c>
      <c r="DK303" s="151">
        <v>1</v>
      </c>
      <c r="DL303" s="151">
        <v>2</v>
      </c>
      <c r="DM303" s="151">
        <v>14</v>
      </c>
      <c r="DN303" s="151">
        <v>21</v>
      </c>
      <c r="DO303" s="151">
        <v>5</v>
      </c>
      <c r="DP303" s="151">
        <v>38</v>
      </c>
      <c r="DQ303" s="151">
        <v>14</v>
      </c>
      <c r="DR303" s="151">
        <v>31</v>
      </c>
      <c r="DS303" s="151">
        <v>53</v>
      </c>
      <c r="DT303" s="151">
        <v>95</v>
      </c>
      <c r="DU303" s="151">
        <v>5</v>
      </c>
      <c r="DV303" s="151">
        <v>14</v>
      </c>
      <c r="DW303" s="151">
        <v>8</v>
      </c>
      <c r="DX303" s="151">
        <v>189</v>
      </c>
      <c r="DY303" s="151">
        <v>26</v>
      </c>
      <c r="DZ303" s="151">
        <v>10</v>
      </c>
      <c r="EA303" s="151">
        <v>17</v>
      </c>
      <c r="EB303" s="151">
        <v>3</v>
      </c>
      <c r="EC303" s="151">
        <v>4</v>
      </c>
      <c r="ED303" s="151">
        <v>1</v>
      </c>
      <c r="EE303" s="151">
        <v>8</v>
      </c>
      <c r="EF303" s="151">
        <v>2</v>
      </c>
      <c r="EG303" s="151">
        <v>11</v>
      </c>
      <c r="EH303" s="151">
        <v>3</v>
      </c>
      <c r="EI303" s="151">
        <v>7</v>
      </c>
      <c r="EJ303" s="151">
        <v>7</v>
      </c>
      <c r="EK303" s="151">
        <v>9</v>
      </c>
      <c r="EL303" s="151">
        <v>3</v>
      </c>
      <c r="EM303" s="151">
        <v>0</v>
      </c>
      <c r="EN303" s="151">
        <v>9</v>
      </c>
      <c r="EO303" s="151">
        <v>3</v>
      </c>
      <c r="EP303" s="151">
        <v>1</v>
      </c>
      <c r="EQ303" s="151">
        <v>14</v>
      </c>
      <c r="ER303" s="151">
        <v>2</v>
      </c>
      <c r="ES303" s="151">
        <v>13</v>
      </c>
      <c r="ET303" s="151">
        <v>3</v>
      </c>
      <c r="EU303" s="151">
        <v>3</v>
      </c>
      <c r="EV303" s="151"/>
      <c r="EW303" s="151">
        <v>0</v>
      </c>
      <c r="EX303" s="151">
        <v>4</v>
      </c>
      <c r="EY303" s="151">
        <v>11</v>
      </c>
      <c r="EZ303" s="151">
        <v>8</v>
      </c>
      <c r="FA303" s="151">
        <v>8</v>
      </c>
      <c r="FB303" s="151">
        <v>10</v>
      </c>
      <c r="FC303" s="151">
        <v>7</v>
      </c>
      <c r="FD303" s="151">
        <v>6</v>
      </c>
      <c r="FE303" s="151">
        <v>6</v>
      </c>
      <c r="FF303" s="151">
        <v>19</v>
      </c>
      <c r="FG303" s="151">
        <v>32</v>
      </c>
      <c r="FH303" s="151">
        <v>13</v>
      </c>
      <c r="FI303" s="151">
        <v>23</v>
      </c>
      <c r="FJ303" s="151">
        <v>14</v>
      </c>
      <c r="FK303" s="151">
        <v>7</v>
      </c>
      <c r="FL303" s="151">
        <v>14</v>
      </c>
      <c r="FM303" s="151">
        <v>5</v>
      </c>
      <c r="FN303" s="151">
        <v>4</v>
      </c>
      <c r="FO303" s="151">
        <v>1</v>
      </c>
      <c r="FP303" s="151">
        <v>2</v>
      </c>
      <c r="FQ303" s="151">
        <v>16</v>
      </c>
      <c r="FR303" s="151">
        <v>20</v>
      </c>
      <c r="FS303" s="151">
        <v>7</v>
      </c>
      <c r="FT303" s="151">
        <v>11</v>
      </c>
      <c r="FU303" s="151">
        <v>0</v>
      </c>
      <c r="FV303" s="151">
        <v>11</v>
      </c>
      <c r="FW303" s="151">
        <v>26</v>
      </c>
      <c r="FX303" s="151">
        <v>13</v>
      </c>
      <c r="FY303" s="151">
        <v>82</v>
      </c>
      <c r="FZ303" s="151">
        <v>86</v>
      </c>
      <c r="GA303" s="151">
        <v>17</v>
      </c>
      <c r="GB303" s="151">
        <v>9</v>
      </c>
      <c r="GC303" s="151">
        <v>33</v>
      </c>
      <c r="GD303" s="151">
        <v>19</v>
      </c>
      <c r="GE303" s="151">
        <v>37</v>
      </c>
      <c r="GF303" s="151">
        <v>3</v>
      </c>
      <c r="GG303" s="151">
        <v>10</v>
      </c>
      <c r="GH303" s="151">
        <v>47</v>
      </c>
      <c r="GI303" s="151">
        <v>85</v>
      </c>
      <c r="GJ303" s="151">
        <v>42</v>
      </c>
      <c r="GK303" s="151">
        <v>47</v>
      </c>
      <c r="GL303" s="151">
        <v>102</v>
      </c>
      <c r="GM303" s="151">
        <v>30</v>
      </c>
      <c r="GN303" s="151">
        <v>15</v>
      </c>
      <c r="GO303" s="151"/>
      <c r="GP303" s="151"/>
      <c r="GQ303" s="151">
        <v>159</v>
      </c>
      <c r="GR303" s="151">
        <v>110</v>
      </c>
      <c r="GS303" s="151">
        <v>161</v>
      </c>
      <c r="GT303" s="151">
        <v>71</v>
      </c>
      <c r="GU303" s="151">
        <v>35</v>
      </c>
      <c r="GV303" s="151">
        <v>91</v>
      </c>
      <c r="GW303" s="151">
        <v>23</v>
      </c>
      <c r="GX303" s="151">
        <v>146</v>
      </c>
      <c r="GY303" s="151">
        <v>315</v>
      </c>
      <c r="GZ303" s="151">
        <v>44</v>
      </c>
      <c r="HA303" s="151">
        <v>251</v>
      </c>
      <c r="HB303" s="151">
        <v>118</v>
      </c>
      <c r="HC303" s="151">
        <v>99</v>
      </c>
      <c r="HD303" s="151">
        <v>20</v>
      </c>
      <c r="HE303" s="151">
        <v>50</v>
      </c>
      <c r="HF303" s="151">
        <v>52</v>
      </c>
      <c r="HG303" s="151">
        <v>92</v>
      </c>
      <c r="HH303" s="151">
        <v>463</v>
      </c>
      <c r="HI303" s="151">
        <v>278</v>
      </c>
      <c r="HJ303" s="151">
        <v>193</v>
      </c>
      <c r="HK303" s="151">
        <v>68</v>
      </c>
      <c r="HL303" s="151"/>
      <c r="HM303" s="151">
        <v>95</v>
      </c>
      <c r="HN303" s="151">
        <v>283</v>
      </c>
      <c r="HO303" s="151">
        <v>100</v>
      </c>
      <c r="HP303" s="151">
        <v>52</v>
      </c>
      <c r="HQ303" s="151">
        <v>42</v>
      </c>
      <c r="HR303" s="151">
        <v>115</v>
      </c>
      <c r="HS303" s="151">
        <v>82</v>
      </c>
      <c r="HT303" s="151">
        <v>5</v>
      </c>
      <c r="HU303" s="151">
        <v>55</v>
      </c>
      <c r="HV303" s="151">
        <v>536</v>
      </c>
      <c r="HW303" s="151">
        <v>280</v>
      </c>
      <c r="HX303" s="151">
        <v>1054</v>
      </c>
      <c r="HY303" s="151">
        <v>310</v>
      </c>
      <c r="HZ303" s="151">
        <v>121</v>
      </c>
      <c r="IA303" s="151">
        <v>83</v>
      </c>
      <c r="IB303" s="151">
        <v>82</v>
      </c>
      <c r="IC303" s="151">
        <v>699</v>
      </c>
      <c r="ID303" s="151">
        <v>47</v>
      </c>
      <c r="IE303" s="151">
        <v>587</v>
      </c>
      <c r="IF303" s="151">
        <v>74</v>
      </c>
      <c r="IG303" s="151">
        <v>39</v>
      </c>
      <c r="IH303" s="151">
        <v>108</v>
      </c>
      <c r="II303" s="151">
        <v>86</v>
      </c>
      <c r="IJ303" s="151">
        <v>109</v>
      </c>
      <c r="IK303" s="151">
        <v>70</v>
      </c>
      <c r="IL303" s="151">
        <v>283</v>
      </c>
      <c r="IM303" s="151">
        <v>593</v>
      </c>
      <c r="IN303" s="151">
        <v>292</v>
      </c>
      <c r="IO303" s="151">
        <v>84</v>
      </c>
      <c r="IP303" s="151">
        <v>25</v>
      </c>
      <c r="IQ303" s="151">
        <v>264</v>
      </c>
      <c r="IR303" s="151">
        <v>29</v>
      </c>
      <c r="IS303" s="151">
        <v>14</v>
      </c>
      <c r="IT303" s="151">
        <v>54</v>
      </c>
      <c r="IU303" s="151">
        <v>25</v>
      </c>
      <c r="IV303" s="151">
        <v>100</v>
      </c>
      <c r="IW303" s="151">
        <v>53</v>
      </c>
      <c r="IX303" s="151">
        <v>110</v>
      </c>
      <c r="IY303" s="151">
        <v>101</v>
      </c>
      <c r="IZ303" s="151">
        <v>29</v>
      </c>
      <c r="JA303" s="151">
        <v>238</v>
      </c>
      <c r="JB303" s="151">
        <v>367</v>
      </c>
      <c r="JC303" s="151">
        <v>195</v>
      </c>
      <c r="JD303" s="151">
        <v>49</v>
      </c>
      <c r="JE303" s="151">
        <v>100</v>
      </c>
      <c r="JF303" s="151">
        <v>94</v>
      </c>
      <c r="JG303" s="151">
        <v>101</v>
      </c>
      <c r="JH303" s="151">
        <v>1314</v>
      </c>
      <c r="JI303" s="151">
        <v>213</v>
      </c>
      <c r="JJ303" s="151">
        <v>58</v>
      </c>
      <c r="JK303" s="151">
        <v>266</v>
      </c>
      <c r="JL303" s="151">
        <v>1891</v>
      </c>
      <c r="JM303" s="151">
        <v>2971</v>
      </c>
      <c r="JN303" s="151">
        <v>4595</v>
      </c>
      <c r="JO303" s="151">
        <v>1842</v>
      </c>
      <c r="JP303" s="151">
        <v>4086</v>
      </c>
      <c r="JQ303" s="151">
        <v>2460</v>
      </c>
      <c r="JR303" s="151">
        <v>2241</v>
      </c>
      <c r="JS303" s="151">
        <v>919</v>
      </c>
      <c r="JT303" s="151">
        <v>4237</v>
      </c>
      <c r="JU303" s="151">
        <v>1279</v>
      </c>
      <c r="JV303" s="151"/>
      <c r="JW303" s="151">
        <v>7813</v>
      </c>
      <c r="JX303" s="151">
        <v>5734</v>
      </c>
      <c r="JY303" s="151">
        <v>4221</v>
      </c>
      <c r="JZ303" s="151">
        <v>973</v>
      </c>
      <c r="KA303" s="151">
        <v>398</v>
      </c>
      <c r="KB303" s="151">
        <v>4259</v>
      </c>
      <c r="KC303" s="151">
        <v>3334</v>
      </c>
      <c r="KD303" s="151">
        <v>9399</v>
      </c>
      <c r="KE303" s="151">
        <v>3011</v>
      </c>
      <c r="KF303" s="151">
        <v>72</v>
      </c>
      <c r="KG303" s="151">
        <v>1</v>
      </c>
      <c r="KH303" s="151">
        <v>735</v>
      </c>
      <c r="KI303" s="151">
        <v>5383</v>
      </c>
      <c r="KJ303" s="151">
        <v>199</v>
      </c>
      <c r="KK303" s="151">
        <v>47</v>
      </c>
      <c r="KL303" s="151">
        <v>380</v>
      </c>
      <c r="KM303" s="151">
        <v>513</v>
      </c>
      <c r="KN303" s="151">
        <v>6810</v>
      </c>
      <c r="KO303" s="151">
        <v>87</v>
      </c>
      <c r="KP303" s="151">
        <v>92</v>
      </c>
      <c r="KQ303" s="151">
        <v>189</v>
      </c>
      <c r="KR303" s="151">
        <v>55</v>
      </c>
      <c r="KS303" s="151">
        <v>86</v>
      </c>
      <c r="KT303" s="151">
        <v>125</v>
      </c>
      <c r="KU303" s="151">
        <v>13</v>
      </c>
      <c r="KV303" s="151">
        <v>73</v>
      </c>
      <c r="KW303" s="151">
        <v>66</v>
      </c>
      <c r="KX303" s="151">
        <v>168</v>
      </c>
      <c r="KY303" s="151">
        <v>40</v>
      </c>
      <c r="KZ303" s="151">
        <v>20</v>
      </c>
      <c r="LA303" s="151">
        <v>738</v>
      </c>
      <c r="LB303" s="151">
        <v>279</v>
      </c>
      <c r="LC303" s="151">
        <v>1</v>
      </c>
      <c r="LD303" s="151"/>
      <c r="LE303" s="151"/>
      <c r="LF303" s="151"/>
      <c r="LG303" s="151"/>
      <c r="LH303" s="151"/>
      <c r="LI303" s="151"/>
      <c r="LJ303" s="151">
        <v>19</v>
      </c>
      <c r="LK303" s="151"/>
      <c r="LL303" s="151"/>
      <c r="LM303" s="151">
        <v>2</v>
      </c>
      <c r="LN303" s="151">
        <v>142</v>
      </c>
      <c r="LO303" s="151">
        <v>101</v>
      </c>
      <c r="LP303" s="151">
        <v>231</v>
      </c>
      <c r="LQ303" s="151">
        <v>35</v>
      </c>
      <c r="LR303" s="151">
        <v>131</v>
      </c>
      <c r="LS303" s="151">
        <v>215</v>
      </c>
      <c r="LT303" s="151">
        <v>61</v>
      </c>
      <c r="LU303" s="151">
        <v>176</v>
      </c>
      <c r="LV303" s="151">
        <v>23</v>
      </c>
      <c r="LW303" s="151">
        <v>193</v>
      </c>
      <c r="LX303" s="151">
        <v>96</v>
      </c>
      <c r="LY303" s="151">
        <v>264</v>
      </c>
      <c r="LZ303" s="151">
        <v>35</v>
      </c>
      <c r="MA303" s="151">
        <v>146</v>
      </c>
      <c r="MB303" s="151">
        <v>192</v>
      </c>
      <c r="MC303" s="151">
        <v>28</v>
      </c>
      <c r="MD303" s="151">
        <v>15</v>
      </c>
      <c r="ME303" s="151">
        <v>5</v>
      </c>
      <c r="MF303" s="151">
        <v>50</v>
      </c>
      <c r="MG303" s="151">
        <v>10</v>
      </c>
      <c r="MH303" s="151">
        <v>7907</v>
      </c>
      <c r="MI303" s="151">
        <v>1239</v>
      </c>
      <c r="MJ303" s="151">
        <v>438</v>
      </c>
      <c r="MK303" s="151">
        <v>193</v>
      </c>
      <c r="ML303" s="151">
        <v>1001</v>
      </c>
      <c r="MM303" s="151">
        <v>358</v>
      </c>
      <c r="MN303" s="151">
        <v>553</v>
      </c>
      <c r="MO303" s="151">
        <v>279</v>
      </c>
      <c r="MP303" s="151">
        <v>263</v>
      </c>
      <c r="MQ303" s="151"/>
      <c r="MR303" s="151">
        <v>0</v>
      </c>
      <c r="MS303" s="151">
        <v>77</v>
      </c>
      <c r="MT303" s="151">
        <v>191</v>
      </c>
      <c r="MU303" s="151">
        <v>84</v>
      </c>
      <c r="MV303" s="151">
        <v>45</v>
      </c>
      <c r="MW303" s="151">
        <v>157</v>
      </c>
      <c r="MX303" s="151">
        <v>42</v>
      </c>
      <c r="MY303" s="151">
        <v>65</v>
      </c>
      <c r="MZ303" s="151">
        <v>38</v>
      </c>
      <c r="NA303" s="151">
        <v>1063</v>
      </c>
      <c r="NB303" s="151">
        <v>88</v>
      </c>
      <c r="NC303" s="151">
        <v>87</v>
      </c>
      <c r="ND303" s="151">
        <v>184</v>
      </c>
      <c r="NE303" s="151">
        <v>53</v>
      </c>
      <c r="NF303" s="151">
        <v>128</v>
      </c>
      <c r="NG303" s="151">
        <v>40</v>
      </c>
      <c r="NH303" s="151">
        <v>9</v>
      </c>
      <c r="NI303" s="151">
        <v>31</v>
      </c>
      <c r="NJ303" s="151">
        <v>23</v>
      </c>
      <c r="NK303" s="151">
        <v>97</v>
      </c>
      <c r="NL303" s="151">
        <v>12</v>
      </c>
      <c r="NM303" s="151">
        <v>21</v>
      </c>
      <c r="NN303" s="151">
        <v>58</v>
      </c>
      <c r="NO303" s="151">
        <v>99</v>
      </c>
      <c r="NP303" s="151">
        <v>295</v>
      </c>
      <c r="NQ303" s="151">
        <v>259</v>
      </c>
      <c r="NR303" s="151">
        <v>1332</v>
      </c>
      <c r="NS303" s="151">
        <v>108</v>
      </c>
      <c r="NT303" s="151">
        <v>28</v>
      </c>
      <c r="NU303" s="151">
        <v>43</v>
      </c>
      <c r="NV303" s="151">
        <v>38</v>
      </c>
      <c r="NW303" s="151">
        <v>112</v>
      </c>
      <c r="NX303" s="151">
        <v>2</v>
      </c>
      <c r="NY303" s="151">
        <v>28</v>
      </c>
      <c r="NZ303" s="151">
        <v>104</v>
      </c>
      <c r="OA303" s="151"/>
      <c r="OB303" s="151">
        <v>76</v>
      </c>
      <c r="OC303" s="151">
        <v>64</v>
      </c>
      <c r="OD303" s="151"/>
      <c r="OE303" s="151">
        <v>305</v>
      </c>
      <c r="OF303" s="151">
        <v>1288</v>
      </c>
      <c r="OG303" s="151"/>
      <c r="OH303" s="151"/>
      <c r="OI303" s="151"/>
      <c r="OJ303" s="151">
        <v>854</v>
      </c>
      <c r="OK303" s="151">
        <v>1409</v>
      </c>
      <c r="OL303" s="151">
        <v>2706</v>
      </c>
      <c r="OM303" s="151">
        <v>34</v>
      </c>
      <c r="ON303" s="151"/>
      <c r="OO303" s="152">
        <v>69</v>
      </c>
      <c r="OP303" s="142">
        <v>128203</v>
      </c>
      <c r="OQ303" s="153">
        <v>251</v>
      </c>
      <c r="OR303" s="151"/>
      <c r="OS303" s="151"/>
      <c r="OT303" s="151"/>
      <c r="OU303" s="151"/>
      <c r="OV303" s="151"/>
      <c r="OW303" s="151">
        <v>166</v>
      </c>
      <c r="OX303" s="151"/>
      <c r="OY303" s="151"/>
      <c r="OZ303" s="151"/>
      <c r="PA303" s="151"/>
      <c r="PB303" s="151"/>
      <c r="PC303" s="151"/>
      <c r="PD303" s="151"/>
      <c r="PE303" s="151"/>
      <c r="PF303" s="151"/>
      <c r="PG303" s="151"/>
      <c r="PH303" s="151"/>
      <c r="PI303" s="151"/>
      <c r="PJ303" s="154"/>
      <c r="PK303" s="142">
        <v>417</v>
      </c>
      <c r="PL303" s="142">
        <v>128619</v>
      </c>
    </row>
    <row r="304" spans="1:428" ht="15" x14ac:dyDescent="0.25">
      <c r="A304" s="156">
        <v>511110</v>
      </c>
      <c r="B304" s="157" t="s">
        <v>736</v>
      </c>
      <c r="C304" s="147" t="s">
        <v>482</v>
      </c>
      <c r="D304" s="153"/>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c r="AE304" s="151"/>
      <c r="AF304" s="151"/>
      <c r="AG304" s="151"/>
      <c r="AH304" s="151"/>
      <c r="AI304" s="151"/>
      <c r="AJ304" s="151"/>
      <c r="AK304" s="151"/>
      <c r="AL304" s="151"/>
      <c r="AM304" s="151"/>
      <c r="AN304" s="151"/>
      <c r="AO304" s="151"/>
      <c r="AP304" s="151"/>
      <c r="AQ304" s="151"/>
      <c r="AR304" s="151"/>
      <c r="AS304" s="151"/>
      <c r="AT304" s="151"/>
      <c r="AU304" s="151"/>
      <c r="AV304" s="151"/>
      <c r="AW304" s="151"/>
      <c r="AX304" s="151"/>
      <c r="AY304" s="151"/>
      <c r="AZ304" s="151"/>
      <c r="BA304" s="151"/>
      <c r="BB304" s="151"/>
      <c r="BC304" s="151"/>
      <c r="BD304" s="151"/>
      <c r="BE304" s="151"/>
      <c r="BF304" s="151"/>
      <c r="BG304" s="151"/>
      <c r="BH304" s="151"/>
      <c r="BI304" s="151"/>
      <c r="BJ304" s="151"/>
      <c r="BK304" s="151"/>
      <c r="BL304" s="151"/>
      <c r="BM304" s="151"/>
      <c r="BN304" s="151"/>
      <c r="BO304" s="151"/>
      <c r="BP304" s="151"/>
      <c r="BQ304" s="151"/>
      <c r="BR304" s="151"/>
      <c r="BS304" s="151"/>
      <c r="BT304" s="151"/>
      <c r="BU304" s="151"/>
      <c r="BV304" s="151"/>
      <c r="BW304" s="151"/>
      <c r="BX304" s="151"/>
      <c r="BY304" s="151"/>
      <c r="BZ304" s="151"/>
      <c r="CA304" s="151"/>
      <c r="CB304" s="151"/>
      <c r="CC304" s="151"/>
      <c r="CD304" s="151"/>
      <c r="CE304" s="151"/>
      <c r="CF304" s="151"/>
      <c r="CG304" s="151"/>
      <c r="CH304" s="151"/>
      <c r="CI304" s="151"/>
      <c r="CJ304" s="151"/>
      <c r="CK304" s="151"/>
      <c r="CL304" s="151"/>
      <c r="CM304" s="151"/>
      <c r="CN304" s="151"/>
      <c r="CO304" s="151"/>
      <c r="CP304" s="151"/>
      <c r="CQ304" s="151"/>
      <c r="CR304" s="151"/>
      <c r="CS304" s="151"/>
      <c r="CT304" s="151"/>
      <c r="CU304" s="151"/>
      <c r="CV304" s="151"/>
      <c r="CW304" s="151"/>
      <c r="CX304" s="151"/>
      <c r="CY304" s="151"/>
      <c r="CZ304" s="151"/>
      <c r="DA304" s="151"/>
      <c r="DB304" s="151"/>
      <c r="DC304" s="151"/>
      <c r="DD304" s="151"/>
      <c r="DE304" s="151"/>
      <c r="DF304" s="151"/>
      <c r="DG304" s="151"/>
      <c r="DH304" s="151"/>
      <c r="DI304" s="151"/>
      <c r="DJ304" s="151"/>
      <c r="DK304" s="151"/>
      <c r="DL304" s="151"/>
      <c r="DM304" s="151"/>
      <c r="DN304" s="151"/>
      <c r="DO304" s="151"/>
      <c r="DP304" s="151"/>
      <c r="DQ304" s="151"/>
      <c r="DR304" s="151"/>
      <c r="DS304" s="151"/>
      <c r="DT304" s="151"/>
      <c r="DU304" s="151"/>
      <c r="DV304" s="151"/>
      <c r="DW304" s="151"/>
      <c r="DX304" s="151"/>
      <c r="DY304" s="151"/>
      <c r="DZ304" s="151"/>
      <c r="EA304" s="151"/>
      <c r="EB304" s="151"/>
      <c r="EC304" s="151"/>
      <c r="ED304" s="151"/>
      <c r="EE304" s="151"/>
      <c r="EF304" s="151"/>
      <c r="EG304" s="151"/>
      <c r="EH304" s="151"/>
      <c r="EI304" s="151"/>
      <c r="EJ304" s="151"/>
      <c r="EK304" s="151"/>
      <c r="EL304" s="151"/>
      <c r="EM304" s="151"/>
      <c r="EN304" s="151"/>
      <c r="EO304" s="151"/>
      <c r="EP304" s="151"/>
      <c r="EQ304" s="151"/>
      <c r="ER304" s="151"/>
      <c r="ES304" s="151"/>
      <c r="ET304" s="151"/>
      <c r="EU304" s="151"/>
      <c r="EV304" s="151"/>
      <c r="EW304" s="151"/>
      <c r="EX304" s="151"/>
      <c r="EY304" s="151"/>
      <c r="EZ304" s="151"/>
      <c r="FA304" s="151"/>
      <c r="FB304" s="151"/>
      <c r="FC304" s="151"/>
      <c r="FD304" s="151"/>
      <c r="FE304" s="151"/>
      <c r="FF304" s="151"/>
      <c r="FG304" s="151"/>
      <c r="FH304" s="151"/>
      <c r="FI304" s="151"/>
      <c r="FJ304" s="151"/>
      <c r="FK304" s="151"/>
      <c r="FL304" s="151"/>
      <c r="FM304" s="151"/>
      <c r="FN304" s="151"/>
      <c r="FO304" s="151"/>
      <c r="FP304" s="151"/>
      <c r="FQ304" s="151"/>
      <c r="FR304" s="151"/>
      <c r="FS304" s="151"/>
      <c r="FT304" s="151"/>
      <c r="FU304" s="151"/>
      <c r="FV304" s="151"/>
      <c r="FW304" s="151"/>
      <c r="FX304" s="151"/>
      <c r="FY304" s="151"/>
      <c r="FZ304" s="151"/>
      <c r="GA304" s="151"/>
      <c r="GB304" s="151"/>
      <c r="GC304" s="151"/>
      <c r="GD304" s="151"/>
      <c r="GE304" s="151"/>
      <c r="GF304" s="151"/>
      <c r="GG304" s="151"/>
      <c r="GH304" s="151"/>
      <c r="GI304" s="151"/>
      <c r="GJ304" s="151"/>
      <c r="GK304" s="151"/>
      <c r="GL304" s="151"/>
      <c r="GM304" s="151"/>
      <c r="GN304" s="151"/>
      <c r="GO304" s="151"/>
      <c r="GP304" s="151"/>
      <c r="GQ304" s="151"/>
      <c r="GR304" s="151"/>
      <c r="GS304" s="151"/>
      <c r="GT304" s="151"/>
      <c r="GU304" s="151"/>
      <c r="GV304" s="151"/>
      <c r="GW304" s="151"/>
      <c r="GX304" s="151"/>
      <c r="GY304" s="151"/>
      <c r="GZ304" s="151"/>
      <c r="HA304" s="151"/>
      <c r="HB304" s="151"/>
      <c r="HC304" s="151"/>
      <c r="HD304" s="151"/>
      <c r="HE304" s="151"/>
      <c r="HF304" s="151"/>
      <c r="HG304" s="151"/>
      <c r="HH304" s="151"/>
      <c r="HI304" s="151"/>
      <c r="HJ304" s="151"/>
      <c r="HK304" s="151"/>
      <c r="HL304" s="151"/>
      <c r="HM304" s="151"/>
      <c r="HN304" s="151"/>
      <c r="HO304" s="151"/>
      <c r="HP304" s="151"/>
      <c r="HQ304" s="151"/>
      <c r="HR304" s="151"/>
      <c r="HS304" s="151"/>
      <c r="HT304" s="151"/>
      <c r="HU304" s="151"/>
      <c r="HV304" s="151"/>
      <c r="HW304" s="151"/>
      <c r="HX304" s="151"/>
      <c r="HY304" s="151"/>
      <c r="HZ304" s="151"/>
      <c r="IA304" s="151"/>
      <c r="IB304" s="151"/>
      <c r="IC304" s="151"/>
      <c r="ID304" s="151"/>
      <c r="IE304" s="151"/>
      <c r="IF304" s="151"/>
      <c r="IG304" s="151"/>
      <c r="IH304" s="151"/>
      <c r="II304" s="151"/>
      <c r="IJ304" s="151"/>
      <c r="IK304" s="151"/>
      <c r="IL304" s="151"/>
      <c r="IM304" s="151"/>
      <c r="IN304" s="151"/>
      <c r="IO304" s="151"/>
      <c r="IP304" s="151"/>
      <c r="IQ304" s="151"/>
      <c r="IR304" s="151"/>
      <c r="IS304" s="151"/>
      <c r="IT304" s="151"/>
      <c r="IU304" s="151"/>
      <c r="IV304" s="151"/>
      <c r="IW304" s="151"/>
      <c r="IX304" s="151"/>
      <c r="IY304" s="151"/>
      <c r="IZ304" s="151"/>
      <c r="JA304" s="151"/>
      <c r="JB304" s="151"/>
      <c r="JC304" s="151"/>
      <c r="JD304" s="151"/>
      <c r="JE304" s="151"/>
      <c r="JF304" s="151"/>
      <c r="JG304" s="151"/>
      <c r="JH304" s="151"/>
      <c r="JI304" s="151"/>
      <c r="JJ304" s="151"/>
      <c r="JK304" s="151"/>
      <c r="JL304" s="151"/>
      <c r="JM304" s="151"/>
      <c r="JN304" s="151"/>
      <c r="JO304" s="151"/>
      <c r="JP304" s="151"/>
      <c r="JQ304" s="151"/>
      <c r="JR304" s="151"/>
      <c r="JS304" s="151"/>
      <c r="JT304" s="151"/>
      <c r="JU304" s="151"/>
      <c r="JV304" s="151"/>
      <c r="JW304" s="151"/>
      <c r="JX304" s="151">
        <v>46</v>
      </c>
      <c r="JY304" s="151"/>
      <c r="JZ304" s="151">
        <v>138</v>
      </c>
      <c r="KA304" s="151"/>
      <c r="KB304" s="151">
        <v>39</v>
      </c>
      <c r="KC304" s="151"/>
      <c r="KD304" s="151"/>
      <c r="KE304" s="151"/>
      <c r="KF304" s="151"/>
      <c r="KG304" s="151"/>
      <c r="KH304" s="151"/>
      <c r="KI304" s="151"/>
      <c r="KJ304" s="151"/>
      <c r="KK304" s="151"/>
      <c r="KL304" s="151"/>
      <c r="KM304" s="151"/>
      <c r="KN304" s="151"/>
      <c r="KO304" s="151">
        <v>38</v>
      </c>
      <c r="KP304" s="151"/>
      <c r="KQ304" s="151"/>
      <c r="KR304" s="151"/>
      <c r="KS304" s="151"/>
      <c r="KT304" s="151"/>
      <c r="KU304" s="151"/>
      <c r="KV304" s="151"/>
      <c r="KW304" s="151"/>
      <c r="KX304" s="151"/>
      <c r="KY304" s="151"/>
      <c r="KZ304" s="151"/>
      <c r="LA304" s="151"/>
      <c r="LB304" s="151"/>
      <c r="LC304" s="151">
        <v>0</v>
      </c>
      <c r="LD304" s="151"/>
      <c r="LE304" s="151"/>
      <c r="LF304" s="151"/>
      <c r="LG304" s="151"/>
      <c r="LH304" s="151"/>
      <c r="LI304" s="151"/>
      <c r="LJ304" s="151"/>
      <c r="LK304" s="151"/>
      <c r="LL304" s="151"/>
      <c r="LM304" s="151"/>
      <c r="LN304" s="151"/>
      <c r="LO304" s="151"/>
      <c r="LP304" s="151"/>
      <c r="LQ304" s="151"/>
      <c r="LR304" s="151"/>
      <c r="LS304" s="151"/>
      <c r="LT304" s="151"/>
      <c r="LU304" s="151"/>
      <c r="LV304" s="151"/>
      <c r="LW304" s="151"/>
      <c r="LX304" s="151"/>
      <c r="LY304" s="151">
        <v>6</v>
      </c>
      <c r="LZ304" s="151"/>
      <c r="MA304" s="151"/>
      <c r="MB304" s="151"/>
      <c r="MC304" s="151"/>
      <c r="MD304" s="151"/>
      <c r="ME304" s="151"/>
      <c r="MF304" s="151"/>
      <c r="MG304" s="151">
        <v>49</v>
      </c>
      <c r="MH304" s="151"/>
      <c r="MI304" s="151"/>
      <c r="MJ304" s="151"/>
      <c r="MK304" s="151"/>
      <c r="ML304" s="151"/>
      <c r="MM304" s="151"/>
      <c r="MN304" s="151"/>
      <c r="MO304" s="151"/>
      <c r="MP304" s="151"/>
      <c r="MQ304" s="151"/>
      <c r="MR304" s="151"/>
      <c r="MS304" s="151">
        <v>26</v>
      </c>
      <c r="MT304" s="151"/>
      <c r="MU304" s="151"/>
      <c r="MV304" s="151"/>
      <c r="MW304" s="151"/>
      <c r="MX304" s="151"/>
      <c r="MY304" s="151"/>
      <c r="MZ304" s="151"/>
      <c r="NA304" s="151"/>
      <c r="NB304" s="151"/>
      <c r="NC304" s="151"/>
      <c r="ND304" s="151">
        <v>26</v>
      </c>
      <c r="NE304" s="151"/>
      <c r="NF304" s="151">
        <v>44</v>
      </c>
      <c r="NG304" s="151"/>
      <c r="NH304" s="151"/>
      <c r="NI304" s="151"/>
      <c r="NJ304" s="151"/>
      <c r="NK304" s="151"/>
      <c r="NL304" s="151"/>
      <c r="NM304" s="151"/>
      <c r="NN304" s="151"/>
      <c r="NO304" s="151"/>
      <c r="NP304" s="151"/>
      <c r="NQ304" s="151"/>
      <c r="NR304" s="151"/>
      <c r="NS304" s="151"/>
      <c r="NT304" s="151"/>
      <c r="NU304" s="151"/>
      <c r="NV304" s="151"/>
      <c r="NW304" s="151"/>
      <c r="NX304" s="151"/>
      <c r="NY304" s="151"/>
      <c r="NZ304" s="151"/>
      <c r="OA304" s="151"/>
      <c r="OB304" s="151"/>
      <c r="OC304" s="151"/>
      <c r="OD304" s="151"/>
      <c r="OE304" s="151"/>
      <c r="OF304" s="151">
        <v>12</v>
      </c>
      <c r="OG304" s="151"/>
      <c r="OH304" s="151"/>
      <c r="OI304" s="151"/>
      <c r="OJ304" s="151"/>
      <c r="OK304" s="151"/>
      <c r="OL304" s="151">
        <v>4</v>
      </c>
      <c r="OM304" s="151"/>
      <c r="ON304" s="151"/>
      <c r="OO304" s="152"/>
      <c r="OP304" s="142">
        <v>428</v>
      </c>
      <c r="OQ304" s="153">
        <v>13189</v>
      </c>
      <c r="OR304" s="151"/>
      <c r="OS304" s="151"/>
      <c r="OT304" s="151"/>
      <c r="OU304" s="151"/>
      <c r="OV304" s="151">
        <v>-386</v>
      </c>
      <c r="OW304" s="151">
        <v>416</v>
      </c>
      <c r="OX304" s="151">
        <v>-147</v>
      </c>
      <c r="OY304" s="151"/>
      <c r="OZ304" s="151"/>
      <c r="PA304" s="151"/>
      <c r="PB304" s="151"/>
      <c r="PC304" s="151"/>
      <c r="PD304" s="151"/>
      <c r="PE304" s="151"/>
      <c r="PF304" s="151"/>
      <c r="PG304" s="151"/>
      <c r="PH304" s="151"/>
      <c r="PI304" s="151"/>
      <c r="PJ304" s="154"/>
      <c r="PK304" s="142">
        <v>13073</v>
      </c>
      <c r="PL304" s="142">
        <v>13501</v>
      </c>
    </row>
    <row r="305" spans="1:428" ht="15" x14ac:dyDescent="0.25">
      <c r="A305" s="156">
        <v>511120</v>
      </c>
      <c r="B305" s="157" t="s">
        <v>737</v>
      </c>
      <c r="C305" s="147" t="s">
        <v>483</v>
      </c>
      <c r="D305" s="153">
        <v>2</v>
      </c>
      <c r="E305" s="151">
        <v>4</v>
      </c>
      <c r="F305" s="151"/>
      <c r="G305" s="151"/>
      <c r="H305" s="151"/>
      <c r="I305" s="151"/>
      <c r="J305" s="151">
        <v>7</v>
      </c>
      <c r="K305" s="151"/>
      <c r="L305" s="151">
        <v>2</v>
      </c>
      <c r="M305" s="151"/>
      <c r="N305" s="151"/>
      <c r="O305" s="151"/>
      <c r="P305" s="151"/>
      <c r="Q305" s="151">
        <v>0</v>
      </c>
      <c r="R305" s="151"/>
      <c r="S305" s="151"/>
      <c r="T305" s="151"/>
      <c r="U305" s="151"/>
      <c r="V305" s="151"/>
      <c r="W305" s="151"/>
      <c r="X305" s="151"/>
      <c r="Y305" s="151">
        <v>3</v>
      </c>
      <c r="Z305" s="151">
        <v>0</v>
      </c>
      <c r="AA305" s="151"/>
      <c r="AB305" s="151"/>
      <c r="AC305" s="151"/>
      <c r="AD305" s="151"/>
      <c r="AE305" s="151"/>
      <c r="AF305" s="151"/>
      <c r="AG305" s="151"/>
      <c r="AH305" s="151"/>
      <c r="AI305" s="151"/>
      <c r="AJ305" s="151"/>
      <c r="AK305" s="151"/>
      <c r="AL305" s="151"/>
      <c r="AM305" s="151"/>
      <c r="AN305" s="151"/>
      <c r="AO305" s="151"/>
      <c r="AP305" s="151"/>
      <c r="AQ305" s="151"/>
      <c r="AR305" s="151"/>
      <c r="AS305" s="151"/>
      <c r="AT305" s="151"/>
      <c r="AU305" s="151">
        <v>1</v>
      </c>
      <c r="AV305" s="151"/>
      <c r="AW305" s="151">
        <v>1</v>
      </c>
      <c r="AX305" s="151"/>
      <c r="AY305" s="151"/>
      <c r="AZ305" s="151"/>
      <c r="BA305" s="151"/>
      <c r="BB305" s="151"/>
      <c r="BC305" s="151"/>
      <c r="BD305" s="151">
        <v>1</v>
      </c>
      <c r="BE305" s="151"/>
      <c r="BF305" s="151"/>
      <c r="BG305" s="151"/>
      <c r="BH305" s="151"/>
      <c r="BI305" s="151"/>
      <c r="BJ305" s="151"/>
      <c r="BK305" s="151"/>
      <c r="BL305" s="151"/>
      <c r="BM305" s="151"/>
      <c r="BN305" s="151"/>
      <c r="BO305" s="151"/>
      <c r="BP305" s="151"/>
      <c r="BQ305" s="151"/>
      <c r="BR305" s="151"/>
      <c r="BS305" s="151">
        <v>2</v>
      </c>
      <c r="BT305" s="151"/>
      <c r="BU305" s="151"/>
      <c r="BV305" s="151"/>
      <c r="BW305" s="151"/>
      <c r="BX305" s="151"/>
      <c r="BY305" s="151">
        <v>1</v>
      </c>
      <c r="BZ305" s="151"/>
      <c r="CA305" s="151"/>
      <c r="CB305" s="151"/>
      <c r="CC305" s="151"/>
      <c r="CD305" s="151"/>
      <c r="CE305" s="151"/>
      <c r="CF305" s="151"/>
      <c r="CG305" s="151">
        <v>0</v>
      </c>
      <c r="CH305" s="151"/>
      <c r="CI305" s="151"/>
      <c r="CJ305" s="151">
        <v>1</v>
      </c>
      <c r="CK305" s="151"/>
      <c r="CL305" s="151"/>
      <c r="CM305" s="151"/>
      <c r="CN305" s="151"/>
      <c r="CO305" s="151"/>
      <c r="CP305" s="151"/>
      <c r="CQ305" s="151"/>
      <c r="CR305" s="151"/>
      <c r="CS305" s="151"/>
      <c r="CT305" s="151"/>
      <c r="CU305" s="151"/>
      <c r="CV305" s="151"/>
      <c r="CW305" s="151"/>
      <c r="CX305" s="151"/>
      <c r="CY305" s="151"/>
      <c r="CZ305" s="151"/>
      <c r="DA305" s="151"/>
      <c r="DB305" s="151"/>
      <c r="DC305" s="151"/>
      <c r="DD305" s="151"/>
      <c r="DE305" s="151"/>
      <c r="DF305" s="151"/>
      <c r="DG305" s="151"/>
      <c r="DH305" s="151"/>
      <c r="DI305" s="151"/>
      <c r="DJ305" s="151"/>
      <c r="DK305" s="151"/>
      <c r="DL305" s="151">
        <v>0</v>
      </c>
      <c r="DM305" s="151"/>
      <c r="DN305" s="151">
        <v>0</v>
      </c>
      <c r="DO305" s="151"/>
      <c r="DP305" s="151"/>
      <c r="DQ305" s="151"/>
      <c r="DR305" s="151"/>
      <c r="DS305" s="151"/>
      <c r="DT305" s="151">
        <v>0</v>
      </c>
      <c r="DU305" s="151"/>
      <c r="DV305" s="151">
        <v>0</v>
      </c>
      <c r="DW305" s="151"/>
      <c r="DX305" s="151"/>
      <c r="DY305" s="151"/>
      <c r="DZ305" s="151"/>
      <c r="EA305" s="151"/>
      <c r="EB305" s="151"/>
      <c r="EC305" s="151"/>
      <c r="ED305" s="151"/>
      <c r="EE305" s="151"/>
      <c r="EF305" s="151"/>
      <c r="EG305" s="151"/>
      <c r="EH305" s="151"/>
      <c r="EI305" s="151">
        <v>0</v>
      </c>
      <c r="EJ305" s="151"/>
      <c r="EK305" s="151">
        <v>0</v>
      </c>
      <c r="EL305" s="151"/>
      <c r="EM305" s="151"/>
      <c r="EN305" s="151"/>
      <c r="EO305" s="151">
        <v>1</v>
      </c>
      <c r="EP305" s="151"/>
      <c r="EQ305" s="151">
        <v>0</v>
      </c>
      <c r="ER305" s="151"/>
      <c r="ES305" s="151"/>
      <c r="ET305" s="151"/>
      <c r="EU305" s="151"/>
      <c r="EV305" s="151"/>
      <c r="EW305" s="151"/>
      <c r="EX305" s="151"/>
      <c r="EY305" s="151"/>
      <c r="EZ305" s="151"/>
      <c r="FA305" s="151">
        <v>1</v>
      </c>
      <c r="FB305" s="151"/>
      <c r="FC305" s="151"/>
      <c r="FD305" s="151">
        <v>1</v>
      </c>
      <c r="FE305" s="151"/>
      <c r="FF305" s="151">
        <v>0</v>
      </c>
      <c r="FG305" s="151"/>
      <c r="FH305" s="151">
        <v>1</v>
      </c>
      <c r="FI305" s="151"/>
      <c r="FJ305" s="151"/>
      <c r="FK305" s="151"/>
      <c r="FL305" s="151">
        <v>0</v>
      </c>
      <c r="FM305" s="151"/>
      <c r="FN305" s="151"/>
      <c r="FO305" s="151"/>
      <c r="FP305" s="151"/>
      <c r="FQ305" s="151"/>
      <c r="FR305" s="151"/>
      <c r="FS305" s="151"/>
      <c r="FT305" s="151"/>
      <c r="FU305" s="151"/>
      <c r="FV305" s="151"/>
      <c r="FW305" s="151"/>
      <c r="FX305" s="151"/>
      <c r="FY305" s="151">
        <v>0</v>
      </c>
      <c r="FZ305" s="151">
        <v>1</v>
      </c>
      <c r="GA305" s="151"/>
      <c r="GB305" s="151"/>
      <c r="GC305" s="151"/>
      <c r="GD305" s="151"/>
      <c r="GE305" s="151">
        <v>0</v>
      </c>
      <c r="GF305" s="151"/>
      <c r="GG305" s="151"/>
      <c r="GH305" s="151"/>
      <c r="GI305" s="151">
        <v>3</v>
      </c>
      <c r="GJ305" s="151"/>
      <c r="GK305" s="151"/>
      <c r="GL305" s="151"/>
      <c r="GM305" s="151"/>
      <c r="GN305" s="151"/>
      <c r="GO305" s="151"/>
      <c r="GP305" s="151"/>
      <c r="GQ305" s="151"/>
      <c r="GR305" s="151"/>
      <c r="GS305" s="151"/>
      <c r="GT305" s="151"/>
      <c r="GU305" s="151"/>
      <c r="GV305" s="151"/>
      <c r="GW305" s="151"/>
      <c r="GX305" s="151"/>
      <c r="GY305" s="151"/>
      <c r="GZ305" s="151"/>
      <c r="HA305" s="151">
        <v>1</v>
      </c>
      <c r="HB305" s="151"/>
      <c r="HC305" s="151"/>
      <c r="HD305" s="151"/>
      <c r="HE305" s="151"/>
      <c r="HF305" s="151"/>
      <c r="HG305" s="151"/>
      <c r="HH305" s="151">
        <v>1</v>
      </c>
      <c r="HI305" s="151"/>
      <c r="HJ305" s="151"/>
      <c r="HK305" s="151"/>
      <c r="HL305" s="151"/>
      <c r="HM305" s="151"/>
      <c r="HN305" s="151"/>
      <c r="HO305" s="151"/>
      <c r="HP305" s="151"/>
      <c r="HQ305" s="151"/>
      <c r="HR305" s="151"/>
      <c r="HS305" s="151"/>
      <c r="HT305" s="151"/>
      <c r="HU305" s="151"/>
      <c r="HV305" s="151"/>
      <c r="HW305" s="151"/>
      <c r="HX305" s="151"/>
      <c r="HY305" s="151"/>
      <c r="HZ305" s="151"/>
      <c r="IA305" s="151"/>
      <c r="IB305" s="151"/>
      <c r="IC305" s="151">
        <v>4</v>
      </c>
      <c r="ID305" s="151"/>
      <c r="IE305" s="151"/>
      <c r="IF305" s="151"/>
      <c r="IG305" s="151"/>
      <c r="IH305" s="151"/>
      <c r="II305" s="151"/>
      <c r="IJ305" s="151"/>
      <c r="IK305" s="151"/>
      <c r="IL305" s="151"/>
      <c r="IM305" s="151"/>
      <c r="IN305" s="151">
        <v>1</v>
      </c>
      <c r="IO305" s="151"/>
      <c r="IP305" s="151"/>
      <c r="IQ305" s="151"/>
      <c r="IR305" s="151"/>
      <c r="IS305" s="151"/>
      <c r="IT305" s="151"/>
      <c r="IU305" s="151"/>
      <c r="IV305" s="151"/>
      <c r="IW305" s="151"/>
      <c r="IX305" s="151"/>
      <c r="IY305" s="151">
        <v>3</v>
      </c>
      <c r="IZ305" s="151"/>
      <c r="JA305" s="151">
        <v>1</v>
      </c>
      <c r="JB305" s="151"/>
      <c r="JC305" s="151"/>
      <c r="JD305" s="151"/>
      <c r="JE305" s="151"/>
      <c r="JF305" s="151"/>
      <c r="JG305" s="151"/>
      <c r="JH305" s="151"/>
      <c r="JI305" s="151"/>
      <c r="JJ305" s="151"/>
      <c r="JK305" s="151">
        <v>1</v>
      </c>
      <c r="JL305" s="151">
        <v>10</v>
      </c>
      <c r="JM305" s="151"/>
      <c r="JN305" s="151">
        <v>10</v>
      </c>
      <c r="JO305" s="151">
        <v>7</v>
      </c>
      <c r="JP305" s="151">
        <v>53</v>
      </c>
      <c r="JQ305" s="151"/>
      <c r="JR305" s="151">
        <v>19</v>
      </c>
      <c r="JS305" s="151">
        <v>4</v>
      </c>
      <c r="JT305" s="151">
        <v>15</v>
      </c>
      <c r="JU305" s="151">
        <v>43</v>
      </c>
      <c r="JV305" s="151"/>
      <c r="JW305" s="151">
        <v>2</v>
      </c>
      <c r="JX305" s="151">
        <v>22</v>
      </c>
      <c r="JY305" s="151"/>
      <c r="JZ305" s="151">
        <v>11</v>
      </c>
      <c r="KA305" s="151">
        <v>16</v>
      </c>
      <c r="KB305" s="151">
        <v>49</v>
      </c>
      <c r="KC305" s="151">
        <v>2</v>
      </c>
      <c r="KD305" s="151">
        <v>30</v>
      </c>
      <c r="KE305" s="151">
        <v>1</v>
      </c>
      <c r="KF305" s="151">
        <v>3</v>
      </c>
      <c r="KG305" s="151">
        <v>1</v>
      </c>
      <c r="KH305" s="151"/>
      <c r="KI305" s="151">
        <v>9</v>
      </c>
      <c r="KJ305" s="151"/>
      <c r="KK305" s="151"/>
      <c r="KL305" s="151">
        <v>55</v>
      </c>
      <c r="KM305" s="151">
        <v>2</v>
      </c>
      <c r="KN305" s="151">
        <v>17</v>
      </c>
      <c r="KO305" s="151">
        <v>7</v>
      </c>
      <c r="KP305" s="151">
        <v>1622</v>
      </c>
      <c r="KQ305" s="151">
        <v>5</v>
      </c>
      <c r="KR305" s="151">
        <v>2</v>
      </c>
      <c r="KS305" s="151">
        <v>9</v>
      </c>
      <c r="KT305" s="151">
        <v>5</v>
      </c>
      <c r="KU305" s="151"/>
      <c r="KV305" s="151"/>
      <c r="KW305" s="151"/>
      <c r="KX305" s="151">
        <v>6</v>
      </c>
      <c r="KY305" s="151">
        <v>33</v>
      </c>
      <c r="KZ305" s="151">
        <v>1</v>
      </c>
      <c r="LA305" s="151">
        <v>16</v>
      </c>
      <c r="LB305" s="151">
        <v>5</v>
      </c>
      <c r="LC305" s="151">
        <v>2</v>
      </c>
      <c r="LD305" s="151">
        <v>27</v>
      </c>
      <c r="LE305" s="151">
        <v>75</v>
      </c>
      <c r="LF305" s="151">
        <v>73</v>
      </c>
      <c r="LG305" s="151">
        <v>7</v>
      </c>
      <c r="LH305" s="151">
        <v>19</v>
      </c>
      <c r="LI305" s="151">
        <v>28</v>
      </c>
      <c r="LJ305" s="151">
        <v>0</v>
      </c>
      <c r="LK305" s="151">
        <v>21</v>
      </c>
      <c r="LL305" s="151"/>
      <c r="LM305" s="151"/>
      <c r="LN305" s="151">
        <v>155</v>
      </c>
      <c r="LO305" s="151">
        <v>19</v>
      </c>
      <c r="LP305" s="151">
        <v>6</v>
      </c>
      <c r="LQ305" s="151"/>
      <c r="LR305" s="151">
        <v>64</v>
      </c>
      <c r="LS305" s="151">
        <v>23</v>
      </c>
      <c r="LT305" s="151">
        <v>13</v>
      </c>
      <c r="LU305" s="151">
        <v>28</v>
      </c>
      <c r="LV305" s="151">
        <v>9</v>
      </c>
      <c r="LW305" s="151">
        <v>74</v>
      </c>
      <c r="LX305" s="151">
        <v>30</v>
      </c>
      <c r="LY305" s="151">
        <v>128</v>
      </c>
      <c r="LZ305" s="151">
        <v>21</v>
      </c>
      <c r="MA305" s="151">
        <v>181</v>
      </c>
      <c r="MB305" s="151">
        <v>8</v>
      </c>
      <c r="MC305" s="151"/>
      <c r="MD305" s="151"/>
      <c r="ME305" s="151">
        <v>10</v>
      </c>
      <c r="MF305" s="151">
        <v>3</v>
      </c>
      <c r="MG305" s="151">
        <v>161</v>
      </c>
      <c r="MH305" s="151">
        <v>25</v>
      </c>
      <c r="MI305" s="151">
        <v>12</v>
      </c>
      <c r="MJ305" s="151">
        <v>7</v>
      </c>
      <c r="MK305" s="151">
        <v>4</v>
      </c>
      <c r="ML305" s="151">
        <v>12</v>
      </c>
      <c r="MM305" s="151">
        <v>7</v>
      </c>
      <c r="MN305" s="151">
        <v>3</v>
      </c>
      <c r="MO305" s="151">
        <v>10</v>
      </c>
      <c r="MP305" s="151">
        <v>2</v>
      </c>
      <c r="MQ305" s="151">
        <v>2</v>
      </c>
      <c r="MR305" s="151">
        <v>7</v>
      </c>
      <c r="MS305" s="151">
        <v>55</v>
      </c>
      <c r="MT305" s="151">
        <v>70</v>
      </c>
      <c r="MU305" s="151">
        <v>8</v>
      </c>
      <c r="MV305" s="151">
        <v>3</v>
      </c>
      <c r="MW305" s="151">
        <v>11</v>
      </c>
      <c r="MX305" s="151">
        <v>4</v>
      </c>
      <c r="MY305" s="151">
        <v>7</v>
      </c>
      <c r="MZ305" s="151">
        <v>3</v>
      </c>
      <c r="NA305" s="151">
        <v>61</v>
      </c>
      <c r="NB305" s="151">
        <v>24</v>
      </c>
      <c r="NC305" s="151">
        <v>2</v>
      </c>
      <c r="ND305" s="151">
        <v>511</v>
      </c>
      <c r="NE305" s="151">
        <v>1</v>
      </c>
      <c r="NF305" s="151">
        <v>302</v>
      </c>
      <c r="NG305" s="151"/>
      <c r="NH305" s="151"/>
      <c r="NI305" s="151"/>
      <c r="NJ305" s="151">
        <v>1</v>
      </c>
      <c r="NK305" s="151"/>
      <c r="NL305" s="151">
        <v>1</v>
      </c>
      <c r="NM305" s="151">
        <v>4</v>
      </c>
      <c r="NN305" s="151">
        <v>6</v>
      </c>
      <c r="NO305" s="151">
        <v>27</v>
      </c>
      <c r="NP305" s="151">
        <v>26</v>
      </c>
      <c r="NQ305" s="151">
        <v>35</v>
      </c>
      <c r="NR305" s="151">
        <v>7</v>
      </c>
      <c r="NS305" s="151">
        <v>3</v>
      </c>
      <c r="NT305" s="151"/>
      <c r="NU305" s="151">
        <v>3</v>
      </c>
      <c r="NV305" s="151"/>
      <c r="NW305" s="151">
        <v>12</v>
      </c>
      <c r="NX305" s="151"/>
      <c r="NY305" s="151">
        <v>10</v>
      </c>
      <c r="NZ305" s="151">
        <v>34</v>
      </c>
      <c r="OA305" s="151">
        <v>6</v>
      </c>
      <c r="OB305" s="151">
        <v>32</v>
      </c>
      <c r="OC305" s="151">
        <v>3</v>
      </c>
      <c r="OD305" s="151"/>
      <c r="OE305" s="151"/>
      <c r="OF305" s="151">
        <v>27</v>
      </c>
      <c r="OG305" s="151"/>
      <c r="OH305" s="151"/>
      <c r="OI305" s="151"/>
      <c r="OJ305" s="151">
        <v>44</v>
      </c>
      <c r="OK305" s="151">
        <v>14</v>
      </c>
      <c r="OL305" s="151">
        <v>10</v>
      </c>
      <c r="OM305" s="151"/>
      <c r="ON305" s="151"/>
      <c r="OO305" s="152"/>
      <c r="OP305" s="142">
        <v>4779</v>
      </c>
      <c r="OQ305" s="153">
        <v>8236</v>
      </c>
      <c r="OR305" s="151"/>
      <c r="OS305" s="151">
        <v>124</v>
      </c>
      <c r="OT305" s="151"/>
      <c r="OU305" s="151"/>
      <c r="OV305" s="151">
        <v>51</v>
      </c>
      <c r="OW305" s="151">
        <v>1071</v>
      </c>
      <c r="OX305" s="151">
        <v>-271</v>
      </c>
      <c r="OY305" s="151"/>
      <c r="OZ305" s="151"/>
      <c r="PA305" s="151"/>
      <c r="PB305" s="151"/>
      <c r="PC305" s="151"/>
      <c r="PD305" s="151"/>
      <c r="PE305" s="151"/>
      <c r="PF305" s="151"/>
      <c r="PG305" s="151"/>
      <c r="PH305" s="151"/>
      <c r="PI305" s="151"/>
      <c r="PJ305" s="154"/>
      <c r="PK305" s="142">
        <v>9211</v>
      </c>
      <c r="PL305" s="142">
        <v>13989</v>
      </c>
    </row>
    <row r="306" spans="1:428" ht="15" x14ac:dyDescent="0.25">
      <c r="A306" s="156">
        <v>511130</v>
      </c>
      <c r="B306" s="157" t="s">
        <v>737</v>
      </c>
      <c r="C306" s="147" t="s">
        <v>484</v>
      </c>
      <c r="D306" s="153"/>
      <c r="E306" s="151"/>
      <c r="F306" s="151"/>
      <c r="G306" s="151"/>
      <c r="H306" s="151"/>
      <c r="I306" s="151"/>
      <c r="J306" s="151"/>
      <c r="K306" s="151"/>
      <c r="L306" s="151"/>
      <c r="M306" s="151"/>
      <c r="N306" s="151"/>
      <c r="O306" s="151"/>
      <c r="P306" s="151"/>
      <c r="Q306" s="151"/>
      <c r="R306" s="151"/>
      <c r="S306" s="151"/>
      <c r="T306" s="151"/>
      <c r="U306" s="151"/>
      <c r="V306" s="151"/>
      <c r="W306" s="151"/>
      <c r="X306" s="151"/>
      <c r="Y306" s="151">
        <v>2</v>
      </c>
      <c r="Z306" s="151"/>
      <c r="AA306" s="151"/>
      <c r="AB306" s="151"/>
      <c r="AC306" s="151"/>
      <c r="AD306" s="151"/>
      <c r="AE306" s="151"/>
      <c r="AF306" s="151"/>
      <c r="AG306" s="151"/>
      <c r="AH306" s="151"/>
      <c r="AI306" s="151"/>
      <c r="AJ306" s="151"/>
      <c r="AK306" s="151"/>
      <c r="AL306" s="151"/>
      <c r="AM306" s="151"/>
      <c r="AN306" s="151"/>
      <c r="AO306" s="151"/>
      <c r="AP306" s="151"/>
      <c r="AQ306" s="151"/>
      <c r="AR306" s="151"/>
      <c r="AS306" s="151"/>
      <c r="AT306" s="151"/>
      <c r="AU306" s="151"/>
      <c r="AV306" s="151"/>
      <c r="AW306" s="151"/>
      <c r="AX306" s="151"/>
      <c r="AY306" s="151"/>
      <c r="AZ306" s="151"/>
      <c r="BA306" s="151"/>
      <c r="BB306" s="151"/>
      <c r="BC306" s="151"/>
      <c r="BD306" s="151"/>
      <c r="BE306" s="151"/>
      <c r="BF306" s="151"/>
      <c r="BG306" s="151"/>
      <c r="BH306" s="151"/>
      <c r="BI306" s="151"/>
      <c r="BJ306" s="151"/>
      <c r="BK306" s="151"/>
      <c r="BL306" s="151"/>
      <c r="BM306" s="151"/>
      <c r="BN306" s="151"/>
      <c r="BO306" s="151"/>
      <c r="BP306" s="151"/>
      <c r="BQ306" s="151"/>
      <c r="BR306" s="151"/>
      <c r="BS306" s="151"/>
      <c r="BT306" s="151"/>
      <c r="BU306" s="151"/>
      <c r="BV306" s="151"/>
      <c r="BW306" s="151"/>
      <c r="BX306" s="151"/>
      <c r="BY306" s="151"/>
      <c r="BZ306" s="151"/>
      <c r="CA306" s="151"/>
      <c r="CB306" s="151"/>
      <c r="CC306" s="151"/>
      <c r="CD306" s="151"/>
      <c r="CE306" s="151"/>
      <c r="CF306" s="151"/>
      <c r="CG306" s="151"/>
      <c r="CH306" s="151"/>
      <c r="CI306" s="151"/>
      <c r="CJ306" s="151"/>
      <c r="CK306" s="151"/>
      <c r="CL306" s="151"/>
      <c r="CM306" s="151"/>
      <c r="CN306" s="151"/>
      <c r="CO306" s="151"/>
      <c r="CP306" s="151"/>
      <c r="CQ306" s="151"/>
      <c r="CR306" s="151"/>
      <c r="CS306" s="151"/>
      <c r="CT306" s="151"/>
      <c r="CU306" s="151"/>
      <c r="CV306" s="151"/>
      <c r="CW306" s="151"/>
      <c r="CX306" s="151"/>
      <c r="CY306" s="151"/>
      <c r="CZ306" s="151"/>
      <c r="DA306" s="151"/>
      <c r="DB306" s="151"/>
      <c r="DC306" s="151"/>
      <c r="DD306" s="151"/>
      <c r="DE306" s="151"/>
      <c r="DF306" s="151"/>
      <c r="DG306" s="151"/>
      <c r="DH306" s="151"/>
      <c r="DI306" s="151"/>
      <c r="DJ306" s="151"/>
      <c r="DK306" s="151"/>
      <c r="DL306" s="151"/>
      <c r="DM306" s="151"/>
      <c r="DN306" s="151"/>
      <c r="DO306" s="151"/>
      <c r="DP306" s="151"/>
      <c r="DQ306" s="151"/>
      <c r="DR306" s="151"/>
      <c r="DS306" s="151"/>
      <c r="DT306" s="151"/>
      <c r="DU306" s="151"/>
      <c r="DV306" s="151"/>
      <c r="DW306" s="151"/>
      <c r="DX306" s="151"/>
      <c r="DY306" s="151"/>
      <c r="DZ306" s="151"/>
      <c r="EA306" s="151"/>
      <c r="EB306" s="151"/>
      <c r="EC306" s="151"/>
      <c r="ED306" s="151"/>
      <c r="EE306" s="151"/>
      <c r="EF306" s="151"/>
      <c r="EG306" s="151"/>
      <c r="EH306" s="151"/>
      <c r="EI306" s="151"/>
      <c r="EJ306" s="151"/>
      <c r="EK306" s="151"/>
      <c r="EL306" s="151"/>
      <c r="EM306" s="151"/>
      <c r="EN306" s="151"/>
      <c r="EO306" s="151"/>
      <c r="EP306" s="151"/>
      <c r="EQ306" s="151"/>
      <c r="ER306" s="151">
        <v>1</v>
      </c>
      <c r="ES306" s="151">
        <v>6</v>
      </c>
      <c r="ET306" s="151"/>
      <c r="EU306" s="151"/>
      <c r="EV306" s="151"/>
      <c r="EW306" s="151"/>
      <c r="EX306" s="151"/>
      <c r="EY306" s="151"/>
      <c r="EZ306" s="151"/>
      <c r="FA306" s="151"/>
      <c r="FB306" s="151"/>
      <c r="FC306" s="151"/>
      <c r="FD306" s="151"/>
      <c r="FE306" s="151"/>
      <c r="FF306" s="151"/>
      <c r="FG306" s="151"/>
      <c r="FH306" s="151"/>
      <c r="FI306" s="151"/>
      <c r="FJ306" s="151"/>
      <c r="FK306" s="151"/>
      <c r="FL306" s="151"/>
      <c r="FM306" s="151"/>
      <c r="FN306" s="151"/>
      <c r="FO306" s="151"/>
      <c r="FP306" s="151"/>
      <c r="FQ306" s="151"/>
      <c r="FR306" s="151"/>
      <c r="FS306" s="151"/>
      <c r="FT306" s="151"/>
      <c r="FU306" s="151"/>
      <c r="FV306" s="151"/>
      <c r="FW306" s="151"/>
      <c r="FX306" s="151"/>
      <c r="FY306" s="151"/>
      <c r="FZ306" s="151"/>
      <c r="GA306" s="151"/>
      <c r="GB306" s="151"/>
      <c r="GC306" s="151"/>
      <c r="GD306" s="151"/>
      <c r="GE306" s="151"/>
      <c r="GF306" s="151"/>
      <c r="GG306" s="151"/>
      <c r="GH306" s="151"/>
      <c r="GI306" s="151"/>
      <c r="GJ306" s="151"/>
      <c r="GK306" s="151"/>
      <c r="GL306" s="151"/>
      <c r="GM306" s="151"/>
      <c r="GN306" s="151"/>
      <c r="GO306" s="151"/>
      <c r="GP306" s="151"/>
      <c r="GQ306" s="151"/>
      <c r="GR306" s="151"/>
      <c r="GS306" s="151"/>
      <c r="GT306" s="151"/>
      <c r="GU306" s="151"/>
      <c r="GV306" s="151"/>
      <c r="GW306" s="151"/>
      <c r="GX306" s="151"/>
      <c r="GY306" s="151"/>
      <c r="GZ306" s="151"/>
      <c r="HA306" s="151"/>
      <c r="HB306" s="151"/>
      <c r="HC306" s="151"/>
      <c r="HD306" s="151"/>
      <c r="HE306" s="151"/>
      <c r="HF306" s="151"/>
      <c r="HG306" s="151"/>
      <c r="HH306" s="151"/>
      <c r="HI306" s="151"/>
      <c r="HJ306" s="151"/>
      <c r="HK306" s="151"/>
      <c r="HL306" s="151"/>
      <c r="HM306" s="151"/>
      <c r="HN306" s="151"/>
      <c r="HO306" s="151"/>
      <c r="HP306" s="151"/>
      <c r="HQ306" s="151"/>
      <c r="HR306" s="151"/>
      <c r="HS306" s="151"/>
      <c r="HT306" s="151"/>
      <c r="HU306" s="151"/>
      <c r="HV306" s="151"/>
      <c r="HW306" s="151"/>
      <c r="HX306" s="151"/>
      <c r="HY306" s="151"/>
      <c r="HZ306" s="151"/>
      <c r="IA306" s="151"/>
      <c r="IB306" s="151"/>
      <c r="IC306" s="151">
        <v>19</v>
      </c>
      <c r="ID306" s="151"/>
      <c r="IE306" s="151"/>
      <c r="IF306" s="151"/>
      <c r="IG306" s="151"/>
      <c r="IH306" s="151"/>
      <c r="II306" s="151"/>
      <c r="IJ306" s="151"/>
      <c r="IK306" s="151"/>
      <c r="IL306" s="151"/>
      <c r="IM306" s="151"/>
      <c r="IN306" s="151"/>
      <c r="IO306" s="151"/>
      <c r="IP306" s="151"/>
      <c r="IQ306" s="151"/>
      <c r="IR306" s="151"/>
      <c r="IS306" s="151"/>
      <c r="IT306" s="151"/>
      <c r="IU306" s="151"/>
      <c r="IV306" s="151"/>
      <c r="IW306" s="151"/>
      <c r="IX306" s="151"/>
      <c r="IY306" s="151"/>
      <c r="IZ306" s="151"/>
      <c r="JA306" s="151"/>
      <c r="JB306" s="151"/>
      <c r="JC306" s="151"/>
      <c r="JD306" s="151"/>
      <c r="JE306" s="151"/>
      <c r="JF306" s="151"/>
      <c r="JG306" s="151"/>
      <c r="JH306" s="151"/>
      <c r="JI306" s="151"/>
      <c r="JJ306" s="151"/>
      <c r="JK306" s="151"/>
      <c r="JL306" s="151"/>
      <c r="JM306" s="151">
        <v>5</v>
      </c>
      <c r="JN306" s="151">
        <v>6</v>
      </c>
      <c r="JO306" s="151">
        <v>8</v>
      </c>
      <c r="JP306" s="151">
        <v>28</v>
      </c>
      <c r="JQ306" s="151"/>
      <c r="JR306" s="151">
        <v>12</v>
      </c>
      <c r="JS306" s="151"/>
      <c r="JT306" s="151">
        <v>3</v>
      </c>
      <c r="JU306" s="151">
        <v>19</v>
      </c>
      <c r="JV306" s="151"/>
      <c r="JW306" s="151"/>
      <c r="JX306" s="151">
        <v>2</v>
      </c>
      <c r="JY306" s="151">
        <v>3</v>
      </c>
      <c r="JZ306" s="151"/>
      <c r="KA306" s="151">
        <v>4</v>
      </c>
      <c r="KB306" s="151">
        <v>3</v>
      </c>
      <c r="KC306" s="151">
        <v>1</v>
      </c>
      <c r="KD306" s="151"/>
      <c r="KE306" s="151">
        <v>3</v>
      </c>
      <c r="KF306" s="151"/>
      <c r="KG306" s="151">
        <v>1</v>
      </c>
      <c r="KH306" s="151"/>
      <c r="KI306" s="151">
        <v>10</v>
      </c>
      <c r="KJ306" s="151"/>
      <c r="KK306" s="151"/>
      <c r="KL306" s="151">
        <v>419</v>
      </c>
      <c r="KM306" s="151">
        <v>3</v>
      </c>
      <c r="KN306" s="151">
        <v>13</v>
      </c>
      <c r="KO306" s="151"/>
      <c r="KP306" s="151"/>
      <c r="KQ306" s="151">
        <v>911</v>
      </c>
      <c r="KR306" s="151"/>
      <c r="KS306" s="151">
        <v>6</v>
      </c>
      <c r="KT306" s="151"/>
      <c r="KU306" s="151"/>
      <c r="KV306" s="151"/>
      <c r="KW306" s="151"/>
      <c r="KX306" s="151">
        <v>4</v>
      </c>
      <c r="KY306" s="151">
        <v>21</v>
      </c>
      <c r="KZ306" s="151"/>
      <c r="LA306" s="151">
        <v>12</v>
      </c>
      <c r="LB306" s="151"/>
      <c r="LC306" s="151">
        <v>4</v>
      </c>
      <c r="LD306" s="151">
        <v>21</v>
      </c>
      <c r="LE306" s="151">
        <v>21</v>
      </c>
      <c r="LF306" s="151">
        <v>15</v>
      </c>
      <c r="LG306" s="151">
        <v>4</v>
      </c>
      <c r="LH306" s="151"/>
      <c r="LI306" s="151"/>
      <c r="LJ306" s="151"/>
      <c r="LK306" s="151"/>
      <c r="LL306" s="151"/>
      <c r="LM306" s="151"/>
      <c r="LN306" s="151">
        <v>248</v>
      </c>
      <c r="LO306" s="151">
        <v>15</v>
      </c>
      <c r="LP306" s="151">
        <v>10</v>
      </c>
      <c r="LQ306" s="151"/>
      <c r="LR306" s="151"/>
      <c r="LS306" s="151">
        <v>354</v>
      </c>
      <c r="LT306" s="151">
        <v>10</v>
      </c>
      <c r="LU306" s="151">
        <v>11</v>
      </c>
      <c r="LV306" s="151">
        <v>1</v>
      </c>
      <c r="LW306" s="151">
        <v>65</v>
      </c>
      <c r="LX306" s="151">
        <v>20</v>
      </c>
      <c r="LY306" s="151"/>
      <c r="LZ306" s="151"/>
      <c r="MA306" s="151">
        <v>72</v>
      </c>
      <c r="MB306" s="151">
        <v>4</v>
      </c>
      <c r="MC306" s="151"/>
      <c r="MD306" s="151"/>
      <c r="ME306" s="151">
        <v>14</v>
      </c>
      <c r="MF306" s="151"/>
      <c r="MG306" s="151">
        <v>63</v>
      </c>
      <c r="MH306" s="151"/>
      <c r="MI306" s="151">
        <v>4</v>
      </c>
      <c r="MJ306" s="151">
        <v>5</v>
      </c>
      <c r="MK306" s="151">
        <v>2</v>
      </c>
      <c r="ML306" s="151">
        <v>9</v>
      </c>
      <c r="MM306" s="151">
        <v>0</v>
      </c>
      <c r="MN306" s="151"/>
      <c r="MO306" s="151">
        <v>7</v>
      </c>
      <c r="MP306" s="151"/>
      <c r="MQ306" s="151">
        <v>2</v>
      </c>
      <c r="MR306" s="151">
        <v>3</v>
      </c>
      <c r="MS306" s="151">
        <v>197</v>
      </c>
      <c r="MT306" s="151">
        <v>157</v>
      </c>
      <c r="MU306" s="151">
        <v>5</v>
      </c>
      <c r="MV306" s="151">
        <v>7</v>
      </c>
      <c r="MW306" s="151">
        <v>1178</v>
      </c>
      <c r="MX306" s="151"/>
      <c r="MY306" s="151">
        <v>16</v>
      </c>
      <c r="MZ306" s="151">
        <v>5</v>
      </c>
      <c r="NA306" s="151">
        <v>67</v>
      </c>
      <c r="NB306" s="151">
        <v>10</v>
      </c>
      <c r="NC306" s="151"/>
      <c r="ND306" s="151">
        <v>184</v>
      </c>
      <c r="NE306" s="151">
        <v>0</v>
      </c>
      <c r="NF306" s="151">
        <v>112</v>
      </c>
      <c r="NG306" s="151"/>
      <c r="NH306" s="151"/>
      <c r="NI306" s="151"/>
      <c r="NJ306" s="151"/>
      <c r="NK306" s="151"/>
      <c r="NL306" s="151"/>
      <c r="NM306" s="151"/>
      <c r="NN306" s="151"/>
      <c r="NO306" s="151">
        <v>19</v>
      </c>
      <c r="NP306" s="151"/>
      <c r="NQ306" s="151">
        <v>11</v>
      </c>
      <c r="NR306" s="151"/>
      <c r="NS306" s="151">
        <v>2</v>
      </c>
      <c r="NT306" s="151"/>
      <c r="NU306" s="151"/>
      <c r="NV306" s="151"/>
      <c r="NW306" s="151"/>
      <c r="NX306" s="151"/>
      <c r="NY306" s="151">
        <v>5</v>
      </c>
      <c r="NZ306" s="151">
        <v>29</v>
      </c>
      <c r="OA306" s="151">
        <v>37</v>
      </c>
      <c r="OB306" s="151">
        <v>26</v>
      </c>
      <c r="OC306" s="151">
        <v>6</v>
      </c>
      <c r="OD306" s="151"/>
      <c r="OE306" s="151"/>
      <c r="OF306" s="151">
        <v>557</v>
      </c>
      <c r="OG306" s="151"/>
      <c r="OH306" s="151"/>
      <c r="OI306" s="151">
        <v>3</v>
      </c>
      <c r="OJ306" s="151">
        <v>4387</v>
      </c>
      <c r="OK306" s="151">
        <v>61</v>
      </c>
      <c r="OL306" s="151">
        <v>95</v>
      </c>
      <c r="OM306" s="151"/>
      <c r="ON306" s="151"/>
      <c r="OO306" s="152"/>
      <c r="OP306" s="142">
        <v>9687</v>
      </c>
      <c r="OQ306" s="153">
        <v>17282</v>
      </c>
      <c r="OR306" s="151"/>
      <c r="OS306" s="151">
        <v>9627</v>
      </c>
      <c r="OT306" s="151"/>
      <c r="OU306" s="151"/>
      <c r="OV306" s="151">
        <v>-19</v>
      </c>
      <c r="OW306" s="151">
        <v>2252</v>
      </c>
      <c r="OX306" s="151">
        <v>-1786</v>
      </c>
      <c r="OY306" s="151"/>
      <c r="OZ306" s="151"/>
      <c r="PA306" s="151"/>
      <c r="PB306" s="151"/>
      <c r="PC306" s="151"/>
      <c r="PD306" s="151"/>
      <c r="PE306" s="151"/>
      <c r="PF306" s="151"/>
      <c r="PG306" s="151"/>
      <c r="PH306" s="151"/>
      <c r="PI306" s="151"/>
      <c r="PJ306" s="154"/>
      <c r="PK306" s="142">
        <v>27355</v>
      </c>
      <c r="PL306" s="142">
        <v>37042</v>
      </c>
    </row>
    <row r="307" spans="1:428" ht="15" x14ac:dyDescent="0.25">
      <c r="A307" s="156" t="s">
        <v>641</v>
      </c>
      <c r="B307" s="157" t="s">
        <v>737</v>
      </c>
      <c r="C307" s="147" t="s">
        <v>485</v>
      </c>
      <c r="D307" s="153"/>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v>5</v>
      </c>
      <c r="AA307" s="151"/>
      <c r="AB307" s="151"/>
      <c r="AC307" s="151"/>
      <c r="AD307" s="151"/>
      <c r="AE307" s="151"/>
      <c r="AF307" s="151"/>
      <c r="AG307" s="151"/>
      <c r="AH307" s="151"/>
      <c r="AI307" s="151"/>
      <c r="AJ307" s="151"/>
      <c r="AK307" s="151"/>
      <c r="AL307" s="151"/>
      <c r="AM307" s="151"/>
      <c r="AN307" s="151"/>
      <c r="AO307" s="151"/>
      <c r="AP307" s="151"/>
      <c r="AQ307" s="151"/>
      <c r="AR307" s="151"/>
      <c r="AS307" s="151"/>
      <c r="AT307" s="151"/>
      <c r="AU307" s="151"/>
      <c r="AV307" s="151"/>
      <c r="AW307" s="151"/>
      <c r="AX307" s="151"/>
      <c r="AY307" s="151"/>
      <c r="AZ307" s="151"/>
      <c r="BA307" s="151"/>
      <c r="BB307" s="151"/>
      <c r="BC307" s="151"/>
      <c r="BD307" s="151"/>
      <c r="BE307" s="151"/>
      <c r="BF307" s="151"/>
      <c r="BG307" s="151"/>
      <c r="BH307" s="151"/>
      <c r="BI307" s="151"/>
      <c r="BJ307" s="151"/>
      <c r="BK307" s="151"/>
      <c r="BL307" s="151"/>
      <c r="BM307" s="151"/>
      <c r="BN307" s="151"/>
      <c r="BO307" s="151"/>
      <c r="BP307" s="151"/>
      <c r="BQ307" s="151"/>
      <c r="BR307" s="151"/>
      <c r="BS307" s="151"/>
      <c r="BT307" s="151"/>
      <c r="BU307" s="151"/>
      <c r="BV307" s="151"/>
      <c r="BW307" s="151"/>
      <c r="BX307" s="151"/>
      <c r="BY307" s="151"/>
      <c r="BZ307" s="151"/>
      <c r="CA307" s="151"/>
      <c r="CB307" s="151"/>
      <c r="CC307" s="151"/>
      <c r="CD307" s="151"/>
      <c r="CE307" s="151"/>
      <c r="CF307" s="151"/>
      <c r="CG307" s="151"/>
      <c r="CH307" s="151"/>
      <c r="CI307" s="151"/>
      <c r="CJ307" s="151"/>
      <c r="CK307" s="151"/>
      <c r="CL307" s="151"/>
      <c r="CM307" s="151"/>
      <c r="CN307" s="151"/>
      <c r="CO307" s="151"/>
      <c r="CP307" s="151"/>
      <c r="CQ307" s="151"/>
      <c r="CR307" s="151"/>
      <c r="CS307" s="151"/>
      <c r="CT307" s="151"/>
      <c r="CU307" s="151"/>
      <c r="CV307" s="151"/>
      <c r="CW307" s="151"/>
      <c r="CX307" s="151"/>
      <c r="CY307" s="151"/>
      <c r="CZ307" s="151"/>
      <c r="DA307" s="151"/>
      <c r="DB307" s="151"/>
      <c r="DC307" s="151"/>
      <c r="DD307" s="151"/>
      <c r="DE307" s="151"/>
      <c r="DF307" s="151"/>
      <c r="DG307" s="151"/>
      <c r="DH307" s="151"/>
      <c r="DI307" s="151"/>
      <c r="DJ307" s="151"/>
      <c r="DK307" s="151"/>
      <c r="DL307" s="151"/>
      <c r="DM307" s="151"/>
      <c r="DN307" s="151"/>
      <c r="DO307" s="151"/>
      <c r="DP307" s="151"/>
      <c r="DQ307" s="151"/>
      <c r="DR307" s="151"/>
      <c r="DS307" s="151"/>
      <c r="DT307" s="151"/>
      <c r="DU307" s="151"/>
      <c r="DV307" s="151"/>
      <c r="DW307" s="151"/>
      <c r="DX307" s="151"/>
      <c r="DY307" s="151"/>
      <c r="DZ307" s="151"/>
      <c r="EA307" s="151"/>
      <c r="EB307" s="151"/>
      <c r="EC307" s="151"/>
      <c r="ED307" s="151"/>
      <c r="EE307" s="151"/>
      <c r="EF307" s="151"/>
      <c r="EG307" s="151"/>
      <c r="EH307" s="151"/>
      <c r="EI307" s="151"/>
      <c r="EJ307" s="151"/>
      <c r="EK307" s="151"/>
      <c r="EL307" s="151"/>
      <c r="EM307" s="151"/>
      <c r="EN307" s="151"/>
      <c r="EO307" s="151"/>
      <c r="EP307" s="151"/>
      <c r="EQ307" s="151"/>
      <c r="ER307" s="151"/>
      <c r="ES307" s="151"/>
      <c r="ET307" s="151"/>
      <c r="EU307" s="151"/>
      <c r="EV307" s="151"/>
      <c r="EW307" s="151"/>
      <c r="EX307" s="151"/>
      <c r="EY307" s="151"/>
      <c r="EZ307" s="151"/>
      <c r="FA307" s="151"/>
      <c r="FB307" s="151"/>
      <c r="FC307" s="151"/>
      <c r="FD307" s="151"/>
      <c r="FE307" s="151"/>
      <c r="FF307" s="151"/>
      <c r="FG307" s="151"/>
      <c r="FH307" s="151"/>
      <c r="FI307" s="151"/>
      <c r="FJ307" s="151"/>
      <c r="FK307" s="151"/>
      <c r="FL307" s="151"/>
      <c r="FM307" s="151"/>
      <c r="FN307" s="151"/>
      <c r="FO307" s="151"/>
      <c r="FP307" s="151"/>
      <c r="FQ307" s="151"/>
      <c r="FR307" s="151"/>
      <c r="FS307" s="151"/>
      <c r="FT307" s="151"/>
      <c r="FU307" s="151"/>
      <c r="FV307" s="151"/>
      <c r="FW307" s="151"/>
      <c r="FX307" s="151"/>
      <c r="FY307" s="151"/>
      <c r="FZ307" s="151"/>
      <c r="GA307" s="151"/>
      <c r="GB307" s="151"/>
      <c r="GC307" s="151"/>
      <c r="GD307" s="151"/>
      <c r="GE307" s="151"/>
      <c r="GF307" s="151"/>
      <c r="GG307" s="151"/>
      <c r="GH307" s="151"/>
      <c r="GI307" s="151"/>
      <c r="GJ307" s="151"/>
      <c r="GK307" s="151"/>
      <c r="GL307" s="151"/>
      <c r="GM307" s="151"/>
      <c r="GN307" s="151"/>
      <c r="GO307" s="151"/>
      <c r="GP307" s="151"/>
      <c r="GQ307" s="151"/>
      <c r="GR307" s="151"/>
      <c r="GS307" s="151"/>
      <c r="GT307" s="151"/>
      <c r="GU307" s="151"/>
      <c r="GV307" s="151"/>
      <c r="GW307" s="151"/>
      <c r="GX307" s="151"/>
      <c r="GY307" s="151"/>
      <c r="GZ307" s="151"/>
      <c r="HA307" s="151"/>
      <c r="HB307" s="151"/>
      <c r="HC307" s="151"/>
      <c r="HD307" s="151"/>
      <c r="HE307" s="151"/>
      <c r="HF307" s="151"/>
      <c r="HG307" s="151"/>
      <c r="HH307" s="151"/>
      <c r="HI307" s="151"/>
      <c r="HJ307" s="151"/>
      <c r="HK307" s="151"/>
      <c r="HL307" s="151"/>
      <c r="HM307" s="151"/>
      <c r="HN307" s="151"/>
      <c r="HO307" s="151"/>
      <c r="HP307" s="151"/>
      <c r="HQ307" s="151"/>
      <c r="HR307" s="151"/>
      <c r="HS307" s="151"/>
      <c r="HT307" s="151"/>
      <c r="HU307" s="151"/>
      <c r="HV307" s="151"/>
      <c r="HW307" s="151"/>
      <c r="HX307" s="151"/>
      <c r="HY307" s="151"/>
      <c r="HZ307" s="151"/>
      <c r="IA307" s="151"/>
      <c r="IB307" s="151"/>
      <c r="IC307" s="151"/>
      <c r="ID307" s="151"/>
      <c r="IE307" s="151"/>
      <c r="IF307" s="151"/>
      <c r="IG307" s="151"/>
      <c r="IH307" s="151"/>
      <c r="II307" s="151"/>
      <c r="IJ307" s="151"/>
      <c r="IK307" s="151"/>
      <c r="IL307" s="151"/>
      <c r="IM307" s="151"/>
      <c r="IN307" s="151"/>
      <c r="IO307" s="151"/>
      <c r="IP307" s="151"/>
      <c r="IQ307" s="151"/>
      <c r="IR307" s="151"/>
      <c r="IS307" s="151"/>
      <c r="IT307" s="151"/>
      <c r="IU307" s="151"/>
      <c r="IV307" s="151"/>
      <c r="IW307" s="151"/>
      <c r="IX307" s="151"/>
      <c r="IY307" s="151"/>
      <c r="IZ307" s="151"/>
      <c r="JA307" s="151"/>
      <c r="JB307" s="151"/>
      <c r="JC307" s="151"/>
      <c r="JD307" s="151"/>
      <c r="JE307" s="151"/>
      <c r="JF307" s="151"/>
      <c r="JG307" s="151"/>
      <c r="JH307" s="151"/>
      <c r="JI307" s="151"/>
      <c r="JJ307" s="151"/>
      <c r="JK307" s="151"/>
      <c r="JL307" s="151">
        <v>76</v>
      </c>
      <c r="JM307" s="151">
        <v>64</v>
      </c>
      <c r="JN307" s="151">
        <v>44</v>
      </c>
      <c r="JO307" s="151">
        <v>24</v>
      </c>
      <c r="JP307" s="151">
        <v>36</v>
      </c>
      <c r="JQ307" s="151">
        <v>37</v>
      </c>
      <c r="JR307" s="151">
        <v>22</v>
      </c>
      <c r="JS307" s="151"/>
      <c r="JT307" s="151">
        <v>26</v>
      </c>
      <c r="JU307" s="151">
        <v>9</v>
      </c>
      <c r="JV307" s="151"/>
      <c r="JW307" s="151">
        <v>7</v>
      </c>
      <c r="JX307" s="151">
        <v>4</v>
      </c>
      <c r="JY307" s="151">
        <v>5</v>
      </c>
      <c r="JZ307" s="151"/>
      <c r="KA307" s="151">
        <v>2</v>
      </c>
      <c r="KB307" s="151">
        <v>2</v>
      </c>
      <c r="KC307" s="151"/>
      <c r="KD307" s="151">
        <v>105</v>
      </c>
      <c r="KE307" s="151">
        <v>0</v>
      </c>
      <c r="KF307" s="151"/>
      <c r="KG307" s="151"/>
      <c r="KH307" s="151"/>
      <c r="KI307" s="151">
        <v>4</v>
      </c>
      <c r="KJ307" s="151"/>
      <c r="KK307" s="151"/>
      <c r="KL307" s="151">
        <v>34</v>
      </c>
      <c r="KM307" s="151"/>
      <c r="KN307" s="151"/>
      <c r="KO307" s="151">
        <v>11</v>
      </c>
      <c r="KP307" s="151">
        <v>6</v>
      </c>
      <c r="KQ307" s="151">
        <v>22</v>
      </c>
      <c r="KR307" s="151">
        <v>463</v>
      </c>
      <c r="KS307" s="151"/>
      <c r="KT307" s="151">
        <v>6</v>
      </c>
      <c r="KU307" s="151">
        <v>2</v>
      </c>
      <c r="KV307" s="151"/>
      <c r="KW307" s="151"/>
      <c r="KX307" s="151"/>
      <c r="KY307" s="151"/>
      <c r="KZ307" s="151"/>
      <c r="LA307" s="151">
        <v>7</v>
      </c>
      <c r="LB307" s="151">
        <v>214</v>
      </c>
      <c r="LC307" s="151">
        <v>0</v>
      </c>
      <c r="LD307" s="151"/>
      <c r="LE307" s="151">
        <v>4</v>
      </c>
      <c r="LF307" s="151">
        <v>89</v>
      </c>
      <c r="LG307" s="151">
        <v>18</v>
      </c>
      <c r="LH307" s="151">
        <v>23</v>
      </c>
      <c r="LI307" s="151">
        <v>77</v>
      </c>
      <c r="LJ307" s="151">
        <v>2</v>
      </c>
      <c r="LK307" s="151"/>
      <c r="LL307" s="151"/>
      <c r="LM307" s="151"/>
      <c r="LN307" s="151"/>
      <c r="LO307" s="151"/>
      <c r="LP307" s="151"/>
      <c r="LQ307" s="151"/>
      <c r="LR307" s="151">
        <v>640</v>
      </c>
      <c r="LS307" s="151">
        <v>33</v>
      </c>
      <c r="LT307" s="151">
        <v>3</v>
      </c>
      <c r="LU307" s="151"/>
      <c r="LV307" s="151">
        <v>9</v>
      </c>
      <c r="LW307" s="151">
        <v>20</v>
      </c>
      <c r="LX307" s="151">
        <v>11</v>
      </c>
      <c r="LY307" s="151">
        <v>132</v>
      </c>
      <c r="LZ307" s="151">
        <v>8</v>
      </c>
      <c r="MA307" s="151">
        <v>23</v>
      </c>
      <c r="MB307" s="151">
        <v>46</v>
      </c>
      <c r="MC307" s="151">
        <v>8</v>
      </c>
      <c r="MD307" s="151">
        <v>1</v>
      </c>
      <c r="ME307" s="151"/>
      <c r="MF307" s="151">
        <v>12</v>
      </c>
      <c r="MG307" s="151">
        <v>110</v>
      </c>
      <c r="MH307" s="151">
        <v>11</v>
      </c>
      <c r="MI307" s="151"/>
      <c r="MJ307" s="151">
        <v>15</v>
      </c>
      <c r="MK307" s="151"/>
      <c r="ML307" s="151">
        <v>61</v>
      </c>
      <c r="MM307" s="151">
        <v>20</v>
      </c>
      <c r="MN307" s="151"/>
      <c r="MO307" s="151">
        <v>40</v>
      </c>
      <c r="MP307" s="151">
        <v>0</v>
      </c>
      <c r="MQ307" s="151">
        <v>12</v>
      </c>
      <c r="MR307" s="151">
        <v>0</v>
      </c>
      <c r="MS307" s="151">
        <v>39</v>
      </c>
      <c r="MT307" s="151">
        <v>19</v>
      </c>
      <c r="MU307" s="151">
        <v>4</v>
      </c>
      <c r="MV307" s="151">
        <v>2</v>
      </c>
      <c r="MW307" s="151">
        <v>51</v>
      </c>
      <c r="MX307" s="151">
        <v>0</v>
      </c>
      <c r="MY307" s="151">
        <v>9</v>
      </c>
      <c r="MZ307" s="151">
        <v>15</v>
      </c>
      <c r="NA307" s="151">
        <v>65</v>
      </c>
      <c r="NB307" s="151">
        <v>2</v>
      </c>
      <c r="NC307" s="151"/>
      <c r="ND307" s="151">
        <v>73</v>
      </c>
      <c r="NE307" s="151"/>
      <c r="NF307" s="151">
        <v>25</v>
      </c>
      <c r="NG307" s="151"/>
      <c r="NH307" s="151">
        <v>0</v>
      </c>
      <c r="NI307" s="151"/>
      <c r="NJ307" s="151">
        <v>1</v>
      </c>
      <c r="NK307" s="151">
        <v>11</v>
      </c>
      <c r="NL307" s="151"/>
      <c r="NM307" s="151"/>
      <c r="NN307" s="151">
        <v>3</v>
      </c>
      <c r="NO307" s="151">
        <v>2</v>
      </c>
      <c r="NP307" s="151">
        <v>5</v>
      </c>
      <c r="NQ307" s="151">
        <v>15</v>
      </c>
      <c r="NR307" s="151"/>
      <c r="NS307" s="151">
        <v>2</v>
      </c>
      <c r="NT307" s="151">
        <v>0</v>
      </c>
      <c r="NU307" s="151"/>
      <c r="NV307" s="151"/>
      <c r="NW307" s="151">
        <v>2</v>
      </c>
      <c r="NX307" s="151"/>
      <c r="NY307" s="151"/>
      <c r="NZ307" s="151">
        <v>148</v>
      </c>
      <c r="OA307" s="151">
        <v>14</v>
      </c>
      <c r="OB307" s="151">
        <v>17</v>
      </c>
      <c r="OC307" s="151">
        <v>17</v>
      </c>
      <c r="OD307" s="151"/>
      <c r="OE307" s="151">
        <v>47</v>
      </c>
      <c r="OF307" s="151">
        <v>177</v>
      </c>
      <c r="OG307" s="151"/>
      <c r="OH307" s="151"/>
      <c r="OI307" s="151">
        <v>29</v>
      </c>
      <c r="OJ307" s="151">
        <v>285</v>
      </c>
      <c r="OK307" s="151">
        <v>108</v>
      </c>
      <c r="OL307" s="151">
        <v>92</v>
      </c>
      <c r="OM307" s="151"/>
      <c r="ON307" s="151"/>
      <c r="OO307" s="152">
        <v>3</v>
      </c>
      <c r="OP307" s="142">
        <v>3950</v>
      </c>
      <c r="OQ307" s="153">
        <v>7921</v>
      </c>
      <c r="OR307" s="151"/>
      <c r="OS307" s="151">
        <v>372</v>
      </c>
      <c r="OT307" s="151"/>
      <c r="OU307" s="151"/>
      <c r="OV307" s="151">
        <v>12</v>
      </c>
      <c r="OW307" s="151">
        <v>301</v>
      </c>
      <c r="OX307" s="151">
        <v>-622</v>
      </c>
      <c r="OY307" s="151"/>
      <c r="OZ307" s="151"/>
      <c r="PA307" s="151"/>
      <c r="PB307" s="151"/>
      <c r="PC307" s="151"/>
      <c r="PD307" s="151"/>
      <c r="PE307" s="151"/>
      <c r="PF307" s="151"/>
      <c r="PG307" s="151"/>
      <c r="PH307" s="151"/>
      <c r="PI307" s="151"/>
      <c r="PJ307" s="154"/>
      <c r="PK307" s="142">
        <v>7983</v>
      </c>
      <c r="PL307" s="142">
        <v>11933</v>
      </c>
    </row>
    <row r="308" spans="1:428" ht="15" x14ac:dyDescent="0.25">
      <c r="A308" s="156">
        <v>511200</v>
      </c>
      <c r="B308" s="157" t="s">
        <v>737</v>
      </c>
      <c r="C308" s="147" t="s">
        <v>486</v>
      </c>
      <c r="D308" s="153"/>
      <c r="E308" s="151">
        <v>17</v>
      </c>
      <c r="F308" s="151">
        <v>10</v>
      </c>
      <c r="G308" s="151">
        <v>9</v>
      </c>
      <c r="H308" s="151">
        <v>5</v>
      </c>
      <c r="I308" s="151">
        <v>5</v>
      </c>
      <c r="J308" s="151">
        <v>4</v>
      </c>
      <c r="K308" s="151">
        <v>3</v>
      </c>
      <c r="L308" s="151">
        <v>6</v>
      </c>
      <c r="M308" s="151">
        <v>2</v>
      </c>
      <c r="N308" s="151">
        <v>0</v>
      </c>
      <c r="O308" s="151"/>
      <c r="P308" s="151"/>
      <c r="Q308" s="151">
        <v>13</v>
      </c>
      <c r="R308" s="151">
        <v>0</v>
      </c>
      <c r="S308" s="151"/>
      <c r="T308" s="151">
        <v>0</v>
      </c>
      <c r="U308" s="151"/>
      <c r="V308" s="151">
        <v>1</v>
      </c>
      <c r="W308" s="151">
        <v>3</v>
      </c>
      <c r="X308" s="151">
        <v>5</v>
      </c>
      <c r="Y308" s="151">
        <v>141</v>
      </c>
      <c r="Z308" s="151">
        <v>113</v>
      </c>
      <c r="AA308" s="151"/>
      <c r="AB308" s="151">
        <v>11</v>
      </c>
      <c r="AC308" s="151">
        <v>42</v>
      </c>
      <c r="AD308" s="151">
        <v>113</v>
      </c>
      <c r="AE308" s="151">
        <v>26</v>
      </c>
      <c r="AF308" s="151">
        <v>44</v>
      </c>
      <c r="AG308" s="151">
        <v>29</v>
      </c>
      <c r="AH308" s="151">
        <v>177</v>
      </c>
      <c r="AI308" s="151">
        <v>39</v>
      </c>
      <c r="AJ308" s="151">
        <v>31</v>
      </c>
      <c r="AK308" s="151">
        <v>49</v>
      </c>
      <c r="AL308" s="151">
        <v>90</v>
      </c>
      <c r="AM308" s="151">
        <v>58</v>
      </c>
      <c r="AN308" s="151">
        <v>2</v>
      </c>
      <c r="AO308" s="151">
        <v>5</v>
      </c>
      <c r="AP308" s="151">
        <v>2</v>
      </c>
      <c r="AQ308" s="151">
        <v>6</v>
      </c>
      <c r="AR308" s="151"/>
      <c r="AS308" s="151"/>
      <c r="AT308" s="151"/>
      <c r="AU308" s="151"/>
      <c r="AV308" s="151"/>
      <c r="AW308" s="151"/>
      <c r="AX308" s="151"/>
      <c r="AY308" s="151"/>
      <c r="AZ308" s="151"/>
      <c r="BA308" s="151"/>
      <c r="BB308" s="151"/>
      <c r="BC308" s="151"/>
      <c r="BD308" s="151">
        <v>4</v>
      </c>
      <c r="BE308" s="151">
        <v>2</v>
      </c>
      <c r="BF308" s="151">
        <v>0</v>
      </c>
      <c r="BG308" s="151">
        <v>0</v>
      </c>
      <c r="BH308" s="151">
        <v>1</v>
      </c>
      <c r="BI308" s="151">
        <v>1</v>
      </c>
      <c r="BJ308" s="151">
        <v>1</v>
      </c>
      <c r="BK308" s="151">
        <v>1</v>
      </c>
      <c r="BL308" s="151">
        <v>1</v>
      </c>
      <c r="BM308" s="151">
        <v>1</v>
      </c>
      <c r="BN308" s="151">
        <v>3</v>
      </c>
      <c r="BO308" s="151">
        <v>4</v>
      </c>
      <c r="BP308" s="151">
        <v>2</v>
      </c>
      <c r="BQ308" s="151">
        <v>7</v>
      </c>
      <c r="BR308" s="151">
        <v>5</v>
      </c>
      <c r="BS308" s="151">
        <v>4</v>
      </c>
      <c r="BT308" s="151">
        <v>3</v>
      </c>
      <c r="BU308" s="151">
        <v>2</v>
      </c>
      <c r="BV308" s="151">
        <v>0</v>
      </c>
      <c r="BW308" s="151">
        <v>3</v>
      </c>
      <c r="BX308" s="151">
        <v>2</v>
      </c>
      <c r="BY308" s="151">
        <v>4</v>
      </c>
      <c r="BZ308" s="151">
        <v>4</v>
      </c>
      <c r="CA308" s="151">
        <v>1</v>
      </c>
      <c r="CB308" s="151">
        <v>2</v>
      </c>
      <c r="CC308" s="151">
        <v>3</v>
      </c>
      <c r="CD308" s="151">
        <v>1</v>
      </c>
      <c r="CE308" s="151">
        <v>1</v>
      </c>
      <c r="CF308" s="151">
        <v>14</v>
      </c>
      <c r="CG308" s="151">
        <v>1</v>
      </c>
      <c r="CH308" s="151">
        <v>2</v>
      </c>
      <c r="CI308" s="151">
        <v>0</v>
      </c>
      <c r="CJ308" s="151">
        <v>4</v>
      </c>
      <c r="CK308" s="151">
        <v>2</v>
      </c>
      <c r="CL308" s="151">
        <v>0</v>
      </c>
      <c r="CM308" s="151">
        <v>5</v>
      </c>
      <c r="CN308" s="151"/>
      <c r="CO308" s="151"/>
      <c r="CP308" s="151">
        <v>6</v>
      </c>
      <c r="CQ308" s="151"/>
      <c r="CR308" s="151">
        <v>5</v>
      </c>
      <c r="CS308" s="151"/>
      <c r="CT308" s="151"/>
      <c r="CU308" s="151"/>
      <c r="CV308" s="151"/>
      <c r="CW308" s="151"/>
      <c r="CX308" s="151">
        <v>3</v>
      </c>
      <c r="CY308" s="151"/>
      <c r="CZ308" s="151"/>
      <c r="DA308" s="151">
        <v>2</v>
      </c>
      <c r="DB308" s="151">
        <v>0</v>
      </c>
      <c r="DC308" s="151">
        <v>3</v>
      </c>
      <c r="DD308" s="151">
        <v>3</v>
      </c>
      <c r="DE308" s="151"/>
      <c r="DF308" s="151"/>
      <c r="DG308" s="151"/>
      <c r="DH308" s="151">
        <v>4</v>
      </c>
      <c r="DI308" s="151">
        <v>3</v>
      </c>
      <c r="DJ308" s="151">
        <v>6</v>
      </c>
      <c r="DK308" s="151">
        <v>9</v>
      </c>
      <c r="DL308" s="151">
        <v>15</v>
      </c>
      <c r="DM308" s="151">
        <v>0</v>
      </c>
      <c r="DN308" s="151">
        <v>2</v>
      </c>
      <c r="DO308" s="151">
        <v>0</v>
      </c>
      <c r="DP308" s="151">
        <v>1</v>
      </c>
      <c r="DQ308" s="151">
        <v>1</v>
      </c>
      <c r="DR308" s="151">
        <v>1</v>
      </c>
      <c r="DS308" s="151">
        <v>8</v>
      </c>
      <c r="DT308" s="151">
        <v>5</v>
      </c>
      <c r="DU308" s="151">
        <v>0</v>
      </c>
      <c r="DV308" s="151">
        <v>1</v>
      </c>
      <c r="DW308" s="151">
        <v>0</v>
      </c>
      <c r="DX308" s="151">
        <v>1</v>
      </c>
      <c r="DY308" s="151">
        <v>3</v>
      </c>
      <c r="DZ308" s="151">
        <v>1</v>
      </c>
      <c r="EA308" s="151">
        <v>2</v>
      </c>
      <c r="EB308" s="151">
        <v>0</v>
      </c>
      <c r="EC308" s="151">
        <v>0</v>
      </c>
      <c r="ED308" s="151"/>
      <c r="EE308" s="151"/>
      <c r="EF308" s="151"/>
      <c r="EG308" s="151"/>
      <c r="EH308" s="151"/>
      <c r="EI308" s="151"/>
      <c r="EJ308" s="151"/>
      <c r="EK308" s="151"/>
      <c r="EL308" s="151"/>
      <c r="EM308" s="151"/>
      <c r="EN308" s="151"/>
      <c r="EO308" s="151"/>
      <c r="EP308" s="151"/>
      <c r="EQ308" s="151"/>
      <c r="ER308" s="151"/>
      <c r="ES308" s="151"/>
      <c r="ET308" s="151"/>
      <c r="EU308" s="151"/>
      <c r="EV308" s="151"/>
      <c r="EW308" s="151"/>
      <c r="EX308" s="151"/>
      <c r="EY308" s="151"/>
      <c r="EZ308" s="151">
        <v>1</v>
      </c>
      <c r="FA308" s="151">
        <v>2</v>
      </c>
      <c r="FB308" s="151"/>
      <c r="FC308" s="151"/>
      <c r="FD308" s="151">
        <v>3</v>
      </c>
      <c r="FE308" s="151"/>
      <c r="FF308" s="151">
        <v>185</v>
      </c>
      <c r="FG308" s="151">
        <v>33</v>
      </c>
      <c r="FH308" s="151">
        <v>10</v>
      </c>
      <c r="FI308" s="151">
        <v>15</v>
      </c>
      <c r="FJ308" s="151">
        <v>1</v>
      </c>
      <c r="FK308" s="151">
        <v>2</v>
      </c>
      <c r="FL308" s="151">
        <v>7</v>
      </c>
      <c r="FM308" s="151"/>
      <c r="FN308" s="151"/>
      <c r="FO308" s="151"/>
      <c r="FP308" s="151"/>
      <c r="FQ308" s="151">
        <v>2</v>
      </c>
      <c r="FR308" s="151">
        <v>2</v>
      </c>
      <c r="FS308" s="151"/>
      <c r="FT308" s="151">
        <v>1</v>
      </c>
      <c r="FU308" s="151"/>
      <c r="FV308" s="151"/>
      <c r="FW308" s="151">
        <v>5</v>
      </c>
      <c r="FX308" s="151">
        <v>1</v>
      </c>
      <c r="FY308" s="151">
        <v>5</v>
      </c>
      <c r="FZ308" s="151">
        <v>8</v>
      </c>
      <c r="GA308" s="151"/>
      <c r="GB308" s="151">
        <v>1</v>
      </c>
      <c r="GC308" s="151"/>
      <c r="GD308" s="151">
        <v>1</v>
      </c>
      <c r="GE308" s="151">
        <v>2</v>
      </c>
      <c r="GF308" s="151"/>
      <c r="GG308" s="151"/>
      <c r="GH308" s="151"/>
      <c r="GI308" s="151">
        <v>5</v>
      </c>
      <c r="GJ308" s="151"/>
      <c r="GK308" s="151"/>
      <c r="GL308" s="151"/>
      <c r="GM308" s="151"/>
      <c r="GN308" s="151"/>
      <c r="GO308" s="151"/>
      <c r="GP308" s="151"/>
      <c r="GQ308" s="151">
        <v>0</v>
      </c>
      <c r="GR308" s="151">
        <v>1</v>
      </c>
      <c r="GS308" s="151">
        <v>2</v>
      </c>
      <c r="GT308" s="151"/>
      <c r="GU308" s="151"/>
      <c r="GV308" s="151"/>
      <c r="GW308" s="151">
        <v>0</v>
      </c>
      <c r="GX308" s="151"/>
      <c r="GY308" s="151">
        <v>1</v>
      </c>
      <c r="GZ308" s="151"/>
      <c r="HA308" s="151">
        <v>2</v>
      </c>
      <c r="HB308" s="151">
        <v>1</v>
      </c>
      <c r="HC308" s="151"/>
      <c r="HD308" s="151"/>
      <c r="HE308" s="151"/>
      <c r="HF308" s="151"/>
      <c r="HG308" s="151"/>
      <c r="HH308" s="151"/>
      <c r="HI308" s="151"/>
      <c r="HJ308" s="151"/>
      <c r="HK308" s="151"/>
      <c r="HL308" s="151"/>
      <c r="HM308" s="151"/>
      <c r="HN308" s="151"/>
      <c r="HO308" s="151"/>
      <c r="HP308" s="151"/>
      <c r="HQ308" s="151"/>
      <c r="HR308" s="151"/>
      <c r="HS308" s="151">
        <v>0</v>
      </c>
      <c r="HT308" s="151"/>
      <c r="HU308" s="151"/>
      <c r="HV308" s="151">
        <v>3</v>
      </c>
      <c r="HW308" s="151"/>
      <c r="HX308" s="151">
        <v>4</v>
      </c>
      <c r="HY308" s="151">
        <v>1</v>
      </c>
      <c r="HZ308" s="151"/>
      <c r="IA308" s="151"/>
      <c r="IB308" s="151"/>
      <c r="IC308" s="151">
        <v>26</v>
      </c>
      <c r="ID308" s="151"/>
      <c r="IE308" s="151">
        <v>5</v>
      </c>
      <c r="IF308" s="151"/>
      <c r="IG308" s="151"/>
      <c r="IH308" s="151"/>
      <c r="II308" s="151"/>
      <c r="IJ308" s="151"/>
      <c r="IK308" s="151"/>
      <c r="IL308" s="151"/>
      <c r="IM308" s="151">
        <v>6</v>
      </c>
      <c r="IN308" s="151">
        <v>4</v>
      </c>
      <c r="IO308" s="151"/>
      <c r="IP308" s="151"/>
      <c r="IQ308" s="151">
        <v>22</v>
      </c>
      <c r="IR308" s="151"/>
      <c r="IS308" s="151">
        <v>3</v>
      </c>
      <c r="IT308" s="151"/>
      <c r="IU308" s="151"/>
      <c r="IV308" s="151"/>
      <c r="IW308" s="151"/>
      <c r="IX308" s="151">
        <v>1</v>
      </c>
      <c r="IY308" s="151">
        <v>2</v>
      </c>
      <c r="IZ308" s="151"/>
      <c r="JA308" s="151">
        <v>1</v>
      </c>
      <c r="JB308" s="151"/>
      <c r="JC308" s="151"/>
      <c r="JD308" s="151"/>
      <c r="JE308" s="151"/>
      <c r="JF308" s="151"/>
      <c r="JG308" s="151"/>
      <c r="JH308" s="151">
        <v>7</v>
      </c>
      <c r="JI308" s="151"/>
      <c r="JJ308" s="151"/>
      <c r="JK308" s="151"/>
      <c r="JL308" s="151">
        <v>102</v>
      </c>
      <c r="JM308" s="151">
        <v>473</v>
      </c>
      <c r="JN308" s="151">
        <v>671</v>
      </c>
      <c r="JO308" s="151">
        <v>404</v>
      </c>
      <c r="JP308" s="151">
        <v>577</v>
      </c>
      <c r="JQ308" s="151">
        <v>58</v>
      </c>
      <c r="JR308" s="151">
        <v>121</v>
      </c>
      <c r="JS308" s="151">
        <v>32</v>
      </c>
      <c r="JT308" s="151">
        <v>238</v>
      </c>
      <c r="JU308" s="151">
        <v>17</v>
      </c>
      <c r="JV308" s="151"/>
      <c r="JW308" s="151">
        <v>424</v>
      </c>
      <c r="JX308" s="151">
        <v>34</v>
      </c>
      <c r="JY308" s="151">
        <v>206</v>
      </c>
      <c r="JZ308" s="151">
        <v>77</v>
      </c>
      <c r="KA308" s="151">
        <v>48</v>
      </c>
      <c r="KB308" s="151">
        <v>39</v>
      </c>
      <c r="KC308" s="151">
        <v>36</v>
      </c>
      <c r="KD308" s="151">
        <v>187</v>
      </c>
      <c r="KE308" s="151">
        <v>83</v>
      </c>
      <c r="KF308" s="151">
        <v>14</v>
      </c>
      <c r="KG308" s="151">
        <v>54</v>
      </c>
      <c r="KH308" s="151"/>
      <c r="KI308" s="151">
        <v>10</v>
      </c>
      <c r="KJ308" s="151">
        <v>8</v>
      </c>
      <c r="KK308" s="151"/>
      <c r="KL308" s="151">
        <v>17</v>
      </c>
      <c r="KM308" s="151"/>
      <c r="KN308" s="151">
        <v>97</v>
      </c>
      <c r="KO308" s="151">
        <v>36</v>
      </c>
      <c r="KP308" s="151">
        <v>36</v>
      </c>
      <c r="KQ308" s="151">
        <v>76</v>
      </c>
      <c r="KR308" s="151">
        <v>19</v>
      </c>
      <c r="KS308" s="151">
        <v>34095</v>
      </c>
      <c r="KT308" s="151">
        <v>22</v>
      </c>
      <c r="KU308" s="151">
        <v>0</v>
      </c>
      <c r="KV308" s="151">
        <v>10</v>
      </c>
      <c r="KW308" s="151">
        <v>18</v>
      </c>
      <c r="KX308" s="151">
        <v>172</v>
      </c>
      <c r="KY308" s="151">
        <v>285</v>
      </c>
      <c r="KZ308" s="151">
        <v>122</v>
      </c>
      <c r="LA308" s="151">
        <v>1220</v>
      </c>
      <c r="LB308" s="151">
        <v>467</v>
      </c>
      <c r="LC308" s="151">
        <v>0</v>
      </c>
      <c r="LD308" s="151">
        <v>411</v>
      </c>
      <c r="LE308" s="151">
        <v>514</v>
      </c>
      <c r="LF308" s="151">
        <v>402</v>
      </c>
      <c r="LG308" s="151">
        <v>365</v>
      </c>
      <c r="LH308" s="151">
        <v>273</v>
      </c>
      <c r="LI308" s="151">
        <v>57</v>
      </c>
      <c r="LJ308" s="151">
        <v>118</v>
      </c>
      <c r="LK308" s="151">
        <v>74</v>
      </c>
      <c r="LL308" s="151"/>
      <c r="LM308" s="151">
        <v>0</v>
      </c>
      <c r="LN308" s="151">
        <v>403</v>
      </c>
      <c r="LO308" s="151">
        <v>13</v>
      </c>
      <c r="LP308" s="151">
        <v>21</v>
      </c>
      <c r="LQ308" s="151">
        <v>3</v>
      </c>
      <c r="LR308" s="151">
        <v>6</v>
      </c>
      <c r="LS308" s="151">
        <v>934</v>
      </c>
      <c r="LT308" s="151">
        <v>106</v>
      </c>
      <c r="LU308" s="151">
        <v>624</v>
      </c>
      <c r="LV308" s="151">
        <v>125</v>
      </c>
      <c r="LW308" s="151">
        <v>84</v>
      </c>
      <c r="LX308" s="151">
        <v>1471</v>
      </c>
      <c r="LY308" s="151">
        <v>267</v>
      </c>
      <c r="LZ308" s="151">
        <v>515</v>
      </c>
      <c r="MA308" s="151">
        <v>997</v>
      </c>
      <c r="MB308" s="151">
        <v>63</v>
      </c>
      <c r="MC308" s="151">
        <v>11</v>
      </c>
      <c r="MD308" s="151">
        <v>27</v>
      </c>
      <c r="ME308" s="151">
        <v>4</v>
      </c>
      <c r="MF308" s="151">
        <v>204</v>
      </c>
      <c r="MG308" s="151">
        <v>223</v>
      </c>
      <c r="MH308" s="151">
        <v>879</v>
      </c>
      <c r="MI308" s="151">
        <v>215</v>
      </c>
      <c r="MJ308" s="151">
        <v>88</v>
      </c>
      <c r="MK308" s="151">
        <v>94</v>
      </c>
      <c r="ML308" s="151">
        <v>203</v>
      </c>
      <c r="MM308" s="151">
        <v>178</v>
      </c>
      <c r="MN308" s="151">
        <v>126</v>
      </c>
      <c r="MO308" s="151">
        <v>96</v>
      </c>
      <c r="MP308" s="151">
        <v>17</v>
      </c>
      <c r="MQ308" s="151">
        <v>20</v>
      </c>
      <c r="MR308" s="151">
        <v>85</v>
      </c>
      <c r="MS308" s="151">
        <v>279</v>
      </c>
      <c r="MT308" s="151">
        <v>187</v>
      </c>
      <c r="MU308" s="151">
        <v>18</v>
      </c>
      <c r="MV308" s="151">
        <v>14</v>
      </c>
      <c r="MW308" s="151">
        <v>54</v>
      </c>
      <c r="MX308" s="151">
        <v>4</v>
      </c>
      <c r="MY308" s="151">
        <v>13</v>
      </c>
      <c r="MZ308" s="151">
        <v>10</v>
      </c>
      <c r="NA308" s="151">
        <v>1060</v>
      </c>
      <c r="NB308" s="151">
        <v>62</v>
      </c>
      <c r="NC308" s="151">
        <v>7</v>
      </c>
      <c r="ND308" s="151">
        <v>175</v>
      </c>
      <c r="NE308" s="151">
        <v>19</v>
      </c>
      <c r="NF308" s="151">
        <v>58</v>
      </c>
      <c r="NG308" s="151"/>
      <c r="NH308" s="151">
        <v>4</v>
      </c>
      <c r="NI308" s="151">
        <v>4</v>
      </c>
      <c r="NJ308" s="151">
        <v>12</v>
      </c>
      <c r="NK308" s="151">
        <v>9</v>
      </c>
      <c r="NL308" s="151">
        <v>8</v>
      </c>
      <c r="NM308" s="151">
        <v>19</v>
      </c>
      <c r="NN308" s="151">
        <v>20</v>
      </c>
      <c r="NO308" s="151">
        <v>81</v>
      </c>
      <c r="NP308" s="151">
        <v>25</v>
      </c>
      <c r="NQ308" s="151">
        <v>24</v>
      </c>
      <c r="NR308" s="151"/>
      <c r="NS308" s="151">
        <v>37</v>
      </c>
      <c r="NT308" s="151">
        <v>10</v>
      </c>
      <c r="NU308" s="151">
        <v>17</v>
      </c>
      <c r="NV308" s="151"/>
      <c r="NW308" s="151">
        <v>28</v>
      </c>
      <c r="NX308" s="151">
        <v>0</v>
      </c>
      <c r="NY308" s="151">
        <v>6</v>
      </c>
      <c r="NZ308" s="151">
        <v>23</v>
      </c>
      <c r="OA308" s="151">
        <v>39</v>
      </c>
      <c r="OB308" s="151">
        <v>36</v>
      </c>
      <c r="OC308" s="151">
        <v>51</v>
      </c>
      <c r="OD308" s="151"/>
      <c r="OE308" s="151">
        <v>0</v>
      </c>
      <c r="OF308" s="151">
        <v>370</v>
      </c>
      <c r="OG308" s="151">
        <v>3</v>
      </c>
      <c r="OH308" s="151"/>
      <c r="OI308" s="151"/>
      <c r="OJ308" s="151">
        <v>710</v>
      </c>
      <c r="OK308" s="151">
        <v>772</v>
      </c>
      <c r="OL308" s="151">
        <v>1365</v>
      </c>
      <c r="OM308" s="151">
        <v>9</v>
      </c>
      <c r="ON308" s="151"/>
      <c r="OO308" s="152">
        <v>250</v>
      </c>
      <c r="OP308" s="142">
        <v>58436</v>
      </c>
      <c r="OQ308" s="153">
        <v>48204</v>
      </c>
      <c r="OR308" s="151"/>
      <c r="OS308" s="151">
        <v>81081</v>
      </c>
      <c r="OT308" s="151"/>
      <c r="OU308" s="151"/>
      <c r="OV308" s="151">
        <v>52</v>
      </c>
      <c r="OW308" s="151">
        <v>31467</v>
      </c>
      <c r="OX308" s="151">
        <v>-1637</v>
      </c>
      <c r="OY308" s="151"/>
      <c r="OZ308" s="151"/>
      <c r="PA308" s="151">
        <v>3154</v>
      </c>
      <c r="PB308" s="151"/>
      <c r="PC308" s="151"/>
      <c r="PD308" s="151"/>
      <c r="PE308" s="151">
        <v>4093</v>
      </c>
      <c r="PF308" s="151"/>
      <c r="PG308" s="151"/>
      <c r="PH308" s="151"/>
      <c r="PI308" s="151">
        <v>8225</v>
      </c>
      <c r="PJ308" s="154"/>
      <c r="PK308" s="142">
        <v>174639</v>
      </c>
      <c r="PL308" s="142">
        <v>233075</v>
      </c>
    </row>
    <row r="309" spans="1:428" ht="15" x14ac:dyDescent="0.25">
      <c r="A309" s="156">
        <v>512100</v>
      </c>
      <c r="B309" s="157" t="s">
        <v>737</v>
      </c>
      <c r="C309" s="147" t="s">
        <v>487</v>
      </c>
      <c r="D309" s="153"/>
      <c r="E309" s="151"/>
      <c r="F309" s="151"/>
      <c r="G309" s="151"/>
      <c r="H309" s="151"/>
      <c r="I309" s="151"/>
      <c r="J309" s="151"/>
      <c r="K309" s="151"/>
      <c r="L309" s="151"/>
      <c r="M309" s="151"/>
      <c r="N309" s="151"/>
      <c r="O309" s="151"/>
      <c r="P309" s="151"/>
      <c r="Q309" s="151"/>
      <c r="R309" s="151"/>
      <c r="S309" s="151"/>
      <c r="T309" s="151"/>
      <c r="U309" s="151"/>
      <c r="V309" s="151"/>
      <c r="W309" s="151"/>
      <c r="X309" s="151"/>
      <c r="Y309" s="151"/>
      <c r="Z309" s="151"/>
      <c r="AA309" s="151"/>
      <c r="AB309" s="151"/>
      <c r="AC309" s="151"/>
      <c r="AD309" s="151"/>
      <c r="AE309" s="151"/>
      <c r="AF309" s="151"/>
      <c r="AG309" s="151"/>
      <c r="AH309" s="151"/>
      <c r="AI309" s="151"/>
      <c r="AJ309" s="151"/>
      <c r="AK309" s="151"/>
      <c r="AL309" s="151"/>
      <c r="AM309" s="151"/>
      <c r="AN309" s="151"/>
      <c r="AO309" s="151"/>
      <c r="AP309" s="151"/>
      <c r="AQ309" s="151"/>
      <c r="AR309" s="151"/>
      <c r="AS309" s="151"/>
      <c r="AT309" s="151"/>
      <c r="AU309" s="151"/>
      <c r="AV309" s="151"/>
      <c r="AW309" s="151"/>
      <c r="AX309" s="151"/>
      <c r="AY309" s="151"/>
      <c r="AZ309" s="151"/>
      <c r="BA309" s="151"/>
      <c r="BB309" s="151"/>
      <c r="BC309" s="151"/>
      <c r="BD309" s="151"/>
      <c r="BE309" s="151"/>
      <c r="BF309" s="151"/>
      <c r="BG309" s="151"/>
      <c r="BH309" s="151"/>
      <c r="BI309" s="151"/>
      <c r="BJ309" s="151"/>
      <c r="BK309" s="151"/>
      <c r="BL309" s="151"/>
      <c r="BM309" s="151"/>
      <c r="BN309" s="151"/>
      <c r="BO309" s="151"/>
      <c r="BP309" s="151"/>
      <c r="BQ309" s="151"/>
      <c r="BR309" s="151"/>
      <c r="BS309" s="151"/>
      <c r="BT309" s="151"/>
      <c r="BU309" s="151"/>
      <c r="BV309" s="151"/>
      <c r="BW309" s="151"/>
      <c r="BX309" s="151"/>
      <c r="BY309" s="151"/>
      <c r="BZ309" s="151"/>
      <c r="CA309" s="151"/>
      <c r="CB309" s="151"/>
      <c r="CC309" s="151"/>
      <c r="CD309" s="151"/>
      <c r="CE309" s="151"/>
      <c r="CF309" s="151"/>
      <c r="CG309" s="151"/>
      <c r="CH309" s="151"/>
      <c r="CI309" s="151"/>
      <c r="CJ309" s="151"/>
      <c r="CK309" s="151"/>
      <c r="CL309" s="151"/>
      <c r="CM309" s="151"/>
      <c r="CN309" s="151"/>
      <c r="CO309" s="151"/>
      <c r="CP309" s="151"/>
      <c r="CQ309" s="151"/>
      <c r="CR309" s="151"/>
      <c r="CS309" s="151"/>
      <c r="CT309" s="151"/>
      <c r="CU309" s="151"/>
      <c r="CV309" s="151"/>
      <c r="CW309" s="151"/>
      <c r="CX309" s="151"/>
      <c r="CY309" s="151"/>
      <c r="CZ309" s="151"/>
      <c r="DA309" s="151"/>
      <c r="DB309" s="151"/>
      <c r="DC309" s="151"/>
      <c r="DD309" s="151"/>
      <c r="DE309" s="151"/>
      <c r="DF309" s="151"/>
      <c r="DG309" s="151"/>
      <c r="DH309" s="151"/>
      <c r="DI309" s="151"/>
      <c r="DJ309" s="151"/>
      <c r="DK309" s="151"/>
      <c r="DL309" s="151"/>
      <c r="DM309" s="151"/>
      <c r="DN309" s="151"/>
      <c r="DO309" s="151"/>
      <c r="DP309" s="151"/>
      <c r="DQ309" s="151"/>
      <c r="DR309" s="151"/>
      <c r="DS309" s="151"/>
      <c r="DT309" s="151"/>
      <c r="DU309" s="151"/>
      <c r="DV309" s="151"/>
      <c r="DW309" s="151"/>
      <c r="DX309" s="151"/>
      <c r="DY309" s="151"/>
      <c r="DZ309" s="151"/>
      <c r="EA309" s="151"/>
      <c r="EB309" s="151"/>
      <c r="EC309" s="151"/>
      <c r="ED309" s="151"/>
      <c r="EE309" s="151"/>
      <c r="EF309" s="151"/>
      <c r="EG309" s="151"/>
      <c r="EH309" s="151"/>
      <c r="EI309" s="151"/>
      <c r="EJ309" s="151"/>
      <c r="EK309" s="151"/>
      <c r="EL309" s="151"/>
      <c r="EM309" s="151"/>
      <c r="EN309" s="151"/>
      <c r="EO309" s="151"/>
      <c r="EP309" s="151"/>
      <c r="EQ309" s="151"/>
      <c r="ER309" s="151"/>
      <c r="ES309" s="151"/>
      <c r="ET309" s="151"/>
      <c r="EU309" s="151"/>
      <c r="EV309" s="151"/>
      <c r="EW309" s="151"/>
      <c r="EX309" s="151"/>
      <c r="EY309" s="151"/>
      <c r="EZ309" s="151"/>
      <c r="FA309" s="151"/>
      <c r="FB309" s="151"/>
      <c r="FC309" s="151"/>
      <c r="FD309" s="151"/>
      <c r="FE309" s="151"/>
      <c r="FF309" s="151"/>
      <c r="FG309" s="151"/>
      <c r="FH309" s="151"/>
      <c r="FI309" s="151"/>
      <c r="FJ309" s="151"/>
      <c r="FK309" s="151"/>
      <c r="FL309" s="151"/>
      <c r="FM309" s="151"/>
      <c r="FN309" s="151"/>
      <c r="FO309" s="151"/>
      <c r="FP309" s="151"/>
      <c r="FQ309" s="151"/>
      <c r="FR309" s="151"/>
      <c r="FS309" s="151"/>
      <c r="FT309" s="151"/>
      <c r="FU309" s="151"/>
      <c r="FV309" s="151"/>
      <c r="FW309" s="151"/>
      <c r="FX309" s="151"/>
      <c r="FY309" s="151"/>
      <c r="FZ309" s="151"/>
      <c r="GA309" s="151"/>
      <c r="GB309" s="151"/>
      <c r="GC309" s="151"/>
      <c r="GD309" s="151"/>
      <c r="GE309" s="151"/>
      <c r="GF309" s="151"/>
      <c r="GG309" s="151"/>
      <c r="GH309" s="151"/>
      <c r="GI309" s="151"/>
      <c r="GJ309" s="151"/>
      <c r="GK309" s="151"/>
      <c r="GL309" s="151"/>
      <c r="GM309" s="151"/>
      <c r="GN309" s="151"/>
      <c r="GO309" s="151"/>
      <c r="GP309" s="151"/>
      <c r="GQ309" s="151"/>
      <c r="GR309" s="151"/>
      <c r="GS309" s="151"/>
      <c r="GT309" s="151"/>
      <c r="GU309" s="151"/>
      <c r="GV309" s="151"/>
      <c r="GW309" s="151"/>
      <c r="GX309" s="151"/>
      <c r="GY309" s="151"/>
      <c r="GZ309" s="151"/>
      <c r="HA309" s="151"/>
      <c r="HB309" s="151"/>
      <c r="HC309" s="151"/>
      <c r="HD309" s="151"/>
      <c r="HE309" s="151"/>
      <c r="HF309" s="151"/>
      <c r="HG309" s="151"/>
      <c r="HH309" s="151"/>
      <c r="HI309" s="151"/>
      <c r="HJ309" s="151"/>
      <c r="HK309" s="151"/>
      <c r="HL309" s="151"/>
      <c r="HM309" s="151"/>
      <c r="HN309" s="151"/>
      <c r="HO309" s="151"/>
      <c r="HP309" s="151"/>
      <c r="HQ309" s="151"/>
      <c r="HR309" s="151"/>
      <c r="HS309" s="151"/>
      <c r="HT309" s="151"/>
      <c r="HU309" s="151"/>
      <c r="HV309" s="151"/>
      <c r="HW309" s="151"/>
      <c r="HX309" s="151"/>
      <c r="HY309" s="151"/>
      <c r="HZ309" s="151"/>
      <c r="IA309" s="151"/>
      <c r="IB309" s="151"/>
      <c r="IC309" s="151"/>
      <c r="ID309" s="151"/>
      <c r="IE309" s="151"/>
      <c r="IF309" s="151"/>
      <c r="IG309" s="151"/>
      <c r="IH309" s="151"/>
      <c r="II309" s="151"/>
      <c r="IJ309" s="151"/>
      <c r="IK309" s="151"/>
      <c r="IL309" s="151"/>
      <c r="IM309" s="151"/>
      <c r="IN309" s="151"/>
      <c r="IO309" s="151"/>
      <c r="IP309" s="151"/>
      <c r="IQ309" s="151"/>
      <c r="IR309" s="151"/>
      <c r="IS309" s="151"/>
      <c r="IT309" s="151"/>
      <c r="IU309" s="151"/>
      <c r="IV309" s="151"/>
      <c r="IW309" s="151"/>
      <c r="IX309" s="151"/>
      <c r="IY309" s="151"/>
      <c r="IZ309" s="151"/>
      <c r="JA309" s="151"/>
      <c r="JB309" s="151"/>
      <c r="JC309" s="151"/>
      <c r="JD309" s="151"/>
      <c r="JE309" s="151"/>
      <c r="JF309" s="151"/>
      <c r="JG309" s="151"/>
      <c r="JH309" s="151"/>
      <c r="JI309" s="151"/>
      <c r="JJ309" s="151"/>
      <c r="JK309" s="151"/>
      <c r="JL309" s="151">
        <v>7</v>
      </c>
      <c r="JM309" s="151"/>
      <c r="JN309" s="151"/>
      <c r="JO309" s="151"/>
      <c r="JP309" s="151">
        <v>71</v>
      </c>
      <c r="JQ309" s="151"/>
      <c r="JR309" s="151"/>
      <c r="JS309" s="151"/>
      <c r="JT309" s="151"/>
      <c r="JU309" s="151"/>
      <c r="JV309" s="151"/>
      <c r="JW309" s="151">
        <v>9</v>
      </c>
      <c r="JX309" s="151"/>
      <c r="JY309" s="151"/>
      <c r="JZ309" s="151"/>
      <c r="KA309" s="151"/>
      <c r="KB309" s="151">
        <v>2</v>
      </c>
      <c r="KC309" s="151"/>
      <c r="KD309" s="151"/>
      <c r="KE309" s="151"/>
      <c r="KF309" s="151">
        <v>8</v>
      </c>
      <c r="KG309" s="151"/>
      <c r="KH309" s="151"/>
      <c r="KI309" s="151">
        <v>1</v>
      </c>
      <c r="KJ309" s="151"/>
      <c r="KK309" s="151">
        <v>16</v>
      </c>
      <c r="KL309" s="151">
        <v>11</v>
      </c>
      <c r="KM309" s="151"/>
      <c r="KN309" s="151"/>
      <c r="KO309" s="151"/>
      <c r="KP309" s="151"/>
      <c r="KQ309" s="151"/>
      <c r="KR309" s="151">
        <v>0</v>
      </c>
      <c r="KS309" s="151">
        <v>98</v>
      </c>
      <c r="KT309" s="151">
        <v>20369</v>
      </c>
      <c r="KU309" s="151"/>
      <c r="KV309" s="151">
        <v>173</v>
      </c>
      <c r="KW309" s="151">
        <v>9571</v>
      </c>
      <c r="KX309" s="151">
        <v>30033</v>
      </c>
      <c r="KY309" s="151">
        <v>19</v>
      </c>
      <c r="KZ309" s="151"/>
      <c r="LA309" s="151">
        <v>11</v>
      </c>
      <c r="LB309" s="151"/>
      <c r="LC309" s="151"/>
      <c r="LD309" s="151">
        <v>15</v>
      </c>
      <c r="LE309" s="151">
        <v>15</v>
      </c>
      <c r="LF309" s="151">
        <v>18</v>
      </c>
      <c r="LG309" s="151">
        <v>3</v>
      </c>
      <c r="LH309" s="151"/>
      <c r="LI309" s="151"/>
      <c r="LJ309" s="151"/>
      <c r="LK309" s="151"/>
      <c r="LL309" s="151"/>
      <c r="LM309" s="151"/>
      <c r="LN309" s="151">
        <v>60</v>
      </c>
      <c r="LO309" s="151"/>
      <c r="LP309" s="151">
        <v>4</v>
      </c>
      <c r="LQ309" s="151">
        <v>276</v>
      </c>
      <c r="LR309" s="151"/>
      <c r="LS309" s="151">
        <v>8</v>
      </c>
      <c r="LT309" s="151">
        <v>8</v>
      </c>
      <c r="LU309" s="151">
        <v>25</v>
      </c>
      <c r="LV309" s="151">
        <v>5</v>
      </c>
      <c r="LW309" s="151">
        <v>4</v>
      </c>
      <c r="LX309" s="151">
        <v>3</v>
      </c>
      <c r="LY309" s="151">
        <v>19</v>
      </c>
      <c r="LZ309" s="151">
        <v>1</v>
      </c>
      <c r="MA309" s="151">
        <v>6</v>
      </c>
      <c r="MB309" s="151">
        <v>351</v>
      </c>
      <c r="MC309" s="151"/>
      <c r="MD309" s="151">
        <v>3</v>
      </c>
      <c r="ME309" s="151"/>
      <c r="MF309" s="151">
        <v>170</v>
      </c>
      <c r="MG309" s="151"/>
      <c r="MH309" s="151"/>
      <c r="MI309" s="151">
        <v>15</v>
      </c>
      <c r="MJ309" s="151">
        <v>2</v>
      </c>
      <c r="MK309" s="151"/>
      <c r="ML309" s="151">
        <v>3</v>
      </c>
      <c r="MM309" s="151">
        <v>6</v>
      </c>
      <c r="MN309" s="151">
        <v>2</v>
      </c>
      <c r="MO309" s="151">
        <v>15</v>
      </c>
      <c r="MP309" s="151"/>
      <c r="MQ309" s="151"/>
      <c r="MR309" s="151">
        <v>2</v>
      </c>
      <c r="MS309" s="151">
        <v>73</v>
      </c>
      <c r="MT309" s="151">
        <v>21</v>
      </c>
      <c r="MU309" s="151">
        <v>4</v>
      </c>
      <c r="MV309" s="151">
        <v>3</v>
      </c>
      <c r="MW309" s="151">
        <v>5</v>
      </c>
      <c r="MX309" s="151"/>
      <c r="MY309" s="151">
        <v>2</v>
      </c>
      <c r="MZ309" s="151">
        <v>1</v>
      </c>
      <c r="NA309" s="151">
        <v>9</v>
      </c>
      <c r="NB309" s="151">
        <v>381</v>
      </c>
      <c r="NC309" s="151"/>
      <c r="ND309" s="151">
        <v>648</v>
      </c>
      <c r="NE309" s="151">
        <v>61</v>
      </c>
      <c r="NF309" s="151">
        <v>80</v>
      </c>
      <c r="NG309" s="151">
        <v>1</v>
      </c>
      <c r="NH309" s="151">
        <v>0</v>
      </c>
      <c r="NI309" s="151"/>
      <c r="NJ309" s="151">
        <v>1</v>
      </c>
      <c r="NK309" s="151"/>
      <c r="NL309" s="151">
        <v>1</v>
      </c>
      <c r="NM309" s="151">
        <v>2</v>
      </c>
      <c r="NN309" s="151">
        <v>13</v>
      </c>
      <c r="NO309" s="151">
        <v>16</v>
      </c>
      <c r="NP309" s="151">
        <v>73</v>
      </c>
      <c r="NQ309" s="151">
        <v>196</v>
      </c>
      <c r="NR309" s="151">
        <v>39</v>
      </c>
      <c r="NS309" s="151">
        <v>1</v>
      </c>
      <c r="NT309" s="151"/>
      <c r="NU309" s="151">
        <v>2</v>
      </c>
      <c r="NV309" s="151"/>
      <c r="NW309" s="151">
        <v>9</v>
      </c>
      <c r="NX309" s="151"/>
      <c r="NY309" s="151">
        <v>2</v>
      </c>
      <c r="NZ309" s="151">
        <v>28</v>
      </c>
      <c r="OA309" s="151">
        <v>14</v>
      </c>
      <c r="OB309" s="151">
        <v>25</v>
      </c>
      <c r="OC309" s="151">
        <v>4</v>
      </c>
      <c r="OD309" s="151"/>
      <c r="OE309" s="151">
        <v>0</v>
      </c>
      <c r="OF309" s="151">
        <v>5</v>
      </c>
      <c r="OG309" s="151"/>
      <c r="OH309" s="151"/>
      <c r="OI309" s="151"/>
      <c r="OJ309" s="151">
        <v>11</v>
      </c>
      <c r="OK309" s="151">
        <v>6</v>
      </c>
      <c r="OL309" s="151">
        <v>98</v>
      </c>
      <c r="OM309" s="151"/>
      <c r="ON309" s="151"/>
      <c r="OO309" s="152"/>
      <c r="OP309" s="142">
        <v>63271</v>
      </c>
      <c r="OQ309" s="153">
        <v>21990</v>
      </c>
      <c r="OR309" s="151"/>
      <c r="OS309" s="151">
        <v>34944</v>
      </c>
      <c r="OT309" s="151"/>
      <c r="OU309" s="151"/>
      <c r="OV309" s="151">
        <v>108</v>
      </c>
      <c r="OW309" s="151">
        <v>20775</v>
      </c>
      <c r="OX309" s="151">
        <v>-9710</v>
      </c>
      <c r="OY309" s="151"/>
      <c r="OZ309" s="151"/>
      <c r="PA309" s="151"/>
      <c r="PB309" s="151"/>
      <c r="PC309" s="151"/>
      <c r="PD309" s="151"/>
      <c r="PE309" s="151"/>
      <c r="PF309" s="151"/>
      <c r="PG309" s="151"/>
      <c r="PH309" s="151"/>
      <c r="PI309" s="151"/>
      <c r="PJ309" s="154"/>
      <c r="PK309" s="142">
        <v>68106</v>
      </c>
      <c r="PL309" s="142">
        <v>131377</v>
      </c>
    </row>
    <row r="310" spans="1:428" ht="15" x14ac:dyDescent="0.25">
      <c r="A310" s="156">
        <v>512200</v>
      </c>
      <c r="B310" s="157" t="s">
        <v>737</v>
      </c>
      <c r="C310" s="147" t="s">
        <v>488</v>
      </c>
      <c r="D310" s="153"/>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c r="AB310" s="151"/>
      <c r="AC310" s="151"/>
      <c r="AD310" s="151"/>
      <c r="AE310" s="151"/>
      <c r="AF310" s="151"/>
      <c r="AG310" s="151"/>
      <c r="AH310" s="151"/>
      <c r="AI310" s="151"/>
      <c r="AJ310" s="151"/>
      <c r="AK310" s="151"/>
      <c r="AL310" s="151"/>
      <c r="AM310" s="151"/>
      <c r="AN310" s="151"/>
      <c r="AO310" s="151"/>
      <c r="AP310" s="151"/>
      <c r="AQ310" s="151"/>
      <c r="AR310" s="151"/>
      <c r="AS310" s="151"/>
      <c r="AT310" s="151"/>
      <c r="AU310" s="151"/>
      <c r="AV310" s="151"/>
      <c r="AW310" s="151"/>
      <c r="AX310" s="151"/>
      <c r="AY310" s="151"/>
      <c r="AZ310" s="151"/>
      <c r="BA310" s="151"/>
      <c r="BB310" s="151"/>
      <c r="BC310" s="151"/>
      <c r="BD310" s="151"/>
      <c r="BE310" s="151"/>
      <c r="BF310" s="151"/>
      <c r="BG310" s="151"/>
      <c r="BH310" s="151"/>
      <c r="BI310" s="151"/>
      <c r="BJ310" s="151"/>
      <c r="BK310" s="151"/>
      <c r="BL310" s="151"/>
      <c r="BM310" s="151"/>
      <c r="BN310" s="151"/>
      <c r="BO310" s="151"/>
      <c r="BP310" s="151"/>
      <c r="BQ310" s="151"/>
      <c r="BR310" s="151"/>
      <c r="BS310" s="151"/>
      <c r="BT310" s="151"/>
      <c r="BU310" s="151"/>
      <c r="BV310" s="151"/>
      <c r="BW310" s="151"/>
      <c r="BX310" s="151"/>
      <c r="BY310" s="151"/>
      <c r="BZ310" s="151"/>
      <c r="CA310" s="151"/>
      <c r="CB310" s="151"/>
      <c r="CC310" s="151"/>
      <c r="CD310" s="151"/>
      <c r="CE310" s="151"/>
      <c r="CF310" s="151"/>
      <c r="CG310" s="151"/>
      <c r="CH310" s="151"/>
      <c r="CI310" s="151"/>
      <c r="CJ310" s="151"/>
      <c r="CK310" s="151"/>
      <c r="CL310" s="151"/>
      <c r="CM310" s="151"/>
      <c r="CN310" s="151"/>
      <c r="CO310" s="151"/>
      <c r="CP310" s="151"/>
      <c r="CQ310" s="151"/>
      <c r="CR310" s="151"/>
      <c r="CS310" s="151"/>
      <c r="CT310" s="151"/>
      <c r="CU310" s="151"/>
      <c r="CV310" s="151"/>
      <c r="CW310" s="151"/>
      <c r="CX310" s="151"/>
      <c r="CY310" s="151"/>
      <c r="CZ310" s="151"/>
      <c r="DA310" s="151"/>
      <c r="DB310" s="151"/>
      <c r="DC310" s="151"/>
      <c r="DD310" s="151"/>
      <c r="DE310" s="151"/>
      <c r="DF310" s="151"/>
      <c r="DG310" s="151"/>
      <c r="DH310" s="151"/>
      <c r="DI310" s="151"/>
      <c r="DJ310" s="151"/>
      <c r="DK310" s="151"/>
      <c r="DL310" s="151"/>
      <c r="DM310" s="151"/>
      <c r="DN310" s="151"/>
      <c r="DO310" s="151"/>
      <c r="DP310" s="151"/>
      <c r="DQ310" s="151"/>
      <c r="DR310" s="151"/>
      <c r="DS310" s="151"/>
      <c r="DT310" s="151"/>
      <c r="DU310" s="151"/>
      <c r="DV310" s="151"/>
      <c r="DW310" s="151"/>
      <c r="DX310" s="151"/>
      <c r="DY310" s="151"/>
      <c r="DZ310" s="151"/>
      <c r="EA310" s="151"/>
      <c r="EB310" s="151"/>
      <c r="EC310" s="151"/>
      <c r="ED310" s="151"/>
      <c r="EE310" s="151"/>
      <c r="EF310" s="151"/>
      <c r="EG310" s="151"/>
      <c r="EH310" s="151"/>
      <c r="EI310" s="151"/>
      <c r="EJ310" s="151"/>
      <c r="EK310" s="151"/>
      <c r="EL310" s="151"/>
      <c r="EM310" s="151"/>
      <c r="EN310" s="151"/>
      <c r="EO310" s="151"/>
      <c r="EP310" s="151"/>
      <c r="EQ310" s="151"/>
      <c r="ER310" s="151"/>
      <c r="ES310" s="151"/>
      <c r="ET310" s="151"/>
      <c r="EU310" s="151"/>
      <c r="EV310" s="151"/>
      <c r="EW310" s="151"/>
      <c r="EX310" s="151"/>
      <c r="EY310" s="151"/>
      <c r="EZ310" s="151"/>
      <c r="FA310" s="151"/>
      <c r="FB310" s="151"/>
      <c r="FC310" s="151"/>
      <c r="FD310" s="151"/>
      <c r="FE310" s="151"/>
      <c r="FF310" s="151"/>
      <c r="FG310" s="151"/>
      <c r="FH310" s="151"/>
      <c r="FI310" s="151"/>
      <c r="FJ310" s="151"/>
      <c r="FK310" s="151"/>
      <c r="FL310" s="151"/>
      <c r="FM310" s="151"/>
      <c r="FN310" s="151"/>
      <c r="FO310" s="151"/>
      <c r="FP310" s="151"/>
      <c r="FQ310" s="151"/>
      <c r="FR310" s="151"/>
      <c r="FS310" s="151"/>
      <c r="FT310" s="151"/>
      <c r="FU310" s="151"/>
      <c r="FV310" s="151"/>
      <c r="FW310" s="151"/>
      <c r="FX310" s="151"/>
      <c r="FY310" s="151"/>
      <c r="FZ310" s="151"/>
      <c r="GA310" s="151"/>
      <c r="GB310" s="151"/>
      <c r="GC310" s="151"/>
      <c r="GD310" s="151"/>
      <c r="GE310" s="151"/>
      <c r="GF310" s="151"/>
      <c r="GG310" s="151"/>
      <c r="GH310" s="151"/>
      <c r="GI310" s="151"/>
      <c r="GJ310" s="151"/>
      <c r="GK310" s="151"/>
      <c r="GL310" s="151"/>
      <c r="GM310" s="151"/>
      <c r="GN310" s="151"/>
      <c r="GO310" s="151"/>
      <c r="GP310" s="151"/>
      <c r="GQ310" s="151"/>
      <c r="GR310" s="151"/>
      <c r="GS310" s="151"/>
      <c r="GT310" s="151"/>
      <c r="GU310" s="151"/>
      <c r="GV310" s="151"/>
      <c r="GW310" s="151"/>
      <c r="GX310" s="151"/>
      <c r="GY310" s="151"/>
      <c r="GZ310" s="151"/>
      <c r="HA310" s="151"/>
      <c r="HB310" s="151"/>
      <c r="HC310" s="151"/>
      <c r="HD310" s="151"/>
      <c r="HE310" s="151"/>
      <c r="HF310" s="151"/>
      <c r="HG310" s="151"/>
      <c r="HH310" s="151"/>
      <c r="HI310" s="151"/>
      <c r="HJ310" s="151"/>
      <c r="HK310" s="151"/>
      <c r="HL310" s="151"/>
      <c r="HM310" s="151"/>
      <c r="HN310" s="151"/>
      <c r="HO310" s="151"/>
      <c r="HP310" s="151"/>
      <c r="HQ310" s="151"/>
      <c r="HR310" s="151"/>
      <c r="HS310" s="151"/>
      <c r="HT310" s="151"/>
      <c r="HU310" s="151"/>
      <c r="HV310" s="151"/>
      <c r="HW310" s="151"/>
      <c r="HX310" s="151"/>
      <c r="HY310" s="151"/>
      <c r="HZ310" s="151"/>
      <c r="IA310" s="151"/>
      <c r="IB310" s="151"/>
      <c r="IC310" s="151"/>
      <c r="ID310" s="151"/>
      <c r="IE310" s="151"/>
      <c r="IF310" s="151"/>
      <c r="IG310" s="151"/>
      <c r="IH310" s="151"/>
      <c r="II310" s="151"/>
      <c r="IJ310" s="151"/>
      <c r="IK310" s="151"/>
      <c r="IL310" s="151"/>
      <c r="IM310" s="151"/>
      <c r="IN310" s="151"/>
      <c r="IO310" s="151"/>
      <c r="IP310" s="151"/>
      <c r="IQ310" s="151"/>
      <c r="IR310" s="151"/>
      <c r="IS310" s="151"/>
      <c r="IT310" s="151"/>
      <c r="IU310" s="151"/>
      <c r="IV310" s="151"/>
      <c r="IW310" s="151"/>
      <c r="IX310" s="151"/>
      <c r="IY310" s="151"/>
      <c r="IZ310" s="151"/>
      <c r="JA310" s="151"/>
      <c r="JB310" s="151"/>
      <c r="JC310" s="151"/>
      <c r="JD310" s="151"/>
      <c r="JE310" s="151"/>
      <c r="JF310" s="151"/>
      <c r="JG310" s="151"/>
      <c r="JH310" s="151"/>
      <c r="JI310" s="151"/>
      <c r="JJ310" s="151"/>
      <c r="JK310" s="151"/>
      <c r="JL310" s="151"/>
      <c r="JM310" s="151"/>
      <c r="JN310" s="151"/>
      <c r="JO310" s="151"/>
      <c r="JP310" s="151"/>
      <c r="JQ310" s="151"/>
      <c r="JR310" s="151"/>
      <c r="JS310" s="151"/>
      <c r="JT310" s="151"/>
      <c r="JU310" s="151"/>
      <c r="JV310" s="151"/>
      <c r="JW310" s="151">
        <v>255</v>
      </c>
      <c r="JX310" s="151">
        <v>230</v>
      </c>
      <c r="JY310" s="151"/>
      <c r="JZ310" s="151"/>
      <c r="KA310" s="151"/>
      <c r="KB310" s="151"/>
      <c r="KC310" s="151"/>
      <c r="KD310" s="151"/>
      <c r="KE310" s="151"/>
      <c r="KF310" s="151"/>
      <c r="KG310" s="151"/>
      <c r="KH310" s="151"/>
      <c r="KI310" s="151"/>
      <c r="KJ310" s="151"/>
      <c r="KK310" s="151"/>
      <c r="KL310" s="151"/>
      <c r="KM310" s="151"/>
      <c r="KN310" s="151"/>
      <c r="KO310" s="151"/>
      <c r="KP310" s="151"/>
      <c r="KQ310" s="151"/>
      <c r="KR310" s="151"/>
      <c r="KS310" s="151"/>
      <c r="KT310" s="151">
        <v>1484</v>
      </c>
      <c r="KU310" s="151">
        <v>1517</v>
      </c>
      <c r="KV310" s="151">
        <v>14</v>
      </c>
      <c r="KW310" s="151">
        <v>257</v>
      </c>
      <c r="KX310" s="151">
        <v>1227</v>
      </c>
      <c r="KY310" s="151"/>
      <c r="KZ310" s="151"/>
      <c r="LA310" s="151"/>
      <c r="LB310" s="151"/>
      <c r="LC310" s="151"/>
      <c r="LD310" s="151"/>
      <c r="LE310" s="151"/>
      <c r="LF310" s="151"/>
      <c r="LG310" s="151"/>
      <c r="LH310" s="151"/>
      <c r="LI310" s="151"/>
      <c r="LJ310" s="151"/>
      <c r="LK310" s="151"/>
      <c r="LL310" s="151"/>
      <c r="LM310" s="151"/>
      <c r="LN310" s="151"/>
      <c r="LO310" s="151"/>
      <c r="LP310" s="151"/>
      <c r="LQ310" s="151"/>
      <c r="LR310" s="151"/>
      <c r="LS310" s="151"/>
      <c r="LT310" s="151"/>
      <c r="LU310" s="151"/>
      <c r="LV310" s="151"/>
      <c r="LW310" s="151"/>
      <c r="LX310" s="151"/>
      <c r="LY310" s="151"/>
      <c r="LZ310" s="151"/>
      <c r="MA310" s="151"/>
      <c r="MB310" s="151">
        <v>2009</v>
      </c>
      <c r="MC310" s="151"/>
      <c r="MD310" s="151"/>
      <c r="ME310" s="151"/>
      <c r="MF310" s="151"/>
      <c r="MG310" s="151">
        <v>286</v>
      </c>
      <c r="MH310" s="151"/>
      <c r="MI310" s="151"/>
      <c r="MJ310" s="151"/>
      <c r="MK310" s="151"/>
      <c r="ML310" s="151"/>
      <c r="MM310" s="151"/>
      <c r="MN310" s="151"/>
      <c r="MO310" s="151"/>
      <c r="MP310" s="151"/>
      <c r="MQ310" s="151">
        <v>17</v>
      </c>
      <c r="MR310" s="151">
        <v>101</v>
      </c>
      <c r="MS310" s="151">
        <v>125</v>
      </c>
      <c r="MT310" s="151"/>
      <c r="MU310" s="151"/>
      <c r="MV310" s="151"/>
      <c r="MW310" s="151"/>
      <c r="MX310" s="151"/>
      <c r="MY310" s="151"/>
      <c r="MZ310" s="151"/>
      <c r="NA310" s="151"/>
      <c r="NB310" s="151"/>
      <c r="NC310" s="151"/>
      <c r="ND310" s="151"/>
      <c r="NE310" s="151"/>
      <c r="NF310" s="151"/>
      <c r="NG310" s="151"/>
      <c r="NH310" s="151"/>
      <c r="NI310" s="151">
        <v>281</v>
      </c>
      <c r="NJ310" s="151">
        <v>12</v>
      </c>
      <c r="NK310" s="151"/>
      <c r="NL310" s="151"/>
      <c r="NM310" s="151"/>
      <c r="NN310" s="151">
        <v>5</v>
      </c>
      <c r="NO310" s="151">
        <v>347</v>
      </c>
      <c r="NP310" s="151">
        <v>516</v>
      </c>
      <c r="NQ310" s="151">
        <v>1591</v>
      </c>
      <c r="NR310" s="151">
        <v>403</v>
      </c>
      <c r="NS310" s="151"/>
      <c r="NT310" s="151"/>
      <c r="NU310" s="151"/>
      <c r="NV310" s="151"/>
      <c r="NW310" s="151"/>
      <c r="NX310" s="151"/>
      <c r="NY310" s="151"/>
      <c r="NZ310" s="151"/>
      <c r="OA310" s="151">
        <v>315</v>
      </c>
      <c r="OB310" s="151"/>
      <c r="OC310" s="151">
        <v>34</v>
      </c>
      <c r="OD310" s="151"/>
      <c r="OE310" s="151">
        <v>16</v>
      </c>
      <c r="OF310" s="151">
        <v>861</v>
      </c>
      <c r="OG310" s="151"/>
      <c r="OH310" s="151"/>
      <c r="OI310" s="151">
        <v>70</v>
      </c>
      <c r="OJ310" s="151">
        <v>78</v>
      </c>
      <c r="OK310" s="151">
        <v>22</v>
      </c>
      <c r="OL310" s="151">
        <v>36</v>
      </c>
      <c r="OM310" s="151"/>
      <c r="ON310" s="151"/>
      <c r="OO310" s="152"/>
      <c r="OP310" s="142">
        <v>12107</v>
      </c>
      <c r="OQ310" s="153">
        <v>1752</v>
      </c>
      <c r="OR310" s="151"/>
      <c r="OS310" s="151">
        <v>3597</v>
      </c>
      <c r="OT310" s="151"/>
      <c r="OU310" s="151"/>
      <c r="OV310" s="151">
        <v>-94</v>
      </c>
      <c r="OW310" s="151">
        <v>2781</v>
      </c>
      <c r="OX310" s="151">
        <v>-1416</v>
      </c>
      <c r="OY310" s="151"/>
      <c r="OZ310" s="151"/>
      <c r="PA310" s="151"/>
      <c r="PB310" s="151"/>
      <c r="PC310" s="151"/>
      <c r="PD310" s="151"/>
      <c r="PE310" s="151"/>
      <c r="PF310" s="151"/>
      <c r="PG310" s="151"/>
      <c r="PH310" s="151"/>
      <c r="PI310" s="151"/>
      <c r="PJ310" s="154"/>
      <c r="PK310" s="142">
        <v>6620</v>
      </c>
      <c r="PL310" s="142">
        <v>18727</v>
      </c>
    </row>
    <row r="311" spans="1:428" ht="15" x14ac:dyDescent="0.25">
      <c r="A311" s="156">
        <v>515100</v>
      </c>
      <c r="B311" s="157" t="s">
        <v>737</v>
      </c>
      <c r="C311" s="147" t="s">
        <v>489</v>
      </c>
      <c r="D311" s="153"/>
      <c r="E311" s="151"/>
      <c r="F311" s="151"/>
      <c r="G311" s="151"/>
      <c r="H311" s="151"/>
      <c r="I311" s="151"/>
      <c r="J311" s="151"/>
      <c r="K311" s="151"/>
      <c r="L311" s="151"/>
      <c r="M311" s="151"/>
      <c r="N311" s="151"/>
      <c r="O311" s="151"/>
      <c r="P311" s="151"/>
      <c r="Q311" s="151">
        <v>114</v>
      </c>
      <c r="R311" s="151">
        <v>3</v>
      </c>
      <c r="S311" s="151">
        <v>2</v>
      </c>
      <c r="T311" s="151">
        <v>2</v>
      </c>
      <c r="U311" s="151">
        <v>0</v>
      </c>
      <c r="V311" s="151"/>
      <c r="W311" s="151"/>
      <c r="X311" s="151"/>
      <c r="Y311" s="151"/>
      <c r="Z311" s="151"/>
      <c r="AA311" s="151"/>
      <c r="AB311" s="151"/>
      <c r="AC311" s="151"/>
      <c r="AD311" s="151"/>
      <c r="AE311" s="151"/>
      <c r="AF311" s="151"/>
      <c r="AG311" s="151"/>
      <c r="AH311" s="151"/>
      <c r="AI311" s="151"/>
      <c r="AJ311" s="151"/>
      <c r="AK311" s="151"/>
      <c r="AL311" s="151"/>
      <c r="AM311" s="151"/>
      <c r="AN311" s="151"/>
      <c r="AO311" s="151"/>
      <c r="AP311" s="151"/>
      <c r="AQ311" s="151"/>
      <c r="AR311" s="151"/>
      <c r="AS311" s="151"/>
      <c r="AT311" s="151"/>
      <c r="AU311" s="151"/>
      <c r="AV311" s="151"/>
      <c r="AW311" s="151"/>
      <c r="AX311" s="151"/>
      <c r="AY311" s="151"/>
      <c r="AZ311" s="151"/>
      <c r="BA311" s="151"/>
      <c r="BB311" s="151"/>
      <c r="BC311" s="151"/>
      <c r="BD311" s="151"/>
      <c r="BE311" s="151"/>
      <c r="BF311" s="151"/>
      <c r="BG311" s="151"/>
      <c r="BH311" s="151"/>
      <c r="BI311" s="151"/>
      <c r="BJ311" s="151"/>
      <c r="BK311" s="151"/>
      <c r="BL311" s="151"/>
      <c r="BM311" s="151"/>
      <c r="BN311" s="151"/>
      <c r="BO311" s="151"/>
      <c r="BP311" s="151"/>
      <c r="BQ311" s="151"/>
      <c r="BR311" s="151"/>
      <c r="BS311" s="151"/>
      <c r="BT311" s="151"/>
      <c r="BU311" s="151"/>
      <c r="BV311" s="151"/>
      <c r="BW311" s="151"/>
      <c r="BX311" s="151"/>
      <c r="BY311" s="151"/>
      <c r="BZ311" s="151"/>
      <c r="CA311" s="151"/>
      <c r="CB311" s="151"/>
      <c r="CC311" s="151"/>
      <c r="CD311" s="151"/>
      <c r="CE311" s="151"/>
      <c r="CF311" s="151"/>
      <c r="CG311" s="151"/>
      <c r="CH311" s="151"/>
      <c r="CI311" s="151"/>
      <c r="CJ311" s="151"/>
      <c r="CK311" s="151"/>
      <c r="CL311" s="151"/>
      <c r="CM311" s="151"/>
      <c r="CN311" s="151"/>
      <c r="CO311" s="151"/>
      <c r="CP311" s="151"/>
      <c r="CQ311" s="151"/>
      <c r="CR311" s="151"/>
      <c r="CS311" s="151"/>
      <c r="CT311" s="151"/>
      <c r="CU311" s="151"/>
      <c r="CV311" s="151"/>
      <c r="CW311" s="151"/>
      <c r="CX311" s="151"/>
      <c r="CY311" s="151"/>
      <c r="CZ311" s="151"/>
      <c r="DA311" s="151"/>
      <c r="DB311" s="151"/>
      <c r="DC311" s="151"/>
      <c r="DD311" s="151"/>
      <c r="DE311" s="151"/>
      <c r="DF311" s="151"/>
      <c r="DG311" s="151"/>
      <c r="DH311" s="151"/>
      <c r="DI311" s="151"/>
      <c r="DJ311" s="151"/>
      <c r="DK311" s="151"/>
      <c r="DL311" s="151"/>
      <c r="DM311" s="151"/>
      <c r="DN311" s="151"/>
      <c r="DO311" s="151"/>
      <c r="DP311" s="151"/>
      <c r="DQ311" s="151"/>
      <c r="DR311" s="151"/>
      <c r="DS311" s="151"/>
      <c r="DT311" s="151"/>
      <c r="DU311" s="151"/>
      <c r="DV311" s="151"/>
      <c r="DW311" s="151"/>
      <c r="DX311" s="151"/>
      <c r="DY311" s="151"/>
      <c r="DZ311" s="151"/>
      <c r="EA311" s="151"/>
      <c r="EB311" s="151"/>
      <c r="EC311" s="151"/>
      <c r="ED311" s="151"/>
      <c r="EE311" s="151"/>
      <c r="EF311" s="151"/>
      <c r="EG311" s="151"/>
      <c r="EH311" s="151"/>
      <c r="EI311" s="151"/>
      <c r="EJ311" s="151"/>
      <c r="EK311" s="151"/>
      <c r="EL311" s="151"/>
      <c r="EM311" s="151"/>
      <c r="EN311" s="151"/>
      <c r="EO311" s="151"/>
      <c r="EP311" s="151"/>
      <c r="EQ311" s="151"/>
      <c r="ER311" s="151"/>
      <c r="ES311" s="151"/>
      <c r="ET311" s="151"/>
      <c r="EU311" s="151"/>
      <c r="EV311" s="151"/>
      <c r="EW311" s="151"/>
      <c r="EX311" s="151"/>
      <c r="EY311" s="151"/>
      <c r="EZ311" s="151"/>
      <c r="FA311" s="151"/>
      <c r="FB311" s="151"/>
      <c r="FC311" s="151"/>
      <c r="FD311" s="151"/>
      <c r="FE311" s="151"/>
      <c r="FF311" s="151"/>
      <c r="FG311" s="151"/>
      <c r="FH311" s="151"/>
      <c r="FI311" s="151"/>
      <c r="FJ311" s="151"/>
      <c r="FK311" s="151"/>
      <c r="FL311" s="151"/>
      <c r="FM311" s="151"/>
      <c r="FN311" s="151"/>
      <c r="FO311" s="151"/>
      <c r="FP311" s="151"/>
      <c r="FQ311" s="151"/>
      <c r="FR311" s="151"/>
      <c r="FS311" s="151"/>
      <c r="FT311" s="151"/>
      <c r="FU311" s="151"/>
      <c r="FV311" s="151"/>
      <c r="FW311" s="151"/>
      <c r="FX311" s="151"/>
      <c r="FY311" s="151"/>
      <c r="FZ311" s="151"/>
      <c r="GA311" s="151"/>
      <c r="GB311" s="151"/>
      <c r="GC311" s="151"/>
      <c r="GD311" s="151"/>
      <c r="GE311" s="151"/>
      <c r="GF311" s="151"/>
      <c r="GG311" s="151"/>
      <c r="GH311" s="151"/>
      <c r="GI311" s="151"/>
      <c r="GJ311" s="151"/>
      <c r="GK311" s="151"/>
      <c r="GL311" s="151"/>
      <c r="GM311" s="151"/>
      <c r="GN311" s="151"/>
      <c r="GO311" s="151"/>
      <c r="GP311" s="151"/>
      <c r="GQ311" s="151"/>
      <c r="GR311" s="151"/>
      <c r="GS311" s="151"/>
      <c r="GT311" s="151"/>
      <c r="GU311" s="151"/>
      <c r="GV311" s="151"/>
      <c r="GW311" s="151"/>
      <c r="GX311" s="151"/>
      <c r="GY311" s="151"/>
      <c r="GZ311" s="151"/>
      <c r="HA311" s="151"/>
      <c r="HB311" s="151"/>
      <c r="HC311" s="151"/>
      <c r="HD311" s="151"/>
      <c r="HE311" s="151"/>
      <c r="HF311" s="151"/>
      <c r="HG311" s="151"/>
      <c r="HH311" s="151"/>
      <c r="HI311" s="151"/>
      <c r="HJ311" s="151"/>
      <c r="HK311" s="151"/>
      <c r="HL311" s="151"/>
      <c r="HM311" s="151"/>
      <c r="HN311" s="151"/>
      <c r="HO311" s="151"/>
      <c r="HP311" s="151"/>
      <c r="HQ311" s="151"/>
      <c r="HR311" s="151"/>
      <c r="HS311" s="151"/>
      <c r="HT311" s="151"/>
      <c r="HU311" s="151"/>
      <c r="HV311" s="151"/>
      <c r="HW311" s="151"/>
      <c r="HX311" s="151"/>
      <c r="HY311" s="151"/>
      <c r="HZ311" s="151"/>
      <c r="IA311" s="151"/>
      <c r="IB311" s="151"/>
      <c r="IC311" s="151"/>
      <c r="ID311" s="151"/>
      <c r="IE311" s="151"/>
      <c r="IF311" s="151"/>
      <c r="IG311" s="151"/>
      <c r="IH311" s="151"/>
      <c r="II311" s="151"/>
      <c r="IJ311" s="151"/>
      <c r="IK311" s="151"/>
      <c r="IL311" s="151"/>
      <c r="IM311" s="151"/>
      <c r="IN311" s="151"/>
      <c r="IO311" s="151"/>
      <c r="IP311" s="151"/>
      <c r="IQ311" s="151"/>
      <c r="IR311" s="151"/>
      <c r="IS311" s="151"/>
      <c r="IT311" s="151"/>
      <c r="IU311" s="151"/>
      <c r="IV311" s="151"/>
      <c r="IW311" s="151"/>
      <c r="IX311" s="151"/>
      <c r="IY311" s="151"/>
      <c r="IZ311" s="151"/>
      <c r="JA311" s="151"/>
      <c r="JB311" s="151"/>
      <c r="JC311" s="151"/>
      <c r="JD311" s="151"/>
      <c r="JE311" s="151"/>
      <c r="JF311" s="151"/>
      <c r="JG311" s="151"/>
      <c r="JH311" s="151"/>
      <c r="JI311" s="151"/>
      <c r="JJ311" s="151"/>
      <c r="JK311" s="151"/>
      <c r="JL311" s="151"/>
      <c r="JM311" s="151"/>
      <c r="JN311" s="151"/>
      <c r="JO311" s="151"/>
      <c r="JP311" s="151"/>
      <c r="JQ311" s="151"/>
      <c r="JR311" s="151"/>
      <c r="JS311" s="151"/>
      <c r="JT311" s="151"/>
      <c r="JU311" s="151"/>
      <c r="JV311" s="151"/>
      <c r="JW311" s="151"/>
      <c r="JX311" s="151"/>
      <c r="JY311" s="151"/>
      <c r="JZ311" s="151"/>
      <c r="KA311" s="151"/>
      <c r="KB311" s="151"/>
      <c r="KC311" s="151"/>
      <c r="KD311" s="151"/>
      <c r="KE311" s="151"/>
      <c r="KF311" s="151"/>
      <c r="KG311" s="151"/>
      <c r="KH311" s="151"/>
      <c r="KI311" s="151"/>
      <c r="KJ311" s="151"/>
      <c r="KK311" s="151"/>
      <c r="KL311" s="151"/>
      <c r="KM311" s="151"/>
      <c r="KN311" s="151"/>
      <c r="KO311" s="151"/>
      <c r="KP311" s="151"/>
      <c r="KQ311" s="151"/>
      <c r="KR311" s="151"/>
      <c r="KS311" s="151"/>
      <c r="KT311" s="151"/>
      <c r="KU311" s="151"/>
      <c r="KV311" s="151">
        <v>35897</v>
      </c>
      <c r="KW311" s="151">
        <v>4948</v>
      </c>
      <c r="KX311" s="151">
        <v>30</v>
      </c>
      <c r="KY311" s="151"/>
      <c r="KZ311" s="151"/>
      <c r="LA311" s="151">
        <v>6051</v>
      </c>
      <c r="LB311" s="151"/>
      <c r="LC311" s="151"/>
      <c r="LD311" s="151"/>
      <c r="LE311" s="151"/>
      <c r="LF311" s="151"/>
      <c r="LG311" s="151"/>
      <c r="LH311" s="151"/>
      <c r="LI311" s="151"/>
      <c r="LJ311" s="151"/>
      <c r="LK311" s="151"/>
      <c r="LL311" s="151"/>
      <c r="LM311" s="151"/>
      <c r="LN311" s="151"/>
      <c r="LO311" s="151"/>
      <c r="LP311" s="151"/>
      <c r="LQ311" s="151"/>
      <c r="LR311" s="151"/>
      <c r="LS311" s="151"/>
      <c r="LT311" s="151"/>
      <c r="LU311" s="151"/>
      <c r="LV311" s="151"/>
      <c r="LW311" s="151"/>
      <c r="LX311" s="151"/>
      <c r="LY311" s="151"/>
      <c r="LZ311" s="151"/>
      <c r="MA311" s="151"/>
      <c r="MB311" s="151">
        <v>214</v>
      </c>
      <c r="MC311" s="151"/>
      <c r="MD311" s="151"/>
      <c r="ME311" s="151"/>
      <c r="MF311" s="151">
        <v>37</v>
      </c>
      <c r="MG311" s="151"/>
      <c r="MH311" s="151"/>
      <c r="MI311" s="151"/>
      <c r="MJ311" s="151"/>
      <c r="MK311" s="151"/>
      <c r="ML311" s="151"/>
      <c r="MM311" s="151"/>
      <c r="MN311" s="151"/>
      <c r="MO311" s="151"/>
      <c r="MP311" s="151"/>
      <c r="MQ311" s="151"/>
      <c r="MR311" s="151"/>
      <c r="MS311" s="151"/>
      <c r="MT311" s="151"/>
      <c r="MU311" s="151"/>
      <c r="MV311" s="151"/>
      <c r="MW311" s="151"/>
      <c r="MX311" s="151"/>
      <c r="MY311" s="151"/>
      <c r="MZ311" s="151"/>
      <c r="NA311" s="151"/>
      <c r="NB311" s="151"/>
      <c r="NC311" s="151"/>
      <c r="ND311" s="151"/>
      <c r="NE311" s="151"/>
      <c r="NF311" s="151"/>
      <c r="NG311" s="151"/>
      <c r="NH311" s="151"/>
      <c r="NI311" s="151"/>
      <c r="NJ311" s="151"/>
      <c r="NK311" s="151"/>
      <c r="NL311" s="151"/>
      <c r="NM311" s="151"/>
      <c r="NN311" s="151"/>
      <c r="NO311" s="151">
        <v>2771</v>
      </c>
      <c r="NP311" s="151"/>
      <c r="NQ311" s="151"/>
      <c r="NR311" s="151"/>
      <c r="NS311" s="151"/>
      <c r="NT311" s="151"/>
      <c r="NU311" s="151"/>
      <c r="NV311" s="151"/>
      <c r="NW311" s="151"/>
      <c r="NX311" s="151"/>
      <c r="NY311" s="151"/>
      <c r="NZ311" s="151"/>
      <c r="OA311" s="151"/>
      <c r="OB311" s="151"/>
      <c r="OC311" s="151"/>
      <c r="OD311" s="151"/>
      <c r="OE311" s="151">
        <v>692</v>
      </c>
      <c r="OF311" s="151">
        <v>325</v>
      </c>
      <c r="OG311" s="151"/>
      <c r="OH311" s="151"/>
      <c r="OI311" s="151">
        <v>218</v>
      </c>
      <c r="OJ311" s="151">
        <v>3453</v>
      </c>
      <c r="OK311" s="151"/>
      <c r="OL311" s="151">
        <v>2316</v>
      </c>
      <c r="OM311" s="151"/>
      <c r="ON311" s="151"/>
      <c r="OO311" s="152"/>
      <c r="OP311" s="142">
        <v>57073</v>
      </c>
      <c r="OQ311" s="153">
        <v>11653</v>
      </c>
      <c r="OR311" s="151"/>
      <c r="OS311" s="151">
        <v>12966</v>
      </c>
      <c r="OT311" s="151"/>
      <c r="OU311" s="151"/>
      <c r="OV311" s="151"/>
      <c r="OW311" s="151">
        <v>19</v>
      </c>
      <c r="OX311" s="151"/>
      <c r="OY311" s="151"/>
      <c r="OZ311" s="151"/>
      <c r="PA311" s="151"/>
      <c r="PB311" s="151"/>
      <c r="PC311" s="151"/>
      <c r="PD311" s="151"/>
      <c r="PE311" s="151"/>
      <c r="PF311" s="151"/>
      <c r="PG311" s="151"/>
      <c r="PH311" s="151"/>
      <c r="PI311" s="151"/>
      <c r="PJ311" s="154"/>
      <c r="PK311" s="142">
        <v>24637</v>
      </c>
      <c r="PL311" s="142">
        <v>81710</v>
      </c>
    </row>
    <row r="312" spans="1:428" ht="15" x14ac:dyDescent="0.25">
      <c r="A312" s="156">
        <v>515200</v>
      </c>
      <c r="B312" s="157" t="s">
        <v>737</v>
      </c>
      <c r="C312" s="147" t="s">
        <v>490</v>
      </c>
      <c r="D312" s="153"/>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c r="AB312" s="151"/>
      <c r="AC312" s="151"/>
      <c r="AD312" s="151"/>
      <c r="AE312" s="151"/>
      <c r="AF312" s="151"/>
      <c r="AG312" s="151"/>
      <c r="AH312" s="151"/>
      <c r="AI312" s="151"/>
      <c r="AJ312" s="151"/>
      <c r="AK312" s="151"/>
      <c r="AL312" s="151"/>
      <c r="AM312" s="151"/>
      <c r="AN312" s="151"/>
      <c r="AO312" s="151"/>
      <c r="AP312" s="151"/>
      <c r="AQ312" s="151"/>
      <c r="AR312" s="151"/>
      <c r="AS312" s="151"/>
      <c r="AT312" s="151"/>
      <c r="AU312" s="151"/>
      <c r="AV312" s="151"/>
      <c r="AW312" s="151"/>
      <c r="AX312" s="151"/>
      <c r="AY312" s="151"/>
      <c r="AZ312" s="151"/>
      <c r="BA312" s="151"/>
      <c r="BB312" s="151"/>
      <c r="BC312" s="151"/>
      <c r="BD312" s="151"/>
      <c r="BE312" s="151"/>
      <c r="BF312" s="151"/>
      <c r="BG312" s="151"/>
      <c r="BH312" s="151"/>
      <c r="BI312" s="151"/>
      <c r="BJ312" s="151"/>
      <c r="BK312" s="151"/>
      <c r="BL312" s="151"/>
      <c r="BM312" s="151"/>
      <c r="BN312" s="151"/>
      <c r="BO312" s="151"/>
      <c r="BP312" s="151"/>
      <c r="BQ312" s="151"/>
      <c r="BR312" s="151"/>
      <c r="BS312" s="151"/>
      <c r="BT312" s="151"/>
      <c r="BU312" s="151"/>
      <c r="BV312" s="151"/>
      <c r="BW312" s="151"/>
      <c r="BX312" s="151"/>
      <c r="BY312" s="151"/>
      <c r="BZ312" s="151"/>
      <c r="CA312" s="151"/>
      <c r="CB312" s="151"/>
      <c r="CC312" s="151"/>
      <c r="CD312" s="151"/>
      <c r="CE312" s="151"/>
      <c r="CF312" s="151"/>
      <c r="CG312" s="151"/>
      <c r="CH312" s="151"/>
      <c r="CI312" s="151"/>
      <c r="CJ312" s="151"/>
      <c r="CK312" s="151"/>
      <c r="CL312" s="151"/>
      <c r="CM312" s="151"/>
      <c r="CN312" s="151"/>
      <c r="CO312" s="151"/>
      <c r="CP312" s="151"/>
      <c r="CQ312" s="151"/>
      <c r="CR312" s="151"/>
      <c r="CS312" s="151"/>
      <c r="CT312" s="151"/>
      <c r="CU312" s="151"/>
      <c r="CV312" s="151"/>
      <c r="CW312" s="151"/>
      <c r="CX312" s="151"/>
      <c r="CY312" s="151"/>
      <c r="CZ312" s="151"/>
      <c r="DA312" s="151"/>
      <c r="DB312" s="151"/>
      <c r="DC312" s="151"/>
      <c r="DD312" s="151"/>
      <c r="DE312" s="151"/>
      <c r="DF312" s="151"/>
      <c r="DG312" s="151"/>
      <c r="DH312" s="151"/>
      <c r="DI312" s="151"/>
      <c r="DJ312" s="151"/>
      <c r="DK312" s="151"/>
      <c r="DL312" s="151"/>
      <c r="DM312" s="151"/>
      <c r="DN312" s="151"/>
      <c r="DO312" s="151"/>
      <c r="DP312" s="151"/>
      <c r="DQ312" s="151"/>
      <c r="DR312" s="151"/>
      <c r="DS312" s="151"/>
      <c r="DT312" s="151"/>
      <c r="DU312" s="151"/>
      <c r="DV312" s="151"/>
      <c r="DW312" s="151"/>
      <c r="DX312" s="151"/>
      <c r="DY312" s="151"/>
      <c r="DZ312" s="151"/>
      <c r="EA312" s="151"/>
      <c r="EB312" s="151"/>
      <c r="EC312" s="151"/>
      <c r="ED312" s="151"/>
      <c r="EE312" s="151"/>
      <c r="EF312" s="151"/>
      <c r="EG312" s="151"/>
      <c r="EH312" s="151"/>
      <c r="EI312" s="151"/>
      <c r="EJ312" s="151"/>
      <c r="EK312" s="151"/>
      <c r="EL312" s="151"/>
      <c r="EM312" s="151"/>
      <c r="EN312" s="151"/>
      <c r="EO312" s="151"/>
      <c r="EP312" s="151"/>
      <c r="EQ312" s="151"/>
      <c r="ER312" s="151"/>
      <c r="ES312" s="151"/>
      <c r="ET312" s="151"/>
      <c r="EU312" s="151"/>
      <c r="EV312" s="151"/>
      <c r="EW312" s="151"/>
      <c r="EX312" s="151"/>
      <c r="EY312" s="151"/>
      <c r="EZ312" s="151"/>
      <c r="FA312" s="151"/>
      <c r="FB312" s="151"/>
      <c r="FC312" s="151"/>
      <c r="FD312" s="151"/>
      <c r="FE312" s="151"/>
      <c r="FF312" s="151"/>
      <c r="FG312" s="151"/>
      <c r="FH312" s="151"/>
      <c r="FI312" s="151"/>
      <c r="FJ312" s="151"/>
      <c r="FK312" s="151"/>
      <c r="FL312" s="151"/>
      <c r="FM312" s="151"/>
      <c r="FN312" s="151"/>
      <c r="FO312" s="151"/>
      <c r="FP312" s="151"/>
      <c r="FQ312" s="151"/>
      <c r="FR312" s="151"/>
      <c r="FS312" s="151"/>
      <c r="FT312" s="151"/>
      <c r="FU312" s="151"/>
      <c r="FV312" s="151"/>
      <c r="FW312" s="151"/>
      <c r="FX312" s="151"/>
      <c r="FY312" s="151"/>
      <c r="FZ312" s="151"/>
      <c r="GA312" s="151"/>
      <c r="GB312" s="151"/>
      <c r="GC312" s="151"/>
      <c r="GD312" s="151"/>
      <c r="GE312" s="151"/>
      <c r="GF312" s="151"/>
      <c r="GG312" s="151"/>
      <c r="GH312" s="151"/>
      <c r="GI312" s="151"/>
      <c r="GJ312" s="151"/>
      <c r="GK312" s="151"/>
      <c r="GL312" s="151"/>
      <c r="GM312" s="151"/>
      <c r="GN312" s="151"/>
      <c r="GO312" s="151"/>
      <c r="GP312" s="151"/>
      <c r="GQ312" s="151"/>
      <c r="GR312" s="151"/>
      <c r="GS312" s="151"/>
      <c r="GT312" s="151"/>
      <c r="GU312" s="151"/>
      <c r="GV312" s="151"/>
      <c r="GW312" s="151"/>
      <c r="GX312" s="151"/>
      <c r="GY312" s="151"/>
      <c r="GZ312" s="151"/>
      <c r="HA312" s="151"/>
      <c r="HB312" s="151"/>
      <c r="HC312" s="151"/>
      <c r="HD312" s="151"/>
      <c r="HE312" s="151"/>
      <c r="HF312" s="151"/>
      <c r="HG312" s="151"/>
      <c r="HH312" s="151"/>
      <c r="HI312" s="151"/>
      <c r="HJ312" s="151"/>
      <c r="HK312" s="151"/>
      <c r="HL312" s="151"/>
      <c r="HM312" s="151"/>
      <c r="HN312" s="151"/>
      <c r="HO312" s="151"/>
      <c r="HP312" s="151"/>
      <c r="HQ312" s="151"/>
      <c r="HR312" s="151"/>
      <c r="HS312" s="151"/>
      <c r="HT312" s="151"/>
      <c r="HU312" s="151"/>
      <c r="HV312" s="151"/>
      <c r="HW312" s="151"/>
      <c r="HX312" s="151"/>
      <c r="HY312" s="151"/>
      <c r="HZ312" s="151"/>
      <c r="IA312" s="151"/>
      <c r="IB312" s="151"/>
      <c r="IC312" s="151"/>
      <c r="ID312" s="151"/>
      <c r="IE312" s="151"/>
      <c r="IF312" s="151"/>
      <c r="IG312" s="151"/>
      <c r="IH312" s="151"/>
      <c r="II312" s="151"/>
      <c r="IJ312" s="151"/>
      <c r="IK312" s="151"/>
      <c r="IL312" s="151"/>
      <c r="IM312" s="151"/>
      <c r="IN312" s="151"/>
      <c r="IO312" s="151"/>
      <c r="IP312" s="151"/>
      <c r="IQ312" s="151"/>
      <c r="IR312" s="151"/>
      <c r="IS312" s="151"/>
      <c r="IT312" s="151"/>
      <c r="IU312" s="151"/>
      <c r="IV312" s="151"/>
      <c r="IW312" s="151"/>
      <c r="IX312" s="151"/>
      <c r="IY312" s="151"/>
      <c r="IZ312" s="151"/>
      <c r="JA312" s="151"/>
      <c r="JB312" s="151"/>
      <c r="JC312" s="151"/>
      <c r="JD312" s="151"/>
      <c r="JE312" s="151"/>
      <c r="JF312" s="151"/>
      <c r="JG312" s="151"/>
      <c r="JH312" s="151"/>
      <c r="JI312" s="151"/>
      <c r="JJ312" s="151"/>
      <c r="JK312" s="151"/>
      <c r="JL312" s="151"/>
      <c r="JM312" s="151"/>
      <c r="JN312" s="151"/>
      <c r="JO312" s="151"/>
      <c r="JP312" s="151"/>
      <c r="JQ312" s="151"/>
      <c r="JR312" s="151"/>
      <c r="JS312" s="151"/>
      <c r="JT312" s="151"/>
      <c r="JU312" s="151"/>
      <c r="JV312" s="151"/>
      <c r="JW312" s="151"/>
      <c r="JX312" s="151"/>
      <c r="JY312" s="151"/>
      <c r="JZ312" s="151"/>
      <c r="KA312" s="151"/>
      <c r="KB312" s="151"/>
      <c r="KC312" s="151"/>
      <c r="KD312" s="151"/>
      <c r="KE312" s="151"/>
      <c r="KF312" s="151"/>
      <c r="KG312" s="151"/>
      <c r="KH312" s="151"/>
      <c r="KI312" s="151"/>
      <c r="KJ312" s="151"/>
      <c r="KK312" s="151"/>
      <c r="KL312" s="151"/>
      <c r="KM312" s="151"/>
      <c r="KN312" s="151"/>
      <c r="KO312" s="151"/>
      <c r="KP312" s="151"/>
      <c r="KQ312" s="151"/>
      <c r="KR312" s="151"/>
      <c r="KS312" s="151"/>
      <c r="KT312" s="151"/>
      <c r="KU312" s="151"/>
      <c r="KV312" s="151"/>
      <c r="KW312" s="151">
        <v>891</v>
      </c>
      <c r="KX312" s="151">
        <v>4057</v>
      </c>
      <c r="KY312" s="151"/>
      <c r="KZ312" s="151"/>
      <c r="LA312" s="151"/>
      <c r="LB312" s="151"/>
      <c r="LC312" s="151"/>
      <c r="LD312" s="151"/>
      <c r="LE312" s="151"/>
      <c r="LF312" s="151"/>
      <c r="LG312" s="151"/>
      <c r="LH312" s="151"/>
      <c r="LI312" s="151"/>
      <c r="LJ312" s="151"/>
      <c r="LK312" s="151"/>
      <c r="LL312" s="151"/>
      <c r="LM312" s="151"/>
      <c r="LN312" s="151"/>
      <c r="LO312" s="151"/>
      <c r="LP312" s="151"/>
      <c r="LQ312" s="151"/>
      <c r="LR312" s="151"/>
      <c r="LS312" s="151"/>
      <c r="LT312" s="151"/>
      <c r="LU312" s="151"/>
      <c r="LV312" s="151"/>
      <c r="LW312" s="151"/>
      <c r="LX312" s="151"/>
      <c r="LY312" s="151"/>
      <c r="LZ312" s="151"/>
      <c r="MA312" s="151"/>
      <c r="MB312" s="151"/>
      <c r="MC312" s="151"/>
      <c r="MD312" s="151"/>
      <c r="ME312" s="151"/>
      <c r="MF312" s="151"/>
      <c r="MG312" s="151"/>
      <c r="MH312" s="151"/>
      <c r="MI312" s="151"/>
      <c r="MJ312" s="151"/>
      <c r="MK312" s="151"/>
      <c r="ML312" s="151"/>
      <c r="MM312" s="151"/>
      <c r="MN312" s="151"/>
      <c r="MO312" s="151"/>
      <c r="MP312" s="151"/>
      <c r="MQ312" s="151"/>
      <c r="MR312" s="151"/>
      <c r="MS312" s="151"/>
      <c r="MT312" s="151"/>
      <c r="MU312" s="151"/>
      <c r="MV312" s="151"/>
      <c r="MW312" s="151"/>
      <c r="MX312" s="151"/>
      <c r="MY312" s="151"/>
      <c r="MZ312" s="151"/>
      <c r="NA312" s="151"/>
      <c r="NB312" s="151"/>
      <c r="NC312" s="151"/>
      <c r="ND312" s="151"/>
      <c r="NE312" s="151"/>
      <c r="NF312" s="151"/>
      <c r="NG312" s="151"/>
      <c r="NH312" s="151"/>
      <c r="NI312" s="151"/>
      <c r="NJ312" s="151"/>
      <c r="NK312" s="151"/>
      <c r="NL312" s="151"/>
      <c r="NM312" s="151"/>
      <c r="NN312" s="151"/>
      <c r="NO312" s="151"/>
      <c r="NP312" s="151"/>
      <c r="NQ312" s="151"/>
      <c r="NR312" s="151"/>
      <c r="NS312" s="151"/>
      <c r="NT312" s="151"/>
      <c r="NU312" s="151"/>
      <c r="NV312" s="151"/>
      <c r="NW312" s="151"/>
      <c r="NX312" s="151"/>
      <c r="NY312" s="151"/>
      <c r="NZ312" s="151"/>
      <c r="OA312" s="151"/>
      <c r="OB312" s="151"/>
      <c r="OC312" s="151"/>
      <c r="OD312" s="151"/>
      <c r="OE312" s="151"/>
      <c r="OF312" s="151"/>
      <c r="OG312" s="151"/>
      <c r="OH312" s="151"/>
      <c r="OI312" s="151"/>
      <c r="OJ312" s="151"/>
      <c r="OK312" s="151"/>
      <c r="OL312" s="151"/>
      <c r="OM312" s="151"/>
      <c r="ON312" s="151"/>
      <c r="OO312" s="152"/>
      <c r="OP312" s="142">
        <v>4948</v>
      </c>
      <c r="OQ312" s="153"/>
      <c r="OR312" s="151"/>
      <c r="OS312" s="151">
        <v>17552</v>
      </c>
      <c r="OT312" s="151"/>
      <c r="OU312" s="151"/>
      <c r="OV312" s="151"/>
      <c r="OW312" s="151"/>
      <c r="OX312" s="151"/>
      <c r="OY312" s="151"/>
      <c r="OZ312" s="151"/>
      <c r="PA312" s="151"/>
      <c r="PB312" s="151"/>
      <c r="PC312" s="151"/>
      <c r="PD312" s="151"/>
      <c r="PE312" s="151"/>
      <c r="PF312" s="151"/>
      <c r="PG312" s="151"/>
      <c r="PH312" s="151"/>
      <c r="PI312" s="151"/>
      <c r="PJ312" s="154"/>
      <c r="PK312" s="142">
        <v>17552</v>
      </c>
      <c r="PL312" s="142">
        <v>22500</v>
      </c>
    </row>
    <row r="313" spans="1:428" ht="15" x14ac:dyDescent="0.25">
      <c r="A313" s="156">
        <v>517110</v>
      </c>
      <c r="B313" s="157" t="s">
        <v>737</v>
      </c>
      <c r="C313" s="147" t="s">
        <v>491</v>
      </c>
      <c r="D313" s="153">
        <v>41</v>
      </c>
      <c r="E313" s="151">
        <v>50</v>
      </c>
      <c r="F313" s="151">
        <v>7</v>
      </c>
      <c r="G313" s="151">
        <v>29</v>
      </c>
      <c r="H313" s="151">
        <v>42</v>
      </c>
      <c r="I313" s="151">
        <v>59</v>
      </c>
      <c r="J313" s="151">
        <v>115</v>
      </c>
      <c r="K313" s="151">
        <v>80</v>
      </c>
      <c r="L313" s="151">
        <v>101</v>
      </c>
      <c r="M313" s="151">
        <v>31</v>
      </c>
      <c r="N313" s="151">
        <v>3</v>
      </c>
      <c r="O313" s="151">
        <v>1</v>
      </c>
      <c r="P313" s="151">
        <v>9</v>
      </c>
      <c r="Q313" s="151">
        <v>118</v>
      </c>
      <c r="R313" s="151">
        <v>16</v>
      </c>
      <c r="S313" s="151">
        <v>1</v>
      </c>
      <c r="T313" s="151">
        <v>10</v>
      </c>
      <c r="U313" s="151">
        <v>34</v>
      </c>
      <c r="V313" s="151">
        <v>22</v>
      </c>
      <c r="W313" s="151">
        <v>103</v>
      </c>
      <c r="X313" s="151">
        <v>315</v>
      </c>
      <c r="Y313" s="151">
        <v>921</v>
      </c>
      <c r="Z313" s="151">
        <v>63</v>
      </c>
      <c r="AA313" s="151">
        <v>88</v>
      </c>
      <c r="AB313" s="151">
        <v>45</v>
      </c>
      <c r="AC313" s="151">
        <v>100</v>
      </c>
      <c r="AD313" s="151">
        <v>444</v>
      </c>
      <c r="AE313" s="151">
        <v>194</v>
      </c>
      <c r="AF313" s="151">
        <v>237</v>
      </c>
      <c r="AG313" s="151">
        <v>93</v>
      </c>
      <c r="AH313" s="151">
        <v>567</v>
      </c>
      <c r="AI313" s="151">
        <v>84</v>
      </c>
      <c r="AJ313" s="151">
        <v>150</v>
      </c>
      <c r="AK313" s="151">
        <v>146</v>
      </c>
      <c r="AL313" s="151">
        <v>385</v>
      </c>
      <c r="AM313" s="151">
        <v>162</v>
      </c>
      <c r="AN313" s="151">
        <v>85</v>
      </c>
      <c r="AO313" s="151">
        <v>38</v>
      </c>
      <c r="AP313" s="151">
        <v>47</v>
      </c>
      <c r="AQ313" s="151">
        <v>72</v>
      </c>
      <c r="AR313" s="151">
        <v>46</v>
      </c>
      <c r="AS313" s="151">
        <v>145</v>
      </c>
      <c r="AT313" s="151">
        <v>30</v>
      </c>
      <c r="AU313" s="151">
        <v>108</v>
      </c>
      <c r="AV313" s="151">
        <v>17</v>
      </c>
      <c r="AW313" s="151">
        <v>27</v>
      </c>
      <c r="AX313" s="151">
        <v>30</v>
      </c>
      <c r="AY313" s="151">
        <v>28</v>
      </c>
      <c r="AZ313" s="151">
        <v>35</v>
      </c>
      <c r="BA313" s="151">
        <v>35</v>
      </c>
      <c r="BB313" s="151">
        <v>29</v>
      </c>
      <c r="BC313" s="151">
        <v>44</v>
      </c>
      <c r="BD313" s="151">
        <v>73</v>
      </c>
      <c r="BE313" s="151">
        <v>15</v>
      </c>
      <c r="BF313" s="151">
        <v>6</v>
      </c>
      <c r="BG313" s="151">
        <v>2</v>
      </c>
      <c r="BH313" s="151">
        <v>11</v>
      </c>
      <c r="BI313" s="151">
        <v>5</v>
      </c>
      <c r="BJ313" s="151">
        <v>6</v>
      </c>
      <c r="BK313" s="151">
        <v>7</v>
      </c>
      <c r="BL313" s="151">
        <v>11</v>
      </c>
      <c r="BM313" s="151">
        <v>30</v>
      </c>
      <c r="BN313" s="151">
        <v>15</v>
      </c>
      <c r="BO313" s="151">
        <v>17</v>
      </c>
      <c r="BP313" s="151">
        <v>23</v>
      </c>
      <c r="BQ313" s="151">
        <v>34</v>
      </c>
      <c r="BR313" s="151">
        <v>107</v>
      </c>
      <c r="BS313" s="151">
        <v>97</v>
      </c>
      <c r="BT313" s="151">
        <v>17</v>
      </c>
      <c r="BU313" s="151">
        <v>18</v>
      </c>
      <c r="BV313" s="151">
        <v>7</v>
      </c>
      <c r="BW313" s="151">
        <v>31</v>
      </c>
      <c r="BX313" s="151">
        <v>23</v>
      </c>
      <c r="BY313" s="151">
        <v>107</v>
      </c>
      <c r="BZ313" s="151">
        <v>79</v>
      </c>
      <c r="CA313" s="151">
        <v>56</v>
      </c>
      <c r="CB313" s="151">
        <v>25</v>
      </c>
      <c r="CC313" s="151">
        <v>50</v>
      </c>
      <c r="CD313" s="151">
        <v>4</v>
      </c>
      <c r="CE313" s="151">
        <v>9</v>
      </c>
      <c r="CF313" s="151">
        <v>22</v>
      </c>
      <c r="CG313" s="151">
        <v>29</v>
      </c>
      <c r="CH313" s="151">
        <v>44</v>
      </c>
      <c r="CI313" s="151">
        <v>8</v>
      </c>
      <c r="CJ313" s="151">
        <v>61</v>
      </c>
      <c r="CK313" s="151">
        <v>30</v>
      </c>
      <c r="CL313" s="151">
        <v>8</v>
      </c>
      <c r="CM313" s="151">
        <v>86</v>
      </c>
      <c r="CN313" s="151">
        <v>14</v>
      </c>
      <c r="CO313" s="151">
        <v>5</v>
      </c>
      <c r="CP313" s="151">
        <v>88</v>
      </c>
      <c r="CQ313" s="151">
        <v>15</v>
      </c>
      <c r="CR313" s="151">
        <v>60</v>
      </c>
      <c r="CS313" s="151">
        <v>17</v>
      </c>
      <c r="CT313" s="151">
        <v>46</v>
      </c>
      <c r="CU313" s="151">
        <v>25</v>
      </c>
      <c r="CV313" s="151">
        <v>24</v>
      </c>
      <c r="CW313" s="151">
        <v>35</v>
      </c>
      <c r="CX313" s="151">
        <v>27</v>
      </c>
      <c r="CY313" s="151">
        <v>7</v>
      </c>
      <c r="CZ313" s="151">
        <v>13</v>
      </c>
      <c r="DA313" s="151">
        <v>38</v>
      </c>
      <c r="DB313" s="151">
        <v>21</v>
      </c>
      <c r="DC313" s="151">
        <v>34</v>
      </c>
      <c r="DD313" s="151">
        <v>52</v>
      </c>
      <c r="DE313" s="151">
        <v>9</v>
      </c>
      <c r="DF313" s="151">
        <v>19</v>
      </c>
      <c r="DG313" s="151">
        <v>8</v>
      </c>
      <c r="DH313" s="151">
        <v>47</v>
      </c>
      <c r="DI313" s="151">
        <v>40</v>
      </c>
      <c r="DJ313" s="151">
        <v>0</v>
      </c>
      <c r="DK313" s="151">
        <v>1</v>
      </c>
      <c r="DL313" s="151">
        <v>5</v>
      </c>
      <c r="DM313" s="151">
        <v>0</v>
      </c>
      <c r="DN313" s="151">
        <v>55</v>
      </c>
      <c r="DO313" s="151">
        <v>1</v>
      </c>
      <c r="DP313" s="151">
        <v>20</v>
      </c>
      <c r="DQ313" s="151">
        <v>0</v>
      </c>
      <c r="DR313" s="151">
        <v>12</v>
      </c>
      <c r="DS313" s="151">
        <v>58</v>
      </c>
      <c r="DT313" s="151">
        <v>88</v>
      </c>
      <c r="DU313" s="151">
        <v>1</v>
      </c>
      <c r="DV313" s="151">
        <v>2</v>
      </c>
      <c r="DW313" s="151">
        <v>1</v>
      </c>
      <c r="DX313" s="151">
        <v>5</v>
      </c>
      <c r="DY313" s="151">
        <v>7</v>
      </c>
      <c r="DZ313" s="151">
        <v>1</v>
      </c>
      <c r="EA313" s="151">
        <v>9</v>
      </c>
      <c r="EB313" s="151">
        <v>0</v>
      </c>
      <c r="EC313" s="151">
        <v>0</v>
      </c>
      <c r="ED313" s="151">
        <v>3</v>
      </c>
      <c r="EE313" s="151">
        <v>8</v>
      </c>
      <c r="EF313" s="151">
        <v>0</v>
      </c>
      <c r="EG313" s="151">
        <v>3</v>
      </c>
      <c r="EH313" s="151">
        <v>0</v>
      </c>
      <c r="EI313" s="151">
        <v>3</v>
      </c>
      <c r="EJ313" s="151">
        <v>10</v>
      </c>
      <c r="EK313" s="151">
        <v>11</v>
      </c>
      <c r="EL313" s="151">
        <v>2</v>
      </c>
      <c r="EM313" s="151">
        <v>0</v>
      </c>
      <c r="EN313" s="151">
        <v>4</v>
      </c>
      <c r="EO313" s="151">
        <v>5</v>
      </c>
      <c r="EP313" s="151">
        <v>0</v>
      </c>
      <c r="EQ313" s="151">
        <v>26</v>
      </c>
      <c r="ER313" s="151">
        <v>1</v>
      </c>
      <c r="ES313" s="151">
        <v>1</v>
      </c>
      <c r="ET313" s="151">
        <v>1</v>
      </c>
      <c r="EU313" s="151">
        <v>8</v>
      </c>
      <c r="EV313" s="151">
        <v>2</v>
      </c>
      <c r="EW313" s="151">
        <v>0</v>
      </c>
      <c r="EX313" s="151">
        <v>4</v>
      </c>
      <c r="EY313" s="151">
        <v>4</v>
      </c>
      <c r="EZ313" s="151">
        <v>7</v>
      </c>
      <c r="FA313" s="151">
        <v>28</v>
      </c>
      <c r="FB313" s="151">
        <v>11</v>
      </c>
      <c r="FC313" s="151">
        <v>21</v>
      </c>
      <c r="FD313" s="151">
        <v>55</v>
      </c>
      <c r="FE313" s="151">
        <v>5</v>
      </c>
      <c r="FF313" s="151">
        <v>305</v>
      </c>
      <c r="FG313" s="151">
        <v>133</v>
      </c>
      <c r="FH313" s="151">
        <v>45</v>
      </c>
      <c r="FI313" s="151">
        <v>25</v>
      </c>
      <c r="FJ313" s="151">
        <v>13</v>
      </c>
      <c r="FK313" s="151">
        <v>25</v>
      </c>
      <c r="FL313" s="151">
        <v>41</v>
      </c>
      <c r="FM313" s="151">
        <v>5</v>
      </c>
      <c r="FN313" s="151">
        <v>3</v>
      </c>
      <c r="FO313" s="151">
        <v>7</v>
      </c>
      <c r="FP313" s="151">
        <v>2</v>
      </c>
      <c r="FQ313" s="151">
        <v>28</v>
      </c>
      <c r="FR313" s="151">
        <v>7</v>
      </c>
      <c r="FS313" s="151">
        <v>2</v>
      </c>
      <c r="FT313" s="151">
        <v>5</v>
      </c>
      <c r="FU313" s="151">
        <v>4</v>
      </c>
      <c r="FV313" s="151">
        <v>5</v>
      </c>
      <c r="FW313" s="151">
        <v>42</v>
      </c>
      <c r="FX313" s="151">
        <v>9</v>
      </c>
      <c r="FY313" s="151">
        <v>43</v>
      </c>
      <c r="FZ313" s="151">
        <v>50</v>
      </c>
      <c r="GA313" s="151">
        <v>20</v>
      </c>
      <c r="GB313" s="151">
        <v>7</v>
      </c>
      <c r="GC313" s="151">
        <v>34</v>
      </c>
      <c r="GD313" s="151">
        <v>25</v>
      </c>
      <c r="GE313" s="151">
        <v>24</v>
      </c>
      <c r="GF313" s="151">
        <v>3</v>
      </c>
      <c r="GG313" s="151">
        <v>10</v>
      </c>
      <c r="GH313" s="151">
        <v>46</v>
      </c>
      <c r="GI313" s="151">
        <v>51</v>
      </c>
      <c r="GJ313" s="151">
        <v>8</v>
      </c>
      <c r="GK313" s="151">
        <v>6</v>
      </c>
      <c r="GL313" s="151">
        <v>4</v>
      </c>
      <c r="GM313" s="151">
        <v>2</v>
      </c>
      <c r="GN313" s="151">
        <v>3</v>
      </c>
      <c r="GO313" s="151">
        <v>3</v>
      </c>
      <c r="GP313" s="151">
        <v>3</v>
      </c>
      <c r="GQ313" s="151">
        <v>20</v>
      </c>
      <c r="GR313" s="151">
        <v>7</v>
      </c>
      <c r="GS313" s="151">
        <v>22</v>
      </c>
      <c r="GT313" s="151">
        <v>6</v>
      </c>
      <c r="GU313" s="151">
        <v>10</v>
      </c>
      <c r="GV313" s="151">
        <v>42</v>
      </c>
      <c r="GW313" s="151">
        <v>5</v>
      </c>
      <c r="GX313" s="151">
        <v>47</v>
      </c>
      <c r="GY313" s="151">
        <v>64</v>
      </c>
      <c r="GZ313" s="151">
        <v>14</v>
      </c>
      <c r="HA313" s="151">
        <v>140</v>
      </c>
      <c r="HB313" s="151">
        <v>12</v>
      </c>
      <c r="HC313" s="151">
        <v>14</v>
      </c>
      <c r="HD313" s="151">
        <v>4</v>
      </c>
      <c r="HE313" s="151">
        <v>16</v>
      </c>
      <c r="HF313" s="151">
        <v>25</v>
      </c>
      <c r="HG313" s="151">
        <v>25</v>
      </c>
      <c r="HH313" s="151">
        <v>30</v>
      </c>
      <c r="HI313" s="151">
        <v>6</v>
      </c>
      <c r="HJ313" s="151">
        <v>19</v>
      </c>
      <c r="HK313" s="151">
        <v>10</v>
      </c>
      <c r="HL313" s="151">
        <v>7</v>
      </c>
      <c r="HM313" s="151">
        <v>1</v>
      </c>
      <c r="HN313" s="151">
        <v>7</v>
      </c>
      <c r="HO313" s="151">
        <v>4</v>
      </c>
      <c r="HP313" s="151">
        <v>3</v>
      </c>
      <c r="HQ313" s="151">
        <v>5</v>
      </c>
      <c r="HR313" s="151">
        <v>10</v>
      </c>
      <c r="HS313" s="151">
        <v>3</v>
      </c>
      <c r="HT313" s="151">
        <v>4</v>
      </c>
      <c r="HU313" s="151">
        <v>3</v>
      </c>
      <c r="HV313" s="151">
        <v>8</v>
      </c>
      <c r="HW313" s="151">
        <v>8</v>
      </c>
      <c r="HX313" s="151">
        <v>144</v>
      </c>
      <c r="HY313" s="151">
        <v>14</v>
      </c>
      <c r="HZ313" s="151">
        <v>7</v>
      </c>
      <c r="IA313" s="151">
        <v>4</v>
      </c>
      <c r="IB313" s="151">
        <v>4</v>
      </c>
      <c r="IC313" s="151">
        <v>320</v>
      </c>
      <c r="ID313" s="151">
        <v>10</v>
      </c>
      <c r="IE313" s="151">
        <v>41</v>
      </c>
      <c r="IF313" s="151">
        <v>6</v>
      </c>
      <c r="IG313" s="151">
        <v>6</v>
      </c>
      <c r="IH313" s="151">
        <v>2</v>
      </c>
      <c r="II313" s="151">
        <v>3</v>
      </c>
      <c r="IJ313" s="151">
        <v>13</v>
      </c>
      <c r="IK313" s="151">
        <v>3</v>
      </c>
      <c r="IL313" s="151">
        <v>20</v>
      </c>
      <c r="IM313" s="151">
        <v>51</v>
      </c>
      <c r="IN313" s="151">
        <v>14</v>
      </c>
      <c r="IO313" s="151">
        <v>4</v>
      </c>
      <c r="IP313" s="151">
        <v>20</v>
      </c>
      <c r="IQ313" s="151">
        <v>71</v>
      </c>
      <c r="IR313" s="151">
        <v>8</v>
      </c>
      <c r="IS313" s="151">
        <v>33</v>
      </c>
      <c r="IT313" s="151">
        <v>17</v>
      </c>
      <c r="IU313" s="151">
        <v>6</v>
      </c>
      <c r="IV313" s="151">
        <v>17</v>
      </c>
      <c r="IW313" s="151">
        <v>11</v>
      </c>
      <c r="IX313" s="151">
        <v>8</v>
      </c>
      <c r="IY313" s="151">
        <v>9</v>
      </c>
      <c r="IZ313" s="151">
        <v>2</v>
      </c>
      <c r="JA313" s="151">
        <v>45</v>
      </c>
      <c r="JB313" s="151">
        <v>36</v>
      </c>
      <c r="JC313" s="151">
        <v>28</v>
      </c>
      <c r="JD313" s="151">
        <v>10</v>
      </c>
      <c r="JE313" s="151">
        <v>10</v>
      </c>
      <c r="JF313" s="151">
        <v>11</v>
      </c>
      <c r="JG313" s="151">
        <v>11</v>
      </c>
      <c r="JH313" s="151">
        <v>109</v>
      </c>
      <c r="JI313" s="151">
        <v>16</v>
      </c>
      <c r="JJ313" s="151">
        <v>9</v>
      </c>
      <c r="JK313" s="151">
        <v>20</v>
      </c>
      <c r="JL313" s="151">
        <v>289</v>
      </c>
      <c r="JM313" s="151">
        <v>439</v>
      </c>
      <c r="JN313" s="151">
        <v>679</v>
      </c>
      <c r="JO313" s="151">
        <v>566</v>
      </c>
      <c r="JP313" s="151">
        <v>860</v>
      </c>
      <c r="JQ313" s="151">
        <v>461</v>
      </c>
      <c r="JR313" s="151">
        <v>519</v>
      </c>
      <c r="JS313" s="151">
        <v>85</v>
      </c>
      <c r="JT313" s="151">
        <v>967</v>
      </c>
      <c r="JU313" s="151">
        <v>116</v>
      </c>
      <c r="JV313" s="151"/>
      <c r="JW313" s="151">
        <v>950</v>
      </c>
      <c r="JX313" s="151">
        <v>304</v>
      </c>
      <c r="JY313" s="151">
        <v>243</v>
      </c>
      <c r="JZ313" s="151">
        <v>460</v>
      </c>
      <c r="KA313" s="151">
        <v>407</v>
      </c>
      <c r="KB313" s="151">
        <v>434</v>
      </c>
      <c r="KC313" s="151">
        <v>378</v>
      </c>
      <c r="KD313" s="151">
        <v>619</v>
      </c>
      <c r="KE313" s="151">
        <v>574</v>
      </c>
      <c r="KF313" s="151">
        <v>305</v>
      </c>
      <c r="KG313" s="151">
        <v>0</v>
      </c>
      <c r="KH313" s="151">
        <v>60</v>
      </c>
      <c r="KI313" s="151">
        <v>429</v>
      </c>
      <c r="KJ313" s="151">
        <v>625</v>
      </c>
      <c r="KK313" s="151">
        <v>81</v>
      </c>
      <c r="KL313" s="151">
        <v>441</v>
      </c>
      <c r="KM313" s="151">
        <v>133</v>
      </c>
      <c r="KN313" s="151">
        <v>283</v>
      </c>
      <c r="KO313" s="151">
        <v>88</v>
      </c>
      <c r="KP313" s="151">
        <v>91</v>
      </c>
      <c r="KQ313" s="151">
        <v>188</v>
      </c>
      <c r="KR313" s="151">
        <v>40</v>
      </c>
      <c r="KS313" s="151">
        <v>640</v>
      </c>
      <c r="KT313" s="151">
        <v>352</v>
      </c>
      <c r="KU313" s="151">
        <v>106</v>
      </c>
      <c r="KV313" s="151">
        <v>242</v>
      </c>
      <c r="KW313" s="151">
        <v>140</v>
      </c>
      <c r="KX313" s="151">
        <v>22889</v>
      </c>
      <c r="KY313" s="151">
        <v>15390</v>
      </c>
      <c r="KZ313" s="151">
        <v>6868</v>
      </c>
      <c r="LA313" s="151">
        <v>1284</v>
      </c>
      <c r="LB313" s="151">
        <v>3369</v>
      </c>
      <c r="LC313" s="151">
        <v>5</v>
      </c>
      <c r="LD313" s="151">
        <v>1405</v>
      </c>
      <c r="LE313" s="151">
        <v>2439</v>
      </c>
      <c r="LF313" s="151">
        <v>951</v>
      </c>
      <c r="LG313" s="151">
        <v>931</v>
      </c>
      <c r="LH313" s="151">
        <v>124</v>
      </c>
      <c r="LI313" s="151">
        <v>1611</v>
      </c>
      <c r="LJ313" s="151">
        <v>331</v>
      </c>
      <c r="LK313" s="151">
        <v>615</v>
      </c>
      <c r="LL313" s="151"/>
      <c r="LM313" s="151">
        <v>38</v>
      </c>
      <c r="LN313" s="151">
        <v>3007</v>
      </c>
      <c r="LO313" s="151">
        <v>163</v>
      </c>
      <c r="LP313" s="151">
        <v>485</v>
      </c>
      <c r="LQ313" s="151">
        <v>59</v>
      </c>
      <c r="LR313" s="151">
        <v>50</v>
      </c>
      <c r="LS313" s="151">
        <v>1423</v>
      </c>
      <c r="LT313" s="151">
        <v>347</v>
      </c>
      <c r="LU313" s="151">
        <v>662</v>
      </c>
      <c r="LV313" s="151">
        <v>125</v>
      </c>
      <c r="LW313" s="151">
        <v>327</v>
      </c>
      <c r="LX313" s="151">
        <v>912</v>
      </c>
      <c r="LY313" s="151">
        <v>609</v>
      </c>
      <c r="LZ313" s="151">
        <v>244</v>
      </c>
      <c r="MA313" s="151">
        <v>347</v>
      </c>
      <c r="MB313" s="151">
        <v>410</v>
      </c>
      <c r="MC313" s="151">
        <v>114</v>
      </c>
      <c r="MD313" s="151">
        <v>44</v>
      </c>
      <c r="ME313" s="151">
        <v>81</v>
      </c>
      <c r="MF313" s="151">
        <v>484</v>
      </c>
      <c r="MG313" s="151">
        <v>809</v>
      </c>
      <c r="MH313" s="151">
        <v>882</v>
      </c>
      <c r="MI313" s="151">
        <v>1091</v>
      </c>
      <c r="MJ313" s="151">
        <v>364</v>
      </c>
      <c r="MK313" s="151">
        <v>160</v>
      </c>
      <c r="ML313" s="151">
        <v>648</v>
      </c>
      <c r="MM313" s="151">
        <v>371</v>
      </c>
      <c r="MN313" s="151">
        <v>398</v>
      </c>
      <c r="MO313" s="151">
        <v>213</v>
      </c>
      <c r="MP313" s="151">
        <v>332</v>
      </c>
      <c r="MQ313" s="151">
        <v>39</v>
      </c>
      <c r="MR313" s="151">
        <v>431</v>
      </c>
      <c r="MS313" s="151">
        <v>526</v>
      </c>
      <c r="MT313" s="151">
        <v>772</v>
      </c>
      <c r="MU313" s="151">
        <v>136</v>
      </c>
      <c r="MV313" s="151">
        <v>370</v>
      </c>
      <c r="MW313" s="151">
        <v>862</v>
      </c>
      <c r="MX313" s="151">
        <v>102</v>
      </c>
      <c r="MY313" s="151">
        <v>230</v>
      </c>
      <c r="MZ313" s="151">
        <v>112</v>
      </c>
      <c r="NA313" s="151">
        <v>1033</v>
      </c>
      <c r="NB313" s="151">
        <v>359</v>
      </c>
      <c r="NC313" s="151">
        <v>198</v>
      </c>
      <c r="ND313" s="151">
        <v>180</v>
      </c>
      <c r="NE313" s="151">
        <v>215</v>
      </c>
      <c r="NF313" s="151">
        <v>41</v>
      </c>
      <c r="NG313" s="151">
        <v>56</v>
      </c>
      <c r="NH313" s="151">
        <v>58</v>
      </c>
      <c r="NI313" s="151">
        <v>113</v>
      </c>
      <c r="NJ313" s="151">
        <v>86</v>
      </c>
      <c r="NK313" s="151">
        <v>51</v>
      </c>
      <c r="NL313" s="151">
        <v>44</v>
      </c>
      <c r="NM313" s="151">
        <v>99</v>
      </c>
      <c r="NN313" s="151">
        <v>323</v>
      </c>
      <c r="NO313" s="151">
        <v>591</v>
      </c>
      <c r="NP313" s="151">
        <v>1002</v>
      </c>
      <c r="NQ313" s="151">
        <v>1109</v>
      </c>
      <c r="NR313" s="151">
        <v>248</v>
      </c>
      <c r="NS313" s="151">
        <v>260</v>
      </c>
      <c r="NT313" s="151">
        <v>106</v>
      </c>
      <c r="NU313" s="151">
        <v>124</v>
      </c>
      <c r="NV313" s="151">
        <v>105</v>
      </c>
      <c r="NW313" s="151">
        <v>333</v>
      </c>
      <c r="NX313" s="151">
        <v>14</v>
      </c>
      <c r="NY313" s="151">
        <v>49</v>
      </c>
      <c r="NZ313" s="151">
        <v>404</v>
      </c>
      <c r="OA313" s="151">
        <v>164</v>
      </c>
      <c r="OB313" s="151">
        <v>247</v>
      </c>
      <c r="OC313" s="151">
        <v>291</v>
      </c>
      <c r="OD313" s="151"/>
      <c r="OE313" s="151">
        <v>865</v>
      </c>
      <c r="OF313" s="151">
        <v>1196</v>
      </c>
      <c r="OG313" s="151">
        <v>1246</v>
      </c>
      <c r="OH313" s="151">
        <v>52</v>
      </c>
      <c r="OI313" s="151">
        <v>274</v>
      </c>
      <c r="OJ313" s="151">
        <v>14004</v>
      </c>
      <c r="OK313" s="151">
        <v>15473</v>
      </c>
      <c r="OL313" s="151">
        <v>8669</v>
      </c>
      <c r="OM313" s="151">
        <v>97</v>
      </c>
      <c r="ON313" s="151">
        <v>83</v>
      </c>
      <c r="OO313" s="152">
        <v>568</v>
      </c>
      <c r="OP313" s="142">
        <v>151832</v>
      </c>
      <c r="OQ313" s="153">
        <v>201552</v>
      </c>
      <c r="OR313" s="151">
        <v>7351</v>
      </c>
      <c r="OS313" s="151"/>
      <c r="OT313" s="151"/>
      <c r="OU313" s="151"/>
      <c r="OV313" s="151"/>
      <c r="OW313" s="151">
        <v>7503</v>
      </c>
      <c r="OX313" s="151">
        <v>-141</v>
      </c>
      <c r="OY313" s="151"/>
      <c r="OZ313" s="151"/>
      <c r="PA313" s="151"/>
      <c r="PB313" s="151"/>
      <c r="PC313" s="151"/>
      <c r="PD313" s="151"/>
      <c r="PE313" s="151"/>
      <c r="PF313" s="151"/>
      <c r="PG313" s="151"/>
      <c r="PH313" s="151"/>
      <c r="PI313" s="151"/>
      <c r="PJ313" s="154"/>
      <c r="PK313" s="142">
        <v>216265</v>
      </c>
      <c r="PL313" s="142">
        <v>368097</v>
      </c>
    </row>
    <row r="314" spans="1:428" ht="15" x14ac:dyDescent="0.25">
      <c r="A314" s="156">
        <v>517210</v>
      </c>
      <c r="B314" s="157" t="s">
        <v>738</v>
      </c>
      <c r="C314" s="147" t="s">
        <v>492</v>
      </c>
      <c r="D314" s="153">
        <v>32</v>
      </c>
      <c r="E314" s="151">
        <v>52</v>
      </c>
      <c r="F314" s="151">
        <v>10</v>
      </c>
      <c r="G314" s="151">
        <v>14</v>
      </c>
      <c r="H314" s="151">
        <v>15</v>
      </c>
      <c r="I314" s="151">
        <v>9</v>
      </c>
      <c r="J314" s="151">
        <v>86</v>
      </c>
      <c r="K314" s="151">
        <v>4</v>
      </c>
      <c r="L314" s="151">
        <v>31</v>
      </c>
      <c r="M314" s="151">
        <v>21</v>
      </c>
      <c r="N314" s="151">
        <v>1</v>
      </c>
      <c r="O314" s="151"/>
      <c r="P314" s="151"/>
      <c r="Q314" s="151">
        <v>69</v>
      </c>
      <c r="R314" s="151">
        <v>6</v>
      </c>
      <c r="S314" s="151">
        <v>7</v>
      </c>
      <c r="T314" s="151">
        <v>3</v>
      </c>
      <c r="U314" s="151">
        <v>13</v>
      </c>
      <c r="V314" s="151">
        <v>13</v>
      </c>
      <c r="W314" s="151">
        <v>17</v>
      </c>
      <c r="X314" s="151">
        <v>112</v>
      </c>
      <c r="Y314" s="151">
        <v>471</v>
      </c>
      <c r="Z314" s="151">
        <v>75</v>
      </c>
      <c r="AA314" s="151">
        <v>17</v>
      </c>
      <c r="AB314" s="151">
        <v>38</v>
      </c>
      <c r="AC314" s="151">
        <v>93</v>
      </c>
      <c r="AD314" s="151">
        <v>459</v>
      </c>
      <c r="AE314" s="151">
        <v>146</v>
      </c>
      <c r="AF314" s="151">
        <v>301</v>
      </c>
      <c r="AG314" s="151">
        <v>171</v>
      </c>
      <c r="AH314" s="151">
        <v>622</v>
      </c>
      <c r="AI314" s="151">
        <v>91</v>
      </c>
      <c r="AJ314" s="151">
        <v>181</v>
      </c>
      <c r="AK314" s="151">
        <v>135</v>
      </c>
      <c r="AL314" s="151">
        <v>368</v>
      </c>
      <c r="AM314" s="151">
        <v>236</v>
      </c>
      <c r="AN314" s="151">
        <v>22</v>
      </c>
      <c r="AO314" s="151">
        <v>10</v>
      </c>
      <c r="AP314" s="151">
        <v>19</v>
      </c>
      <c r="AQ314" s="151">
        <v>21</v>
      </c>
      <c r="AR314" s="151">
        <v>4</v>
      </c>
      <c r="AS314" s="151">
        <v>23</v>
      </c>
      <c r="AT314" s="151">
        <v>3</v>
      </c>
      <c r="AU314" s="151">
        <v>48</v>
      </c>
      <c r="AV314" s="151">
        <v>4</v>
      </c>
      <c r="AW314" s="151">
        <v>16</v>
      </c>
      <c r="AX314" s="151">
        <v>0</v>
      </c>
      <c r="AY314" s="151">
        <v>1</v>
      </c>
      <c r="AZ314" s="151">
        <v>7</v>
      </c>
      <c r="BA314" s="151">
        <v>1</v>
      </c>
      <c r="BB314" s="151">
        <v>4</v>
      </c>
      <c r="BC314" s="151">
        <v>5</v>
      </c>
      <c r="BD314" s="151">
        <v>34</v>
      </c>
      <c r="BE314" s="151">
        <v>9</v>
      </c>
      <c r="BF314" s="151">
        <v>1</v>
      </c>
      <c r="BG314" s="151">
        <v>0</v>
      </c>
      <c r="BH314" s="151">
        <v>7</v>
      </c>
      <c r="BI314" s="151">
        <v>1</v>
      </c>
      <c r="BJ314" s="151">
        <v>3</v>
      </c>
      <c r="BK314" s="151">
        <v>4</v>
      </c>
      <c r="BL314" s="151">
        <v>7</v>
      </c>
      <c r="BM314" s="151">
        <v>11</v>
      </c>
      <c r="BN314" s="151">
        <v>4</v>
      </c>
      <c r="BO314" s="151">
        <v>4</v>
      </c>
      <c r="BP314" s="151">
        <v>12</v>
      </c>
      <c r="BQ314" s="151">
        <v>9</v>
      </c>
      <c r="BR314" s="151">
        <v>48</v>
      </c>
      <c r="BS314" s="151">
        <v>41</v>
      </c>
      <c r="BT314" s="151">
        <v>3</v>
      </c>
      <c r="BU314" s="151">
        <v>4</v>
      </c>
      <c r="BV314" s="151">
        <v>3</v>
      </c>
      <c r="BW314" s="151">
        <v>8</v>
      </c>
      <c r="BX314" s="151">
        <v>7</v>
      </c>
      <c r="BY314" s="151">
        <v>55</v>
      </c>
      <c r="BZ314" s="151">
        <v>33</v>
      </c>
      <c r="CA314" s="151">
        <v>28</v>
      </c>
      <c r="CB314" s="151">
        <v>2</v>
      </c>
      <c r="CC314" s="151">
        <v>18</v>
      </c>
      <c r="CD314" s="151">
        <v>2</v>
      </c>
      <c r="CE314" s="151">
        <v>4</v>
      </c>
      <c r="CF314" s="151">
        <v>3</v>
      </c>
      <c r="CG314" s="151">
        <v>11</v>
      </c>
      <c r="CH314" s="151">
        <v>4</v>
      </c>
      <c r="CI314" s="151">
        <v>0</v>
      </c>
      <c r="CJ314" s="151">
        <v>4</v>
      </c>
      <c r="CK314" s="151">
        <v>13</v>
      </c>
      <c r="CL314" s="151">
        <v>0</v>
      </c>
      <c r="CM314" s="151">
        <v>26</v>
      </c>
      <c r="CN314" s="151">
        <v>6</v>
      </c>
      <c r="CO314" s="151">
        <v>3</v>
      </c>
      <c r="CP314" s="151">
        <v>26</v>
      </c>
      <c r="CQ314" s="151">
        <v>3</v>
      </c>
      <c r="CR314" s="151">
        <v>8</v>
      </c>
      <c r="CS314" s="151">
        <v>3</v>
      </c>
      <c r="CT314" s="151">
        <v>13</v>
      </c>
      <c r="CU314" s="151">
        <v>9</v>
      </c>
      <c r="CV314" s="151">
        <v>5</v>
      </c>
      <c r="CW314" s="151">
        <v>12</v>
      </c>
      <c r="CX314" s="151">
        <v>4</v>
      </c>
      <c r="CY314" s="151">
        <v>1</v>
      </c>
      <c r="CZ314" s="151">
        <v>2</v>
      </c>
      <c r="DA314" s="151">
        <v>1</v>
      </c>
      <c r="DB314" s="151">
        <v>2</v>
      </c>
      <c r="DC314" s="151">
        <v>10</v>
      </c>
      <c r="DD314" s="151">
        <v>16</v>
      </c>
      <c r="DE314" s="151">
        <v>0</v>
      </c>
      <c r="DF314" s="151">
        <v>4</v>
      </c>
      <c r="DG314" s="151">
        <v>2</v>
      </c>
      <c r="DH314" s="151">
        <v>13</v>
      </c>
      <c r="DI314" s="151">
        <v>7</v>
      </c>
      <c r="DJ314" s="151">
        <v>0</v>
      </c>
      <c r="DK314" s="151">
        <v>0</v>
      </c>
      <c r="DL314" s="151">
        <v>2</v>
      </c>
      <c r="DM314" s="151">
        <v>0</v>
      </c>
      <c r="DN314" s="151">
        <v>21</v>
      </c>
      <c r="DO314" s="151">
        <v>0</v>
      </c>
      <c r="DP314" s="151">
        <v>7</v>
      </c>
      <c r="DQ314" s="151">
        <v>0</v>
      </c>
      <c r="DR314" s="151">
        <v>2</v>
      </c>
      <c r="DS314" s="151">
        <v>18</v>
      </c>
      <c r="DT314" s="151">
        <v>5</v>
      </c>
      <c r="DU314" s="151">
        <v>0</v>
      </c>
      <c r="DV314" s="151">
        <v>2</v>
      </c>
      <c r="DW314" s="151">
        <v>0</v>
      </c>
      <c r="DX314" s="151">
        <v>3</v>
      </c>
      <c r="DY314" s="151">
        <v>5</v>
      </c>
      <c r="DZ314" s="151">
        <v>1</v>
      </c>
      <c r="EA314" s="151">
        <v>6</v>
      </c>
      <c r="EB314" s="151">
        <v>0</v>
      </c>
      <c r="EC314" s="151">
        <v>0</v>
      </c>
      <c r="ED314" s="151">
        <v>0</v>
      </c>
      <c r="EE314" s="151">
        <v>12</v>
      </c>
      <c r="EF314" s="151">
        <v>0</v>
      </c>
      <c r="EG314" s="151">
        <v>0</v>
      </c>
      <c r="EH314" s="151">
        <v>0</v>
      </c>
      <c r="EI314" s="151">
        <v>4</v>
      </c>
      <c r="EJ314" s="151">
        <v>14</v>
      </c>
      <c r="EK314" s="151">
        <v>4</v>
      </c>
      <c r="EL314" s="151">
        <v>3</v>
      </c>
      <c r="EM314" s="151">
        <v>0</v>
      </c>
      <c r="EN314" s="151">
        <v>6</v>
      </c>
      <c r="EO314" s="151">
        <v>7</v>
      </c>
      <c r="EP314" s="151">
        <v>0</v>
      </c>
      <c r="EQ314" s="151">
        <v>10</v>
      </c>
      <c r="ER314" s="151">
        <v>4</v>
      </c>
      <c r="ES314" s="151">
        <v>6</v>
      </c>
      <c r="ET314" s="151">
        <v>1</v>
      </c>
      <c r="EU314" s="151">
        <v>12</v>
      </c>
      <c r="EV314" s="151">
        <v>4</v>
      </c>
      <c r="EW314" s="151">
        <v>0</v>
      </c>
      <c r="EX314" s="151">
        <v>8</v>
      </c>
      <c r="EY314" s="151">
        <v>10</v>
      </c>
      <c r="EZ314" s="151">
        <v>11</v>
      </c>
      <c r="FA314" s="151">
        <v>10</v>
      </c>
      <c r="FB314" s="151">
        <v>16</v>
      </c>
      <c r="FC314" s="151">
        <v>27</v>
      </c>
      <c r="FD314" s="151">
        <v>22</v>
      </c>
      <c r="FE314" s="151">
        <v>13</v>
      </c>
      <c r="FF314" s="151">
        <v>80</v>
      </c>
      <c r="FG314" s="151">
        <v>43</v>
      </c>
      <c r="FH314" s="151">
        <v>24</v>
      </c>
      <c r="FI314" s="151">
        <v>11</v>
      </c>
      <c r="FJ314" s="151">
        <v>19</v>
      </c>
      <c r="FK314" s="151">
        <v>16</v>
      </c>
      <c r="FL314" s="151">
        <v>18</v>
      </c>
      <c r="FM314" s="151">
        <v>8</v>
      </c>
      <c r="FN314" s="151">
        <v>4</v>
      </c>
      <c r="FO314" s="151">
        <v>0</v>
      </c>
      <c r="FP314" s="151">
        <v>2</v>
      </c>
      <c r="FQ314" s="151">
        <v>25</v>
      </c>
      <c r="FR314" s="151">
        <v>11</v>
      </c>
      <c r="FS314" s="151">
        <v>4</v>
      </c>
      <c r="FT314" s="151">
        <v>9</v>
      </c>
      <c r="FU314" s="151">
        <v>6</v>
      </c>
      <c r="FV314" s="151">
        <v>9</v>
      </c>
      <c r="FW314" s="151">
        <v>33</v>
      </c>
      <c r="FX314" s="151">
        <v>14</v>
      </c>
      <c r="FY314" s="151">
        <v>16</v>
      </c>
      <c r="FZ314" s="151">
        <v>24</v>
      </c>
      <c r="GA314" s="151">
        <v>4</v>
      </c>
      <c r="GB314" s="151">
        <v>1</v>
      </c>
      <c r="GC314" s="151">
        <v>11</v>
      </c>
      <c r="GD314" s="151">
        <v>5</v>
      </c>
      <c r="GE314" s="151">
        <v>10</v>
      </c>
      <c r="GF314" s="151">
        <v>0</v>
      </c>
      <c r="GG314" s="151">
        <v>1</v>
      </c>
      <c r="GH314" s="151">
        <v>18</v>
      </c>
      <c r="GI314" s="151">
        <v>14</v>
      </c>
      <c r="GJ314" s="151">
        <v>8</v>
      </c>
      <c r="GK314" s="151">
        <v>10</v>
      </c>
      <c r="GL314" s="151">
        <v>4</v>
      </c>
      <c r="GM314" s="151">
        <v>1</v>
      </c>
      <c r="GN314" s="151"/>
      <c r="GO314" s="151">
        <v>0</v>
      </c>
      <c r="GP314" s="151">
        <v>2</v>
      </c>
      <c r="GQ314" s="151">
        <v>16</v>
      </c>
      <c r="GR314" s="151">
        <v>6</v>
      </c>
      <c r="GS314" s="151">
        <v>10</v>
      </c>
      <c r="GT314" s="151">
        <v>5</v>
      </c>
      <c r="GU314" s="151">
        <v>5</v>
      </c>
      <c r="GV314" s="151">
        <v>17</v>
      </c>
      <c r="GW314" s="151">
        <v>3</v>
      </c>
      <c r="GX314" s="151">
        <v>19</v>
      </c>
      <c r="GY314" s="151">
        <v>29</v>
      </c>
      <c r="GZ314" s="151">
        <v>7</v>
      </c>
      <c r="HA314" s="151">
        <v>62</v>
      </c>
      <c r="HB314" s="151">
        <v>15</v>
      </c>
      <c r="HC314" s="151">
        <v>13</v>
      </c>
      <c r="HD314" s="151">
        <v>4</v>
      </c>
      <c r="HE314" s="151">
        <v>19</v>
      </c>
      <c r="HF314" s="151">
        <v>12</v>
      </c>
      <c r="HG314" s="151">
        <v>13</v>
      </c>
      <c r="HH314" s="151">
        <v>19</v>
      </c>
      <c r="HI314" s="151">
        <v>7</v>
      </c>
      <c r="HJ314" s="151">
        <v>21</v>
      </c>
      <c r="HK314" s="151">
        <v>10</v>
      </c>
      <c r="HL314" s="151">
        <v>9</v>
      </c>
      <c r="HM314" s="151">
        <v>1</v>
      </c>
      <c r="HN314" s="151">
        <v>5</v>
      </c>
      <c r="HO314" s="151">
        <v>3</v>
      </c>
      <c r="HP314" s="151">
        <v>2</v>
      </c>
      <c r="HQ314" s="151">
        <v>4</v>
      </c>
      <c r="HR314" s="151">
        <v>9</v>
      </c>
      <c r="HS314" s="151">
        <v>2</v>
      </c>
      <c r="HT314" s="151">
        <v>2</v>
      </c>
      <c r="HU314" s="151">
        <v>2</v>
      </c>
      <c r="HV314" s="151">
        <v>6</v>
      </c>
      <c r="HW314" s="151">
        <v>7</v>
      </c>
      <c r="HX314" s="151">
        <v>58</v>
      </c>
      <c r="HY314" s="151">
        <v>9</v>
      </c>
      <c r="HZ314" s="151">
        <v>3</v>
      </c>
      <c r="IA314" s="151">
        <v>2</v>
      </c>
      <c r="IB314" s="151">
        <v>2</v>
      </c>
      <c r="IC314" s="151">
        <v>154</v>
      </c>
      <c r="ID314" s="151">
        <v>5</v>
      </c>
      <c r="IE314" s="151">
        <v>15</v>
      </c>
      <c r="IF314" s="151">
        <v>4</v>
      </c>
      <c r="IG314" s="151">
        <v>2</v>
      </c>
      <c r="IH314" s="151">
        <v>2</v>
      </c>
      <c r="II314" s="151">
        <v>0</v>
      </c>
      <c r="IJ314" s="151">
        <v>4</v>
      </c>
      <c r="IK314" s="151">
        <v>1</v>
      </c>
      <c r="IL314" s="151">
        <v>8</v>
      </c>
      <c r="IM314" s="151">
        <v>23</v>
      </c>
      <c r="IN314" s="151">
        <v>5</v>
      </c>
      <c r="IO314" s="151">
        <v>1</v>
      </c>
      <c r="IP314" s="151">
        <v>2</v>
      </c>
      <c r="IQ314" s="151">
        <v>27</v>
      </c>
      <c r="IR314" s="151">
        <v>3</v>
      </c>
      <c r="IS314" s="151">
        <v>9</v>
      </c>
      <c r="IT314" s="151">
        <v>3</v>
      </c>
      <c r="IU314" s="151">
        <v>1</v>
      </c>
      <c r="IV314" s="151">
        <v>5</v>
      </c>
      <c r="IW314" s="151">
        <v>3</v>
      </c>
      <c r="IX314" s="151">
        <v>6</v>
      </c>
      <c r="IY314" s="151">
        <v>6</v>
      </c>
      <c r="IZ314" s="151">
        <v>1</v>
      </c>
      <c r="JA314" s="151">
        <v>19</v>
      </c>
      <c r="JB314" s="151">
        <v>11</v>
      </c>
      <c r="JC314" s="151">
        <v>9</v>
      </c>
      <c r="JD314" s="151">
        <v>3</v>
      </c>
      <c r="JE314" s="151">
        <v>3</v>
      </c>
      <c r="JF314" s="151">
        <v>5</v>
      </c>
      <c r="JG314" s="151">
        <v>3</v>
      </c>
      <c r="JH314" s="151">
        <v>50</v>
      </c>
      <c r="JI314" s="151">
        <v>1</v>
      </c>
      <c r="JJ314" s="151">
        <v>3</v>
      </c>
      <c r="JK314" s="151">
        <v>8</v>
      </c>
      <c r="JL314" s="151">
        <v>411</v>
      </c>
      <c r="JM314" s="151">
        <v>687</v>
      </c>
      <c r="JN314" s="151">
        <v>953</v>
      </c>
      <c r="JO314" s="151">
        <v>859</v>
      </c>
      <c r="JP314" s="151">
        <v>993</v>
      </c>
      <c r="JQ314" s="151">
        <v>425</v>
      </c>
      <c r="JR314" s="151">
        <v>490</v>
      </c>
      <c r="JS314" s="151">
        <v>85</v>
      </c>
      <c r="JT314" s="151">
        <v>975</v>
      </c>
      <c r="JU314" s="151">
        <v>166</v>
      </c>
      <c r="JV314" s="151"/>
      <c r="JW314" s="151">
        <v>995</v>
      </c>
      <c r="JX314" s="151">
        <v>422</v>
      </c>
      <c r="JY314" s="151">
        <v>213</v>
      </c>
      <c r="JZ314" s="151">
        <v>421</v>
      </c>
      <c r="KA314" s="151">
        <v>400</v>
      </c>
      <c r="KB314" s="151">
        <v>406</v>
      </c>
      <c r="KC314" s="151">
        <v>364</v>
      </c>
      <c r="KD314" s="151">
        <v>782</v>
      </c>
      <c r="KE314" s="151">
        <v>564</v>
      </c>
      <c r="KF314" s="151">
        <v>294</v>
      </c>
      <c r="KG314" s="151">
        <v>15</v>
      </c>
      <c r="KH314" s="151">
        <v>27</v>
      </c>
      <c r="KI314" s="151">
        <v>605</v>
      </c>
      <c r="KJ314" s="151">
        <v>186</v>
      </c>
      <c r="KK314" s="151">
        <v>1</v>
      </c>
      <c r="KL314" s="151">
        <v>359</v>
      </c>
      <c r="KM314" s="151">
        <v>47</v>
      </c>
      <c r="KN314" s="151">
        <v>166</v>
      </c>
      <c r="KO314" s="151">
        <v>56</v>
      </c>
      <c r="KP314" s="151">
        <v>63</v>
      </c>
      <c r="KQ314" s="151">
        <v>162</v>
      </c>
      <c r="KR314" s="151">
        <v>34</v>
      </c>
      <c r="KS314" s="151">
        <v>789</v>
      </c>
      <c r="KT314" s="151">
        <v>118</v>
      </c>
      <c r="KU314" s="151">
        <v>16</v>
      </c>
      <c r="KV314" s="151">
        <v>70</v>
      </c>
      <c r="KW314" s="151">
        <v>61</v>
      </c>
      <c r="KX314" s="151">
        <v>101</v>
      </c>
      <c r="KY314" s="151">
        <v>7065</v>
      </c>
      <c r="KZ314" s="151">
        <v>876</v>
      </c>
      <c r="LA314" s="151">
        <v>1552</v>
      </c>
      <c r="LB314" s="151">
        <v>297</v>
      </c>
      <c r="LC314" s="151">
        <v>4</v>
      </c>
      <c r="LD314" s="151">
        <v>1359</v>
      </c>
      <c r="LE314" s="151">
        <v>6418</v>
      </c>
      <c r="LF314" s="151">
        <v>943</v>
      </c>
      <c r="LG314" s="151">
        <v>757</v>
      </c>
      <c r="LH314" s="151"/>
      <c r="LI314" s="151">
        <v>158</v>
      </c>
      <c r="LJ314" s="151">
        <v>404</v>
      </c>
      <c r="LK314" s="151">
        <v>315</v>
      </c>
      <c r="LL314" s="151"/>
      <c r="LM314" s="151">
        <v>7</v>
      </c>
      <c r="LN314" s="151">
        <v>3050</v>
      </c>
      <c r="LO314" s="151">
        <v>144</v>
      </c>
      <c r="LP314" s="151">
        <v>387</v>
      </c>
      <c r="LQ314" s="151">
        <v>57</v>
      </c>
      <c r="LR314" s="151">
        <v>67</v>
      </c>
      <c r="LS314" s="151">
        <v>1619</v>
      </c>
      <c r="LT314" s="151">
        <v>233</v>
      </c>
      <c r="LU314" s="151">
        <v>847</v>
      </c>
      <c r="LV314" s="151">
        <v>132</v>
      </c>
      <c r="LW314" s="151">
        <v>345</v>
      </c>
      <c r="LX314" s="151">
        <v>1092</v>
      </c>
      <c r="LY314" s="151">
        <v>1095</v>
      </c>
      <c r="LZ314" s="151">
        <v>258</v>
      </c>
      <c r="MA314" s="151">
        <v>471</v>
      </c>
      <c r="MB314" s="151">
        <v>338</v>
      </c>
      <c r="MC314" s="151">
        <v>118</v>
      </c>
      <c r="MD314" s="151">
        <v>53</v>
      </c>
      <c r="ME314" s="151">
        <v>64</v>
      </c>
      <c r="MF314" s="151">
        <v>371</v>
      </c>
      <c r="MG314" s="151">
        <v>936</v>
      </c>
      <c r="MH314" s="151">
        <v>1851</v>
      </c>
      <c r="MI314" s="151">
        <v>1286</v>
      </c>
      <c r="MJ314" s="151">
        <v>276</v>
      </c>
      <c r="MK314" s="151">
        <v>203</v>
      </c>
      <c r="ML314" s="151">
        <v>973</v>
      </c>
      <c r="MM314" s="151">
        <v>559</v>
      </c>
      <c r="MN314" s="151">
        <v>608</v>
      </c>
      <c r="MO314" s="151">
        <v>231</v>
      </c>
      <c r="MP314" s="151">
        <v>300</v>
      </c>
      <c r="MQ314" s="151">
        <v>75</v>
      </c>
      <c r="MR314" s="151">
        <v>680</v>
      </c>
      <c r="MS314" s="151">
        <v>503</v>
      </c>
      <c r="MT314" s="151">
        <v>1346</v>
      </c>
      <c r="MU314" s="151">
        <v>236</v>
      </c>
      <c r="MV314" s="151">
        <v>451</v>
      </c>
      <c r="MW314" s="151">
        <v>266</v>
      </c>
      <c r="MX314" s="151">
        <v>100</v>
      </c>
      <c r="MY314" s="151">
        <v>279</v>
      </c>
      <c r="MZ314" s="151">
        <v>117</v>
      </c>
      <c r="NA314" s="151">
        <v>923</v>
      </c>
      <c r="NB314" s="151">
        <v>452</v>
      </c>
      <c r="NC314" s="151">
        <v>140</v>
      </c>
      <c r="ND314" s="151">
        <v>212</v>
      </c>
      <c r="NE314" s="151">
        <v>171</v>
      </c>
      <c r="NF314" s="151">
        <v>103</v>
      </c>
      <c r="NG314" s="151">
        <v>30</v>
      </c>
      <c r="NH314" s="151">
        <v>36</v>
      </c>
      <c r="NI314" s="151">
        <v>88</v>
      </c>
      <c r="NJ314" s="151">
        <v>97</v>
      </c>
      <c r="NK314" s="151">
        <v>22</v>
      </c>
      <c r="NL314" s="151">
        <v>35</v>
      </c>
      <c r="NM314" s="151">
        <v>295</v>
      </c>
      <c r="NN314" s="151">
        <v>177</v>
      </c>
      <c r="NO314" s="151">
        <v>416</v>
      </c>
      <c r="NP314" s="151">
        <v>857</v>
      </c>
      <c r="NQ314" s="151">
        <v>1087</v>
      </c>
      <c r="NR314" s="151">
        <v>448</v>
      </c>
      <c r="NS314" s="151">
        <v>327</v>
      </c>
      <c r="NT314" s="151">
        <v>9</v>
      </c>
      <c r="NU314" s="151">
        <v>22</v>
      </c>
      <c r="NV314" s="151">
        <v>134</v>
      </c>
      <c r="NW314" s="151">
        <v>460</v>
      </c>
      <c r="NX314" s="151">
        <v>19</v>
      </c>
      <c r="NY314" s="151">
        <v>44</v>
      </c>
      <c r="NZ314" s="151">
        <v>451</v>
      </c>
      <c r="OA314" s="151">
        <v>83</v>
      </c>
      <c r="OB314" s="151">
        <v>304</v>
      </c>
      <c r="OC314" s="151">
        <v>299</v>
      </c>
      <c r="OD314" s="151"/>
      <c r="OE314" s="151">
        <v>4214</v>
      </c>
      <c r="OF314" s="151">
        <v>5296</v>
      </c>
      <c r="OG314" s="151">
        <v>88</v>
      </c>
      <c r="OH314" s="151">
        <v>2</v>
      </c>
      <c r="OI314" s="151">
        <v>34</v>
      </c>
      <c r="OJ314" s="151">
        <v>3150</v>
      </c>
      <c r="OK314" s="151">
        <v>2579</v>
      </c>
      <c r="OL314" s="151">
        <v>14962</v>
      </c>
      <c r="OM314" s="151">
        <v>22</v>
      </c>
      <c r="ON314" s="151">
        <v>20</v>
      </c>
      <c r="OO314" s="152">
        <v>160</v>
      </c>
      <c r="OP314" s="142">
        <v>100487</v>
      </c>
      <c r="OQ314" s="153">
        <v>122323</v>
      </c>
      <c r="OR314" s="151"/>
      <c r="OS314" s="151"/>
      <c r="OT314" s="151"/>
      <c r="OU314" s="151"/>
      <c r="OV314" s="151"/>
      <c r="OW314" s="151">
        <v>4702</v>
      </c>
      <c r="OX314" s="151"/>
      <c r="OY314" s="151"/>
      <c r="OZ314" s="151"/>
      <c r="PA314" s="151"/>
      <c r="PB314" s="151"/>
      <c r="PC314" s="151"/>
      <c r="PD314" s="151"/>
      <c r="PE314" s="151"/>
      <c r="PF314" s="151"/>
      <c r="PG314" s="151"/>
      <c r="PH314" s="151"/>
      <c r="PI314" s="151"/>
      <c r="PJ314" s="154"/>
      <c r="PK314" s="142">
        <v>127025</v>
      </c>
      <c r="PL314" s="142">
        <v>227512</v>
      </c>
    </row>
    <row r="315" spans="1:428" ht="15" x14ac:dyDescent="0.25">
      <c r="A315" s="156" t="s">
        <v>642</v>
      </c>
      <c r="B315" s="157" t="s">
        <v>738</v>
      </c>
      <c r="C315" s="147" t="s">
        <v>493</v>
      </c>
      <c r="D315" s="153">
        <v>7</v>
      </c>
      <c r="E315" s="151">
        <v>7</v>
      </c>
      <c r="F315" s="151">
        <v>3</v>
      </c>
      <c r="G315" s="151">
        <v>5</v>
      </c>
      <c r="H315" s="151">
        <v>8</v>
      </c>
      <c r="I315" s="151">
        <v>34</v>
      </c>
      <c r="J315" s="151">
        <v>24</v>
      </c>
      <c r="K315" s="151">
        <v>17</v>
      </c>
      <c r="L315" s="151">
        <v>20</v>
      </c>
      <c r="M315" s="151">
        <v>2</v>
      </c>
      <c r="N315" s="151">
        <v>0</v>
      </c>
      <c r="O315" s="151">
        <v>1</v>
      </c>
      <c r="P315" s="151">
        <v>2</v>
      </c>
      <c r="Q315" s="151">
        <v>15</v>
      </c>
      <c r="R315" s="151">
        <v>0</v>
      </c>
      <c r="S315" s="151">
        <v>0</v>
      </c>
      <c r="T315" s="151">
        <v>2</v>
      </c>
      <c r="U315" s="151">
        <v>2</v>
      </c>
      <c r="V315" s="151">
        <v>9</v>
      </c>
      <c r="W315" s="151">
        <v>6</v>
      </c>
      <c r="X315" s="151">
        <v>37</v>
      </c>
      <c r="Y315" s="151">
        <v>240</v>
      </c>
      <c r="Z315" s="151">
        <v>19</v>
      </c>
      <c r="AA315" s="151">
        <v>12</v>
      </c>
      <c r="AB315" s="151">
        <v>12</v>
      </c>
      <c r="AC315" s="151">
        <v>22</v>
      </c>
      <c r="AD315" s="151">
        <v>119</v>
      </c>
      <c r="AE315" s="151">
        <v>32</v>
      </c>
      <c r="AF315" s="151">
        <v>56</v>
      </c>
      <c r="AG315" s="151">
        <v>15</v>
      </c>
      <c r="AH315" s="151">
        <v>139</v>
      </c>
      <c r="AI315" s="151">
        <v>25</v>
      </c>
      <c r="AJ315" s="151">
        <v>31</v>
      </c>
      <c r="AK315" s="151">
        <v>23</v>
      </c>
      <c r="AL315" s="151">
        <v>91</v>
      </c>
      <c r="AM315" s="151">
        <v>30</v>
      </c>
      <c r="AN315" s="151"/>
      <c r="AO315" s="151">
        <v>2</v>
      </c>
      <c r="AP315" s="151">
        <v>11</v>
      </c>
      <c r="AQ315" s="151"/>
      <c r="AR315" s="151">
        <v>13</v>
      </c>
      <c r="AS315" s="151">
        <v>27</v>
      </c>
      <c r="AT315" s="151">
        <v>6</v>
      </c>
      <c r="AU315" s="151">
        <v>18</v>
      </c>
      <c r="AV315" s="151">
        <v>9</v>
      </c>
      <c r="AW315" s="151">
        <v>12</v>
      </c>
      <c r="AX315" s="151">
        <v>6</v>
      </c>
      <c r="AY315" s="151">
        <v>4</v>
      </c>
      <c r="AZ315" s="151">
        <v>10</v>
      </c>
      <c r="BA315" s="151">
        <v>4</v>
      </c>
      <c r="BB315" s="151">
        <v>4</v>
      </c>
      <c r="BC315" s="151">
        <v>7</v>
      </c>
      <c r="BD315" s="151">
        <v>0</v>
      </c>
      <c r="BE315" s="151">
        <v>7</v>
      </c>
      <c r="BF315" s="151"/>
      <c r="BG315" s="151"/>
      <c r="BH315" s="151">
        <v>7</v>
      </c>
      <c r="BI315" s="151">
        <v>3</v>
      </c>
      <c r="BJ315" s="151">
        <v>4</v>
      </c>
      <c r="BK315" s="151">
        <v>4</v>
      </c>
      <c r="BL315" s="151">
        <v>5</v>
      </c>
      <c r="BM315" s="151"/>
      <c r="BN315" s="151">
        <v>2</v>
      </c>
      <c r="BO315" s="151">
        <v>3</v>
      </c>
      <c r="BP315" s="151">
        <v>8</v>
      </c>
      <c r="BQ315" s="151">
        <v>4</v>
      </c>
      <c r="BR315" s="151">
        <v>5</v>
      </c>
      <c r="BS315" s="151">
        <v>5</v>
      </c>
      <c r="BT315" s="151">
        <v>2</v>
      </c>
      <c r="BU315" s="151">
        <v>2</v>
      </c>
      <c r="BV315" s="151">
        <v>2</v>
      </c>
      <c r="BW315" s="151">
        <v>3</v>
      </c>
      <c r="BX315" s="151">
        <v>2</v>
      </c>
      <c r="BY315" s="151">
        <v>6</v>
      </c>
      <c r="BZ315" s="151">
        <v>14</v>
      </c>
      <c r="CA315" s="151">
        <v>16</v>
      </c>
      <c r="CB315" s="151">
        <v>7</v>
      </c>
      <c r="CC315" s="151">
        <v>9</v>
      </c>
      <c r="CD315" s="151">
        <v>1</v>
      </c>
      <c r="CE315" s="151">
        <v>1</v>
      </c>
      <c r="CF315" s="151">
        <v>5</v>
      </c>
      <c r="CG315" s="151">
        <v>7</v>
      </c>
      <c r="CH315" s="151"/>
      <c r="CI315" s="151"/>
      <c r="CJ315" s="151">
        <v>7</v>
      </c>
      <c r="CK315" s="151">
        <v>9</v>
      </c>
      <c r="CL315" s="151"/>
      <c r="CM315" s="151">
        <v>15</v>
      </c>
      <c r="CN315" s="151"/>
      <c r="CO315" s="151"/>
      <c r="CP315" s="151">
        <v>10</v>
      </c>
      <c r="CQ315" s="151"/>
      <c r="CR315" s="151">
        <v>11</v>
      </c>
      <c r="CS315" s="151"/>
      <c r="CT315" s="151"/>
      <c r="CU315" s="151"/>
      <c r="CV315" s="151"/>
      <c r="CW315" s="151"/>
      <c r="CX315" s="151">
        <v>3</v>
      </c>
      <c r="CY315" s="151"/>
      <c r="CZ315" s="151"/>
      <c r="DA315" s="151">
        <v>6</v>
      </c>
      <c r="DB315" s="151"/>
      <c r="DC315" s="151">
        <v>4</v>
      </c>
      <c r="DD315" s="151">
        <v>13</v>
      </c>
      <c r="DE315" s="151"/>
      <c r="DF315" s="151">
        <v>6</v>
      </c>
      <c r="DG315" s="151"/>
      <c r="DH315" s="151">
        <v>8</v>
      </c>
      <c r="DI315" s="151"/>
      <c r="DJ315" s="151">
        <v>0</v>
      </c>
      <c r="DK315" s="151">
        <v>0</v>
      </c>
      <c r="DL315" s="151">
        <v>2</v>
      </c>
      <c r="DM315" s="151">
        <v>0</v>
      </c>
      <c r="DN315" s="151">
        <v>9</v>
      </c>
      <c r="DO315" s="151">
        <v>0</v>
      </c>
      <c r="DP315" s="151">
        <v>2</v>
      </c>
      <c r="DQ315" s="151">
        <v>0</v>
      </c>
      <c r="DR315" s="151">
        <v>3</v>
      </c>
      <c r="DS315" s="151">
        <v>4</v>
      </c>
      <c r="DT315" s="151">
        <v>3</v>
      </c>
      <c r="DU315" s="151">
        <v>0</v>
      </c>
      <c r="DV315" s="151">
        <v>0</v>
      </c>
      <c r="DW315" s="151">
        <v>0</v>
      </c>
      <c r="DX315" s="151">
        <v>2</v>
      </c>
      <c r="DY315" s="151">
        <v>2</v>
      </c>
      <c r="DZ315" s="151">
        <v>0</v>
      </c>
      <c r="EA315" s="151">
        <v>1</v>
      </c>
      <c r="EB315" s="151">
        <v>0</v>
      </c>
      <c r="EC315" s="151">
        <v>0</v>
      </c>
      <c r="ED315" s="151">
        <v>1</v>
      </c>
      <c r="EE315" s="151"/>
      <c r="EF315" s="151"/>
      <c r="EG315" s="151">
        <v>1</v>
      </c>
      <c r="EH315" s="151"/>
      <c r="EI315" s="151"/>
      <c r="EJ315" s="151"/>
      <c r="EK315" s="151">
        <v>3</v>
      </c>
      <c r="EL315" s="151"/>
      <c r="EM315" s="151"/>
      <c r="EN315" s="151">
        <v>7</v>
      </c>
      <c r="EO315" s="151">
        <v>5</v>
      </c>
      <c r="EP315" s="151"/>
      <c r="EQ315" s="151"/>
      <c r="ER315" s="151">
        <v>5</v>
      </c>
      <c r="ES315" s="151">
        <v>23</v>
      </c>
      <c r="ET315" s="151">
        <v>4</v>
      </c>
      <c r="EU315" s="151">
        <v>9</v>
      </c>
      <c r="EV315" s="151"/>
      <c r="EW315" s="151">
        <v>0</v>
      </c>
      <c r="EX315" s="151">
        <v>6</v>
      </c>
      <c r="EY315" s="151">
        <v>25</v>
      </c>
      <c r="EZ315" s="151">
        <v>15</v>
      </c>
      <c r="FA315" s="151">
        <v>19</v>
      </c>
      <c r="FB315" s="151">
        <v>29</v>
      </c>
      <c r="FC315" s="151">
        <v>27</v>
      </c>
      <c r="FD315" s="151">
        <v>0</v>
      </c>
      <c r="FE315" s="151">
        <v>20</v>
      </c>
      <c r="FF315" s="151">
        <v>17</v>
      </c>
      <c r="FG315" s="151">
        <v>8</v>
      </c>
      <c r="FH315" s="151">
        <v>0</v>
      </c>
      <c r="FI315" s="151">
        <v>20</v>
      </c>
      <c r="FJ315" s="151"/>
      <c r="FK315" s="151">
        <v>10</v>
      </c>
      <c r="FL315" s="151">
        <v>0</v>
      </c>
      <c r="FM315" s="151"/>
      <c r="FN315" s="151"/>
      <c r="FO315" s="151"/>
      <c r="FP315" s="151"/>
      <c r="FQ315" s="151"/>
      <c r="FR315" s="151"/>
      <c r="FS315" s="151"/>
      <c r="FT315" s="151"/>
      <c r="FU315" s="151"/>
      <c r="FV315" s="151"/>
      <c r="FW315" s="151"/>
      <c r="FX315" s="151"/>
      <c r="FY315" s="151">
        <v>13</v>
      </c>
      <c r="FZ315" s="151">
        <v>4</v>
      </c>
      <c r="GA315" s="151"/>
      <c r="GB315" s="151"/>
      <c r="GC315" s="151"/>
      <c r="GD315" s="151"/>
      <c r="GE315" s="151">
        <v>6</v>
      </c>
      <c r="GF315" s="151"/>
      <c r="GG315" s="151"/>
      <c r="GH315" s="151">
        <v>7</v>
      </c>
      <c r="GI315" s="151">
        <v>5</v>
      </c>
      <c r="GJ315" s="151">
        <v>14</v>
      </c>
      <c r="GK315" s="151">
        <v>14</v>
      </c>
      <c r="GL315" s="151">
        <v>8</v>
      </c>
      <c r="GM315" s="151">
        <v>3</v>
      </c>
      <c r="GN315" s="151">
        <v>1</v>
      </c>
      <c r="GO315" s="151">
        <v>3</v>
      </c>
      <c r="GP315" s="151">
        <v>2</v>
      </c>
      <c r="GQ315" s="151">
        <v>10</v>
      </c>
      <c r="GR315" s="151">
        <v>17</v>
      </c>
      <c r="GS315" s="151">
        <v>15</v>
      </c>
      <c r="GT315" s="151">
        <v>19</v>
      </c>
      <c r="GU315" s="151">
        <v>14</v>
      </c>
      <c r="GV315" s="151">
        <v>20</v>
      </c>
      <c r="GW315" s="151">
        <v>2</v>
      </c>
      <c r="GX315" s="151">
        <v>2</v>
      </c>
      <c r="GY315" s="151">
        <v>3</v>
      </c>
      <c r="GZ315" s="151">
        <v>3</v>
      </c>
      <c r="HA315" s="151">
        <v>7</v>
      </c>
      <c r="HB315" s="151">
        <v>18</v>
      </c>
      <c r="HC315" s="151">
        <v>35</v>
      </c>
      <c r="HD315" s="151">
        <v>2</v>
      </c>
      <c r="HE315" s="151">
        <v>2</v>
      </c>
      <c r="HF315" s="151">
        <v>12</v>
      </c>
      <c r="HG315" s="151">
        <v>11</v>
      </c>
      <c r="HH315" s="151">
        <v>34</v>
      </c>
      <c r="HI315" s="151">
        <v>35</v>
      </c>
      <c r="HJ315" s="151">
        <v>16</v>
      </c>
      <c r="HK315" s="151">
        <v>3</v>
      </c>
      <c r="HL315" s="151">
        <v>53</v>
      </c>
      <c r="HM315" s="151">
        <v>3</v>
      </c>
      <c r="HN315" s="151">
        <v>7</v>
      </c>
      <c r="HO315" s="151">
        <v>4</v>
      </c>
      <c r="HP315" s="151">
        <v>3</v>
      </c>
      <c r="HQ315" s="151">
        <v>3</v>
      </c>
      <c r="HR315" s="151">
        <v>8</v>
      </c>
      <c r="HS315" s="151">
        <v>1</v>
      </c>
      <c r="HT315" s="151">
        <v>1</v>
      </c>
      <c r="HU315" s="151">
        <v>3</v>
      </c>
      <c r="HV315" s="151">
        <v>7</v>
      </c>
      <c r="HW315" s="151">
        <v>8</v>
      </c>
      <c r="HX315" s="151">
        <v>20</v>
      </c>
      <c r="HY315" s="151">
        <v>10</v>
      </c>
      <c r="HZ315" s="151">
        <v>4</v>
      </c>
      <c r="IA315" s="151">
        <v>3</v>
      </c>
      <c r="IB315" s="151">
        <v>4</v>
      </c>
      <c r="IC315" s="151">
        <v>25</v>
      </c>
      <c r="ID315" s="151">
        <v>4</v>
      </c>
      <c r="IE315" s="151">
        <v>2</v>
      </c>
      <c r="IF315" s="151">
        <v>24</v>
      </c>
      <c r="IG315" s="151">
        <v>7</v>
      </c>
      <c r="IH315" s="151">
        <v>12</v>
      </c>
      <c r="II315" s="151">
        <v>8</v>
      </c>
      <c r="IJ315" s="151">
        <v>17</v>
      </c>
      <c r="IK315" s="151">
        <v>1</v>
      </c>
      <c r="IL315" s="151">
        <v>10</v>
      </c>
      <c r="IM315" s="151">
        <v>6</v>
      </c>
      <c r="IN315" s="151">
        <v>32</v>
      </c>
      <c r="IO315" s="151">
        <v>4</v>
      </c>
      <c r="IP315" s="151">
        <v>3</v>
      </c>
      <c r="IQ315" s="151">
        <v>7</v>
      </c>
      <c r="IR315" s="151">
        <v>3</v>
      </c>
      <c r="IS315" s="151">
        <v>5</v>
      </c>
      <c r="IT315" s="151">
        <v>4</v>
      </c>
      <c r="IU315" s="151">
        <v>2</v>
      </c>
      <c r="IV315" s="151">
        <v>10</v>
      </c>
      <c r="IW315" s="151">
        <v>4</v>
      </c>
      <c r="IX315" s="151">
        <v>18</v>
      </c>
      <c r="IY315" s="151">
        <v>11</v>
      </c>
      <c r="IZ315" s="151">
        <v>1</v>
      </c>
      <c r="JA315" s="151">
        <v>28</v>
      </c>
      <c r="JB315" s="151">
        <v>16</v>
      </c>
      <c r="JC315" s="151">
        <v>10</v>
      </c>
      <c r="JD315" s="151">
        <v>4</v>
      </c>
      <c r="JE315" s="151">
        <v>3</v>
      </c>
      <c r="JF315" s="151">
        <v>3</v>
      </c>
      <c r="JG315" s="151">
        <v>5</v>
      </c>
      <c r="JH315" s="151">
        <v>14</v>
      </c>
      <c r="JI315" s="151">
        <v>4</v>
      </c>
      <c r="JJ315" s="151">
        <v>3</v>
      </c>
      <c r="JK315" s="151">
        <v>9</v>
      </c>
      <c r="JL315" s="151">
        <v>82</v>
      </c>
      <c r="JM315" s="151">
        <v>242</v>
      </c>
      <c r="JN315" s="151">
        <v>237</v>
      </c>
      <c r="JO315" s="151">
        <v>164</v>
      </c>
      <c r="JP315" s="151">
        <v>169</v>
      </c>
      <c r="JQ315" s="151">
        <v>72</v>
      </c>
      <c r="JR315" s="151">
        <v>78</v>
      </c>
      <c r="JS315" s="151">
        <v>13</v>
      </c>
      <c r="JT315" s="151">
        <v>163</v>
      </c>
      <c r="JU315" s="151">
        <v>32</v>
      </c>
      <c r="JV315" s="151"/>
      <c r="JW315" s="151">
        <v>180</v>
      </c>
      <c r="JX315" s="151">
        <v>63</v>
      </c>
      <c r="JY315" s="151">
        <v>41</v>
      </c>
      <c r="JZ315" s="151">
        <v>59</v>
      </c>
      <c r="KA315" s="151">
        <v>57</v>
      </c>
      <c r="KB315" s="151">
        <v>62</v>
      </c>
      <c r="KC315" s="151">
        <v>39</v>
      </c>
      <c r="KD315" s="151">
        <v>160</v>
      </c>
      <c r="KE315" s="151">
        <v>20</v>
      </c>
      <c r="KF315" s="151">
        <v>72</v>
      </c>
      <c r="KG315" s="151">
        <v>88</v>
      </c>
      <c r="KH315" s="151">
        <v>4</v>
      </c>
      <c r="KI315" s="151">
        <v>122</v>
      </c>
      <c r="KJ315" s="151">
        <v>48</v>
      </c>
      <c r="KK315" s="151">
        <v>18</v>
      </c>
      <c r="KL315" s="151">
        <v>131</v>
      </c>
      <c r="KM315" s="151">
        <v>1</v>
      </c>
      <c r="KN315" s="151">
        <v>41</v>
      </c>
      <c r="KO315" s="151">
        <v>5</v>
      </c>
      <c r="KP315" s="151">
        <v>6</v>
      </c>
      <c r="KQ315" s="151">
        <v>25</v>
      </c>
      <c r="KR315" s="151">
        <v>3</v>
      </c>
      <c r="KS315" s="151">
        <v>291</v>
      </c>
      <c r="KT315" s="151">
        <v>26</v>
      </c>
      <c r="KU315" s="151">
        <v>10</v>
      </c>
      <c r="KV315" s="151">
        <v>26</v>
      </c>
      <c r="KW315" s="151">
        <v>16</v>
      </c>
      <c r="KX315" s="151">
        <v>97</v>
      </c>
      <c r="KY315" s="151">
        <v>1185</v>
      </c>
      <c r="KZ315" s="151">
        <v>552</v>
      </c>
      <c r="LA315" s="151">
        <v>325</v>
      </c>
      <c r="LB315" s="151">
        <v>694</v>
      </c>
      <c r="LC315" s="151">
        <v>2</v>
      </c>
      <c r="LD315" s="151">
        <v>303</v>
      </c>
      <c r="LE315" s="151">
        <v>772</v>
      </c>
      <c r="LF315" s="151">
        <v>277</v>
      </c>
      <c r="LG315" s="151">
        <v>278</v>
      </c>
      <c r="LH315" s="151">
        <v>52</v>
      </c>
      <c r="LI315" s="151">
        <v>3</v>
      </c>
      <c r="LJ315" s="151">
        <v>56</v>
      </c>
      <c r="LK315" s="151">
        <v>35</v>
      </c>
      <c r="LL315" s="151"/>
      <c r="LM315" s="151">
        <v>9</v>
      </c>
      <c r="LN315" s="151">
        <v>745</v>
      </c>
      <c r="LO315" s="151">
        <v>15</v>
      </c>
      <c r="LP315" s="151">
        <v>134</v>
      </c>
      <c r="LQ315" s="151">
        <v>74</v>
      </c>
      <c r="LR315" s="151">
        <v>2</v>
      </c>
      <c r="LS315" s="151">
        <v>285</v>
      </c>
      <c r="LT315" s="151">
        <v>85</v>
      </c>
      <c r="LU315" s="151">
        <v>232</v>
      </c>
      <c r="LV315" s="151">
        <v>40</v>
      </c>
      <c r="LW315" s="151">
        <v>78</v>
      </c>
      <c r="LX315" s="151">
        <v>209</v>
      </c>
      <c r="LY315" s="151">
        <v>157</v>
      </c>
      <c r="LZ315" s="151">
        <v>51</v>
      </c>
      <c r="MA315" s="151">
        <v>76</v>
      </c>
      <c r="MB315" s="151">
        <v>68</v>
      </c>
      <c r="MC315" s="151">
        <v>2</v>
      </c>
      <c r="MD315" s="151">
        <v>1</v>
      </c>
      <c r="ME315" s="151">
        <v>14</v>
      </c>
      <c r="MF315" s="151">
        <v>32</v>
      </c>
      <c r="MG315" s="151">
        <v>229</v>
      </c>
      <c r="MH315" s="151">
        <v>291</v>
      </c>
      <c r="MI315" s="151">
        <v>257</v>
      </c>
      <c r="MJ315" s="151">
        <v>54</v>
      </c>
      <c r="MK315" s="151">
        <v>143</v>
      </c>
      <c r="ML315" s="151">
        <v>111</v>
      </c>
      <c r="MM315" s="151">
        <v>111</v>
      </c>
      <c r="MN315" s="151">
        <v>56</v>
      </c>
      <c r="MO315" s="151">
        <v>17</v>
      </c>
      <c r="MP315" s="151">
        <v>379</v>
      </c>
      <c r="MQ315" s="151">
        <v>8</v>
      </c>
      <c r="MR315" s="151">
        <v>73</v>
      </c>
      <c r="MS315" s="151">
        <v>84</v>
      </c>
      <c r="MT315" s="151">
        <v>223</v>
      </c>
      <c r="MU315" s="151">
        <v>42</v>
      </c>
      <c r="MV315" s="151">
        <v>48</v>
      </c>
      <c r="MW315" s="151">
        <v>169</v>
      </c>
      <c r="MX315" s="151">
        <v>10</v>
      </c>
      <c r="MY315" s="151">
        <v>42</v>
      </c>
      <c r="MZ315" s="151">
        <v>11</v>
      </c>
      <c r="NA315" s="151">
        <v>334</v>
      </c>
      <c r="NB315" s="151">
        <v>77</v>
      </c>
      <c r="NC315" s="151">
        <v>4</v>
      </c>
      <c r="ND315" s="151">
        <v>28</v>
      </c>
      <c r="NE315" s="151">
        <v>12</v>
      </c>
      <c r="NF315" s="151">
        <v>5</v>
      </c>
      <c r="NG315" s="151">
        <v>0</v>
      </c>
      <c r="NH315" s="151">
        <v>2</v>
      </c>
      <c r="NI315" s="151">
        <v>1</v>
      </c>
      <c r="NJ315" s="151">
        <v>12</v>
      </c>
      <c r="NK315" s="151">
        <v>1</v>
      </c>
      <c r="NL315" s="151">
        <v>1</v>
      </c>
      <c r="NM315" s="151">
        <v>28</v>
      </c>
      <c r="NN315" s="151">
        <v>24</v>
      </c>
      <c r="NO315" s="151">
        <v>99</v>
      </c>
      <c r="NP315" s="151">
        <v>105</v>
      </c>
      <c r="NQ315" s="151">
        <v>122</v>
      </c>
      <c r="NR315" s="151">
        <v>7</v>
      </c>
      <c r="NS315" s="151">
        <v>55</v>
      </c>
      <c r="NT315" s="151">
        <v>32</v>
      </c>
      <c r="NU315" s="151">
        <v>42</v>
      </c>
      <c r="NV315" s="151">
        <v>3</v>
      </c>
      <c r="NW315" s="151">
        <v>47</v>
      </c>
      <c r="NX315" s="151">
        <v>1</v>
      </c>
      <c r="NY315" s="151">
        <v>8</v>
      </c>
      <c r="NZ315" s="151">
        <v>22</v>
      </c>
      <c r="OA315" s="151">
        <v>88</v>
      </c>
      <c r="OB315" s="151">
        <v>24</v>
      </c>
      <c r="OC315" s="151">
        <v>58</v>
      </c>
      <c r="OD315" s="151"/>
      <c r="OE315" s="151">
        <v>195</v>
      </c>
      <c r="OF315" s="151">
        <v>260</v>
      </c>
      <c r="OG315" s="151">
        <v>34</v>
      </c>
      <c r="OH315" s="151">
        <v>24</v>
      </c>
      <c r="OI315" s="151">
        <v>135</v>
      </c>
      <c r="OJ315" s="151">
        <v>608</v>
      </c>
      <c r="OK315" s="151">
        <v>291</v>
      </c>
      <c r="OL315" s="151">
        <v>1266</v>
      </c>
      <c r="OM315" s="151">
        <v>447</v>
      </c>
      <c r="ON315" s="151">
        <v>18</v>
      </c>
      <c r="OO315" s="152">
        <v>261</v>
      </c>
      <c r="OP315" s="142">
        <v>19476</v>
      </c>
      <c r="OQ315" s="153">
        <v>13485</v>
      </c>
      <c r="OR315" s="151"/>
      <c r="OS315" s="151"/>
      <c r="OT315" s="151"/>
      <c r="OU315" s="151"/>
      <c r="OV315" s="151"/>
      <c r="OW315" s="151">
        <v>727</v>
      </c>
      <c r="OX315" s="151">
        <v>-18</v>
      </c>
      <c r="OY315" s="151"/>
      <c r="OZ315" s="151"/>
      <c r="PA315" s="151"/>
      <c r="PB315" s="151"/>
      <c r="PC315" s="151"/>
      <c r="PD315" s="151"/>
      <c r="PE315" s="151"/>
      <c r="PF315" s="151"/>
      <c r="PG315" s="151"/>
      <c r="PH315" s="151"/>
      <c r="PI315" s="151"/>
      <c r="PJ315" s="154"/>
      <c r="PK315" s="142">
        <v>14195</v>
      </c>
      <c r="PL315" s="142">
        <v>33671</v>
      </c>
    </row>
    <row r="316" spans="1:428" ht="15" x14ac:dyDescent="0.25">
      <c r="A316" s="156">
        <v>518200</v>
      </c>
      <c r="B316" s="157" t="s">
        <v>738</v>
      </c>
      <c r="C316" s="147" t="s">
        <v>494</v>
      </c>
      <c r="D316" s="153"/>
      <c r="E316" s="151"/>
      <c r="F316" s="151"/>
      <c r="G316" s="151"/>
      <c r="H316" s="151"/>
      <c r="I316" s="151"/>
      <c r="J316" s="151"/>
      <c r="K316" s="151"/>
      <c r="L316" s="151"/>
      <c r="M316" s="151"/>
      <c r="N316" s="151"/>
      <c r="O316" s="151"/>
      <c r="P316" s="151">
        <v>0</v>
      </c>
      <c r="Q316" s="151">
        <v>35</v>
      </c>
      <c r="R316" s="151">
        <v>1</v>
      </c>
      <c r="S316" s="151"/>
      <c r="T316" s="151">
        <v>4</v>
      </c>
      <c r="U316" s="151">
        <v>2</v>
      </c>
      <c r="V316" s="151">
        <v>2</v>
      </c>
      <c r="W316" s="151">
        <v>3</v>
      </c>
      <c r="X316" s="151">
        <v>9</v>
      </c>
      <c r="Y316" s="151">
        <v>4373</v>
      </c>
      <c r="Z316" s="151">
        <v>169</v>
      </c>
      <c r="AA316" s="151"/>
      <c r="AB316" s="151">
        <v>24</v>
      </c>
      <c r="AC316" s="151">
        <v>6</v>
      </c>
      <c r="AD316" s="151">
        <v>406</v>
      </c>
      <c r="AE316" s="151">
        <v>156</v>
      </c>
      <c r="AF316" s="151">
        <v>113</v>
      </c>
      <c r="AG316" s="151">
        <v>5</v>
      </c>
      <c r="AH316" s="151">
        <v>340</v>
      </c>
      <c r="AI316" s="151">
        <v>76</v>
      </c>
      <c r="AJ316" s="151">
        <v>141</v>
      </c>
      <c r="AK316" s="151">
        <v>82</v>
      </c>
      <c r="AL316" s="151">
        <v>231</v>
      </c>
      <c r="AM316" s="151">
        <v>102</v>
      </c>
      <c r="AN316" s="151">
        <v>129</v>
      </c>
      <c r="AO316" s="151">
        <v>75</v>
      </c>
      <c r="AP316" s="151">
        <v>86</v>
      </c>
      <c r="AQ316" s="151">
        <v>123</v>
      </c>
      <c r="AR316" s="151">
        <v>30</v>
      </c>
      <c r="AS316" s="151">
        <v>173</v>
      </c>
      <c r="AT316" s="151">
        <v>29</v>
      </c>
      <c r="AU316" s="151">
        <v>291</v>
      </c>
      <c r="AV316" s="151">
        <v>19</v>
      </c>
      <c r="AW316" s="151">
        <v>95</v>
      </c>
      <c r="AX316" s="151">
        <v>12</v>
      </c>
      <c r="AY316" s="151">
        <v>13</v>
      </c>
      <c r="AZ316" s="151">
        <v>36</v>
      </c>
      <c r="BA316" s="151">
        <v>12</v>
      </c>
      <c r="BB316" s="151">
        <v>47</v>
      </c>
      <c r="BC316" s="151">
        <v>44</v>
      </c>
      <c r="BD316" s="151">
        <v>154</v>
      </c>
      <c r="BE316" s="151">
        <v>78</v>
      </c>
      <c r="BF316" s="151">
        <v>6</v>
      </c>
      <c r="BG316" s="151">
        <v>1</v>
      </c>
      <c r="BH316" s="151">
        <v>47</v>
      </c>
      <c r="BI316" s="151">
        <v>11</v>
      </c>
      <c r="BJ316" s="151">
        <v>36</v>
      </c>
      <c r="BK316" s="151">
        <v>29</v>
      </c>
      <c r="BL316" s="151">
        <v>64</v>
      </c>
      <c r="BM316" s="151">
        <v>87</v>
      </c>
      <c r="BN316" s="151">
        <v>32</v>
      </c>
      <c r="BO316" s="151">
        <v>40</v>
      </c>
      <c r="BP316" s="151">
        <v>69</v>
      </c>
      <c r="BQ316" s="151">
        <v>48</v>
      </c>
      <c r="BR316" s="151">
        <v>307</v>
      </c>
      <c r="BS316" s="151">
        <v>178</v>
      </c>
      <c r="BT316" s="151">
        <v>26</v>
      </c>
      <c r="BU316" s="151">
        <v>36</v>
      </c>
      <c r="BV316" s="151">
        <v>30</v>
      </c>
      <c r="BW316" s="151">
        <v>51</v>
      </c>
      <c r="BX316" s="151">
        <v>52</v>
      </c>
      <c r="BY316" s="151">
        <v>40</v>
      </c>
      <c r="BZ316" s="151">
        <v>194</v>
      </c>
      <c r="CA316" s="151">
        <v>141</v>
      </c>
      <c r="CB316" s="151">
        <v>20</v>
      </c>
      <c r="CC316" s="151">
        <v>87</v>
      </c>
      <c r="CD316" s="151">
        <v>14</v>
      </c>
      <c r="CE316" s="151">
        <v>24</v>
      </c>
      <c r="CF316" s="151">
        <v>26</v>
      </c>
      <c r="CG316" s="151">
        <v>47</v>
      </c>
      <c r="CH316" s="151">
        <v>86</v>
      </c>
      <c r="CI316" s="151">
        <v>38</v>
      </c>
      <c r="CJ316" s="151">
        <v>150</v>
      </c>
      <c r="CK316" s="151">
        <v>29</v>
      </c>
      <c r="CL316" s="151">
        <v>50</v>
      </c>
      <c r="CM316" s="151">
        <v>160</v>
      </c>
      <c r="CN316" s="151">
        <v>39</v>
      </c>
      <c r="CO316" s="151">
        <v>6</v>
      </c>
      <c r="CP316" s="151">
        <v>157</v>
      </c>
      <c r="CQ316" s="151">
        <v>37</v>
      </c>
      <c r="CR316" s="151">
        <v>98</v>
      </c>
      <c r="CS316" s="151">
        <v>22</v>
      </c>
      <c r="CT316" s="151">
        <v>32</v>
      </c>
      <c r="CU316" s="151">
        <v>43</v>
      </c>
      <c r="CV316" s="151">
        <v>45</v>
      </c>
      <c r="CW316" s="151">
        <v>44</v>
      </c>
      <c r="CX316" s="151">
        <v>29</v>
      </c>
      <c r="CY316" s="151">
        <v>4</v>
      </c>
      <c r="CZ316" s="151">
        <v>22</v>
      </c>
      <c r="DA316" s="151">
        <v>130</v>
      </c>
      <c r="DB316" s="151">
        <v>41</v>
      </c>
      <c r="DC316" s="151">
        <v>73</v>
      </c>
      <c r="DD316" s="151">
        <v>89</v>
      </c>
      <c r="DE316" s="151">
        <v>11</v>
      </c>
      <c r="DF316" s="151">
        <v>45</v>
      </c>
      <c r="DG316" s="151">
        <v>10</v>
      </c>
      <c r="DH316" s="151">
        <v>112</v>
      </c>
      <c r="DI316" s="151">
        <v>44</v>
      </c>
      <c r="DJ316" s="151">
        <v>0</v>
      </c>
      <c r="DK316" s="151">
        <v>1</v>
      </c>
      <c r="DL316" s="151">
        <v>2</v>
      </c>
      <c r="DM316" s="151">
        <v>1</v>
      </c>
      <c r="DN316" s="151">
        <v>20</v>
      </c>
      <c r="DO316" s="151">
        <v>1</v>
      </c>
      <c r="DP316" s="151">
        <v>11</v>
      </c>
      <c r="DQ316" s="151">
        <v>5</v>
      </c>
      <c r="DR316" s="151">
        <v>6</v>
      </c>
      <c r="DS316" s="151">
        <v>55</v>
      </c>
      <c r="DT316" s="151">
        <v>41</v>
      </c>
      <c r="DU316" s="151">
        <v>1</v>
      </c>
      <c r="DV316" s="151">
        <v>9</v>
      </c>
      <c r="DW316" s="151">
        <v>1</v>
      </c>
      <c r="DX316" s="151">
        <v>24</v>
      </c>
      <c r="DY316" s="151">
        <v>20</v>
      </c>
      <c r="DZ316" s="151">
        <v>2</v>
      </c>
      <c r="EA316" s="151">
        <v>16</v>
      </c>
      <c r="EB316" s="151">
        <v>1</v>
      </c>
      <c r="EC316" s="151">
        <v>1</v>
      </c>
      <c r="ED316" s="151">
        <v>6</v>
      </c>
      <c r="EE316" s="151">
        <v>54</v>
      </c>
      <c r="EF316" s="151">
        <v>15</v>
      </c>
      <c r="EG316" s="151">
        <v>17</v>
      </c>
      <c r="EH316" s="151">
        <v>3</v>
      </c>
      <c r="EI316" s="151">
        <v>13</v>
      </c>
      <c r="EJ316" s="151">
        <v>23</v>
      </c>
      <c r="EK316" s="151">
        <v>36</v>
      </c>
      <c r="EL316" s="151">
        <v>18</v>
      </c>
      <c r="EM316" s="151">
        <v>2</v>
      </c>
      <c r="EN316" s="151">
        <v>27</v>
      </c>
      <c r="EO316" s="151">
        <v>27</v>
      </c>
      <c r="EP316" s="151">
        <v>23</v>
      </c>
      <c r="EQ316" s="151">
        <v>58</v>
      </c>
      <c r="ER316" s="151">
        <v>7</v>
      </c>
      <c r="ES316" s="151">
        <v>22</v>
      </c>
      <c r="ET316" s="151">
        <v>0</v>
      </c>
      <c r="EU316" s="151">
        <v>33</v>
      </c>
      <c r="EV316" s="151">
        <v>11</v>
      </c>
      <c r="EW316" s="151">
        <v>0</v>
      </c>
      <c r="EX316" s="151">
        <v>47</v>
      </c>
      <c r="EY316" s="151">
        <v>43</v>
      </c>
      <c r="EZ316" s="151">
        <v>32</v>
      </c>
      <c r="FA316" s="151">
        <v>51</v>
      </c>
      <c r="FB316" s="151">
        <v>51</v>
      </c>
      <c r="FC316" s="151">
        <v>40</v>
      </c>
      <c r="FD316" s="151">
        <v>75</v>
      </c>
      <c r="FE316" s="151">
        <v>69</v>
      </c>
      <c r="FF316" s="151">
        <v>1275</v>
      </c>
      <c r="FG316" s="151">
        <v>284</v>
      </c>
      <c r="FH316" s="151">
        <v>126</v>
      </c>
      <c r="FI316" s="151">
        <v>113</v>
      </c>
      <c r="FJ316" s="151">
        <v>14</v>
      </c>
      <c r="FK316" s="151">
        <v>63</v>
      </c>
      <c r="FL316" s="151">
        <v>132</v>
      </c>
      <c r="FM316" s="151">
        <v>22</v>
      </c>
      <c r="FN316" s="151">
        <v>10</v>
      </c>
      <c r="FO316" s="151">
        <v>1</v>
      </c>
      <c r="FP316" s="151">
        <v>0</v>
      </c>
      <c r="FQ316" s="151">
        <v>144</v>
      </c>
      <c r="FR316" s="151">
        <v>48</v>
      </c>
      <c r="FS316" s="151">
        <v>15</v>
      </c>
      <c r="FT316" s="151">
        <v>45</v>
      </c>
      <c r="FU316" s="151">
        <v>26</v>
      </c>
      <c r="FV316" s="151">
        <v>39</v>
      </c>
      <c r="FW316" s="151">
        <v>155</v>
      </c>
      <c r="FX316" s="151">
        <v>34</v>
      </c>
      <c r="FY316" s="151">
        <v>98</v>
      </c>
      <c r="FZ316" s="151">
        <v>174</v>
      </c>
      <c r="GA316" s="151">
        <v>19</v>
      </c>
      <c r="GB316" s="151">
        <v>12</v>
      </c>
      <c r="GC316" s="151">
        <v>31</v>
      </c>
      <c r="GD316" s="151">
        <v>34</v>
      </c>
      <c r="GE316" s="151">
        <v>47</v>
      </c>
      <c r="GF316" s="151">
        <v>3</v>
      </c>
      <c r="GG316" s="151">
        <v>8</v>
      </c>
      <c r="GH316" s="151">
        <v>97</v>
      </c>
      <c r="GI316" s="151">
        <v>116</v>
      </c>
      <c r="GJ316" s="151">
        <v>27</v>
      </c>
      <c r="GK316" s="151">
        <v>24</v>
      </c>
      <c r="GL316" s="151">
        <v>20</v>
      </c>
      <c r="GM316" s="151">
        <v>12</v>
      </c>
      <c r="GN316" s="151"/>
      <c r="GO316" s="151">
        <v>1</v>
      </c>
      <c r="GP316" s="151">
        <v>4</v>
      </c>
      <c r="GQ316" s="151">
        <v>39</v>
      </c>
      <c r="GR316" s="151">
        <v>26</v>
      </c>
      <c r="GS316" s="151">
        <v>50</v>
      </c>
      <c r="GT316" s="151">
        <v>32</v>
      </c>
      <c r="GU316" s="151">
        <v>15</v>
      </c>
      <c r="GV316" s="151">
        <v>106</v>
      </c>
      <c r="GW316" s="151">
        <v>9</v>
      </c>
      <c r="GX316" s="151">
        <v>138</v>
      </c>
      <c r="GY316" s="151">
        <v>128</v>
      </c>
      <c r="GZ316" s="151">
        <v>21</v>
      </c>
      <c r="HA316" s="151">
        <v>215</v>
      </c>
      <c r="HB316" s="151">
        <v>89</v>
      </c>
      <c r="HC316" s="151">
        <v>22</v>
      </c>
      <c r="HD316" s="151">
        <v>18</v>
      </c>
      <c r="HE316" s="151">
        <v>4</v>
      </c>
      <c r="HF316" s="151">
        <v>71</v>
      </c>
      <c r="HG316" s="151">
        <v>64</v>
      </c>
      <c r="HH316" s="151">
        <v>76</v>
      </c>
      <c r="HI316" s="151">
        <v>26</v>
      </c>
      <c r="HJ316" s="151">
        <v>35</v>
      </c>
      <c r="HK316" s="151">
        <v>20</v>
      </c>
      <c r="HL316" s="151">
        <v>14</v>
      </c>
      <c r="HM316" s="151">
        <v>10</v>
      </c>
      <c r="HN316" s="151">
        <v>21</v>
      </c>
      <c r="HO316" s="151">
        <v>22</v>
      </c>
      <c r="HP316" s="151">
        <v>6</v>
      </c>
      <c r="HQ316" s="151">
        <v>4</v>
      </c>
      <c r="HR316" s="151">
        <v>28</v>
      </c>
      <c r="HS316" s="151">
        <v>9</v>
      </c>
      <c r="HT316" s="151">
        <v>3</v>
      </c>
      <c r="HU316" s="151">
        <v>2</v>
      </c>
      <c r="HV316" s="151">
        <v>72</v>
      </c>
      <c r="HW316" s="151">
        <v>68</v>
      </c>
      <c r="HX316" s="151">
        <v>387</v>
      </c>
      <c r="HY316" s="151">
        <v>54</v>
      </c>
      <c r="HZ316" s="151">
        <v>26</v>
      </c>
      <c r="IA316" s="151">
        <v>20</v>
      </c>
      <c r="IB316" s="151">
        <v>7</v>
      </c>
      <c r="IC316" s="151">
        <v>273</v>
      </c>
      <c r="ID316" s="151">
        <v>10</v>
      </c>
      <c r="IE316" s="151">
        <v>81</v>
      </c>
      <c r="IF316" s="151">
        <v>51</v>
      </c>
      <c r="IG316" s="151">
        <v>15</v>
      </c>
      <c r="IH316" s="151">
        <v>17</v>
      </c>
      <c r="II316" s="151">
        <v>2</v>
      </c>
      <c r="IJ316" s="151">
        <v>5</v>
      </c>
      <c r="IK316" s="151">
        <v>5</v>
      </c>
      <c r="IL316" s="151">
        <v>71</v>
      </c>
      <c r="IM316" s="151">
        <v>92</v>
      </c>
      <c r="IN316" s="151">
        <v>25</v>
      </c>
      <c r="IO316" s="151">
        <v>25</v>
      </c>
      <c r="IP316" s="151">
        <v>6</v>
      </c>
      <c r="IQ316" s="151">
        <v>153</v>
      </c>
      <c r="IR316" s="151">
        <v>34</v>
      </c>
      <c r="IS316" s="151">
        <v>21</v>
      </c>
      <c r="IT316" s="151">
        <v>12</v>
      </c>
      <c r="IU316" s="151">
        <v>1</v>
      </c>
      <c r="IV316" s="151">
        <v>21</v>
      </c>
      <c r="IW316" s="151">
        <v>16</v>
      </c>
      <c r="IX316" s="151">
        <v>24</v>
      </c>
      <c r="IY316" s="151">
        <v>18</v>
      </c>
      <c r="IZ316" s="151">
        <v>2</v>
      </c>
      <c r="JA316" s="151">
        <v>50</v>
      </c>
      <c r="JB316" s="151">
        <v>102</v>
      </c>
      <c r="JC316" s="151">
        <v>28</v>
      </c>
      <c r="JD316" s="151">
        <v>7</v>
      </c>
      <c r="JE316" s="151">
        <v>51</v>
      </c>
      <c r="JF316" s="151">
        <v>21</v>
      </c>
      <c r="JG316" s="151">
        <v>13</v>
      </c>
      <c r="JH316" s="151">
        <v>137</v>
      </c>
      <c r="JI316" s="151">
        <v>27</v>
      </c>
      <c r="JJ316" s="151">
        <v>13</v>
      </c>
      <c r="JK316" s="151">
        <v>35</v>
      </c>
      <c r="JL316" s="151">
        <v>22</v>
      </c>
      <c r="JM316" s="151">
        <v>389</v>
      </c>
      <c r="JN316" s="151">
        <v>551</v>
      </c>
      <c r="JO316" s="151">
        <v>421</v>
      </c>
      <c r="JP316" s="151">
        <v>581</v>
      </c>
      <c r="JQ316" s="151">
        <v>239</v>
      </c>
      <c r="JR316" s="151">
        <v>352</v>
      </c>
      <c r="JS316" s="151">
        <v>81</v>
      </c>
      <c r="JT316" s="151">
        <v>695</v>
      </c>
      <c r="JU316" s="151">
        <v>131</v>
      </c>
      <c r="JV316" s="151"/>
      <c r="JW316" s="151">
        <v>4010</v>
      </c>
      <c r="JX316" s="151">
        <v>1092</v>
      </c>
      <c r="JY316" s="151">
        <v>596</v>
      </c>
      <c r="JZ316" s="151">
        <v>965</v>
      </c>
      <c r="KA316" s="151">
        <v>670</v>
      </c>
      <c r="KB316" s="151">
        <v>1320</v>
      </c>
      <c r="KC316" s="151">
        <v>703</v>
      </c>
      <c r="KD316" s="151">
        <v>2751</v>
      </c>
      <c r="KE316" s="151">
        <v>1001</v>
      </c>
      <c r="KF316" s="151">
        <v>601</v>
      </c>
      <c r="KG316" s="151">
        <v>0</v>
      </c>
      <c r="KH316" s="151"/>
      <c r="KI316" s="151">
        <v>108</v>
      </c>
      <c r="KJ316" s="151">
        <v>112</v>
      </c>
      <c r="KK316" s="151">
        <v>20</v>
      </c>
      <c r="KL316" s="151">
        <v>490</v>
      </c>
      <c r="KM316" s="151">
        <v>306</v>
      </c>
      <c r="KN316" s="151">
        <v>173</v>
      </c>
      <c r="KO316" s="151">
        <v>105</v>
      </c>
      <c r="KP316" s="151">
        <v>65</v>
      </c>
      <c r="KQ316" s="151">
        <v>142</v>
      </c>
      <c r="KR316" s="151">
        <v>100</v>
      </c>
      <c r="KS316" s="151">
        <v>1534</v>
      </c>
      <c r="KT316" s="151">
        <v>76</v>
      </c>
      <c r="KU316" s="151">
        <v>0</v>
      </c>
      <c r="KV316" s="151">
        <v>71</v>
      </c>
      <c r="KW316" s="151">
        <v>137</v>
      </c>
      <c r="KX316" s="151">
        <v>1121</v>
      </c>
      <c r="KY316" s="151">
        <v>2174</v>
      </c>
      <c r="KZ316" s="151">
        <v>120</v>
      </c>
      <c r="LA316" s="151">
        <v>2493</v>
      </c>
      <c r="LB316" s="151">
        <v>1025</v>
      </c>
      <c r="LC316" s="151">
        <v>1</v>
      </c>
      <c r="LD316" s="151">
        <v>23926</v>
      </c>
      <c r="LE316" s="151">
        <v>9085</v>
      </c>
      <c r="LF316" s="151">
        <v>2205</v>
      </c>
      <c r="LG316" s="151">
        <v>1799</v>
      </c>
      <c r="LH316" s="151">
        <v>149</v>
      </c>
      <c r="LI316" s="151">
        <v>615</v>
      </c>
      <c r="LJ316" s="151">
        <v>378</v>
      </c>
      <c r="LK316" s="151">
        <v>2448</v>
      </c>
      <c r="LL316" s="151"/>
      <c r="LM316" s="151">
        <v>1</v>
      </c>
      <c r="LN316" s="151">
        <v>969</v>
      </c>
      <c r="LO316" s="151">
        <v>70</v>
      </c>
      <c r="LP316" s="151">
        <v>129</v>
      </c>
      <c r="LQ316" s="151">
        <v>47</v>
      </c>
      <c r="LR316" s="151">
        <v>13</v>
      </c>
      <c r="LS316" s="151">
        <v>3057</v>
      </c>
      <c r="LT316" s="151">
        <v>384</v>
      </c>
      <c r="LU316" s="151">
        <v>2259</v>
      </c>
      <c r="LV316" s="151">
        <v>179</v>
      </c>
      <c r="LW316" s="151">
        <v>498</v>
      </c>
      <c r="LX316" s="151">
        <v>1665</v>
      </c>
      <c r="LY316" s="151">
        <v>1894</v>
      </c>
      <c r="LZ316" s="151">
        <v>123</v>
      </c>
      <c r="MA316" s="151">
        <v>2257</v>
      </c>
      <c r="MB316" s="151">
        <v>406</v>
      </c>
      <c r="MC316" s="151">
        <v>63</v>
      </c>
      <c r="MD316" s="151">
        <v>14</v>
      </c>
      <c r="ME316" s="151">
        <v>43</v>
      </c>
      <c r="MF316" s="151">
        <v>510</v>
      </c>
      <c r="MG316" s="151">
        <v>746</v>
      </c>
      <c r="MH316" s="151">
        <v>11350</v>
      </c>
      <c r="MI316" s="151">
        <v>1669</v>
      </c>
      <c r="MJ316" s="151">
        <v>840</v>
      </c>
      <c r="MK316" s="151">
        <v>573</v>
      </c>
      <c r="ML316" s="151">
        <v>1411</v>
      </c>
      <c r="MM316" s="151">
        <v>4480</v>
      </c>
      <c r="MN316" s="151">
        <v>1593</v>
      </c>
      <c r="MO316" s="151">
        <v>477</v>
      </c>
      <c r="MP316" s="151">
        <v>1058</v>
      </c>
      <c r="MQ316" s="151"/>
      <c r="MR316" s="151">
        <v>176</v>
      </c>
      <c r="MS316" s="151">
        <v>366</v>
      </c>
      <c r="MT316" s="151">
        <v>494</v>
      </c>
      <c r="MU316" s="151">
        <v>27</v>
      </c>
      <c r="MV316" s="151">
        <v>32</v>
      </c>
      <c r="MW316" s="151">
        <v>257</v>
      </c>
      <c r="MX316" s="151">
        <v>14</v>
      </c>
      <c r="MY316" s="151">
        <v>33</v>
      </c>
      <c r="MZ316" s="151">
        <v>6</v>
      </c>
      <c r="NA316" s="151">
        <v>1898</v>
      </c>
      <c r="NB316" s="151">
        <v>93</v>
      </c>
      <c r="NC316" s="151">
        <v>38</v>
      </c>
      <c r="ND316" s="151">
        <v>112</v>
      </c>
      <c r="NE316" s="151">
        <v>57</v>
      </c>
      <c r="NF316" s="151">
        <v>195</v>
      </c>
      <c r="NG316" s="151">
        <v>33</v>
      </c>
      <c r="NH316" s="151">
        <v>114</v>
      </c>
      <c r="NI316" s="151">
        <v>25</v>
      </c>
      <c r="NJ316" s="151">
        <v>321</v>
      </c>
      <c r="NK316" s="151">
        <v>25</v>
      </c>
      <c r="NL316" s="151">
        <v>85</v>
      </c>
      <c r="NM316" s="151">
        <v>191</v>
      </c>
      <c r="NN316" s="151">
        <v>274</v>
      </c>
      <c r="NO316" s="151">
        <v>594</v>
      </c>
      <c r="NP316" s="151">
        <v>1193</v>
      </c>
      <c r="NQ316" s="151">
        <v>4402</v>
      </c>
      <c r="NR316" s="151">
        <v>319</v>
      </c>
      <c r="NS316" s="151">
        <v>270</v>
      </c>
      <c r="NT316" s="151">
        <v>75</v>
      </c>
      <c r="NU316" s="151">
        <v>46</v>
      </c>
      <c r="NV316" s="151">
        <v>62</v>
      </c>
      <c r="NW316" s="151">
        <v>507</v>
      </c>
      <c r="NX316" s="151">
        <v>0</v>
      </c>
      <c r="NY316" s="151">
        <v>25</v>
      </c>
      <c r="NZ316" s="151">
        <v>219</v>
      </c>
      <c r="OA316" s="151">
        <v>447</v>
      </c>
      <c r="OB316" s="151">
        <v>1729</v>
      </c>
      <c r="OC316" s="151">
        <v>460</v>
      </c>
      <c r="OD316" s="151"/>
      <c r="OE316" s="151">
        <v>1303</v>
      </c>
      <c r="OF316" s="151">
        <v>3730</v>
      </c>
      <c r="OG316" s="151">
        <v>2</v>
      </c>
      <c r="OH316" s="151">
        <v>37</v>
      </c>
      <c r="OI316" s="151">
        <v>355</v>
      </c>
      <c r="OJ316" s="151">
        <v>1260</v>
      </c>
      <c r="OK316" s="151">
        <v>7845</v>
      </c>
      <c r="OL316" s="151">
        <v>14163</v>
      </c>
      <c r="OM316" s="151">
        <v>34</v>
      </c>
      <c r="ON316" s="151">
        <v>23</v>
      </c>
      <c r="OO316" s="152">
        <v>1616</v>
      </c>
      <c r="OP316" s="142">
        <v>171347</v>
      </c>
      <c r="OQ316" s="153">
        <v>31753</v>
      </c>
      <c r="OR316" s="151"/>
      <c r="OS316" s="151">
        <v>35440</v>
      </c>
      <c r="OT316" s="151"/>
      <c r="OU316" s="151"/>
      <c r="OV316" s="151"/>
      <c r="OW316" s="151">
        <v>1370</v>
      </c>
      <c r="OX316" s="151">
        <v>-439</v>
      </c>
      <c r="OY316" s="151"/>
      <c r="OZ316" s="151"/>
      <c r="PA316" s="151">
        <v>1781</v>
      </c>
      <c r="PB316" s="151"/>
      <c r="PC316" s="151"/>
      <c r="PD316" s="151"/>
      <c r="PE316" s="151">
        <v>2310</v>
      </c>
      <c r="PF316" s="151"/>
      <c r="PG316" s="151"/>
      <c r="PH316" s="151"/>
      <c r="PI316" s="151">
        <v>4545</v>
      </c>
      <c r="PJ316" s="154"/>
      <c r="PK316" s="142">
        <v>76761</v>
      </c>
      <c r="PL316" s="142">
        <v>248108</v>
      </c>
    </row>
    <row r="317" spans="1:428" ht="15" x14ac:dyDescent="0.25">
      <c r="A317" s="156">
        <v>519130</v>
      </c>
      <c r="B317" s="157" t="s">
        <v>739</v>
      </c>
      <c r="C317" s="147" t="s">
        <v>495</v>
      </c>
      <c r="D317" s="153"/>
      <c r="E317" s="151"/>
      <c r="F317" s="151"/>
      <c r="G317" s="151"/>
      <c r="H317" s="151"/>
      <c r="I317" s="151"/>
      <c r="J317" s="151"/>
      <c r="K317" s="151"/>
      <c r="L317" s="151"/>
      <c r="M317" s="151"/>
      <c r="N317" s="151"/>
      <c r="O317" s="151"/>
      <c r="P317" s="151"/>
      <c r="Q317" s="151"/>
      <c r="R317" s="151"/>
      <c r="S317" s="151"/>
      <c r="T317" s="151"/>
      <c r="U317" s="151"/>
      <c r="V317" s="151"/>
      <c r="W317" s="151"/>
      <c r="X317" s="151"/>
      <c r="Y317" s="151"/>
      <c r="Z317" s="151"/>
      <c r="AA317" s="151"/>
      <c r="AB317" s="151"/>
      <c r="AC317" s="151"/>
      <c r="AD317" s="151"/>
      <c r="AE317" s="151"/>
      <c r="AF317" s="151"/>
      <c r="AG317" s="151"/>
      <c r="AH317" s="151"/>
      <c r="AI317" s="151"/>
      <c r="AJ317" s="151"/>
      <c r="AK317" s="151"/>
      <c r="AL317" s="151"/>
      <c r="AM317" s="151"/>
      <c r="AN317" s="151"/>
      <c r="AO317" s="151"/>
      <c r="AP317" s="151"/>
      <c r="AQ317" s="151"/>
      <c r="AR317" s="151"/>
      <c r="AS317" s="151"/>
      <c r="AT317" s="151"/>
      <c r="AU317" s="151"/>
      <c r="AV317" s="151"/>
      <c r="AW317" s="151"/>
      <c r="AX317" s="151"/>
      <c r="AY317" s="151"/>
      <c r="AZ317" s="151"/>
      <c r="BA317" s="151"/>
      <c r="BB317" s="151"/>
      <c r="BC317" s="151"/>
      <c r="BD317" s="151"/>
      <c r="BE317" s="151"/>
      <c r="BF317" s="151"/>
      <c r="BG317" s="151"/>
      <c r="BH317" s="151"/>
      <c r="BI317" s="151"/>
      <c r="BJ317" s="151"/>
      <c r="BK317" s="151"/>
      <c r="BL317" s="151"/>
      <c r="BM317" s="151"/>
      <c r="BN317" s="151"/>
      <c r="BO317" s="151"/>
      <c r="BP317" s="151"/>
      <c r="BQ317" s="151"/>
      <c r="BR317" s="151"/>
      <c r="BS317" s="151"/>
      <c r="BT317" s="151"/>
      <c r="BU317" s="151"/>
      <c r="BV317" s="151"/>
      <c r="BW317" s="151"/>
      <c r="BX317" s="151"/>
      <c r="BY317" s="151"/>
      <c r="BZ317" s="151"/>
      <c r="CA317" s="151"/>
      <c r="CB317" s="151"/>
      <c r="CC317" s="151"/>
      <c r="CD317" s="151"/>
      <c r="CE317" s="151"/>
      <c r="CF317" s="151"/>
      <c r="CG317" s="151"/>
      <c r="CH317" s="151"/>
      <c r="CI317" s="151"/>
      <c r="CJ317" s="151"/>
      <c r="CK317" s="151"/>
      <c r="CL317" s="151"/>
      <c r="CM317" s="151"/>
      <c r="CN317" s="151"/>
      <c r="CO317" s="151"/>
      <c r="CP317" s="151"/>
      <c r="CQ317" s="151"/>
      <c r="CR317" s="151"/>
      <c r="CS317" s="151"/>
      <c r="CT317" s="151"/>
      <c r="CU317" s="151"/>
      <c r="CV317" s="151"/>
      <c r="CW317" s="151"/>
      <c r="CX317" s="151"/>
      <c r="CY317" s="151"/>
      <c r="CZ317" s="151"/>
      <c r="DA317" s="151"/>
      <c r="DB317" s="151"/>
      <c r="DC317" s="151"/>
      <c r="DD317" s="151"/>
      <c r="DE317" s="151"/>
      <c r="DF317" s="151"/>
      <c r="DG317" s="151"/>
      <c r="DH317" s="151"/>
      <c r="DI317" s="151"/>
      <c r="DJ317" s="151"/>
      <c r="DK317" s="151"/>
      <c r="DL317" s="151"/>
      <c r="DM317" s="151"/>
      <c r="DN317" s="151"/>
      <c r="DO317" s="151"/>
      <c r="DP317" s="151"/>
      <c r="DQ317" s="151"/>
      <c r="DR317" s="151"/>
      <c r="DS317" s="151"/>
      <c r="DT317" s="151"/>
      <c r="DU317" s="151"/>
      <c r="DV317" s="151"/>
      <c r="DW317" s="151"/>
      <c r="DX317" s="151"/>
      <c r="DY317" s="151"/>
      <c r="DZ317" s="151"/>
      <c r="EA317" s="151"/>
      <c r="EB317" s="151"/>
      <c r="EC317" s="151"/>
      <c r="ED317" s="151"/>
      <c r="EE317" s="151"/>
      <c r="EF317" s="151"/>
      <c r="EG317" s="151"/>
      <c r="EH317" s="151"/>
      <c r="EI317" s="151"/>
      <c r="EJ317" s="151"/>
      <c r="EK317" s="151"/>
      <c r="EL317" s="151"/>
      <c r="EM317" s="151"/>
      <c r="EN317" s="151"/>
      <c r="EO317" s="151"/>
      <c r="EP317" s="151"/>
      <c r="EQ317" s="151"/>
      <c r="ER317" s="151"/>
      <c r="ES317" s="151"/>
      <c r="ET317" s="151"/>
      <c r="EU317" s="151"/>
      <c r="EV317" s="151"/>
      <c r="EW317" s="151"/>
      <c r="EX317" s="151"/>
      <c r="EY317" s="151"/>
      <c r="EZ317" s="151"/>
      <c r="FA317" s="151"/>
      <c r="FB317" s="151"/>
      <c r="FC317" s="151"/>
      <c r="FD317" s="151"/>
      <c r="FE317" s="151"/>
      <c r="FF317" s="151"/>
      <c r="FG317" s="151"/>
      <c r="FH317" s="151"/>
      <c r="FI317" s="151"/>
      <c r="FJ317" s="151"/>
      <c r="FK317" s="151"/>
      <c r="FL317" s="151"/>
      <c r="FM317" s="151"/>
      <c r="FN317" s="151"/>
      <c r="FO317" s="151"/>
      <c r="FP317" s="151"/>
      <c r="FQ317" s="151"/>
      <c r="FR317" s="151"/>
      <c r="FS317" s="151"/>
      <c r="FT317" s="151"/>
      <c r="FU317" s="151"/>
      <c r="FV317" s="151"/>
      <c r="FW317" s="151"/>
      <c r="FX317" s="151"/>
      <c r="FY317" s="151"/>
      <c r="FZ317" s="151"/>
      <c r="GA317" s="151"/>
      <c r="GB317" s="151"/>
      <c r="GC317" s="151"/>
      <c r="GD317" s="151"/>
      <c r="GE317" s="151"/>
      <c r="GF317" s="151"/>
      <c r="GG317" s="151"/>
      <c r="GH317" s="151"/>
      <c r="GI317" s="151"/>
      <c r="GJ317" s="151"/>
      <c r="GK317" s="151"/>
      <c r="GL317" s="151"/>
      <c r="GM317" s="151"/>
      <c r="GN317" s="151"/>
      <c r="GO317" s="151"/>
      <c r="GP317" s="151"/>
      <c r="GQ317" s="151"/>
      <c r="GR317" s="151"/>
      <c r="GS317" s="151"/>
      <c r="GT317" s="151"/>
      <c r="GU317" s="151"/>
      <c r="GV317" s="151"/>
      <c r="GW317" s="151"/>
      <c r="GX317" s="151"/>
      <c r="GY317" s="151"/>
      <c r="GZ317" s="151"/>
      <c r="HA317" s="151"/>
      <c r="HB317" s="151"/>
      <c r="HC317" s="151"/>
      <c r="HD317" s="151"/>
      <c r="HE317" s="151"/>
      <c r="HF317" s="151"/>
      <c r="HG317" s="151"/>
      <c r="HH317" s="151"/>
      <c r="HI317" s="151"/>
      <c r="HJ317" s="151"/>
      <c r="HK317" s="151"/>
      <c r="HL317" s="151"/>
      <c r="HM317" s="151"/>
      <c r="HN317" s="151"/>
      <c r="HO317" s="151"/>
      <c r="HP317" s="151"/>
      <c r="HQ317" s="151"/>
      <c r="HR317" s="151"/>
      <c r="HS317" s="151"/>
      <c r="HT317" s="151"/>
      <c r="HU317" s="151"/>
      <c r="HV317" s="151"/>
      <c r="HW317" s="151"/>
      <c r="HX317" s="151"/>
      <c r="HY317" s="151"/>
      <c r="HZ317" s="151"/>
      <c r="IA317" s="151"/>
      <c r="IB317" s="151"/>
      <c r="IC317" s="151"/>
      <c r="ID317" s="151"/>
      <c r="IE317" s="151"/>
      <c r="IF317" s="151"/>
      <c r="IG317" s="151"/>
      <c r="IH317" s="151"/>
      <c r="II317" s="151"/>
      <c r="IJ317" s="151"/>
      <c r="IK317" s="151"/>
      <c r="IL317" s="151"/>
      <c r="IM317" s="151"/>
      <c r="IN317" s="151"/>
      <c r="IO317" s="151"/>
      <c r="IP317" s="151"/>
      <c r="IQ317" s="151"/>
      <c r="IR317" s="151"/>
      <c r="IS317" s="151"/>
      <c r="IT317" s="151"/>
      <c r="IU317" s="151"/>
      <c r="IV317" s="151"/>
      <c r="IW317" s="151"/>
      <c r="IX317" s="151"/>
      <c r="IY317" s="151"/>
      <c r="IZ317" s="151"/>
      <c r="JA317" s="151"/>
      <c r="JB317" s="151"/>
      <c r="JC317" s="151"/>
      <c r="JD317" s="151"/>
      <c r="JE317" s="151"/>
      <c r="JF317" s="151"/>
      <c r="JG317" s="151"/>
      <c r="JH317" s="151"/>
      <c r="JI317" s="151"/>
      <c r="JJ317" s="151"/>
      <c r="JK317" s="151"/>
      <c r="JL317" s="151"/>
      <c r="JM317" s="151"/>
      <c r="JN317" s="151"/>
      <c r="JO317" s="151"/>
      <c r="JP317" s="151"/>
      <c r="JQ317" s="151"/>
      <c r="JR317" s="151"/>
      <c r="JS317" s="151"/>
      <c r="JT317" s="151"/>
      <c r="JU317" s="151"/>
      <c r="JV317" s="151"/>
      <c r="JW317" s="151">
        <v>497</v>
      </c>
      <c r="JX317" s="151">
        <v>241</v>
      </c>
      <c r="JY317" s="151">
        <v>630</v>
      </c>
      <c r="JZ317" s="151">
        <v>65</v>
      </c>
      <c r="KA317" s="151">
        <v>87</v>
      </c>
      <c r="KB317" s="151">
        <v>182</v>
      </c>
      <c r="KC317" s="151">
        <v>77</v>
      </c>
      <c r="KD317" s="151">
        <v>171</v>
      </c>
      <c r="KE317" s="151">
        <v>100</v>
      </c>
      <c r="KF317" s="151">
        <v>3</v>
      </c>
      <c r="KG317" s="151"/>
      <c r="KH317" s="151"/>
      <c r="KI317" s="151">
        <v>6</v>
      </c>
      <c r="KJ317" s="151"/>
      <c r="KK317" s="151"/>
      <c r="KL317" s="151">
        <v>29</v>
      </c>
      <c r="KM317" s="151"/>
      <c r="KN317" s="151"/>
      <c r="KO317" s="151">
        <v>31</v>
      </c>
      <c r="KP317" s="151">
        <v>33</v>
      </c>
      <c r="KQ317" s="151">
        <v>234</v>
      </c>
      <c r="KR317" s="151">
        <v>28</v>
      </c>
      <c r="KS317" s="151">
        <v>133</v>
      </c>
      <c r="KT317" s="151">
        <v>30</v>
      </c>
      <c r="KU317" s="151">
        <v>3</v>
      </c>
      <c r="KV317" s="151"/>
      <c r="KW317" s="151"/>
      <c r="KX317" s="151">
        <v>96</v>
      </c>
      <c r="KY317" s="151">
        <v>389</v>
      </c>
      <c r="KZ317" s="151">
        <v>50</v>
      </c>
      <c r="LA317" s="151">
        <v>354</v>
      </c>
      <c r="LB317" s="151">
        <v>7664</v>
      </c>
      <c r="LC317" s="151">
        <v>0</v>
      </c>
      <c r="LD317" s="151"/>
      <c r="LE317" s="151"/>
      <c r="LF317" s="151"/>
      <c r="LG317" s="151"/>
      <c r="LH317" s="151">
        <v>196</v>
      </c>
      <c r="LI317" s="151">
        <v>1012</v>
      </c>
      <c r="LJ317" s="151">
        <v>29</v>
      </c>
      <c r="LK317" s="151">
        <v>809</v>
      </c>
      <c r="LL317" s="151"/>
      <c r="LM317" s="151">
        <v>3</v>
      </c>
      <c r="LN317" s="151">
        <v>50</v>
      </c>
      <c r="LO317" s="151">
        <v>58</v>
      </c>
      <c r="LP317" s="151">
        <v>62</v>
      </c>
      <c r="LQ317" s="151">
        <v>22</v>
      </c>
      <c r="LR317" s="151">
        <v>272</v>
      </c>
      <c r="LS317" s="151">
        <v>1188</v>
      </c>
      <c r="LT317" s="151">
        <v>55</v>
      </c>
      <c r="LU317" s="151">
        <v>168</v>
      </c>
      <c r="LV317" s="151">
        <v>160</v>
      </c>
      <c r="LW317" s="151">
        <v>382</v>
      </c>
      <c r="LX317" s="151">
        <v>448</v>
      </c>
      <c r="LY317" s="151">
        <v>1934</v>
      </c>
      <c r="LZ317" s="151">
        <v>431</v>
      </c>
      <c r="MA317" s="151">
        <v>285</v>
      </c>
      <c r="MB317" s="151">
        <v>534</v>
      </c>
      <c r="MC317" s="151">
        <v>72</v>
      </c>
      <c r="MD317" s="151">
        <v>99</v>
      </c>
      <c r="ME317" s="151">
        <v>26</v>
      </c>
      <c r="MF317" s="151">
        <v>2087</v>
      </c>
      <c r="MG317" s="151">
        <v>602</v>
      </c>
      <c r="MH317" s="151">
        <v>1011</v>
      </c>
      <c r="MI317" s="151">
        <v>393</v>
      </c>
      <c r="MJ317" s="151">
        <v>592</v>
      </c>
      <c r="MK317" s="151">
        <v>64</v>
      </c>
      <c r="ML317" s="151">
        <v>1855</v>
      </c>
      <c r="MM317" s="151">
        <v>630</v>
      </c>
      <c r="MN317" s="151">
        <v>378</v>
      </c>
      <c r="MO317" s="151">
        <v>1054</v>
      </c>
      <c r="MP317" s="151">
        <v>202</v>
      </c>
      <c r="MQ317" s="151">
        <v>211</v>
      </c>
      <c r="MR317" s="151">
        <v>474</v>
      </c>
      <c r="MS317" s="151">
        <v>3892</v>
      </c>
      <c r="MT317" s="151">
        <v>549</v>
      </c>
      <c r="MU317" s="151">
        <v>57</v>
      </c>
      <c r="MV317" s="151">
        <v>27</v>
      </c>
      <c r="MW317" s="151">
        <v>16</v>
      </c>
      <c r="MX317" s="151">
        <v>16</v>
      </c>
      <c r="MY317" s="151">
        <v>40</v>
      </c>
      <c r="MZ317" s="151">
        <v>15</v>
      </c>
      <c r="NA317" s="151">
        <v>775</v>
      </c>
      <c r="NB317" s="151">
        <v>119</v>
      </c>
      <c r="NC317" s="151">
        <v>21</v>
      </c>
      <c r="ND317" s="151">
        <v>293</v>
      </c>
      <c r="NE317" s="151">
        <v>14</v>
      </c>
      <c r="NF317" s="151">
        <v>108</v>
      </c>
      <c r="NG317" s="151">
        <v>18</v>
      </c>
      <c r="NH317" s="151">
        <v>53</v>
      </c>
      <c r="NI317" s="151">
        <v>31</v>
      </c>
      <c r="NJ317" s="151">
        <v>163</v>
      </c>
      <c r="NK317" s="151">
        <v>19</v>
      </c>
      <c r="NL317" s="151">
        <v>11</v>
      </c>
      <c r="NM317" s="151">
        <v>99</v>
      </c>
      <c r="NN317" s="151">
        <v>67</v>
      </c>
      <c r="NO317" s="151">
        <v>263</v>
      </c>
      <c r="NP317" s="151">
        <v>884</v>
      </c>
      <c r="NQ317" s="151">
        <v>1014</v>
      </c>
      <c r="NR317" s="151">
        <v>204</v>
      </c>
      <c r="NS317" s="151">
        <v>48</v>
      </c>
      <c r="NT317" s="151">
        <v>25</v>
      </c>
      <c r="NU317" s="151">
        <v>46</v>
      </c>
      <c r="NV317" s="151">
        <v>8</v>
      </c>
      <c r="NW317" s="151">
        <v>10</v>
      </c>
      <c r="NX317" s="151">
        <v>0</v>
      </c>
      <c r="NY317" s="151">
        <v>41</v>
      </c>
      <c r="NZ317" s="151">
        <v>3423</v>
      </c>
      <c r="OA317" s="151">
        <v>115</v>
      </c>
      <c r="OB317" s="151">
        <v>54</v>
      </c>
      <c r="OC317" s="151">
        <v>117</v>
      </c>
      <c r="OD317" s="151"/>
      <c r="OE317" s="151"/>
      <c r="OF317" s="151"/>
      <c r="OG317" s="151"/>
      <c r="OH317" s="151"/>
      <c r="OI317" s="151"/>
      <c r="OJ317" s="151">
        <v>361</v>
      </c>
      <c r="OK317" s="151">
        <v>141</v>
      </c>
      <c r="OL317" s="151">
        <v>438</v>
      </c>
      <c r="OM317" s="151">
        <v>31</v>
      </c>
      <c r="ON317" s="151">
        <v>87</v>
      </c>
      <c r="OO317" s="152">
        <v>747</v>
      </c>
      <c r="OP317" s="142">
        <v>43440</v>
      </c>
      <c r="OQ317" s="153">
        <v>10416</v>
      </c>
      <c r="OR317" s="151"/>
      <c r="OS317" s="151"/>
      <c r="OT317" s="151"/>
      <c r="OU317" s="151"/>
      <c r="OV317" s="151"/>
      <c r="OW317" s="151">
        <v>3877</v>
      </c>
      <c r="OX317" s="151">
        <v>-811</v>
      </c>
      <c r="OY317" s="151"/>
      <c r="OZ317" s="151"/>
      <c r="PA317" s="151"/>
      <c r="PB317" s="151"/>
      <c r="PC317" s="151"/>
      <c r="PD317" s="151"/>
      <c r="PE317" s="151"/>
      <c r="PF317" s="151"/>
      <c r="PG317" s="151"/>
      <c r="PH317" s="151"/>
      <c r="PI317" s="151"/>
      <c r="PJ317" s="154"/>
      <c r="PK317" s="142">
        <v>13482</v>
      </c>
      <c r="PL317" s="142">
        <v>56921</v>
      </c>
    </row>
    <row r="318" spans="1:428" ht="15" x14ac:dyDescent="0.25">
      <c r="A318" s="156" t="s">
        <v>643</v>
      </c>
      <c r="B318" s="157" t="s">
        <v>739</v>
      </c>
      <c r="C318" s="147" t="s">
        <v>496</v>
      </c>
      <c r="D318" s="153"/>
      <c r="E318" s="151"/>
      <c r="F318" s="151"/>
      <c r="G318" s="151"/>
      <c r="H318" s="151"/>
      <c r="I318" s="151"/>
      <c r="J318" s="151"/>
      <c r="K318" s="151"/>
      <c r="L318" s="151"/>
      <c r="M318" s="151"/>
      <c r="N318" s="151"/>
      <c r="O318" s="151"/>
      <c r="P318" s="151"/>
      <c r="Q318" s="151">
        <v>1</v>
      </c>
      <c r="R318" s="151"/>
      <c r="S318" s="151"/>
      <c r="T318" s="151"/>
      <c r="U318" s="151"/>
      <c r="V318" s="151"/>
      <c r="W318" s="151">
        <v>2</v>
      </c>
      <c r="X318" s="151">
        <v>11</v>
      </c>
      <c r="Y318" s="151">
        <v>97</v>
      </c>
      <c r="Z318" s="151">
        <v>3</v>
      </c>
      <c r="AA318" s="151"/>
      <c r="AB318" s="151"/>
      <c r="AC318" s="151"/>
      <c r="AD318" s="151">
        <v>1</v>
      </c>
      <c r="AE318" s="151"/>
      <c r="AF318" s="151"/>
      <c r="AG318" s="151"/>
      <c r="AH318" s="151"/>
      <c r="AI318" s="151"/>
      <c r="AJ318" s="151"/>
      <c r="AK318" s="151"/>
      <c r="AL318" s="151"/>
      <c r="AM318" s="151">
        <v>3</v>
      </c>
      <c r="AN318" s="151"/>
      <c r="AO318" s="151"/>
      <c r="AP318" s="151"/>
      <c r="AQ318" s="151"/>
      <c r="AR318" s="151"/>
      <c r="AS318" s="151"/>
      <c r="AT318" s="151"/>
      <c r="AU318" s="151"/>
      <c r="AV318" s="151"/>
      <c r="AW318" s="151"/>
      <c r="AX318" s="151"/>
      <c r="AY318" s="151"/>
      <c r="AZ318" s="151"/>
      <c r="BA318" s="151"/>
      <c r="BB318" s="151"/>
      <c r="BC318" s="151"/>
      <c r="BD318" s="151"/>
      <c r="BE318" s="151"/>
      <c r="BF318" s="151"/>
      <c r="BG318" s="151"/>
      <c r="BH318" s="151"/>
      <c r="BI318" s="151"/>
      <c r="BJ318" s="151"/>
      <c r="BK318" s="151"/>
      <c r="BL318" s="151"/>
      <c r="BM318" s="151"/>
      <c r="BN318" s="151"/>
      <c r="BO318" s="151"/>
      <c r="BP318" s="151"/>
      <c r="BQ318" s="151"/>
      <c r="BR318" s="151"/>
      <c r="BS318" s="151"/>
      <c r="BT318" s="151"/>
      <c r="BU318" s="151"/>
      <c r="BV318" s="151"/>
      <c r="BW318" s="151"/>
      <c r="BX318" s="151"/>
      <c r="BY318" s="151"/>
      <c r="BZ318" s="151"/>
      <c r="CA318" s="151"/>
      <c r="CB318" s="151"/>
      <c r="CC318" s="151"/>
      <c r="CD318" s="151"/>
      <c r="CE318" s="151"/>
      <c r="CF318" s="151"/>
      <c r="CG318" s="151"/>
      <c r="CH318" s="151"/>
      <c r="CI318" s="151"/>
      <c r="CJ318" s="151"/>
      <c r="CK318" s="151"/>
      <c r="CL318" s="151"/>
      <c r="CM318" s="151"/>
      <c r="CN318" s="151"/>
      <c r="CO318" s="151"/>
      <c r="CP318" s="151"/>
      <c r="CQ318" s="151"/>
      <c r="CR318" s="151"/>
      <c r="CS318" s="151"/>
      <c r="CT318" s="151"/>
      <c r="CU318" s="151"/>
      <c r="CV318" s="151"/>
      <c r="CW318" s="151"/>
      <c r="CX318" s="151"/>
      <c r="CY318" s="151"/>
      <c r="CZ318" s="151"/>
      <c r="DA318" s="151"/>
      <c r="DB318" s="151"/>
      <c r="DC318" s="151"/>
      <c r="DD318" s="151"/>
      <c r="DE318" s="151"/>
      <c r="DF318" s="151"/>
      <c r="DG318" s="151"/>
      <c r="DH318" s="151"/>
      <c r="DI318" s="151"/>
      <c r="DJ318" s="151"/>
      <c r="DK318" s="151"/>
      <c r="DL318" s="151"/>
      <c r="DM318" s="151"/>
      <c r="DN318" s="151"/>
      <c r="DO318" s="151"/>
      <c r="DP318" s="151"/>
      <c r="DQ318" s="151"/>
      <c r="DR318" s="151"/>
      <c r="DS318" s="151"/>
      <c r="DT318" s="151"/>
      <c r="DU318" s="151"/>
      <c r="DV318" s="151"/>
      <c r="DW318" s="151"/>
      <c r="DX318" s="151"/>
      <c r="DY318" s="151"/>
      <c r="DZ318" s="151"/>
      <c r="EA318" s="151"/>
      <c r="EB318" s="151"/>
      <c r="EC318" s="151"/>
      <c r="ED318" s="151"/>
      <c r="EE318" s="151"/>
      <c r="EF318" s="151"/>
      <c r="EG318" s="151"/>
      <c r="EH318" s="151"/>
      <c r="EI318" s="151"/>
      <c r="EJ318" s="151"/>
      <c r="EK318" s="151"/>
      <c r="EL318" s="151"/>
      <c r="EM318" s="151"/>
      <c r="EN318" s="151"/>
      <c r="EO318" s="151"/>
      <c r="EP318" s="151"/>
      <c r="EQ318" s="151"/>
      <c r="ER318" s="151"/>
      <c r="ES318" s="151"/>
      <c r="ET318" s="151"/>
      <c r="EU318" s="151"/>
      <c r="EV318" s="151"/>
      <c r="EW318" s="151"/>
      <c r="EX318" s="151"/>
      <c r="EY318" s="151"/>
      <c r="EZ318" s="151"/>
      <c r="FA318" s="151"/>
      <c r="FB318" s="151"/>
      <c r="FC318" s="151"/>
      <c r="FD318" s="151"/>
      <c r="FE318" s="151"/>
      <c r="FF318" s="151"/>
      <c r="FG318" s="151"/>
      <c r="FH318" s="151"/>
      <c r="FI318" s="151"/>
      <c r="FJ318" s="151"/>
      <c r="FK318" s="151"/>
      <c r="FL318" s="151"/>
      <c r="FM318" s="151"/>
      <c r="FN318" s="151"/>
      <c r="FO318" s="151"/>
      <c r="FP318" s="151"/>
      <c r="FQ318" s="151"/>
      <c r="FR318" s="151"/>
      <c r="FS318" s="151"/>
      <c r="FT318" s="151"/>
      <c r="FU318" s="151"/>
      <c r="FV318" s="151"/>
      <c r="FW318" s="151"/>
      <c r="FX318" s="151"/>
      <c r="FY318" s="151"/>
      <c r="FZ318" s="151"/>
      <c r="GA318" s="151"/>
      <c r="GB318" s="151"/>
      <c r="GC318" s="151"/>
      <c r="GD318" s="151"/>
      <c r="GE318" s="151"/>
      <c r="GF318" s="151"/>
      <c r="GG318" s="151"/>
      <c r="GH318" s="151"/>
      <c r="GI318" s="151"/>
      <c r="GJ318" s="151"/>
      <c r="GK318" s="151"/>
      <c r="GL318" s="151"/>
      <c r="GM318" s="151"/>
      <c r="GN318" s="151"/>
      <c r="GO318" s="151"/>
      <c r="GP318" s="151"/>
      <c r="GQ318" s="151"/>
      <c r="GR318" s="151"/>
      <c r="GS318" s="151"/>
      <c r="GT318" s="151"/>
      <c r="GU318" s="151"/>
      <c r="GV318" s="151"/>
      <c r="GW318" s="151"/>
      <c r="GX318" s="151"/>
      <c r="GY318" s="151"/>
      <c r="GZ318" s="151"/>
      <c r="HA318" s="151"/>
      <c r="HB318" s="151"/>
      <c r="HC318" s="151"/>
      <c r="HD318" s="151"/>
      <c r="HE318" s="151"/>
      <c r="HF318" s="151"/>
      <c r="HG318" s="151"/>
      <c r="HH318" s="151"/>
      <c r="HI318" s="151"/>
      <c r="HJ318" s="151"/>
      <c r="HK318" s="151"/>
      <c r="HL318" s="151"/>
      <c r="HM318" s="151"/>
      <c r="HN318" s="151"/>
      <c r="HO318" s="151"/>
      <c r="HP318" s="151"/>
      <c r="HQ318" s="151"/>
      <c r="HR318" s="151"/>
      <c r="HS318" s="151"/>
      <c r="HT318" s="151"/>
      <c r="HU318" s="151"/>
      <c r="HV318" s="151"/>
      <c r="HW318" s="151"/>
      <c r="HX318" s="151"/>
      <c r="HY318" s="151"/>
      <c r="HZ318" s="151"/>
      <c r="IA318" s="151"/>
      <c r="IB318" s="151"/>
      <c r="IC318" s="151"/>
      <c r="ID318" s="151"/>
      <c r="IE318" s="151"/>
      <c r="IF318" s="151"/>
      <c r="IG318" s="151"/>
      <c r="IH318" s="151"/>
      <c r="II318" s="151"/>
      <c r="IJ318" s="151"/>
      <c r="IK318" s="151"/>
      <c r="IL318" s="151"/>
      <c r="IM318" s="151"/>
      <c r="IN318" s="151"/>
      <c r="IO318" s="151"/>
      <c r="IP318" s="151"/>
      <c r="IQ318" s="151"/>
      <c r="IR318" s="151"/>
      <c r="IS318" s="151"/>
      <c r="IT318" s="151"/>
      <c r="IU318" s="151"/>
      <c r="IV318" s="151"/>
      <c r="IW318" s="151"/>
      <c r="IX318" s="151"/>
      <c r="IY318" s="151"/>
      <c r="IZ318" s="151"/>
      <c r="JA318" s="151"/>
      <c r="JB318" s="151"/>
      <c r="JC318" s="151"/>
      <c r="JD318" s="151"/>
      <c r="JE318" s="151"/>
      <c r="JF318" s="151"/>
      <c r="JG318" s="151"/>
      <c r="JH318" s="151"/>
      <c r="JI318" s="151"/>
      <c r="JJ318" s="151"/>
      <c r="JK318" s="151"/>
      <c r="JL318" s="151">
        <v>5</v>
      </c>
      <c r="JM318" s="151">
        <v>20</v>
      </c>
      <c r="JN318" s="151">
        <v>11</v>
      </c>
      <c r="JO318" s="151">
        <v>5</v>
      </c>
      <c r="JP318" s="151">
        <v>10</v>
      </c>
      <c r="JQ318" s="151">
        <v>4</v>
      </c>
      <c r="JR318" s="151">
        <v>3</v>
      </c>
      <c r="JS318" s="151"/>
      <c r="JT318" s="151">
        <v>12</v>
      </c>
      <c r="JU318" s="151">
        <v>2</v>
      </c>
      <c r="JV318" s="151"/>
      <c r="JW318" s="151">
        <v>20</v>
      </c>
      <c r="JX318" s="151">
        <v>4</v>
      </c>
      <c r="JY318" s="151">
        <v>3</v>
      </c>
      <c r="JZ318" s="151">
        <v>8</v>
      </c>
      <c r="KA318" s="151">
        <v>4</v>
      </c>
      <c r="KB318" s="151">
        <v>8</v>
      </c>
      <c r="KC318" s="151">
        <v>4</v>
      </c>
      <c r="KD318" s="151">
        <v>22</v>
      </c>
      <c r="KE318" s="151">
        <v>3</v>
      </c>
      <c r="KF318" s="151">
        <v>1</v>
      </c>
      <c r="KG318" s="151"/>
      <c r="KH318" s="151"/>
      <c r="KI318" s="151">
        <v>7</v>
      </c>
      <c r="KJ318" s="151"/>
      <c r="KK318" s="151"/>
      <c r="KL318" s="151">
        <v>28</v>
      </c>
      <c r="KM318" s="151"/>
      <c r="KN318" s="151">
        <v>3</v>
      </c>
      <c r="KO318" s="151">
        <v>1239</v>
      </c>
      <c r="KP318" s="151">
        <v>115</v>
      </c>
      <c r="KQ318" s="151">
        <v>2</v>
      </c>
      <c r="KR318" s="151"/>
      <c r="KS318" s="151">
        <v>45</v>
      </c>
      <c r="KT318" s="151">
        <v>1</v>
      </c>
      <c r="KU318" s="151"/>
      <c r="KV318" s="151">
        <v>4</v>
      </c>
      <c r="KW318" s="151"/>
      <c r="KX318" s="151"/>
      <c r="KY318" s="151"/>
      <c r="KZ318" s="151">
        <v>19</v>
      </c>
      <c r="LA318" s="151">
        <v>39</v>
      </c>
      <c r="LB318" s="151">
        <v>133</v>
      </c>
      <c r="LC318" s="151">
        <v>0</v>
      </c>
      <c r="LD318" s="151">
        <v>123</v>
      </c>
      <c r="LE318" s="151">
        <v>46</v>
      </c>
      <c r="LF318" s="151">
        <v>103</v>
      </c>
      <c r="LG318" s="151">
        <v>23</v>
      </c>
      <c r="LH318" s="151">
        <v>5</v>
      </c>
      <c r="LI318" s="151"/>
      <c r="LJ318" s="151">
        <v>7</v>
      </c>
      <c r="LK318" s="151"/>
      <c r="LL318" s="151"/>
      <c r="LM318" s="151"/>
      <c r="LN318" s="151">
        <v>149</v>
      </c>
      <c r="LO318" s="151">
        <v>1</v>
      </c>
      <c r="LP318" s="151">
        <v>11</v>
      </c>
      <c r="LQ318" s="151">
        <v>1</v>
      </c>
      <c r="LR318" s="151">
        <v>28</v>
      </c>
      <c r="LS318" s="151">
        <v>15</v>
      </c>
      <c r="LT318" s="151">
        <v>7</v>
      </c>
      <c r="LU318" s="151">
        <v>8</v>
      </c>
      <c r="LV318" s="151">
        <v>3</v>
      </c>
      <c r="LW318" s="151">
        <v>3</v>
      </c>
      <c r="LX318" s="151">
        <v>53</v>
      </c>
      <c r="LY318" s="151">
        <v>150</v>
      </c>
      <c r="LZ318" s="151">
        <v>5</v>
      </c>
      <c r="MA318" s="151">
        <v>216</v>
      </c>
      <c r="MB318" s="151">
        <v>3</v>
      </c>
      <c r="MC318" s="151"/>
      <c r="MD318" s="151"/>
      <c r="ME318" s="151"/>
      <c r="MF318" s="151">
        <v>6</v>
      </c>
      <c r="MG318" s="151">
        <v>5</v>
      </c>
      <c r="MH318" s="151">
        <v>17</v>
      </c>
      <c r="MI318" s="151">
        <v>2</v>
      </c>
      <c r="MJ318" s="151">
        <v>4</v>
      </c>
      <c r="MK318" s="151">
        <v>1</v>
      </c>
      <c r="ML318" s="151">
        <v>10</v>
      </c>
      <c r="MM318" s="151">
        <v>8</v>
      </c>
      <c r="MN318" s="151">
        <v>2</v>
      </c>
      <c r="MO318" s="151">
        <v>3</v>
      </c>
      <c r="MP318" s="151">
        <v>0</v>
      </c>
      <c r="MQ318" s="151"/>
      <c r="MR318" s="151">
        <v>1</v>
      </c>
      <c r="MS318" s="151"/>
      <c r="MT318" s="151">
        <v>8</v>
      </c>
      <c r="MU318" s="151">
        <v>2</v>
      </c>
      <c r="MV318" s="151">
        <v>3</v>
      </c>
      <c r="MW318" s="151">
        <v>2</v>
      </c>
      <c r="MX318" s="151">
        <v>0</v>
      </c>
      <c r="MY318" s="151">
        <v>2</v>
      </c>
      <c r="MZ318" s="151">
        <v>1</v>
      </c>
      <c r="NA318" s="151">
        <v>11</v>
      </c>
      <c r="NB318" s="151">
        <v>2</v>
      </c>
      <c r="NC318" s="151"/>
      <c r="ND318" s="151">
        <v>1</v>
      </c>
      <c r="NE318" s="151">
        <v>1</v>
      </c>
      <c r="NF318" s="151">
        <v>0</v>
      </c>
      <c r="NG318" s="151"/>
      <c r="NH318" s="151"/>
      <c r="NI318" s="151">
        <v>2</v>
      </c>
      <c r="NJ318" s="151">
        <v>3</v>
      </c>
      <c r="NK318" s="151"/>
      <c r="NL318" s="151"/>
      <c r="NM318" s="151">
        <v>41</v>
      </c>
      <c r="NN318" s="151">
        <v>1</v>
      </c>
      <c r="NO318" s="151">
        <v>7</v>
      </c>
      <c r="NP318" s="151">
        <v>4</v>
      </c>
      <c r="NQ318" s="151">
        <v>4</v>
      </c>
      <c r="NR318" s="151">
        <v>1</v>
      </c>
      <c r="NS318" s="151">
        <v>4</v>
      </c>
      <c r="NT318" s="151">
        <v>7</v>
      </c>
      <c r="NU318" s="151">
        <v>7</v>
      </c>
      <c r="NV318" s="151">
        <v>2</v>
      </c>
      <c r="NW318" s="151">
        <v>2</v>
      </c>
      <c r="NX318" s="151">
        <v>0</v>
      </c>
      <c r="NY318" s="151">
        <v>2</v>
      </c>
      <c r="NZ318" s="151"/>
      <c r="OA318" s="151">
        <v>63</v>
      </c>
      <c r="OB318" s="151">
        <v>83</v>
      </c>
      <c r="OC318" s="151">
        <v>38</v>
      </c>
      <c r="OD318" s="151"/>
      <c r="OE318" s="151">
        <v>284</v>
      </c>
      <c r="OF318" s="151">
        <v>7</v>
      </c>
      <c r="OG318" s="151">
        <v>1</v>
      </c>
      <c r="OH318" s="151">
        <v>21</v>
      </c>
      <c r="OI318" s="151">
        <v>111</v>
      </c>
      <c r="OJ318" s="151">
        <v>361</v>
      </c>
      <c r="OK318" s="151">
        <v>249</v>
      </c>
      <c r="OL318" s="151">
        <v>955</v>
      </c>
      <c r="OM318" s="151"/>
      <c r="ON318" s="151"/>
      <c r="OO318" s="152">
        <v>12</v>
      </c>
      <c r="OP318" s="142">
        <v>5231</v>
      </c>
      <c r="OQ318" s="153">
        <v>4546</v>
      </c>
      <c r="OR318" s="151"/>
      <c r="OS318" s="151"/>
      <c r="OT318" s="151"/>
      <c r="OU318" s="151"/>
      <c r="OV318" s="151"/>
      <c r="OW318" s="151">
        <v>829</v>
      </c>
      <c r="OX318" s="151">
        <v>-3</v>
      </c>
      <c r="OY318" s="151"/>
      <c r="OZ318" s="151"/>
      <c r="PA318" s="151"/>
      <c r="PB318" s="151"/>
      <c r="PC318" s="151"/>
      <c r="PD318" s="151"/>
      <c r="PE318" s="151"/>
      <c r="PF318" s="151"/>
      <c r="PG318" s="151"/>
      <c r="PH318" s="151"/>
      <c r="PI318" s="151"/>
      <c r="PJ318" s="154"/>
      <c r="PK318" s="142">
        <v>5372</v>
      </c>
      <c r="PL318" s="142">
        <v>10603</v>
      </c>
    </row>
    <row r="319" spans="1:428" ht="15" x14ac:dyDescent="0.25">
      <c r="A319" s="156" t="s">
        <v>644</v>
      </c>
      <c r="B319" s="157" t="s">
        <v>739</v>
      </c>
      <c r="C319" s="147" t="s">
        <v>497</v>
      </c>
      <c r="D319" s="153">
        <v>16</v>
      </c>
      <c r="E319" s="151">
        <v>16</v>
      </c>
      <c r="F319" s="151">
        <v>11</v>
      </c>
      <c r="G319" s="151">
        <v>11</v>
      </c>
      <c r="H319" s="151">
        <v>2</v>
      </c>
      <c r="I319" s="151">
        <v>53</v>
      </c>
      <c r="J319" s="151">
        <v>8</v>
      </c>
      <c r="K319" s="151">
        <v>5</v>
      </c>
      <c r="L319" s="151">
        <v>19</v>
      </c>
      <c r="M319" s="151">
        <v>27</v>
      </c>
      <c r="N319" s="151">
        <v>0</v>
      </c>
      <c r="O319" s="151">
        <v>8</v>
      </c>
      <c r="P319" s="151">
        <v>12</v>
      </c>
      <c r="Q319" s="151">
        <v>167</v>
      </c>
      <c r="R319" s="151">
        <v>63</v>
      </c>
      <c r="S319" s="151">
        <v>3</v>
      </c>
      <c r="T319" s="151">
        <v>13</v>
      </c>
      <c r="U319" s="151">
        <v>33</v>
      </c>
      <c r="V319" s="151">
        <v>50</v>
      </c>
      <c r="W319" s="151">
        <v>93</v>
      </c>
      <c r="X319" s="151">
        <v>148</v>
      </c>
      <c r="Y319" s="151">
        <v>531</v>
      </c>
      <c r="Z319" s="151">
        <v>94</v>
      </c>
      <c r="AA319" s="151">
        <v>14</v>
      </c>
      <c r="AB319" s="151">
        <v>15</v>
      </c>
      <c r="AC319" s="151">
        <v>1</v>
      </c>
      <c r="AD319" s="151">
        <v>111</v>
      </c>
      <c r="AE319" s="151">
        <v>102</v>
      </c>
      <c r="AF319" s="151">
        <v>89</v>
      </c>
      <c r="AG319" s="151">
        <v>34</v>
      </c>
      <c r="AH319" s="151">
        <v>204</v>
      </c>
      <c r="AI319" s="151">
        <v>15</v>
      </c>
      <c r="AJ319" s="151">
        <v>38</v>
      </c>
      <c r="AK319" s="151">
        <v>5</v>
      </c>
      <c r="AL319" s="151">
        <v>159</v>
      </c>
      <c r="AM319" s="151">
        <v>49</v>
      </c>
      <c r="AN319" s="151">
        <v>40</v>
      </c>
      <c r="AO319" s="151">
        <v>17</v>
      </c>
      <c r="AP319" s="151">
        <v>12</v>
      </c>
      <c r="AQ319" s="151">
        <v>33</v>
      </c>
      <c r="AR319" s="151">
        <v>36</v>
      </c>
      <c r="AS319" s="151">
        <v>58</v>
      </c>
      <c r="AT319" s="151">
        <v>10</v>
      </c>
      <c r="AU319" s="151">
        <v>42</v>
      </c>
      <c r="AV319" s="151">
        <v>3</v>
      </c>
      <c r="AW319" s="151">
        <v>15</v>
      </c>
      <c r="AX319" s="151">
        <v>8</v>
      </c>
      <c r="AY319" s="151">
        <v>7</v>
      </c>
      <c r="AZ319" s="151">
        <v>7</v>
      </c>
      <c r="BA319" s="151">
        <v>1</v>
      </c>
      <c r="BB319" s="151">
        <v>6</v>
      </c>
      <c r="BC319" s="151">
        <v>13</v>
      </c>
      <c r="BD319" s="151">
        <v>52</v>
      </c>
      <c r="BE319" s="151">
        <v>23</v>
      </c>
      <c r="BF319" s="151">
        <v>6</v>
      </c>
      <c r="BG319" s="151">
        <v>16</v>
      </c>
      <c r="BH319" s="151">
        <v>20</v>
      </c>
      <c r="BI319" s="151">
        <v>19</v>
      </c>
      <c r="BJ319" s="151">
        <v>5</v>
      </c>
      <c r="BK319" s="151">
        <v>17</v>
      </c>
      <c r="BL319" s="151">
        <v>11</v>
      </c>
      <c r="BM319" s="151">
        <v>36</v>
      </c>
      <c r="BN319" s="151">
        <v>8</v>
      </c>
      <c r="BO319" s="151">
        <v>7</v>
      </c>
      <c r="BP319" s="151">
        <v>13</v>
      </c>
      <c r="BQ319" s="151">
        <v>22</v>
      </c>
      <c r="BR319" s="151">
        <v>40</v>
      </c>
      <c r="BS319" s="151">
        <v>23</v>
      </c>
      <c r="BT319" s="151">
        <v>12</v>
      </c>
      <c r="BU319" s="151">
        <v>21</v>
      </c>
      <c r="BV319" s="151">
        <v>6</v>
      </c>
      <c r="BW319" s="151">
        <v>8</v>
      </c>
      <c r="BX319" s="151">
        <v>12</v>
      </c>
      <c r="BY319" s="151">
        <v>26</v>
      </c>
      <c r="BZ319" s="151">
        <v>33</v>
      </c>
      <c r="CA319" s="151">
        <v>14</v>
      </c>
      <c r="CB319" s="151"/>
      <c r="CC319" s="151">
        <v>30</v>
      </c>
      <c r="CD319" s="151">
        <v>4</v>
      </c>
      <c r="CE319" s="151">
        <v>7</v>
      </c>
      <c r="CF319" s="151">
        <v>34</v>
      </c>
      <c r="CG319" s="151">
        <v>9</v>
      </c>
      <c r="CH319" s="151">
        <v>19</v>
      </c>
      <c r="CI319" s="151">
        <v>7</v>
      </c>
      <c r="CJ319" s="151">
        <v>17</v>
      </c>
      <c r="CK319" s="151">
        <v>6</v>
      </c>
      <c r="CL319" s="151">
        <v>5</v>
      </c>
      <c r="CM319" s="151">
        <v>29</v>
      </c>
      <c r="CN319" s="151">
        <v>9</v>
      </c>
      <c r="CO319" s="151">
        <v>1</v>
      </c>
      <c r="CP319" s="151">
        <v>21</v>
      </c>
      <c r="CQ319" s="151">
        <v>10</v>
      </c>
      <c r="CR319" s="151">
        <v>10</v>
      </c>
      <c r="CS319" s="151">
        <v>9</v>
      </c>
      <c r="CT319" s="151">
        <v>8</v>
      </c>
      <c r="CU319" s="151">
        <v>9</v>
      </c>
      <c r="CV319" s="151">
        <v>17</v>
      </c>
      <c r="CW319" s="151">
        <v>13</v>
      </c>
      <c r="CX319" s="151">
        <v>15</v>
      </c>
      <c r="CY319" s="151">
        <v>9</v>
      </c>
      <c r="CZ319" s="151">
        <v>2</v>
      </c>
      <c r="DA319" s="151">
        <v>38</v>
      </c>
      <c r="DB319" s="151">
        <v>7</v>
      </c>
      <c r="DC319" s="151">
        <v>31</v>
      </c>
      <c r="DD319" s="151">
        <v>15</v>
      </c>
      <c r="DE319" s="151">
        <v>2</v>
      </c>
      <c r="DF319" s="151">
        <v>19</v>
      </c>
      <c r="DG319" s="151">
        <v>7</v>
      </c>
      <c r="DH319" s="151">
        <v>13</v>
      </c>
      <c r="DI319" s="151">
        <v>8</v>
      </c>
      <c r="DJ319" s="151"/>
      <c r="DK319" s="151"/>
      <c r="DL319" s="151">
        <v>1</v>
      </c>
      <c r="DM319" s="151">
        <v>0</v>
      </c>
      <c r="DN319" s="151">
        <v>0</v>
      </c>
      <c r="DO319" s="151">
        <v>0</v>
      </c>
      <c r="DP319" s="151">
        <v>0</v>
      </c>
      <c r="DQ319" s="151">
        <v>1</v>
      </c>
      <c r="DR319" s="151">
        <v>11</v>
      </c>
      <c r="DS319" s="151">
        <v>13</v>
      </c>
      <c r="DT319" s="151">
        <v>0</v>
      </c>
      <c r="DU319" s="151"/>
      <c r="DV319" s="151">
        <v>2</v>
      </c>
      <c r="DW319" s="151">
        <v>2</v>
      </c>
      <c r="DX319" s="151">
        <v>1</v>
      </c>
      <c r="DY319" s="151">
        <v>5</v>
      </c>
      <c r="DZ319" s="151">
        <v>5</v>
      </c>
      <c r="EA319" s="151">
        <v>7</v>
      </c>
      <c r="EB319" s="151">
        <v>21</v>
      </c>
      <c r="EC319" s="151">
        <v>0</v>
      </c>
      <c r="ED319" s="151">
        <v>2</v>
      </c>
      <c r="EE319" s="151">
        <v>12</v>
      </c>
      <c r="EF319" s="151">
        <v>9</v>
      </c>
      <c r="EG319" s="151">
        <v>29</v>
      </c>
      <c r="EH319" s="151">
        <v>7</v>
      </c>
      <c r="EI319" s="151">
        <v>6</v>
      </c>
      <c r="EJ319" s="151">
        <v>30</v>
      </c>
      <c r="EK319" s="151">
        <v>1</v>
      </c>
      <c r="EL319" s="151">
        <v>3</v>
      </c>
      <c r="EM319" s="151">
        <v>0</v>
      </c>
      <c r="EN319" s="151">
        <v>7</v>
      </c>
      <c r="EO319" s="151">
        <v>13</v>
      </c>
      <c r="EP319" s="151">
        <v>3</v>
      </c>
      <c r="EQ319" s="151">
        <v>9</v>
      </c>
      <c r="ER319" s="151">
        <v>8</v>
      </c>
      <c r="ES319" s="151">
        <v>90</v>
      </c>
      <c r="ET319" s="151">
        <v>35</v>
      </c>
      <c r="EU319" s="151">
        <v>20</v>
      </c>
      <c r="EV319" s="151">
        <v>21</v>
      </c>
      <c r="EW319" s="151">
        <v>0</v>
      </c>
      <c r="EX319" s="151">
        <v>17</v>
      </c>
      <c r="EY319" s="151">
        <v>24</v>
      </c>
      <c r="EZ319" s="151">
        <v>10</v>
      </c>
      <c r="FA319" s="151">
        <v>34</v>
      </c>
      <c r="FB319" s="151">
        <v>44</v>
      </c>
      <c r="FC319" s="151">
        <v>19</v>
      </c>
      <c r="FD319" s="151">
        <v>32</v>
      </c>
      <c r="FE319" s="151">
        <v>29</v>
      </c>
      <c r="FF319" s="151">
        <v>13</v>
      </c>
      <c r="FG319" s="151">
        <v>17</v>
      </c>
      <c r="FH319" s="151">
        <v>28</v>
      </c>
      <c r="FI319" s="151"/>
      <c r="FJ319" s="151">
        <v>0</v>
      </c>
      <c r="FK319" s="151">
        <v>23</v>
      </c>
      <c r="FL319" s="151">
        <v>30</v>
      </c>
      <c r="FM319" s="151">
        <v>7</v>
      </c>
      <c r="FN319" s="151">
        <v>2</v>
      </c>
      <c r="FO319" s="151"/>
      <c r="FP319" s="151">
        <v>2</v>
      </c>
      <c r="FQ319" s="151">
        <v>22</v>
      </c>
      <c r="FR319" s="151">
        <v>18</v>
      </c>
      <c r="FS319" s="151">
        <v>6</v>
      </c>
      <c r="FT319" s="151">
        <v>24</v>
      </c>
      <c r="FU319" s="151">
        <v>12</v>
      </c>
      <c r="FV319" s="151">
        <v>11</v>
      </c>
      <c r="FW319" s="151">
        <v>50</v>
      </c>
      <c r="FX319" s="151">
        <v>12</v>
      </c>
      <c r="FY319" s="151">
        <v>14</v>
      </c>
      <c r="FZ319" s="151">
        <v>22</v>
      </c>
      <c r="GA319" s="151">
        <v>3</v>
      </c>
      <c r="GB319" s="151">
        <v>38</v>
      </c>
      <c r="GC319" s="151">
        <v>8</v>
      </c>
      <c r="GD319" s="151">
        <v>12</v>
      </c>
      <c r="GE319" s="151">
        <v>8</v>
      </c>
      <c r="GF319" s="151">
        <v>1</v>
      </c>
      <c r="GG319" s="151">
        <v>4</v>
      </c>
      <c r="GH319" s="151">
        <v>19</v>
      </c>
      <c r="GI319" s="151">
        <v>35</v>
      </c>
      <c r="GJ319" s="151">
        <v>29</v>
      </c>
      <c r="GK319" s="151">
        <v>15</v>
      </c>
      <c r="GL319" s="151">
        <v>16</v>
      </c>
      <c r="GM319" s="151">
        <v>4</v>
      </c>
      <c r="GN319" s="151">
        <v>6</v>
      </c>
      <c r="GO319" s="151">
        <v>1</v>
      </c>
      <c r="GP319" s="151">
        <v>5</v>
      </c>
      <c r="GQ319" s="151">
        <v>123</v>
      </c>
      <c r="GR319" s="151">
        <v>15</v>
      </c>
      <c r="GS319" s="151">
        <v>9</v>
      </c>
      <c r="GT319" s="151">
        <v>6</v>
      </c>
      <c r="GU319" s="151">
        <v>17</v>
      </c>
      <c r="GV319" s="151">
        <v>38</v>
      </c>
      <c r="GW319" s="151">
        <v>13</v>
      </c>
      <c r="GX319" s="151">
        <v>31</v>
      </c>
      <c r="GY319" s="151">
        <v>28</v>
      </c>
      <c r="GZ319" s="151">
        <v>10</v>
      </c>
      <c r="HA319" s="151">
        <v>85</v>
      </c>
      <c r="HB319" s="151">
        <v>24</v>
      </c>
      <c r="HC319" s="151">
        <v>54</v>
      </c>
      <c r="HD319" s="151">
        <v>11</v>
      </c>
      <c r="HE319" s="151">
        <v>34</v>
      </c>
      <c r="HF319" s="151">
        <v>23</v>
      </c>
      <c r="HG319" s="151">
        <v>28</v>
      </c>
      <c r="HH319" s="151">
        <v>23</v>
      </c>
      <c r="HI319" s="151">
        <v>51</v>
      </c>
      <c r="HJ319" s="151">
        <v>50</v>
      </c>
      <c r="HK319" s="151">
        <v>28</v>
      </c>
      <c r="HL319" s="151">
        <v>33</v>
      </c>
      <c r="HM319" s="151">
        <v>2</v>
      </c>
      <c r="HN319" s="151">
        <v>14</v>
      </c>
      <c r="HO319" s="151">
        <v>10</v>
      </c>
      <c r="HP319" s="151">
        <v>3</v>
      </c>
      <c r="HQ319" s="151">
        <v>3</v>
      </c>
      <c r="HR319" s="151">
        <v>11</v>
      </c>
      <c r="HS319" s="151">
        <v>6</v>
      </c>
      <c r="HT319" s="151">
        <v>3</v>
      </c>
      <c r="HU319" s="151">
        <v>6</v>
      </c>
      <c r="HV319" s="151">
        <v>14</v>
      </c>
      <c r="HW319" s="151">
        <v>15</v>
      </c>
      <c r="HX319" s="151">
        <v>67</v>
      </c>
      <c r="HY319" s="151">
        <v>19</v>
      </c>
      <c r="HZ319" s="151">
        <v>12</v>
      </c>
      <c r="IA319" s="151">
        <v>13</v>
      </c>
      <c r="IB319" s="151">
        <v>2</v>
      </c>
      <c r="IC319" s="151">
        <v>137</v>
      </c>
      <c r="ID319" s="151">
        <v>1</v>
      </c>
      <c r="IE319" s="151">
        <v>99</v>
      </c>
      <c r="IF319" s="151">
        <v>15</v>
      </c>
      <c r="IG319" s="151">
        <v>11</v>
      </c>
      <c r="IH319" s="151">
        <v>16</v>
      </c>
      <c r="II319" s="151"/>
      <c r="IJ319" s="151">
        <v>20</v>
      </c>
      <c r="IK319" s="151">
        <v>3</v>
      </c>
      <c r="IL319" s="151">
        <v>22</v>
      </c>
      <c r="IM319" s="151">
        <v>37</v>
      </c>
      <c r="IN319" s="151">
        <v>42</v>
      </c>
      <c r="IO319" s="151">
        <v>20</v>
      </c>
      <c r="IP319" s="151">
        <v>31</v>
      </c>
      <c r="IQ319" s="151">
        <v>14</v>
      </c>
      <c r="IR319" s="151">
        <v>17</v>
      </c>
      <c r="IS319" s="151">
        <v>32</v>
      </c>
      <c r="IT319" s="151">
        <v>17</v>
      </c>
      <c r="IU319" s="151">
        <v>15</v>
      </c>
      <c r="IV319" s="151">
        <v>12</v>
      </c>
      <c r="IW319" s="151">
        <v>13</v>
      </c>
      <c r="IX319" s="151">
        <v>19</v>
      </c>
      <c r="IY319" s="151">
        <v>29</v>
      </c>
      <c r="IZ319" s="151">
        <v>11</v>
      </c>
      <c r="JA319" s="151">
        <v>31</v>
      </c>
      <c r="JB319" s="151">
        <v>44</v>
      </c>
      <c r="JC319" s="151">
        <v>15</v>
      </c>
      <c r="JD319" s="151">
        <v>5</v>
      </c>
      <c r="JE319" s="151">
        <v>22</v>
      </c>
      <c r="JF319" s="151">
        <v>13</v>
      </c>
      <c r="JG319" s="151">
        <v>7</v>
      </c>
      <c r="JH319" s="151">
        <v>114</v>
      </c>
      <c r="JI319" s="151">
        <v>14</v>
      </c>
      <c r="JJ319" s="151">
        <v>4</v>
      </c>
      <c r="JK319" s="151">
        <v>19</v>
      </c>
      <c r="JL319" s="151">
        <v>2280</v>
      </c>
      <c r="JM319" s="151">
        <v>2696</v>
      </c>
      <c r="JN319" s="151">
        <v>3774</v>
      </c>
      <c r="JO319" s="151">
        <v>3364</v>
      </c>
      <c r="JP319" s="151">
        <v>5079</v>
      </c>
      <c r="JQ319" s="151">
        <v>478</v>
      </c>
      <c r="JR319" s="151">
        <v>2465</v>
      </c>
      <c r="JS319" s="151">
        <v>703</v>
      </c>
      <c r="JT319" s="151">
        <v>3854</v>
      </c>
      <c r="JU319" s="151">
        <v>409</v>
      </c>
      <c r="JV319" s="151"/>
      <c r="JW319" s="151">
        <v>1464</v>
      </c>
      <c r="JX319" s="151">
        <v>1484</v>
      </c>
      <c r="JY319" s="151">
        <v>1681</v>
      </c>
      <c r="JZ319" s="151">
        <v>542</v>
      </c>
      <c r="KA319" s="151">
        <v>921</v>
      </c>
      <c r="KB319" s="151">
        <v>1461</v>
      </c>
      <c r="KC319" s="151">
        <v>1282</v>
      </c>
      <c r="KD319" s="151">
        <v>1233</v>
      </c>
      <c r="KE319" s="151">
        <v>1540</v>
      </c>
      <c r="KF319" s="151">
        <v>171</v>
      </c>
      <c r="KG319" s="151">
        <v>5211</v>
      </c>
      <c r="KH319" s="151">
        <v>199</v>
      </c>
      <c r="KI319" s="151">
        <v>177</v>
      </c>
      <c r="KJ319" s="151">
        <v>2911</v>
      </c>
      <c r="KK319" s="151">
        <v>6</v>
      </c>
      <c r="KL319" s="151">
        <v>393</v>
      </c>
      <c r="KM319" s="151">
        <v>27</v>
      </c>
      <c r="KN319" s="151">
        <v>112</v>
      </c>
      <c r="KO319" s="151">
        <v>13</v>
      </c>
      <c r="KP319" s="151">
        <v>13</v>
      </c>
      <c r="KQ319" s="151">
        <v>33</v>
      </c>
      <c r="KR319" s="151">
        <v>6</v>
      </c>
      <c r="KS319" s="151">
        <v>57</v>
      </c>
      <c r="KT319" s="151">
        <v>134</v>
      </c>
      <c r="KU319" s="151">
        <v>15</v>
      </c>
      <c r="KV319" s="151">
        <v>0</v>
      </c>
      <c r="KW319" s="151">
        <v>0</v>
      </c>
      <c r="KX319" s="151">
        <v>28</v>
      </c>
      <c r="KY319" s="151">
        <v>137</v>
      </c>
      <c r="KZ319" s="151">
        <v>206</v>
      </c>
      <c r="LA319" s="151">
        <v>123</v>
      </c>
      <c r="LB319" s="151">
        <v>29</v>
      </c>
      <c r="LC319" s="151">
        <v>0</v>
      </c>
      <c r="LD319" s="151">
        <v>20552</v>
      </c>
      <c r="LE319" s="151">
        <v>23862</v>
      </c>
      <c r="LF319" s="151">
        <v>10361</v>
      </c>
      <c r="LG319" s="151">
        <v>12652</v>
      </c>
      <c r="LH319" s="151"/>
      <c r="LI319" s="151">
        <v>6</v>
      </c>
      <c r="LJ319" s="151"/>
      <c r="LK319" s="151">
        <v>331</v>
      </c>
      <c r="LL319" s="151">
        <v>72720</v>
      </c>
      <c r="LM319" s="151">
        <v>2255</v>
      </c>
      <c r="LN319" s="151">
        <v>11112</v>
      </c>
      <c r="LO319" s="151">
        <v>947</v>
      </c>
      <c r="LP319" s="151">
        <v>516</v>
      </c>
      <c r="LQ319" s="151">
        <v>217</v>
      </c>
      <c r="LR319" s="151">
        <v>5223</v>
      </c>
      <c r="LS319" s="151">
        <v>926</v>
      </c>
      <c r="LT319" s="151">
        <v>88</v>
      </c>
      <c r="LU319" s="151">
        <v>193</v>
      </c>
      <c r="LV319" s="151">
        <v>428</v>
      </c>
      <c r="LW319" s="151">
        <v>1492</v>
      </c>
      <c r="LX319" s="151">
        <v>177</v>
      </c>
      <c r="LY319" s="151">
        <v>1065</v>
      </c>
      <c r="LZ319" s="151">
        <v>277</v>
      </c>
      <c r="MA319" s="151">
        <v>120</v>
      </c>
      <c r="MB319" s="151">
        <v>532</v>
      </c>
      <c r="MC319" s="151">
        <v>18</v>
      </c>
      <c r="MD319" s="151">
        <v>9</v>
      </c>
      <c r="ME319" s="151">
        <v>17</v>
      </c>
      <c r="MF319" s="151">
        <v>588</v>
      </c>
      <c r="MG319" s="151">
        <v>15539</v>
      </c>
      <c r="MH319" s="151">
        <v>426</v>
      </c>
      <c r="MI319" s="151">
        <v>197</v>
      </c>
      <c r="MJ319" s="151">
        <v>761</v>
      </c>
      <c r="MK319" s="151">
        <v>26</v>
      </c>
      <c r="ML319" s="151">
        <v>249</v>
      </c>
      <c r="MM319" s="151">
        <v>712</v>
      </c>
      <c r="MN319" s="151">
        <v>38</v>
      </c>
      <c r="MO319" s="151">
        <v>401</v>
      </c>
      <c r="MP319" s="151">
        <v>22</v>
      </c>
      <c r="MQ319" s="151">
        <v>18</v>
      </c>
      <c r="MR319" s="151">
        <v>9</v>
      </c>
      <c r="MS319" s="151">
        <v>262</v>
      </c>
      <c r="MT319" s="151">
        <v>665</v>
      </c>
      <c r="MU319" s="151">
        <v>86</v>
      </c>
      <c r="MV319" s="151">
        <v>41</v>
      </c>
      <c r="MW319" s="151">
        <v>384</v>
      </c>
      <c r="MX319" s="151">
        <v>14</v>
      </c>
      <c r="MY319" s="151">
        <v>61</v>
      </c>
      <c r="MZ319" s="151">
        <v>51</v>
      </c>
      <c r="NA319" s="151">
        <v>1391</v>
      </c>
      <c r="NB319" s="151">
        <v>180</v>
      </c>
      <c r="NC319" s="151">
        <v>123</v>
      </c>
      <c r="ND319" s="151">
        <v>185</v>
      </c>
      <c r="NE319" s="151">
        <v>8</v>
      </c>
      <c r="NF319" s="151">
        <v>102</v>
      </c>
      <c r="NG319" s="151">
        <v>18</v>
      </c>
      <c r="NH319" s="151">
        <v>56</v>
      </c>
      <c r="NI319" s="151">
        <v>1</v>
      </c>
      <c r="NJ319" s="151">
        <v>98</v>
      </c>
      <c r="NK319" s="151">
        <v>37</v>
      </c>
      <c r="NL319" s="151">
        <v>21</v>
      </c>
      <c r="NM319" s="151">
        <v>506</v>
      </c>
      <c r="NN319" s="151">
        <v>285</v>
      </c>
      <c r="NO319" s="151">
        <v>863</v>
      </c>
      <c r="NP319" s="151">
        <v>876</v>
      </c>
      <c r="NQ319" s="151">
        <v>1329</v>
      </c>
      <c r="NR319" s="151">
        <v>6197</v>
      </c>
      <c r="NS319" s="151">
        <v>233</v>
      </c>
      <c r="NT319" s="151">
        <v>3</v>
      </c>
      <c r="NU319" s="151">
        <v>107</v>
      </c>
      <c r="NV319" s="151">
        <v>15</v>
      </c>
      <c r="NW319" s="151">
        <v>262</v>
      </c>
      <c r="NX319" s="151">
        <v>0</v>
      </c>
      <c r="NY319" s="151">
        <v>81</v>
      </c>
      <c r="NZ319" s="151">
        <v>142</v>
      </c>
      <c r="OA319" s="151">
        <v>1663</v>
      </c>
      <c r="OB319" s="151">
        <v>1568</v>
      </c>
      <c r="OC319" s="151">
        <v>6334</v>
      </c>
      <c r="OD319" s="151"/>
      <c r="OE319" s="151"/>
      <c r="OF319" s="151"/>
      <c r="OG319" s="151">
        <v>181</v>
      </c>
      <c r="OH319" s="151">
        <v>110</v>
      </c>
      <c r="OI319" s="151">
        <v>430</v>
      </c>
      <c r="OJ319" s="151"/>
      <c r="OK319" s="151">
        <v>1424</v>
      </c>
      <c r="OL319" s="151">
        <v>7587</v>
      </c>
      <c r="OM319" s="151">
        <v>0</v>
      </c>
      <c r="ON319" s="151">
        <v>17</v>
      </c>
      <c r="OO319" s="152">
        <v>2927</v>
      </c>
      <c r="OP319" s="142">
        <v>275096</v>
      </c>
      <c r="OQ319" s="153">
        <v>42387</v>
      </c>
      <c r="OR319" s="151"/>
      <c r="OS319" s="151"/>
      <c r="OT319" s="151"/>
      <c r="OU319" s="151"/>
      <c r="OV319" s="151"/>
      <c r="OW319" s="151">
        <v>29227</v>
      </c>
      <c r="OX319" s="151"/>
      <c r="OY319" s="151"/>
      <c r="OZ319" s="151"/>
      <c r="PA319" s="151"/>
      <c r="PB319" s="151"/>
      <c r="PC319" s="151"/>
      <c r="PD319" s="151"/>
      <c r="PE319" s="151"/>
      <c r="PF319" s="151"/>
      <c r="PG319" s="151"/>
      <c r="PH319" s="151"/>
      <c r="PI319" s="151"/>
      <c r="PJ319" s="154"/>
      <c r="PK319" s="142">
        <v>71614</v>
      </c>
      <c r="PL319" s="142">
        <v>346710</v>
      </c>
    </row>
    <row r="320" spans="1:428" ht="15" x14ac:dyDescent="0.25">
      <c r="A320" s="156" t="s">
        <v>645</v>
      </c>
      <c r="B320" s="157" t="s">
        <v>740</v>
      </c>
      <c r="C320" s="147" t="s">
        <v>498</v>
      </c>
      <c r="D320" s="153">
        <v>263</v>
      </c>
      <c r="E320" s="151">
        <v>198</v>
      </c>
      <c r="F320" s="151">
        <v>170</v>
      </c>
      <c r="G320" s="151">
        <v>294</v>
      </c>
      <c r="H320" s="151">
        <v>182</v>
      </c>
      <c r="I320" s="151">
        <v>279</v>
      </c>
      <c r="J320" s="151">
        <v>308</v>
      </c>
      <c r="K320" s="151">
        <v>510</v>
      </c>
      <c r="L320" s="151">
        <v>249</v>
      </c>
      <c r="M320" s="151">
        <v>218</v>
      </c>
      <c r="N320" s="151">
        <v>79</v>
      </c>
      <c r="O320" s="151">
        <v>47</v>
      </c>
      <c r="P320" s="151">
        <v>129</v>
      </c>
      <c r="Q320" s="151">
        <v>1365</v>
      </c>
      <c r="R320" s="151">
        <v>237</v>
      </c>
      <c r="S320" s="151">
        <v>57</v>
      </c>
      <c r="T320" s="151">
        <v>77</v>
      </c>
      <c r="U320" s="151">
        <v>147</v>
      </c>
      <c r="V320" s="151">
        <v>142</v>
      </c>
      <c r="W320" s="151">
        <v>153</v>
      </c>
      <c r="X320" s="151">
        <v>375</v>
      </c>
      <c r="Y320" s="151">
        <v>7001</v>
      </c>
      <c r="Z320" s="151">
        <v>3368</v>
      </c>
      <c r="AA320" s="151">
        <v>219</v>
      </c>
      <c r="AB320" s="151">
        <v>90</v>
      </c>
      <c r="AC320" s="151">
        <v>198</v>
      </c>
      <c r="AD320" s="151">
        <v>937</v>
      </c>
      <c r="AE320" s="151">
        <v>276</v>
      </c>
      <c r="AF320" s="151">
        <v>429</v>
      </c>
      <c r="AG320" s="151">
        <v>571</v>
      </c>
      <c r="AH320" s="151">
        <v>1508</v>
      </c>
      <c r="AI320" s="151">
        <v>156</v>
      </c>
      <c r="AJ320" s="151">
        <v>344</v>
      </c>
      <c r="AK320" s="151">
        <v>655</v>
      </c>
      <c r="AL320" s="151">
        <v>1020</v>
      </c>
      <c r="AM320" s="151">
        <v>599</v>
      </c>
      <c r="AN320" s="151">
        <v>137</v>
      </c>
      <c r="AO320" s="151">
        <v>92</v>
      </c>
      <c r="AP320" s="151">
        <v>94</v>
      </c>
      <c r="AQ320" s="151">
        <v>109</v>
      </c>
      <c r="AR320" s="151">
        <v>53</v>
      </c>
      <c r="AS320" s="151">
        <v>159</v>
      </c>
      <c r="AT320" s="151">
        <v>32</v>
      </c>
      <c r="AU320" s="151">
        <v>161</v>
      </c>
      <c r="AV320" s="151">
        <v>27</v>
      </c>
      <c r="AW320" s="151">
        <v>56</v>
      </c>
      <c r="AX320" s="151">
        <v>32</v>
      </c>
      <c r="AY320" s="151">
        <v>20</v>
      </c>
      <c r="AZ320" s="151">
        <v>21</v>
      </c>
      <c r="BA320" s="151">
        <v>15</v>
      </c>
      <c r="BB320" s="151">
        <v>27</v>
      </c>
      <c r="BC320" s="151">
        <v>21</v>
      </c>
      <c r="BD320" s="151">
        <v>260</v>
      </c>
      <c r="BE320" s="151">
        <v>81</v>
      </c>
      <c r="BF320" s="151">
        <v>23</v>
      </c>
      <c r="BG320" s="151">
        <v>14</v>
      </c>
      <c r="BH320" s="151">
        <v>93</v>
      </c>
      <c r="BI320" s="151">
        <v>41</v>
      </c>
      <c r="BJ320" s="151">
        <v>74</v>
      </c>
      <c r="BK320" s="151">
        <v>44</v>
      </c>
      <c r="BL320" s="151">
        <v>52</v>
      </c>
      <c r="BM320" s="151">
        <v>61</v>
      </c>
      <c r="BN320" s="151">
        <v>34</v>
      </c>
      <c r="BO320" s="151">
        <v>58</v>
      </c>
      <c r="BP320" s="151">
        <v>47</v>
      </c>
      <c r="BQ320" s="151">
        <v>48</v>
      </c>
      <c r="BR320" s="151">
        <v>218</v>
      </c>
      <c r="BS320" s="151">
        <v>184</v>
      </c>
      <c r="BT320" s="151">
        <v>33</v>
      </c>
      <c r="BU320" s="151">
        <v>37</v>
      </c>
      <c r="BV320" s="151">
        <v>49</v>
      </c>
      <c r="BW320" s="151">
        <v>41</v>
      </c>
      <c r="BX320" s="151">
        <v>39</v>
      </c>
      <c r="BY320" s="151">
        <v>187</v>
      </c>
      <c r="BZ320" s="151">
        <v>159</v>
      </c>
      <c r="CA320" s="151">
        <v>117</v>
      </c>
      <c r="CB320" s="151">
        <v>27</v>
      </c>
      <c r="CC320" s="151">
        <v>111</v>
      </c>
      <c r="CD320" s="151">
        <v>26</v>
      </c>
      <c r="CE320" s="151">
        <v>28</v>
      </c>
      <c r="CF320" s="151">
        <v>61</v>
      </c>
      <c r="CG320" s="151">
        <v>60</v>
      </c>
      <c r="CH320" s="151">
        <v>111</v>
      </c>
      <c r="CI320" s="151">
        <v>21</v>
      </c>
      <c r="CJ320" s="151">
        <v>117</v>
      </c>
      <c r="CK320" s="151">
        <v>73</v>
      </c>
      <c r="CL320" s="151">
        <v>12</v>
      </c>
      <c r="CM320" s="151">
        <v>135</v>
      </c>
      <c r="CN320" s="151">
        <v>21</v>
      </c>
      <c r="CO320" s="151">
        <v>3</v>
      </c>
      <c r="CP320" s="151">
        <v>90</v>
      </c>
      <c r="CQ320" s="151">
        <v>20</v>
      </c>
      <c r="CR320" s="151">
        <v>152</v>
      </c>
      <c r="CS320" s="151">
        <v>33</v>
      </c>
      <c r="CT320" s="151">
        <v>34</v>
      </c>
      <c r="CU320" s="151">
        <v>29</v>
      </c>
      <c r="CV320" s="151">
        <v>37</v>
      </c>
      <c r="CW320" s="151">
        <v>46</v>
      </c>
      <c r="CX320" s="151">
        <v>56</v>
      </c>
      <c r="CY320" s="151">
        <v>15</v>
      </c>
      <c r="CZ320" s="151">
        <v>20</v>
      </c>
      <c r="DA320" s="151">
        <v>157</v>
      </c>
      <c r="DB320" s="151">
        <v>40</v>
      </c>
      <c r="DC320" s="151">
        <v>86</v>
      </c>
      <c r="DD320" s="151">
        <v>128</v>
      </c>
      <c r="DE320" s="151">
        <v>14</v>
      </c>
      <c r="DF320" s="151">
        <v>34</v>
      </c>
      <c r="DG320" s="151">
        <v>12</v>
      </c>
      <c r="DH320" s="151">
        <v>108</v>
      </c>
      <c r="DI320" s="151">
        <v>51</v>
      </c>
      <c r="DJ320" s="151">
        <v>4</v>
      </c>
      <c r="DK320" s="151">
        <v>7</v>
      </c>
      <c r="DL320" s="151">
        <v>52</v>
      </c>
      <c r="DM320" s="151">
        <v>12</v>
      </c>
      <c r="DN320" s="151">
        <v>77</v>
      </c>
      <c r="DO320" s="151">
        <v>17</v>
      </c>
      <c r="DP320" s="151">
        <v>106</v>
      </c>
      <c r="DQ320" s="151">
        <v>35</v>
      </c>
      <c r="DR320" s="151">
        <v>83</v>
      </c>
      <c r="DS320" s="151">
        <v>192</v>
      </c>
      <c r="DT320" s="151">
        <v>138</v>
      </c>
      <c r="DU320" s="151">
        <v>7</v>
      </c>
      <c r="DV320" s="151">
        <v>24</v>
      </c>
      <c r="DW320" s="151">
        <v>21</v>
      </c>
      <c r="DX320" s="151">
        <v>37</v>
      </c>
      <c r="DY320" s="151">
        <v>55</v>
      </c>
      <c r="DZ320" s="151">
        <v>29</v>
      </c>
      <c r="EA320" s="151">
        <v>42</v>
      </c>
      <c r="EB320" s="151">
        <v>18</v>
      </c>
      <c r="EC320" s="151">
        <v>6</v>
      </c>
      <c r="ED320" s="151">
        <v>5</v>
      </c>
      <c r="EE320" s="151">
        <v>76</v>
      </c>
      <c r="EF320" s="151">
        <v>19</v>
      </c>
      <c r="EG320" s="151">
        <v>90</v>
      </c>
      <c r="EH320" s="151">
        <v>18</v>
      </c>
      <c r="EI320" s="151">
        <v>48</v>
      </c>
      <c r="EJ320" s="151">
        <v>98</v>
      </c>
      <c r="EK320" s="151">
        <v>46</v>
      </c>
      <c r="EL320" s="151">
        <v>38</v>
      </c>
      <c r="EM320" s="151">
        <v>2</v>
      </c>
      <c r="EN320" s="151">
        <v>46</v>
      </c>
      <c r="EO320" s="151">
        <v>70</v>
      </c>
      <c r="EP320" s="151">
        <v>12</v>
      </c>
      <c r="EQ320" s="151">
        <v>69</v>
      </c>
      <c r="ER320" s="151">
        <v>61</v>
      </c>
      <c r="ES320" s="151">
        <v>619</v>
      </c>
      <c r="ET320" s="151">
        <v>51</v>
      </c>
      <c r="EU320" s="151">
        <v>44</v>
      </c>
      <c r="EV320" s="151">
        <v>29</v>
      </c>
      <c r="EW320" s="151">
        <v>1</v>
      </c>
      <c r="EX320" s="151">
        <v>55</v>
      </c>
      <c r="EY320" s="151">
        <v>97</v>
      </c>
      <c r="EZ320" s="151">
        <v>39</v>
      </c>
      <c r="FA320" s="151">
        <v>106</v>
      </c>
      <c r="FB320" s="151">
        <v>175</v>
      </c>
      <c r="FC320" s="151">
        <v>87</v>
      </c>
      <c r="FD320" s="151">
        <v>97</v>
      </c>
      <c r="FE320" s="151">
        <v>61</v>
      </c>
      <c r="FF320" s="151">
        <v>489</v>
      </c>
      <c r="FG320" s="151">
        <v>322</v>
      </c>
      <c r="FH320" s="151">
        <v>72</v>
      </c>
      <c r="FI320" s="151">
        <v>64</v>
      </c>
      <c r="FJ320" s="151">
        <v>75</v>
      </c>
      <c r="FK320" s="151">
        <v>53</v>
      </c>
      <c r="FL320" s="151">
        <v>77</v>
      </c>
      <c r="FM320" s="151">
        <v>26</v>
      </c>
      <c r="FN320" s="151">
        <v>26</v>
      </c>
      <c r="FO320" s="151">
        <v>12</v>
      </c>
      <c r="FP320" s="151">
        <v>17</v>
      </c>
      <c r="FQ320" s="151">
        <v>66</v>
      </c>
      <c r="FR320" s="151">
        <v>63</v>
      </c>
      <c r="FS320" s="151">
        <v>14</v>
      </c>
      <c r="FT320" s="151">
        <v>27</v>
      </c>
      <c r="FU320" s="151">
        <v>19</v>
      </c>
      <c r="FV320" s="151">
        <v>31</v>
      </c>
      <c r="FW320" s="151">
        <v>99</v>
      </c>
      <c r="FX320" s="151">
        <v>58</v>
      </c>
      <c r="FY320" s="151">
        <v>324</v>
      </c>
      <c r="FZ320" s="151">
        <v>289</v>
      </c>
      <c r="GA320" s="151">
        <v>55</v>
      </c>
      <c r="GB320" s="151">
        <v>52</v>
      </c>
      <c r="GC320" s="151">
        <v>53</v>
      </c>
      <c r="GD320" s="151">
        <v>69</v>
      </c>
      <c r="GE320" s="151">
        <v>95</v>
      </c>
      <c r="GF320" s="151">
        <v>2</v>
      </c>
      <c r="GG320" s="151">
        <v>28</v>
      </c>
      <c r="GH320" s="151">
        <v>141</v>
      </c>
      <c r="GI320" s="151">
        <v>236</v>
      </c>
      <c r="GJ320" s="151">
        <v>85</v>
      </c>
      <c r="GK320" s="151">
        <v>82</v>
      </c>
      <c r="GL320" s="151">
        <v>48</v>
      </c>
      <c r="GM320" s="151">
        <v>18</v>
      </c>
      <c r="GN320" s="151">
        <v>12</v>
      </c>
      <c r="GO320" s="151">
        <v>27</v>
      </c>
      <c r="GP320" s="151">
        <v>26</v>
      </c>
      <c r="GQ320" s="151">
        <v>158</v>
      </c>
      <c r="GR320" s="151">
        <v>86</v>
      </c>
      <c r="GS320" s="151">
        <v>98</v>
      </c>
      <c r="GT320" s="151">
        <v>114</v>
      </c>
      <c r="GU320" s="151">
        <v>75</v>
      </c>
      <c r="GV320" s="151">
        <v>145</v>
      </c>
      <c r="GW320" s="151">
        <v>30</v>
      </c>
      <c r="GX320" s="151">
        <v>152</v>
      </c>
      <c r="GY320" s="151">
        <v>348</v>
      </c>
      <c r="GZ320" s="151">
        <v>43</v>
      </c>
      <c r="HA320" s="151">
        <v>234</v>
      </c>
      <c r="HB320" s="151">
        <v>96</v>
      </c>
      <c r="HC320" s="151">
        <v>164</v>
      </c>
      <c r="HD320" s="151">
        <v>38</v>
      </c>
      <c r="HE320" s="151">
        <v>65</v>
      </c>
      <c r="HF320" s="151">
        <v>67</v>
      </c>
      <c r="HG320" s="151">
        <v>81</v>
      </c>
      <c r="HH320" s="151">
        <v>105</v>
      </c>
      <c r="HI320" s="151">
        <v>100</v>
      </c>
      <c r="HJ320" s="151">
        <v>59</v>
      </c>
      <c r="HK320" s="151">
        <v>63</v>
      </c>
      <c r="HL320" s="151">
        <v>366</v>
      </c>
      <c r="HM320" s="151">
        <v>24</v>
      </c>
      <c r="HN320" s="151">
        <v>66</v>
      </c>
      <c r="HO320" s="151">
        <v>33</v>
      </c>
      <c r="HP320" s="151">
        <v>39</v>
      </c>
      <c r="HQ320" s="151">
        <v>17</v>
      </c>
      <c r="HR320" s="151">
        <v>41</v>
      </c>
      <c r="HS320" s="151">
        <v>98</v>
      </c>
      <c r="HT320" s="151">
        <v>32</v>
      </c>
      <c r="HU320" s="151">
        <v>29</v>
      </c>
      <c r="HV320" s="151">
        <v>162</v>
      </c>
      <c r="HW320" s="151">
        <v>137</v>
      </c>
      <c r="HX320" s="151">
        <v>424</v>
      </c>
      <c r="HY320" s="151">
        <v>104</v>
      </c>
      <c r="HZ320" s="151">
        <v>30</v>
      </c>
      <c r="IA320" s="151">
        <v>55</v>
      </c>
      <c r="IB320" s="151">
        <v>23</v>
      </c>
      <c r="IC320" s="151">
        <v>609</v>
      </c>
      <c r="ID320" s="151">
        <v>21</v>
      </c>
      <c r="IE320" s="151">
        <v>1082</v>
      </c>
      <c r="IF320" s="151">
        <v>45</v>
      </c>
      <c r="IG320" s="151">
        <v>28</v>
      </c>
      <c r="IH320" s="151">
        <v>47</v>
      </c>
      <c r="II320" s="151">
        <v>310</v>
      </c>
      <c r="IJ320" s="151">
        <v>75</v>
      </c>
      <c r="IK320" s="151">
        <v>31</v>
      </c>
      <c r="IL320" s="151">
        <v>173</v>
      </c>
      <c r="IM320" s="151">
        <v>644</v>
      </c>
      <c r="IN320" s="151">
        <v>488</v>
      </c>
      <c r="IO320" s="151">
        <v>71</v>
      </c>
      <c r="IP320" s="151">
        <v>55</v>
      </c>
      <c r="IQ320" s="151">
        <v>644</v>
      </c>
      <c r="IR320" s="151">
        <v>46</v>
      </c>
      <c r="IS320" s="151">
        <v>113</v>
      </c>
      <c r="IT320" s="151">
        <v>89</v>
      </c>
      <c r="IU320" s="151">
        <v>67</v>
      </c>
      <c r="IV320" s="151">
        <v>131</v>
      </c>
      <c r="IW320" s="151">
        <v>72</v>
      </c>
      <c r="IX320" s="151">
        <v>206</v>
      </c>
      <c r="IY320" s="151">
        <v>225</v>
      </c>
      <c r="IZ320" s="151">
        <v>21</v>
      </c>
      <c r="JA320" s="151">
        <v>226</v>
      </c>
      <c r="JB320" s="151">
        <v>240</v>
      </c>
      <c r="JC320" s="151">
        <v>117</v>
      </c>
      <c r="JD320" s="151">
        <v>23</v>
      </c>
      <c r="JE320" s="151">
        <v>56</v>
      </c>
      <c r="JF320" s="151">
        <v>63</v>
      </c>
      <c r="JG320" s="151">
        <v>58</v>
      </c>
      <c r="JH320" s="151">
        <v>590</v>
      </c>
      <c r="JI320" s="151">
        <v>100</v>
      </c>
      <c r="JJ320" s="151">
        <v>27</v>
      </c>
      <c r="JK320" s="151">
        <v>113</v>
      </c>
      <c r="JL320" s="151">
        <v>1572</v>
      </c>
      <c r="JM320" s="151">
        <v>2202</v>
      </c>
      <c r="JN320" s="151">
        <v>1944</v>
      </c>
      <c r="JO320" s="151">
        <v>1457</v>
      </c>
      <c r="JP320" s="151">
        <v>2081</v>
      </c>
      <c r="JQ320" s="151">
        <v>1240</v>
      </c>
      <c r="JR320" s="151">
        <v>1488</v>
      </c>
      <c r="JS320" s="151">
        <v>1145</v>
      </c>
      <c r="JT320" s="151">
        <v>2405</v>
      </c>
      <c r="JU320" s="151">
        <v>1083</v>
      </c>
      <c r="JV320" s="151">
        <v>0</v>
      </c>
      <c r="JW320" s="151">
        <v>4006</v>
      </c>
      <c r="JX320" s="151">
        <v>1267</v>
      </c>
      <c r="JY320" s="151">
        <v>1652</v>
      </c>
      <c r="JZ320" s="151">
        <v>748</v>
      </c>
      <c r="KA320" s="151">
        <v>458</v>
      </c>
      <c r="KB320" s="151">
        <v>689</v>
      </c>
      <c r="KC320" s="151">
        <v>509</v>
      </c>
      <c r="KD320" s="151">
        <v>1256</v>
      </c>
      <c r="KE320" s="151">
        <v>903</v>
      </c>
      <c r="KF320" s="151">
        <v>1010</v>
      </c>
      <c r="KG320" s="151">
        <v>1303</v>
      </c>
      <c r="KH320" s="151">
        <v>865</v>
      </c>
      <c r="KI320" s="151">
        <v>1786</v>
      </c>
      <c r="KJ320" s="151">
        <v>1900</v>
      </c>
      <c r="KK320" s="151">
        <v>852</v>
      </c>
      <c r="KL320" s="151">
        <v>1073</v>
      </c>
      <c r="KM320" s="151">
        <v>479</v>
      </c>
      <c r="KN320" s="151">
        <v>248</v>
      </c>
      <c r="KO320" s="151">
        <v>371</v>
      </c>
      <c r="KP320" s="151">
        <v>306</v>
      </c>
      <c r="KQ320" s="151">
        <v>553</v>
      </c>
      <c r="KR320" s="151">
        <v>137</v>
      </c>
      <c r="KS320" s="151">
        <v>3303</v>
      </c>
      <c r="KT320" s="151">
        <v>2087</v>
      </c>
      <c r="KU320" s="151">
        <v>192</v>
      </c>
      <c r="KV320" s="151">
        <v>1037</v>
      </c>
      <c r="KW320" s="151">
        <v>3651</v>
      </c>
      <c r="KX320" s="151">
        <v>6749</v>
      </c>
      <c r="KY320" s="151">
        <v>4973</v>
      </c>
      <c r="KZ320" s="151">
        <v>936</v>
      </c>
      <c r="LA320" s="151">
        <v>1965</v>
      </c>
      <c r="LB320" s="151">
        <v>1330</v>
      </c>
      <c r="LC320" s="151">
        <v>21</v>
      </c>
      <c r="LD320" s="151">
        <v>21667</v>
      </c>
      <c r="LE320" s="151">
        <v>34451</v>
      </c>
      <c r="LF320" s="151">
        <v>20455</v>
      </c>
      <c r="LG320" s="151">
        <v>6021</v>
      </c>
      <c r="LH320" s="151">
        <v>114</v>
      </c>
      <c r="LI320" s="151">
        <v>915</v>
      </c>
      <c r="LJ320" s="151">
        <v>198</v>
      </c>
      <c r="LK320" s="151">
        <v>3842</v>
      </c>
      <c r="LL320" s="151">
        <v>26085</v>
      </c>
      <c r="LM320" s="151">
        <v>1136</v>
      </c>
      <c r="LN320" s="151">
        <v>70475</v>
      </c>
      <c r="LO320" s="151">
        <v>722</v>
      </c>
      <c r="LP320" s="151">
        <v>836</v>
      </c>
      <c r="LQ320" s="151">
        <v>268</v>
      </c>
      <c r="LR320" s="151">
        <v>5116</v>
      </c>
      <c r="LS320" s="151">
        <v>1623</v>
      </c>
      <c r="LT320" s="151">
        <v>711</v>
      </c>
      <c r="LU320" s="151">
        <v>2878</v>
      </c>
      <c r="LV320" s="151">
        <v>445</v>
      </c>
      <c r="LW320" s="151">
        <v>1166</v>
      </c>
      <c r="LX320" s="151">
        <v>2416</v>
      </c>
      <c r="LY320" s="151">
        <v>1969</v>
      </c>
      <c r="LZ320" s="151">
        <v>512</v>
      </c>
      <c r="MA320" s="151">
        <v>3832</v>
      </c>
      <c r="MB320" s="151">
        <v>771</v>
      </c>
      <c r="MC320" s="151">
        <v>220</v>
      </c>
      <c r="MD320" s="151">
        <v>94</v>
      </c>
      <c r="ME320" s="151">
        <v>258</v>
      </c>
      <c r="MF320" s="151">
        <v>682</v>
      </c>
      <c r="MG320" s="151">
        <v>9837</v>
      </c>
      <c r="MH320" s="151">
        <v>3662</v>
      </c>
      <c r="MI320" s="151">
        <v>879</v>
      </c>
      <c r="MJ320" s="151">
        <v>394</v>
      </c>
      <c r="MK320" s="151">
        <v>160</v>
      </c>
      <c r="ML320" s="151">
        <v>531</v>
      </c>
      <c r="MM320" s="151">
        <v>395</v>
      </c>
      <c r="MN320" s="151">
        <v>259</v>
      </c>
      <c r="MO320" s="151">
        <v>279</v>
      </c>
      <c r="MP320" s="151">
        <v>1046</v>
      </c>
      <c r="MQ320" s="151">
        <v>52</v>
      </c>
      <c r="MR320" s="151">
        <v>85</v>
      </c>
      <c r="MS320" s="151">
        <v>845</v>
      </c>
      <c r="MT320" s="151">
        <v>2214</v>
      </c>
      <c r="MU320" s="151">
        <v>247</v>
      </c>
      <c r="MV320" s="151">
        <v>118</v>
      </c>
      <c r="MW320" s="151">
        <v>1224</v>
      </c>
      <c r="MX320" s="151">
        <v>89</v>
      </c>
      <c r="MY320" s="151">
        <v>231</v>
      </c>
      <c r="MZ320" s="151">
        <v>148</v>
      </c>
      <c r="NA320" s="151">
        <v>4152</v>
      </c>
      <c r="NB320" s="151">
        <v>563</v>
      </c>
      <c r="NC320" s="151">
        <v>207</v>
      </c>
      <c r="ND320" s="151">
        <v>516</v>
      </c>
      <c r="NE320" s="151">
        <v>262</v>
      </c>
      <c r="NF320" s="151">
        <v>318</v>
      </c>
      <c r="NG320" s="151">
        <v>110</v>
      </c>
      <c r="NH320" s="151">
        <v>143</v>
      </c>
      <c r="NI320" s="151">
        <v>194</v>
      </c>
      <c r="NJ320" s="151">
        <v>215</v>
      </c>
      <c r="NK320" s="151">
        <v>62</v>
      </c>
      <c r="NL320" s="151">
        <v>132</v>
      </c>
      <c r="NM320" s="151">
        <v>477</v>
      </c>
      <c r="NN320" s="151">
        <v>457</v>
      </c>
      <c r="NO320" s="151">
        <v>4314</v>
      </c>
      <c r="NP320" s="151">
        <v>1368</v>
      </c>
      <c r="NQ320" s="151">
        <v>1441</v>
      </c>
      <c r="NR320" s="151">
        <v>486</v>
      </c>
      <c r="NS320" s="151">
        <v>329</v>
      </c>
      <c r="NT320" s="151">
        <v>140</v>
      </c>
      <c r="NU320" s="151">
        <v>233</v>
      </c>
      <c r="NV320" s="151">
        <v>78</v>
      </c>
      <c r="NW320" s="151">
        <v>353</v>
      </c>
      <c r="NX320" s="151">
        <v>2941</v>
      </c>
      <c r="NY320" s="151">
        <v>95</v>
      </c>
      <c r="NZ320" s="151">
        <v>276</v>
      </c>
      <c r="OA320" s="151">
        <v>281</v>
      </c>
      <c r="OB320" s="151">
        <v>83</v>
      </c>
      <c r="OC320" s="151">
        <v>2049</v>
      </c>
      <c r="OD320" s="151">
        <v>0</v>
      </c>
      <c r="OE320" s="151"/>
      <c r="OF320" s="151">
        <v>2172</v>
      </c>
      <c r="OG320" s="151">
        <v>21</v>
      </c>
      <c r="OH320" s="151">
        <v>669</v>
      </c>
      <c r="OI320" s="151">
        <v>23</v>
      </c>
      <c r="OJ320" s="151"/>
      <c r="OK320" s="151"/>
      <c r="OL320" s="151">
        <v>4623</v>
      </c>
      <c r="OM320" s="151">
        <v>10</v>
      </c>
      <c r="ON320" s="151">
        <v>49</v>
      </c>
      <c r="OO320" s="152">
        <v>308</v>
      </c>
      <c r="OP320" s="142">
        <v>373110</v>
      </c>
      <c r="OQ320" s="153">
        <v>236363</v>
      </c>
      <c r="OR320" s="151"/>
      <c r="OS320" s="151"/>
      <c r="OT320" s="151"/>
      <c r="OU320" s="151"/>
      <c r="OV320" s="151"/>
      <c r="OW320" s="151">
        <v>30778</v>
      </c>
      <c r="OX320" s="151">
        <v>-6646</v>
      </c>
      <c r="OY320" s="151"/>
      <c r="OZ320" s="151"/>
      <c r="PA320" s="151"/>
      <c r="PB320" s="151"/>
      <c r="PC320" s="151"/>
      <c r="PD320" s="151"/>
      <c r="PE320" s="151"/>
      <c r="PF320" s="151"/>
      <c r="PG320" s="151"/>
      <c r="PH320" s="151"/>
      <c r="PI320" s="151"/>
      <c r="PJ320" s="154"/>
      <c r="PK320" s="142">
        <v>260495</v>
      </c>
      <c r="PL320" s="142">
        <v>633605</v>
      </c>
    </row>
    <row r="321" spans="1:428" ht="15" x14ac:dyDescent="0.25">
      <c r="A321" s="156">
        <v>523900</v>
      </c>
      <c r="B321" s="157" t="s">
        <v>740</v>
      </c>
      <c r="C321" s="147" t="s">
        <v>499</v>
      </c>
      <c r="D321" s="153">
        <v>4</v>
      </c>
      <c r="E321" s="151">
        <v>6</v>
      </c>
      <c r="F321" s="151">
        <v>2</v>
      </c>
      <c r="G321" s="151">
        <v>2</v>
      </c>
      <c r="H321" s="151">
        <v>2</v>
      </c>
      <c r="I321" s="151">
        <v>2</v>
      </c>
      <c r="J321" s="151">
        <v>2</v>
      </c>
      <c r="K321" s="151">
        <v>1</v>
      </c>
      <c r="L321" s="151">
        <v>3</v>
      </c>
      <c r="M321" s="151">
        <v>2</v>
      </c>
      <c r="N321" s="151">
        <v>0</v>
      </c>
      <c r="O321" s="151">
        <v>0</v>
      </c>
      <c r="P321" s="151">
        <v>1</v>
      </c>
      <c r="Q321" s="151">
        <v>6</v>
      </c>
      <c r="R321" s="151">
        <v>927</v>
      </c>
      <c r="S321" s="151">
        <v>18</v>
      </c>
      <c r="T321" s="151">
        <v>19</v>
      </c>
      <c r="U321" s="151">
        <v>143</v>
      </c>
      <c r="V321" s="151">
        <v>161</v>
      </c>
      <c r="W321" s="151">
        <v>335</v>
      </c>
      <c r="X321" s="151">
        <v>7167</v>
      </c>
      <c r="Y321" s="151">
        <v>50</v>
      </c>
      <c r="Z321" s="151">
        <v>17</v>
      </c>
      <c r="AA321" s="151">
        <v>1</v>
      </c>
      <c r="AB321" s="151">
        <v>2</v>
      </c>
      <c r="AC321" s="151">
        <v>0</v>
      </c>
      <c r="AD321" s="151">
        <v>14</v>
      </c>
      <c r="AE321" s="151">
        <v>3</v>
      </c>
      <c r="AF321" s="151">
        <v>10</v>
      </c>
      <c r="AG321" s="151">
        <v>3</v>
      </c>
      <c r="AH321" s="151">
        <v>10</v>
      </c>
      <c r="AI321" s="151">
        <v>5</v>
      </c>
      <c r="AJ321" s="151">
        <v>8</v>
      </c>
      <c r="AK321" s="151">
        <v>1</v>
      </c>
      <c r="AL321" s="151">
        <v>12</v>
      </c>
      <c r="AM321" s="151">
        <v>8</v>
      </c>
      <c r="AN321" s="151">
        <v>3</v>
      </c>
      <c r="AO321" s="151">
        <v>1</v>
      </c>
      <c r="AP321" s="151">
        <v>1</v>
      </c>
      <c r="AQ321" s="151">
        <v>1</v>
      </c>
      <c r="AR321" s="151">
        <v>0</v>
      </c>
      <c r="AS321" s="151">
        <v>3</v>
      </c>
      <c r="AT321" s="151">
        <v>0</v>
      </c>
      <c r="AU321" s="151">
        <v>3</v>
      </c>
      <c r="AV321" s="151">
        <v>0</v>
      </c>
      <c r="AW321" s="151">
        <v>1</v>
      </c>
      <c r="AX321" s="151">
        <v>0</v>
      </c>
      <c r="AY321" s="151">
        <v>0</v>
      </c>
      <c r="AZ321" s="151">
        <v>0</v>
      </c>
      <c r="BA321" s="151">
        <v>0</v>
      </c>
      <c r="BB321" s="151">
        <v>0</v>
      </c>
      <c r="BC321" s="151">
        <v>0</v>
      </c>
      <c r="BD321" s="151">
        <v>4</v>
      </c>
      <c r="BE321" s="151">
        <v>1</v>
      </c>
      <c r="BF321" s="151">
        <v>0</v>
      </c>
      <c r="BG321" s="151">
        <v>0</v>
      </c>
      <c r="BH321" s="151">
        <v>1</v>
      </c>
      <c r="BI321" s="151">
        <v>0</v>
      </c>
      <c r="BJ321" s="151">
        <v>0</v>
      </c>
      <c r="BK321" s="151">
        <v>1</v>
      </c>
      <c r="BL321" s="151">
        <v>1</v>
      </c>
      <c r="BM321" s="151">
        <v>1</v>
      </c>
      <c r="BN321" s="151">
        <v>0</v>
      </c>
      <c r="BO321" s="151">
        <v>0</v>
      </c>
      <c r="BP321" s="151">
        <v>0</v>
      </c>
      <c r="BQ321" s="151">
        <v>1</v>
      </c>
      <c r="BR321" s="151">
        <v>2</v>
      </c>
      <c r="BS321" s="151">
        <v>2</v>
      </c>
      <c r="BT321" s="151">
        <v>0</v>
      </c>
      <c r="BU321" s="151">
        <v>0</v>
      </c>
      <c r="BV321" s="151">
        <v>0</v>
      </c>
      <c r="BW321" s="151">
        <v>0</v>
      </c>
      <c r="BX321" s="151">
        <v>1</v>
      </c>
      <c r="BY321" s="151">
        <v>2</v>
      </c>
      <c r="BZ321" s="151">
        <v>2</v>
      </c>
      <c r="CA321" s="151">
        <v>1</v>
      </c>
      <c r="CB321" s="151"/>
      <c r="CC321" s="151">
        <v>1</v>
      </c>
      <c r="CD321" s="151">
        <v>0</v>
      </c>
      <c r="CE321" s="151">
        <v>0</v>
      </c>
      <c r="CF321" s="151"/>
      <c r="CG321" s="151">
        <v>1</v>
      </c>
      <c r="CH321" s="151">
        <v>1</v>
      </c>
      <c r="CI321" s="151">
        <v>0</v>
      </c>
      <c r="CJ321" s="151">
        <v>0</v>
      </c>
      <c r="CK321" s="151">
        <v>0</v>
      </c>
      <c r="CL321" s="151">
        <v>0</v>
      </c>
      <c r="CM321" s="151">
        <v>1</v>
      </c>
      <c r="CN321" s="151">
        <v>0</v>
      </c>
      <c r="CO321" s="151"/>
      <c r="CP321" s="151">
        <v>1</v>
      </c>
      <c r="CQ321" s="151">
        <v>0</v>
      </c>
      <c r="CR321" s="151">
        <v>1</v>
      </c>
      <c r="CS321" s="151">
        <v>0</v>
      </c>
      <c r="CT321" s="151">
        <v>0</v>
      </c>
      <c r="CU321" s="151">
        <v>0</v>
      </c>
      <c r="CV321" s="151">
        <v>0</v>
      </c>
      <c r="CW321" s="151">
        <v>0</v>
      </c>
      <c r="CX321" s="151">
        <v>0</v>
      </c>
      <c r="CY321" s="151"/>
      <c r="CZ321" s="151">
        <v>0</v>
      </c>
      <c r="DA321" s="151">
        <v>1</v>
      </c>
      <c r="DB321" s="151">
        <v>0</v>
      </c>
      <c r="DC321" s="151">
        <v>1</v>
      </c>
      <c r="DD321" s="151">
        <v>1</v>
      </c>
      <c r="DE321" s="151"/>
      <c r="DF321" s="151">
        <v>0</v>
      </c>
      <c r="DG321" s="151"/>
      <c r="DH321" s="151">
        <v>1</v>
      </c>
      <c r="DI321" s="151">
        <v>0</v>
      </c>
      <c r="DJ321" s="151"/>
      <c r="DK321" s="151"/>
      <c r="DL321" s="151"/>
      <c r="DM321" s="151"/>
      <c r="DN321" s="151">
        <v>0</v>
      </c>
      <c r="DO321" s="151"/>
      <c r="DP321" s="151">
        <v>0</v>
      </c>
      <c r="DQ321" s="151"/>
      <c r="DR321" s="151"/>
      <c r="DS321" s="151">
        <v>0</v>
      </c>
      <c r="DT321" s="151">
        <v>0</v>
      </c>
      <c r="DU321" s="151"/>
      <c r="DV321" s="151">
        <v>0</v>
      </c>
      <c r="DW321" s="151"/>
      <c r="DX321" s="151">
        <v>0</v>
      </c>
      <c r="DY321" s="151">
        <v>0</v>
      </c>
      <c r="DZ321" s="151"/>
      <c r="EA321" s="151">
        <v>0</v>
      </c>
      <c r="EB321" s="151"/>
      <c r="EC321" s="151"/>
      <c r="ED321" s="151"/>
      <c r="EE321" s="151">
        <v>0</v>
      </c>
      <c r="EF321" s="151"/>
      <c r="EG321" s="151"/>
      <c r="EH321" s="151"/>
      <c r="EI321" s="151"/>
      <c r="EJ321" s="151"/>
      <c r="EK321" s="151"/>
      <c r="EL321" s="151"/>
      <c r="EM321" s="151"/>
      <c r="EN321" s="151">
        <v>0</v>
      </c>
      <c r="EO321" s="151">
        <v>0</v>
      </c>
      <c r="EP321" s="151"/>
      <c r="EQ321" s="151">
        <v>0</v>
      </c>
      <c r="ER321" s="151">
        <v>0</v>
      </c>
      <c r="ES321" s="151"/>
      <c r="ET321" s="151"/>
      <c r="EU321" s="151">
        <v>1</v>
      </c>
      <c r="EV321" s="151">
        <v>0</v>
      </c>
      <c r="EW321" s="151"/>
      <c r="EX321" s="151">
        <v>1</v>
      </c>
      <c r="EY321" s="151">
        <v>1</v>
      </c>
      <c r="EZ321" s="151">
        <v>1</v>
      </c>
      <c r="FA321" s="151">
        <v>1</v>
      </c>
      <c r="FB321" s="151">
        <v>1</v>
      </c>
      <c r="FC321" s="151">
        <v>1</v>
      </c>
      <c r="FD321" s="151">
        <v>1</v>
      </c>
      <c r="FE321" s="151">
        <v>1</v>
      </c>
      <c r="FF321" s="151">
        <v>0</v>
      </c>
      <c r="FG321" s="151">
        <v>1</v>
      </c>
      <c r="FH321" s="151">
        <v>1</v>
      </c>
      <c r="FI321" s="151"/>
      <c r="FJ321" s="151"/>
      <c r="FK321" s="151">
        <v>1</v>
      </c>
      <c r="FL321" s="151">
        <v>1</v>
      </c>
      <c r="FM321" s="151">
        <v>0</v>
      </c>
      <c r="FN321" s="151">
        <v>0</v>
      </c>
      <c r="FO321" s="151"/>
      <c r="FP321" s="151"/>
      <c r="FQ321" s="151">
        <v>1</v>
      </c>
      <c r="FR321" s="151">
        <v>1</v>
      </c>
      <c r="FS321" s="151">
        <v>0</v>
      </c>
      <c r="FT321" s="151">
        <v>0</v>
      </c>
      <c r="FU321" s="151">
        <v>0</v>
      </c>
      <c r="FV321" s="151">
        <v>0</v>
      </c>
      <c r="FW321" s="151">
        <v>2</v>
      </c>
      <c r="FX321" s="151">
        <v>0</v>
      </c>
      <c r="FY321" s="151">
        <v>1</v>
      </c>
      <c r="FZ321" s="151">
        <v>1</v>
      </c>
      <c r="GA321" s="151">
        <v>0</v>
      </c>
      <c r="GB321" s="151"/>
      <c r="GC321" s="151">
        <v>0</v>
      </c>
      <c r="GD321" s="151">
        <v>1</v>
      </c>
      <c r="GE321" s="151">
        <v>0</v>
      </c>
      <c r="GF321" s="151"/>
      <c r="GG321" s="151"/>
      <c r="GH321" s="151">
        <v>1</v>
      </c>
      <c r="GI321" s="151">
        <v>1</v>
      </c>
      <c r="GJ321" s="151">
        <v>1</v>
      </c>
      <c r="GK321" s="151">
        <v>1</v>
      </c>
      <c r="GL321" s="151">
        <v>1</v>
      </c>
      <c r="GM321" s="151">
        <v>0</v>
      </c>
      <c r="GN321" s="151">
        <v>0</v>
      </c>
      <c r="GO321" s="151"/>
      <c r="GP321" s="151">
        <v>0</v>
      </c>
      <c r="GQ321" s="151">
        <v>1</v>
      </c>
      <c r="GR321" s="151">
        <v>1</v>
      </c>
      <c r="GS321" s="151">
        <v>1</v>
      </c>
      <c r="GT321" s="151">
        <v>0</v>
      </c>
      <c r="GU321" s="151">
        <v>0</v>
      </c>
      <c r="GV321" s="151">
        <v>2</v>
      </c>
      <c r="GW321" s="151"/>
      <c r="GX321" s="151">
        <v>2</v>
      </c>
      <c r="GY321" s="151">
        <v>2</v>
      </c>
      <c r="GZ321" s="151">
        <v>0</v>
      </c>
      <c r="HA321" s="151">
        <v>4</v>
      </c>
      <c r="HB321" s="151">
        <v>1</v>
      </c>
      <c r="HC321" s="151">
        <v>0</v>
      </c>
      <c r="HD321" s="151">
        <v>1</v>
      </c>
      <c r="HE321" s="151"/>
      <c r="HF321" s="151">
        <v>1</v>
      </c>
      <c r="HG321" s="151">
        <v>1</v>
      </c>
      <c r="HH321" s="151">
        <v>1</v>
      </c>
      <c r="HI321" s="151">
        <v>1</v>
      </c>
      <c r="HJ321" s="151">
        <v>0</v>
      </c>
      <c r="HK321" s="151"/>
      <c r="HL321" s="151">
        <v>0</v>
      </c>
      <c r="HM321" s="151">
        <v>0</v>
      </c>
      <c r="HN321" s="151">
        <v>1</v>
      </c>
      <c r="HO321" s="151">
        <v>0</v>
      </c>
      <c r="HP321" s="151">
        <v>0</v>
      </c>
      <c r="HQ321" s="151">
        <v>0</v>
      </c>
      <c r="HR321" s="151">
        <v>0</v>
      </c>
      <c r="HS321" s="151">
        <v>0</v>
      </c>
      <c r="HT321" s="151">
        <v>0</v>
      </c>
      <c r="HU321" s="151">
        <v>0</v>
      </c>
      <c r="HV321" s="151">
        <v>1</v>
      </c>
      <c r="HW321" s="151">
        <v>1</v>
      </c>
      <c r="HX321" s="151">
        <v>4</v>
      </c>
      <c r="HY321" s="151">
        <v>1</v>
      </c>
      <c r="HZ321" s="151">
        <v>0</v>
      </c>
      <c r="IA321" s="151">
        <v>0</v>
      </c>
      <c r="IB321" s="151">
        <v>0</v>
      </c>
      <c r="IC321" s="151">
        <v>5</v>
      </c>
      <c r="ID321" s="151"/>
      <c r="IE321" s="151">
        <v>8</v>
      </c>
      <c r="IF321" s="151">
        <v>1</v>
      </c>
      <c r="IG321" s="151">
        <v>0</v>
      </c>
      <c r="IH321" s="151">
        <v>0</v>
      </c>
      <c r="II321" s="151"/>
      <c r="IJ321" s="151"/>
      <c r="IK321" s="151"/>
      <c r="IL321" s="151">
        <v>1</v>
      </c>
      <c r="IM321" s="151">
        <v>2</v>
      </c>
      <c r="IN321" s="151">
        <v>2</v>
      </c>
      <c r="IO321" s="151">
        <v>0</v>
      </c>
      <c r="IP321" s="151"/>
      <c r="IQ321" s="151"/>
      <c r="IR321" s="151">
        <v>1</v>
      </c>
      <c r="IS321" s="151"/>
      <c r="IT321" s="151">
        <v>0</v>
      </c>
      <c r="IU321" s="151"/>
      <c r="IV321" s="151">
        <v>0</v>
      </c>
      <c r="IW321" s="151">
        <v>0</v>
      </c>
      <c r="IX321" s="151">
        <v>0</v>
      </c>
      <c r="IY321" s="151"/>
      <c r="IZ321" s="151"/>
      <c r="JA321" s="151">
        <v>0</v>
      </c>
      <c r="JB321" s="151">
        <v>3</v>
      </c>
      <c r="JC321" s="151">
        <v>1</v>
      </c>
      <c r="JD321" s="151"/>
      <c r="JE321" s="151"/>
      <c r="JF321" s="151">
        <v>1</v>
      </c>
      <c r="JG321" s="151">
        <v>0</v>
      </c>
      <c r="JH321" s="151">
        <v>9</v>
      </c>
      <c r="JI321" s="151">
        <v>1</v>
      </c>
      <c r="JJ321" s="151">
        <v>0</v>
      </c>
      <c r="JK321" s="151">
        <v>1</v>
      </c>
      <c r="JL321" s="151">
        <v>79</v>
      </c>
      <c r="JM321" s="151">
        <v>93</v>
      </c>
      <c r="JN321" s="151">
        <v>89</v>
      </c>
      <c r="JO321" s="151">
        <v>67</v>
      </c>
      <c r="JP321" s="151">
        <v>71</v>
      </c>
      <c r="JQ321" s="151">
        <v>5</v>
      </c>
      <c r="JR321" s="151">
        <v>30</v>
      </c>
      <c r="JS321" s="151">
        <v>2</v>
      </c>
      <c r="JT321" s="151">
        <v>64</v>
      </c>
      <c r="JU321" s="151">
        <v>5</v>
      </c>
      <c r="JV321" s="151"/>
      <c r="JW321" s="151">
        <v>7</v>
      </c>
      <c r="JX321" s="151">
        <v>15</v>
      </c>
      <c r="JY321" s="151">
        <v>18</v>
      </c>
      <c r="JZ321" s="151">
        <v>6</v>
      </c>
      <c r="KA321" s="151">
        <v>7</v>
      </c>
      <c r="KB321" s="151">
        <v>14</v>
      </c>
      <c r="KC321" s="151">
        <v>6</v>
      </c>
      <c r="KD321" s="151">
        <v>15</v>
      </c>
      <c r="KE321" s="151">
        <v>9</v>
      </c>
      <c r="KF321" s="151">
        <v>149</v>
      </c>
      <c r="KG321" s="151">
        <v>200</v>
      </c>
      <c r="KH321" s="151"/>
      <c r="KI321" s="151">
        <v>43</v>
      </c>
      <c r="KJ321" s="151">
        <v>57</v>
      </c>
      <c r="KK321" s="151">
        <v>1</v>
      </c>
      <c r="KL321" s="151">
        <v>12</v>
      </c>
      <c r="KM321" s="151">
        <v>2</v>
      </c>
      <c r="KN321" s="151">
        <v>2</v>
      </c>
      <c r="KO321" s="151">
        <v>2</v>
      </c>
      <c r="KP321" s="151">
        <v>2</v>
      </c>
      <c r="KQ321" s="151">
        <v>5</v>
      </c>
      <c r="KR321" s="151">
        <v>1</v>
      </c>
      <c r="KS321" s="151">
        <v>6</v>
      </c>
      <c r="KT321" s="151">
        <v>5</v>
      </c>
      <c r="KU321" s="151">
        <v>0</v>
      </c>
      <c r="KV321" s="151"/>
      <c r="KW321" s="151">
        <v>0</v>
      </c>
      <c r="KX321" s="151">
        <v>5</v>
      </c>
      <c r="KY321" s="151">
        <v>21</v>
      </c>
      <c r="KZ321" s="151">
        <v>1</v>
      </c>
      <c r="LA321" s="151">
        <v>12</v>
      </c>
      <c r="LB321" s="151">
        <v>3</v>
      </c>
      <c r="LC321" s="151">
        <v>0</v>
      </c>
      <c r="LD321" s="151">
        <v>13048</v>
      </c>
      <c r="LE321" s="151">
        <v>11425</v>
      </c>
      <c r="LF321" s="151">
        <v>5285</v>
      </c>
      <c r="LG321" s="151">
        <v>3078</v>
      </c>
      <c r="LH321" s="151">
        <v>2</v>
      </c>
      <c r="LI321" s="151">
        <v>15</v>
      </c>
      <c r="LJ321" s="151"/>
      <c r="LK321" s="151">
        <v>95221</v>
      </c>
      <c r="LL321" s="151"/>
      <c r="LM321" s="151">
        <v>2</v>
      </c>
      <c r="LN321" s="151">
        <v>869</v>
      </c>
      <c r="LO321" s="151">
        <v>9</v>
      </c>
      <c r="LP321" s="151">
        <v>7</v>
      </c>
      <c r="LQ321" s="151">
        <v>2</v>
      </c>
      <c r="LR321" s="151">
        <v>1577</v>
      </c>
      <c r="LS321" s="151">
        <v>40</v>
      </c>
      <c r="LT321" s="151">
        <v>8</v>
      </c>
      <c r="LU321" s="151">
        <v>85</v>
      </c>
      <c r="LV321" s="151">
        <v>10</v>
      </c>
      <c r="LW321" s="151">
        <v>227</v>
      </c>
      <c r="LX321" s="151">
        <v>41</v>
      </c>
      <c r="LY321" s="151">
        <v>19</v>
      </c>
      <c r="LZ321" s="151">
        <v>9</v>
      </c>
      <c r="MA321" s="151">
        <v>189</v>
      </c>
      <c r="MB321" s="151">
        <v>13</v>
      </c>
      <c r="MC321" s="151">
        <v>3</v>
      </c>
      <c r="MD321" s="151">
        <v>1</v>
      </c>
      <c r="ME321" s="151">
        <v>2</v>
      </c>
      <c r="MF321" s="151">
        <v>14</v>
      </c>
      <c r="MG321" s="151">
        <v>292</v>
      </c>
      <c r="MH321" s="151">
        <v>41</v>
      </c>
      <c r="MI321" s="151">
        <v>9</v>
      </c>
      <c r="MJ321" s="151">
        <v>8</v>
      </c>
      <c r="MK321" s="151">
        <v>3</v>
      </c>
      <c r="ML321" s="151">
        <v>9</v>
      </c>
      <c r="MM321" s="151">
        <v>10</v>
      </c>
      <c r="MN321" s="151">
        <v>4</v>
      </c>
      <c r="MO321" s="151">
        <v>7</v>
      </c>
      <c r="MP321" s="151">
        <v>7</v>
      </c>
      <c r="MQ321" s="151">
        <v>3</v>
      </c>
      <c r="MR321" s="151">
        <v>4</v>
      </c>
      <c r="MS321" s="151">
        <v>8</v>
      </c>
      <c r="MT321" s="151">
        <v>80</v>
      </c>
      <c r="MU321" s="151">
        <v>10</v>
      </c>
      <c r="MV321" s="151">
        <v>7</v>
      </c>
      <c r="MW321" s="151">
        <v>15</v>
      </c>
      <c r="MX321" s="151">
        <v>2</v>
      </c>
      <c r="MY321" s="151">
        <v>38</v>
      </c>
      <c r="MZ321" s="151">
        <v>19</v>
      </c>
      <c r="NA321" s="151">
        <v>5050</v>
      </c>
      <c r="NB321" s="151">
        <v>26</v>
      </c>
      <c r="NC321" s="151">
        <v>9</v>
      </c>
      <c r="ND321" s="151">
        <v>358</v>
      </c>
      <c r="NE321" s="151">
        <v>91</v>
      </c>
      <c r="NF321" s="151">
        <v>882</v>
      </c>
      <c r="NG321" s="151">
        <v>3</v>
      </c>
      <c r="NH321" s="151">
        <v>1</v>
      </c>
      <c r="NI321" s="151">
        <v>0</v>
      </c>
      <c r="NJ321" s="151">
        <v>2</v>
      </c>
      <c r="NK321" s="151">
        <v>5</v>
      </c>
      <c r="NL321" s="151">
        <v>1</v>
      </c>
      <c r="NM321" s="151">
        <v>1</v>
      </c>
      <c r="NN321" s="151">
        <v>9</v>
      </c>
      <c r="NO321" s="151">
        <v>16</v>
      </c>
      <c r="NP321" s="151">
        <v>101</v>
      </c>
      <c r="NQ321" s="151">
        <v>54</v>
      </c>
      <c r="NR321" s="151">
        <v>8</v>
      </c>
      <c r="NS321" s="151">
        <v>3</v>
      </c>
      <c r="NT321" s="151">
        <v>2</v>
      </c>
      <c r="NU321" s="151">
        <v>4</v>
      </c>
      <c r="NV321" s="151">
        <v>1</v>
      </c>
      <c r="NW321" s="151">
        <v>12</v>
      </c>
      <c r="NX321" s="151"/>
      <c r="NY321" s="151">
        <v>3</v>
      </c>
      <c r="NZ321" s="151">
        <v>4</v>
      </c>
      <c r="OA321" s="151">
        <v>1277</v>
      </c>
      <c r="OB321" s="151">
        <v>522</v>
      </c>
      <c r="OC321" s="151">
        <v>166</v>
      </c>
      <c r="OD321" s="151"/>
      <c r="OE321" s="151"/>
      <c r="OF321" s="151"/>
      <c r="OG321" s="151">
        <v>2</v>
      </c>
      <c r="OH321" s="151"/>
      <c r="OI321" s="151"/>
      <c r="OJ321" s="151"/>
      <c r="OK321" s="151"/>
      <c r="OL321" s="151">
        <v>32</v>
      </c>
      <c r="OM321" s="151"/>
      <c r="ON321" s="151"/>
      <c r="OO321" s="152">
        <v>2173</v>
      </c>
      <c r="OP321" s="142">
        <v>152813</v>
      </c>
      <c r="OQ321" s="153">
        <v>177895</v>
      </c>
      <c r="OR321" s="151"/>
      <c r="OS321" s="151"/>
      <c r="OT321" s="151"/>
      <c r="OU321" s="151"/>
      <c r="OV321" s="151"/>
      <c r="OW321" s="151">
        <v>58535</v>
      </c>
      <c r="OX321" s="151"/>
      <c r="OY321" s="151"/>
      <c r="OZ321" s="151"/>
      <c r="PA321" s="151"/>
      <c r="PB321" s="151"/>
      <c r="PC321" s="151"/>
      <c r="PD321" s="151"/>
      <c r="PE321" s="151"/>
      <c r="PF321" s="151"/>
      <c r="PG321" s="151"/>
      <c r="PH321" s="151"/>
      <c r="PI321" s="151"/>
      <c r="PJ321" s="154"/>
      <c r="PK321" s="142">
        <v>236430</v>
      </c>
      <c r="PL321" s="142">
        <v>389244</v>
      </c>
    </row>
    <row r="322" spans="1:428" ht="15" x14ac:dyDescent="0.25">
      <c r="A322" s="156" t="s">
        <v>646</v>
      </c>
      <c r="B322" s="157" t="s">
        <v>740</v>
      </c>
      <c r="C322" s="147" t="s">
        <v>500</v>
      </c>
      <c r="D322" s="153">
        <v>0</v>
      </c>
      <c r="E322" s="151">
        <v>37</v>
      </c>
      <c r="F322" s="151">
        <v>4</v>
      </c>
      <c r="G322" s="151">
        <v>4</v>
      </c>
      <c r="H322" s="151"/>
      <c r="I322" s="151">
        <v>20</v>
      </c>
      <c r="J322" s="151">
        <v>4</v>
      </c>
      <c r="K322" s="151">
        <v>137</v>
      </c>
      <c r="L322" s="151">
        <v>3</v>
      </c>
      <c r="M322" s="151">
        <v>1</v>
      </c>
      <c r="N322" s="151">
        <v>0</v>
      </c>
      <c r="O322" s="151">
        <v>6</v>
      </c>
      <c r="P322" s="151">
        <v>7</v>
      </c>
      <c r="Q322" s="151">
        <v>24</v>
      </c>
      <c r="R322" s="151">
        <v>15</v>
      </c>
      <c r="S322" s="151">
        <v>1</v>
      </c>
      <c r="T322" s="151">
        <v>1</v>
      </c>
      <c r="U322" s="151">
        <v>1</v>
      </c>
      <c r="V322" s="151">
        <v>2</v>
      </c>
      <c r="W322" s="151">
        <v>12</v>
      </c>
      <c r="X322" s="151">
        <v>26</v>
      </c>
      <c r="Y322" s="151">
        <v>432</v>
      </c>
      <c r="Z322" s="151">
        <v>123</v>
      </c>
      <c r="AA322" s="151">
        <v>4</v>
      </c>
      <c r="AB322" s="151">
        <v>17</v>
      </c>
      <c r="AC322" s="151">
        <v>2</v>
      </c>
      <c r="AD322" s="151">
        <v>125</v>
      </c>
      <c r="AE322" s="151">
        <v>67</v>
      </c>
      <c r="AF322" s="151">
        <v>130</v>
      </c>
      <c r="AG322" s="151">
        <v>20</v>
      </c>
      <c r="AH322" s="151">
        <v>220</v>
      </c>
      <c r="AI322" s="151">
        <v>18</v>
      </c>
      <c r="AJ322" s="151">
        <v>66</v>
      </c>
      <c r="AK322" s="151">
        <v>14</v>
      </c>
      <c r="AL322" s="151">
        <v>304</v>
      </c>
      <c r="AM322" s="151">
        <v>101</v>
      </c>
      <c r="AN322" s="151">
        <v>1</v>
      </c>
      <c r="AO322" s="151">
        <v>0</v>
      </c>
      <c r="AP322" s="151">
        <v>0</v>
      </c>
      <c r="AQ322" s="151">
        <v>7</v>
      </c>
      <c r="AR322" s="151">
        <v>0</v>
      </c>
      <c r="AS322" s="151">
        <v>9</v>
      </c>
      <c r="AT322" s="151">
        <v>1</v>
      </c>
      <c r="AU322" s="151">
        <v>12</v>
      </c>
      <c r="AV322" s="151">
        <v>0</v>
      </c>
      <c r="AW322" s="151">
        <v>5</v>
      </c>
      <c r="AX322" s="151">
        <v>2</v>
      </c>
      <c r="AY322" s="151">
        <v>1</v>
      </c>
      <c r="AZ322" s="151">
        <v>1</v>
      </c>
      <c r="BA322" s="151">
        <v>0</v>
      </c>
      <c r="BB322" s="151">
        <v>2</v>
      </c>
      <c r="BC322" s="151">
        <v>1</v>
      </c>
      <c r="BD322" s="151">
        <v>384</v>
      </c>
      <c r="BE322" s="151">
        <v>117</v>
      </c>
      <c r="BF322" s="151">
        <v>27</v>
      </c>
      <c r="BG322" s="151">
        <v>17</v>
      </c>
      <c r="BH322" s="151">
        <v>129</v>
      </c>
      <c r="BI322" s="151">
        <v>20</v>
      </c>
      <c r="BJ322" s="151">
        <v>46</v>
      </c>
      <c r="BK322" s="151">
        <v>77</v>
      </c>
      <c r="BL322" s="151">
        <v>100</v>
      </c>
      <c r="BM322" s="151">
        <v>117</v>
      </c>
      <c r="BN322" s="151">
        <v>21</v>
      </c>
      <c r="BO322" s="151">
        <v>37</v>
      </c>
      <c r="BP322" s="151">
        <v>32</v>
      </c>
      <c r="BQ322" s="151">
        <v>60</v>
      </c>
      <c r="BR322" s="151">
        <v>251</v>
      </c>
      <c r="BS322" s="151">
        <v>190</v>
      </c>
      <c r="BT322" s="151">
        <v>38</v>
      </c>
      <c r="BU322" s="151">
        <v>45</v>
      </c>
      <c r="BV322" s="151">
        <v>35</v>
      </c>
      <c r="BW322" s="151">
        <v>44</v>
      </c>
      <c r="BX322" s="151">
        <v>57</v>
      </c>
      <c r="BY322" s="151">
        <v>172</v>
      </c>
      <c r="BZ322" s="151">
        <v>193</v>
      </c>
      <c r="CA322" s="151">
        <v>104</v>
      </c>
      <c r="CB322" s="151">
        <v>7</v>
      </c>
      <c r="CC322" s="151">
        <v>135</v>
      </c>
      <c r="CD322" s="151">
        <v>14</v>
      </c>
      <c r="CE322" s="151">
        <v>28</v>
      </c>
      <c r="CF322" s="151">
        <v>24</v>
      </c>
      <c r="CG322" s="151">
        <v>61</v>
      </c>
      <c r="CH322" s="151">
        <v>96</v>
      </c>
      <c r="CI322" s="151">
        <v>48</v>
      </c>
      <c r="CJ322" s="151">
        <v>45</v>
      </c>
      <c r="CK322" s="151">
        <v>44</v>
      </c>
      <c r="CL322" s="151">
        <v>40</v>
      </c>
      <c r="CM322" s="151">
        <v>150</v>
      </c>
      <c r="CN322" s="151">
        <v>20</v>
      </c>
      <c r="CO322" s="151">
        <v>3</v>
      </c>
      <c r="CP322" s="151">
        <v>126</v>
      </c>
      <c r="CQ322" s="151">
        <v>28</v>
      </c>
      <c r="CR322" s="151">
        <v>90</v>
      </c>
      <c r="CS322" s="151">
        <v>19</v>
      </c>
      <c r="CT322" s="151">
        <v>26</v>
      </c>
      <c r="CU322" s="151">
        <v>35</v>
      </c>
      <c r="CV322" s="151">
        <v>41</v>
      </c>
      <c r="CW322" s="151">
        <v>39</v>
      </c>
      <c r="CX322" s="151">
        <v>34</v>
      </c>
      <c r="CY322" s="151">
        <v>5</v>
      </c>
      <c r="CZ322" s="151">
        <v>16</v>
      </c>
      <c r="DA322" s="151">
        <v>128</v>
      </c>
      <c r="DB322" s="151">
        <v>36</v>
      </c>
      <c r="DC322" s="151">
        <v>90</v>
      </c>
      <c r="DD322" s="151">
        <v>105</v>
      </c>
      <c r="DE322" s="151">
        <v>4</v>
      </c>
      <c r="DF322" s="151">
        <v>31</v>
      </c>
      <c r="DG322" s="151">
        <v>9</v>
      </c>
      <c r="DH322" s="151">
        <v>88</v>
      </c>
      <c r="DI322" s="151">
        <v>38</v>
      </c>
      <c r="DJ322" s="151"/>
      <c r="DK322" s="151"/>
      <c r="DL322" s="151">
        <v>0</v>
      </c>
      <c r="DM322" s="151">
        <v>0</v>
      </c>
      <c r="DN322" s="151">
        <v>0</v>
      </c>
      <c r="DO322" s="151">
        <v>0</v>
      </c>
      <c r="DP322" s="151">
        <v>0</v>
      </c>
      <c r="DQ322" s="151">
        <v>0</v>
      </c>
      <c r="DR322" s="151">
        <v>7</v>
      </c>
      <c r="DS322" s="151">
        <v>55</v>
      </c>
      <c r="DT322" s="151">
        <v>4</v>
      </c>
      <c r="DU322" s="151"/>
      <c r="DV322" s="151">
        <v>5</v>
      </c>
      <c r="DW322" s="151">
        <v>2</v>
      </c>
      <c r="DX322" s="151">
        <v>10</v>
      </c>
      <c r="DY322" s="151">
        <v>15</v>
      </c>
      <c r="DZ322" s="151">
        <v>13</v>
      </c>
      <c r="EA322" s="151">
        <v>17</v>
      </c>
      <c r="EB322" s="151">
        <v>1</v>
      </c>
      <c r="EC322" s="151">
        <v>0</v>
      </c>
      <c r="ED322" s="151">
        <v>5</v>
      </c>
      <c r="EE322" s="151">
        <v>54</v>
      </c>
      <c r="EF322" s="151">
        <v>6</v>
      </c>
      <c r="EG322" s="151">
        <v>13</v>
      </c>
      <c r="EH322" s="151">
        <v>7</v>
      </c>
      <c r="EI322" s="151">
        <v>5</v>
      </c>
      <c r="EJ322" s="151">
        <v>23</v>
      </c>
      <c r="EK322" s="151">
        <v>6</v>
      </c>
      <c r="EL322" s="151">
        <v>17</v>
      </c>
      <c r="EM322" s="151">
        <v>3</v>
      </c>
      <c r="EN322" s="151">
        <v>26</v>
      </c>
      <c r="EO322" s="151">
        <v>42</v>
      </c>
      <c r="EP322" s="151">
        <v>4</v>
      </c>
      <c r="EQ322" s="151">
        <v>50</v>
      </c>
      <c r="ER322" s="151">
        <v>21</v>
      </c>
      <c r="ES322" s="151">
        <v>68</v>
      </c>
      <c r="ET322" s="151">
        <v>49</v>
      </c>
      <c r="EU322" s="151">
        <v>75</v>
      </c>
      <c r="EV322" s="151">
        <v>68</v>
      </c>
      <c r="EW322" s="151">
        <v>1</v>
      </c>
      <c r="EX322" s="151">
        <v>89</v>
      </c>
      <c r="EY322" s="151">
        <v>65</v>
      </c>
      <c r="EZ322" s="151">
        <v>113</v>
      </c>
      <c r="FA322" s="151">
        <v>160</v>
      </c>
      <c r="FB322" s="151">
        <v>183</v>
      </c>
      <c r="FC322" s="151">
        <v>79</v>
      </c>
      <c r="FD322" s="151">
        <v>144</v>
      </c>
      <c r="FE322" s="151">
        <v>120</v>
      </c>
      <c r="FF322" s="151">
        <v>71</v>
      </c>
      <c r="FG322" s="151">
        <v>96</v>
      </c>
      <c r="FH322" s="151">
        <v>99</v>
      </c>
      <c r="FI322" s="151">
        <v>3</v>
      </c>
      <c r="FJ322" s="151">
        <v>30</v>
      </c>
      <c r="FK322" s="151">
        <v>124</v>
      </c>
      <c r="FL322" s="151">
        <v>75</v>
      </c>
      <c r="FM322" s="151">
        <v>41</v>
      </c>
      <c r="FN322" s="151">
        <v>22</v>
      </c>
      <c r="FO322" s="151"/>
      <c r="FP322" s="151">
        <v>6</v>
      </c>
      <c r="FQ322" s="151">
        <v>71</v>
      </c>
      <c r="FR322" s="151">
        <v>79</v>
      </c>
      <c r="FS322" s="151">
        <v>19</v>
      </c>
      <c r="FT322" s="151">
        <v>43</v>
      </c>
      <c r="FU322" s="151">
        <v>38</v>
      </c>
      <c r="FV322" s="151">
        <v>31</v>
      </c>
      <c r="FW322" s="151">
        <v>240</v>
      </c>
      <c r="FX322" s="151">
        <v>33</v>
      </c>
      <c r="FY322" s="151">
        <v>114</v>
      </c>
      <c r="FZ322" s="151">
        <v>159</v>
      </c>
      <c r="GA322" s="151">
        <v>22</v>
      </c>
      <c r="GB322" s="151">
        <v>30</v>
      </c>
      <c r="GC322" s="151">
        <v>26</v>
      </c>
      <c r="GD322" s="151">
        <v>55</v>
      </c>
      <c r="GE322" s="151">
        <v>50</v>
      </c>
      <c r="GF322" s="151">
        <v>4</v>
      </c>
      <c r="GG322" s="151">
        <v>21</v>
      </c>
      <c r="GH322" s="151">
        <v>63</v>
      </c>
      <c r="GI322" s="151">
        <v>164</v>
      </c>
      <c r="GJ322" s="151">
        <v>1</v>
      </c>
      <c r="GK322" s="151">
        <v>1</v>
      </c>
      <c r="GL322" s="151">
        <v>1</v>
      </c>
      <c r="GM322" s="151">
        <v>1</v>
      </c>
      <c r="GN322" s="151"/>
      <c r="GO322" s="151"/>
      <c r="GP322" s="151">
        <v>0</v>
      </c>
      <c r="GQ322" s="151">
        <v>2</v>
      </c>
      <c r="GR322" s="151">
        <v>1</v>
      </c>
      <c r="GS322" s="151">
        <v>1</v>
      </c>
      <c r="GT322" s="151">
        <v>1</v>
      </c>
      <c r="GU322" s="151">
        <v>2</v>
      </c>
      <c r="GV322" s="151">
        <v>7</v>
      </c>
      <c r="GW322" s="151">
        <v>1</v>
      </c>
      <c r="GX322" s="151">
        <v>9</v>
      </c>
      <c r="GY322" s="151">
        <v>4</v>
      </c>
      <c r="GZ322" s="151">
        <v>1</v>
      </c>
      <c r="HA322" s="151">
        <v>18</v>
      </c>
      <c r="HB322" s="151">
        <v>2</v>
      </c>
      <c r="HC322" s="151">
        <v>0</v>
      </c>
      <c r="HD322" s="151">
        <v>0</v>
      </c>
      <c r="HE322" s="151"/>
      <c r="HF322" s="151">
        <v>1</v>
      </c>
      <c r="HG322" s="151">
        <v>2</v>
      </c>
      <c r="HH322" s="151">
        <v>4</v>
      </c>
      <c r="HI322" s="151">
        <v>2</v>
      </c>
      <c r="HJ322" s="151">
        <v>1</v>
      </c>
      <c r="HK322" s="151"/>
      <c r="HL322" s="151">
        <v>0</v>
      </c>
      <c r="HM322" s="151">
        <v>0</v>
      </c>
      <c r="HN322" s="151">
        <v>1</v>
      </c>
      <c r="HO322" s="151">
        <v>0</v>
      </c>
      <c r="HP322" s="151">
        <v>0</v>
      </c>
      <c r="HQ322" s="151"/>
      <c r="HR322" s="151">
        <v>1</v>
      </c>
      <c r="HS322" s="151">
        <v>0</v>
      </c>
      <c r="HT322" s="151">
        <v>0</v>
      </c>
      <c r="HU322" s="151"/>
      <c r="HV322" s="151">
        <v>0</v>
      </c>
      <c r="HW322" s="151">
        <v>1</v>
      </c>
      <c r="HX322" s="151">
        <v>2</v>
      </c>
      <c r="HY322" s="151">
        <v>0</v>
      </c>
      <c r="HZ322" s="151">
        <v>0</v>
      </c>
      <c r="IA322" s="151">
        <v>0</v>
      </c>
      <c r="IB322" s="151"/>
      <c r="IC322" s="151">
        <v>18</v>
      </c>
      <c r="ID322" s="151"/>
      <c r="IE322" s="151">
        <v>6</v>
      </c>
      <c r="IF322" s="151">
        <v>5</v>
      </c>
      <c r="IG322" s="151">
        <v>2</v>
      </c>
      <c r="IH322" s="151">
        <v>1</v>
      </c>
      <c r="II322" s="151"/>
      <c r="IJ322" s="151"/>
      <c r="IK322" s="151"/>
      <c r="IL322" s="151">
        <v>2</v>
      </c>
      <c r="IM322" s="151">
        <v>1</v>
      </c>
      <c r="IN322" s="151">
        <v>7</v>
      </c>
      <c r="IO322" s="151"/>
      <c r="IP322" s="151"/>
      <c r="IQ322" s="151"/>
      <c r="IR322" s="151">
        <v>1</v>
      </c>
      <c r="IS322" s="151"/>
      <c r="IT322" s="151">
        <v>1</v>
      </c>
      <c r="IU322" s="151">
        <v>0</v>
      </c>
      <c r="IV322" s="151">
        <v>1</v>
      </c>
      <c r="IW322" s="151">
        <v>1</v>
      </c>
      <c r="IX322" s="151"/>
      <c r="IY322" s="151"/>
      <c r="IZ322" s="151"/>
      <c r="JA322" s="151">
        <v>1</v>
      </c>
      <c r="JB322" s="151">
        <v>11</v>
      </c>
      <c r="JC322" s="151">
        <v>3</v>
      </c>
      <c r="JD322" s="151">
        <v>1</v>
      </c>
      <c r="JE322" s="151">
        <v>0</v>
      </c>
      <c r="JF322" s="151">
        <v>3</v>
      </c>
      <c r="JG322" s="151">
        <v>0</v>
      </c>
      <c r="JH322" s="151">
        <v>21</v>
      </c>
      <c r="JI322" s="151">
        <v>1</v>
      </c>
      <c r="JJ322" s="151">
        <v>1</v>
      </c>
      <c r="JK322" s="151">
        <v>2</v>
      </c>
      <c r="JL322" s="151">
        <v>430</v>
      </c>
      <c r="JM322" s="151">
        <v>244</v>
      </c>
      <c r="JN322" s="151">
        <v>394</v>
      </c>
      <c r="JO322" s="151">
        <v>52</v>
      </c>
      <c r="JP322" s="151">
        <v>286</v>
      </c>
      <c r="JQ322" s="151">
        <v>12</v>
      </c>
      <c r="JR322" s="151">
        <v>255</v>
      </c>
      <c r="JS322" s="151">
        <v>4</v>
      </c>
      <c r="JT322" s="151">
        <v>366</v>
      </c>
      <c r="JU322" s="151">
        <v>8</v>
      </c>
      <c r="JV322" s="151"/>
      <c r="JW322" s="151">
        <v>78</v>
      </c>
      <c r="JX322" s="151">
        <v>104</v>
      </c>
      <c r="JY322" s="151">
        <v>86</v>
      </c>
      <c r="JZ322" s="151">
        <v>42</v>
      </c>
      <c r="KA322" s="151">
        <v>64</v>
      </c>
      <c r="KB322" s="151">
        <v>125</v>
      </c>
      <c r="KC322" s="151">
        <v>90</v>
      </c>
      <c r="KD322" s="151">
        <v>61</v>
      </c>
      <c r="KE322" s="151">
        <v>88</v>
      </c>
      <c r="KF322" s="151">
        <v>1390</v>
      </c>
      <c r="KG322" s="151">
        <v>141</v>
      </c>
      <c r="KH322" s="151">
        <v>515</v>
      </c>
      <c r="KI322" s="151">
        <v>265</v>
      </c>
      <c r="KJ322" s="151">
        <v>1469</v>
      </c>
      <c r="KK322" s="151">
        <v>39</v>
      </c>
      <c r="KL322" s="151">
        <v>1349</v>
      </c>
      <c r="KM322" s="151">
        <v>11</v>
      </c>
      <c r="KN322" s="151">
        <v>23</v>
      </c>
      <c r="KO322" s="151">
        <v>15</v>
      </c>
      <c r="KP322" s="151">
        <v>18</v>
      </c>
      <c r="KQ322" s="151">
        <v>199</v>
      </c>
      <c r="KR322" s="151">
        <v>6</v>
      </c>
      <c r="KS322" s="151">
        <v>58</v>
      </c>
      <c r="KT322" s="151">
        <v>26</v>
      </c>
      <c r="KU322" s="151">
        <v>209</v>
      </c>
      <c r="KV322" s="151">
        <v>0</v>
      </c>
      <c r="KW322" s="151">
        <v>55</v>
      </c>
      <c r="KX322" s="151">
        <v>24</v>
      </c>
      <c r="KY322" s="151">
        <v>67</v>
      </c>
      <c r="KZ322" s="151">
        <v>2</v>
      </c>
      <c r="LA322" s="151">
        <v>66</v>
      </c>
      <c r="LB322" s="151">
        <v>10</v>
      </c>
      <c r="LC322" s="151">
        <v>0</v>
      </c>
      <c r="LD322" s="151">
        <v>4229</v>
      </c>
      <c r="LE322" s="151">
        <v>8139</v>
      </c>
      <c r="LF322" s="151">
        <v>13871</v>
      </c>
      <c r="LG322" s="151">
        <v>4860</v>
      </c>
      <c r="LH322" s="151">
        <v>2510</v>
      </c>
      <c r="LI322" s="151">
        <v>0</v>
      </c>
      <c r="LJ322" s="151"/>
      <c r="LK322" s="151">
        <v>18628</v>
      </c>
      <c r="LL322" s="151">
        <v>1</v>
      </c>
      <c r="LM322" s="151">
        <v>0</v>
      </c>
      <c r="LN322" s="151">
        <v>5055</v>
      </c>
      <c r="LO322" s="151">
        <v>72</v>
      </c>
      <c r="LP322" s="151">
        <v>119</v>
      </c>
      <c r="LQ322" s="151">
        <v>8</v>
      </c>
      <c r="LR322" s="151">
        <v>75</v>
      </c>
      <c r="LS322" s="151">
        <v>466</v>
      </c>
      <c r="LT322" s="151">
        <v>91</v>
      </c>
      <c r="LU322" s="151">
        <v>144</v>
      </c>
      <c r="LV322" s="151">
        <v>120</v>
      </c>
      <c r="LW322" s="151">
        <v>360</v>
      </c>
      <c r="LX322" s="151">
        <v>125</v>
      </c>
      <c r="LY322" s="151">
        <v>337</v>
      </c>
      <c r="LZ322" s="151">
        <v>83</v>
      </c>
      <c r="MA322" s="151">
        <v>28</v>
      </c>
      <c r="MB322" s="151">
        <v>118</v>
      </c>
      <c r="MC322" s="151">
        <v>8</v>
      </c>
      <c r="MD322" s="151">
        <v>4</v>
      </c>
      <c r="ME322" s="151">
        <v>7</v>
      </c>
      <c r="MF322" s="151">
        <v>202</v>
      </c>
      <c r="MG322" s="151">
        <v>6764</v>
      </c>
      <c r="MH322" s="151">
        <v>91</v>
      </c>
      <c r="MI322" s="151">
        <v>143</v>
      </c>
      <c r="MJ322" s="151">
        <v>171</v>
      </c>
      <c r="MK322" s="151">
        <v>30</v>
      </c>
      <c r="ML322" s="151">
        <v>80</v>
      </c>
      <c r="MM322" s="151">
        <v>155</v>
      </c>
      <c r="MN322" s="151">
        <v>36</v>
      </c>
      <c r="MO322" s="151">
        <v>94</v>
      </c>
      <c r="MP322" s="151">
        <v>23</v>
      </c>
      <c r="MQ322" s="151"/>
      <c r="MR322" s="151">
        <v>1</v>
      </c>
      <c r="MS322" s="151">
        <v>134</v>
      </c>
      <c r="MT322" s="151">
        <v>398</v>
      </c>
      <c r="MU322" s="151">
        <v>94</v>
      </c>
      <c r="MV322" s="151">
        <v>60</v>
      </c>
      <c r="MW322" s="151">
        <v>154</v>
      </c>
      <c r="MX322" s="151">
        <v>24</v>
      </c>
      <c r="MY322" s="151">
        <v>69</v>
      </c>
      <c r="MZ322" s="151">
        <v>47</v>
      </c>
      <c r="NA322" s="151">
        <v>883</v>
      </c>
      <c r="NB322" s="151">
        <v>195</v>
      </c>
      <c r="NC322" s="151">
        <v>31</v>
      </c>
      <c r="ND322" s="151">
        <v>148</v>
      </c>
      <c r="NE322" s="151">
        <v>3</v>
      </c>
      <c r="NF322" s="151">
        <v>18</v>
      </c>
      <c r="NG322" s="151">
        <v>1</v>
      </c>
      <c r="NH322" s="151">
        <v>8</v>
      </c>
      <c r="NI322" s="151"/>
      <c r="NJ322" s="151">
        <v>687</v>
      </c>
      <c r="NK322" s="151"/>
      <c r="NL322" s="151">
        <v>5</v>
      </c>
      <c r="NM322" s="151">
        <v>21</v>
      </c>
      <c r="NN322" s="151">
        <v>19</v>
      </c>
      <c r="NO322" s="151">
        <v>80</v>
      </c>
      <c r="NP322" s="151">
        <v>31</v>
      </c>
      <c r="NQ322" s="151">
        <v>146</v>
      </c>
      <c r="NR322" s="151">
        <v>10650</v>
      </c>
      <c r="NS322" s="151">
        <v>13</v>
      </c>
      <c r="NT322" s="151">
        <v>4</v>
      </c>
      <c r="NU322" s="151">
        <v>20</v>
      </c>
      <c r="NV322" s="151">
        <v>3</v>
      </c>
      <c r="NW322" s="151">
        <v>4</v>
      </c>
      <c r="NX322" s="151">
        <v>0</v>
      </c>
      <c r="NY322" s="151">
        <v>10</v>
      </c>
      <c r="NZ322" s="151">
        <v>15</v>
      </c>
      <c r="OA322" s="151">
        <v>1501</v>
      </c>
      <c r="OB322" s="151">
        <v>19</v>
      </c>
      <c r="OC322" s="151">
        <v>342</v>
      </c>
      <c r="OD322" s="151"/>
      <c r="OE322" s="151"/>
      <c r="OF322" s="151">
        <v>0</v>
      </c>
      <c r="OG322" s="151">
        <v>1</v>
      </c>
      <c r="OH322" s="151">
        <v>10</v>
      </c>
      <c r="OI322" s="151">
        <v>0</v>
      </c>
      <c r="OJ322" s="151"/>
      <c r="OK322" s="151"/>
      <c r="OL322" s="151">
        <v>483</v>
      </c>
      <c r="OM322" s="151">
        <v>4</v>
      </c>
      <c r="ON322" s="151"/>
      <c r="OO322" s="152">
        <v>162</v>
      </c>
      <c r="OP322" s="142">
        <v>102108</v>
      </c>
      <c r="OQ322" s="153">
        <v>47331</v>
      </c>
      <c r="OR322" s="151"/>
      <c r="OS322" s="151"/>
      <c r="OT322" s="151"/>
      <c r="OU322" s="151"/>
      <c r="OV322" s="151"/>
      <c r="OW322" s="151">
        <v>13343</v>
      </c>
      <c r="OX322" s="151">
        <v>-57</v>
      </c>
      <c r="OY322" s="151"/>
      <c r="OZ322" s="151"/>
      <c r="PA322" s="151"/>
      <c r="PB322" s="151"/>
      <c r="PC322" s="151"/>
      <c r="PD322" s="151"/>
      <c r="PE322" s="151"/>
      <c r="PF322" s="151"/>
      <c r="PG322" s="151"/>
      <c r="PH322" s="151"/>
      <c r="PI322" s="151"/>
      <c r="PJ322" s="154"/>
      <c r="PK322" s="142">
        <v>60617</v>
      </c>
      <c r="PL322" s="142">
        <v>162725</v>
      </c>
    </row>
    <row r="323" spans="1:428" ht="15" x14ac:dyDescent="0.25">
      <c r="A323" s="156">
        <v>524113</v>
      </c>
      <c r="B323" s="157" t="s">
        <v>740</v>
      </c>
      <c r="C323" s="147" t="s">
        <v>501</v>
      </c>
      <c r="D323" s="153"/>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151"/>
      <c r="AH323" s="151"/>
      <c r="AI323" s="151"/>
      <c r="AJ323" s="151"/>
      <c r="AK323" s="151"/>
      <c r="AL323" s="151"/>
      <c r="AM323" s="151"/>
      <c r="AN323" s="151"/>
      <c r="AO323" s="151"/>
      <c r="AP323" s="151"/>
      <c r="AQ323" s="151"/>
      <c r="AR323" s="151"/>
      <c r="AS323" s="151"/>
      <c r="AT323" s="151"/>
      <c r="AU323" s="151"/>
      <c r="AV323" s="151"/>
      <c r="AW323" s="151"/>
      <c r="AX323" s="151"/>
      <c r="AY323" s="151"/>
      <c r="AZ323" s="151"/>
      <c r="BA323" s="151"/>
      <c r="BB323" s="151"/>
      <c r="BC323" s="151"/>
      <c r="BD323" s="151"/>
      <c r="BE323" s="151"/>
      <c r="BF323" s="151"/>
      <c r="BG323" s="151"/>
      <c r="BH323" s="151"/>
      <c r="BI323" s="151"/>
      <c r="BJ323" s="151"/>
      <c r="BK323" s="151"/>
      <c r="BL323" s="151"/>
      <c r="BM323" s="151"/>
      <c r="BN323" s="151"/>
      <c r="BO323" s="151"/>
      <c r="BP323" s="151"/>
      <c r="BQ323" s="151"/>
      <c r="BR323" s="151"/>
      <c r="BS323" s="151"/>
      <c r="BT323" s="151"/>
      <c r="BU323" s="151"/>
      <c r="BV323" s="151"/>
      <c r="BW323" s="151"/>
      <c r="BX323" s="151"/>
      <c r="BY323" s="151"/>
      <c r="BZ323" s="151"/>
      <c r="CA323" s="151"/>
      <c r="CB323" s="151"/>
      <c r="CC323" s="151"/>
      <c r="CD323" s="151"/>
      <c r="CE323" s="151"/>
      <c r="CF323" s="151"/>
      <c r="CG323" s="151"/>
      <c r="CH323" s="151"/>
      <c r="CI323" s="151"/>
      <c r="CJ323" s="151"/>
      <c r="CK323" s="151"/>
      <c r="CL323" s="151"/>
      <c r="CM323" s="151"/>
      <c r="CN323" s="151"/>
      <c r="CO323" s="151"/>
      <c r="CP323" s="151"/>
      <c r="CQ323" s="151"/>
      <c r="CR323" s="151"/>
      <c r="CS323" s="151"/>
      <c r="CT323" s="151"/>
      <c r="CU323" s="151"/>
      <c r="CV323" s="151"/>
      <c r="CW323" s="151"/>
      <c r="CX323" s="151"/>
      <c r="CY323" s="151"/>
      <c r="CZ323" s="151"/>
      <c r="DA323" s="151"/>
      <c r="DB323" s="151"/>
      <c r="DC323" s="151"/>
      <c r="DD323" s="151"/>
      <c r="DE323" s="151"/>
      <c r="DF323" s="151"/>
      <c r="DG323" s="151"/>
      <c r="DH323" s="151"/>
      <c r="DI323" s="151"/>
      <c r="DJ323" s="151"/>
      <c r="DK323" s="151"/>
      <c r="DL323" s="151"/>
      <c r="DM323" s="151"/>
      <c r="DN323" s="151"/>
      <c r="DO323" s="151"/>
      <c r="DP323" s="151"/>
      <c r="DQ323" s="151"/>
      <c r="DR323" s="151"/>
      <c r="DS323" s="151"/>
      <c r="DT323" s="151"/>
      <c r="DU323" s="151"/>
      <c r="DV323" s="151"/>
      <c r="DW323" s="151"/>
      <c r="DX323" s="151"/>
      <c r="DY323" s="151"/>
      <c r="DZ323" s="151"/>
      <c r="EA323" s="151"/>
      <c r="EB323" s="151"/>
      <c r="EC323" s="151"/>
      <c r="ED323" s="151"/>
      <c r="EE323" s="151"/>
      <c r="EF323" s="151"/>
      <c r="EG323" s="151"/>
      <c r="EH323" s="151"/>
      <c r="EI323" s="151"/>
      <c r="EJ323" s="151"/>
      <c r="EK323" s="151"/>
      <c r="EL323" s="151"/>
      <c r="EM323" s="151"/>
      <c r="EN323" s="151"/>
      <c r="EO323" s="151"/>
      <c r="EP323" s="151"/>
      <c r="EQ323" s="151"/>
      <c r="ER323" s="151"/>
      <c r="ES323" s="151"/>
      <c r="ET323" s="151"/>
      <c r="EU323" s="151"/>
      <c r="EV323" s="151"/>
      <c r="EW323" s="151"/>
      <c r="EX323" s="151"/>
      <c r="EY323" s="151"/>
      <c r="EZ323" s="151"/>
      <c r="FA323" s="151"/>
      <c r="FB323" s="151"/>
      <c r="FC323" s="151"/>
      <c r="FD323" s="151"/>
      <c r="FE323" s="151"/>
      <c r="FF323" s="151"/>
      <c r="FG323" s="151"/>
      <c r="FH323" s="151"/>
      <c r="FI323" s="151"/>
      <c r="FJ323" s="151"/>
      <c r="FK323" s="151"/>
      <c r="FL323" s="151"/>
      <c r="FM323" s="151"/>
      <c r="FN323" s="151"/>
      <c r="FO323" s="151"/>
      <c r="FP323" s="151"/>
      <c r="FQ323" s="151"/>
      <c r="FR323" s="151"/>
      <c r="FS323" s="151"/>
      <c r="FT323" s="151"/>
      <c r="FU323" s="151"/>
      <c r="FV323" s="151"/>
      <c r="FW323" s="151"/>
      <c r="FX323" s="151"/>
      <c r="FY323" s="151"/>
      <c r="FZ323" s="151"/>
      <c r="GA323" s="151"/>
      <c r="GB323" s="151"/>
      <c r="GC323" s="151"/>
      <c r="GD323" s="151"/>
      <c r="GE323" s="151"/>
      <c r="GF323" s="151"/>
      <c r="GG323" s="151"/>
      <c r="GH323" s="151"/>
      <c r="GI323" s="151"/>
      <c r="GJ323" s="151"/>
      <c r="GK323" s="151"/>
      <c r="GL323" s="151"/>
      <c r="GM323" s="151"/>
      <c r="GN323" s="151"/>
      <c r="GO323" s="151"/>
      <c r="GP323" s="151"/>
      <c r="GQ323" s="151"/>
      <c r="GR323" s="151"/>
      <c r="GS323" s="151"/>
      <c r="GT323" s="151"/>
      <c r="GU323" s="151"/>
      <c r="GV323" s="151"/>
      <c r="GW323" s="151"/>
      <c r="GX323" s="151"/>
      <c r="GY323" s="151"/>
      <c r="GZ323" s="151"/>
      <c r="HA323" s="151"/>
      <c r="HB323" s="151"/>
      <c r="HC323" s="151"/>
      <c r="HD323" s="151"/>
      <c r="HE323" s="151"/>
      <c r="HF323" s="151"/>
      <c r="HG323" s="151"/>
      <c r="HH323" s="151"/>
      <c r="HI323" s="151"/>
      <c r="HJ323" s="151"/>
      <c r="HK323" s="151"/>
      <c r="HL323" s="151"/>
      <c r="HM323" s="151"/>
      <c r="HN323" s="151"/>
      <c r="HO323" s="151"/>
      <c r="HP323" s="151"/>
      <c r="HQ323" s="151"/>
      <c r="HR323" s="151"/>
      <c r="HS323" s="151"/>
      <c r="HT323" s="151"/>
      <c r="HU323" s="151"/>
      <c r="HV323" s="151"/>
      <c r="HW323" s="151"/>
      <c r="HX323" s="151"/>
      <c r="HY323" s="151"/>
      <c r="HZ323" s="151"/>
      <c r="IA323" s="151"/>
      <c r="IB323" s="151"/>
      <c r="IC323" s="151"/>
      <c r="ID323" s="151"/>
      <c r="IE323" s="151"/>
      <c r="IF323" s="151"/>
      <c r="IG323" s="151"/>
      <c r="IH323" s="151"/>
      <c r="II323" s="151"/>
      <c r="IJ323" s="151"/>
      <c r="IK323" s="151"/>
      <c r="IL323" s="151"/>
      <c r="IM323" s="151"/>
      <c r="IN323" s="151"/>
      <c r="IO323" s="151"/>
      <c r="IP323" s="151"/>
      <c r="IQ323" s="151"/>
      <c r="IR323" s="151"/>
      <c r="IS323" s="151"/>
      <c r="IT323" s="151"/>
      <c r="IU323" s="151"/>
      <c r="IV323" s="151"/>
      <c r="IW323" s="151"/>
      <c r="IX323" s="151"/>
      <c r="IY323" s="151"/>
      <c r="IZ323" s="151"/>
      <c r="JA323" s="151"/>
      <c r="JB323" s="151"/>
      <c r="JC323" s="151"/>
      <c r="JD323" s="151"/>
      <c r="JE323" s="151"/>
      <c r="JF323" s="151"/>
      <c r="JG323" s="151"/>
      <c r="JH323" s="151"/>
      <c r="JI323" s="151"/>
      <c r="JJ323" s="151"/>
      <c r="JK323" s="151"/>
      <c r="JL323" s="151"/>
      <c r="JM323" s="151"/>
      <c r="JN323" s="151"/>
      <c r="JO323" s="151"/>
      <c r="JP323" s="151"/>
      <c r="JQ323" s="151"/>
      <c r="JR323" s="151"/>
      <c r="JS323" s="151"/>
      <c r="JT323" s="151"/>
      <c r="JU323" s="151"/>
      <c r="JV323" s="151"/>
      <c r="JW323" s="151"/>
      <c r="JX323" s="151"/>
      <c r="JY323" s="151"/>
      <c r="JZ323" s="151"/>
      <c r="KA323" s="151"/>
      <c r="KB323" s="151"/>
      <c r="KC323" s="151"/>
      <c r="KD323" s="151"/>
      <c r="KE323" s="151"/>
      <c r="KF323" s="151"/>
      <c r="KG323" s="151"/>
      <c r="KH323" s="151"/>
      <c r="KI323" s="151"/>
      <c r="KJ323" s="151"/>
      <c r="KK323" s="151"/>
      <c r="KL323" s="151"/>
      <c r="KM323" s="151"/>
      <c r="KN323" s="151"/>
      <c r="KO323" s="151"/>
      <c r="KP323" s="151"/>
      <c r="KQ323" s="151"/>
      <c r="KR323" s="151"/>
      <c r="KS323" s="151"/>
      <c r="KT323" s="151"/>
      <c r="KU323" s="151"/>
      <c r="KV323" s="151"/>
      <c r="KW323" s="151"/>
      <c r="KX323" s="151"/>
      <c r="KY323" s="151"/>
      <c r="KZ323" s="151"/>
      <c r="LA323" s="151"/>
      <c r="LB323" s="151"/>
      <c r="LC323" s="151"/>
      <c r="LD323" s="151"/>
      <c r="LE323" s="151"/>
      <c r="LF323" s="151"/>
      <c r="LG323" s="151"/>
      <c r="LH323" s="151"/>
      <c r="LI323" s="151"/>
      <c r="LJ323" s="151"/>
      <c r="LK323" s="151"/>
      <c r="LL323" s="151"/>
      <c r="LM323" s="151"/>
      <c r="LN323" s="151"/>
      <c r="LO323" s="151"/>
      <c r="LP323" s="151"/>
      <c r="LQ323" s="151"/>
      <c r="LR323" s="151"/>
      <c r="LS323" s="151"/>
      <c r="LT323" s="151"/>
      <c r="LU323" s="151"/>
      <c r="LV323" s="151"/>
      <c r="LW323" s="151"/>
      <c r="LX323" s="151"/>
      <c r="LY323" s="151"/>
      <c r="LZ323" s="151"/>
      <c r="MA323" s="151"/>
      <c r="MB323" s="151"/>
      <c r="MC323" s="151"/>
      <c r="MD323" s="151"/>
      <c r="ME323" s="151"/>
      <c r="MF323" s="151"/>
      <c r="MG323" s="151"/>
      <c r="MH323" s="151"/>
      <c r="MI323" s="151"/>
      <c r="MJ323" s="151"/>
      <c r="MK323" s="151"/>
      <c r="ML323" s="151"/>
      <c r="MM323" s="151"/>
      <c r="MN323" s="151"/>
      <c r="MO323" s="151"/>
      <c r="MP323" s="151"/>
      <c r="MQ323" s="151"/>
      <c r="MR323" s="151"/>
      <c r="MS323" s="151"/>
      <c r="MT323" s="151"/>
      <c r="MU323" s="151"/>
      <c r="MV323" s="151"/>
      <c r="MW323" s="151"/>
      <c r="MX323" s="151"/>
      <c r="MY323" s="151"/>
      <c r="MZ323" s="151"/>
      <c r="NA323" s="151"/>
      <c r="NB323" s="151"/>
      <c r="NC323" s="151"/>
      <c r="ND323" s="151"/>
      <c r="NE323" s="151"/>
      <c r="NF323" s="151"/>
      <c r="NG323" s="151"/>
      <c r="NH323" s="151"/>
      <c r="NI323" s="151"/>
      <c r="NJ323" s="151"/>
      <c r="NK323" s="151"/>
      <c r="NL323" s="151"/>
      <c r="NM323" s="151"/>
      <c r="NN323" s="151"/>
      <c r="NO323" s="151"/>
      <c r="NP323" s="151"/>
      <c r="NQ323" s="151"/>
      <c r="NR323" s="151"/>
      <c r="NS323" s="151"/>
      <c r="NT323" s="151"/>
      <c r="NU323" s="151"/>
      <c r="NV323" s="151"/>
      <c r="NW323" s="151"/>
      <c r="NX323" s="151"/>
      <c r="NY323" s="151"/>
      <c r="NZ323" s="151"/>
      <c r="OA323" s="151"/>
      <c r="OB323" s="151"/>
      <c r="OC323" s="151"/>
      <c r="OD323" s="151"/>
      <c r="OE323" s="151"/>
      <c r="OF323" s="151"/>
      <c r="OG323" s="151"/>
      <c r="OH323" s="151"/>
      <c r="OI323" s="151"/>
      <c r="OJ323" s="151"/>
      <c r="OK323" s="151"/>
      <c r="OL323" s="151"/>
      <c r="OM323" s="151"/>
      <c r="ON323" s="151"/>
      <c r="OO323" s="152"/>
      <c r="OP323" s="142"/>
      <c r="OQ323" s="153">
        <v>90314</v>
      </c>
      <c r="OR323" s="151"/>
      <c r="OS323" s="151"/>
      <c r="OT323" s="151"/>
      <c r="OU323" s="151"/>
      <c r="OV323" s="151"/>
      <c r="OW323" s="151"/>
      <c r="OX323" s="151"/>
      <c r="OY323" s="151"/>
      <c r="OZ323" s="151"/>
      <c r="PA323" s="151"/>
      <c r="PB323" s="151"/>
      <c r="PC323" s="151"/>
      <c r="PD323" s="151"/>
      <c r="PE323" s="151"/>
      <c r="PF323" s="151"/>
      <c r="PG323" s="151"/>
      <c r="PH323" s="151"/>
      <c r="PI323" s="151"/>
      <c r="PJ323" s="154"/>
      <c r="PK323" s="142">
        <v>90314</v>
      </c>
      <c r="PL323" s="142">
        <v>90314</v>
      </c>
    </row>
    <row r="324" spans="1:428" ht="15" x14ac:dyDescent="0.25">
      <c r="A324" s="156" t="s">
        <v>647</v>
      </c>
      <c r="B324" s="157" t="s">
        <v>740</v>
      </c>
      <c r="C324" s="147" t="s">
        <v>502</v>
      </c>
      <c r="D324" s="153">
        <v>183</v>
      </c>
      <c r="E324" s="151">
        <v>278</v>
      </c>
      <c r="F324" s="151">
        <v>275</v>
      </c>
      <c r="G324" s="151">
        <v>441</v>
      </c>
      <c r="H324" s="151">
        <v>297</v>
      </c>
      <c r="I324" s="151">
        <v>1022</v>
      </c>
      <c r="J324" s="151">
        <v>314</v>
      </c>
      <c r="K324" s="151">
        <v>62</v>
      </c>
      <c r="L324" s="151">
        <v>247</v>
      </c>
      <c r="M324" s="151">
        <v>264</v>
      </c>
      <c r="N324" s="151">
        <v>0</v>
      </c>
      <c r="O324" s="151">
        <v>445</v>
      </c>
      <c r="P324" s="151">
        <v>135</v>
      </c>
      <c r="Q324" s="151">
        <v>1698</v>
      </c>
      <c r="R324" s="151">
        <v>27</v>
      </c>
      <c r="S324" s="151">
        <v>49</v>
      </c>
      <c r="T324" s="151">
        <v>30</v>
      </c>
      <c r="U324" s="151">
        <v>11</v>
      </c>
      <c r="V324" s="151">
        <v>227</v>
      </c>
      <c r="W324" s="151">
        <v>824</v>
      </c>
      <c r="X324" s="151">
        <v>2322</v>
      </c>
      <c r="Y324" s="151">
        <v>690</v>
      </c>
      <c r="Z324" s="151">
        <v>74</v>
      </c>
      <c r="AA324" s="151">
        <v>53</v>
      </c>
      <c r="AB324" s="151">
        <v>1</v>
      </c>
      <c r="AC324" s="151">
        <v>19</v>
      </c>
      <c r="AD324" s="151">
        <v>290</v>
      </c>
      <c r="AE324" s="151">
        <v>13</v>
      </c>
      <c r="AF324" s="151">
        <v>13</v>
      </c>
      <c r="AG324" s="151">
        <v>8</v>
      </c>
      <c r="AH324" s="151">
        <v>18</v>
      </c>
      <c r="AI324" s="151">
        <v>6</v>
      </c>
      <c r="AJ324" s="151">
        <v>3</v>
      </c>
      <c r="AK324" s="151">
        <v>5</v>
      </c>
      <c r="AL324" s="151">
        <v>18</v>
      </c>
      <c r="AM324" s="151">
        <v>10</v>
      </c>
      <c r="AN324" s="151">
        <v>2</v>
      </c>
      <c r="AO324" s="151">
        <v>4</v>
      </c>
      <c r="AP324" s="151">
        <v>1</v>
      </c>
      <c r="AQ324" s="151">
        <v>20</v>
      </c>
      <c r="AR324" s="151">
        <v>53</v>
      </c>
      <c r="AS324" s="151">
        <v>67</v>
      </c>
      <c r="AT324" s="151">
        <v>22</v>
      </c>
      <c r="AU324" s="151">
        <v>50</v>
      </c>
      <c r="AV324" s="151">
        <v>6</v>
      </c>
      <c r="AW324" s="151">
        <v>15</v>
      </c>
      <c r="AX324" s="151">
        <v>17</v>
      </c>
      <c r="AY324" s="151">
        <v>13</v>
      </c>
      <c r="AZ324" s="151">
        <v>15</v>
      </c>
      <c r="BA324" s="151">
        <v>4</v>
      </c>
      <c r="BB324" s="151">
        <v>18</v>
      </c>
      <c r="BC324" s="151">
        <v>21</v>
      </c>
      <c r="BD324" s="151">
        <v>12</v>
      </c>
      <c r="BE324" s="151">
        <v>25</v>
      </c>
      <c r="BF324" s="151">
        <v>10</v>
      </c>
      <c r="BG324" s="151">
        <v>22</v>
      </c>
      <c r="BH324" s="151">
        <v>23</v>
      </c>
      <c r="BI324" s="151">
        <v>16</v>
      </c>
      <c r="BJ324" s="151">
        <v>3</v>
      </c>
      <c r="BK324" s="151">
        <v>15</v>
      </c>
      <c r="BL324" s="151">
        <v>2</v>
      </c>
      <c r="BM324" s="151">
        <v>42</v>
      </c>
      <c r="BN324" s="151">
        <v>6</v>
      </c>
      <c r="BO324" s="151">
        <v>9</v>
      </c>
      <c r="BP324" s="151">
        <v>13</v>
      </c>
      <c r="BQ324" s="151">
        <v>12</v>
      </c>
      <c r="BR324" s="151">
        <v>4</v>
      </c>
      <c r="BS324" s="151">
        <v>9</v>
      </c>
      <c r="BT324" s="151">
        <v>18</v>
      </c>
      <c r="BU324" s="151">
        <v>11</v>
      </c>
      <c r="BV324" s="151">
        <v>15</v>
      </c>
      <c r="BW324" s="151">
        <v>8</v>
      </c>
      <c r="BX324" s="151">
        <v>13</v>
      </c>
      <c r="BY324" s="151">
        <v>10</v>
      </c>
      <c r="BZ324" s="151">
        <v>33</v>
      </c>
      <c r="CA324" s="151">
        <v>10</v>
      </c>
      <c r="CB324" s="151">
        <v>1</v>
      </c>
      <c r="CC324" s="151">
        <v>14</v>
      </c>
      <c r="CD324" s="151">
        <v>5</v>
      </c>
      <c r="CE324" s="151">
        <v>8</v>
      </c>
      <c r="CF324" s="151">
        <v>61</v>
      </c>
      <c r="CG324" s="151">
        <v>16</v>
      </c>
      <c r="CH324" s="151">
        <v>18</v>
      </c>
      <c r="CI324" s="151">
        <v>4</v>
      </c>
      <c r="CJ324" s="151">
        <v>30</v>
      </c>
      <c r="CK324" s="151">
        <v>7</v>
      </c>
      <c r="CL324" s="151">
        <v>3</v>
      </c>
      <c r="CM324" s="151">
        <v>13</v>
      </c>
      <c r="CN324" s="151">
        <v>14</v>
      </c>
      <c r="CO324" s="151">
        <v>7</v>
      </c>
      <c r="CP324" s="151">
        <v>21</v>
      </c>
      <c r="CQ324" s="151">
        <v>2</v>
      </c>
      <c r="CR324" s="151">
        <v>12</v>
      </c>
      <c r="CS324" s="151">
        <v>13</v>
      </c>
      <c r="CT324" s="151">
        <v>2</v>
      </c>
      <c r="CU324" s="151">
        <v>2</v>
      </c>
      <c r="CV324" s="151">
        <v>21</v>
      </c>
      <c r="CW324" s="151">
        <v>27</v>
      </c>
      <c r="CX324" s="151">
        <v>28</v>
      </c>
      <c r="CY324" s="151">
        <v>15</v>
      </c>
      <c r="CZ324" s="151">
        <v>12</v>
      </c>
      <c r="DA324" s="151">
        <v>44</v>
      </c>
      <c r="DB324" s="151">
        <v>18</v>
      </c>
      <c r="DC324" s="151">
        <v>37</v>
      </c>
      <c r="DD324" s="151">
        <v>11</v>
      </c>
      <c r="DE324" s="151">
        <v>21</v>
      </c>
      <c r="DF324" s="151">
        <v>15</v>
      </c>
      <c r="DG324" s="151">
        <v>15</v>
      </c>
      <c r="DH324" s="151">
        <v>15</v>
      </c>
      <c r="DI324" s="151">
        <v>9</v>
      </c>
      <c r="DJ324" s="151">
        <v>0</v>
      </c>
      <c r="DK324" s="151"/>
      <c r="DL324" s="151">
        <v>2</v>
      </c>
      <c r="DM324" s="151">
        <v>0</v>
      </c>
      <c r="DN324" s="151">
        <v>0</v>
      </c>
      <c r="DO324" s="151">
        <v>0</v>
      </c>
      <c r="DP324" s="151">
        <v>1</v>
      </c>
      <c r="DQ324" s="151">
        <v>4</v>
      </c>
      <c r="DR324" s="151">
        <v>18</v>
      </c>
      <c r="DS324" s="151">
        <v>19</v>
      </c>
      <c r="DT324" s="151">
        <v>0</v>
      </c>
      <c r="DU324" s="151">
        <v>1</v>
      </c>
      <c r="DV324" s="151">
        <v>4</v>
      </c>
      <c r="DW324" s="151">
        <v>7</v>
      </c>
      <c r="DX324" s="151">
        <v>0</v>
      </c>
      <c r="DY324" s="151">
        <v>7</v>
      </c>
      <c r="DZ324" s="151">
        <v>8</v>
      </c>
      <c r="EA324" s="151">
        <v>12</v>
      </c>
      <c r="EB324" s="151">
        <v>31</v>
      </c>
      <c r="EC324" s="151">
        <v>1</v>
      </c>
      <c r="ED324" s="151">
        <v>5</v>
      </c>
      <c r="EE324" s="151">
        <v>16</v>
      </c>
      <c r="EF324" s="151">
        <v>13</v>
      </c>
      <c r="EG324" s="151">
        <v>49</v>
      </c>
      <c r="EH324" s="151">
        <v>12</v>
      </c>
      <c r="EI324" s="151">
        <v>9</v>
      </c>
      <c r="EJ324" s="151">
        <v>67</v>
      </c>
      <c r="EK324" s="151">
        <v>24</v>
      </c>
      <c r="EL324" s="151">
        <v>8</v>
      </c>
      <c r="EM324" s="151">
        <v>1</v>
      </c>
      <c r="EN324" s="151">
        <v>32</v>
      </c>
      <c r="EO324" s="151">
        <v>22</v>
      </c>
      <c r="EP324" s="151">
        <v>6</v>
      </c>
      <c r="EQ324" s="151">
        <v>12</v>
      </c>
      <c r="ER324" s="151">
        <v>51</v>
      </c>
      <c r="ES324" s="151">
        <v>168</v>
      </c>
      <c r="ET324" s="151">
        <v>38</v>
      </c>
      <c r="EU324" s="151">
        <v>28</v>
      </c>
      <c r="EV324" s="151">
        <v>29</v>
      </c>
      <c r="EW324" s="151">
        <v>0</v>
      </c>
      <c r="EX324" s="151">
        <v>20</v>
      </c>
      <c r="EY324" s="151">
        <v>46</v>
      </c>
      <c r="EZ324" s="151">
        <v>13</v>
      </c>
      <c r="FA324" s="151">
        <v>42</v>
      </c>
      <c r="FB324" s="151">
        <v>62</v>
      </c>
      <c r="FC324" s="151">
        <v>27</v>
      </c>
      <c r="FD324" s="151">
        <v>35</v>
      </c>
      <c r="FE324" s="151">
        <v>72</v>
      </c>
      <c r="FF324" s="151">
        <v>8</v>
      </c>
      <c r="FG324" s="151">
        <v>19</v>
      </c>
      <c r="FH324" s="151">
        <v>43</v>
      </c>
      <c r="FI324" s="151">
        <v>53</v>
      </c>
      <c r="FJ324" s="151">
        <v>116</v>
      </c>
      <c r="FK324" s="151">
        <v>21</v>
      </c>
      <c r="FL324" s="151">
        <v>282</v>
      </c>
      <c r="FM324" s="151">
        <v>442</v>
      </c>
      <c r="FN324" s="151">
        <v>1</v>
      </c>
      <c r="FO324" s="151"/>
      <c r="FP324" s="151">
        <v>11</v>
      </c>
      <c r="FQ324" s="151">
        <v>2</v>
      </c>
      <c r="FR324" s="151">
        <v>21</v>
      </c>
      <c r="FS324" s="151">
        <v>11</v>
      </c>
      <c r="FT324" s="151">
        <v>15</v>
      </c>
      <c r="FU324" s="151">
        <v>18</v>
      </c>
      <c r="FV324" s="151">
        <v>1</v>
      </c>
      <c r="FW324" s="151">
        <v>55</v>
      </c>
      <c r="FX324" s="151">
        <v>20</v>
      </c>
      <c r="FY324" s="151">
        <v>9</v>
      </c>
      <c r="FZ324" s="151">
        <v>12</v>
      </c>
      <c r="GA324" s="151">
        <v>2</v>
      </c>
      <c r="GB324" s="151">
        <v>54</v>
      </c>
      <c r="GC324" s="151">
        <v>12</v>
      </c>
      <c r="GD324" s="151">
        <v>25</v>
      </c>
      <c r="GE324" s="151">
        <v>7</v>
      </c>
      <c r="GF324" s="151">
        <v>1</v>
      </c>
      <c r="GG324" s="151">
        <v>10</v>
      </c>
      <c r="GH324" s="151">
        <v>4</v>
      </c>
      <c r="GI324" s="151">
        <v>48</v>
      </c>
      <c r="GJ324" s="151">
        <v>41</v>
      </c>
      <c r="GK324" s="151">
        <v>17</v>
      </c>
      <c r="GL324" s="151">
        <v>19</v>
      </c>
      <c r="GM324" s="151">
        <v>6</v>
      </c>
      <c r="GN324" s="151">
        <v>10</v>
      </c>
      <c r="GO324" s="151"/>
      <c r="GP324" s="151">
        <v>12</v>
      </c>
      <c r="GQ324" s="151">
        <v>214</v>
      </c>
      <c r="GR324" s="151">
        <v>16</v>
      </c>
      <c r="GS324" s="151">
        <v>29</v>
      </c>
      <c r="GT324" s="151">
        <v>8</v>
      </c>
      <c r="GU324" s="151">
        <v>25</v>
      </c>
      <c r="GV324" s="151">
        <v>26</v>
      </c>
      <c r="GW324" s="151">
        <v>23</v>
      </c>
      <c r="GX324" s="151">
        <v>17</v>
      </c>
      <c r="GY324" s="151">
        <v>6</v>
      </c>
      <c r="GZ324" s="151">
        <v>9</v>
      </c>
      <c r="HA324" s="151">
        <v>32</v>
      </c>
      <c r="HB324" s="151">
        <v>30</v>
      </c>
      <c r="HC324" s="151">
        <v>89</v>
      </c>
      <c r="HD324" s="151">
        <v>11</v>
      </c>
      <c r="HE324" s="151">
        <v>63</v>
      </c>
      <c r="HF324" s="151">
        <v>26</v>
      </c>
      <c r="HG324" s="151">
        <v>27</v>
      </c>
      <c r="HH324" s="151">
        <v>14</v>
      </c>
      <c r="HI324" s="151">
        <v>90</v>
      </c>
      <c r="HJ324" s="151">
        <v>86</v>
      </c>
      <c r="HK324" s="151">
        <v>51</v>
      </c>
      <c r="HL324" s="151">
        <v>70</v>
      </c>
      <c r="HM324" s="151">
        <v>2</v>
      </c>
      <c r="HN324" s="151">
        <v>23</v>
      </c>
      <c r="HO324" s="151">
        <v>13</v>
      </c>
      <c r="HP324" s="151">
        <v>2</v>
      </c>
      <c r="HQ324" s="151">
        <v>9</v>
      </c>
      <c r="HR324" s="151">
        <v>20</v>
      </c>
      <c r="HS324" s="151">
        <v>10</v>
      </c>
      <c r="HT324" s="151">
        <v>6</v>
      </c>
      <c r="HU324" s="151">
        <v>4</v>
      </c>
      <c r="HV324" s="151">
        <v>7</v>
      </c>
      <c r="HW324" s="151">
        <v>5</v>
      </c>
      <c r="HX324" s="151">
        <v>4</v>
      </c>
      <c r="HY324" s="151">
        <v>20</v>
      </c>
      <c r="HZ324" s="151">
        <v>11</v>
      </c>
      <c r="IA324" s="151">
        <v>16</v>
      </c>
      <c r="IB324" s="151">
        <v>4</v>
      </c>
      <c r="IC324" s="151">
        <v>58</v>
      </c>
      <c r="ID324" s="151">
        <v>5</v>
      </c>
      <c r="IE324" s="151">
        <v>3</v>
      </c>
      <c r="IF324" s="151">
        <v>10</v>
      </c>
      <c r="IG324" s="151">
        <v>15</v>
      </c>
      <c r="IH324" s="151">
        <v>62</v>
      </c>
      <c r="II324" s="151">
        <v>51</v>
      </c>
      <c r="IJ324" s="151">
        <v>39</v>
      </c>
      <c r="IK324" s="151">
        <v>19</v>
      </c>
      <c r="IL324" s="151">
        <v>27</v>
      </c>
      <c r="IM324" s="151">
        <v>36</v>
      </c>
      <c r="IN324" s="151">
        <v>43</v>
      </c>
      <c r="IO324" s="151">
        <v>40</v>
      </c>
      <c r="IP324" s="151">
        <v>46</v>
      </c>
      <c r="IQ324" s="151">
        <v>27</v>
      </c>
      <c r="IR324" s="151">
        <v>20</v>
      </c>
      <c r="IS324" s="151">
        <v>46</v>
      </c>
      <c r="IT324" s="151">
        <v>44</v>
      </c>
      <c r="IU324" s="151">
        <v>47</v>
      </c>
      <c r="IV324" s="151">
        <v>19</v>
      </c>
      <c r="IW324" s="151">
        <v>29</v>
      </c>
      <c r="IX324" s="151">
        <v>46</v>
      </c>
      <c r="IY324" s="151">
        <v>70</v>
      </c>
      <c r="IZ324" s="151">
        <v>16</v>
      </c>
      <c r="JA324" s="151">
        <v>54</v>
      </c>
      <c r="JB324" s="151">
        <v>53</v>
      </c>
      <c r="JC324" s="151">
        <v>9</v>
      </c>
      <c r="JD324" s="151">
        <v>4</v>
      </c>
      <c r="JE324" s="151">
        <v>28</v>
      </c>
      <c r="JF324" s="151">
        <v>12</v>
      </c>
      <c r="JG324" s="151">
        <v>11</v>
      </c>
      <c r="JH324" s="151">
        <v>18</v>
      </c>
      <c r="JI324" s="151">
        <v>25</v>
      </c>
      <c r="JJ324" s="151">
        <v>13</v>
      </c>
      <c r="JK324" s="151">
        <v>20</v>
      </c>
      <c r="JL324" s="151">
        <v>4399</v>
      </c>
      <c r="JM324" s="151">
        <v>5096</v>
      </c>
      <c r="JN324" s="151">
        <v>5428</v>
      </c>
      <c r="JO324" s="151">
        <v>3906</v>
      </c>
      <c r="JP324" s="151">
        <v>4440</v>
      </c>
      <c r="JQ324" s="151">
        <v>5824</v>
      </c>
      <c r="JR324" s="151">
        <v>3374</v>
      </c>
      <c r="JS324" s="151">
        <v>2570</v>
      </c>
      <c r="JT324" s="151">
        <v>4378</v>
      </c>
      <c r="JU324" s="151">
        <v>2019</v>
      </c>
      <c r="JV324" s="151"/>
      <c r="JW324" s="151">
        <v>2961</v>
      </c>
      <c r="JX324" s="151">
        <v>1012</v>
      </c>
      <c r="JY324" s="151">
        <v>1301</v>
      </c>
      <c r="JZ324" s="151">
        <v>768</v>
      </c>
      <c r="KA324" s="151">
        <v>427</v>
      </c>
      <c r="KB324" s="151">
        <v>1104</v>
      </c>
      <c r="KC324" s="151">
        <v>296</v>
      </c>
      <c r="KD324" s="151">
        <v>1219</v>
      </c>
      <c r="KE324" s="151">
        <v>762</v>
      </c>
      <c r="KF324" s="151">
        <v>612</v>
      </c>
      <c r="KG324" s="151">
        <v>11</v>
      </c>
      <c r="KH324" s="151">
        <v>766</v>
      </c>
      <c r="KI324" s="151">
        <v>13080</v>
      </c>
      <c r="KJ324" s="151">
        <v>1536</v>
      </c>
      <c r="KK324" s="151">
        <v>206</v>
      </c>
      <c r="KL324" s="151">
        <v>1249</v>
      </c>
      <c r="KM324" s="151">
        <v>442</v>
      </c>
      <c r="KN324" s="151">
        <v>1582</v>
      </c>
      <c r="KO324" s="151">
        <v>101</v>
      </c>
      <c r="KP324" s="151">
        <v>53</v>
      </c>
      <c r="KQ324" s="151">
        <v>88</v>
      </c>
      <c r="KR324" s="151">
        <v>15</v>
      </c>
      <c r="KS324" s="151">
        <v>209</v>
      </c>
      <c r="KT324" s="151">
        <v>512</v>
      </c>
      <c r="KU324" s="151">
        <v>32</v>
      </c>
      <c r="KV324" s="151">
        <v>2</v>
      </c>
      <c r="KW324" s="151">
        <v>0</v>
      </c>
      <c r="KX324" s="151">
        <v>166</v>
      </c>
      <c r="KY324" s="151">
        <v>48</v>
      </c>
      <c r="KZ324" s="151">
        <v>606</v>
      </c>
      <c r="LA324" s="151">
        <v>387</v>
      </c>
      <c r="LB324" s="151">
        <v>301</v>
      </c>
      <c r="LC324" s="151">
        <v>0</v>
      </c>
      <c r="LD324" s="151">
        <v>1749</v>
      </c>
      <c r="LE324" s="151">
        <v>642</v>
      </c>
      <c r="LF324" s="151">
        <v>6137</v>
      </c>
      <c r="LG324" s="151">
        <v>1261</v>
      </c>
      <c r="LH324" s="151">
        <v>5182</v>
      </c>
      <c r="LI324" s="151">
        <v>45267</v>
      </c>
      <c r="LJ324" s="151">
        <v>408</v>
      </c>
      <c r="LK324" s="151">
        <v>382</v>
      </c>
      <c r="LL324" s="151">
        <v>7200</v>
      </c>
      <c r="LM324" s="151">
        <v>164</v>
      </c>
      <c r="LN324" s="151">
        <v>56122</v>
      </c>
      <c r="LO324" s="151">
        <v>2063</v>
      </c>
      <c r="LP324" s="151">
        <v>1165</v>
      </c>
      <c r="LQ324" s="151">
        <v>430</v>
      </c>
      <c r="LR324" s="151">
        <v>3664</v>
      </c>
      <c r="LS324" s="151">
        <v>3544</v>
      </c>
      <c r="LT324" s="151">
        <v>668</v>
      </c>
      <c r="LU324" s="151">
        <v>1235</v>
      </c>
      <c r="LV324" s="151">
        <v>360</v>
      </c>
      <c r="LW324" s="151">
        <v>2384</v>
      </c>
      <c r="LX324" s="151">
        <v>2994</v>
      </c>
      <c r="LY324" s="151">
        <v>999</v>
      </c>
      <c r="LZ324" s="151">
        <v>590</v>
      </c>
      <c r="MA324" s="151">
        <v>893</v>
      </c>
      <c r="MB324" s="151">
        <v>362</v>
      </c>
      <c r="MC324" s="151">
        <v>113</v>
      </c>
      <c r="MD324" s="151">
        <v>94</v>
      </c>
      <c r="ME324" s="151"/>
      <c r="MF324" s="151">
        <v>625</v>
      </c>
      <c r="MG324" s="151">
        <v>166</v>
      </c>
      <c r="MH324" s="151">
        <v>1082</v>
      </c>
      <c r="MI324" s="151">
        <v>2443</v>
      </c>
      <c r="MJ324" s="151">
        <v>348</v>
      </c>
      <c r="MK324" s="151">
        <v>188</v>
      </c>
      <c r="ML324" s="151">
        <v>315</v>
      </c>
      <c r="MM324" s="151">
        <v>358</v>
      </c>
      <c r="MN324" s="151">
        <v>585</v>
      </c>
      <c r="MO324" s="151">
        <v>450</v>
      </c>
      <c r="MP324" s="151">
        <v>1215</v>
      </c>
      <c r="MQ324" s="151">
        <v>52</v>
      </c>
      <c r="MR324" s="151">
        <v>48</v>
      </c>
      <c r="MS324" s="151">
        <v>700</v>
      </c>
      <c r="MT324" s="151">
        <v>8348</v>
      </c>
      <c r="MU324" s="151">
        <v>407</v>
      </c>
      <c r="MV324" s="151">
        <v>710</v>
      </c>
      <c r="MW324" s="151">
        <v>904</v>
      </c>
      <c r="MX324" s="151">
        <v>234</v>
      </c>
      <c r="MY324" s="151">
        <v>664</v>
      </c>
      <c r="MZ324" s="151">
        <v>830</v>
      </c>
      <c r="NA324" s="151">
        <v>13707</v>
      </c>
      <c r="NB324" s="151">
        <v>2551</v>
      </c>
      <c r="NC324" s="151">
        <v>484</v>
      </c>
      <c r="ND324" s="151">
        <v>6067</v>
      </c>
      <c r="NE324" s="151">
        <v>365</v>
      </c>
      <c r="NF324" s="151">
        <v>2756</v>
      </c>
      <c r="NG324" s="151">
        <v>126</v>
      </c>
      <c r="NH324" s="151">
        <v>133</v>
      </c>
      <c r="NI324" s="151">
        <v>92</v>
      </c>
      <c r="NJ324" s="151">
        <v>210</v>
      </c>
      <c r="NK324" s="151">
        <v>1161</v>
      </c>
      <c r="NL324" s="151">
        <v>99</v>
      </c>
      <c r="NM324" s="151">
        <v>239</v>
      </c>
      <c r="NN324" s="151">
        <v>879</v>
      </c>
      <c r="NO324" s="151">
        <v>1177</v>
      </c>
      <c r="NP324" s="151">
        <v>2781</v>
      </c>
      <c r="NQ324" s="151">
        <v>3021</v>
      </c>
      <c r="NR324" s="151">
        <v>1103</v>
      </c>
      <c r="NS324" s="151">
        <v>422</v>
      </c>
      <c r="NT324" s="151">
        <v>52</v>
      </c>
      <c r="NU324" s="151">
        <v>179</v>
      </c>
      <c r="NV324" s="151">
        <v>66</v>
      </c>
      <c r="NW324" s="151">
        <v>680</v>
      </c>
      <c r="NX324" s="151">
        <v>9</v>
      </c>
      <c r="NY324" s="151">
        <v>86</v>
      </c>
      <c r="NZ324" s="151">
        <v>463</v>
      </c>
      <c r="OA324" s="151">
        <v>6</v>
      </c>
      <c r="OB324" s="151">
        <v>459</v>
      </c>
      <c r="OC324" s="151">
        <v>951</v>
      </c>
      <c r="OD324" s="151"/>
      <c r="OE324" s="151"/>
      <c r="OF324" s="151">
        <v>807</v>
      </c>
      <c r="OG324" s="151">
        <v>2</v>
      </c>
      <c r="OH324" s="151">
        <v>37</v>
      </c>
      <c r="OI324" s="151">
        <v>99</v>
      </c>
      <c r="OJ324" s="151">
        <v>676</v>
      </c>
      <c r="OK324" s="151">
        <v>1884</v>
      </c>
      <c r="OL324" s="151">
        <v>508</v>
      </c>
      <c r="OM324" s="151">
        <v>61</v>
      </c>
      <c r="ON324" s="151">
        <v>42</v>
      </c>
      <c r="OO324" s="152">
        <v>3014</v>
      </c>
      <c r="OP324" s="142">
        <v>303702</v>
      </c>
      <c r="OQ324" s="153">
        <v>308251</v>
      </c>
      <c r="OR324" s="151"/>
      <c r="OS324" s="151"/>
      <c r="OT324" s="151">
        <v>5033</v>
      </c>
      <c r="OU324" s="151"/>
      <c r="OV324" s="151"/>
      <c r="OW324" s="151">
        <v>19554</v>
      </c>
      <c r="OX324" s="151">
        <v>-52692</v>
      </c>
      <c r="OY324" s="151"/>
      <c r="OZ324" s="151"/>
      <c r="PA324" s="151"/>
      <c r="PB324" s="151"/>
      <c r="PC324" s="151"/>
      <c r="PD324" s="151"/>
      <c r="PE324" s="151"/>
      <c r="PF324" s="151"/>
      <c r="PG324" s="151"/>
      <c r="PH324" s="151"/>
      <c r="PI324" s="151"/>
      <c r="PJ324" s="154"/>
      <c r="PK324" s="142">
        <v>280146</v>
      </c>
      <c r="PL324" s="142">
        <v>583848</v>
      </c>
    </row>
    <row r="325" spans="1:428" ht="15" x14ac:dyDescent="0.25">
      <c r="A325" s="156">
        <v>524200</v>
      </c>
      <c r="B325" s="157" t="s">
        <v>740</v>
      </c>
      <c r="C325" s="147" t="s">
        <v>503</v>
      </c>
      <c r="D325" s="153">
        <v>72</v>
      </c>
      <c r="E325" s="151">
        <v>70</v>
      </c>
      <c r="F325" s="151">
        <v>50</v>
      </c>
      <c r="G325" s="151">
        <v>92</v>
      </c>
      <c r="H325" s="151">
        <v>32</v>
      </c>
      <c r="I325" s="151">
        <v>278</v>
      </c>
      <c r="J325" s="151">
        <v>46</v>
      </c>
      <c r="K325" s="151">
        <v>25</v>
      </c>
      <c r="L325" s="151">
        <v>79</v>
      </c>
      <c r="M325" s="151">
        <v>123</v>
      </c>
      <c r="N325" s="151">
        <v>5</v>
      </c>
      <c r="O325" s="151">
        <v>10</v>
      </c>
      <c r="P325" s="151">
        <v>57</v>
      </c>
      <c r="Q325" s="151">
        <v>88</v>
      </c>
      <c r="R325" s="151">
        <v>74</v>
      </c>
      <c r="S325" s="151">
        <v>71</v>
      </c>
      <c r="T325" s="151">
        <v>76</v>
      </c>
      <c r="U325" s="151">
        <v>31</v>
      </c>
      <c r="V325" s="151">
        <v>204</v>
      </c>
      <c r="W325" s="151">
        <v>45</v>
      </c>
      <c r="X325" s="151">
        <v>197</v>
      </c>
      <c r="Y325" s="151">
        <v>1143</v>
      </c>
      <c r="Z325" s="151">
        <v>114</v>
      </c>
      <c r="AA325" s="151">
        <v>139</v>
      </c>
      <c r="AB325" s="151"/>
      <c r="AC325" s="151"/>
      <c r="AD325" s="151">
        <v>50</v>
      </c>
      <c r="AE325" s="151">
        <v>39</v>
      </c>
      <c r="AF325" s="151"/>
      <c r="AG325" s="151"/>
      <c r="AH325" s="151"/>
      <c r="AI325" s="151"/>
      <c r="AJ325" s="151"/>
      <c r="AK325" s="151"/>
      <c r="AL325" s="151"/>
      <c r="AM325" s="151"/>
      <c r="AN325" s="151">
        <v>34</v>
      </c>
      <c r="AO325" s="151">
        <v>54</v>
      </c>
      <c r="AP325" s="151">
        <v>14</v>
      </c>
      <c r="AQ325" s="151">
        <v>70</v>
      </c>
      <c r="AR325" s="151">
        <v>135</v>
      </c>
      <c r="AS325" s="151">
        <v>180</v>
      </c>
      <c r="AT325" s="151">
        <v>41</v>
      </c>
      <c r="AU325" s="151">
        <v>52</v>
      </c>
      <c r="AV325" s="151">
        <v>12</v>
      </c>
      <c r="AW325" s="151">
        <v>43</v>
      </c>
      <c r="AX325" s="151">
        <v>28</v>
      </c>
      <c r="AY325" s="151">
        <v>30</v>
      </c>
      <c r="AZ325" s="151">
        <v>34</v>
      </c>
      <c r="BA325" s="151">
        <v>12</v>
      </c>
      <c r="BB325" s="151">
        <v>52</v>
      </c>
      <c r="BC325" s="151">
        <v>60</v>
      </c>
      <c r="BD325" s="151">
        <v>33</v>
      </c>
      <c r="BE325" s="151">
        <v>75</v>
      </c>
      <c r="BF325" s="151">
        <v>24</v>
      </c>
      <c r="BG325" s="151">
        <v>51</v>
      </c>
      <c r="BH325" s="151">
        <v>55</v>
      </c>
      <c r="BI325" s="151">
        <v>47</v>
      </c>
      <c r="BJ325" s="151">
        <v>26</v>
      </c>
      <c r="BK325" s="151">
        <v>33</v>
      </c>
      <c r="BL325" s="151">
        <v>32</v>
      </c>
      <c r="BM325" s="151">
        <v>121</v>
      </c>
      <c r="BN325" s="151">
        <v>34</v>
      </c>
      <c r="BO325" s="151">
        <v>39</v>
      </c>
      <c r="BP325" s="151">
        <v>24</v>
      </c>
      <c r="BQ325" s="151">
        <v>34</v>
      </c>
      <c r="BR325" s="151">
        <v>36</v>
      </c>
      <c r="BS325" s="151">
        <v>24</v>
      </c>
      <c r="BT325" s="151">
        <v>54</v>
      </c>
      <c r="BU325" s="151">
        <v>30</v>
      </c>
      <c r="BV325" s="151">
        <v>17</v>
      </c>
      <c r="BW325" s="151">
        <v>23</v>
      </c>
      <c r="BX325" s="151">
        <v>40</v>
      </c>
      <c r="BY325" s="151">
        <v>31</v>
      </c>
      <c r="BZ325" s="151">
        <v>89</v>
      </c>
      <c r="CA325" s="151">
        <v>30</v>
      </c>
      <c r="CB325" s="151">
        <v>20</v>
      </c>
      <c r="CC325" s="151">
        <v>45</v>
      </c>
      <c r="CD325" s="151">
        <v>16</v>
      </c>
      <c r="CE325" s="151">
        <v>25</v>
      </c>
      <c r="CF325" s="151">
        <v>138</v>
      </c>
      <c r="CG325" s="151">
        <v>23</v>
      </c>
      <c r="CH325" s="151">
        <v>36</v>
      </c>
      <c r="CI325" s="151">
        <v>63</v>
      </c>
      <c r="CJ325" s="151">
        <v>58</v>
      </c>
      <c r="CK325" s="151">
        <v>13</v>
      </c>
      <c r="CL325" s="151">
        <v>35</v>
      </c>
      <c r="CM325" s="151">
        <v>56</v>
      </c>
      <c r="CN325" s="151">
        <v>43</v>
      </c>
      <c r="CO325" s="151">
        <v>6</v>
      </c>
      <c r="CP325" s="151">
        <v>72</v>
      </c>
      <c r="CQ325" s="151">
        <v>21</v>
      </c>
      <c r="CR325" s="151">
        <v>26</v>
      </c>
      <c r="CS325" s="151">
        <v>44</v>
      </c>
      <c r="CT325" s="151">
        <v>40</v>
      </c>
      <c r="CU325" s="151">
        <v>38</v>
      </c>
      <c r="CV325" s="151">
        <v>57</v>
      </c>
      <c r="CW325" s="151">
        <v>75</v>
      </c>
      <c r="CX325" s="151">
        <v>64</v>
      </c>
      <c r="CY325" s="151">
        <v>34</v>
      </c>
      <c r="CZ325" s="151">
        <v>24</v>
      </c>
      <c r="DA325" s="151">
        <v>166</v>
      </c>
      <c r="DB325" s="151">
        <v>29</v>
      </c>
      <c r="DC325" s="151">
        <v>110</v>
      </c>
      <c r="DD325" s="151">
        <v>29</v>
      </c>
      <c r="DE325" s="151">
        <v>45</v>
      </c>
      <c r="DF325" s="151">
        <v>51</v>
      </c>
      <c r="DG325" s="151">
        <v>33</v>
      </c>
      <c r="DH325" s="151">
        <v>33</v>
      </c>
      <c r="DI325" s="151">
        <v>26</v>
      </c>
      <c r="DJ325" s="151"/>
      <c r="DK325" s="151"/>
      <c r="DL325" s="151">
        <v>4</v>
      </c>
      <c r="DM325" s="151">
        <v>0</v>
      </c>
      <c r="DN325" s="151">
        <v>0</v>
      </c>
      <c r="DO325" s="151">
        <v>0</v>
      </c>
      <c r="DP325" s="151">
        <v>1</v>
      </c>
      <c r="DQ325" s="151">
        <v>4</v>
      </c>
      <c r="DR325" s="151">
        <v>48</v>
      </c>
      <c r="DS325" s="151">
        <v>59</v>
      </c>
      <c r="DT325" s="151">
        <v>3</v>
      </c>
      <c r="DU325" s="151"/>
      <c r="DV325" s="151">
        <v>7</v>
      </c>
      <c r="DW325" s="151">
        <v>13</v>
      </c>
      <c r="DX325" s="151">
        <v>4</v>
      </c>
      <c r="DY325" s="151">
        <v>20</v>
      </c>
      <c r="DZ325" s="151">
        <v>25</v>
      </c>
      <c r="EA325" s="151">
        <v>37</v>
      </c>
      <c r="EB325" s="151">
        <v>69</v>
      </c>
      <c r="EC325" s="151">
        <v>2</v>
      </c>
      <c r="ED325" s="151">
        <v>12</v>
      </c>
      <c r="EE325" s="151">
        <v>45</v>
      </c>
      <c r="EF325" s="151">
        <v>44</v>
      </c>
      <c r="EG325" s="151">
        <v>148</v>
      </c>
      <c r="EH325" s="151">
        <v>26</v>
      </c>
      <c r="EI325" s="151">
        <v>23</v>
      </c>
      <c r="EJ325" s="151">
        <v>169</v>
      </c>
      <c r="EK325" s="151">
        <v>24</v>
      </c>
      <c r="EL325" s="151">
        <v>36</v>
      </c>
      <c r="EM325" s="151">
        <v>8</v>
      </c>
      <c r="EN325" s="151">
        <v>28</v>
      </c>
      <c r="EO325" s="151">
        <v>54</v>
      </c>
      <c r="EP325" s="151">
        <v>13</v>
      </c>
      <c r="EQ325" s="151">
        <v>29</v>
      </c>
      <c r="ER325" s="151">
        <v>27</v>
      </c>
      <c r="ES325" s="151">
        <v>388</v>
      </c>
      <c r="ET325" s="151">
        <v>109</v>
      </c>
      <c r="EU325" s="151">
        <v>84</v>
      </c>
      <c r="EV325" s="151">
        <v>87</v>
      </c>
      <c r="EW325" s="151">
        <v>2</v>
      </c>
      <c r="EX325" s="151">
        <v>63</v>
      </c>
      <c r="EY325" s="151">
        <v>104</v>
      </c>
      <c r="EZ325" s="151">
        <v>38</v>
      </c>
      <c r="FA325" s="151">
        <v>127</v>
      </c>
      <c r="FB325" s="151">
        <v>186</v>
      </c>
      <c r="FC325" s="151">
        <v>74</v>
      </c>
      <c r="FD325" s="151">
        <v>88</v>
      </c>
      <c r="FE325" s="151">
        <v>115</v>
      </c>
      <c r="FF325" s="151">
        <v>22</v>
      </c>
      <c r="FG325" s="151">
        <v>52</v>
      </c>
      <c r="FH325" s="151">
        <v>117</v>
      </c>
      <c r="FI325" s="151"/>
      <c r="FJ325" s="151">
        <v>0</v>
      </c>
      <c r="FK325" s="151">
        <v>58</v>
      </c>
      <c r="FL325" s="151">
        <v>17</v>
      </c>
      <c r="FM325" s="151">
        <v>27</v>
      </c>
      <c r="FN325" s="151">
        <v>18</v>
      </c>
      <c r="FO325" s="151"/>
      <c r="FP325" s="151">
        <v>33</v>
      </c>
      <c r="FQ325" s="151">
        <v>26</v>
      </c>
      <c r="FR325" s="151">
        <v>66</v>
      </c>
      <c r="FS325" s="151">
        <v>30</v>
      </c>
      <c r="FT325" s="151">
        <v>48</v>
      </c>
      <c r="FU325" s="151">
        <v>46</v>
      </c>
      <c r="FV325" s="151">
        <v>28</v>
      </c>
      <c r="FW325" s="151">
        <v>147</v>
      </c>
      <c r="FX325" s="151">
        <v>57</v>
      </c>
      <c r="FY325" s="151">
        <v>28</v>
      </c>
      <c r="FZ325" s="151">
        <v>32</v>
      </c>
      <c r="GA325" s="151">
        <v>23</v>
      </c>
      <c r="GB325" s="151">
        <v>122</v>
      </c>
      <c r="GC325" s="151">
        <v>36</v>
      </c>
      <c r="GD325" s="151">
        <v>44</v>
      </c>
      <c r="GE325" s="151">
        <v>21</v>
      </c>
      <c r="GF325" s="151">
        <v>4</v>
      </c>
      <c r="GG325" s="151">
        <v>23</v>
      </c>
      <c r="GH325" s="151">
        <v>36</v>
      </c>
      <c r="GI325" s="151">
        <v>132</v>
      </c>
      <c r="GJ325" s="151">
        <v>92</v>
      </c>
      <c r="GK325" s="151">
        <v>51</v>
      </c>
      <c r="GL325" s="151">
        <v>53</v>
      </c>
      <c r="GM325" s="151">
        <v>18</v>
      </c>
      <c r="GN325" s="151">
        <v>24</v>
      </c>
      <c r="GO325" s="151"/>
      <c r="GP325" s="151">
        <v>25</v>
      </c>
      <c r="GQ325" s="151">
        <v>465</v>
      </c>
      <c r="GR325" s="151">
        <v>50</v>
      </c>
      <c r="GS325" s="151">
        <v>23</v>
      </c>
      <c r="GT325" s="151">
        <v>23</v>
      </c>
      <c r="GU325" s="151">
        <v>73</v>
      </c>
      <c r="GV325" s="151">
        <v>77</v>
      </c>
      <c r="GW325" s="151">
        <v>71</v>
      </c>
      <c r="GX325" s="151">
        <v>50</v>
      </c>
      <c r="GY325" s="151">
        <v>18</v>
      </c>
      <c r="GZ325" s="151">
        <v>27</v>
      </c>
      <c r="HA325" s="151">
        <v>95</v>
      </c>
      <c r="HB325" s="151">
        <v>91</v>
      </c>
      <c r="HC325" s="151">
        <v>201</v>
      </c>
      <c r="HD325" s="151">
        <v>33</v>
      </c>
      <c r="HE325" s="151">
        <v>139</v>
      </c>
      <c r="HF325" s="151">
        <v>81</v>
      </c>
      <c r="HG325" s="151">
        <v>58</v>
      </c>
      <c r="HH325" s="151">
        <v>41</v>
      </c>
      <c r="HI325" s="151">
        <v>265</v>
      </c>
      <c r="HJ325" s="151">
        <v>254</v>
      </c>
      <c r="HK325" s="151">
        <v>116</v>
      </c>
      <c r="HL325" s="151">
        <v>139</v>
      </c>
      <c r="HM325" s="151">
        <v>4</v>
      </c>
      <c r="HN325" s="151">
        <v>86</v>
      </c>
      <c r="HO325" s="151">
        <v>51</v>
      </c>
      <c r="HP325" s="151">
        <v>13</v>
      </c>
      <c r="HQ325" s="151">
        <v>21</v>
      </c>
      <c r="HR325" s="151">
        <v>52</v>
      </c>
      <c r="HS325" s="151">
        <v>31</v>
      </c>
      <c r="HT325" s="151">
        <v>14</v>
      </c>
      <c r="HU325" s="151">
        <v>44</v>
      </c>
      <c r="HV325" s="151">
        <v>19</v>
      </c>
      <c r="HW325" s="151">
        <v>53</v>
      </c>
      <c r="HX325" s="151">
        <v>36</v>
      </c>
      <c r="HY325" s="151">
        <v>58</v>
      </c>
      <c r="HZ325" s="151">
        <v>31</v>
      </c>
      <c r="IA325" s="151">
        <v>45</v>
      </c>
      <c r="IB325" s="151">
        <v>10</v>
      </c>
      <c r="IC325" s="151">
        <v>24</v>
      </c>
      <c r="ID325" s="151">
        <v>9</v>
      </c>
      <c r="IE325" s="151">
        <v>26</v>
      </c>
      <c r="IF325" s="151">
        <v>64</v>
      </c>
      <c r="IG325" s="151">
        <v>39</v>
      </c>
      <c r="IH325" s="151">
        <v>151</v>
      </c>
      <c r="II325" s="151"/>
      <c r="IJ325" s="151">
        <v>115</v>
      </c>
      <c r="IK325" s="151">
        <v>43</v>
      </c>
      <c r="IL325" s="151">
        <v>77</v>
      </c>
      <c r="IM325" s="151">
        <v>103</v>
      </c>
      <c r="IN325" s="151">
        <v>123</v>
      </c>
      <c r="IO325" s="151">
        <v>117</v>
      </c>
      <c r="IP325" s="151">
        <v>104</v>
      </c>
      <c r="IQ325" s="151">
        <v>60</v>
      </c>
      <c r="IR325" s="151">
        <v>59</v>
      </c>
      <c r="IS325" s="151">
        <v>130</v>
      </c>
      <c r="IT325" s="151">
        <v>79</v>
      </c>
      <c r="IU325" s="151">
        <v>79</v>
      </c>
      <c r="IV325" s="151">
        <v>56</v>
      </c>
      <c r="IW325" s="151">
        <v>67</v>
      </c>
      <c r="IX325" s="151">
        <v>98</v>
      </c>
      <c r="IY325" s="151">
        <v>159</v>
      </c>
      <c r="IZ325" s="151">
        <v>47</v>
      </c>
      <c r="JA325" s="151">
        <v>200</v>
      </c>
      <c r="JB325" s="151">
        <v>151</v>
      </c>
      <c r="JC325" s="151">
        <v>102</v>
      </c>
      <c r="JD325" s="151">
        <v>62</v>
      </c>
      <c r="JE325" s="151">
        <v>80</v>
      </c>
      <c r="JF325" s="151">
        <v>35</v>
      </c>
      <c r="JG325" s="151">
        <v>24</v>
      </c>
      <c r="JH325" s="151">
        <v>51</v>
      </c>
      <c r="JI325" s="151">
        <v>36</v>
      </c>
      <c r="JJ325" s="151">
        <v>31</v>
      </c>
      <c r="JK325" s="151">
        <v>57</v>
      </c>
      <c r="JL325" s="151">
        <v>122</v>
      </c>
      <c r="JM325" s="151">
        <v>200</v>
      </c>
      <c r="JN325" s="151">
        <v>258</v>
      </c>
      <c r="JO325" s="151">
        <v>209</v>
      </c>
      <c r="JP325" s="151">
        <v>661</v>
      </c>
      <c r="JQ325" s="151">
        <v>300</v>
      </c>
      <c r="JR325" s="151">
        <v>199</v>
      </c>
      <c r="JS325" s="151">
        <v>802</v>
      </c>
      <c r="JT325" s="151">
        <v>804</v>
      </c>
      <c r="JU325" s="151">
        <v>324</v>
      </c>
      <c r="JV325" s="151"/>
      <c r="JW325" s="151">
        <v>1098</v>
      </c>
      <c r="JX325" s="151">
        <v>483</v>
      </c>
      <c r="JY325" s="151">
        <v>403</v>
      </c>
      <c r="JZ325" s="151">
        <v>575</v>
      </c>
      <c r="KA325" s="151">
        <v>609</v>
      </c>
      <c r="KB325" s="151">
        <v>156</v>
      </c>
      <c r="KC325" s="151">
        <v>649</v>
      </c>
      <c r="KD325" s="151">
        <v>714</v>
      </c>
      <c r="KE325" s="151">
        <v>1407</v>
      </c>
      <c r="KF325" s="151">
        <v>68</v>
      </c>
      <c r="KG325" s="151">
        <v>30</v>
      </c>
      <c r="KH325" s="151">
        <v>94</v>
      </c>
      <c r="KI325" s="151">
        <v>39</v>
      </c>
      <c r="KJ325" s="151">
        <v>4543</v>
      </c>
      <c r="KK325" s="151">
        <v>26</v>
      </c>
      <c r="KL325" s="151">
        <v>1939</v>
      </c>
      <c r="KM325" s="151">
        <v>50</v>
      </c>
      <c r="KN325" s="151">
        <v>1045</v>
      </c>
      <c r="KO325" s="151">
        <v>20</v>
      </c>
      <c r="KP325" s="151">
        <v>13</v>
      </c>
      <c r="KQ325" s="151">
        <v>60</v>
      </c>
      <c r="KR325" s="151">
        <v>44</v>
      </c>
      <c r="KS325" s="151"/>
      <c r="KT325" s="151">
        <v>567</v>
      </c>
      <c r="KU325" s="151">
        <v>139</v>
      </c>
      <c r="KV325" s="151">
        <v>8</v>
      </c>
      <c r="KW325" s="151"/>
      <c r="KX325" s="151"/>
      <c r="KY325" s="151">
        <v>108</v>
      </c>
      <c r="KZ325" s="151">
        <v>1264</v>
      </c>
      <c r="LA325" s="151">
        <v>125</v>
      </c>
      <c r="LB325" s="151">
        <v>124</v>
      </c>
      <c r="LC325" s="151">
        <v>2</v>
      </c>
      <c r="LD325" s="151">
        <v>2671</v>
      </c>
      <c r="LE325" s="151">
        <v>119</v>
      </c>
      <c r="LF325" s="151">
        <v>2293</v>
      </c>
      <c r="LG325" s="151">
        <v>23</v>
      </c>
      <c r="LH325" s="151">
        <v>11342</v>
      </c>
      <c r="LI325" s="151">
        <v>146824</v>
      </c>
      <c r="LJ325" s="151">
        <v>134353</v>
      </c>
      <c r="LK325" s="151">
        <v>12700</v>
      </c>
      <c r="LL325" s="151"/>
      <c r="LM325" s="151">
        <v>5</v>
      </c>
      <c r="LN325" s="151">
        <v>366</v>
      </c>
      <c r="LO325" s="151">
        <v>109</v>
      </c>
      <c r="LP325" s="151">
        <v>286</v>
      </c>
      <c r="LQ325" s="151">
        <v>469</v>
      </c>
      <c r="LR325" s="151">
        <v>434</v>
      </c>
      <c r="LS325" s="151">
        <v>188</v>
      </c>
      <c r="LT325" s="151">
        <v>139</v>
      </c>
      <c r="LU325" s="151">
        <v>234</v>
      </c>
      <c r="LV325" s="151">
        <v>102</v>
      </c>
      <c r="LW325" s="151">
        <v>334</v>
      </c>
      <c r="LX325" s="151">
        <v>200</v>
      </c>
      <c r="LY325" s="151">
        <v>476</v>
      </c>
      <c r="LZ325" s="151">
        <v>235</v>
      </c>
      <c r="MA325" s="151">
        <v>280</v>
      </c>
      <c r="MB325" s="151">
        <v>119</v>
      </c>
      <c r="MC325" s="151">
        <v>340</v>
      </c>
      <c r="MD325" s="151">
        <v>199</v>
      </c>
      <c r="ME325" s="151">
        <v>18</v>
      </c>
      <c r="MF325" s="151">
        <v>140</v>
      </c>
      <c r="MG325" s="151">
        <v>193</v>
      </c>
      <c r="MH325" s="151">
        <v>52</v>
      </c>
      <c r="MI325" s="151">
        <v>298</v>
      </c>
      <c r="MJ325" s="151">
        <v>67</v>
      </c>
      <c r="MK325" s="151">
        <v>46</v>
      </c>
      <c r="ML325" s="151">
        <v>639</v>
      </c>
      <c r="MM325" s="151">
        <v>69</v>
      </c>
      <c r="MN325" s="151">
        <v>207</v>
      </c>
      <c r="MO325" s="151">
        <v>270</v>
      </c>
      <c r="MP325" s="151">
        <v>141</v>
      </c>
      <c r="MQ325" s="151">
        <v>42</v>
      </c>
      <c r="MR325" s="151">
        <v>21</v>
      </c>
      <c r="MS325" s="151">
        <v>1542</v>
      </c>
      <c r="MT325" s="151">
        <v>67</v>
      </c>
      <c r="MU325" s="151">
        <v>39</v>
      </c>
      <c r="MV325" s="151">
        <v>137</v>
      </c>
      <c r="MW325" s="151">
        <v>118</v>
      </c>
      <c r="MX325" s="151">
        <v>42</v>
      </c>
      <c r="MY325" s="151">
        <v>77</v>
      </c>
      <c r="MZ325" s="151">
        <v>258</v>
      </c>
      <c r="NA325" s="151">
        <v>57</v>
      </c>
      <c r="NB325" s="151">
        <v>68</v>
      </c>
      <c r="NC325" s="151">
        <v>44</v>
      </c>
      <c r="ND325" s="151">
        <v>350</v>
      </c>
      <c r="NE325" s="151">
        <v>57</v>
      </c>
      <c r="NF325" s="151">
        <v>357</v>
      </c>
      <c r="NG325" s="151">
        <v>85</v>
      </c>
      <c r="NH325" s="151">
        <v>88</v>
      </c>
      <c r="NI325" s="151">
        <v>36</v>
      </c>
      <c r="NJ325" s="151">
        <v>259</v>
      </c>
      <c r="NK325" s="151">
        <v>137</v>
      </c>
      <c r="NL325" s="151">
        <v>31</v>
      </c>
      <c r="NM325" s="151">
        <v>147</v>
      </c>
      <c r="NN325" s="151">
        <v>113</v>
      </c>
      <c r="NO325" s="151">
        <v>170</v>
      </c>
      <c r="NP325" s="151">
        <v>77</v>
      </c>
      <c r="NQ325" s="151">
        <v>118</v>
      </c>
      <c r="NR325" s="151">
        <v>9</v>
      </c>
      <c r="NS325" s="151">
        <v>58</v>
      </c>
      <c r="NT325" s="151">
        <v>30</v>
      </c>
      <c r="NU325" s="151">
        <v>59</v>
      </c>
      <c r="NV325" s="151"/>
      <c r="NW325" s="151">
        <v>168</v>
      </c>
      <c r="NX325" s="151">
        <v>0</v>
      </c>
      <c r="NY325" s="151">
        <v>92</v>
      </c>
      <c r="NZ325" s="151">
        <v>146</v>
      </c>
      <c r="OA325" s="151">
        <v>29</v>
      </c>
      <c r="OB325" s="151">
        <v>66</v>
      </c>
      <c r="OC325" s="151">
        <v>196</v>
      </c>
      <c r="OD325" s="151"/>
      <c r="OE325" s="151"/>
      <c r="OF325" s="151"/>
      <c r="OG325" s="151"/>
      <c r="OH325" s="151">
        <v>0</v>
      </c>
      <c r="OI325" s="151">
        <v>3337</v>
      </c>
      <c r="OJ325" s="151"/>
      <c r="OK325" s="151">
        <v>181</v>
      </c>
      <c r="OL325" s="151"/>
      <c r="OM325" s="151"/>
      <c r="ON325" s="151"/>
      <c r="OO325" s="152">
        <v>7763</v>
      </c>
      <c r="OP325" s="142">
        <v>370207</v>
      </c>
      <c r="OQ325" s="153"/>
      <c r="OR325" s="151"/>
      <c r="OS325" s="151"/>
      <c r="OT325" s="151"/>
      <c r="OU325" s="151"/>
      <c r="OV325" s="151"/>
      <c r="OW325" s="151"/>
      <c r="OX325" s="151"/>
      <c r="OY325" s="151"/>
      <c r="OZ325" s="151"/>
      <c r="PA325" s="151"/>
      <c r="PB325" s="151"/>
      <c r="PC325" s="151"/>
      <c r="PD325" s="151"/>
      <c r="PE325" s="151"/>
      <c r="PF325" s="151"/>
      <c r="PG325" s="151"/>
      <c r="PH325" s="151"/>
      <c r="PI325" s="151"/>
      <c r="PJ325" s="154"/>
      <c r="PK325" s="142"/>
      <c r="PL325" s="142">
        <v>370207</v>
      </c>
    </row>
    <row r="326" spans="1:428" ht="15" x14ac:dyDescent="0.25">
      <c r="A326" s="156">
        <v>525000</v>
      </c>
      <c r="B326" s="157" t="s">
        <v>740</v>
      </c>
      <c r="C326" s="147" t="s">
        <v>504</v>
      </c>
      <c r="D326" s="153"/>
      <c r="E326" s="151"/>
      <c r="F326" s="151"/>
      <c r="G326" s="151"/>
      <c r="H326" s="151"/>
      <c r="I326" s="151"/>
      <c r="J326" s="151"/>
      <c r="K326" s="151"/>
      <c r="L326" s="151"/>
      <c r="M326" s="151"/>
      <c r="N326" s="151"/>
      <c r="O326" s="151"/>
      <c r="P326" s="151"/>
      <c r="Q326" s="151"/>
      <c r="R326" s="151"/>
      <c r="S326" s="151"/>
      <c r="T326" s="151"/>
      <c r="U326" s="151"/>
      <c r="V326" s="151"/>
      <c r="W326" s="151"/>
      <c r="X326" s="151"/>
      <c r="Y326" s="151"/>
      <c r="Z326" s="151"/>
      <c r="AA326" s="151"/>
      <c r="AB326" s="151"/>
      <c r="AC326" s="151"/>
      <c r="AD326" s="151"/>
      <c r="AE326" s="151"/>
      <c r="AF326" s="151"/>
      <c r="AG326" s="151"/>
      <c r="AH326" s="151"/>
      <c r="AI326" s="151"/>
      <c r="AJ326" s="151"/>
      <c r="AK326" s="151"/>
      <c r="AL326" s="151"/>
      <c r="AM326" s="151"/>
      <c r="AN326" s="151"/>
      <c r="AO326" s="151"/>
      <c r="AP326" s="151"/>
      <c r="AQ326" s="151"/>
      <c r="AR326" s="151"/>
      <c r="AS326" s="151"/>
      <c r="AT326" s="151"/>
      <c r="AU326" s="151"/>
      <c r="AV326" s="151"/>
      <c r="AW326" s="151"/>
      <c r="AX326" s="151"/>
      <c r="AY326" s="151"/>
      <c r="AZ326" s="151"/>
      <c r="BA326" s="151"/>
      <c r="BB326" s="151"/>
      <c r="BC326" s="151"/>
      <c r="BD326" s="151"/>
      <c r="BE326" s="151"/>
      <c r="BF326" s="151"/>
      <c r="BG326" s="151"/>
      <c r="BH326" s="151"/>
      <c r="BI326" s="151"/>
      <c r="BJ326" s="151"/>
      <c r="BK326" s="151"/>
      <c r="BL326" s="151"/>
      <c r="BM326" s="151"/>
      <c r="BN326" s="151"/>
      <c r="BO326" s="151"/>
      <c r="BP326" s="151"/>
      <c r="BQ326" s="151"/>
      <c r="BR326" s="151"/>
      <c r="BS326" s="151"/>
      <c r="BT326" s="151"/>
      <c r="BU326" s="151"/>
      <c r="BV326" s="151"/>
      <c r="BW326" s="151"/>
      <c r="BX326" s="151"/>
      <c r="BY326" s="151"/>
      <c r="BZ326" s="151"/>
      <c r="CA326" s="151"/>
      <c r="CB326" s="151"/>
      <c r="CC326" s="151"/>
      <c r="CD326" s="151"/>
      <c r="CE326" s="151"/>
      <c r="CF326" s="151"/>
      <c r="CG326" s="151"/>
      <c r="CH326" s="151"/>
      <c r="CI326" s="151"/>
      <c r="CJ326" s="151"/>
      <c r="CK326" s="151"/>
      <c r="CL326" s="151"/>
      <c r="CM326" s="151"/>
      <c r="CN326" s="151"/>
      <c r="CO326" s="151"/>
      <c r="CP326" s="151"/>
      <c r="CQ326" s="151"/>
      <c r="CR326" s="151"/>
      <c r="CS326" s="151"/>
      <c r="CT326" s="151"/>
      <c r="CU326" s="151"/>
      <c r="CV326" s="151"/>
      <c r="CW326" s="151"/>
      <c r="CX326" s="151"/>
      <c r="CY326" s="151"/>
      <c r="CZ326" s="151"/>
      <c r="DA326" s="151"/>
      <c r="DB326" s="151"/>
      <c r="DC326" s="151"/>
      <c r="DD326" s="151"/>
      <c r="DE326" s="151"/>
      <c r="DF326" s="151"/>
      <c r="DG326" s="151"/>
      <c r="DH326" s="151"/>
      <c r="DI326" s="151"/>
      <c r="DJ326" s="151"/>
      <c r="DK326" s="151"/>
      <c r="DL326" s="151"/>
      <c r="DM326" s="151"/>
      <c r="DN326" s="151"/>
      <c r="DO326" s="151"/>
      <c r="DP326" s="151"/>
      <c r="DQ326" s="151"/>
      <c r="DR326" s="151"/>
      <c r="DS326" s="151"/>
      <c r="DT326" s="151"/>
      <c r="DU326" s="151"/>
      <c r="DV326" s="151"/>
      <c r="DW326" s="151"/>
      <c r="DX326" s="151"/>
      <c r="DY326" s="151"/>
      <c r="DZ326" s="151"/>
      <c r="EA326" s="151"/>
      <c r="EB326" s="151"/>
      <c r="EC326" s="151"/>
      <c r="ED326" s="151"/>
      <c r="EE326" s="151"/>
      <c r="EF326" s="151"/>
      <c r="EG326" s="151"/>
      <c r="EH326" s="151"/>
      <c r="EI326" s="151"/>
      <c r="EJ326" s="151"/>
      <c r="EK326" s="151"/>
      <c r="EL326" s="151"/>
      <c r="EM326" s="151"/>
      <c r="EN326" s="151"/>
      <c r="EO326" s="151"/>
      <c r="EP326" s="151"/>
      <c r="EQ326" s="151"/>
      <c r="ER326" s="151"/>
      <c r="ES326" s="151"/>
      <c r="ET326" s="151"/>
      <c r="EU326" s="151"/>
      <c r="EV326" s="151"/>
      <c r="EW326" s="151"/>
      <c r="EX326" s="151"/>
      <c r="EY326" s="151"/>
      <c r="EZ326" s="151"/>
      <c r="FA326" s="151"/>
      <c r="FB326" s="151"/>
      <c r="FC326" s="151"/>
      <c r="FD326" s="151"/>
      <c r="FE326" s="151"/>
      <c r="FF326" s="151"/>
      <c r="FG326" s="151"/>
      <c r="FH326" s="151"/>
      <c r="FI326" s="151"/>
      <c r="FJ326" s="151"/>
      <c r="FK326" s="151"/>
      <c r="FL326" s="151"/>
      <c r="FM326" s="151"/>
      <c r="FN326" s="151"/>
      <c r="FO326" s="151"/>
      <c r="FP326" s="151"/>
      <c r="FQ326" s="151"/>
      <c r="FR326" s="151"/>
      <c r="FS326" s="151"/>
      <c r="FT326" s="151"/>
      <c r="FU326" s="151"/>
      <c r="FV326" s="151"/>
      <c r="FW326" s="151"/>
      <c r="FX326" s="151"/>
      <c r="FY326" s="151"/>
      <c r="FZ326" s="151"/>
      <c r="GA326" s="151"/>
      <c r="GB326" s="151"/>
      <c r="GC326" s="151"/>
      <c r="GD326" s="151"/>
      <c r="GE326" s="151"/>
      <c r="GF326" s="151"/>
      <c r="GG326" s="151"/>
      <c r="GH326" s="151"/>
      <c r="GI326" s="151"/>
      <c r="GJ326" s="151"/>
      <c r="GK326" s="151"/>
      <c r="GL326" s="151"/>
      <c r="GM326" s="151"/>
      <c r="GN326" s="151"/>
      <c r="GO326" s="151"/>
      <c r="GP326" s="151"/>
      <c r="GQ326" s="151"/>
      <c r="GR326" s="151"/>
      <c r="GS326" s="151"/>
      <c r="GT326" s="151"/>
      <c r="GU326" s="151"/>
      <c r="GV326" s="151"/>
      <c r="GW326" s="151"/>
      <c r="GX326" s="151"/>
      <c r="GY326" s="151"/>
      <c r="GZ326" s="151"/>
      <c r="HA326" s="151"/>
      <c r="HB326" s="151"/>
      <c r="HC326" s="151"/>
      <c r="HD326" s="151"/>
      <c r="HE326" s="151"/>
      <c r="HF326" s="151"/>
      <c r="HG326" s="151"/>
      <c r="HH326" s="151"/>
      <c r="HI326" s="151"/>
      <c r="HJ326" s="151"/>
      <c r="HK326" s="151"/>
      <c r="HL326" s="151"/>
      <c r="HM326" s="151"/>
      <c r="HN326" s="151"/>
      <c r="HO326" s="151"/>
      <c r="HP326" s="151"/>
      <c r="HQ326" s="151"/>
      <c r="HR326" s="151"/>
      <c r="HS326" s="151"/>
      <c r="HT326" s="151"/>
      <c r="HU326" s="151"/>
      <c r="HV326" s="151"/>
      <c r="HW326" s="151"/>
      <c r="HX326" s="151"/>
      <c r="HY326" s="151"/>
      <c r="HZ326" s="151"/>
      <c r="IA326" s="151"/>
      <c r="IB326" s="151"/>
      <c r="IC326" s="151"/>
      <c r="ID326" s="151"/>
      <c r="IE326" s="151"/>
      <c r="IF326" s="151"/>
      <c r="IG326" s="151"/>
      <c r="IH326" s="151"/>
      <c r="II326" s="151"/>
      <c r="IJ326" s="151"/>
      <c r="IK326" s="151"/>
      <c r="IL326" s="151"/>
      <c r="IM326" s="151"/>
      <c r="IN326" s="151"/>
      <c r="IO326" s="151"/>
      <c r="IP326" s="151"/>
      <c r="IQ326" s="151"/>
      <c r="IR326" s="151"/>
      <c r="IS326" s="151"/>
      <c r="IT326" s="151"/>
      <c r="IU326" s="151"/>
      <c r="IV326" s="151"/>
      <c r="IW326" s="151"/>
      <c r="IX326" s="151"/>
      <c r="IY326" s="151"/>
      <c r="IZ326" s="151"/>
      <c r="JA326" s="151"/>
      <c r="JB326" s="151"/>
      <c r="JC326" s="151"/>
      <c r="JD326" s="151"/>
      <c r="JE326" s="151"/>
      <c r="JF326" s="151"/>
      <c r="JG326" s="151"/>
      <c r="JH326" s="151"/>
      <c r="JI326" s="151"/>
      <c r="JJ326" s="151"/>
      <c r="JK326" s="151"/>
      <c r="JL326" s="151"/>
      <c r="JM326" s="151"/>
      <c r="JN326" s="151"/>
      <c r="JO326" s="151"/>
      <c r="JP326" s="151"/>
      <c r="JQ326" s="151"/>
      <c r="JR326" s="151"/>
      <c r="JS326" s="151"/>
      <c r="JT326" s="151"/>
      <c r="JU326" s="151"/>
      <c r="JV326" s="151"/>
      <c r="JW326" s="151"/>
      <c r="JX326" s="151"/>
      <c r="JY326" s="151"/>
      <c r="JZ326" s="151"/>
      <c r="KA326" s="151"/>
      <c r="KB326" s="151"/>
      <c r="KC326" s="151"/>
      <c r="KD326" s="151"/>
      <c r="KE326" s="151"/>
      <c r="KF326" s="151"/>
      <c r="KG326" s="151"/>
      <c r="KH326" s="151"/>
      <c r="KI326" s="151"/>
      <c r="KJ326" s="151"/>
      <c r="KK326" s="151"/>
      <c r="KL326" s="151"/>
      <c r="KM326" s="151"/>
      <c r="KN326" s="151"/>
      <c r="KO326" s="151"/>
      <c r="KP326" s="151"/>
      <c r="KQ326" s="151"/>
      <c r="KR326" s="151"/>
      <c r="KS326" s="151"/>
      <c r="KT326" s="151"/>
      <c r="KU326" s="151"/>
      <c r="KV326" s="151"/>
      <c r="KW326" s="151"/>
      <c r="KX326" s="151"/>
      <c r="KY326" s="151"/>
      <c r="KZ326" s="151"/>
      <c r="LA326" s="151"/>
      <c r="LB326" s="151"/>
      <c r="LC326" s="151"/>
      <c r="LD326" s="151"/>
      <c r="LE326" s="151"/>
      <c r="LF326" s="151"/>
      <c r="LG326" s="151"/>
      <c r="LH326" s="151">
        <v>685</v>
      </c>
      <c r="LI326" s="151"/>
      <c r="LJ326" s="151">
        <v>4074</v>
      </c>
      <c r="LK326" s="151">
        <v>10443</v>
      </c>
      <c r="LL326" s="151"/>
      <c r="LM326" s="151"/>
      <c r="LN326" s="151"/>
      <c r="LO326" s="151"/>
      <c r="LP326" s="151"/>
      <c r="LQ326" s="151"/>
      <c r="LR326" s="151"/>
      <c r="LS326" s="151"/>
      <c r="LT326" s="151"/>
      <c r="LU326" s="151"/>
      <c r="LV326" s="151"/>
      <c r="LW326" s="151"/>
      <c r="LX326" s="151"/>
      <c r="LY326" s="151"/>
      <c r="LZ326" s="151"/>
      <c r="MA326" s="151"/>
      <c r="MB326" s="151"/>
      <c r="MC326" s="151"/>
      <c r="MD326" s="151"/>
      <c r="ME326" s="151"/>
      <c r="MF326" s="151"/>
      <c r="MG326" s="151">
        <v>94</v>
      </c>
      <c r="MH326" s="151"/>
      <c r="MI326" s="151"/>
      <c r="MJ326" s="151"/>
      <c r="MK326" s="151"/>
      <c r="ML326" s="151"/>
      <c r="MM326" s="151"/>
      <c r="MN326" s="151"/>
      <c r="MO326" s="151"/>
      <c r="MP326" s="151"/>
      <c r="MQ326" s="151"/>
      <c r="MR326" s="151"/>
      <c r="MS326" s="151"/>
      <c r="MT326" s="151"/>
      <c r="MU326" s="151"/>
      <c r="MV326" s="151"/>
      <c r="MW326" s="151"/>
      <c r="MX326" s="151"/>
      <c r="MY326" s="151"/>
      <c r="MZ326" s="151"/>
      <c r="NA326" s="151"/>
      <c r="NB326" s="151"/>
      <c r="NC326" s="151"/>
      <c r="ND326" s="151"/>
      <c r="NE326" s="151"/>
      <c r="NF326" s="151"/>
      <c r="NG326" s="151"/>
      <c r="NH326" s="151"/>
      <c r="NI326" s="151"/>
      <c r="NJ326" s="151"/>
      <c r="NK326" s="151"/>
      <c r="NL326" s="151"/>
      <c r="NM326" s="151"/>
      <c r="NN326" s="151"/>
      <c r="NO326" s="151"/>
      <c r="NP326" s="151"/>
      <c r="NQ326" s="151"/>
      <c r="NR326" s="151"/>
      <c r="NS326" s="151"/>
      <c r="NT326" s="151"/>
      <c r="NU326" s="151"/>
      <c r="NV326" s="151"/>
      <c r="NW326" s="151"/>
      <c r="NX326" s="151"/>
      <c r="NY326" s="151"/>
      <c r="NZ326" s="151"/>
      <c r="OA326" s="151"/>
      <c r="OB326" s="151"/>
      <c r="OC326" s="151"/>
      <c r="OD326" s="151"/>
      <c r="OE326" s="151"/>
      <c r="OF326" s="151"/>
      <c r="OG326" s="151"/>
      <c r="OH326" s="151"/>
      <c r="OI326" s="151"/>
      <c r="OJ326" s="151"/>
      <c r="OK326" s="151"/>
      <c r="OL326" s="151">
        <v>672</v>
      </c>
      <c r="OM326" s="151"/>
      <c r="ON326" s="151"/>
      <c r="OO326" s="152"/>
      <c r="OP326" s="142">
        <v>15967</v>
      </c>
      <c r="OQ326" s="153">
        <v>170526</v>
      </c>
      <c r="OR326" s="151"/>
      <c r="OS326" s="151"/>
      <c r="OT326" s="151"/>
      <c r="OU326" s="151"/>
      <c r="OV326" s="151"/>
      <c r="OW326" s="151"/>
      <c r="OX326" s="151"/>
      <c r="OY326" s="151"/>
      <c r="OZ326" s="151"/>
      <c r="PA326" s="151"/>
      <c r="PB326" s="151"/>
      <c r="PC326" s="151"/>
      <c r="PD326" s="151"/>
      <c r="PE326" s="151"/>
      <c r="PF326" s="151"/>
      <c r="PG326" s="151"/>
      <c r="PH326" s="151"/>
      <c r="PI326" s="151"/>
      <c r="PJ326" s="154"/>
      <c r="PK326" s="142">
        <v>170526</v>
      </c>
      <c r="PL326" s="142">
        <v>186494</v>
      </c>
    </row>
    <row r="327" spans="1:428" ht="15" x14ac:dyDescent="0.25">
      <c r="A327" s="156" t="s">
        <v>648</v>
      </c>
      <c r="B327" s="157" t="s">
        <v>740</v>
      </c>
      <c r="C327" s="147" t="s">
        <v>505</v>
      </c>
      <c r="D327" s="153"/>
      <c r="E327" s="151"/>
      <c r="F327" s="151"/>
      <c r="G327" s="151"/>
      <c r="H327" s="151"/>
      <c r="I327" s="151"/>
      <c r="J327" s="151"/>
      <c r="K327" s="151"/>
      <c r="L327" s="151"/>
      <c r="M327" s="151"/>
      <c r="N327" s="151"/>
      <c r="O327" s="151"/>
      <c r="P327" s="151"/>
      <c r="Q327" s="151"/>
      <c r="R327" s="151"/>
      <c r="S327" s="151"/>
      <c r="T327" s="151"/>
      <c r="U327" s="151"/>
      <c r="V327" s="151"/>
      <c r="W327" s="151"/>
      <c r="X327" s="151"/>
      <c r="Y327" s="151"/>
      <c r="Z327" s="151"/>
      <c r="AA327" s="151"/>
      <c r="AB327" s="151"/>
      <c r="AC327" s="151"/>
      <c r="AD327" s="151"/>
      <c r="AE327" s="151"/>
      <c r="AF327" s="151"/>
      <c r="AG327" s="151"/>
      <c r="AH327" s="151"/>
      <c r="AI327" s="151"/>
      <c r="AJ327" s="151"/>
      <c r="AK327" s="151"/>
      <c r="AL327" s="151"/>
      <c r="AM327" s="151"/>
      <c r="AN327" s="151"/>
      <c r="AO327" s="151"/>
      <c r="AP327" s="151"/>
      <c r="AQ327" s="151"/>
      <c r="AR327" s="151"/>
      <c r="AS327" s="151"/>
      <c r="AT327" s="151"/>
      <c r="AU327" s="151"/>
      <c r="AV327" s="151"/>
      <c r="AW327" s="151"/>
      <c r="AX327" s="151"/>
      <c r="AY327" s="151"/>
      <c r="AZ327" s="151"/>
      <c r="BA327" s="151"/>
      <c r="BB327" s="151"/>
      <c r="BC327" s="151"/>
      <c r="BD327" s="151"/>
      <c r="BE327" s="151"/>
      <c r="BF327" s="151"/>
      <c r="BG327" s="151"/>
      <c r="BH327" s="151"/>
      <c r="BI327" s="151"/>
      <c r="BJ327" s="151"/>
      <c r="BK327" s="151"/>
      <c r="BL327" s="151"/>
      <c r="BM327" s="151"/>
      <c r="BN327" s="151"/>
      <c r="BO327" s="151"/>
      <c r="BP327" s="151"/>
      <c r="BQ327" s="151"/>
      <c r="BR327" s="151"/>
      <c r="BS327" s="151"/>
      <c r="BT327" s="151"/>
      <c r="BU327" s="151"/>
      <c r="BV327" s="151"/>
      <c r="BW327" s="151"/>
      <c r="BX327" s="151"/>
      <c r="BY327" s="151"/>
      <c r="BZ327" s="151"/>
      <c r="CA327" s="151"/>
      <c r="CB327" s="151"/>
      <c r="CC327" s="151"/>
      <c r="CD327" s="151"/>
      <c r="CE327" s="151"/>
      <c r="CF327" s="151"/>
      <c r="CG327" s="151"/>
      <c r="CH327" s="151"/>
      <c r="CI327" s="151"/>
      <c r="CJ327" s="151"/>
      <c r="CK327" s="151"/>
      <c r="CL327" s="151"/>
      <c r="CM327" s="151"/>
      <c r="CN327" s="151"/>
      <c r="CO327" s="151"/>
      <c r="CP327" s="151"/>
      <c r="CQ327" s="151"/>
      <c r="CR327" s="151"/>
      <c r="CS327" s="151"/>
      <c r="CT327" s="151"/>
      <c r="CU327" s="151"/>
      <c r="CV327" s="151"/>
      <c r="CW327" s="151"/>
      <c r="CX327" s="151"/>
      <c r="CY327" s="151"/>
      <c r="CZ327" s="151"/>
      <c r="DA327" s="151"/>
      <c r="DB327" s="151"/>
      <c r="DC327" s="151"/>
      <c r="DD327" s="151"/>
      <c r="DE327" s="151"/>
      <c r="DF327" s="151"/>
      <c r="DG327" s="151"/>
      <c r="DH327" s="151"/>
      <c r="DI327" s="151"/>
      <c r="DJ327" s="151"/>
      <c r="DK327" s="151"/>
      <c r="DL327" s="151"/>
      <c r="DM327" s="151"/>
      <c r="DN327" s="151"/>
      <c r="DO327" s="151"/>
      <c r="DP327" s="151"/>
      <c r="DQ327" s="151"/>
      <c r="DR327" s="151"/>
      <c r="DS327" s="151"/>
      <c r="DT327" s="151"/>
      <c r="DU327" s="151"/>
      <c r="DV327" s="151"/>
      <c r="DW327" s="151"/>
      <c r="DX327" s="151"/>
      <c r="DY327" s="151"/>
      <c r="DZ327" s="151"/>
      <c r="EA327" s="151"/>
      <c r="EB327" s="151"/>
      <c r="EC327" s="151"/>
      <c r="ED327" s="151"/>
      <c r="EE327" s="151"/>
      <c r="EF327" s="151"/>
      <c r="EG327" s="151"/>
      <c r="EH327" s="151"/>
      <c r="EI327" s="151"/>
      <c r="EJ327" s="151"/>
      <c r="EK327" s="151"/>
      <c r="EL327" s="151"/>
      <c r="EM327" s="151"/>
      <c r="EN327" s="151"/>
      <c r="EO327" s="151"/>
      <c r="EP327" s="151"/>
      <c r="EQ327" s="151"/>
      <c r="ER327" s="151"/>
      <c r="ES327" s="151"/>
      <c r="ET327" s="151"/>
      <c r="EU327" s="151"/>
      <c r="EV327" s="151"/>
      <c r="EW327" s="151"/>
      <c r="EX327" s="151"/>
      <c r="EY327" s="151"/>
      <c r="EZ327" s="151"/>
      <c r="FA327" s="151"/>
      <c r="FB327" s="151"/>
      <c r="FC327" s="151"/>
      <c r="FD327" s="151"/>
      <c r="FE327" s="151"/>
      <c r="FF327" s="151"/>
      <c r="FG327" s="151"/>
      <c r="FH327" s="151"/>
      <c r="FI327" s="151"/>
      <c r="FJ327" s="151"/>
      <c r="FK327" s="151"/>
      <c r="FL327" s="151"/>
      <c r="FM327" s="151"/>
      <c r="FN327" s="151"/>
      <c r="FO327" s="151"/>
      <c r="FP327" s="151"/>
      <c r="FQ327" s="151"/>
      <c r="FR327" s="151"/>
      <c r="FS327" s="151"/>
      <c r="FT327" s="151"/>
      <c r="FU327" s="151"/>
      <c r="FV327" s="151"/>
      <c r="FW327" s="151"/>
      <c r="FX327" s="151"/>
      <c r="FY327" s="151"/>
      <c r="FZ327" s="151"/>
      <c r="GA327" s="151"/>
      <c r="GB327" s="151"/>
      <c r="GC327" s="151"/>
      <c r="GD327" s="151"/>
      <c r="GE327" s="151"/>
      <c r="GF327" s="151"/>
      <c r="GG327" s="151"/>
      <c r="GH327" s="151"/>
      <c r="GI327" s="151"/>
      <c r="GJ327" s="151"/>
      <c r="GK327" s="151"/>
      <c r="GL327" s="151"/>
      <c r="GM327" s="151"/>
      <c r="GN327" s="151"/>
      <c r="GO327" s="151"/>
      <c r="GP327" s="151"/>
      <c r="GQ327" s="151"/>
      <c r="GR327" s="151"/>
      <c r="GS327" s="151"/>
      <c r="GT327" s="151"/>
      <c r="GU327" s="151"/>
      <c r="GV327" s="151"/>
      <c r="GW327" s="151"/>
      <c r="GX327" s="151"/>
      <c r="GY327" s="151"/>
      <c r="GZ327" s="151"/>
      <c r="HA327" s="151"/>
      <c r="HB327" s="151"/>
      <c r="HC327" s="151"/>
      <c r="HD327" s="151"/>
      <c r="HE327" s="151"/>
      <c r="HF327" s="151"/>
      <c r="HG327" s="151"/>
      <c r="HH327" s="151"/>
      <c r="HI327" s="151"/>
      <c r="HJ327" s="151"/>
      <c r="HK327" s="151"/>
      <c r="HL327" s="151"/>
      <c r="HM327" s="151"/>
      <c r="HN327" s="151"/>
      <c r="HO327" s="151"/>
      <c r="HP327" s="151"/>
      <c r="HQ327" s="151"/>
      <c r="HR327" s="151"/>
      <c r="HS327" s="151"/>
      <c r="HT327" s="151"/>
      <c r="HU327" s="151"/>
      <c r="HV327" s="151"/>
      <c r="HW327" s="151"/>
      <c r="HX327" s="151"/>
      <c r="HY327" s="151"/>
      <c r="HZ327" s="151"/>
      <c r="IA327" s="151"/>
      <c r="IB327" s="151"/>
      <c r="IC327" s="151"/>
      <c r="ID327" s="151"/>
      <c r="IE327" s="151"/>
      <c r="IF327" s="151"/>
      <c r="IG327" s="151"/>
      <c r="IH327" s="151"/>
      <c r="II327" s="151"/>
      <c r="IJ327" s="151"/>
      <c r="IK327" s="151"/>
      <c r="IL327" s="151"/>
      <c r="IM327" s="151"/>
      <c r="IN327" s="151"/>
      <c r="IO327" s="151"/>
      <c r="IP327" s="151"/>
      <c r="IQ327" s="151"/>
      <c r="IR327" s="151"/>
      <c r="IS327" s="151"/>
      <c r="IT327" s="151"/>
      <c r="IU327" s="151"/>
      <c r="IV327" s="151"/>
      <c r="IW327" s="151"/>
      <c r="IX327" s="151"/>
      <c r="IY327" s="151"/>
      <c r="IZ327" s="151"/>
      <c r="JA327" s="151"/>
      <c r="JB327" s="151"/>
      <c r="JC327" s="151"/>
      <c r="JD327" s="151"/>
      <c r="JE327" s="151"/>
      <c r="JF327" s="151"/>
      <c r="JG327" s="151"/>
      <c r="JH327" s="151"/>
      <c r="JI327" s="151"/>
      <c r="JJ327" s="151"/>
      <c r="JK327" s="151"/>
      <c r="JL327" s="151"/>
      <c r="JM327" s="151"/>
      <c r="JN327" s="151"/>
      <c r="JO327" s="151"/>
      <c r="JP327" s="151"/>
      <c r="JQ327" s="151"/>
      <c r="JR327" s="151"/>
      <c r="JS327" s="151"/>
      <c r="JT327" s="151"/>
      <c r="JU327" s="151"/>
      <c r="JV327" s="151"/>
      <c r="JW327" s="151"/>
      <c r="JX327" s="151"/>
      <c r="JY327" s="151"/>
      <c r="JZ327" s="151"/>
      <c r="KA327" s="151"/>
      <c r="KB327" s="151"/>
      <c r="KC327" s="151"/>
      <c r="KD327" s="151"/>
      <c r="KE327" s="151"/>
      <c r="KF327" s="151"/>
      <c r="KG327" s="151"/>
      <c r="KH327" s="151"/>
      <c r="KI327" s="151"/>
      <c r="KJ327" s="151"/>
      <c r="KK327" s="151"/>
      <c r="KL327" s="151"/>
      <c r="KM327" s="151"/>
      <c r="KN327" s="151"/>
      <c r="KO327" s="151"/>
      <c r="KP327" s="151"/>
      <c r="KQ327" s="151"/>
      <c r="KR327" s="151"/>
      <c r="KS327" s="151"/>
      <c r="KT327" s="151"/>
      <c r="KU327" s="151"/>
      <c r="KV327" s="151"/>
      <c r="KW327" s="151"/>
      <c r="KX327" s="151"/>
      <c r="KY327" s="151"/>
      <c r="KZ327" s="151"/>
      <c r="LA327" s="151"/>
      <c r="LB327" s="151"/>
      <c r="LC327" s="151"/>
      <c r="LD327" s="151"/>
      <c r="LE327" s="151"/>
      <c r="LF327" s="151"/>
      <c r="LG327" s="151"/>
      <c r="LH327" s="151"/>
      <c r="LI327" s="151"/>
      <c r="LJ327" s="151"/>
      <c r="LK327" s="151"/>
      <c r="LL327" s="151"/>
      <c r="LM327" s="151"/>
      <c r="LN327" s="151"/>
      <c r="LO327" s="151"/>
      <c r="LP327" s="151"/>
      <c r="LQ327" s="151"/>
      <c r="LR327" s="151"/>
      <c r="LS327" s="151"/>
      <c r="LT327" s="151"/>
      <c r="LU327" s="151"/>
      <c r="LV327" s="151"/>
      <c r="LW327" s="151"/>
      <c r="LX327" s="151"/>
      <c r="LY327" s="151"/>
      <c r="LZ327" s="151"/>
      <c r="MA327" s="151"/>
      <c r="MB327" s="151"/>
      <c r="MC327" s="151"/>
      <c r="MD327" s="151"/>
      <c r="ME327" s="151"/>
      <c r="MF327" s="151"/>
      <c r="MG327" s="151"/>
      <c r="MH327" s="151"/>
      <c r="MI327" s="151"/>
      <c r="MJ327" s="151"/>
      <c r="MK327" s="151"/>
      <c r="ML327" s="151"/>
      <c r="MM327" s="151"/>
      <c r="MN327" s="151"/>
      <c r="MO327" s="151"/>
      <c r="MP327" s="151"/>
      <c r="MQ327" s="151"/>
      <c r="MR327" s="151"/>
      <c r="MS327" s="151"/>
      <c r="MT327" s="151"/>
      <c r="MU327" s="151"/>
      <c r="MV327" s="151"/>
      <c r="MW327" s="151"/>
      <c r="MX327" s="151"/>
      <c r="MY327" s="151"/>
      <c r="MZ327" s="151"/>
      <c r="NA327" s="151"/>
      <c r="NB327" s="151"/>
      <c r="NC327" s="151"/>
      <c r="ND327" s="151"/>
      <c r="NE327" s="151"/>
      <c r="NF327" s="151"/>
      <c r="NG327" s="151"/>
      <c r="NH327" s="151"/>
      <c r="NI327" s="151"/>
      <c r="NJ327" s="151"/>
      <c r="NK327" s="151"/>
      <c r="NL327" s="151"/>
      <c r="NM327" s="151"/>
      <c r="NN327" s="151"/>
      <c r="NO327" s="151"/>
      <c r="NP327" s="151"/>
      <c r="NQ327" s="151"/>
      <c r="NR327" s="151"/>
      <c r="NS327" s="151"/>
      <c r="NT327" s="151"/>
      <c r="NU327" s="151"/>
      <c r="NV327" s="151"/>
      <c r="NW327" s="151"/>
      <c r="NX327" s="151"/>
      <c r="NY327" s="151"/>
      <c r="NZ327" s="151"/>
      <c r="OA327" s="151"/>
      <c r="OB327" s="151"/>
      <c r="OC327" s="151"/>
      <c r="OD327" s="151"/>
      <c r="OE327" s="151"/>
      <c r="OF327" s="151"/>
      <c r="OG327" s="151"/>
      <c r="OH327" s="151"/>
      <c r="OI327" s="151"/>
      <c r="OJ327" s="151"/>
      <c r="OK327" s="151"/>
      <c r="OL327" s="151"/>
      <c r="OM327" s="151"/>
      <c r="ON327" s="151"/>
      <c r="OO327" s="152"/>
      <c r="OP327" s="142"/>
      <c r="OQ327" s="153">
        <v>1553178</v>
      </c>
      <c r="OR327" s="151"/>
      <c r="OS327" s="151"/>
      <c r="OT327" s="151"/>
      <c r="OU327" s="151"/>
      <c r="OV327" s="151"/>
      <c r="OW327" s="151"/>
      <c r="OX327" s="151"/>
      <c r="OY327" s="151"/>
      <c r="OZ327" s="151"/>
      <c r="PA327" s="151"/>
      <c r="PB327" s="151"/>
      <c r="PC327" s="151"/>
      <c r="PD327" s="151"/>
      <c r="PE327" s="151"/>
      <c r="PF327" s="151"/>
      <c r="PG327" s="151"/>
      <c r="PH327" s="151"/>
      <c r="PI327" s="151"/>
      <c r="PJ327" s="154"/>
      <c r="PK327" s="142">
        <v>1553178</v>
      </c>
      <c r="PL327" s="142">
        <v>1553178</v>
      </c>
    </row>
    <row r="328" spans="1:428" ht="15" x14ac:dyDescent="0.25">
      <c r="A328" s="156" t="s">
        <v>649</v>
      </c>
      <c r="B328" s="157" t="s">
        <v>741</v>
      </c>
      <c r="C328" s="147" t="s">
        <v>506</v>
      </c>
      <c r="D328" s="153"/>
      <c r="E328" s="151"/>
      <c r="F328" s="151"/>
      <c r="G328" s="151"/>
      <c r="H328" s="151"/>
      <c r="I328" s="151"/>
      <c r="J328" s="151"/>
      <c r="K328" s="151"/>
      <c r="L328" s="151"/>
      <c r="M328" s="151"/>
      <c r="N328" s="151"/>
      <c r="O328" s="151"/>
      <c r="P328" s="151"/>
      <c r="Q328" s="151"/>
      <c r="R328" s="151"/>
      <c r="S328" s="151"/>
      <c r="T328" s="151"/>
      <c r="U328" s="151"/>
      <c r="V328" s="151"/>
      <c r="W328" s="151"/>
      <c r="X328" s="151"/>
      <c r="Y328" s="151"/>
      <c r="Z328" s="151"/>
      <c r="AA328" s="151"/>
      <c r="AB328" s="151"/>
      <c r="AC328" s="151"/>
      <c r="AD328" s="151"/>
      <c r="AE328" s="151"/>
      <c r="AF328" s="151"/>
      <c r="AG328" s="151"/>
      <c r="AH328" s="151"/>
      <c r="AI328" s="151"/>
      <c r="AJ328" s="151"/>
      <c r="AK328" s="151"/>
      <c r="AL328" s="151"/>
      <c r="AM328" s="151"/>
      <c r="AN328" s="151"/>
      <c r="AO328" s="151"/>
      <c r="AP328" s="151"/>
      <c r="AQ328" s="151"/>
      <c r="AR328" s="151"/>
      <c r="AS328" s="151"/>
      <c r="AT328" s="151"/>
      <c r="AU328" s="151"/>
      <c r="AV328" s="151"/>
      <c r="AW328" s="151"/>
      <c r="AX328" s="151"/>
      <c r="AY328" s="151"/>
      <c r="AZ328" s="151"/>
      <c r="BA328" s="151"/>
      <c r="BB328" s="151"/>
      <c r="BC328" s="151"/>
      <c r="BD328" s="151"/>
      <c r="BE328" s="151"/>
      <c r="BF328" s="151"/>
      <c r="BG328" s="151"/>
      <c r="BH328" s="151"/>
      <c r="BI328" s="151"/>
      <c r="BJ328" s="151"/>
      <c r="BK328" s="151"/>
      <c r="BL328" s="151"/>
      <c r="BM328" s="151"/>
      <c r="BN328" s="151"/>
      <c r="BO328" s="151"/>
      <c r="BP328" s="151"/>
      <c r="BQ328" s="151"/>
      <c r="BR328" s="151"/>
      <c r="BS328" s="151"/>
      <c r="BT328" s="151"/>
      <c r="BU328" s="151"/>
      <c r="BV328" s="151"/>
      <c r="BW328" s="151"/>
      <c r="BX328" s="151"/>
      <c r="BY328" s="151"/>
      <c r="BZ328" s="151"/>
      <c r="CA328" s="151"/>
      <c r="CB328" s="151"/>
      <c r="CC328" s="151"/>
      <c r="CD328" s="151"/>
      <c r="CE328" s="151"/>
      <c r="CF328" s="151"/>
      <c r="CG328" s="151"/>
      <c r="CH328" s="151"/>
      <c r="CI328" s="151"/>
      <c r="CJ328" s="151"/>
      <c r="CK328" s="151"/>
      <c r="CL328" s="151"/>
      <c r="CM328" s="151"/>
      <c r="CN328" s="151"/>
      <c r="CO328" s="151"/>
      <c r="CP328" s="151"/>
      <c r="CQ328" s="151"/>
      <c r="CR328" s="151"/>
      <c r="CS328" s="151"/>
      <c r="CT328" s="151"/>
      <c r="CU328" s="151"/>
      <c r="CV328" s="151"/>
      <c r="CW328" s="151"/>
      <c r="CX328" s="151"/>
      <c r="CY328" s="151"/>
      <c r="CZ328" s="151"/>
      <c r="DA328" s="151"/>
      <c r="DB328" s="151"/>
      <c r="DC328" s="151"/>
      <c r="DD328" s="151"/>
      <c r="DE328" s="151"/>
      <c r="DF328" s="151"/>
      <c r="DG328" s="151"/>
      <c r="DH328" s="151"/>
      <c r="DI328" s="151"/>
      <c r="DJ328" s="151"/>
      <c r="DK328" s="151"/>
      <c r="DL328" s="151"/>
      <c r="DM328" s="151"/>
      <c r="DN328" s="151"/>
      <c r="DO328" s="151"/>
      <c r="DP328" s="151"/>
      <c r="DQ328" s="151"/>
      <c r="DR328" s="151"/>
      <c r="DS328" s="151"/>
      <c r="DT328" s="151"/>
      <c r="DU328" s="151"/>
      <c r="DV328" s="151"/>
      <c r="DW328" s="151"/>
      <c r="DX328" s="151"/>
      <c r="DY328" s="151"/>
      <c r="DZ328" s="151"/>
      <c r="EA328" s="151"/>
      <c r="EB328" s="151"/>
      <c r="EC328" s="151"/>
      <c r="ED328" s="151"/>
      <c r="EE328" s="151"/>
      <c r="EF328" s="151"/>
      <c r="EG328" s="151"/>
      <c r="EH328" s="151"/>
      <c r="EI328" s="151"/>
      <c r="EJ328" s="151"/>
      <c r="EK328" s="151"/>
      <c r="EL328" s="151"/>
      <c r="EM328" s="151"/>
      <c r="EN328" s="151"/>
      <c r="EO328" s="151"/>
      <c r="EP328" s="151"/>
      <c r="EQ328" s="151"/>
      <c r="ER328" s="151"/>
      <c r="ES328" s="151"/>
      <c r="ET328" s="151"/>
      <c r="EU328" s="151"/>
      <c r="EV328" s="151"/>
      <c r="EW328" s="151"/>
      <c r="EX328" s="151"/>
      <c r="EY328" s="151"/>
      <c r="EZ328" s="151"/>
      <c r="FA328" s="151"/>
      <c r="FB328" s="151"/>
      <c r="FC328" s="151"/>
      <c r="FD328" s="151"/>
      <c r="FE328" s="151"/>
      <c r="FF328" s="151"/>
      <c r="FG328" s="151"/>
      <c r="FH328" s="151"/>
      <c r="FI328" s="151"/>
      <c r="FJ328" s="151"/>
      <c r="FK328" s="151"/>
      <c r="FL328" s="151"/>
      <c r="FM328" s="151"/>
      <c r="FN328" s="151"/>
      <c r="FO328" s="151"/>
      <c r="FP328" s="151"/>
      <c r="FQ328" s="151"/>
      <c r="FR328" s="151"/>
      <c r="FS328" s="151"/>
      <c r="FT328" s="151"/>
      <c r="FU328" s="151"/>
      <c r="FV328" s="151"/>
      <c r="FW328" s="151"/>
      <c r="FX328" s="151"/>
      <c r="FY328" s="151"/>
      <c r="FZ328" s="151"/>
      <c r="GA328" s="151"/>
      <c r="GB328" s="151"/>
      <c r="GC328" s="151"/>
      <c r="GD328" s="151"/>
      <c r="GE328" s="151"/>
      <c r="GF328" s="151"/>
      <c r="GG328" s="151"/>
      <c r="GH328" s="151"/>
      <c r="GI328" s="151"/>
      <c r="GJ328" s="151"/>
      <c r="GK328" s="151"/>
      <c r="GL328" s="151"/>
      <c r="GM328" s="151"/>
      <c r="GN328" s="151"/>
      <c r="GO328" s="151"/>
      <c r="GP328" s="151"/>
      <c r="GQ328" s="151"/>
      <c r="GR328" s="151"/>
      <c r="GS328" s="151"/>
      <c r="GT328" s="151"/>
      <c r="GU328" s="151"/>
      <c r="GV328" s="151"/>
      <c r="GW328" s="151"/>
      <c r="GX328" s="151"/>
      <c r="GY328" s="151"/>
      <c r="GZ328" s="151"/>
      <c r="HA328" s="151"/>
      <c r="HB328" s="151"/>
      <c r="HC328" s="151"/>
      <c r="HD328" s="151"/>
      <c r="HE328" s="151"/>
      <c r="HF328" s="151"/>
      <c r="HG328" s="151"/>
      <c r="HH328" s="151"/>
      <c r="HI328" s="151"/>
      <c r="HJ328" s="151"/>
      <c r="HK328" s="151"/>
      <c r="HL328" s="151"/>
      <c r="HM328" s="151"/>
      <c r="HN328" s="151"/>
      <c r="HO328" s="151"/>
      <c r="HP328" s="151"/>
      <c r="HQ328" s="151"/>
      <c r="HR328" s="151"/>
      <c r="HS328" s="151"/>
      <c r="HT328" s="151"/>
      <c r="HU328" s="151"/>
      <c r="HV328" s="151"/>
      <c r="HW328" s="151"/>
      <c r="HX328" s="151"/>
      <c r="HY328" s="151"/>
      <c r="HZ328" s="151"/>
      <c r="IA328" s="151"/>
      <c r="IB328" s="151"/>
      <c r="IC328" s="151"/>
      <c r="ID328" s="151"/>
      <c r="IE328" s="151"/>
      <c r="IF328" s="151"/>
      <c r="IG328" s="151"/>
      <c r="IH328" s="151"/>
      <c r="II328" s="151"/>
      <c r="IJ328" s="151"/>
      <c r="IK328" s="151"/>
      <c r="IL328" s="151"/>
      <c r="IM328" s="151"/>
      <c r="IN328" s="151"/>
      <c r="IO328" s="151"/>
      <c r="IP328" s="151"/>
      <c r="IQ328" s="151"/>
      <c r="IR328" s="151"/>
      <c r="IS328" s="151"/>
      <c r="IT328" s="151"/>
      <c r="IU328" s="151"/>
      <c r="IV328" s="151"/>
      <c r="IW328" s="151"/>
      <c r="IX328" s="151"/>
      <c r="IY328" s="151"/>
      <c r="IZ328" s="151"/>
      <c r="JA328" s="151"/>
      <c r="JB328" s="151"/>
      <c r="JC328" s="151"/>
      <c r="JD328" s="151"/>
      <c r="JE328" s="151"/>
      <c r="JF328" s="151"/>
      <c r="JG328" s="151"/>
      <c r="JH328" s="151"/>
      <c r="JI328" s="151"/>
      <c r="JJ328" s="151"/>
      <c r="JK328" s="151"/>
      <c r="JL328" s="151"/>
      <c r="JM328" s="151"/>
      <c r="JN328" s="151"/>
      <c r="JO328" s="151"/>
      <c r="JP328" s="151"/>
      <c r="JQ328" s="151"/>
      <c r="JR328" s="151"/>
      <c r="JS328" s="151"/>
      <c r="JT328" s="151"/>
      <c r="JU328" s="151"/>
      <c r="JV328" s="151"/>
      <c r="JW328" s="151"/>
      <c r="JX328" s="151"/>
      <c r="JY328" s="151"/>
      <c r="JZ328" s="151"/>
      <c r="KA328" s="151"/>
      <c r="KB328" s="151"/>
      <c r="KC328" s="151"/>
      <c r="KD328" s="151"/>
      <c r="KE328" s="151"/>
      <c r="KF328" s="151"/>
      <c r="KG328" s="151"/>
      <c r="KH328" s="151"/>
      <c r="KI328" s="151"/>
      <c r="KJ328" s="151"/>
      <c r="KK328" s="151"/>
      <c r="KL328" s="151"/>
      <c r="KM328" s="151"/>
      <c r="KN328" s="151"/>
      <c r="KO328" s="151"/>
      <c r="KP328" s="151"/>
      <c r="KQ328" s="151"/>
      <c r="KR328" s="151"/>
      <c r="KS328" s="151"/>
      <c r="KT328" s="151"/>
      <c r="KU328" s="151"/>
      <c r="KV328" s="151"/>
      <c r="KW328" s="151"/>
      <c r="KX328" s="151"/>
      <c r="KY328" s="151"/>
      <c r="KZ328" s="151"/>
      <c r="LA328" s="151"/>
      <c r="LB328" s="151"/>
      <c r="LC328" s="151"/>
      <c r="LD328" s="151"/>
      <c r="LE328" s="151"/>
      <c r="LF328" s="151"/>
      <c r="LG328" s="151"/>
      <c r="LH328" s="151"/>
      <c r="LI328" s="151"/>
      <c r="LJ328" s="151"/>
      <c r="LK328" s="151"/>
      <c r="LL328" s="151"/>
      <c r="LM328" s="151"/>
      <c r="LN328" s="151"/>
      <c r="LO328" s="151"/>
      <c r="LP328" s="151"/>
      <c r="LQ328" s="151"/>
      <c r="LR328" s="151"/>
      <c r="LS328" s="151"/>
      <c r="LT328" s="151"/>
      <c r="LU328" s="151"/>
      <c r="LV328" s="151"/>
      <c r="LW328" s="151"/>
      <c r="LX328" s="151"/>
      <c r="LY328" s="151"/>
      <c r="LZ328" s="151"/>
      <c r="MA328" s="151"/>
      <c r="MB328" s="151"/>
      <c r="MC328" s="151"/>
      <c r="MD328" s="151"/>
      <c r="ME328" s="151"/>
      <c r="MF328" s="151"/>
      <c r="MG328" s="151"/>
      <c r="MH328" s="151"/>
      <c r="MI328" s="151"/>
      <c r="MJ328" s="151"/>
      <c r="MK328" s="151"/>
      <c r="ML328" s="151"/>
      <c r="MM328" s="151"/>
      <c r="MN328" s="151"/>
      <c r="MO328" s="151"/>
      <c r="MP328" s="151"/>
      <c r="MQ328" s="151"/>
      <c r="MR328" s="151"/>
      <c r="MS328" s="151"/>
      <c r="MT328" s="151"/>
      <c r="MU328" s="151"/>
      <c r="MV328" s="151"/>
      <c r="MW328" s="151"/>
      <c r="MX328" s="151"/>
      <c r="MY328" s="151"/>
      <c r="MZ328" s="151"/>
      <c r="NA328" s="151"/>
      <c r="NB328" s="151"/>
      <c r="NC328" s="151"/>
      <c r="ND328" s="151"/>
      <c r="NE328" s="151"/>
      <c r="NF328" s="151"/>
      <c r="NG328" s="151"/>
      <c r="NH328" s="151"/>
      <c r="NI328" s="151"/>
      <c r="NJ328" s="151"/>
      <c r="NK328" s="151"/>
      <c r="NL328" s="151"/>
      <c r="NM328" s="151"/>
      <c r="NN328" s="151"/>
      <c r="NO328" s="151"/>
      <c r="NP328" s="151"/>
      <c r="NQ328" s="151"/>
      <c r="NR328" s="151"/>
      <c r="NS328" s="151"/>
      <c r="NT328" s="151"/>
      <c r="NU328" s="151"/>
      <c r="NV328" s="151"/>
      <c r="NW328" s="151"/>
      <c r="NX328" s="151"/>
      <c r="NY328" s="151"/>
      <c r="NZ328" s="151"/>
      <c r="OA328" s="151"/>
      <c r="OB328" s="151"/>
      <c r="OC328" s="151"/>
      <c r="OD328" s="151"/>
      <c r="OE328" s="151"/>
      <c r="OF328" s="151"/>
      <c r="OG328" s="151"/>
      <c r="OH328" s="151"/>
      <c r="OI328" s="151"/>
      <c r="OJ328" s="151"/>
      <c r="OK328" s="151"/>
      <c r="OL328" s="151"/>
      <c r="OM328" s="151"/>
      <c r="ON328" s="151"/>
      <c r="OO328" s="152"/>
      <c r="OP328" s="142"/>
      <c r="OQ328" s="153">
        <v>467675</v>
      </c>
      <c r="OR328" s="151"/>
      <c r="OS328" s="151"/>
      <c r="OT328" s="151"/>
      <c r="OU328" s="151"/>
      <c r="OV328" s="151"/>
      <c r="OW328" s="151"/>
      <c r="OX328" s="151"/>
      <c r="OY328" s="151"/>
      <c r="OZ328" s="151"/>
      <c r="PA328" s="151"/>
      <c r="PB328" s="151"/>
      <c r="PC328" s="151"/>
      <c r="PD328" s="151"/>
      <c r="PE328" s="151"/>
      <c r="PF328" s="151"/>
      <c r="PG328" s="151"/>
      <c r="PH328" s="151"/>
      <c r="PI328" s="151"/>
      <c r="PJ328" s="154"/>
      <c r="PK328" s="142">
        <v>467675</v>
      </c>
      <c r="PL328" s="142">
        <v>467675</v>
      </c>
    </row>
    <row r="329" spans="1:428" ht="15" x14ac:dyDescent="0.25">
      <c r="A329" s="156" t="s">
        <v>650</v>
      </c>
      <c r="B329" s="157" t="s">
        <v>741</v>
      </c>
      <c r="C329" s="147" t="s">
        <v>507</v>
      </c>
      <c r="D329" s="153">
        <v>543</v>
      </c>
      <c r="E329" s="151">
        <v>2115</v>
      </c>
      <c r="F329" s="151">
        <v>211</v>
      </c>
      <c r="G329" s="151">
        <v>131</v>
      </c>
      <c r="H329" s="151">
        <v>89</v>
      </c>
      <c r="I329" s="151">
        <v>581</v>
      </c>
      <c r="J329" s="151">
        <v>728</v>
      </c>
      <c r="K329" s="151">
        <v>472</v>
      </c>
      <c r="L329" s="151">
        <v>38</v>
      </c>
      <c r="M329" s="151">
        <v>119</v>
      </c>
      <c r="N329" s="151">
        <v>13</v>
      </c>
      <c r="O329" s="151">
        <v>4</v>
      </c>
      <c r="P329" s="151">
        <v>3</v>
      </c>
      <c r="Q329" s="151">
        <v>907</v>
      </c>
      <c r="R329" s="151">
        <v>10</v>
      </c>
      <c r="S329" s="151"/>
      <c r="T329" s="151">
        <v>17</v>
      </c>
      <c r="U329" s="151">
        <v>53</v>
      </c>
      <c r="V329" s="151">
        <v>75</v>
      </c>
      <c r="W329" s="151">
        <v>184</v>
      </c>
      <c r="X329" s="151">
        <v>541</v>
      </c>
      <c r="Y329" s="151">
        <v>5778</v>
      </c>
      <c r="Z329" s="151">
        <v>1424</v>
      </c>
      <c r="AA329" s="151">
        <v>197</v>
      </c>
      <c r="AB329" s="151">
        <v>223</v>
      </c>
      <c r="AC329" s="151">
        <v>552</v>
      </c>
      <c r="AD329" s="151">
        <v>1831</v>
      </c>
      <c r="AE329" s="151">
        <v>999</v>
      </c>
      <c r="AF329" s="151">
        <v>1321</v>
      </c>
      <c r="AG329" s="151">
        <v>499</v>
      </c>
      <c r="AH329" s="151">
        <v>4085</v>
      </c>
      <c r="AI329" s="151">
        <v>407</v>
      </c>
      <c r="AJ329" s="151">
        <v>731</v>
      </c>
      <c r="AK329" s="151">
        <v>444</v>
      </c>
      <c r="AL329" s="151">
        <v>1400</v>
      </c>
      <c r="AM329" s="151">
        <v>808</v>
      </c>
      <c r="AN329" s="151">
        <v>20</v>
      </c>
      <c r="AO329" s="151">
        <v>69</v>
      </c>
      <c r="AP329" s="151">
        <v>160</v>
      </c>
      <c r="AQ329" s="151">
        <v>249</v>
      </c>
      <c r="AR329" s="151">
        <v>56</v>
      </c>
      <c r="AS329" s="151">
        <v>286</v>
      </c>
      <c r="AT329" s="151">
        <v>14</v>
      </c>
      <c r="AU329" s="151">
        <v>145</v>
      </c>
      <c r="AV329" s="151">
        <v>27</v>
      </c>
      <c r="AW329" s="151">
        <v>113</v>
      </c>
      <c r="AX329" s="151">
        <v>6</v>
      </c>
      <c r="AY329" s="151">
        <v>10</v>
      </c>
      <c r="AZ329" s="151">
        <v>87</v>
      </c>
      <c r="BA329" s="151">
        <v>12</v>
      </c>
      <c r="BB329" s="151">
        <v>25</v>
      </c>
      <c r="BC329" s="151">
        <v>24</v>
      </c>
      <c r="BD329" s="151">
        <v>35</v>
      </c>
      <c r="BE329" s="151">
        <v>91</v>
      </c>
      <c r="BF329" s="151">
        <v>9</v>
      </c>
      <c r="BG329" s="151">
        <v>10</v>
      </c>
      <c r="BH329" s="151">
        <v>46</v>
      </c>
      <c r="BI329" s="151">
        <v>14</v>
      </c>
      <c r="BJ329" s="151">
        <v>26</v>
      </c>
      <c r="BK329" s="151">
        <v>33</v>
      </c>
      <c r="BL329" s="151">
        <v>44</v>
      </c>
      <c r="BM329" s="151">
        <v>76</v>
      </c>
      <c r="BN329" s="151">
        <v>64</v>
      </c>
      <c r="BO329" s="151">
        <v>74</v>
      </c>
      <c r="BP329" s="151">
        <v>165</v>
      </c>
      <c r="BQ329" s="151">
        <v>85</v>
      </c>
      <c r="BR329" s="151">
        <v>553</v>
      </c>
      <c r="BS329" s="151">
        <v>648</v>
      </c>
      <c r="BT329" s="151">
        <v>49</v>
      </c>
      <c r="BU329" s="151">
        <v>68</v>
      </c>
      <c r="BV329" s="151">
        <v>66</v>
      </c>
      <c r="BW329" s="151">
        <v>65</v>
      </c>
      <c r="BX329" s="151">
        <v>121</v>
      </c>
      <c r="BY329" s="151">
        <v>812</v>
      </c>
      <c r="BZ329" s="151">
        <v>559</v>
      </c>
      <c r="CA329" s="151">
        <v>420</v>
      </c>
      <c r="CB329" s="151">
        <v>41</v>
      </c>
      <c r="CC329" s="151">
        <v>96</v>
      </c>
      <c r="CD329" s="151">
        <v>18</v>
      </c>
      <c r="CE329" s="151">
        <v>70</v>
      </c>
      <c r="CF329" s="151">
        <v>68</v>
      </c>
      <c r="CG329" s="151">
        <v>205</v>
      </c>
      <c r="CH329" s="151">
        <v>27</v>
      </c>
      <c r="CI329" s="151">
        <v>5</v>
      </c>
      <c r="CJ329" s="151">
        <v>11</v>
      </c>
      <c r="CK329" s="151">
        <v>34</v>
      </c>
      <c r="CL329" s="151">
        <v>5</v>
      </c>
      <c r="CM329" s="151">
        <v>227</v>
      </c>
      <c r="CN329" s="151">
        <v>6</v>
      </c>
      <c r="CO329" s="151">
        <v>3</v>
      </c>
      <c r="CP329" s="151">
        <v>21</v>
      </c>
      <c r="CQ329" s="151">
        <v>49</v>
      </c>
      <c r="CR329" s="151">
        <v>131</v>
      </c>
      <c r="CS329" s="151">
        <v>50</v>
      </c>
      <c r="CT329" s="151">
        <v>111</v>
      </c>
      <c r="CU329" s="151">
        <v>89</v>
      </c>
      <c r="CV329" s="151">
        <v>46</v>
      </c>
      <c r="CW329" s="151">
        <v>86</v>
      </c>
      <c r="CX329" s="151">
        <v>68</v>
      </c>
      <c r="CY329" s="151">
        <v>10</v>
      </c>
      <c r="CZ329" s="151">
        <v>17</v>
      </c>
      <c r="DA329" s="151">
        <v>13</v>
      </c>
      <c r="DB329" s="151">
        <v>48</v>
      </c>
      <c r="DC329" s="151">
        <v>103</v>
      </c>
      <c r="DD329" s="151">
        <v>113</v>
      </c>
      <c r="DE329" s="151">
        <v>1</v>
      </c>
      <c r="DF329" s="151">
        <v>51</v>
      </c>
      <c r="DG329" s="151">
        <v>23</v>
      </c>
      <c r="DH329" s="151">
        <v>160</v>
      </c>
      <c r="DI329" s="151">
        <v>6</v>
      </c>
      <c r="DJ329" s="151">
        <v>0</v>
      </c>
      <c r="DK329" s="151">
        <v>0</v>
      </c>
      <c r="DL329" s="151">
        <v>0</v>
      </c>
      <c r="DM329" s="151">
        <v>0</v>
      </c>
      <c r="DN329" s="151">
        <v>1</v>
      </c>
      <c r="DO329" s="151">
        <v>0</v>
      </c>
      <c r="DP329" s="151">
        <v>0</v>
      </c>
      <c r="DQ329" s="151">
        <v>1</v>
      </c>
      <c r="DR329" s="151">
        <v>3</v>
      </c>
      <c r="DS329" s="151">
        <v>10</v>
      </c>
      <c r="DT329" s="151">
        <v>0</v>
      </c>
      <c r="DU329" s="151">
        <v>0</v>
      </c>
      <c r="DV329" s="151">
        <v>1</v>
      </c>
      <c r="DW329" s="151">
        <v>3</v>
      </c>
      <c r="DX329" s="151">
        <v>0</v>
      </c>
      <c r="DY329" s="151">
        <v>2</v>
      </c>
      <c r="DZ329" s="151">
        <v>3</v>
      </c>
      <c r="EA329" s="151">
        <v>1</v>
      </c>
      <c r="EB329" s="151">
        <v>5</v>
      </c>
      <c r="EC329" s="151">
        <v>1</v>
      </c>
      <c r="ED329" s="151">
        <v>1</v>
      </c>
      <c r="EE329" s="151">
        <v>158</v>
      </c>
      <c r="EF329" s="151">
        <v>2</v>
      </c>
      <c r="EG329" s="151">
        <v>19</v>
      </c>
      <c r="EH329" s="151">
        <v>5</v>
      </c>
      <c r="EI329" s="151">
        <v>19</v>
      </c>
      <c r="EJ329" s="151">
        <v>44</v>
      </c>
      <c r="EK329" s="151">
        <v>25</v>
      </c>
      <c r="EL329" s="151">
        <v>60</v>
      </c>
      <c r="EM329" s="151">
        <v>0</v>
      </c>
      <c r="EN329" s="151">
        <v>23</v>
      </c>
      <c r="EO329" s="151">
        <v>4</v>
      </c>
      <c r="EP329" s="151">
        <v>2</v>
      </c>
      <c r="EQ329" s="151">
        <v>105</v>
      </c>
      <c r="ER329" s="151">
        <v>0</v>
      </c>
      <c r="ES329" s="151">
        <v>5</v>
      </c>
      <c r="ET329" s="151">
        <v>1</v>
      </c>
      <c r="EU329" s="151">
        <v>61</v>
      </c>
      <c r="EV329" s="151">
        <v>15</v>
      </c>
      <c r="EW329" s="151">
        <v>0</v>
      </c>
      <c r="EX329" s="151">
        <v>8</v>
      </c>
      <c r="EY329" s="151">
        <v>1</v>
      </c>
      <c r="EZ329" s="151">
        <v>1</v>
      </c>
      <c r="FA329" s="151">
        <v>1</v>
      </c>
      <c r="FB329" s="151">
        <v>16</v>
      </c>
      <c r="FC329" s="151">
        <v>24</v>
      </c>
      <c r="FD329" s="151">
        <v>9</v>
      </c>
      <c r="FE329" s="151">
        <v>4</v>
      </c>
      <c r="FF329" s="151">
        <v>29</v>
      </c>
      <c r="FG329" s="151">
        <v>8</v>
      </c>
      <c r="FH329" s="151">
        <v>52</v>
      </c>
      <c r="FI329" s="151"/>
      <c r="FJ329" s="151">
        <v>42</v>
      </c>
      <c r="FK329" s="151">
        <v>47</v>
      </c>
      <c r="FL329" s="151">
        <v>163</v>
      </c>
      <c r="FM329" s="151">
        <v>79</v>
      </c>
      <c r="FN329" s="151">
        <v>0</v>
      </c>
      <c r="FO329" s="151">
        <v>2</v>
      </c>
      <c r="FP329" s="151">
        <v>0</v>
      </c>
      <c r="FQ329" s="151">
        <v>218</v>
      </c>
      <c r="FR329" s="151">
        <v>115</v>
      </c>
      <c r="FS329" s="151">
        <v>67</v>
      </c>
      <c r="FT329" s="151">
        <v>79</v>
      </c>
      <c r="FU329" s="151">
        <v>31</v>
      </c>
      <c r="FV329" s="151">
        <v>77</v>
      </c>
      <c r="FW329" s="151">
        <v>248</v>
      </c>
      <c r="FX329" s="151">
        <v>91</v>
      </c>
      <c r="FY329" s="151">
        <v>20</v>
      </c>
      <c r="FZ329" s="151">
        <v>11</v>
      </c>
      <c r="GA329" s="151">
        <v>7</v>
      </c>
      <c r="GB329" s="151">
        <v>2</v>
      </c>
      <c r="GC329" s="151">
        <v>4</v>
      </c>
      <c r="GD329" s="151">
        <v>118</v>
      </c>
      <c r="GE329" s="151">
        <v>148</v>
      </c>
      <c r="GF329" s="151">
        <v>1</v>
      </c>
      <c r="GG329" s="151">
        <v>18</v>
      </c>
      <c r="GH329" s="151">
        <v>344</v>
      </c>
      <c r="GI329" s="151">
        <v>222</v>
      </c>
      <c r="GJ329" s="151">
        <v>44</v>
      </c>
      <c r="GK329" s="151">
        <v>56</v>
      </c>
      <c r="GL329" s="151">
        <v>36</v>
      </c>
      <c r="GM329" s="151">
        <v>18</v>
      </c>
      <c r="GN329" s="151">
        <v>6</v>
      </c>
      <c r="GO329" s="151">
        <v>3</v>
      </c>
      <c r="GP329" s="151">
        <v>1</v>
      </c>
      <c r="GQ329" s="151">
        <v>425</v>
      </c>
      <c r="GR329" s="151">
        <v>134</v>
      </c>
      <c r="GS329" s="151">
        <v>145</v>
      </c>
      <c r="GT329" s="151">
        <v>64</v>
      </c>
      <c r="GU329" s="151">
        <v>46</v>
      </c>
      <c r="GV329" s="151">
        <v>64</v>
      </c>
      <c r="GW329" s="151">
        <v>27</v>
      </c>
      <c r="GX329" s="151">
        <v>35</v>
      </c>
      <c r="GY329" s="151">
        <v>149</v>
      </c>
      <c r="GZ329" s="151">
        <v>49</v>
      </c>
      <c r="HA329" s="151">
        <v>642</v>
      </c>
      <c r="HB329" s="151">
        <v>367</v>
      </c>
      <c r="HC329" s="151">
        <v>174</v>
      </c>
      <c r="HD329" s="151">
        <v>82</v>
      </c>
      <c r="HE329" s="151">
        <v>48</v>
      </c>
      <c r="HF329" s="151">
        <v>136</v>
      </c>
      <c r="HG329" s="151">
        <v>175</v>
      </c>
      <c r="HH329" s="151">
        <v>299</v>
      </c>
      <c r="HI329" s="151">
        <v>345</v>
      </c>
      <c r="HJ329" s="151">
        <v>221</v>
      </c>
      <c r="HK329" s="151">
        <v>102</v>
      </c>
      <c r="HL329" s="151">
        <v>110</v>
      </c>
      <c r="HM329" s="151">
        <v>12</v>
      </c>
      <c r="HN329" s="151">
        <v>53</v>
      </c>
      <c r="HO329" s="151">
        <v>46</v>
      </c>
      <c r="HP329" s="151">
        <v>39</v>
      </c>
      <c r="HQ329" s="151">
        <v>70</v>
      </c>
      <c r="HR329" s="151">
        <v>127</v>
      </c>
      <c r="HS329" s="151">
        <v>35</v>
      </c>
      <c r="HT329" s="151">
        <v>2</v>
      </c>
      <c r="HU329" s="151">
        <v>2</v>
      </c>
      <c r="HV329" s="151">
        <v>64</v>
      </c>
      <c r="HW329" s="151">
        <v>45</v>
      </c>
      <c r="HX329" s="151">
        <v>933</v>
      </c>
      <c r="HY329" s="151">
        <v>175</v>
      </c>
      <c r="HZ329" s="151">
        <v>64</v>
      </c>
      <c r="IA329" s="151">
        <v>72</v>
      </c>
      <c r="IB329" s="151">
        <v>66</v>
      </c>
      <c r="IC329" s="151">
        <v>1750</v>
      </c>
      <c r="ID329" s="151">
        <v>96</v>
      </c>
      <c r="IE329" s="151">
        <v>0</v>
      </c>
      <c r="IF329" s="151">
        <v>74</v>
      </c>
      <c r="IG329" s="151">
        <v>9</v>
      </c>
      <c r="IH329" s="151">
        <v>14</v>
      </c>
      <c r="II329" s="151"/>
      <c r="IJ329" s="151">
        <v>1</v>
      </c>
      <c r="IK329" s="151">
        <v>3</v>
      </c>
      <c r="IL329" s="151">
        <v>30</v>
      </c>
      <c r="IM329" s="151">
        <v>23</v>
      </c>
      <c r="IN329" s="151">
        <v>81</v>
      </c>
      <c r="IO329" s="151">
        <v>4</v>
      </c>
      <c r="IP329" s="151">
        <v>1</v>
      </c>
      <c r="IQ329" s="151">
        <v>1</v>
      </c>
      <c r="IR329" s="151">
        <v>1</v>
      </c>
      <c r="IS329" s="151">
        <v>2</v>
      </c>
      <c r="IT329" s="151">
        <v>33</v>
      </c>
      <c r="IU329" s="151">
        <v>4</v>
      </c>
      <c r="IV329" s="151">
        <v>26</v>
      </c>
      <c r="IW329" s="151">
        <v>56</v>
      </c>
      <c r="IX329" s="151">
        <v>149</v>
      </c>
      <c r="IY329" s="151">
        <v>274</v>
      </c>
      <c r="IZ329" s="151">
        <v>16</v>
      </c>
      <c r="JA329" s="151">
        <v>143</v>
      </c>
      <c r="JB329" s="151">
        <v>221</v>
      </c>
      <c r="JC329" s="151">
        <v>129</v>
      </c>
      <c r="JD329" s="151">
        <v>36</v>
      </c>
      <c r="JE329" s="151">
        <v>114</v>
      </c>
      <c r="JF329" s="151">
        <v>109</v>
      </c>
      <c r="JG329" s="151">
        <v>223</v>
      </c>
      <c r="JH329" s="151">
        <v>1070</v>
      </c>
      <c r="JI329" s="151">
        <v>23</v>
      </c>
      <c r="JJ329" s="151">
        <v>23</v>
      </c>
      <c r="JK329" s="151">
        <v>122</v>
      </c>
      <c r="JL329" s="151">
        <v>6802</v>
      </c>
      <c r="JM329" s="151">
        <v>5046</v>
      </c>
      <c r="JN329" s="151">
        <v>8780</v>
      </c>
      <c r="JO329" s="151">
        <v>7580</v>
      </c>
      <c r="JP329" s="151">
        <v>14827</v>
      </c>
      <c r="JQ329" s="151">
        <v>5305</v>
      </c>
      <c r="JR329" s="151">
        <v>5960</v>
      </c>
      <c r="JS329" s="151">
        <v>1528</v>
      </c>
      <c r="JT329" s="151">
        <v>14160</v>
      </c>
      <c r="JU329" s="151">
        <v>2304</v>
      </c>
      <c r="JV329" s="151"/>
      <c r="JW329" s="151">
        <v>15038</v>
      </c>
      <c r="JX329" s="151">
        <v>21897</v>
      </c>
      <c r="JY329" s="151">
        <v>16246</v>
      </c>
      <c r="JZ329" s="151">
        <v>8289</v>
      </c>
      <c r="KA329" s="151">
        <v>18129</v>
      </c>
      <c r="KB329" s="151">
        <v>8679</v>
      </c>
      <c r="KC329" s="151">
        <v>24812</v>
      </c>
      <c r="KD329" s="151">
        <v>10554</v>
      </c>
      <c r="KE329" s="151">
        <v>27642</v>
      </c>
      <c r="KF329" s="151">
        <v>222</v>
      </c>
      <c r="KG329" s="151">
        <v>131</v>
      </c>
      <c r="KH329" s="151">
        <v>784</v>
      </c>
      <c r="KI329" s="151">
        <v>6001</v>
      </c>
      <c r="KJ329" s="151">
        <v>1932</v>
      </c>
      <c r="KK329" s="151">
        <v>157</v>
      </c>
      <c r="KL329" s="151">
        <v>4752</v>
      </c>
      <c r="KM329" s="151">
        <v>1846</v>
      </c>
      <c r="KN329" s="151">
        <v>8853</v>
      </c>
      <c r="KO329" s="151">
        <v>195</v>
      </c>
      <c r="KP329" s="151">
        <v>519</v>
      </c>
      <c r="KQ329" s="151">
        <v>948</v>
      </c>
      <c r="KR329" s="151">
        <v>204</v>
      </c>
      <c r="KS329" s="151">
        <v>3656</v>
      </c>
      <c r="KT329" s="151">
        <v>3232</v>
      </c>
      <c r="KU329" s="151">
        <v>239</v>
      </c>
      <c r="KV329" s="151">
        <v>552</v>
      </c>
      <c r="KW329" s="151">
        <v>804</v>
      </c>
      <c r="KX329" s="151">
        <v>3589</v>
      </c>
      <c r="KY329" s="151">
        <v>13179</v>
      </c>
      <c r="KZ329" s="151">
        <v>2615</v>
      </c>
      <c r="LA329" s="151">
        <v>7541</v>
      </c>
      <c r="LB329" s="151">
        <v>2458</v>
      </c>
      <c r="LC329" s="151">
        <v>2</v>
      </c>
      <c r="LD329" s="151">
        <v>7969</v>
      </c>
      <c r="LE329" s="151">
        <v>19112</v>
      </c>
      <c r="LF329" s="151">
        <v>16857</v>
      </c>
      <c r="LG329" s="151">
        <v>5139</v>
      </c>
      <c r="LH329" s="151">
        <v>1011</v>
      </c>
      <c r="LI329" s="151">
        <v>14943</v>
      </c>
      <c r="LJ329" s="151">
        <v>4588</v>
      </c>
      <c r="LK329" s="151">
        <v>692</v>
      </c>
      <c r="LL329" s="151">
        <v>10984</v>
      </c>
      <c r="LM329" s="151">
        <v>97</v>
      </c>
      <c r="LN329" s="151">
        <v>172028</v>
      </c>
      <c r="LO329" s="151">
        <v>3640</v>
      </c>
      <c r="LP329" s="151">
        <v>1783</v>
      </c>
      <c r="LQ329" s="151">
        <v>1784</v>
      </c>
      <c r="LR329" s="151">
        <v>1768</v>
      </c>
      <c r="LS329" s="151">
        <v>22399</v>
      </c>
      <c r="LT329" s="151">
        <v>2999</v>
      </c>
      <c r="LU329" s="151">
        <v>3798</v>
      </c>
      <c r="LV329" s="151">
        <v>1011</v>
      </c>
      <c r="LW329" s="151">
        <v>7045</v>
      </c>
      <c r="LX329" s="151">
        <v>9919</v>
      </c>
      <c r="LY329" s="151">
        <v>6153</v>
      </c>
      <c r="LZ329" s="151">
        <v>1409</v>
      </c>
      <c r="MA329" s="151">
        <v>57380</v>
      </c>
      <c r="MB329" s="151">
        <v>4835</v>
      </c>
      <c r="MC329" s="151">
        <v>1158</v>
      </c>
      <c r="MD329" s="151">
        <v>1037</v>
      </c>
      <c r="ME329" s="151">
        <v>660</v>
      </c>
      <c r="MF329" s="151">
        <v>4053</v>
      </c>
      <c r="MG329" s="151">
        <v>31959</v>
      </c>
      <c r="MH329" s="151">
        <v>10512</v>
      </c>
      <c r="MI329" s="151">
        <v>7611</v>
      </c>
      <c r="MJ329" s="151">
        <v>2378</v>
      </c>
      <c r="MK329" s="151">
        <v>775</v>
      </c>
      <c r="ML329" s="151">
        <v>3559</v>
      </c>
      <c r="MM329" s="151">
        <v>1747</v>
      </c>
      <c r="MN329" s="151">
        <v>1737</v>
      </c>
      <c r="MO329" s="151">
        <v>1654</v>
      </c>
      <c r="MP329" s="151">
        <v>2467</v>
      </c>
      <c r="MQ329" s="151">
        <v>2499</v>
      </c>
      <c r="MR329" s="151">
        <v>14246</v>
      </c>
      <c r="MS329" s="151">
        <v>3505</v>
      </c>
      <c r="MT329" s="151">
        <v>22338</v>
      </c>
      <c r="MU329" s="151">
        <v>5640</v>
      </c>
      <c r="MV329" s="151">
        <v>5769</v>
      </c>
      <c r="MW329" s="151">
        <v>7863</v>
      </c>
      <c r="MX329" s="151">
        <v>929</v>
      </c>
      <c r="MY329" s="151">
        <v>3950</v>
      </c>
      <c r="MZ329" s="151">
        <v>1314</v>
      </c>
      <c r="NA329" s="151">
        <v>60688</v>
      </c>
      <c r="NB329" s="151">
        <v>20836</v>
      </c>
      <c r="NC329" s="151">
        <v>6263</v>
      </c>
      <c r="ND329" s="151">
        <v>6447</v>
      </c>
      <c r="NE329" s="151">
        <v>10388</v>
      </c>
      <c r="NF329" s="151">
        <v>3178</v>
      </c>
      <c r="NG329" s="151">
        <v>3089</v>
      </c>
      <c r="NH329" s="151">
        <v>370</v>
      </c>
      <c r="NI329" s="151">
        <v>807</v>
      </c>
      <c r="NJ329" s="151">
        <v>4403</v>
      </c>
      <c r="NK329" s="151">
        <v>2415</v>
      </c>
      <c r="NL329" s="151">
        <v>181</v>
      </c>
      <c r="NM329" s="151">
        <v>542</v>
      </c>
      <c r="NN329" s="151">
        <v>14788</v>
      </c>
      <c r="NO329" s="151">
        <v>5320</v>
      </c>
      <c r="NP329" s="151">
        <v>18215</v>
      </c>
      <c r="NQ329" s="151">
        <v>26560</v>
      </c>
      <c r="NR329" s="151">
        <v>3828</v>
      </c>
      <c r="NS329" s="151">
        <v>8449</v>
      </c>
      <c r="NT329" s="151">
        <v>1729</v>
      </c>
      <c r="NU329" s="151">
        <v>1819</v>
      </c>
      <c r="NV329" s="151">
        <v>1451</v>
      </c>
      <c r="NW329" s="151">
        <v>10982</v>
      </c>
      <c r="NX329" s="151">
        <v>61</v>
      </c>
      <c r="NY329" s="151">
        <v>1562</v>
      </c>
      <c r="NZ329" s="151">
        <v>11736</v>
      </c>
      <c r="OA329" s="151">
        <v>16067</v>
      </c>
      <c r="OB329" s="151">
        <v>1324</v>
      </c>
      <c r="OC329" s="151">
        <v>2034</v>
      </c>
      <c r="OD329" s="151"/>
      <c r="OE329" s="151">
        <v>224</v>
      </c>
      <c r="OF329" s="151">
        <v>5463</v>
      </c>
      <c r="OG329" s="151">
        <v>417</v>
      </c>
      <c r="OH329" s="151">
        <v>6</v>
      </c>
      <c r="OI329" s="151">
        <v>68</v>
      </c>
      <c r="OJ329" s="151">
        <v>867</v>
      </c>
      <c r="OK329" s="151">
        <v>844</v>
      </c>
      <c r="OL329" s="151">
        <v>7798</v>
      </c>
      <c r="OM329" s="151">
        <v>55</v>
      </c>
      <c r="ON329" s="151">
        <v>701</v>
      </c>
      <c r="OO329" s="152">
        <v>1857</v>
      </c>
      <c r="OP329" s="142">
        <v>1119061</v>
      </c>
      <c r="OQ329" s="153">
        <v>5861</v>
      </c>
      <c r="OR329" s="151"/>
      <c r="OS329" s="151"/>
      <c r="OT329" s="151">
        <v>129878</v>
      </c>
      <c r="OU329" s="151">
        <v>33104</v>
      </c>
      <c r="OV329" s="151"/>
      <c r="OW329" s="151">
        <v>3274</v>
      </c>
      <c r="OX329" s="151"/>
      <c r="OY329" s="151"/>
      <c r="OZ329" s="151"/>
      <c r="PA329" s="151"/>
      <c r="PB329" s="151"/>
      <c r="PC329" s="151"/>
      <c r="PD329" s="151"/>
      <c r="PE329" s="151"/>
      <c r="PF329" s="151"/>
      <c r="PG329" s="151"/>
      <c r="PH329" s="151"/>
      <c r="PI329" s="151"/>
      <c r="PJ329" s="154"/>
      <c r="PK329" s="142">
        <v>172117</v>
      </c>
      <c r="PL329" s="142">
        <v>1291178</v>
      </c>
    </row>
    <row r="330" spans="1:428" ht="15" x14ac:dyDescent="0.25">
      <c r="A330" s="156">
        <v>532100</v>
      </c>
      <c r="B330" s="157" t="s">
        <v>741</v>
      </c>
      <c r="C330" s="147" t="s">
        <v>508</v>
      </c>
      <c r="D330" s="153">
        <v>98</v>
      </c>
      <c r="E330" s="151">
        <v>108</v>
      </c>
      <c r="F330" s="151">
        <v>132</v>
      </c>
      <c r="G330" s="151">
        <v>86</v>
      </c>
      <c r="H330" s="151">
        <v>4</v>
      </c>
      <c r="I330" s="151">
        <v>116</v>
      </c>
      <c r="J330" s="151">
        <v>175</v>
      </c>
      <c r="K330" s="151">
        <v>109</v>
      </c>
      <c r="L330" s="151">
        <v>57</v>
      </c>
      <c r="M330" s="151">
        <v>36</v>
      </c>
      <c r="N330" s="151">
        <v>0</v>
      </c>
      <c r="O330" s="151"/>
      <c r="P330" s="151">
        <v>1</v>
      </c>
      <c r="Q330" s="151">
        <v>16</v>
      </c>
      <c r="R330" s="151">
        <v>5</v>
      </c>
      <c r="S330" s="151">
        <v>0</v>
      </c>
      <c r="T330" s="151">
        <v>1</v>
      </c>
      <c r="U330" s="151">
        <v>3</v>
      </c>
      <c r="V330" s="151">
        <v>6</v>
      </c>
      <c r="W330" s="151">
        <v>10</v>
      </c>
      <c r="X330" s="151">
        <v>68</v>
      </c>
      <c r="Y330" s="151">
        <v>486</v>
      </c>
      <c r="Z330" s="151">
        <v>53</v>
      </c>
      <c r="AA330" s="151">
        <v>21</v>
      </c>
      <c r="AB330" s="151">
        <v>4</v>
      </c>
      <c r="AC330" s="151">
        <v>11</v>
      </c>
      <c r="AD330" s="151">
        <v>48</v>
      </c>
      <c r="AE330" s="151">
        <v>13</v>
      </c>
      <c r="AF330" s="151">
        <v>26</v>
      </c>
      <c r="AG330" s="151">
        <v>18</v>
      </c>
      <c r="AH330" s="151">
        <v>30</v>
      </c>
      <c r="AI330" s="151">
        <v>11</v>
      </c>
      <c r="AJ330" s="151">
        <v>20</v>
      </c>
      <c r="AK330" s="151">
        <v>14</v>
      </c>
      <c r="AL330" s="151">
        <v>23</v>
      </c>
      <c r="AM330" s="151">
        <v>59</v>
      </c>
      <c r="AN330" s="151">
        <v>19</v>
      </c>
      <c r="AO330" s="151">
        <v>22</v>
      </c>
      <c r="AP330" s="151">
        <v>14</v>
      </c>
      <c r="AQ330" s="151">
        <v>21</v>
      </c>
      <c r="AR330" s="151">
        <v>5</v>
      </c>
      <c r="AS330" s="151">
        <v>21</v>
      </c>
      <c r="AT330" s="151">
        <v>18</v>
      </c>
      <c r="AU330" s="151">
        <v>47</v>
      </c>
      <c r="AV330" s="151">
        <v>11</v>
      </c>
      <c r="AW330" s="151">
        <v>24</v>
      </c>
      <c r="AX330" s="151">
        <v>14</v>
      </c>
      <c r="AY330" s="151">
        <v>1</v>
      </c>
      <c r="AZ330" s="151">
        <v>4</v>
      </c>
      <c r="BA330" s="151">
        <v>6</v>
      </c>
      <c r="BB330" s="151">
        <v>5</v>
      </c>
      <c r="BC330" s="151">
        <v>12</v>
      </c>
      <c r="BD330" s="151">
        <v>55</v>
      </c>
      <c r="BE330" s="151">
        <v>12</v>
      </c>
      <c r="BF330" s="151">
        <v>5</v>
      </c>
      <c r="BG330" s="151">
        <v>2</v>
      </c>
      <c r="BH330" s="151">
        <v>17</v>
      </c>
      <c r="BI330" s="151">
        <v>10</v>
      </c>
      <c r="BJ330" s="151">
        <v>5</v>
      </c>
      <c r="BK330" s="151">
        <v>7</v>
      </c>
      <c r="BL330" s="151">
        <v>8</v>
      </c>
      <c r="BM330" s="151">
        <v>10</v>
      </c>
      <c r="BN330" s="151">
        <v>7</v>
      </c>
      <c r="BO330" s="151">
        <v>6</v>
      </c>
      <c r="BP330" s="151">
        <v>7</v>
      </c>
      <c r="BQ330" s="151">
        <v>8</v>
      </c>
      <c r="BR330" s="151">
        <v>56</v>
      </c>
      <c r="BS330" s="151">
        <v>39</v>
      </c>
      <c r="BT330" s="151">
        <v>4</v>
      </c>
      <c r="BU330" s="151">
        <v>7</v>
      </c>
      <c r="BV330" s="151">
        <v>5</v>
      </c>
      <c r="BW330" s="151">
        <v>6</v>
      </c>
      <c r="BX330" s="151">
        <v>6</v>
      </c>
      <c r="BY330" s="151">
        <v>44</v>
      </c>
      <c r="BZ330" s="151">
        <v>46</v>
      </c>
      <c r="CA330" s="151">
        <v>23</v>
      </c>
      <c r="CB330" s="151">
        <v>7</v>
      </c>
      <c r="CC330" s="151">
        <v>12</v>
      </c>
      <c r="CD330" s="151">
        <v>4</v>
      </c>
      <c r="CE330" s="151">
        <v>4</v>
      </c>
      <c r="CF330" s="151">
        <v>7</v>
      </c>
      <c r="CG330" s="151">
        <v>9</v>
      </c>
      <c r="CH330" s="151">
        <v>9</v>
      </c>
      <c r="CI330" s="151">
        <v>1</v>
      </c>
      <c r="CJ330" s="151">
        <v>12</v>
      </c>
      <c r="CK330" s="151">
        <v>11</v>
      </c>
      <c r="CL330" s="151">
        <v>0</v>
      </c>
      <c r="CM330" s="151">
        <v>17</v>
      </c>
      <c r="CN330" s="151">
        <v>1</v>
      </c>
      <c r="CO330" s="151">
        <v>0</v>
      </c>
      <c r="CP330" s="151">
        <v>9</v>
      </c>
      <c r="CQ330" s="151">
        <v>1</v>
      </c>
      <c r="CR330" s="151">
        <v>12</v>
      </c>
      <c r="CS330" s="151">
        <v>2</v>
      </c>
      <c r="CT330" s="151">
        <v>6</v>
      </c>
      <c r="CU330" s="151">
        <v>7</v>
      </c>
      <c r="CV330" s="151">
        <v>4</v>
      </c>
      <c r="CW330" s="151">
        <v>7</v>
      </c>
      <c r="CX330" s="151">
        <v>6</v>
      </c>
      <c r="CY330" s="151">
        <v>1</v>
      </c>
      <c r="CZ330" s="151">
        <v>1</v>
      </c>
      <c r="DA330" s="151">
        <v>6</v>
      </c>
      <c r="DB330" s="151">
        <v>2</v>
      </c>
      <c r="DC330" s="151">
        <v>9</v>
      </c>
      <c r="DD330" s="151">
        <v>20</v>
      </c>
      <c r="DE330" s="151">
        <v>1</v>
      </c>
      <c r="DF330" s="151">
        <v>2</v>
      </c>
      <c r="DG330" s="151">
        <v>1</v>
      </c>
      <c r="DH330" s="151">
        <v>8</v>
      </c>
      <c r="DI330" s="151">
        <v>8</v>
      </c>
      <c r="DJ330" s="151">
        <v>0</v>
      </c>
      <c r="DK330" s="151">
        <v>0</v>
      </c>
      <c r="DL330" s="151">
        <v>1</v>
      </c>
      <c r="DM330" s="151">
        <v>0</v>
      </c>
      <c r="DN330" s="151">
        <v>2</v>
      </c>
      <c r="DO330" s="151">
        <v>0</v>
      </c>
      <c r="DP330" s="151">
        <v>6</v>
      </c>
      <c r="DQ330" s="151">
        <v>2</v>
      </c>
      <c r="DR330" s="151">
        <v>1</v>
      </c>
      <c r="DS330" s="151">
        <v>10</v>
      </c>
      <c r="DT330" s="151">
        <v>8</v>
      </c>
      <c r="DU330" s="151">
        <v>0</v>
      </c>
      <c r="DV330" s="151">
        <v>0</v>
      </c>
      <c r="DW330" s="151">
        <v>0</v>
      </c>
      <c r="DX330" s="151">
        <v>0</v>
      </c>
      <c r="DY330" s="151">
        <v>3</v>
      </c>
      <c r="DZ330" s="151">
        <v>0</v>
      </c>
      <c r="EA330" s="151">
        <v>0</v>
      </c>
      <c r="EB330" s="151">
        <v>0</v>
      </c>
      <c r="EC330" s="151">
        <v>1</v>
      </c>
      <c r="ED330" s="151">
        <v>0</v>
      </c>
      <c r="EE330" s="151">
        <v>4</v>
      </c>
      <c r="EF330" s="151">
        <v>0</v>
      </c>
      <c r="EG330" s="151">
        <v>7</v>
      </c>
      <c r="EH330" s="151">
        <v>0</v>
      </c>
      <c r="EI330" s="151">
        <v>4</v>
      </c>
      <c r="EJ330" s="151">
        <v>4</v>
      </c>
      <c r="EK330" s="151">
        <v>3</v>
      </c>
      <c r="EL330" s="151">
        <v>2</v>
      </c>
      <c r="EM330" s="151">
        <v>0</v>
      </c>
      <c r="EN330" s="151">
        <v>2</v>
      </c>
      <c r="EO330" s="151">
        <v>3</v>
      </c>
      <c r="EP330" s="151">
        <v>0</v>
      </c>
      <c r="EQ330" s="151">
        <v>4</v>
      </c>
      <c r="ER330" s="151">
        <v>1</v>
      </c>
      <c r="ES330" s="151">
        <v>5</v>
      </c>
      <c r="ET330" s="151">
        <v>1</v>
      </c>
      <c r="EU330" s="151">
        <v>6</v>
      </c>
      <c r="EV330" s="151">
        <v>2</v>
      </c>
      <c r="EW330" s="151">
        <v>3933</v>
      </c>
      <c r="EX330" s="151">
        <v>3</v>
      </c>
      <c r="EY330" s="151">
        <v>17</v>
      </c>
      <c r="EZ330" s="151">
        <v>10</v>
      </c>
      <c r="FA330" s="151">
        <v>11</v>
      </c>
      <c r="FB330" s="151">
        <v>30</v>
      </c>
      <c r="FC330" s="151">
        <v>24</v>
      </c>
      <c r="FD330" s="151">
        <v>26</v>
      </c>
      <c r="FE330" s="151">
        <v>9</v>
      </c>
      <c r="FF330" s="151">
        <v>38</v>
      </c>
      <c r="FG330" s="151">
        <v>25</v>
      </c>
      <c r="FH330" s="151">
        <v>18</v>
      </c>
      <c r="FI330" s="151">
        <v>14</v>
      </c>
      <c r="FJ330" s="151">
        <v>50</v>
      </c>
      <c r="FK330" s="151">
        <v>4</v>
      </c>
      <c r="FL330" s="151">
        <v>28</v>
      </c>
      <c r="FM330" s="151">
        <v>9</v>
      </c>
      <c r="FN330" s="151">
        <v>2</v>
      </c>
      <c r="FO330" s="151">
        <v>3</v>
      </c>
      <c r="FP330" s="151">
        <v>4</v>
      </c>
      <c r="FQ330" s="151">
        <v>9</v>
      </c>
      <c r="FR330" s="151">
        <v>19</v>
      </c>
      <c r="FS330" s="151">
        <v>2</v>
      </c>
      <c r="FT330" s="151">
        <v>4</v>
      </c>
      <c r="FU330" s="151">
        <v>3</v>
      </c>
      <c r="FV330" s="151">
        <v>5</v>
      </c>
      <c r="FW330" s="151">
        <v>13</v>
      </c>
      <c r="FX330" s="151">
        <v>9</v>
      </c>
      <c r="FY330" s="151">
        <v>9</v>
      </c>
      <c r="FZ330" s="151">
        <v>8</v>
      </c>
      <c r="GA330" s="151">
        <v>2</v>
      </c>
      <c r="GB330" s="151">
        <v>0</v>
      </c>
      <c r="GC330" s="151">
        <v>3</v>
      </c>
      <c r="GD330" s="151">
        <v>2</v>
      </c>
      <c r="GE330" s="151">
        <v>3</v>
      </c>
      <c r="GF330" s="151">
        <v>0</v>
      </c>
      <c r="GG330" s="151">
        <v>0</v>
      </c>
      <c r="GH330" s="151">
        <v>10</v>
      </c>
      <c r="GI330" s="151">
        <v>7</v>
      </c>
      <c r="GJ330" s="151">
        <v>9</v>
      </c>
      <c r="GK330" s="151">
        <v>10</v>
      </c>
      <c r="GL330" s="151">
        <v>10</v>
      </c>
      <c r="GM330" s="151">
        <v>5</v>
      </c>
      <c r="GN330" s="151">
        <v>2</v>
      </c>
      <c r="GO330" s="151">
        <v>3</v>
      </c>
      <c r="GP330" s="151">
        <v>1</v>
      </c>
      <c r="GQ330" s="151">
        <v>30</v>
      </c>
      <c r="GR330" s="151">
        <v>22</v>
      </c>
      <c r="GS330" s="151">
        <v>41</v>
      </c>
      <c r="GT330" s="151">
        <v>17</v>
      </c>
      <c r="GU330" s="151">
        <v>14</v>
      </c>
      <c r="GV330" s="151">
        <v>36</v>
      </c>
      <c r="GW330" s="151">
        <v>3</v>
      </c>
      <c r="GX330" s="151">
        <v>20</v>
      </c>
      <c r="GY330" s="151">
        <v>40</v>
      </c>
      <c r="GZ330" s="151">
        <v>6</v>
      </c>
      <c r="HA330" s="151">
        <v>56</v>
      </c>
      <c r="HB330" s="151">
        <v>35</v>
      </c>
      <c r="HC330" s="151">
        <v>26</v>
      </c>
      <c r="HD330" s="151">
        <v>6</v>
      </c>
      <c r="HE330" s="151">
        <v>5</v>
      </c>
      <c r="HF330" s="151">
        <v>13</v>
      </c>
      <c r="HG330" s="151">
        <v>31</v>
      </c>
      <c r="HH330" s="151">
        <v>24</v>
      </c>
      <c r="HI330" s="151">
        <v>20</v>
      </c>
      <c r="HJ330" s="151">
        <v>16</v>
      </c>
      <c r="HK330" s="151">
        <v>9</v>
      </c>
      <c r="HL330" s="151">
        <v>11</v>
      </c>
      <c r="HM330" s="151">
        <v>1</v>
      </c>
      <c r="HN330" s="151">
        <v>3</v>
      </c>
      <c r="HO330" s="151">
        <v>1</v>
      </c>
      <c r="HP330" s="151">
        <v>2</v>
      </c>
      <c r="HQ330" s="151">
        <v>2</v>
      </c>
      <c r="HR330" s="151">
        <v>2</v>
      </c>
      <c r="HS330" s="151">
        <v>520</v>
      </c>
      <c r="HT330" s="151">
        <v>1017</v>
      </c>
      <c r="HU330" s="151">
        <v>7</v>
      </c>
      <c r="HV330" s="151">
        <v>35</v>
      </c>
      <c r="HW330" s="151">
        <v>30</v>
      </c>
      <c r="HX330" s="151">
        <v>79</v>
      </c>
      <c r="HY330" s="151">
        <v>11</v>
      </c>
      <c r="HZ330" s="151">
        <v>3</v>
      </c>
      <c r="IA330" s="151">
        <v>3</v>
      </c>
      <c r="IB330" s="151">
        <v>2</v>
      </c>
      <c r="IC330" s="151">
        <v>121</v>
      </c>
      <c r="ID330" s="151">
        <v>3</v>
      </c>
      <c r="IE330" s="151">
        <v>215</v>
      </c>
      <c r="IF330" s="151">
        <v>42</v>
      </c>
      <c r="IG330" s="151">
        <v>11</v>
      </c>
      <c r="IH330" s="151">
        <v>15</v>
      </c>
      <c r="II330" s="151">
        <v>27</v>
      </c>
      <c r="IJ330" s="151">
        <v>18</v>
      </c>
      <c r="IK330" s="151">
        <v>2</v>
      </c>
      <c r="IL330" s="151">
        <v>44</v>
      </c>
      <c r="IM330" s="151">
        <v>122</v>
      </c>
      <c r="IN330" s="151">
        <v>75</v>
      </c>
      <c r="IO330" s="151">
        <v>5</v>
      </c>
      <c r="IP330" s="151">
        <v>7</v>
      </c>
      <c r="IQ330" s="151">
        <v>25</v>
      </c>
      <c r="IR330" s="151">
        <v>1</v>
      </c>
      <c r="IS330" s="151">
        <v>7</v>
      </c>
      <c r="IT330" s="151">
        <v>17</v>
      </c>
      <c r="IU330" s="151">
        <v>15</v>
      </c>
      <c r="IV330" s="151">
        <v>7</v>
      </c>
      <c r="IW330" s="151">
        <v>6</v>
      </c>
      <c r="IX330" s="151">
        <v>17</v>
      </c>
      <c r="IY330" s="151">
        <v>12</v>
      </c>
      <c r="IZ330" s="151">
        <v>1</v>
      </c>
      <c r="JA330" s="151">
        <v>23</v>
      </c>
      <c r="JB330" s="151">
        <v>20</v>
      </c>
      <c r="JC330" s="151">
        <v>14</v>
      </c>
      <c r="JD330" s="151">
        <v>2</v>
      </c>
      <c r="JE330" s="151">
        <v>7</v>
      </c>
      <c r="JF330" s="151">
        <v>9</v>
      </c>
      <c r="JG330" s="151">
        <v>6</v>
      </c>
      <c r="JH330" s="151">
        <v>83</v>
      </c>
      <c r="JI330" s="151">
        <v>10</v>
      </c>
      <c r="JJ330" s="151">
        <v>2</v>
      </c>
      <c r="JK330" s="151">
        <v>14</v>
      </c>
      <c r="JL330" s="151">
        <v>394</v>
      </c>
      <c r="JM330" s="151">
        <v>299</v>
      </c>
      <c r="JN330" s="151">
        <v>256</v>
      </c>
      <c r="JO330" s="151">
        <v>589</v>
      </c>
      <c r="JP330" s="151">
        <v>1211</v>
      </c>
      <c r="JQ330" s="151">
        <v>93</v>
      </c>
      <c r="JR330" s="151">
        <v>766</v>
      </c>
      <c r="JS330" s="151">
        <v>328</v>
      </c>
      <c r="JT330" s="151">
        <v>1760</v>
      </c>
      <c r="JU330" s="151">
        <v>149</v>
      </c>
      <c r="JV330" s="151"/>
      <c r="JW330" s="151">
        <v>343</v>
      </c>
      <c r="JX330" s="151">
        <v>196</v>
      </c>
      <c r="JY330" s="151">
        <v>267</v>
      </c>
      <c r="JZ330" s="151">
        <v>432</v>
      </c>
      <c r="KA330" s="151">
        <v>273</v>
      </c>
      <c r="KB330" s="151">
        <v>205</v>
      </c>
      <c r="KC330" s="151">
        <v>95</v>
      </c>
      <c r="KD330" s="151">
        <v>291</v>
      </c>
      <c r="KE330" s="151">
        <v>185</v>
      </c>
      <c r="KF330" s="151">
        <v>1</v>
      </c>
      <c r="KG330" s="151">
        <v>1</v>
      </c>
      <c r="KH330" s="151">
        <v>688</v>
      </c>
      <c r="KI330" s="151">
        <v>2949</v>
      </c>
      <c r="KJ330" s="151">
        <v>644</v>
      </c>
      <c r="KK330" s="151">
        <v>17</v>
      </c>
      <c r="KL330" s="151">
        <v>638</v>
      </c>
      <c r="KM330" s="151">
        <v>69</v>
      </c>
      <c r="KN330" s="151">
        <v>2989</v>
      </c>
      <c r="KO330" s="151">
        <v>21</v>
      </c>
      <c r="KP330" s="151">
        <v>26</v>
      </c>
      <c r="KQ330" s="151">
        <v>36</v>
      </c>
      <c r="KR330" s="151">
        <v>2</v>
      </c>
      <c r="KS330" s="151">
        <v>140</v>
      </c>
      <c r="KT330" s="151">
        <v>92</v>
      </c>
      <c r="KU330" s="151">
        <v>0</v>
      </c>
      <c r="KV330" s="151">
        <v>3</v>
      </c>
      <c r="KW330" s="151">
        <v>6</v>
      </c>
      <c r="KX330" s="151">
        <v>1774</v>
      </c>
      <c r="KY330" s="151">
        <v>1149</v>
      </c>
      <c r="KZ330" s="151">
        <v>30</v>
      </c>
      <c r="LA330" s="151">
        <v>500</v>
      </c>
      <c r="LB330" s="151">
        <v>18</v>
      </c>
      <c r="LC330" s="151">
        <v>0</v>
      </c>
      <c r="LD330" s="151">
        <v>660</v>
      </c>
      <c r="LE330" s="151">
        <v>1292</v>
      </c>
      <c r="LF330" s="151">
        <v>691</v>
      </c>
      <c r="LG330" s="151">
        <v>133</v>
      </c>
      <c r="LH330" s="151">
        <v>1</v>
      </c>
      <c r="LI330" s="151">
        <v>74</v>
      </c>
      <c r="LJ330" s="151">
        <v>186</v>
      </c>
      <c r="LK330" s="151">
        <v>26</v>
      </c>
      <c r="LL330" s="151">
        <v>3975</v>
      </c>
      <c r="LM330" s="151">
        <v>460</v>
      </c>
      <c r="LN330" s="151">
        <v>453</v>
      </c>
      <c r="LO330" s="151">
        <v>837</v>
      </c>
      <c r="LP330" s="151">
        <v>2106</v>
      </c>
      <c r="LQ330" s="151">
        <v>187</v>
      </c>
      <c r="LR330" s="151">
        <v>1603</v>
      </c>
      <c r="LS330" s="151">
        <v>666</v>
      </c>
      <c r="LT330" s="151">
        <v>84</v>
      </c>
      <c r="LU330" s="151">
        <v>107</v>
      </c>
      <c r="LV330" s="151">
        <v>101</v>
      </c>
      <c r="LW330" s="151">
        <v>273</v>
      </c>
      <c r="LX330" s="151">
        <v>827</v>
      </c>
      <c r="LY330" s="151">
        <v>218</v>
      </c>
      <c r="LZ330" s="151">
        <v>63</v>
      </c>
      <c r="MA330" s="151">
        <v>759</v>
      </c>
      <c r="MB330" s="151">
        <v>66</v>
      </c>
      <c r="MC330" s="151">
        <v>52</v>
      </c>
      <c r="MD330" s="151">
        <v>23</v>
      </c>
      <c r="ME330" s="151">
        <v>31</v>
      </c>
      <c r="MF330" s="151">
        <v>184</v>
      </c>
      <c r="MG330" s="151">
        <v>1133</v>
      </c>
      <c r="MH330" s="151">
        <v>329</v>
      </c>
      <c r="MI330" s="151">
        <v>1038</v>
      </c>
      <c r="MJ330" s="151">
        <v>89</v>
      </c>
      <c r="MK330" s="151">
        <v>140</v>
      </c>
      <c r="ML330" s="151">
        <v>205</v>
      </c>
      <c r="MM330" s="151">
        <v>100</v>
      </c>
      <c r="MN330" s="151">
        <v>318</v>
      </c>
      <c r="MO330" s="151">
        <v>303</v>
      </c>
      <c r="MP330" s="151">
        <v>1257</v>
      </c>
      <c r="MQ330" s="151">
        <v>29</v>
      </c>
      <c r="MR330" s="151">
        <v>46</v>
      </c>
      <c r="MS330" s="151">
        <v>30</v>
      </c>
      <c r="MT330" s="151">
        <v>752</v>
      </c>
      <c r="MU330" s="151">
        <v>19</v>
      </c>
      <c r="MV330" s="151">
        <v>36</v>
      </c>
      <c r="MW330" s="151">
        <v>217</v>
      </c>
      <c r="MX330" s="151">
        <v>181</v>
      </c>
      <c r="MY330" s="151">
        <v>82</v>
      </c>
      <c r="MZ330" s="151">
        <v>155</v>
      </c>
      <c r="NA330" s="151">
        <v>1801</v>
      </c>
      <c r="NB330" s="151">
        <v>239</v>
      </c>
      <c r="NC330" s="151">
        <v>57</v>
      </c>
      <c r="ND330" s="151">
        <v>72</v>
      </c>
      <c r="NE330" s="151">
        <v>83</v>
      </c>
      <c r="NF330" s="151">
        <v>57</v>
      </c>
      <c r="NG330" s="151">
        <v>157</v>
      </c>
      <c r="NH330" s="151">
        <v>114</v>
      </c>
      <c r="NI330" s="151">
        <v>127</v>
      </c>
      <c r="NJ330" s="151">
        <v>152</v>
      </c>
      <c r="NK330" s="151">
        <v>44</v>
      </c>
      <c r="NL330" s="151">
        <v>53</v>
      </c>
      <c r="NM330" s="151">
        <v>146</v>
      </c>
      <c r="NN330" s="151">
        <v>281</v>
      </c>
      <c r="NO330" s="151">
        <v>469</v>
      </c>
      <c r="NP330" s="151">
        <v>187</v>
      </c>
      <c r="NQ330" s="151">
        <v>180</v>
      </c>
      <c r="NR330" s="151">
        <v>78</v>
      </c>
      <c r="NS330" s="151">
        <v>193</v>
      </c>
      <c r="NT330" s="151">
        <v>47</v>
      </c>
      <c r="NU330" s="151">
        <v>224</v>
      </c>
      <c r="NV330" s="151">
        <v>57</v>
      </c>
      <c r="NW330" s="151">
        <v>337</v>
      </c>
      <c r="NX330" s="151">
        <v>8</v>
      </c>
      <c r="NY330" s="151">
        <v>71</v>
      </c>
      <c r="NZ330" s="151">
        <v>260</v>
      </c>
      <c r="OA330" s="151">
        <v>15</v>
      </c>
      <c r="OB330" s="151">
        <v>34</v>
      </c>
      <c r="OC330" s="151">
        <v>140</v>
      </c>
      <c r="OD330" s="151"/>
      <c r="OE330" s="151">
        <v>217</v>
      </c>
      <c r="OF330" s="151">
        <v>146</v>
      </c>
      <c r="OG330" s="151">
        <v>0</v>
      </c>
      <c r="OH330" s="151">
        <v>17</v>
      </c>
      <c r="OI330" s="151">
        <v>93</v>
      </c>
      <c r="OJ330" s="151">
        <v>55</v>
      </c>
      <c r="OK330" s="151">
        <v>72</v>
      </c>
      <c r="OL330" s="151">
        <v>387</v>
      </c>
      <c r="OM330" s="151"/>
      <c r="ON330" s="151">
        <v>5</v>
      </c>
      <c r="OO330" s="152">
        <v>129</v>
      </c>
      <c r="OP330" s="142">
        <v>59731</v>
      </c>
      <c r="OQ330" s="153">
        <v>78600</v>
      </c>
      <c r="OR330" s="151"/>
      <c r="OS330" s="151"/>
      <c r="OT330" s="151"/>
      <c r="OU330" s="151"/>
      <c r="OV330" s="151"/>
      <c r="OW330" s="151">
        <v>2192</v>
      </c>
      <c r="OX330" s="151"/>
      <c r="OY330" s="151"/>
      <c r="OZ330" s="151"/>
      <c r="PA330" s="151"/>
      <c r="PB330" s="151"/>
      <c r="PC330" s="151"/>
      <c r="PD330" s="151"/>
      <c r="PE330" s="151"/>
      <c r="PF330" s="151"/>
      <c r="PG330" s="151"/>
      <c r="PH330" s="151"/>
      <c r="PI330" s="151"/>
      <c r="PJ330" s="154"/>
      <c r="PK330" s="142">
        <v>80792</v>
      </c>
      <c r="PL330" s="142">
        <v>140524</v>
      </c>
    </row>
    <row r="331" spans="1:428" ht="15" x14ac:dyDescent="0.25">
      <c r="A331" s="156">
        <v>532400</v>
      </c>
      <c r="B331" s="157" t="s">
        <v>741</v>
      </c>
      <c r="C331" s="147" t="s">
        <v>509</v>
      </c>
      <c r="D331" s="153">
        <v>106</v>
      </c>
      <c r="E331" s="151">
        <v>631</v>
      </c>
      <c r="F331" s="151">
        <v>140</v>
      </c>
      <c r="G331" s="151">
        <v>93</v>
      </c>
      <c r="H331" s="151">
        <v>132</v>
      </c>
      <c r="I331" s="151">
        <v>253</v>
      </c>
      <c r="J331" s="151">
        <v>183</v>
      </c>
      <c r="K331" s="151">
        <v>112</v>
      </c>
      <c r="L331" s="151">
        <v>58</v>
      </c>
      <c r="M331" s="151">
        <v>36</v>
      </c>
      <c r="N331" s="151">
        <v>25</v>
      </c>
      <c r="O331" s="151"/>
      <c r="P331" s="151">
        <v>74</v>
      </c>
      <c r="Q331" s="151">
        <v>2243</v>
      </c>
      <c r="R331" s="151">
        <v>668</v>
      </c>
      <c r="S331" s="151">
        <v>57</v>
      </c>
      <c r="T331" s="151">
        <v>146</v>
      </c>
      <c r="U331" s="151">
        <v>475</v>
      </c>
      <c r="V331" s="151">
        <v>482</v>
      </c>
      <c r="W331" s="151">
        <v>1276</v>
      </c>
      <c r="X331" s="151">
        <v>2319</v>
      </c>
      <c r="Y331" s="151">
        <v>1393</v>
      </c>
      <c r="Z331" s="151">
        <v>265</v>
      </c>
      <c r="AA331" s="151">
        <v>17</v>
      </c>
      <c r="AB331" s="151">
        <v>332</v>
      </c>
      <c r="AC331" s="151">
        <v>922</v>
      </c>
      <c r="AD331" s="151">
        <v>4605</v>
      </c>
      <c r="AE331" s="151">
        <v>1031</v>
      </c>
      <c r="AF331" s="151">
        <v>1929</v>
      </c>
      <c r="AG331" s="151">
        <v>705</v>
      </c>
      <c r="AH331" s="151">
        <v>3642</v>
      </c>
      <c r="AI331" s="151">
        <v>962</v>
      </c>
      <c r="AJ331" s="151">
        <v>1839</v>
      </c>
      <c r="AK331" s="151">
        <v>1775</v>
      </c>
      <c r="AL331" s="151">
        <v>1662</v>
      </c>
      <c r="AM331" s="151">
        <v>3591</v>
      </c>
      <c r="AN331" s="151">
        <v>29</v>
      </c>
      <c r="AO331" s="151">
        <v>21</v>
      </c>
      <c r="AP331" s="151">
        <v>22</v>
      </c>
      <c r="AQ331" s="151">
        <v>26</v>
      </c>
      <c r="AR331" s="151">
        <v>10</v>
      </c>
      <c r="AS331" s="151">
        <v>38</v>
      </c>
      <c r="AT331" s="151">
        <v>28</v>
      </c>
      <c r="AU331" s="151">
        <v>71</v>
      </c>
      <c r="AV331" s="151">
        <v>17</v>
      </c>
      <c r="AW331" s="151">
        <v>36</v>
      </c>
      <c r="AX331" s="151">
        <v>22</v>
      </c>
      <c r="AY331" s="151">
        <v>3</v>
      </c>
      <c r="AZ331" s="151">
        <v>7</v>
      </c>
      <c r="BA331" s="151">
        <v>10</v>
      </c>
      <c r="BB331" s="151">
        <v>8</v>
      </c>
      <c r="BC331" s="151">
        <v>18</v>
      </c>
      <c r="BD331" s="151">
        <v>82</v>
      </c>
      <c r="BE331" s="151">
        <v>19</v>
      </c>
      <c r="BF331" s="151">
        <v>4</v>
      </c>
      <c r="BG331" s="151">
        <v>4</v>
      </c>
      <c r="BH331" s="151">
        <v>27</v>
      </c>
      <c r="BI331" s="151">
        <v>15</v>
      </c>
      <c r="BJ331" s="151">
        <v>8</v>
      </c>
      <c r="BK331" s="151">
        <v>12</v>
      </c>
      <c r="BL331" s="151">
        <v>12</v>
      </c>
      <c r="BM331" s="151">
        <v>14</v>
      </c>
      <c r="BN331" s="151">
        <v>10</v>
      </c>
      <c r="BO331" s="151">
        <v>10</v>
      </c>
      <c r="BP331" s="151">
        <v>10</v>
      </c>
      <c r="BQ331" s="151">
        <v>15</v>
      </c>
      <c r="BR331" s="151">
        <v>84</v>
      </c>
      <c r="BS331" s="151">
        <v>59</v>
      </c>
      <c r="BT331" s="151">
        <v>7</v>
      </c>
      <c r="BU331" s="151">
        <v>11</v>
      </c>
      <c r="BV331" s="151">
        <v>7</v>
      </c>
      <c r="BW331" s="151">
        <v>9</v>
      </c>
      <c r="BX331" s="151">
        <v>7</v>
      </c>
      <c r="BY331" s="151">
        <v>66</v>
      </c>
      <c r="BZ331" s="151">
        <v>69</v>
      </c>
      <c r="CA331" s="151">
        <v>35</v>
      </c>
      <c r="CB331" s="151">
        <v>8</v>
      </c>
      <c r="CC331" s="151">
        <v>19</v>
      </c>
      <c r="CD331" s="151">
        <v>6</v>
      </c>
      <c r="CE331" s="151">
        <v>6</v>
      </c>
      <c r="CF331" s="151">
        <v>14</v>
      </c>
      <c r="CG331" s="151">
        <v>13</v>
      </c>
      <c r="CH331" s="151">
        <v>13</v>
      </c>
      <c r="CI331" s="151">
        <v>3</v>
      </c>
      <c r="CJ331" s="151">
        <v>18</v>
      </c>
      <c r="CK331" s="151">
        <v>17</v>
      </c>
      <c r="CL331" s="151">
        <v>1</v>
      </c>
      <c r="CM331" s="151">
        <v>29</v>
      </c>
      <c r="CN331" s="151">
        <v>4</v>
      </c>
      <c r="CO331" s="151">
        <v>1</v>
      </c>
      <c r="CP331" s="151">
        <v>16</v>
      </c>
      <c r="CQ331" s="151">
        <v>3</v>
      </c>
      <c r="CR331" s="151">
        <v>19</v>
      </c>
      <c r="CS331" s="151">
        <v>6</v>
      </c>
      <c r="CT331" s="151">
        <v>10</v>
      </c>
      <c r="CU331" s="151">
        <v>11</v>
      </c>
      <c r="CV331" s="151">
        <v>7</v>
      </c>
      <c r="CW331" s="151">
        <v>15</v>
      </c>
      <c r="CX331" s="151">
        <v>9</v>
      </c>
      <c r="CY331" s="151">
        <v>3</v>
      </c>
      <c r="CZ331" s="151">
        <v>4</v>
      </c>
      <c r="DA331" s="151">
        <v>9</v>
      </c>
      <c r="DB331" s="151">
        <v>6</v>
      </c>
      <c r="DC331" s="151">
        <v>16</v>
      </c>
      <c r="DD331" s="151">
        <v>30</v>
      </c>
      <c r="DE331" s="151">
        <v>2</v>
      </c>
      <c r="DF331" s="151">
        <v>4</v>
      </c>
      <c r="DG331" s="151">
        <v>2</v>
      </c>
      <c r="DH331" s="151">
        <v>13</v>
      </c>
      <c r="DI331" s="151">
        <v>13</v>
      </c>
      <c r="DJ331" s="151">
        <v>0</v>
      </c>
      <c r="DK331" s="151">
        <v>0</v>
      </c>
      <c r="DL331" s="151">
        <v>1</v>
      </c>
      <c r="DM331" s="151">
        <v>0</v>
      </c>
      <c r="DN331" s="151">
        <v>4</v>
      </c>
      <c r="DO331" s="151">
        <v>0</v>
      </c>
      <c r="DP331" s="151">
        <v>9</v>
      </c>
      <c r="DQ331" s="151">
        <v>3</v>
      </c>
      <c r="DR331" s="151">
        <v>2</v>
      </c>
      <c r="DS331" s="151">
        <v>15</v>
      </c>
      <c r="DT331" s="151">
        <v>12</v>
      </c>
      <c r="DU331" s="151">
        <v>0</v>
      </c>
      <c r="DV331" s="151">
        <v>1</v>
      </c>
      <c r="DW331" s="151">
        <v>0</v>
      </c>
      <c r="DX331" s="151">
        <v>0</v>
      </c>
      <c r="DY331" s="151">
        <v>5</v>
      </c>
      <c r="DZ331" s="151">
        <v>0</v>
      </c>
      <c r="EA331" s="151">
        <v>1</v>
      </c>
      <c r="EB331" s="151">
        <v>0</v>
      </c>
      <c r="EC331" s="151">
        <v>0</v>
      </c>
      <c r="ED331" s="151">
        <v>1</v>
      </c>
      <c r="EE331" s="151">
        <v>6</v>
      </c>
      <c r="EF331" s="151">
        <v>0</v>
      </c>
      <c r="EG331" s="151">
        <v>19</v>
      </c>
      <c r="EH331" s="151">
        <v>1</v>
      </c>
      <c r="EI331" s="151">
        <v>7</v>
      </c>
      <c r="EJ331" s="151">
        <v>8</v>
      </c>
      <c r="EK331" s="151">
        <v>5</v>
      </c>
      <c r="EL331" s="151">
        <v>3</v>
      </c>
      <c r="EM331" s="151">
        <v>0</v>
      </c>
      <c r="EN331" s="151">
        <v>3</v>
      </c>
      <c r="EO331" s="151">
        <v>5</v>
      </c>
      <c r="EP331" s="151">
        <v>0</v>
      </c>
      <c r="EQ331" s="151">
        <v>11</v>
      </c>
      <c r="ER331" s="151">
        <v>2</v>
      </c>
      <c r="ES331" s="151">
        <v>8</v>
      </c>
      <c r="ET331" s="151">
        <v>4</v>
      </c>
      <c r="EU331" s="151">
        <v>10</v>
      </c>
      <c r="EV331" s="151">
        <v>6</v>
      </c>
      <c r="EW331" s="151"/>
      <c r="EX331" s="151">
        <v>5</v>
      </c>
      <c r="EY331" s="151">
        <v>26</v>
      </c>
      <c r="EZ331" s="151">
        <v>16</v>
      </c>
      <c r="FA331" s="151">
        <v>16</v>
      </c>
      <c r="FB331" s="151">
        <v>48</v>
      </c>
      <c r="FC331" s="151">
        <v>35</v>
      </c>
      <c r="FD331" s="151">
        <v>40</v>
      </c>
      <c r="FE331" s="151">
        <v>17</v>
      </c>
      <c r="FF331" s="151">
        <v>57</v>
      </c>
      <c r="FG331" s="151">
        <v>38</v>
      </c>
      <c r="FH331" s="151">
        <v>28</v>
      </c>
      <c r="FI331" s="151">
        <v>21</v>
      </c>
      <c r="FJ331" s="151">
        <v>114</v>
      </c>
      <c r="FK331" s="151">
        <v>10</v>
      </c>
      <c r="FL331" s="151">
        <v>42</v>
      </c>
      <c r="FM331" s="151">
        <v>14</v>
      </c>
      <c r="FN331" s="151">
        <v>5</v>
      </c>
      <c r="FO331" s="151">
        <v>9</v>
      </c>
      <c r="FP331" s="151">
        <v>10</v>
      </c>
      <c r="FQ331" s="151">
        <v>14</v>
      </c>
      <c r="FR331" s="151">
        <v>45</v>
      </c>
      <c r="FS331" s="151">
        <v>3</v>
      </c>
      <c r="FT331" s="151">
        <v>5</v>
      </c>
      <c r="FU331" s="151">
        <v>5</v>
      </c>
      <c r="FV331" s="151">
        <v>8</v>
      </c>
      <c r="FW331" s="151">
        <v>21</v>
      </c>
      <c r="FX331" s="151">
        <v>13</v>
      </c>
      <c r="FY331" s="151">
        <v>15</v>
      </c>
      <c r="FZ331" s="151">
        <v>12</v>
      </c>
      <c r="GA331" s="151">
        <v>5</v>
      </c>
      <c r="GB331" s="151">
        <v>1</v>
      </c>
      <c r="GC331" s="151">
        <v>5</v>
      </c>
      <c r="GD331" s="151">
        <v>6</v>
      </c>
      <c r="GE331" s="151">
        <v>5</v>
      </c>
      <c r="GF331" s="151">
        <v>0</v>
      </c>
      <c r="GG331" s="151">
        <v>3</v>
      </c>
      <c r="GH331" s="151">
        <v>15</v>
      </c>
      <c r="GI331" s="151">
        <v>14</v>
      </c>
      <c r="GJ331" s="151">
        <v>14</v>
      </c>
      <c r="GK331" s="151">
        <v>16</v>
      </c>
      <c r="GL331" s="151">
        <v>16</v>
      </c>
      <c r="GM331" s="151">
        <v>7</v>
      </c>
      <c r="GN331" s="151">
        <v>4</v>
      </c>
      <c r="GO331" s="151">
        <v>4</v>
      </c>
      <c r="GP331" s="151">
        <v>4</v>
      </c>
      <c r="GQ331" s="151">
        <v>69</v>
      </c>
      <c r="GR331" s="151">
        <v>34</v>
      </c>
      <c r="GS331" s="151">
        <v>64</v>
      </c>
      <c r="GT331" s="151">
        <v>27</v>
      </c>
      <c r="GU331" s="151">
        <v>22</v>
      </c>
      <c r="GV331" s="151">
        <v>56</v>
      </c>
      <c r="GW331" s="151">
        <v>9</v>
      </c>
      <c r="GX331" s="151">
        <v>30</v>
      </c>
      <c r="GY331" s="151">
        <v>63</v>
      </c>
      <c r="GZ331" s="151">
        <v>10</v>
      </c>
      <c r="HA331" s="151">
        <v>86</v>
      </c>
      <c r="HB331" s="151">
        <v>58</v>
      </c>
      <c r="HC331" s="151">
        <v>41</v>
      </c>
      <c r="HD331" s="151">
        <v>10</v>
      </c>
      <c r="HE331" s="151">
        <v>13</v>
      </c>
      <c r="HF331" s="151">
        <v>20</v>
      </c>
      <c r="HG331" s="151">
        <v>35</v>
      </c>
      <c r="HH331" s="151">
        <v>37</v>
      </c>
      <c r="HI331" s="151">
        <v>34</v>
      </c>
      <c r="HJ331" s="151">
        <v>26</v>
      </c>
      <c r="HK331" s="151">
        <v>24</v>
      </c>
      <c r="HL331" s="151">
        <v>33</v>
      </c>
      <c r="HM331" s="151">
        <v>2</v>
      </c>
      <c r="HN331" s="151">
        <v>9</v>
      </c>
      <c r="HO331" s="151">
        <v>4</v>
      </c>
      <c r="HP331" s="151">
        <v>3</v>
      </c>
      <c r="HQ331" s="151">
        <v>5</v>
      </c>
      <c r="HR331" s="151">
        <v>8</v>
      </c>
      <c r="HS331" s="151">
        <v>1</v>
      </c>
      <c r="HT331" s="151">
        <v>1</v>
      </c>
      <c r="HU331" s="151">
        <v>17</v>
      </c>
      <c r="HV331" s="151">
        <v>53</v>
      </c>
      <c r="HW331" s="151">
        <v>45</v>
      </c>
      <c r="HX331" s="151">
        <v>118</v>
      </c>
      <c r="HY331" s="151">
        <v>17</v>
      </c>
      <c r="HZ331" s="151">
        <v>5</v>
      </c>
      <c r="IA331" s="151">
        <v>8</v>
      </c>
      <c r="IB331" s="151">
        <v>6</v>
      </c>
      <c r="IC331" s="151">
        <v>180</v>
      </c>
      <c r="ID331" s="151">
        <v>7</v>
      </c>
      <c r="IE331" s="151">
        <v>323</v>
      </c>
      <c r="IF331" s="151">
        <v>63</v>
      </c>
      <c r="IG331" s="151">
        <v>17</v>
      </c>
      <c r="IH331" s="151">
        <v>28</v>
      </c>
      <c r="II331" s="151">
        <v>42</v>
      </c>
      <c r="IJ331" s="151">
        <v>28</v>
      </c>
      <c r="IK331" s="151">
        <v>3</v>
      </c>
      <c r="IL331" s="151">
        <v>68</v>
      </c>
      <c r="IM331" s="151">
        <v>181</v>
      </c>
      <c r="IN331" s="151">
        <v>113</v>
      </c>
      <c r="IO331" s="151">
        <v>12</v>
      </c>
      <c r="IP331" s="151">
        <v>12</v>
      </c>
      <c r="IQ331" s="151">
        <v>39</v>
      </c>
      <c r="IR331" s="151">
        <v>3</v>
      </c>
      <c r="IS331" s="151">
        <v>11</v>
      </c>
      <c r="IT331" s="151">
        <v>32</v>
      </c>
      <c r="IU331" s="151">
        <v>22</v>
      </c>
      <c r="IV331" s="151">
        <v>11</v>
      </c>
      <c r="IW331" s="151">
        <v>10</v>
      </c>
      <c r="IX331" s="151">
        <v>27</v>
      </c>
      <c r="IY331" s="151">
        <v>19</v>
      </c>
      <c r="IZ331" s="151">
        <v>2</v>
      </c>
      <c r="JA331" s="151">
        <v>39</v>
      </c>
      <c r="JB331" s="151">
        <v>34</v>
      </c>
      <c r="JC331" s="151">
        <v>23</v>
      </c>
      <c r="JD331" s="151">
        <v>6</v>
      </c>
      <c r="JE331" s="151">
        <v>10</v>
      </c>
      <c r="JF331" s="151">
        <v>14</v>
      </c>
      <c r="JG331" s="151">
        <v>10</v>
      </c>
      <c r="JH331" s="151">
        <v>123</v>
      </c>
      <c r="JI331" s="151">
        <v>16</v>
      </c>
      <c r="JJ331" s="151">
        <v>6</v>
      </c>
      <c r="JK331" s="151">
        <v>21</v>
      </c>
      <c r="JL331" s="151">
        <v>232</v>
      </c>
      <c r="JM331" s="151">
        <v>167</v>
      </c>
      <c r="JN331" s="151">
        <v>145</v>
      </c>
      <c r="JO331" s="151">
        <v>285</v>
      </c>
      <c r="JP331" s="151">
        <v>707</v>
      </c>
      <c r="JQ331" s="151">
        <v>54</v>
      </c>
      <c r="JR331" s="151">
        <v>445</v>
      </c>
      <c r="JS331" s="151">
        <v>191</v>
      </c>
      <c r="JT331" s="151">
        <v>1027</v>
      </c>
      <c r="JU331" s="151">
        <v>81</v>
      </c>
      <c r="JV331" s="151"/>
      <c r="JW331" s="151">
        <v>251</v>
      </c>
      <c r="JX331" s="151">
        <v>119</v>
      </c>
      <c r="JY331" s="151">
        <v>92</v>
      </c>
      <c r="JZ331" s="151">
        <v>215</v>
      </c>
      <c r="KA331" s="151">
        <v>156</v>
      </c>
      <c r="KB331" s="151">
        <v>116</v>
      </c>
      <c r="KC331" s="151">
        <v>55</v>
      </c>
      <c r="KD331" s="151">
        <v>172</v>
      </c>
      <c r="KE331" s="151">
        <v>114</v>
      </c>
      <c r="KF331" s="151">
        <v>12264</v>
      </c>
      <c r="KG331" s="151">
        <v>5841</v>
      </c>
      <c r="KH331" s="151">
        <v>5720</v>
      </c>
      <c r="KI331" s="151">
        <v>3414</v>
      </c>
      <c r="KJ331" s="151">
        <v>276</v>
      </c>
      <c r="KK331" s="151">
        <v>35</v>
      </c>
      <c r="KL331" s="151">
        <v>1852</v>
      </c>
      <c r="KM331" s="151">
        <v>142</v>
      </c>
      <c r="KN331" s="151">
        <v>2378</v>
      </c>
      <c r="KO331" s="151">
        <v>12</v>
      </c>
      <c r="KP331" s="151">
        <v>16</v>
      </c>
      <c r="KQ331" s="151">
        <v>22</v>
      </c>
      <c r="KR331" s="151">
        <v>2</v>
      </c>
      <c r="KS331" s="151">
        <v>83</v>
      </c>
      <c r="KT331" s="151">
        <v>694</v>
      </c>
      <c r="KU331" s="151">
        <v>0</v>
      </c>
      <c r="KV331" s="151">
        <v>703</v>
      </c>
      <c r="KW331" s="151">
        <v>1389</v>
      </c>
      <c r="KX331" s="151">
        <v>1204</v>
      </c>
      <c r="KY331" s="151">
        <v>766</v>
      </c>
      <c r="KZ331" s="151">
        <v>16</v>
      </c>
      <c r="LA331" s="151">
        <v>385</v>
      </c>
      <c r="LB331" s="151">
        <v>2992</v>
      </c>
      <c r="LC331" s="151">
        <v>0</v>
      </c>
      <c r="LD331" s="151">
        <v>398</v>
      </c>
      <c r="LE331" s="151">
        <v>792</v>
      </c>
      <c r="LF331" s="151">
        <v>416</v>
      </c>
      <c r="LG331" s="151">
        <v>80</v>
      </c>
      <c r="LH331" s="151"/>
      <c r="LI331" s="151">
        <v>1946</v>
      </c>
      <c r="LJ331" s="151">
        <v>112</v>
      </c>
      <c r="LK331" s="151">
        <v>15</v>
      </c>
      <c r="LL331" s="151"/>
      <c r="LM331" s="151"/>
      <c r="LN331" s="151">
        <v>289</v>
      </c>
      <c r="LO331" s="151">
        <v>505</v>
      </c>
      <c r="LP331" s="151">
        <v>1325</v>
      </c>
      <c r="LQ331" s="151">
        <v>4</v>
      </c>
      <c r="LR331" s="151">
        <v>35</v>
      </c>
      <c r="LS331" s="151">
        <v>398</v>
      </c>
      <c r="LT331" s="151">
        <v>48</v>
      </c>
      <c r="LU331" s="151">
        <v>49</v>
      </c>
      <c r="LV331" s="151">
        <v>60</v>
      </c>
      <c r="LW331" s="151">
        <v>166</v>
      </c>
      <c r="LX331" s="151">
        <v>491</v>
      </c>
      <c r="LY331" s="151">
        <v>131</v>
      </c>
      <c r="LZ331" s="151">
        <v>39</v>
      </c>
      <c r="MA331" s="151">
        <v>449</v>
      </c>
      <c r="MB331" s="151">
        <v>2049</v>
      </c>
      <c r="MC331" s="151">
        <v>32</v>
      </c>
      <c r="MD331" s="151">
        <v>14</v>
      </c>
      <c r="ME331" s="151">
        <v>19</v>
      </c>
      <c r="MF331" s="151">
        <v>111</v>
      </c>
      <c r="MG331" s="151">
        <v>681</v>
      </c>
      <c r="MH331" s="151">
        <v>173</v>
      </c>
      <c r="MI331" s="151">
        <v>629</v>
      </c>
      <c r="MJ331" s="151">
        <v>53</v>
      </c>
      <c r="MK331" s="151">
        <v>83</v>
      </c>
      <c r="ML331" s="151">
        <v>126</v>
      </c>
      <c r="MM331" s="151">
        <v>59</v>
      </c>
      <c r="MN331" s="151">
        <v>191</v>
      </c>
      <c r="MO331" s="151">
        <v>183</v>
      </c>
      <c r="MP331" s="151">
        <v>759</v>
      </c>
      <c r="MQ331" s="151">
        <v>7</v>
      </c>
      <c r="MR331" s="151">
        <v>22</v>
      </c>
      <c r="MS331" s="151">
        <v>25</v>
      </c>
      <c r="MT331" s="151">
        <v>667</v>
      </c>
      <c r="MU331" s="151">
        <v>17</v>
      </c>
      <c r="MV331" s="151">
        <v>32</v>
      </c>
      <c r="MW331" s="151">
        <v>195</v>
      </c>
      <c r="MX331" s="151">
        <v>161</v>
      </c>
      <c r="MY331" s="151">
        <v>151</v>
      </c>
      <c r="MZ331" s="151">
        <v>141</v>
      </c>
      <c r="NA331" s="151">
        <v>1785</v>
      </c>
      <c r="NB331" s="151">
        <v>214</v>
      </c>
      <c r="NC331" s="151">
        <v>55</v>
      </c>
      <c r="ND331" s="151">
        <v>67</v>
      </c>
      <c r="NE331" s="151">
        <v>69</v>
      </c>
      <c r="NF331" s="151">
        <v>38</v>
      </c>
      <c r="NG331" s="151">
        <v>95</v>
      </c>
      <c r="NH331" s="151">
        <v>69</v>
      </c>
      <c r="NI331" s="151">
        <v>77</v>
      </c>
      <c r="NJ331" s="151">
        <v>90</v>
      </c>
      <c r="NK331" s="151">
        <v>26</v>
      </c>
      <c r="NL331" s="151">
        <v>31</v>
      </c>
      <c r="NM331" s="151">
        <v>1164</v>
      </c>
      <c r="NN331" s="151">
        <v>168</v>
      </c>
      <c r="NO331" s="151">
        <v>291</v>
      </c>
      <c r="NP331" s="151">
        <v>107</v>
      </c>
      <c r="NQ331" s="151">
        <v>98</v>
      </c>
      <c r="NR331" s="151">
        <v>44</v>
      </c>
      <c r="NS331" s="151">
        <v>119</v>
      </c>
      <c r="NT331" s="151">
        <v>28</v>
      </c>
      <c r="NU331" s="151">
        <v>137</v>
      </c>
      <c r="NV331" s="151">
        <v>35</v>
      </c>
      <c r="NW331" s="151">
        <v>210</v>
      </c>
      <c r="NX331" s="151">
        <v>5</v>
      </c>
      <c r="NY331" s="151">
        <v>43</v>
      </c>
      <c r="NZ331" s="151">
        <v>156</v>
      </c>
      <c r="OA331" s="151">
        <v>1</v>
      </c>
      <c r="OB331" s="151">
        <v>17</v>
      </c>
      <c r="OC331" s="151">
        <v>85</v>
      </c>
      <c r="OD331" s="151"/>
      <c r="OE331" s="151">
        <v>1</v>
      </c>
      <c r="OF331" s="151">
        <v>5</v>
      </c>
      <c r="OG331" s="151">
        <v>0</v>
      </c>
      <c r="OH331" s="151">
        <v>10</v>
      </c>
      <c r="OI331" s="151">
        <v>72</v>
      </c>
      <c r="OJ331" s="151">
        <v>31</v>
      </c>
      <c r="OK331" s="151">
        <v>2866</v>
      </c>
      <c r="OL331" s="151">
        <v>163</v>
      </c>
      <c r="OM331" s="151"/>
      <c r="ON331" s="151">
        <v>3</v>
      </c>
      <c r="OO331" s="152">
        <v>134</v>
      </c>
      <c r="OP331" s="142">
        <v>106880</v>
      </c>
      <c r="OQ331" s="153">
        <v>441</v>
      </c>
      <c r="OR331" s="151"/>
      <c r="OS331" s="151"/>
      <c r="OT331" s="151"/>
      <c r="OU331" s="151"/>
      <c r="OV331" s="151"/>
      <c r="OW331" s="151">
        <v>3883</v>
      </c>
      <c r="OX331" s="151"/>
      <c r="OY331" s="151"/>
      <c r="OZ331" s="151"/>
      <c r="PA331" s="151"/>
      <c r="PB331" s="151"/>
      <c r="PC331" s="151"/>
      <c r="PD331" s="151"/>
      <c r="PE331" s="151"/>
      <c r="PF331" s="151"/>
      <c r="PG331" s="151"/>
      <c r="PH331" s="151"/>
      <c r="PI331" s="151"/>
      <c r="PJ331" s="154"/>
      <c r="PK331" s="142">
        <v>4323</v>
      </c>
      <c r="PL331" s="142">
        <v>111204</v>
      </c>
    </row>
    <row r="332" spans="1:428" ht="15" x14ac:dyDescent="0.25">
      <c r="A332" s="156" t="s">
        <v>651</v>
      </c>
      <c r="B332" s="157" t="s">
        <v>741</v>
      </c>
      <c r="C332" s="147" t="s">
        <v>510</v>
      </c>
      <c r="D332" s="153"/>
      <c r="E332" s="151"/>
      <c r="F332" s="151"/>
      <c r="G332" s="151"/>
      <c r="H332" s="151"/>
      <c r="I332" s="151"/>
      <c r="J332" s="151"/>
      <c r="K332" s="151"/>
      <c r="L332" s="151"/>
      <c r="M332" s="151"/>
      <c r="N332" s="151"/>
      <c r="O332" s="151"/>
      <c r="P332" s="151"/>
      <c r="Q332" s="151"/>
      <c r="R332" s="151"/>
      <c r="S332" s="151"/>
      <c r="T332" s="151"/>
      <c r="U332" s="151"/>
      <c r="V332" s="151"/>
      <c r="W332" s="151"/>
      <c r="X332" s="151"/>
      <c r="Y332" s="151"/>
      <c r="Z332" s="151"/>
      <c r="AA332" s="151"/>
      <c r="AB332" s="151"/>
      <c r="AC332" s="151"/>
      <c r="AD332" s="151">
        <v>5</v>
      </c>
      <c r="AE332" s="151">
        <v>0</v>
      </c>
      <c r="AF332" s="151"/>
      <c r="AG332" s="151"/>
      <c r="AH332" s="151"/>
      <c r="AI332" s="151"/>
      <c r="AJ332" s="151"/>
      <c r="AK332" s="151"/>
      <c r="AL332" s="151"/>
      <c r="AM332" s="151"/>
      <c r="AN332" s="151">
        <v>3</v>
      </c>
      <c r="AO332" s="151">
        <v>2</v>
      </c>
      <c r="AP332" s="151">
        <v>3</v>
      </c>
      <c r="AQ332" s="151">
        <v>3</v>
      </c>
      <c r="AR332" s="151">
        <v>2</v>
      </c>
      <c r="AS332" s="151">
        <v>6</v>
      </c>
      <c r="AT332" s="151">
        <v>3</v>
      </c>
      <c r="AU332" s="151">
        <v>8</v>
      </c>
      <c r="AV332" s="151">
        <v>2</v>
      </c>
      <c r="AW332" s="151">
        <v>4</v>
      </c>
      <c r="AX332" s="151">
        <v>2</v>
      </c>
      <c r="AY332" s="151">
        <v>2</v>
      </c>
      <c r="AZ332" s="151">
        <v>1</v>
      </c>
      <c r="BA332" s="151">
        <v>1</v>
      </c>
      <c r="BB332" s="151">
        <v>1</v>
      </c>
      <c r="BC332" s="151">
        <v>2</v>
      </c>
      <c r="BD332" s="151">
        <v>9</v>
      </c>
      <c r="BE332" s="151">
        <v>2</v>
      </c>
      <c r="BF332" s="151">
        <v>0</v>
      </c>
      <c r="BG332" s="151">
        <v>0</v>
      </c>
      <c r="BH332" s="151">
        <v>3</v>
      </c>
      <c r="BI332" s="151">
        <v>2</v>
      </c>
      <c r="BJ332" s="151">
        <v>1</v>
      </c>
      <c r="BK332" s="151">
        <v>1</v>
      </c>
      <c r="BL332" s="151">
        <v>1</v>
      </c>
      <c r="BM332" s="151">
        <v>1</v>
      </c>
      <c r="BN332" s="151">
        <v>1</v>
      </c>
      <c r="BO332" s="151">
        <v>1</v>
      </c>
      <c r="BP332" s="151">
        <v>1</v>
      </c>
      <c r="BQ332" s="151">
        <v>1</v>
      </c>
      <c r="BR332" s="151">
        <v>10</v>
      </c>
      <c r="BS332" s="151">
        <v>7</v>
      </c>
      <c r="BT332" s="151">
        <v>1</v>
      </c>
      <c r="BU332" s="151">
        <v>1</v>
      </c>
      <c r="BV332" s="151">
        <v>1</v>
      </c>
      <c r="BW332" s="151"/>
      <c r="BX332" s="151">
        <v>1</v>
      </c>
      <c r="BY332" s="151">
        <v>7</v>
      </c>
      <c r="BZ332" s="151">
        <v>8</v>
      </c>
      <c r="CA332" s="151">
        <v>4</v>
      </c>
      <c r="CB332" s="151"/>
      <c r="CC332" s="151">
        <v>2</v>
      </c>
      <c r="CD332" s="151">
        <v>1</v>
      </c>
      <c r="CE332" s="151">
        <v>1</v>
      </c>
      <c r="CF332" s="151">
        <v>1</v>
      </c>
      <c r="CG332" s="151">
        <v>2</v>
      </c>
      <c r="CH332" s="151">
        <v>1</v>
      </c>
      <c r="CI332" s="151">
        <v>0</v>
      </c>
      <c r="CJ332" s="151">
        <v>2</v>
      </c>
      <c r="CK332" s="151">
        <v>2</v>
      </c>
      <c r="CL332" s="151"/>
      <c r="CM332" s="151">
        <v>3</v>
      </c>
      <c r="CN332" s="151"/>
      <c r="CO332" s="151"/>
      <c r="CP332" s="151">
        <v>1</v>
      </c>
      <c r="CQ332" s="151"/>
      <c r="CR332" s="151">
        <v>2</v>
      </c>
      <c r="CS332" s="151"/>
      <c r="CT332" s="151">
        <v>1</v>
      </c>
      <c r="CU332" s="151">
        <v>1</v>
      </c>
      <c r="CV332" s="151">
        <v>1</v>
      </c>
      <c r="CW332" s="151">
        <v>1</v>
      </c>
      <c r="CX332" s="151">
        <v>1</v>
      </c>
      <c r="CY332" s="151">
        <v>0</v>
      </c>
      <c r="CZ332" s="151">
        <v>0</v>
      </c>
      <c r="DA332" s="151">
        <v>1</v>
      </c>
      <c r="DB332" s="151">
        <v>1</v>
      </c>
      <c r="DC332" s="151">
        <v>1</v>
      </c>
      <c r="DD332" s="151">
        <v>4</v>
      </c>
      <c r="DE332" s="151">
        <v>0</v>
      </c>
      <c r="DF332" s="151">
        <v>0</v>
      </c>
      <c r="DG332" s="151"/>
      <c r="DH332" s="151">
        <v>1</v>
      </c>
      <c r="DI332" s="151">
        <v>1</v>
      </c>
      <c r="DJ332" s="151"/>
      <c r="DK332" s="151"/>
      <c r="DL332" s="151">
        <v>0</v>
      </c>
      <c r="DM332" s="151"/>
      <c r="DN332" s="151">
        <v>0</v>
      </c>
      <c r="DO332" s="151"/>
      <c r="DP332" s="151">
        <v>1</v>
      </c>
      <c r="DQ332" s="151">
        <v>0</v>
      </c>
      <c r="DR332" s="151">
        <v>0</v>
      </c>
      <c r="DS332" s="151">
        <v>2</v>
      </c>
      <c r="DT332" s="151">
        <v>1</v>
      </c>
      <c r="DU332" s="151"/>
      <c r="DV332" s="151">
        <v>0</v>
      </c>
      <c r="DW332" s="151">
        <v>0</v>
      </c>
      <c r="DX332" s="151">
        <v>0</v>
      </c>
      <c r="DY332" s="151">
        <v>1</v>
      </c>
      <c r="DZ332" s="151"/>
      <c r="EA332" s="151">
        <v>0</v>
      </c>
      <c r="EB332" s="151"/>
      <c r="EC332" s="151"/>
      <c r="ED332" s="151"/>
      <c r="EE332" s="151">
        <v>1</v>
      </c>
      <c r="EF332" s="151"/>
      <c r="EG332" s="151"/>
      <c r="EH332" s="151">
        <v>0</v>
      </c>
      <c r="EI332" s="151">
        <v>1</v>
      </c>
      <c r="EJ332" s="151">
        <v>1</v>
      </c>
      <c r="EK332" s="151">
        <v>1</v>
      </c>
      <c r="EL332" s="151">
        <v>0</v>
      </c>
      <c r="EM332" s="151"/>
      <c r="EN332" s="151">
        <v>0</v>
      </c>
      <c r="EO332" s="151">
        <v>0</v>
      </c>
      <c r="EP332" s="151"/>
      <c r="EQ332" s="151">
        <v>1</v>
      </c>
      <c r="ER332" s="151">
        <v>0</v>
      </c>
      <c r="ES332" s="151">
        <v>1</v>
      </c>
      <c r="ET332" s="151">
        <v>0</v>
      </c>
      <c r="EU332" s="151">
        <v>1</v>
      </c>
      <c r="EV332" s="151">
        <v>1</v>
      </c>
      <c r="EW332" s="151"/>
      <c r="EX332" s="151">
        <v>1</v>
      </c>
      <c r="EY332" s="151">
        <v>3</v>
      </c>
      <c r="EZ332" s="151">
        <v>2</v>
      </c>
      <c r="FA332" s="151">
        <v>2</v>
      </c>
      <c r="FB332" s="151">
        <v>5</v>
      </c>
      <c r="FC332" s="151">
        <v>4</v>
      </c>
      <c r="FD332" s="151">
        <v>4</v>
      </c>
      <c r="FE332" s="151">
        <v>2</v>
      </c>
      <c r="FF332" s="151">
        <v>6</v>
      </c>
      <c r="FG332" s="151">
        <v>4</v>
      </c>
      <c r="FH332" s="151">
        <v>3</v>
      </c>
      <c r="FI332" s="151">
        <v>2</v>
      </c>
      <c r="FJ332" s="151">
        <v>11</v>
      </c>
      <c r="FK332" s="151">
        <v>1</v>
      </c>
      <c r="FL332" s="151">
        <v>5</v>
      </c>
      <c r="FM332" s="151">
        <v>2</v>
      </c>
      <c r="FN332" s="151"/>
      <c r="FO332" s="151"/>
      <c r="FP332" s="151"/>
      <c r="FQ332" s="151">
        <v>2</v>
      </c>
      <c r="FR332" s="151">
        <v>5</v>
      </c>
      <c r="FS332" s="151">
        <v>0</v>
      </c>
      <c r="FT332" s="151">
        <v>1</v>
      </c>
      <c r="FU332" s="151"/>
      <c r="FV332" s="151">
        <v>1</v>
      </c>
      <c r="FW332" s="151">
        <v>2</v>
      </c>
      <c r="FX332" s="151">
        <v>1</v>
      </c>
      <c r="FY332" s="151">
        <v>2</v>
      </c>
      <c r="FZ332" s="151">
        <v>1</v>
      </c>
      <c r="GA332" s="151"/>
      <c r="GB332" s="151"/>
      <c r="GC332" s="151">
        <v>1</v>
      </c>
      <c r="GD332" s="151">
        <v>1</v>
      </c>
      <c r="GE332" s="151">
        <v>1</v>
      </c>
      <c r="GF332" s="151"/>
      <c r="GG332" s="151"/>
      <c r="GH332" s="151">
        <v>2</v>
      </c>
      <c r="GI332" s="151">
        <v>1</v>
      </c>
      <c r="GJ332" s="151">
        <v>2</v>
      </c>
      <c r="GK332" s="151">
        <v>2</v>
      </c>
      <c r="GL332" s="151">
        <v>2</v>
      </c>
      <c r="GM332" s="151">
        <v>1</v>
      </c>
      <c r="GN332" s="151">
        <v>0</v>
      </c>
      <c r="GO332" s="151">
        <v>0</v>
      </c>
      <c r="GP332" s="151"/>
      <c r="GQ332" s="151">
        <v>7</v>
      </c>
      <c r="GR332" s="151">
        <v>4</v>
      </c>
      <c r="GS332" s="151">
        <v>7</v>
      </c>
      <c r="GT332" s="151">
        <v>3</v>
      </c>
      <c r="GU332" s="151">
        <v>2</v>
      </c>
      <c r="GV332" s="151">
        <v>6</v>
      </c>
      <c r="GW332" s="151">
        <v>1</v>
      </c>
      <c r="GX332" s="151">
        <v>3</v>
      </c>
      <c r="GY332" s="151">
        <v>7</v>
      </c>
      <c r="GZ332" s="151">
        <v>1</v>
      </c>
      <c r="HA332" s="151">
        <v>9</v>
      </c>
      <c r="HB332" s="151">
        <v>6</v>
      </c>
      <c r="HC332" s="151">
        <v>5</v>
      </c>
      <c r="HD332" s="151">
        <v>1</v>
      </c>
      <c r="HE332" s="151">
        <v>2</v>
      </c>
      <c r="HF332" s="151">
        <v>2</v>
      </c>
      <c r="HG332" s="151">
        <v>4</v>
      </c>
      <c r="HH332" s="151">
        <v>4</v>
      </c>
      <c r="HI332" s="151">
        <v>3</v>
      </c>
      <c r="HJ332" s="151">
        <v>3</v>
      </c>
      <c r="HK332" s="151"/>
      <c r="HL332" s="151">
        <v>3</v>
      </c>
      <c r="HM332" s="151"/>
      <c r="HN332" s="151">
        <v>1</v>
      </c>
      <c r="HO332" s="151"/>
      <c r="HP332" s="151">
        <v>0</v>
      </c>
      <c r="HQ332" s="151"/>
      <c r="HR332" s="151">
        <v>0</v>
      </c>
      <c r="HS332" s="151">
        <v>0</v>
      </c>
      <c r="HT332" s="151"/>
      <c r="HU332" s="151">
        <v>2</v>
      </c>
      <c r="HV332" s="151">
        <v>6</v>
      </c>
      <c r="HW332" s="151">
        <v>5</v>
      </c>
      <c r="HX332" s="151">
        <v>13</v>
      </c>
      <c r="HY332" s="151">
        <v>2</v>
      </c>
      <c r="HZ332" s="151">
        <v>0</v>
      </c>
      <c r="IA332" s="151">
        <v>1</v>
      </c>
      <c r="IB332" s="151">
        <v>1</v>
      </c>
      <c r="IC332" s="151">
        <v>20</v>
      </c>
      <c r="ID332" s="151">
        <v>1</v>
      </c>
      <c r="IE332" s="151">
        <v>36</v>
      </c>
      <c r="IF332" s="151">
        <v>7</v>
      </c>
      <c r="IG332" s="151">
        <v>2</v>
      </c>
      <c r="IH332" s="151">
        <v>2</v>
      </c>
      <c r="II332" s="151">
        <v>5</v>
      </c>
      <c r="IJ332" s="151">
        <v>3</v>
      </c>
      <c r="IK332" s="151">
        <v>0</v>
      </c>
      <c r="IL332" s="151">
        <v>7</v>
      </c>
      <c r="IM332" s="151">
        <v>20</v>
      </c>
      <c r="IN332" s="151">
        <v>13</v>
      </c>
      <c r="IO332" s="151">
        <v>1</v>
      </c>
      <c r="IP332" s="151">
        <v>1</v>
      </c>
      <c r="IQ332" s="151">
        <v>4</v>
      </c>
      <c r="IR332" s="151">
        <v>0</v>
      </c>
      <c r="IS332" s="151">
        <v>1</v>
      </c>
      <c r="IT332" s="151">
        <v>3</v>
      </c>
      <c r="IU332" s="151">
        <v>2</v>
      </c>
      <c r="IV332" s="151">
        <v>1</v>
      </c>
      <c r="IW332" s="151">
        <v>1</v>
      </c>
      <c r="IX332" s="151">
        <v>3</v>
      </c>
      <c r="IY332" s="151">
        <v>2</v>
      </c>
      <c r="IZ332" s="151">
        <v>0</v>
      </c>
      <c r="JA332" s="151">
        <v>4</v>
      </c>
      <c r="JB332" s="151">
        <v>4</v>
      </c>
      <c r="JC332" s="151">
        <v>2</v>
      </c>
      <c r="JD332" s="151"/>
      <c r="JE332" s="151">
        <v>1</v>
      </c>
      <c r="JF332" s="151">
        <v>1</v>
      </c>
      <c r="JG332" s="151">
        <v>1</v>
      </c>
      <c r="JH332" s="151">
        <v>14</v>
      </c>
      <c r="JI332" s="151">
        <v>2</v>
      </c>
      <c r="JJ332" s="151">
        <v>1</v>
      </c>
      <c r="JK332" s="151">
        <v>2</v>
      </c>
      <c r="JL332" s="151">
        <v>34</v>
      </c>
      <c r="JM332" s="151">
        <v>26</v>
      </c>
      <c r="JN332" s="151">
        <v>22</v>
      </c>
      <c r="JO332" s="151">
        <v>43</v>
      </c>
      <c r="JP332" s="151">
        <v>101</v>
      </c>
      <c r="JQ332" s="151">
        <v>8</v>
      </c>
      <c r="JR332" s="151">
        <v>64</v>
      </c>
      <c r="JS332" s="151">
        <v>28</v>
      </c>
      <c r="JT332" s="151">
        <v>149</v>
      </c>
      <c r="JU332" s="151">
        <v>13</v>
      </c>
      <c r="JV332" s="151"/>
      <c r="JW332" s="151">
        <v>36</v>
      </c>
      <c r="JX332" s="151">
        <v>16</v>
      </c>
      <c r="JY332" s="151">
        <v>50</v>
      </c>
      <c r="JZ332" s="151">
        <v>32</v>
      </c>
      <c r="KA332" s="151">
        <v>23</v>
      </c>
      <c r="KB332" s="151">
        <v>17</v>
      </c>
      <c r="KC332" s="151">
        <v>8</v>
      </c>
      <c r="KD332" s="151">
        <v>24</v>
      </c>
      <c r="KE332" s="151">
        <v>15</v>
      </c>
      <c r="KF332" s="151">
        <v>0</v>
      </c>
      <c r="KG332" s="151">
        <v>9</v>
      </c>
      <c r="KH332" s="151"/>
      <c r="KI332" s="151">
        <v>1558</v>
      </c>
      <c r="KJ332" s="151"/>
      <c r="KK332" s="151">
        <v>6</v>
      </c>
      <c r="KL332" s="151">
        <v>225</v>
      </c>
      <c r="KM332" s="151">
        <v>530</v>
      </c>
      <c r="KN332" s="151">
        <v>439</v>
      </c>
      <c r="KO332" s="151">
        <v>2</v>
      </c>
      <c r="KP332" s="151">
        <v>2</v>
      </c>
      <c r="KQ332" s="151">
        <v>3</v>
      </c>
      <c r="KR332" s="151">
        <v>0</v>
      </c>
      <c r="KS332" s="151">
        <v>11</v>
      </c>
      <c r="KT332" s="151">
        <v>81</v>
      </c>
      <c r="KU332" s="151">
        <v>0</v>
      </c>
      <c r="KV332" s="151">
        <v>2</v>
      </c>
      <c r="KW332" s="151">
        <v>6</v>
      </c>
      <c r="KX332" s="151">
        <v>177</v>
      </c>
      <c r="KY332" s="151">
        <v>105</v>
      </c>
      <c r="KZ332" s="151">
        <v>2</v>
      </c>
      <c r="LA332" s="151">
        <v>40</v>
      </c>
      <c r="LB332" s="151">
        <v>1</v>
      </c>
      <c r="LC332" s="151"/>
      <c r="LD332" s="151">
        <v>55</v>
      </c>
      <c r="LE332" s="151">
        <v>109</v>
      </c>
      <c r="LF332" s="151">
        <v>58</v>
      </c>
      <c r="LG332" s="151">
        <v>11</v>
      </c>
      <c r="LH332" s="151"/>
      <c r="LI332" s="151">
        <v>273</v>
      </c>
      <c r="LJ332" s="151">
        <v>16</v>
      </c>
      <c r="LK332" s="151"/>
      <c r="LL332" s="151"/>
      <c r="LM332" s="151">
        <v>0</v>
      </c>
      <c r="LN332" s="151">
        <v>37</v>
      </c>
      <c r="LO332" s="151">
        <v>70</v>
      </c>
      <c r="LP332" s="151">
        <v>177</v>
      </c>
      <c r="LQ332" s="151">
        <v>16</v>
      </c>
      <c r="LR332" s="151">
        <v>135</v>
      </c>
      <c r="LS332" s="151">
        <v>147</v>
      </c>
      <c r="LT332" s="151">
        <v>7</v>
      </c>
      <c r="LU332" s="151">
        <v>7</v>
      </c>
      <c r="LV332" s="151">
        <v>42</v>
      </c>
      <c r="LW332" s="151">
        <v>88</v>
      </c>
      <c r="LX332" s="151">
        <v>68</v>
      </c>
      <c r="LY332" s="151">
        <v>86</v>
      </c>
      <c r="LZ332" s="151">
        <v>24</v>
      </c>
      <c r="MA332" s="151">
        <v>64</v>
      </c>
      <c r="MB332" s="151">
        <v>43</v>
      </c>
      <c r="MC332" s="151">
        <v>4</v>
      </c>
      <c r="MD332" s="151">
        <v>2</v>
      </c>
      <c r="ME332" s="151">
        <v>3</v>
      </c>
      <c r="MF332" s="151">
        <v>62</v>
      </c>
      <c r="MG332" s="151">
        <v>1133</v>
      </c>
      <c r="MH332" s="151">
        <v>48</v>
      </c>
      <c r="MI332" s="151">
        <v>1472</v>
      </c>
      <c r="MJ332" s="151">
        <v>62</v>
      </c>
      <c r="MK332" s="151">
        <v>12</v>
      </c>
      <c r="ML332" s="151">
        <v>27</v>
      </c>
      <c r="MM332" s="151">
        <v>65</v>
      </c>
      <c r="MN332" s="151">
        <v>27</v>
      </c>
      <c r="MO332" s="151">
        <v>79</v>
      </c>
      <c r="MP332" s="151">
        <v>104</v>
      </c>
      <c r="MQ332" s="151">
        <v>393</v>
      </c>
      <c r="MR332" s="151">
        <v>584</v>
      </c>
      <c r="MS332" s="151">
        <v>2</v>
      </c>
      <c r="MT332" s="151">
        <v>63</v>
      </c>
      <c r="MU332" s="151">
        <v>2</v>
      </c>
      <c r="MV332" s="151">
        <v>3</v>
      </c>
      <c r="MW332" s="151">
        <v>16</v>
      </c>
      <c r="MX332" s="151">
        <v>15</v>
      </c>
      <c r="MY332" s="151">
        <v>7</v>
      </c>
      <c r="MZ332" s="151">
        <v>13</v>
      </c>
      <c r="NA332" s="151">
        <v>148</v>
      </c>
      <c r="NB332" s="151">
        <v>20</v>
      </c>
      <c r="NC332" s="151">
        <v>5</v>
      </c>
      <c r="ND332" s="151">
        <v>6</v>
      </c>
      <c r="NE332" s="151">
        <v>6</v>
      </c>
      <c r="NF332" s="151">
        <v>3</v>
      </c>
      <c r="NG332" s="151">
        <v>19</v>
      </c>
      <c r="NH332" s="151">
        <v>8</v>
      </c>
      <c r="NI332" s="151">
        <v>11</v>
      </c>
      <c r="NJ332" s="151">
        <v>13</v>
      </c>
      <c r="NK332" s="151">
        <v>4</v>
      </c>
      <c r="NL332" s="151">
        <v>4</v>
      </c>
      <c r="NM332" s="151">
        <v>12</v>
      </c>
      <c r="NN332" s="151">
        <v>24</v>
      </c>
      <c r="NO332" s="151">
        <v>39</v>
      </c>
      <c r="NP332" s="151">
        <v>15</v>
      </c>
      <c r="NQ332" s="151">
        <v>14</v>
      </c>
      <c r="NR332" s="151">
        <v>6</v>
      </c>
      <c r="NS332" s="151">
        <v>17</v>
      </c>
      <c r="NT332" s="151">
        <v>4</v>
      </c>
      <c r="NU332" s="151">
        <v>19</v>
      </c>
      <c r="NV332" s="151">
        <v>5</v>
      </c>
      <c r="NW332" s="151">
        <v>29</v>
      </c>
      <c r="NX332" s="151">
        <v>0</v>
      </c>
      <c r="NY332" s="151">
        <v>6</v>
      </c>
      <c r="NZ332" s="151">
        <v>22</v>
      </c>
      <c r="OA332" s="151"/>
      <c r="OB332" s="151">
        <v>2</v>
      </c>
      <c r="OC332" s="151">
        <v>12</v>
      </c>
      <c r="OD332" s="151"/>
      <c r="OE332" s="151"/>
      <c r="OF332" s="151"/>
      <c r="OG332" s="151"/>
      <c r="OH332" s="151"/>
      <c r="OI332" s="151"/>
      <c r="OJ332" s="151">
        <v>778</v>
      </c>
      <c r="OK332" s="151">
        <v>1153</v>
      </c>
      <c r="OL332" s="151">
        <v>175</v>
      </c>
      <c r="OM332" s="151"/>
      <c r="ON332" s="151"/>
      <c r="OO332" s="152">
        <v>26</v>
      </c>
      <c r="OP332" s="142">
        <v>12770</v>
      </c>
      <c r="OQ332" s="153">
        <v>18051</v>
      </c>
      <c r="OR332" s="151"/>
      <c r="OS332" s="151"/>
      <c r="OT332" s="151"/>
      <c r="OU332" s="151"/>
      <c r="OV332" s="151"/>
      <c r="OW332" s="151">
        <v>920</v>
      </c>
      <c r="OX332" s="151"/>
      <c r="OY332" s="151"/>
      <c r="OZ332" s="151"/>
      <c r="PA332" s="151"/>
      <c r="PB332" s="151"/>
      <c r="PC332" s="151"/>
      <c r="PD332" s="151"/>
      <c r="PE332" s="151"/>
      <c r="PF332" s="151"/>
      <c r="PG332" s="151"/>
      <c r="PH332" s="151"/>
      <c r="PI332" s="151"/>
      <c r="PJ332" s="154"/>
      <c r="PK332" s="142">
        <v>18971</v>
      </c>
      <c r="PL332" s="142">
        <v>31741</v>
      </c>
    </row>
    <row r="333" spans="1:428" ht="15" x14ac:dyDescent="0.25">
      <c r="A333" s="156">
        <v>533000</v>
      </c>
      <c r="B333" s="157" t="s">
        <v>741</v>
      </c>
      <c r="C333" s="147" t="s">
        <v>511</v>
      </c>
      <c r="D333" s="153">
        <v>4</v>
      </c>
      <c r="E333" s="151">
        <v>23</v>
      </c>
      <c r="F333" s="151">
        <v>14</v>
      </c>
      <c r="G333" s="151">
        <v>12</v>
      </c>
      <c r="H333" s="151">
        <v>6</v>
      </c>
      <c r="I333" s="151">
        <v>8</v>
      </c>
      <c r="J333" s="151"/>
      <c r="K333" s="151"/>
      <c r="L333" s="151"/>
      <c r="M333" s="151"/>
      <c r="N333" s="151"/>
      <c r="O333" s="151"/>
      <c r="P333" s="151">
        <v>8</v>
      </c>
      <c r="Q333" s="151">
        <v>85</v>
      </c>
      <c r="R333" s="151">
        <v>216</v>
      </c>
      <c r="S333" s="151">
        <v>11</v>
      </c>
      <c r="T333" s="151">
        <v>7</v>
      </c>
      <c r="U333" s="151">
        <v>17</v>
      </c>
      <c r="V333" s="151">
        <v>28</v>
      </c>
      <c r="W333" s="151">
        <v>77</v>
      </c>
      <c r="X333" s="151">
        <v>610</v>
      </c>
      <c r="Y333" s="151">
        <v>515</v>
      </c>
      <c r="Z333" s="151">
        <v>27</v>
      </c>
      <c r="AA333" s="151">
        <v>19</v>
      </c>
      <c r="AB333" s="151">
        <v>5</v>
      </c>
      <c r="AC333" s="151">
        <v>1</v>
      </c>
      <c r="AD333" s="151">
        <v>81</v>
      </c>
      <c r="AE333" s="151">
        <v>51</v>
      </c>
      <c r="AF333" s="151">
        <v>41</v>
      </c>
      <c r="AG333" s="151">
        <v>16</v>
      </c>
      <c r="AH333" s="151">
        <v>107</v>
      </c>
      <c r="AI333" s="151">
        <v>51</v>
      </c>
      <c r="AJ333" s="151">
        <v>25</v>
      </c>
      <c r="AK333" s="151">
        <v>91</v>
      </c>
      <c r="AL333" s="151">
        <v>73</v>
      </c>
      <c r="AM333" s="151">
        <v>81</v>
      </c>
      <c r="AN333" s="151">
        <v>6</v>
      </c>
      <c r="AO333" s="151">
        <v>2</v>
      </c>
      <c r="AP333" s="151">
        <v>14</v>
      </c>
      <c r="AQ333" s="151">
        <v>10</v>
      </c>
      <c r="AR333" s="151">
        <v>7</v>
      </c>
      <c r="AS333" s="151">
        <v>51</v>
      </c>
      <c r="AT333" s="151">
        <v>10</v>
      </c>
      <c r="AU333" s="151">
        <v>72</v>
      </c>
      <c r="AV333" s="151">
        <v>3</v>
      </c>
      <c r="AW333" s="151">
        <v>27</v>
      </c>
      <c r="AX333" s="151">
        <v>2</v>
      </c>
      <c r="AY333" s="151">
        <v>3</v>
      </c>
      <c r="AZ333" s="151">
        <v>7</v>
      </c>
      <c r="BA333" s="151">
        <v>2</v>
      </c>
      <c r="BB333" s="151">
        <v>10</v>
      </c>
      <c r="BC333" s="151">
        <v>9</v>
      </c>
      <c r="BD333" s="151">
        <v>73</v>
      </c>
      <c r="BE333" s="151">
        <v>21</v>
      </c>
      <c r="BF333" s="151">
        <v>5</v>
      </c>
      <c r="BG333" s="151">
        <v>2</v>
      </c>
      <c r="BH333" s="151">
        <v>22</v>
      </c>
      <c r="BI333" s="151">
        <v>3</v>
      </c>
      <c r="BJ333" s="151">
        <v>13</v>
      </c>
      <c r="BK333" s="151">
        <v>13</v>
      </c>
      <c r="BL333" s="151">
        <v>19</v>
      </c>
      <c r="BM333" s="151">
        <v>25</v>
      </c>
      <c r="BN333" s="151">
        <v>10</v>
      </c>
      <c r="BO333" s="151">
        <v>16</v>
      </c>
      <c r="BP333" s="151">
        <v>28</v>
      </c>
      <c r="BQ333" s="151">
        <v>31</v>
      </c>
      <c r="BR333" s="151">
        <v>134</v>
      </c>
      <c r="BS333" s="151">
        <v>87</v>
      </c>
      <c r="BT333" s="151">
        <v>17</v>
      </c>
      <c r="BU333" s="151">
        <v>20</v>
      </c>
      <c r="BV333" s="151">
        <v>17</v>
      </c>
      <c r="BW333" s="151">
        <v>20</v>
      </c>
      <c r="BX333" s="151">
        <v>26</v>
      </c>
      <c r="BY333" s="151">
        <v>79</v>
      </c>
      <c r="BZ333" s="151">
        <v>89</v>
      </c>
      <c r="CA333" s="151">
        <v>51</v>
      </c>
      <c r="CB333" s="151">
        <v>3</v>
      </c>
      <c r="CC333" s="151">
        <v>55</v>
      </c>
      <c r="CD333" s="151">
        <v>6</v>
      </c>
      <c r="CE333" s="151">
        <v>12</v>
      </c>
      <c r="CF333" s="151">
        <v>9</v>
      </c>
      <c r="CG333" s="151">
        <v>28</v>
      </c>
      <c r="CH333" s="151">
        <v>48</v>
      </c>
      <c r="CI333" s="151">
        <v>23</v>
      </c>
      <c r="CJ333" s="151">
        <v>20</v>
      </c>
      <c r="CK333" s="151">
        <v>18</v>
      </c>
      <c r="CL333" s="151">
        <v>19</v>
      </c>
      <c r="CM333" s="151">
        <v>65</v>
      </c>
      <c r="CN333" s="151">
        <v>10</v>
      </c>
      <c r="CO333" s="151">
        <v>3</v>
      </c>
      <c r="CP333" s="151">
        <v>79</v>
      </c>
      <c r="CQ333" s="151">
        <v>15</v>
      </c>
      <c r="CR333" s="151">
        <v>50</v>
      </c>
      <c r="CS333" s="151">
        <v>9</v>
      </c>
      <c r="CT333" s="151">
        <v>13</v>
      </c>
      <c r="CU333" s="151">
        <v>16</v>
      </c>
      <c r="CV333" s="151">
        <v>15</v>
      </c>
      <c r="CW333" s="151">
        <v>18</v>
      </c>
      <c r="CX333" s="151">
        <v>19</v>
      </c>
      <c r="CY333" s="151">
        <v>2</v>
      </c>
      <c r="CZ333" s="151">
        <v>8</v>
      </c>
      <c r="DA333" s="151">
        <v>65</v>
      </c>
      <c r="DB333" s="151">
        <v>18</v>
      </c>
      <c r="DC333" s="151">
        <v>42</v>
      </c>
      <c r="DD333" s="151">
        <v>48</v>
      </c>
      <c r="DE333" s="151">
        <v>6</v>
      </c>
      <c r="DF333" s="151">
        <v>15</v>
      </c>
      <c r="DG333" s="151">
        <v>3</v>
      </c>
      <c r="DH333" s="151">
        <v>44</v>
      </c>
      <c r="DI333" s="151">
        <v>16</v>
      </c>
      <c r="DJ333" s="151"/>
      <c r="DK333" s="151"/>
      <c r="DL333" s="151">
        <v>0</v>
      </c>
      <c r="DM333" s="151">
        <v>0</v>
      </c>
      <c r="DN333" s="151">
        <v>0</v>
      </c>
      <c r="DO333" s="151">
        <v>0</v>
      </c>
      <c r="DP333" s="151">
        <v>1</v>
      </c>
      <c r="DQ333" s="151">
        <v>1</v>
      </c>
      <c r="DR333" s="151">
        <v>14</v>
      </c>
      <c r="DS333" s="151">
        <v>213</v>
      </c>
      <c r="DT333" s="151">
        <v>15</v>
      </c>
      <c r="DU333" s="151"/>
      <c r="DV333" s="151">
        <v>16</v>
      </c>
      <c r="DW333" s="151">
        <v>6</v>
      </c>
      <c r="DX333" s="151">
        <v>26</v>
      </c>
      <c r="DY333" s="151">
        <v>55</v>
      </c>
      <c r="DZ333" s="151">
        <v>9</v>
      </c>
      <c r="EA333" s="151">
        <v>63</v>
      </c>
      <c r="EB333" s="151"/>
      <c r="EC333" s="151">
        <v>1</v>
      </c>
      <c r="ED333" s="151">
        <v>3</v>
      </c>
      <c r="EE333" s="151">
        <v>52</v>
      </c>
      <c r="EF333" s="151">
        <v>3</v>
      </c>
      <c r="EG333" s="151">
        <v>9</v>
      </c>
      <c r="EH333" s="151">
        <v>5</v>
      </c>
      <c r="EI333" s="151">
        <v>1</v>
      </c>
      <c r="EJ333" s="151">
        <v>20</v>
      </c>
      <c r="EK333" s="151">
        <v>0</v>
      </c>
      <c r="EL333" s="151">
        <v>16</v>
      </c>
      <c r="EM333" s="151">
        <v>2</v>
      </c>
      <c r="EN333" s="151">
        <v>19</v>
      </c>
      <c r="EO333" s="151">
        <v>35</v>
      </c>
      <c r="EP333" s="151">
        <v>2</v>
      </c>
      <c r="EQ333" s="151">
        <v>52</v>
      </c>
      <c r="ER333" s="151">
        <v>13</v>
      </c>
      <c r="ES333" s="151">
        <v>52</v>
      </c>
      <c r="ET333" s="151">
        <v>18</v>
      </c>
      <c r="EU333" s="151">
        <v>54</v>
      </c>
      <c r="EV333" s="151">
        <v>35</v>
      </c>
      <c r="EW333" s="151">
        <v>1</v>
      </c>
      <c r="EX333" s="151">
        <v>76</v>
      </c>
      <c r="EY333" s="151">
        <v>39</v>
      </c>
      <c r="EZ333" s="151">
        <v>79</v>
      </c>
      <c r="FA333" s="151">
        <v>125</v>
      </c>
      <c r="FB333" s="151">
        <v>141</v>
      </c>
      <c r="FC333" s="151">
        <v>58</v>
      </c>
      <c r="FD333" s="151">
        <v>103</v>
      </c>
      <c r="FE333" s="151">
        <v>86</v>
      </c>
      <c r="FF333" s="151">
        <v>56</v>
      </c>
      <c r="FG333" s="151">
        <v>69</v>
      </c>
      <c r="FH333" s="151">
        <v>73</v>
      </c>
      <c r="FI333" s="151">
        <v>2</v>
      </c>
      <c r="FJ333" s="151">
        <v>15</v>
      </c>
      <c r="FK333" s="151">
        <v>84</v>
      </c>
      <c r="FL333" s="151">
        <v>92</v>
      </c>
      <c r="FM333" s="151">
        <v>34</v>
      </c>
      <c r="FN333" s="151">
        <v>19</v>
      </c>
      <c r="FO333" s="151"/>
      <c r="FP333" s="151">
        <v>5</v>
      </c>
      <c r="FQ333" s="151">
        <v>12</v>
      </c>
      <c r="FR333" s="151">
        <v>3</v>
      </c>
      <c r="FS333" s="151">
        <v>2</v>
      </c>
      <c r="FT333" s="151">
        <v>7</v>
      </c>
      <c r="FU333" s="151">
        <v>1</v>
      </c>
      <c r="FV333" s="151">
        <v>1</v>
      </c>
      <c r="FW333" s="151">
        <v>10</v>
      </c>
      <c r="FX333" s="151">
        <v>4</v>
      </c>
      <c r="FY333" s="151">
        <v>85</v>
      </c>
      <c r="FZ333" s="151">
        <v>133</v>
      </c>
      <c r="GA333" s="151">
        <v>16</v>
      </c>
      <c r="GB333" s="151">
        <v>17</v>
      </c>
      <c r="GC333" s="151">
        <v>18</v>
      </c>
      <c r="GD333" s="151">
        <v>43</v>
      </c>
      <c r="GE333" s="151">
        <v>38</v>
      </c>
      <c r="GF333" s="151">
        <v>3</v>
      </c>
      <c r="GG333" s="151">
        <v>7</v>
      </c>
      <c r="GH333" s="151">
        <v>46</v>
      </c>
      <c r="GI333" s="151">
        <v>124</v>
      </c>
      <c r="GJ333" s="151">
        <v>25</v>
      </c>
      <c r="GK333" s="151">
        <v>13</v>
      </c>
      <c r="GL333" s="151">
        <v>14</v>
      </c>
      <c r="GM333" s="151">
        <v>3</v>
      </c>
      <c r="GN333" s="151">
        <v>3</v>
      </c>
      <c r="GO333" s="151">
        <v>1</v>
      </c>
      <c r="GP333" s="151">
        <v>3</v>
      </c>
      <c r="GQ333" s="151">
        <v>22</v>
      </c>
      <c r="GR333" s="151">
        <v>14</v>
      </c>
      <c r="GS333" s="151">
        <v>21</v>
      </c>
      <c r="GT333" s="151">
        <v>11</v>
      </c>
      <c r="GU333" s="151">
        <v>12</v>
      </c>
      <c r="GV333" s="151">
        <v>48</v>
      </c>
      <c r="GW333" s="151">
        <v>6</v>
      </c>
      <c r="GX333" s="151">
        <v>56</v>
      </c>
      <c r="GY333" s="151">
        <v>43</v>
      </c>
      <c r="GZ333" s="151">
        <v>12</v>
      </c>
      <c r="HA333" s="151">
        <v>123</v>
      </c>
      <c r="HB333" s="151">
        <v>26</v>
      </c>
      <c r="HC333" s="151">
        <v>17</v>
      </c>
      <c r="HD333" s="151">
        <v>8</v>
      </c>
      <c r="HE333" s="151"/>
      <c r="HF333" s="151">
        <v>26</v>
      </c>
      <c r="HG333" s="151">
        <v>30</v>
      </c>
      <c r="HH333" s="151">
        <v>280</v>
      </c>
      <c r="HI333" s="151">
        <v>167</v>
      </c>
      <c r="HJ333" s="151">
        <v>151</v>
      </c>
      <c r="HK333" s="151"/>
      <c r="HL333" s="151">
        <v>48</v>
      </c>
      <c r="HM333" s="151">
        <v>4</v>
      </c>
      <c r="HN333" s="151">
        <v>13</v>
      </c>
      <c r="HO333" s="151">
        <v>8</v>
      </c>
      <c r="HP333" s="151"/>
      <c r="HQ333" s="151"/>
      <c r="HR333" s="151"/>
      <c r="HS333" s="151">
        <v>16</v>
      </c>
      <c r="HT333" s="151">
        <v>2</v>
      </c>
      <c r="HU333" s="151">
        <v>16</v>
      </c>
      <c r="HV333" s="151">
        <v>27</v>
      </c>
      <c r="HW333" s="151">
        <v>42</v>
      </c>
      <c r="HX333" s="151">
        <v>141</v>
      </c>
      <c r="HY333" s="151">
        <v>28</v>
      </c>
      <c r="HZ333" s="151">
        <v>11</v>
      </c>
      <c r="IA333" s="151">
        <v>24</v>
      </c>
      <c r="IB333" s="151">
        <v>2</v>
      </c>
      <c r="IC333" s="151">
        <v>121</v>
      </c>
      <c r="ID333" s="151">
        <v>1</v>
      </c>
      <c r="IE333" s="151">
        <v>160</v>
      </c>
      <c r="IF333" s="151">
        <v>25</v>
      </c>
      <c r="IG333" s="151">
        <v>8</v>
      </c>
      <c r="IH333" s="151">
        <v>5</v>
      </c>
      <c r="II333" s="151">
        <v>40</v>
      </c>
      <c r="IJ333" s="151">
        <v>31</v>
      </c>
      <c r="IK333" s="151">
        <v>31</v>
      </c>
      <c r="IL333" s="151">
        <v>174</v>
      </c>
      <c r="IM333" s="151">
        <v>487</v>
      </c>
      <c r="IN333" s="151">
        <v>459</v>
      </c>
      <c r="IO333" s="151">
        <v>88</v>
      </c>
      <c r="IP333" s="151"/>
      <c r="IQ333" s="151">
        <v>35</v>
      </c>
      <c r="IR333" s="151">
        <v>149</v>
      </c>
      <c r="IS333" s="151">
        <v>21</v>
      </c>
      <c r="IT333" s="151">
        <v>60</v>
      </c>
      <c r="IU333" s="151">
        <v>14</v>
      </c>
      <c r="IV333" s="151">
        <v>95</v>
      </c>
      <c r="IW333" s="151">
        <v>73</v>
      </c>
      <c r="IX333" s="151">
        <v>70</v>
      </c>
      <c r="IY333" s="151"/>
      <c r="IZ333" s="151">
        <v>13</v>
      </c>
      <c r="JA333" s="151">
        <v>151</v>
      </c>
      <c r="JB333" s="151">
        <v>44</v>
      </c>
      <c r="JC333" s="151">
        <v>19</v>
      </c>
      <c r="JD333" s="151">
        <v>3</v>
      </c>
      <c r="JE333" s="151">
        <v>3</v>
      </c>
      <c r="JF333" s="151">
        <v>10</v>
      </c>
      <c r="JG333" s="151">
        <v>7</v>
      </c>
      <c r="JH333" s="151">
        <v>219</v>
      </c>
      <c r="JI333" s="151">
        <v>8</v>
      </c>
      <c r="JJ333" s="151">
        <v>5</v>
      </c>
      <c r="JK333" s="151">
        <v>16</v>
      </c>
      <c r="JL333" s="151">
        <v>1641</v>
      </c>
      <c r="JM333" s="151">
        <v>1170</v>
      </c>
      <c r="JN333" s="151">
        <v>1612</v>
      </c>
      <c r="JO333" s="151">
        <v>831</v>
      </c>
      <c r="JP333" s="151">
        <v>1476</v>
      </c>
      <c r="JQ333" s="151">
        <v>707</v>
      </c>
      <c r="JR333" s="151">
        <v>1848</v>
      </c>
      <c r="JS333" s="151">
        <v>113</v>
      </c>
      <c r="JT333" s="151">
        <v>3637</v>
      </c>
      <c r="JU333" s="151"/>
      <c r="JV333" s="151"/>
      <c r="JW333" s="151">
        <v>296</v>
      </c>
      <c r="JX333" s="151">
        <v>626</v>
      </c>
      <c r="JY333" s="151">
        <v>2264</v>
      </c>
      <c r="JZ333" s="151">
        <v>1663</v>
      </c>
      <c r="KA333" s="151">
        <v>193</v>
      </c>
      <c r="KB333" s="151">
        <v>253</v>
      </c>
      <c r="KC333" s="151">
        <v>361</v>
      </c>
      <c r="KD333" s="151">
        <v>632</v>
      </c>
      <c r="KE333" s="151">
        <v>346</v>
      </c>
      <c r="KF333" s="151">
        <v>280</v>
      </c>
      <c r="KG333" s="151">
        <v>29</v>
      </c>
      <c r="KH333" s="151">
        <v>3</v>
      </c>
      <c r="KI333" s="151">
        <v>842</v>
      </c>
      <c r="KJ333" s="151"/>
      <c r="KK333" s="151"/>
      <c r="KL333" s="151">
        <v>50</v>
      </c>
      <c r="KM333" s="151"/>
      <c r="KN333" s="151">
        <v>60</v>
      </c>
      <c r="KO333" s="151">
        <v>95</v>
      </c>
      <c r="KP333" s="151">
        <v>395</v>
      </c>
      <c r="KQ333" s="151">
        <v>361</v>
      </c>
      <c r="KR333" s="151">
        <v>64</v>
      </c>
      <c r="KS333" s="151">
        <v>432</v>
      </c>
      <c r="KT333" s="151">
        <v>4</v>
      </c>
      <c r="KU333" s="151">
        <v>59</v>
      </c>
      <c r="KV333" s="151">
        <v>594</v>
      </c>
      <c r="KW333" s="151">
        <v>95</v>
      </c>
      <c r="KX333" s="151">
        <v>243</v>
      </c>
      <c r="KY333" s="151">
        <v>635</v>
      </c>
      <c r="KZ333" s="151">
        <v>540</v>
      </c>
      <c r="LA333" s="151">
        <v>5310</v>
      </c>
      <c r="LB333" s="151">
        <v>159</v>
      </c>
      <c r="LC333" s="151">
        <v>0</v>
      </c>
      <c r="LD333" s="151">
        <v>682</v>
      </c>
      <c r="LE333" s="151">
        <v>555</v>
      </c>
      <c r="LF333" s="151">
        <v>3181</v>
      </c>
      <c r="LG333" s="151">
        <v>75</v>
      </c>
      <c r="LH333" s="151">
        <v>14</v>
      </c>
      <c r="LI333" s="151">
        <v>989</v>
      </c>
      <c r="LJ333" s="151">
        <v>42</v>
      </c>
      <c r="LK333" s="151"/>
      <c r="LL333" s="151"/>
      <c r="LM333" s="151"/>
      <c r="LN333" s="151">
        <v>1346</v>
      </c>
      <c r="LO333" s="151">
        <v>73</v>
      </c>
      <c r="LP333" s="151">
        <v>260</v>
      </c>
      <c r="LQ333" s="151">
        <v>127</v>
      </c>
      <c r="LR333" s="151">
        <v>2209</v>
      </c>
      <c r="LS333" s="151">
        <v>810</v>
      </c>
      <c r="LT333" s="151">
        <v>445</v>
      </c>
      <c r="LU333" s="151">
        <v>816</v>
      </c>
      <c r="LV333" s="151">
        <v>291</v>
      </c>
      <c r="LW333" s="151">
        <v>879</v>
      </c>
      <c r="LX333" s="151">
        <v>734</v>
      </c>
      <c r="LY333" s="151">
        <v>1242</v>
      </c>
      <c r="LZ333" s="151">
        <v>196</v>
      </c>
      <c r="MA333" s="151">
        <v>1954</v>
      </c>
      <c r="MB333" s="151">
        <v>509</v>
      </c>
      <c r="MC333" s="151">
        <v>63</v>
      </c>
      <c r="MD333" s="151">
        <v>25</v>
      </c>
      <c r="ME333" s="151">
        <v>24</v>
      </c>
      <c r="MF333" s="151">
        <v>685</v>
      </c>
      <c r="MG333" s="151">
        <v>12661</v>
      </c>
      <c r="MH333" s="151">
        <v>765</v>
      </c>
      <c r="MI333" s="151">
        <v>191</v>
      </c>
      <c r="MJ333" s="151">
        <v>102</v>
      </c>
      <c r="MK333" s="151">
        <v>175</v>
      </c>
      <c r="ML333" s="151">
        <v>216</v>
      </c>
      <c r="MM333" s="151">
        <v>418</v>
      </c>
      <c r="MN333" s="151">
        <v>131</v>
      </c>
      <c r="MO333" s="151">
        <v>116</v>
      </c>
      <c r="MP333" s="151">
        <v>280</v>
      </c>
      <c r="MQ333" s="151">
        <v>12</v>
      </c>
      <c r="MR333" s="151">
        <v>129</v>
      </c>
      <c r="MS333" s="151">
        <v>79</v>
      </c>
      <c r="MT333" s="151">
        <v>695</v>
      </c>
      <c r="MU333" s="151">
        <v>44</v>
      </c>
      <c r="MV333" s="151">
        <v>108</v>
      </c>
      <c r="MW333" s="151">
        <v>72</v>
      </c>
      <c r="MX333" s="151">
        <v>13</v>
      </c>
      <c r="MY333" s="151">
        <v>32</v>
      </c>
      <c r="MZ333" s="151">
        <v>19</v>
      </c>
      <c r="NA333" s="151">
        <v>214</v>
      </c>
      <c r="NB333" s="151"/>
      <c r="NC333" s="151">
        <v>1</v>
      </c>
      <c r="ND333" s="151">
        <v>82</v>
      </c>
      <c r="NE333" s="151">
        <v>14</v>
      </c>
      <c r="NF333" s="151">
        <v>55</v>
      </c>
      <c r="NG333" s="151">
        <v>1</v>
      </c>
      <c r="NH333" s="151">
        <v>76</v>
      </c>
      <c r="NI333" s="151"/>
      <c r="NJ333" s="151">
        <v>601</v>
      </c>
      <c r="NK333" s="151">
        <v>1</v>
      </c>
      <c r="NL333" s="151">
        <v>5</v>
      </c>
      <c r="NM333" s="151">
        <v>98</v>
      </c>
      <c r="NN333" s="151">
        <v>87</v>
      </c>
      <c r="NO333" s="151">
        <v>406</v>
      </c>
      <c r="NP333" s="151">
        <v>2516</v>
      </c>
      <c r="NQ333" s="151">
        <v>3692</v>
      </c>
      <c r="NR333" s="151">
        <v>1627</v>
      </c>
      <c r="NS333" s="151">
        <v>15</v>
      </c>
      <c r="NT333" s="151">
        <v>2</v>
      </c>
      <c r="NU333" s="151">
        <v>4</v>
      </c>
      <c r="NV333" s="151"/>
      <c r="NW333" s="151">
        <v>116</v>
      </c>
      <c r="NX333" s="151"/>
      <c r="NY333" s="151">
        <v>6</v>
      </c>
      <c r="NZ333" s="151">
        <v>12</v>
      </c>
      <c r="OA333" s="151">
        <v>1</v>
      </c>
      <c r="OB333" s="151">
        <v>1</v>
      </c>
      <c r="OC333" s="151">
        <v>14</v>
      </c>
      <c r="OD333" s="151"/>
      <c r="OE333" s="151"/>
      <c r="OF333" s="151"/>
      <c r="OG333" s="151">
        <v>9</v>
      </c>
      <c r="OH333" s="151"/>
      <c r="OI333" s="151">
        <v>15</v>
      </c>
      <c r="OJ333" s="151"/>
      <c r="OK333" s="151"/>
      <c r="OL333" s="151"/>
      <c r="OM333" s="151"/>
      <c r="ON333" s="151"/>
      <c r="OO333" s="152">
        <v>251</v>
      </c>
      <c r="OP333" s="142">
        <v>85211</v>
      </c>
      <c r="OQ333" s="153"/>
      <c r="OR333" s="151"/>
      <c r="OS333" s="151"/>
      <c r="OT333" s="151"/>
      <c r="OU333" s="151"/>
      <c r="OV333" s="151"/>
      <c r="OW333" s="151">
        <v>73049</v>
      </c>
      <c r="OX333" s="151"/>
      <c r="OY333" s="151"/>
      <c r="OZ333" s="151"/>
      <c r="PA333" s="151"/>
      <c r="PB333" s="151"/>
      <c r="PC333" s="151"/>
      <c r="PD333" s="151"/>
      <c r="PE333" s="151"/>
      <c r="PF333" s="151"/>
      <c r="PG333" s="151"/>
      <c r="PH333" s="151"/>
      <c r="PI333" s="151"/>
      <c r="PJ333" s="154"/>
      <c r="PK333" s="142">
        <v>73049</v>
      </c>
      <c r="PL333" s="142">
        <v>158260</v>
      </c>
    </row>
    <row r="334" spans="1:428" ht="15" x14ac:dyDescent="0.25">
      <c r="A334" s="156">
        <v>541100</v>
      </c>
      <c r="B334" s="157" t="s">
        <v>741</v>
      </c>
      <c r="C334" s="147" t="s">
        <v>512</v>
      </c>
      <c r="D334" s="153">
        <v>18</v>
      </c>
      <c r="E334" s="151">
        <v>79</v>
      </c>
      <c r="F334" s="151">
        <v>34</v>
      </c>
      <c r="G334" s="151">
        <v>30</v>
      </c>
      <c r="H334" s="151">
        <v>6</v>
      </c>
      <c r="I334" s="151">
        <v>30</v>
      </c>
      <c r="J334" s="151">
        <v>43</v>
      </c>
      <c r="K334" s="151">
        <v>30</v>
      </c>
      <c r="L334" s="151">
        <v>77</v>
      </c>
      <c r="M334" s="151">
        <v>34</v>
      </c>
      <c r="N334" s="151">
        <v>1</v>
      </c>
      <c r="O334" s="151">
        <v>1</v>
      </c>
      <c r="P334" s="151">
        <v>101</v>
      </c>
      <c r="Q334" s="151">
        <v>405</v>
      </c>
      <c r="R334" s="151">
        <v>121</v>
      </c>
      <c r="S334" s="151">
        <v>20</v>
      </c>
      <c r="T334" s="151">
        <v>142</v>
      </c>
      <c r="U334" s="151">
        <v>59</v>
      </c>
      <c r="V334" s="151">
        <v>97</v>
      </c>
      <c r="W334" s="151">
        <v>359</v>
      </c>
      <c r="X334" s="151">
        <v>146</v>
      </c>
      <c r="Y334" s="151">
        <v>6605</v>
      </c>
      <c r="Z334" s="151">
        <v>778</v>
      </c>
      <c r="AA334" s="151">
        <v>93</v>
      </c>
      <c r="AB334" s="151">
        <v>103</v>
      </c>
      <c r="AC334" s="151">
        <v>73</v>
      </c>
      <c r="AD334" s="151">
        <v>898</v>
      </c>
      <c r="AE334" s="151">
        <v>250</v>
      </c>
      <c r="AF334" s="151">
        <v>553</v>
      </c>
      <c r="AG334" s="151">
        <v>260</v>
      </c>
      <c r="AH334" s="151">
        <v>1094</v>
      </c>
      <c r="AI334" s="151">
        <v>472</v>
      </c>
      <c r="AJ334" s="151">
        <v>397</v>
      </c>
      <c r="AK334" s="151">
        <v>211</v>
      </c>
      <c r="AL334" s="151">
        <v>696</v>
      </c>
      <c r="AM334" s="151">
        <v>682</v>
      </c>
      <c r="AN334" s="151">
        <v>127</v>
      </c>
      <c r="AO334" s="151">
        <v>22</v>
      </c>
      <c r="AP334" s="151">
        <v>117</v>
      </c>
      <c r="AQ334" s="151">
        <v>74</v>
      </c>
      <c r="AR334" s="151">
        <v>6</v>
      </c>
      <c r="AS334" s="151">
        <v>108</v>
      </c>
      <c r="AT334" s="151">
        <v>5</v>
      </c>
      <c r="AU334" s="151">
        <v>149</v>
      </c>
      <c r="AV334" s="151">
        <v>4</v>
      </c>
      <c r="AW334" s="151">
        <v>85</v>
      </c>
      <c r="AX334" s="151">
        <v>1</v>
      </c>
      <c r="AY334" s="151">
        <v>4</v>
      </c>
      <c r="AZ334" s="151">
        <v>7</v>
      </c>
      <c r="BA334" s="151">
        <v>2</v>
      </c>
      <c r="BB334" s="151">
        <v>5</v>
      </c>
      <c r="BC334" s="151">
        <v>6</v>
      </c>
      <c r="BD334" s="151">
        <v>196</v>
      </c>
      <c r="BE334" s="151">
        <v>11</v>
      </c>
      <c r="BF334" s="151">
        <v>2</v>
      </c>
      <c r="BG334" s="151">
        <v>0</v>
      </c>
      <c r="BH334" s="151">
        <v>10</v>
      </c>
      <c r="BI334" s="151">
        <v>5</v>
      </c>
      <c r="BJ334" s="151">
        <v>8</v>
      </c>
      <c r="BK334" s="151">
        <v>8</v>
      </c>
      <c r="BL334" s="151">
        <v>114</v>
      </c>
      <c r="BM334" s="151">
        <v>11</v>
      </c>
      <c r="BN334" s="151">
        <v>20</v>
      </c>
      <c r="BO334" s="151">
        <v>32</v>
      </c>
      <c r="BP334" s="151">
        <v>79</v>
      </c>
      <c r="BQ334" s="151">
        <v>64</v>
      </c>
      <c r="BR334" s="151">
        <v>216</v>
      </c>
      <c r="BS334" s="151">
        <v>189</v>
      </c>
      <c r="BT334" s="151">
        <v>25</v>
      </c>
      <c r="BU334" s="151">
        <v>27</v>
      </c>
      <c r="BV334" s="151">
        <v>33</v>
      </c>
      <c r="BW334" s="151">
        <v>62</v>
      </c>
      <c r="BX334" s="151">
        <v>47</v>
      </c>
      <c r="BY334" s="151">
        <v>209</v>
      </c>
      <c r="BZ334" s="151">
        <v>161</v>
      </c>
      <c r="CA334" s="151">
        <v>141</v>
      </c>
      <c r="CB334" s="151">
        <v>24</v>
      </c>
      <c r="CC334" s="151">
        <v>99</v>
      </c>
      <c r="CD334" s="151">
        <v>25</v>
      </c>
      <c r="CE334" s="151">
        <v>19</v>
      </c>
      <c r="CF334" s="151">
        <v>15</v>
      </c>
      <c r="CG334" s="151">
        <v>75</v>
      </c>
      <c r="CH334" s="151">
        <v>59</v>
      </c>
      <c r="CI334" s="151">
        <v>5</v>
      </c>
      <c r="CJ334" s="151">
        <v>43</v>
      </c>
      <c r="CK334" s="151">
        <v>7</v>
      </c>
      <c r="CL334" s="151">
        <v>38</v>
      </c>
      <c r="CM334" s="151">
        <v>143</v>
      </c>
      <c r="CN334" s="151">
        <v>19</v>
      </c>
      <c r="CO334" s="151">
        <v>1</v>
      </c>
      <c r="CP334" s="151">
        <v>66</v>
      </c>
      <c r="CQ334" s="151">
        <v>10</v>
      </c>
      <c r="CR334" s="151">
        <v>103</v>
      </c>
      <c r="CS334" s="151">
        <v>10</v>
      </c>
      <c r="CT334" s="151">
        <v>33</v>
      </c>
      <c r="CU334" s="151">
        <v>44</v>
      </c>
      <c r="CV334" s="151">
        <v>9</v>
      </c>
      <c r="CW334" s="151">
        <v>28</v>
      </c>
      <c r="CX334" s="151">
        <v>26</v>
      </c>
      <c r="CY334" s="151">
        <v>0</v>
      </c>
      <c r="CZ334" s="151">
        <v>11</v>
      </c>
      <c r="DA334" s="151">
        <v>69</v>
      </c>
      <c r="DB334" s="151">
        <v>6</v>
      </c>
      <c r="DC334" s="151">
        <v>53</v>
      </c>
      <c r="DD334" s="151">
        <v>91</v>
      </c>
      <c r="DE334" s="151">
        <v>3</v>
      </c>
      <c r="DF334" s="151">
        <v>28</v>
      </c>
      <c r="DG334" s="151">
        <v>4</v>
      </c>
      <c r="DH334" s="151">
        <v>105</v>
      </c>
      <c r="DI334" s="151">
        <v>5</v>
      </c>
      <c r="DJ334" s="151">
        <v>0</v>
      </c>
      <c r="DK334" s="151">
        <v>1</v>
      </c>
      <c r="DL334" s="151">
        <v>1</v>
      </c>
      <c r="DM334" s="151">
        <v>9</v>
      </c>
      <c r="DN334" s="151">
        <v>15</v>
      </c>
      <c r="DO334" s="151">
        <v>4</v>
      </c>
      <c r="DP334" s="151">
        <v>26</v>
      </c>
      <c r="DQ334" s="151">
        <v>10</v>
      </c>
      <c r="DR334" s="151">
        <v>19</v>
      </c>
      <c r="DS334" s="151">
        <v>64</v>
      </c>
      <c r="DT334" s="151">
        <v>61</v>
      </c>
      <c r="DU334" s="151">
        <v>5</v>
      </c>
      <c r="DV334" s="151">
        <v>10</v>
      </c>
      <c r="DW334" s="151">
        <v>14</v>
      </c>
      <c r="DX334" s="151">
        <v>110</v>
      </c>
      <c r="DY334" s="151">
        <v>28</v>
      </c>
      <c r="DZ334" s="151">
        <v>9</v>
      </c>
      <c r="EA334" s="151">
        <v>17</v>
      </c>
      <c r="EB334" s="151">
        <v>5</v>
      </c>
      <c r="EC334" s="151">
        <v>3</v>
      </c>
      <c r="ED334" s="151">
        <v>0</v>
      </c>
      <c r="EE334" s="151">
        <v>31</v>
      </c>
      <c r="EF334" s="151">
        <v>1</v>
      </c>
      <c r="EG334" s="151">
        <v>0</v>
      </c>
      <c r="EH334" s="151">
        <v>1</v>
      </c>
      <c r="EI334" s="151">
        <v>4</v>
      </c>
      <c r="EJ334" s="151">
        <v>10</v>
      </c>
      <c r="EK334" s="151">
        <v>11</v>
      </c>
      <c r="EL334" s="151">
        <v>4</v>
      </c>
      <c r="EM334" s="151">
        <v>0</v>
      </c>
      <c r="EN334" s="151">
        <v>4</v>
      </c>
      <c r="EO334" s="151">
        <v>3</v>
      </c>
      <c r="EP334" s="151">
        <v>0</v>
      </c>
      <c r="EQ334" s="151">
        <v>35</v>
      </c>
      <c r="ER334" s="151">
        <v>12</v>
      </c>
      <c r="ES334" s="151">
        <v>202</v>
      </c>
      <c r="ET334" s="151">
        <v>1</v>
      </c>
      <c r="EU334" s="151">
        <v>13</v>
      </c>
      <c r="EV334" s="151">
        <v>7</v>
      </c>
      <c r="EW334" s="151">
        <v>0</v>
      </c>
      <c r="EX334" s="151">
        <v>11</v>
      </c>
      <c r="EY334" s="151">
        <v>5</v>
      </c>
      <c r="EZ334" s="151">
        <v>19</v>
      </c>
      <c r="FA334" s="151">
        <v>57</v>
      </c>
      <c r="FB334" s="151">
        <v>19</v>
      </c>
      <c r="FC334" s="151">
        <v>52</v>
      </c>
      <c r="FD334" s="151">
        <v>46</v>
      </c>
      <c r="FE334" s="151">
        <v>15</v>
      </c>
      <c r="FF334" s="151">
        <v>81</v>
      </c>
      <c r="FG334" s="151">
        <v>122</v>
      </c>
      <c r="FH334" s="151">
        <v>54</v>
      </c>
      <c r="FI334" s="151">
        <v>77</v>
      </c>
      <c r="FJ334" s="151">
        <v>1</v>
      </c>
      <c r="FK334" s="151">
        <v>58</v>
      </c>
      <c r="FL334" s="151">
        <v>95</v>
      </c>
      <c r="FM334" s="151">
        <v>23</v>
      </c>
      <c r="FN334" s="151">
        <v>6</v>
      </c>
      <c r="FO334" s="151"/>
      <c r="FP334" s="151">
        <v>1</v>
      </c>
      <c r="FQ334" s="151">
        <v>96</v>
      </c>
      <c r="FR334" s="151">
        <v>22</v>
      </c>
      <c r="FS334" s="151">
        <v>43</v>
      </c>
      <c r="FT334" s="151">
        <v>11</v>
      </c>
      <c r="FU334" s="151">
        <v>7</v>
      </c>
      <c r="FV334" s="151">
        <v>19</v>
      </c>
      <c r="FW334" s="151">
        <v>71</v>
      </c>
      <c r="FX334" s="151">
        <v>12</v>
      </c>
      <c r="FY334" s="151">
        <v>214</v>
      </c>
      <c r="FZ334" s="151">
        <v>279</v>
      </c>
      <c r="GA334" s="151">
        <v>9</v>
      </c>
      <c r="GB334" s="151">
        <v>0</v>
      </c>
      <c r="GC334" s="151">
        <v>64</v>
      </c>
      <c r="GD334" s="151">
        <v>43</v>
      </c>
      <c r="GE334" s="151">
        <v>107</v>
      </c>
      <c r="GF334" s="151">
        <v>5</v>
      </c>
      <c r="GG334" s="151">
        <v>1</v>
      </c>
      <c r="GH334" s="151">
        <v>98</v>
      </c>
      <c r="GI334" s="151">
        <v>156</v>
      </c>
      <c r="GJ334" s="151">
        <v>10</v>
      </c>
      <c r="GK334" s="151">
        <v>13</v>
      </c>
      <c r="GL334" s="151">
        <v>10</v>
      </c>
      <c r="GM334" s="151">
        <v>4</v>
      </c>
      <c r="GN334" s="151">
        <v>2</v>
      </c>
      <c r="GO334" s="151">
        <v>1</v>
      </c>
      <c r="GP334" s="151">
        <v>1</v>
      </c>
      <c r="GQ334" s="151">
        <v>78</v>
      </c>
      <c r="GR334" s="151">
        <v>17</v>
      </c>
      <c r="GS334" s="151">
        <v>90</v>
      </c>
      <c r="GT334" s="151">
        <v>13</v>
      </c>
      <c r="GU334" s="151">
        <v>29</v>
      </c>
      <c r="GV334" s="151">
        <v>64</v>
      </c>
      <c r="GW334" s="151">
        <v>2</v>
      </c>
      <c r="GX334" s="151">
        <v>113</v>
      </c>
      <c r="GY334" s="151">
        <v>148</v>
      </c>
      <c r="GZ334" s="151">
        <v>13</v>
      </c>
      <c r="HA334" s="151">
        <v>149</v>
      </c>
      <c r="HB334" s="151">
        <v>30</v>
      </c>
      <c r="HC334" s="151">
        <v>11</v>
      </c>
      <c r="HD334" s="151">
        <v>11</v>
      </c>
      <c r="HE334" s="151">
        <v>16</v>
      </c>
      <c r="HF334" s="151">
        <v>24</v>
      </c>
      <c r="HG334" s="151">
        <v>37</v>
      </c>
      <c r="HH334" s="151">
        <v>28</v>
      </c>
      <c r="HI334" s="151">
        <v>6</v>
      </c>
      <c r="HJ334" s="151">
        <v>31</v>
      </c>
      <c r="HK334" s="151">
        <v>11</v>
      </c>
      <c r="HL334" s="151">
        <v>53</v>
      </c>
      <c r="HM334" s="151">
        <v>1</v>
      </c>
      <c r="HN334" s="151">
        <v>16</v>
      </c>
      <c r="HO334" s="151">
        <v>31</v>
      </c>
      <c r="HP334" s="151">
        <v>11</v>
      </c>
      <c r="HQ334" s="151">
        <v>15</v>
      </c>
      <c r="HR334" s="151">
        <v>10</v>
      </c>
      <c r="HS334" s="151">
        <v>26</v>
      </c>
      <c r="HT334" s="151">
        <v>1</v>
      </c>
      <c r="HU334" s="151">
        <v>10</v>
      </c>
      <c r="HV334" s="151">
        <v>194</v>
      </c>
      <c r="HW334" s="151">
        <v>145</v>
      </c>
      <c r="HX334" s="151">
        <v>73</v>
      </c>
      <c r="HY334" s="151">
        <v>108</v>
      </c>
      <c r="HZ334" s="151">
        <v>46</v>
      </c>
      <c r="IA334" s="151">
        <v>44</v>
      </c>
      <c r="IB334" s="151">
        <v>30</v>
      </c>
      <c r="IC334" s="151">
        <v>274</v>
      </c>
      <c r="ID334" s="151">
        <v>15</v>
      </c>
      <c r="IE334" s="151">
        <v>376</v>
      </c>
      <c r="IF334" s="151">
        <v>35</v>
      </c>
      <c r="IG334" s="151">
        <v>41</v>
      </c>
      <c r="IH334" s="151">
        <v>32</v>
      </c>
      <c r="II334" s="151">
        <v>5</v>
      </c>
      <c r="IJ334" s="151">
        <v>2</v>
      </c>
      <c r="IK334" s="151">
        <v>4</v>
      </c>
      <c r="IL334" s="151">
        <v>95</v>
      </c>
      <c r="IM334" s="151">
        <v>258</v>
      </c>
      <c r="IN334" s="151">
        <v>122</v>
      </c>
      <c r="IO334" s="151">
        <v>9</v>
      </c>
      <c r="IP334" s="151"/>
      <c r="IQ334" s="151">
        <v>188</v>
      </c>
      <c r="IR334" s="151">
        <v>10</v>
      </c>
      <c r="IS334" s="151">
        <v>0</v>
      </c>
      <c r="IT334" s="151">
        <v>9</v>
      </c>
      <c r="IU334" s="151">
        <v>2</v>
      </c>
      <c r="IV334" s="151">
        <v>37</v>
      </c>
      <c r="IW334" s="151">
        <v>5</v>
      </c>
      <c r="IX334" s="151">
        <v>24</v>
      </c>
      <c r="IY334" s="151">
        <v>101</v>
      </c>
      <c r="IZ334" s="151">
        <v>1</v>
      </c>
      <c r="JA334" s="151">
        <v>90</v>
      </c>
      <c r="JB334" s="151">
        <v>70</v>
      </c>
      <c r="JC334" s="151">
        <v>5</v>
      </c>
      <c r="JD334" s="151">
        <v>1</v>
      </c>
      <c r="JE334" s="151">
        <v>7</v>
      </c>
      <c r="JF334" s="151">
        <v>6</v>
      </c>
      <c r="JG334" s="151">
        <v>6</v>
      </c>
      <c r="JH334" s="151">
        <v>514</v>
      </c>
      <c r="JI334" s="151">
        <v>68</v>
      </c>
      <c r="JJ334" s="151">
        <v>2</v>
      </c>
      <c r="JK334" s="151">
        <v>104</v>
      </c>
      <c r="JL334" s="151">
        <v>576</v>
      </c>
      <c r="JM334" s="151">
        <v>2406</v>
      </c>
      <c r="JN334" s="151">
        <v>3397</v>
      </c>
      <c r="JO334" s="151">
        <v>1672</v>
      </c>
      <c r="JP334" s="151">
        <v>2256</v>
      </c>
      <c r="JQ334" s="151">
        <v>1648</v>
      </c>
      <c r="JR334" s="151">
        <v>1389</v>
      </c>
      <c r="JS334" s="151">
        <v>390</v>
      </c>
      <c r="JT334" s="151">
        <v>2956</v>
      </c>
      <c r="JU334" s="151">
        <v>312</v>
      </c>
      <c r="JV334" s="151"/>
      <c r="JW334" s="151">
        <v>668</v>
      </c>
      <c r="JX334" s="151">
        <v>669</v>
      </c>
      <c r="JY334" s="151">
        <v>678</v>
      </c>
      <c r="JZ334" s="151">
        <v>387</v>
      </c>
      <c r="KA334" s="151">
        <v>572</v>
      </c>
      <c r="KB334" s="151">
        <v>361</v>
      </c>
      <c r="KC334" s="151">
        <v>313</v>
      </c>
      <c r="KD334" s="151">
        <v>1793</v>
      </c>
      <c r="KE334" s="151">
        <v>538</v>
      </c>
      <c r="KF334" s="151">
        <v>612</v>
      </c>
      <c r="KG334" s="151">
        <v>888</v>
      </c>
      <c r="KH334" s="151">
        <v>136</v>
      </c>
      <c r="KI334" s="151">
        <v>217</v>
      </c>
      <c r="KJ334" s="151">
        <v>203</v>
      </c>
      <c r="KK334" s="151">
        <v>43</v>
      </c>
      <c r="KL334" s="151">
        <v>408</v>
      </c>
      <c r="KM334" s="151">
        <v>189</v>
      </c>
      <c r="KN334" s="151">
        <v>303</v>
      </c>
      <c r="KO334" s="151">
        <v>168</v>
      </c>
      <c r="KP334" s="151">
        <v>191</v>
      </c>
      <c r="KQ334" s="151">
        <v>318</v>
      </c>
      <c r="KR334" s="151">
        <v>43</v>
      </c>
      <c r="KS334" s="151">
        <v>2633</v>
      </c>
      <c r="KT334" s="151">
        <v>364</v>
      </c>
      <c r="KU334" s="151">
        <v>136</v>
      </c>
      <c r="KV334" s="151">
        <v>181</v>
      </c>
      <c r="KW334" s="151">
        <v>311</v>
      </c>
      <c r="KX334" s="151">
        <v>1166</v>
      </c>
      <c r="KY334" s="151">
        <v>1379</v>
      </c>
      <c r="KZ334" s="151">
        <v>342</v>
      </c>
      <c r="LA334" s="151">
        <v>2032</v>
      </c>
      <c r="LB334" s="151">
        <v>1809</v>
      </c>
      <c r="LC334" s="151">
        <v>1</v>
      </c>
      <c r="LD334" s="151">
        <v>4261</v>
      </c>
      <c r="LE334" s="151">
        <v>2315</v>
      </c>
      <c r="LF334" s="151">
        <v>7855</v>
      </c>
      <c r="LG334" s="151">
        <v>2682</v>
      </c>
      <c r="LH334" s="151">
        <v>2209</v>
      </c>
      <c r="LI334" s="151">
        <v>9242</v>
      </c>
      <c r="LJ334" s="151">
        <v>1666</v>
      </c>
      <c r="LK334" s="151">
        <v>2781</v>
      </c>
      <c r="LL334" s="151">
        <v>1983</v>
      </c>
      <c r="LM334" s="151">
        <v>3</v>
      </c>
      <c r="LN334" s="151">
        <v>13361</v>
      </c>
      <c r="LO334" s="151">
        <v>280</v>
      </c>
      <c r="LP334" s="151">
        <v>225</v>
      </c>
      <c r="LQ334" s="151">
        <v>68</v>
      </c>
      <c r="LR334" s="151">
        <v>188</v>
      </c>
      <c r="LS334" s="151">
        <v>2925</v>
      </c>
      <c r="LT334" s="151">
        <v>1199</v>
      </c>
      <c r="LU334" s="151">
        <v>1715</v>
      </c>
      <c r="LV334" s="151">
        <v>458</v>
      </c>
      <c r="LW334" s="151">
        <v>913</v>
      </c>
      <c r="LX334" s="151">
        <v>1779</v>
      </c>
      <c r="LY334" s="151">
        <v>2213</v>
      </c>
      <c r="LZ334" s="151">
        <v>342</v>
      </c>
      <c r="MA334" s="151">
        <v>24777</v>
      </c>
      <c r="MB334" s="151">
        <v>288</v>
      </c>
      <c r="MC334" s="151">
        <v>180</v>
      </c>
      <c r="MD334" s="151">
        <v>24</v>
      </c>
      <c r="ME334" s="151">
        <v>137</v>
      </c>
      <c r="MF334" s="151">
        <v>645</v>
      </c>
      <c r="MG334" s="151">
        <v>10310</v>
      </c>
      <c r="MH334" s="151">
        <v>3696</v>
      </c>
      <c r="MI334" s="151">
        <v>1675</v>
      </c>
      <c r="MJ334" s="151">
        <v>683</v>
      </c>
      <c r="MK334" s="151">
        <v>162</v>
      </c>
      <c r="ML334" s="151">
        <v>1121</v>
      </c>
      <c r="MM334" s="151">
        <v>470</v>
      </c>
      <c r="MN334" s="151">
        <v>389</v>
      </c>
      <c r="MO334" s="151">
        <v>300</v>
      </c>
      <c r="MP334" s="151">
        <v>486</v>
      </c>
      <c r="MQ334" s="151">
        <v>10</v>
      </c>
      <c r="MR334" s="151">
        <v>36</v>
      </c>
      <c r="MS334" s="151">
        <v>361</v>
      </c>
      <c r="MT334" s="151">
        <v>2405</v>
      </c>
      <c r="MU334" s="151">
        <v>376</v>
      </c>
      <c r="MV334" s="151">
        <v>633</v>
      </c>
      <c r="MW334" s="151">
        <v>531</v>
      </c>
      <c r="MX334" s="151">
        <v>180</v>
      </c>
      <c r="MY334" s="151">
        <v>343</v>
      </c>
      <c r="MZ334" s="151">
        <v>1335</v>
      </c>
      <c r="NA334" s="151">
        <v>15311</v>
      </c>
      <c r="NB334" s="151">
        <v>1317</v>
      </c>
      <c r="NC334" s="151">
        <v>310</v>
      </c>
      <c r="ND334" s="151">
        <v>176</v>
      </c>
      <c r="NE334" s="151">
        <v>210</v>
      </c>
      <c r="NF334" s="151">
        <v>183</v>
      </c>
      <c r="NG334" s="151">
        <v>240</v>
      </c>
      <c r="NH334" s="151">
        <v>139</v>
      </c>
      <c r="NI334" s="151">
        <v>966</v>
      </c>
      <c r="NJ334" s="151">
        <v>699</v>
      </c>
      <c r="NK334" s="151">
        <v>165</v>
      </c>
      <c r="NL334" s="151">
        <v>89</v>
      </c>
      <c r="NM334" s="151">
        <v>1305</v>
      </c>
      <c r="NN334" s="151">
        <v>446</v>
      </c>
      <c r="NO334" s="151">
        <v>789</v>
      </c>
      <c r="NP334" s="151">
        <v>955</v>
      </c>
      <c r="NQ334" s="151">
        <v>942</v>
      </c>
      <c r="NR334" s="151">
        <v>723</v>
      </c>
      <c r="NS334" s="151">
        <v>407</v>
      </c>
      <c r="NT334" s="151">
        <v>615</v>
      </c>
      <c r="NU334" s="151">
        <v>183</v>
      </c>
      <c r="NV334" s="151">
        <v>155</v>
      </c>
      <c r="NW334" s="151">
        <v>532</v>
      </c>
      <c r="NX334" s="151">
        <v>9</v>
      </c>
      <c r="NY334" s="151">
        <v>121</v>
      </c>
      <c r="NZ334" s="151">
        <v>481</v>
      </c>
      <c r="OA334" s="151">
        <v>358</v>
      </c>
      <c r="OB334" s="151">
        <v>430</v>
      </c>
      <c r="OC334" s="151">
        <v>1564</v>
      </c>
      <c r="OD334" s="151"/>
      <c r="OE334" s="151">
        <v>0</v>
      </c>
      <c r="OF334" s="151">
        <v>115</v>
      </c>
      <c r="OG334" s="151">
        <v>76</v>
      </c>
      <c r="OH334" s="151"/>
      <c r="OI334" s="151"/>
      <c r="OJ334" s="151">
        <v>1705</v>
      </c>
      <c r="OK334" s="151">
        <v>2432</v>
      </c>
      <c r="OL334" s="151">
        <v>7129</v>
      </c>
      <c r="OM334" s="151">
        <v>6</v>
      </c>
      <c r="ON334" s="151"/>
      <c r="OO334" s="152">
        <v>1187</v>
      </c>
      <c r="OP334" s="142">
        <v>217452</v>
      </c>
      <c r="OQ334" s="153">
        <v>104093</v>
      </c>
      <c r="OR334" s="151"/>
      <c r="OS334" s="151"/>
      <c r="OT334" s="151">
        <v>22342</v>
      </c>
      <c r="OU334" s="151"/>
      <c r="OV334" s="151"/>
      <c r="OW334" s="151">
        <v>14209</v>
      </c>
      <c r="OX334" s="151">
        <v>-3860</v>
      </c>
      <c r="OY334" s="151"/>
      <c r="OZ334" s="151"/>
      <c r="PA334" s="151"/>
      <c r="PB334" s="151"/>
      <c r="PC334" s="151"/>
      <c r="PD334" s="151"/>
      <c r="PE334" s="151"/>
      <c r="PF334" s="151"/>
      <c r="PG334" s="151"/>
      <c r="PH334" s="151"/>
      <c r="PI334" s="151"/>
      <c r="PJ334" s="154"/>
      <c r="PK334" s="142">
        <v>136783</v>
      </c>
      <c r="PL334" s="142">
        <v>354236</v>
      </c>
    </row>
    <row r="335" spans="1:428" ht="15" x14ac:dyDescent="0.25">
      <c r="A335" s="156">
        <v>541511</v>
      </c>
      <c r="B335" s="157" t="s">
        <v>742</v>
      </c>
      <c r="C335" s="147" t="s">
        <v>513</v>
      </c>
      <c r="D335" s="153"/>
      <c r="E335" s="151"/>
      <c r="F335" s="151"/>
      <c r="G335" s="151"/>
      <c r="H335" s="151"/>
      <c r="I335" s="151"/>
      <c r="J335" s="151"/>
      <c r="K335" s="151"/>
      <c r="L335" s="151"/>
      <c r="M335" s="151"/>
      <c r="N335" s="151"/>
      <c r="O335" s="151"/>
      <c r="P335" s="151"/>
      <c r="Q335" s="151">
        <v>2220</v>
      </c>
      <c r="R335" s="151"/>
      <c r="S335" s="151">
        <v>497</v>
      </c>
      <c r="T335" s="151"/>
      <c r="U335" s="151"/>
      <c r="V335" s="151"/>
      <c r="W335" s="151"/>
      <c r="X335" s="151"/>
      <c r="Y335" s="151"/>
      <c r="Z335" s="151"/>
      <c r="AA335" s="151"/>
      <c r="AB335" s="151"/>
      <c r="AC335" s="151"/>
      <c r="AD335" s="151"/>
      <c r="AE335" s="151"/>
      <c r="AF335" s="151"/>
      <c r="AG335" s="151"/>
      <c r="AH335" s="151"/>
      <c r="AI335" s="151"/>
      <c r="AJ335" s="151"/>
      <c r="AK335" s="151"/>
      <c r="AL335" s="151"/>
      <c r="AM335" s="151"/>
      <c r="AN335" s="151"/>
      <c r="AO335" s="151"/>
      <c r="AP335" s="151"/>
      <c r="AQ335" s="151"/>
      <c r="AR335" s="151"/>
      <c r="AS335" s="151"/>
      <c r="AT335" s="151"/>
      <c r="AU335" s="151"/>
      <c r="AV335" s="151"/>
      <c r="AW335" s="151"/>
      <c r="AX335" s="151"/>
      <c r="AY335" s="151"/>
      <c r="AZ335" s="151"/>
      <c r="BA335" s="151"/>
      <c r="BB335" s="151"/>
      <c r="BC335" s="151"/>
      <c r="BD335" s="151"/>
      <c r="BE335" s="151"/>
      <c r="BF335" s="151"/>
      <c r="BG335" s="151"/>
      <c r="BH335" s="151"/>
      <c r="BI335" s="151"/>
      <c r="BJ335" s="151"/>
      <c r="BK335" s="151"/>
      <c r="BL335" s="151"/>
      <c r="BM335" s="151"/>
      <c r="BN335" s="151"/>
      <c r="BO335" s="151"/>
      <c r="BP335" s="151"/>
      <c r="BQ335" s="151">
        <v>22</v>
      </c>
      <c r="BR335" s="151"/>
      <c r="BS335" s="151"/>
      <c r="BT335" s="151"/>
      <c r="BU335" s="151"/>
      <c r="BV335" s="151"/>
      <c r="BW335" s="151"/>
      <c r="BX335" s="151"/>
      <c r="BY335" s="151">
        <v>614</v>
      </c>
      <c r="BZ335" s="151"/>
      <c r="CA335" s="151"/>
      <c r="CB335" s="151"/>
      <c r="CC335" s="151"/>
      <c r="CD335" s="151"/>
      <c r="CE335" s="151"/>
      <c r="CF335" s="151">
        <v>167</v>
      </c>
      <c r="CG335" s="151">
        <v>22</v>
      </c>
      <c r="CH335" s="151"/>
      <c r="CI335" s="151"/>
      <c r="CJ335" s="151"/>
      <c r="CK335" s="151"/>
      <c r="CL335" s="151">
        <v>167</v>
      </c>
      <c r="CM335" s="151">
        <v>597</v>
      </c>
      <c r="CN335" s="151">
        <v>57</v>
      </c>
      <c r="CO335" s="151"/>
      <c r="CP335" s="151">
        <v>32</v>
      </c>
      <c r="CQ335" s="151"/>
      <c r="CR335" s="151"/>
      <c r="CS335" s="151"/>
      <c r="CT335" s="151">
        <v>19</v>
      </c>
      <c r="CU335" s="151">
        <v>108</v>
      </c>
      <c r="CV335" s="151">
        <v>174</v>
      </c>
      <c r="CW335" s="151">
        <v>131</v>
      </c>
      <c r="CX335" s="151"/>
      <c r="CY335" s="151"/>
      <c r="CZ335" s="151"/>
      <c r="DA335" s="151"/>
      <c r="DB335" s="151"/>
      <c r="DC335" s="151"/>
      <c r="DD335" s="151"/>
      <c r="DE335" s="151"/>
      <c r="DF335" s="151"/>
      <c r="DG335" s="151"/>
      <c r="DH335" s="151">
        <v>145</v>
      </c>
      <c r="DI335" s="151">
        <v>119</v>
      </c>
      <c r="DJ335" s="151">
        <v>0</v>
      </c>
      <c r="DK335" s="151">
        <v>0</v>
      </c>
      <c r="DL335" s="151">
        <v>1</v>
      </c>
      <c r="DM335" s="151">
        <v>1</v>
      </c>
      <c r="DN335" s="151">
        <v>1</v>
      </c>
      <c r="DO335" s="151">
        <v>0</v>
      </c>
      <c r="DP335" s="151">
        <v>3</v>
      </c>
      <c r="DQ335" s="151">
        <v>2</v>
      </c>
      <c r="DR335" s="151">
        <v>9</v>
      </c>
      <c r="DS335" s="151">
        <v>10</v>
      </c>
      <c r="DT335" s="151">
        <v>58</v>
      </c>
      <c r="DU335" s="151">
        <v>3</v>
      </c>
      <c r="DV335" s="151">
        <v>30</v>
      </c>
      <c r="DW335" s="151">
        <v>19</v>
      </c>
      <c r="DX335" s="151">
        <v>33</v>
      </c>
      <c r="DY335" s="151">
        <v>88</v>
      </c>
      <c r="DZ335" s="151">
        <v>3</v>
      </c>
      <c r="EA335" s="151">
        <v>92</v>
      </c>
      <c r="EB335" s="151">
        <v>6</v>
      </c>
      <c r="EC335" s="151">
        <v>2</v>
      </c>
      <c r="ED335" s="151"/>
      <c r="EE335" s="151"/>
      <c r="EF335" s="151"/>
      <c r="EG335" s="151"/>
      <c r="EH335" s="151">
        <v>2</v>
      </c>
      <c r="EI335" s="151"/>
      <c r="EJ335" s="151"/>
      <c r="EK335" s="151"/>
      <c r="EL335" s="151"/>
      <c r="EM335" s="151"/>
      <c r="EN335" s="151"/>
      <c r="EO335" s="151"/>
      <c r="EP335" s="151"/>
      <c r="EQ335" s="151"/>
      <c r="ER335" s="151"/>
      <c r="ES335" s="151"/>
      <c r="ET335" s="151"/>
      <c r="EU335" s="151"/>
      <c r="EV335" s="151"/>
      <c r="EW335" s="151"/>
      <c r="EX335" s="151"/>
      <c r="EY335" s="151">
        <v>174</v>
      </c>
      <c r="EZ335" s="151">
        <v>12</v>
      </c>
      <c r="FA335" s="151"/>
      <c r="FB335" s="151"/>
      <c r="FC335" s="151"/>
      <c r="FD335" s="151"/>
      <c r="FE335" s="151"/>
      <c r="FF335" s="151">
        <v>99</v>
      </c>
      <c r="FG335" s="151">
        <v>258</v>
      </c>
      <c r="FH335" s="151">
        <v>265</v>
      </c>
      <c r="FI335" s="151"/>
      <c r="FJ335" s="151"/>
      <c r="FK335" s="151"/>
      <c r="FL335" s="151"/>
      <c r="FM335" s="151"/>
      <c r="FN335" s="151"/>
      <c r="FO335" s="151"/>
      <c r="FP335" s="151"/>
      <c r="FQ335" s="151"/>
      <c r="FR335" s="151"/>
      <c r="FS335" s="151"/>
      <c r="FT335" s="151"/>
      <c r="FU335" s="151"/>
      <c r="FV335" s="151"/>
      <c r="FW335" s="151"/>
      <c r="FX335" s="151"/>
      <c r="FY335" s="151">
        <v>1</v>
      </c>
      <c r="FZ335" s="151">
        <v>16</v>
      </c>
      <c r="GA335" s="151"/>
      <c r="GB335" s="151"/>
      <c r="GC335" s="151"/>
      <c r="GD335" s="151"/>
      <c r="GE335" s="151"/>
      <c r="GF335" s="151"/>
      <c r="GG335" s="151"/>
      <c r="GH335" s="151"/>
      <c r="GI335" s="151"/>
      <c r="GJ335" s="151"/>
      <c r="GK335" s="151"/>
      <c r="GL335" s="151"/>
      <c r="GM335" s="151"/>
      <c r="GN335" s="151"/>
      <c r="GO335" s="151"/>
      <c r="GP335" s="151"/>
      <c r="GQ335" s="151"/>
      <c r="GR335" s="151"/>
      <c r="GS335" s="151"/>
      <c r="GT335" s="151"/>
      <c r="GU335" s="151"/>
      <c r="GV335" s="151"/>
      <c r="GW335" s="151"/>
      <c r="GX335" s="151"/>
      <c r="GY335" s="151"/>
      <c r="GZ335" s="151"/>
      <c r="HA335" s="151"/>
      <c r="HB335" s="151"/>
      <c r="HC335" s="151"/>
      <c r="HD335" s="151"/>
      <c r="HE335" s="151"/>
      <c r="HF335" s="151"/>
      <c r="HG335" s="151"/>
      <c r="HH335" s="151"/>
      <c r="HI335" s="151"/>
      <c r="HJ335" s="151"/>
      <c r="HK335" s="151"/>
      <c r="HL335" s="151">
        <v>86</v>
      </c>
      <c r="HM335" s="151"/>
      <c r="HN335" s="151"/>
      <c r="HO335" s="151"/>
      <c r="HP335" s="151"/>
      <c r="HQ335" s="151"/>
      <c r="HR335" s="151"/>
      <c r="HS335" s="151"/>
      <c r="HT335" s="151"/>
      <c r="HU335" s="151"/>
      <c r="HV335" s="151"/>
      <c r="HW335" s="151"/>
      <c r="HX335" s="151"/>
      <c r="HY335" s="151"/>
      <c r="HZ335" s="151"/>
      <c r="IA335" s="151"/>
      <c r="IB335" s="151"/>
      <c r="IC335" s="151"/>
      <c r="ID335" s="151">
        <v>139</v>
      </c>
      <c r="IE335" s="151"/>
      <c r="IF335" s="151"/>
      <c r="IG335" s="151"/>
      <c r="IH335" s="151">
        <v>452</v>
      </c>
      <c r="II335" s="151"/>
      <c r="IJ335" s="151"/>
      <c r="IK335" s="151"/>
      <c r="IL335" s="151"/>
      <c r="IM335" s="151"/>
      <c r="IN335" s="151"/>
      <c r="IO335" s="151"/>
      <c r="IP335" s="151"/>
      <c r="IQ335" s="151"/>
      <c r="IR335" s="151"/>
      <c r="IS335" s="151"/>
      <c r="IT335" s="151"/>
      <c r="IU335" s="151"/>
      <c r="IV335" s="151"/>
      <c r="IW335" s="151"/>
      <c r="IX335" s="151"/>
      <c r="IY335" s="151"/>
      <c r="IZ335" s="151"/>
      <c r="JA335" s="151">
        <v>161</v>
      </c>
      <c r="JB335" s="151"/>
      <c r="JC335" s="151"/>
      <c r="JD335" s="151"/>
      <c r="JE335" s="151"/>
      <c r="JF335" s="151"/>
      <c r="JG335" s="151"/>
      <c r="JH335" s="151"/>
      <c r="JI335" s="151"/>
      <c r="JJ335" s="151"/>
      <c r="JK335" s="151"/>
      <c r="JL335" s="151"/>
      <c r="JM335" s="151"/>
      <c r="JN335" s="151"/>
      <c r="JO335" s="151"/>
      <c r="JP335" s="151"/>
      <c r="JQ335" s="151"/>
      <c r="JR335" s="151"/>
      <c r="JS335" s="151"/>
      <c r="JT335" s="151"/>
      <c r="JU335" s="151"/>
      <c r="JV335" s="151"/>
      <c r="JW335" s="151"/>
      <c r="JX335" s="151"/>
      <c r="JY335" s="151"/>
      <c r="JZ335" s="151"/>
      <c r="KA335" s="151"/>
      <c r="KB335" s="151"/>
      <c r="KC335" s="151"/>
      <c r="KD335" s="151"/>
      <c r="KE335" s="151"/>
      <c r="KF335" s="151"/>
      <c r="KG335" s="151"/>
      <c r="KH335" s="151"/>
      <c r="KI335" s="151"/>
      <c r="KJ335" s="151"/>
      <c r="KK335" s="151"/>
      <c r="KL335" s="151"/>
      <c r="KM335" s="151"/>
      <c r="KN335" s="151"/>
      <c r="KO335" s="151">
        <v>708</v>
      </c>
      <c r="KP335" s="151">
        <v>789</v>
      </c>
      <c r="KQ335" s="151">
        <v>2777</v>
      </c>
      <c r="KR335" s="151">
        <v>1</v>
      </c>
      <c r="KS335" s="151"/>
      <c r="KT335" s="151"/>
      <c r="KU335" s="151">
        <v>20</v>
      </c>
      <c r="KV335" s="151"/>
      <c r="KW335" s="151"/>
      <c r="KX335" s="151"/>
      <c r="KY335" s="151"/>
      <c r="KZ335" s="151"/>
      <c r="LA335" s="151"/>
      <c r="LB335" s="151">
        <v>787</v>
      </c>
      <c r="LC335" s="151"/>
      <c r="LD335" s="151"/>
      <c r="LE335" s="151"/>
      <c r="LF335" s="151"/>
      <c r="LG335" s="151"/>
      <c r="LH335" s="151"/>
      <c r="LI335" s="151"/>
      <c r="LJ335" s="151"/>
      <c r="LK335" s="151"/>
      <c r="LL335" s="151"/>
      <c r="LM335" s="151"/>
      <c r="LN335" s="151"/>
      <c r="LO335" s="151"/>
      <c r="LP335" s="151"/>
      <c r="LQ335" s="151"/>
      <c r="LR335" s="151"/>
      <c r="LS335" s="151"/>
      <c r="LT335" s="151"/>
      <c r="LU335" s="151"/>
      <c r="LV335" s="151"/>
      <c r="LW335" s="151"/>
      <c r="LX335" s="151"/>
      <c r="LY335" s="151"/>
      <c r="LZ335" s="151"/>
      <c r="MA335" s="151"/>
      <c r="MB335" s="151"/>
      <c r="MC335" s="151"/>
      <c r="MD335" s="151"/>
      <c r="ME335" s="151"/>
      <c r="MF335" s="151"/>
      <c r="MG335" s="151"/>
      <c r="MH335" s="151"/>
      <c r="MI335" s="151"/>
      <c r="MJ335" s="151"/>
      <c r="MK335" s="151"/>
      <c r="ML335" s="151"/>
      <c r="MM335" s="151"/>
      <c r="MN335" s="151"/>
      <c r="MO335" s="151"/>
      <c r="MP335" s="151"/>
      <c r="MQ335" s="151"/>
      <c r="MR335" s="151"/>
      <c r="MS335" s="151"/>
      <c r="MT335" s="151"/>
      <c r="MU335" s="151"/>
      <c r="MV335" s="151"/>
      <c r="MW335" s="151"/>
      <c r="MX335" s="151"/>
      <c r="MY335" s="151"/>
      <c r="MZ335" s="151"/>
      <c r="NA335" s="151"/>
      <c r="NB335" s="151"/>
      <c r="NC335" s="151"/>
      <c r="ND335" s="151"/>
      <c r="NE335" s="151"/>
      <c r="NF335" s="151"/>
      <c r="NG335" s="151"/>
      <c r="NH335" s="151"/>
      <c r="NI335" s="151"/>
      <c r="NJ335" s="151"/>
      <c r="NK335" s="151"/>
      <c r="NL335" s="151"/>
      <c r="NM335" s="151"/>
      <c r="NN335" s="151"/>
      <c r="NO335" s="151"/>
      <c r="NP335" s="151"/>
      <c r="NQ335" s="151"/>
      <c r="NR335" s="151"/>
      <c r="NS335" s="151"/>
      <c r="NT335" s="151"/>
      <c r="NU335" s="151"/>
      <c r="NV335" s="151"/>
      <c r="NW335" s="151"/>
      <c r="NX335" s="151"/>
      <c r="NY335" s="151"/>
      <c r="NZ335" s="151"/>
      <c r="OA335" s="151"/>
      <c r="OB335" s="151"/>
      <c r="OC335" s="151"/>
      <c r="OD335" s="151"/>
      <c r="OE335" s="151"/>
      <c r="OF335" s="151"/>
      <c r="OG335" s="151"/>
      <c r="OH335" s="151"/>
      <c r="OI335" s="151"/>
      <c r="OJ335" s="151"/>
      <c r="OK335" s="151"/>
      <c r="OL335" s="151"/>
      <c r="OM335" s="151"/>
      <c r="ON335" s="151"/>
      <c r="OO335" s="152"/>
      <c r="OP335" s="142">
        <v>12200</v>
      </c>
      <c r="OQ335" s="153"/>
      <c r="OR335" s="151"/>
      <c r="OS335" s="151">
        <v>224926</v>
      </c>
      <c r="OT335" s="151"/>
      <c r="OU335" s="151"/>
      <c r="OV335" s="151"/>
      <c r="OW335" s="151">
        <v>11016</v>
      </c>
      <c r="OX335" s="151">
        <v>-13253</v>
      </c>
      <c r="OY335" s="151"/>
      <c r="OZ335" s="151"/>
      <c r="PA335" s="151">
        <v>7374</v>
      </c>
      <c r="PB335" s="151"/>
      <c r="PC335" s="151"/>
      <c r="PD335" s="151"/>
      <c r="PE335" s="151">
        <v>21084</v>
      </c>
      <c r="PF335" s="151"/>
      <c r="PG335" s="151"/>
      <c r="PH335" s="151"/>
      <c r="PI335" s="151">
        <v>8235</v>
      </c>
      <c r="PJ335" s="154"/>
      <c r="PK335" s="142">
        <v>259383</v>
      </c>
      <c r="PL335" s="142">
        <v>271583</v>
      </c>
    </row>
    <row r="336" spans="1:428" ht="15" x14ac:dyDescent="0.25">
      <c r="A336" s="156">
        <v>541512</v>
      </c>
      <c r="B336" s="157" t="s">
        <v>739</v>
      </c>
      <c r="C336" s="147" t="s">
        <v>514</v>
      </c>
      <c r="D336" s="153">
        <v>1</v>
      </c>
      <c r="E336" s="151">
        <v>83</v>
      </c>
      <c r="F336" s="151">
        <v>51</v>
      </c>
      <c r="G336" s="151">
        <v>47</v>
      </c>
      <c r="H336" s="151">
        <v>23</v>
      </c>
      <c r="I336" s="151">
        <v>29</v>
      </c>
      <c r="J336" s="151">
        <v>19</v>
      </c>
      <c r="K336" s="151">
        <v>12</v>
      </c>
      <c r="L336" s="151">
        <v>27</v>
      </c>
      <c r="M336" s="151">
        <v>12</v>
      </c>
      <c r="N336" s="151">
        <v>2</v>
      </c>
      <c r="O336" s="151">
        <v>2</v>
      </c>
      <c r="P336" s="151">
        <v>22</v>
      </c>
      <c r="Q336" s="151">
        <v>232</v>
      </c>
      <c r="R336" s="151">
        <v>7</v>
      </c>
      <c r="S336" s="151">
        <v>17</v>
      </c>
      <c r="T336" s="151">
        <v>17</v>
      </c>
      <c r="U336" s="151">
        <v>8</v>
      </c>
      <c r="V336" s="151">
        <v>8</v>
      </c>
      <c r="W336" s="151">
        <v>33</v>
      </c>
      <c r="X336" s="151">
        <v>67</v>
      </c>
      <c r="Y336" s="151">
        <v>1062</v>
      </c>
      <c r="Z336" s="151">
        <v>413</v>
      </c>
      <c r="AA336" s="151">
        <v>71</v>
      </c>
      <c r="AB336" s="151">
        <v>68</v>
      </c>
      <c r="AC336" s="151">
        <v>236</v>
      </c>
      <c r="AD336" s="151">
        <v>507</v>
      </c>
      <c r="AE336" s="151">
        <v>123</v>
      </c>
      <c r="AF336" s="151">
        <v>272</v>
      </c>
      <c r="AG336" s="151">
        <v>146</v>
      </c>
      <c r="AH336" s="151">
        <v>420</v>
      </c>
      <c r="AI336" s="151">
        <v>216</v>
      </c>
      <c r="AJ336" s="151">
        <v>203</v>
      </c>
      <c r="AK336" s="151">
        <v>180</v>
      </c>
      <c r="AL336" s="151">
        <v>392</v>
      </c>
      <c r="AM336" s="151">
        <v>332</v>
      </c>
      <c r="AN336" s="151">
        <v>81</v>
      </c>
      <c r="AO336" s="151">
        <v>35</v>
      </c>
      <c r="AP336" s="151">
        <v>33</v>
      </c>
      <c r="AQ336" s="151">
        <v>51</v>
      </c>
      <c r="AR336" s="151">
        <v>14</v>
      </c>
      <c r="AS336" s="151">
        <v>82</v>
      </c>
      <c r="AT336" s="151">
        <v>16</v>
      </c>
      <c r="AU336" s="151">
        <v>89</v>
      </c>
      <c r="AV336" s="151">
        <v>7</v>
      </c>
      <c r="AW336" s="151">
        <v>42</v>
      </c>
      <c r="AX336" s="151">
        <v>6</v>
      </c>
      <c r="AY336" s="151">
        <v>7</v>
      </c>
      <c r="AZ336" s="151">
        <v>15</v>
      </c>
      <c r="BA336" s="151">
        <v>5</v>
      </c>
      <c r="BB336" s="151">
        <v>14</v>
      </c>
      <c r="BC336" s="151">
        <v>14</v>
      </c>
      <c r="BD336" s="151">
        <v>104</v>
      </c>
      <c r="BE336" s="151">
        <v>29</v>
      </c>
      <c r="BF336" s="151">
        <v>6</v>
      </c>
      <c r="BG336" s="151">
        <v>1</v>
      </c>
      <c r="BH336" s="151">
        <v>27</v>
      </c>
      <c r="BI336" s="151">
        <v>4</v>
      </c>
      <c r="BJ336" s="151">
        <v>19</v>
      </c>
      <c r="BK336" s="151">
        <v>16</v>
      </c>
      <c r="BL336" s="151">
        <v>23</v>
      </c>
      <c r="BM336" s="151">
        <v>31</v>
      </c>
      <c r="BN336" s="151">
        <v>10</v>
      </c>
      <c r="BO336" s="151">
        <v>14</v>
      </c>
      <c r="BP336" s="151">
        <v>18</v>
      </c>
      <c r="BQ336" s="151">
        <v>25</v>
      </c>
      <c r="BR336" s="151">
        <v>99</v>
      </c>
      <c r="BS336" s="151">
        <v>70</v>
      </c>
      <c r="BT336" s="151">
        <v>14</v>
      </c>
      <c r="BU336" s="151">
        <v>13</v>
      </c>
      <c r="BV336" s="151">
        <v>9</v>
      </c>
      <c r="BW336" s="151">
        <v>18</v>
      </c>
      <c r="BX336" s="151">
        <v>20</v>
      </c>
      <c r="BY336" s="151">
        <v>71</v>
      </c>
      <c r="BZ336" s="151">
        <v>88</v>
      </c>
      <c r="CA336" s="151">
        <v>40</v>
      </c>
      <c r="CB336" s="151">
        <v>5</v>
      </c>
      <c r="CC336" s="151">
        <v>58</v>
      </c>
      <c r="CD336" s="151">
        <v>11</v>
      </c>
      <c r="CE336" s="151">
        <v>10</v>
      </c>
      <c r="CF336" s="151">
        <v>85</v>
      </c>
      <c r="CG336" s="151">
        <v>26</v>
      </c>
      <c r="CH336" s="151">
        <v>42</v>
      </c>
      <c r="CI336" s="151">
        <v>12</v>
      </c>
      <c r="CJ336" s="151">
        <v>47</v>
      </c>
      <c r="CK336" s="151">
        <v>20</v>
      </c>
      <c r="CL336" s="151">
        <v>13</v>
      </c>
      <c r="CM336" s="151">
        <v>73</v>
      </c>
      <c r="CN336" s="151">
        <v>17</v>
      </c>
      <c r="CO336" s="151">
        <v>2</v>
      </c>
      <c r="CP336" s="151">
        <v>90</v>
      </c>
      <c r="CQ336" s="151">
        <v>15</v>
      </c>
      <c r="CR336" s="151">
        <v>59</v>
      </c>
      <c r="CS336" s="151">
        <v>12</v>
      </c>
      <c r="CT336" s="151">
        <v>18</v>
      </c>
      <c r="CU336" s="151">
        <v>25</v>
      </c>
      <c r="CV336" s="151">
        <v>19</v>
      </c>
      <c r="CW336" s="151">
        <v>26</v>
      </c>
      <c r="CX336" s="151">
        <v>41</v>
      </c>
      <c r="CY336" s="151">
        <v>2</v>
      </c>
      <c r="CZ336" s="151">
        <v>10</v>
      </c>
      <c r="DA336" s="151">
        <v>57</v>
      </c>
      <c r="DB336" s="151">
        <v>15</v>
      </c>
      <c r="DC336" s="151">
        <v>46</v>
      </c>
      <c r="DD336" s="151">
        <v>42</v>
      </c>
      <c r="DE336" s="151">
        <v>6</v>
      </c>
      <c r="DF336" s="151">
        <v>16</v>
      </c>
      <c r="DG336" s="151">
        <v>9</v>
      </c>
      <c r="DH336" s="151">
        <v>51</v>
      </c>
      <c r="DI336" s="151">
        <v>40</v>
      </c>
      <c r="DJ336" s="151">
        <v>0</v>
      </c>
      <c r="DK336" s="151">
        <v>1</v>
      </c>
      <c r="DL336" s="151">
        <v>1</v>
      </c>
      <c r="DM336" s="151">
        <v>1</v>
      </c>
      <c r="DN336" s="151">
        <v>33</v>
      </c>
      <c r="DO336" s="151">
        <v>0</v>
      </c>
      <c r="DP336" s="151">
        <v>15</v>
      </c>
      <c r="DQ336" s="151">
        <v>7</v>
      </c>
      <c r="DR336" s="151">
        <v>4</v>
      </c>
      <c r="DS336" s="151">
        <v>81</v>
      </c>
      <c r="DT336" s="151">
        <v>59</v>
      </c>
      <c r="DU336" s="151">
        <v>0</v>
      </c>
      <c r="DV336" s="151">
        <v>9</v>
      </c>
      <c r="DW336" s="151">
        <v>1</v>
      </c>
      <c r="DX336" s="151">
        <v>4</v>
      </c>
      <c r="DY336" s="151">
        <v>11</v>
      </c>
      <c r="DZ336" s="151">
        <v>5</v>
      </c>
      <c r="EA336" s="151">
        <v>11</v>
      </c>
      <c r="EB336" s="151">
        <v>0</v>
      </c>
      <c r="EC336" s="151">
        <v>0</v>
      </c>
      <c r="ED336" s="151"/>
      <c r="EE336" s="151">
        <v>18</v>
      </c>
      <c r="EF336" s="151">
        <v>0</v>
      </c>
      <c r="EG336" s="151">
        <v>1</v>
      </c>
      <c r="EH336" s="151">
        <v>0</v>
      </c>
      <c r="EI336" s="151">
        <v>5</v>
      </c>
      <c r="EJ336" s="151">
        <v>15</v>
      </c>
      <c r="EK336" s="151">
        <v>7</v>
      </c>
      <c r="EL336" s="151">
        <v>7</v>
      </c>
      <c r="EM336" s="151"/>
      <c r="EN336" s="151">
        <v>11</v>
      </c>
      <c r="EO336" s="151">
        <v>10</v>
      </c>
      <c r="EP336" s="151"/>
      <c r="EQ336" s="151">
        <v>20</v>
      </c>
      <c r="ER336" s="151">
        <v>13</v>
      </c>
      <c r="ES336" s="151">
        <v>40</v>
      </c>
      <c r="ET336" s="151">
        <v>8</v>
      </c>
      <c r="EU336" s="151">
        <v>32</v>
      </c>
      <c r="EV336" s="151">
        <v>13</v>
      </c>
      <c r="EW336" s="151">
        <v>0</v>
      </c>
      <c r="EX336" s="151">
        <v>25</v>
      </c>
      <c r="EY336" s="151">
        <v>33</v>
      </c>
      <c r="EZ336" s="151">
        <v>35</v>
      </c>
      <c r="FA336" s="151">
        <v>62</v>
      </c>
      <c r="FB336" s="151">
        <v>51</v>
      </c>
      <c r="FC336" s="151">
        <v>36</v>
      </c>
      <c r="FD336" s="151">
        <v>51</v>
      </c>
      <c r="FE336" s="151">
        <v>46</v>
      </c>
      <c r="FF336" s="151">
        <v>2163</v>
      </c>
      <c r="FG336" s="151">
        <v>417</v>
      </c>
      <c r="FH336" s="151">
        <v>143</v>
      </c>
      <c r="FI336" s="151">
        <v>179</v>
      </c>
      <c r="FJ336" s="151">
        <v>26</v>
      </c>
      <c r="FK336" s="151">
        <v>52</v>
      </c>
      <c r="FL336" s="151">
        <v>91</v>
      </c>
      <c r="FM336" s="151">
        <v>23</v>
      </c>
      <c r="FN336" s="151">
        <v>8</v>
      </c>
      <c r="FO336" s="151">
        <v>7</v>
      </c>
      <c r="FP336" s="151">
        <v>7</v>
      </c>
      <c r="FQ336" s="151">
        <v>41</v>
      </c>
      <c r="FR336" s="151">
        <v>34</v>
      </c>
      <c r="FS336" s="151">
        <v>8</v>
      </c>
      <c r="FT336" s="151">
        <v>20</v>
      </c>
      <c r="FU336" s="151">
        <v>18</v>
      </c>
      <c r="FV336" s="151">
        <v>19</v>
      </c>
      <c r="FW336" s="151">
        <v>105</v>
      </c>
      <c r="FX336" s="151">
        <v>28</v>
      </c>
      <c r="FY336" s="151">
        <v>66</v>
      </c>
      <c r="FZ336" s="151">
        <v>98</v>
      </c>
      <c r="GA336" s="151">
        <v>16</v>
      </c>
      <c r="GB336" s="151">
        <v>18</v>
      </c>
      <c r="GC336" s="151">
        <v>22</v>
      </c>
      <c r="GD336" s="151">
        <v>30</v>
      </c>
      <c r="GE336" s="151">
        <v>31</v>
      </c>
      <c r="GF336" s="151">
        <v>4</v>
      </c>
      <c r="GG336" s="151">
        <v>7</v>
      </c>
      <c r="GH336" s="151">
        <v>50</v>
      </c>
      <c r="GI336" s="151">
        <v>97</v>
      </c>
      <c r="GJ336" s="151">
        <v>30</v>
      </c>
      <c r="GK336" s="151">
        <v>18</v>
      </c>
      <c r="GL336" s="151">
        <v>16</v>
      </c>
      <c r="GM336" s="151">
        <v>8</v>
      </c>
      <c r="GN336" s="151">
        <v>4</v>
      </c>
      <c r="GO336" s="151">
        <v>2</v>
      </c>
      <c r="GP336" s="151">
        <v>7</v>
      </c>
      <c r="GQ336" s="151">
        <v>50</v>
      </c>
      <c r="GR336" s="151">
        <v>27</v>
      </c>
      <c r="GS336" s="151">
        <v>42</v>
      </c>
      <c r="GT336" s="151">
        <v>46</v>
      </c>
      <c r="GU336" s="151">
        <v>22</v>
      </c>
      <c r="GV336" s="151">
        <v>57</v>
      </c>
      <c r="GW336" s="151">
        <v>7</v>
      </c>
      <c r="GX336" s="151">
        <v>61</v>
      </c>
      <c r="GY336" s="151">
        <v>55</v>
      </c>
      <c r="GZ336" s="151">
        <v>18</v>
      </c>
      <c r="HA336" s="151">
        <v>147</v>
      </c>
      <c r="HB336" s="151">
        <v>33</v>
      </c>
      <c r="HC336" s="151">
        <v>27</v>
      </c>
      <c r="HD336" s="151">
        <v>12</v>
      </c>
      <c r="HE336" s="151">
        <v>26</v>
      </c>
      <c r="HF336" s="151">
        <v>40</v>
      </c>
      <c r="HG336" s="151">
        <v>37</v>
      </c>
      <c r="HH336" s="151">
        <v>52</v>
      </c>
      <c r="HI336" s="151">
        <v>32</v>
      </c>
      <c r="HJ336" s="151">
        <v>27</v>
      </c>
      <c r="HK336" s="151"/>
      <c r="HL336" s="151">
        <v>61</v>
      </c>
      <c r="HM336" s="151">
        <v>8</v>
      </c>
      <c r="HN336" s="151">
        <v>22</v>
      </c>
      <c r="HO336" s="151">
        <v>14</v>
      </c>
      <c r="HP336" s="151">
        <v>8</v>
      </c>
      <c r="HQ336" s="151">
        <v>9</v>
      </c>
      <c r="HR336" s="151">
        <v>20</v>
      </c>
      <c r="HS336" s="151">
        <v>4</v>
      </c>
      <c r="HT336" s="151">
        <v>3</v>
      </c>
      <c r="HU336" s="151">
        <v>16</v>
      </c>
      <c r="HV336" s="151">
        <v>48</v>
      </c>
      <c r="HW336" s="151">
        <v>33</v>
      </c>
      <c r="HX336" s="151">
        <v>127</v>
      </c>
      <c r="HY336" s="151">
        <v>29</v>
      </c>
      <c r="HZ336" s="151">
        <v>12</v>
      </c>
      <c r="IA336" s="151">
        <v>17</v>
      </c>
      <c r="IB336" s="151">
        <v>9</v>
      </c>
      <c r="IC336" s="151">
        <v>293</v>
      </c>
      <c r="ID336" s="151">
        <v>8</v>
      </c>
      <c r="IE336" s="151">
        <v>63</v>
      </c>
      <c r="IF336" s="151">
        <v>13</v>
      </c>
      <c r="IG336" s="151">
        <v>7</v>
      </c>
      <c r="IH336" s="151">
        <v>8</v>
      </c>
      <c r="II336" s="151">
        <v>5</v>
      </c>
      <c r="IJ336" s="151">
        <v>25</v>
      </c>
      <c r="IK336" s="151">
        <v>8</v>
      </c>
      <c r="IL336" s="151">
        <v>11</v>
      </c>
      <c r="IM336" s="151">
        <v>49</v>
      </c>
      <c r="IN336" s="151">
        <v>24</v>
      </c>
      <c r="IO336" s="151">
        <v>7</v>
      </c>
      <c r="IP336" s="151">
        <v>10</v>
      </c>
      <c r="IQ336" s="151">
        <v>61</v>
      </c>
      <c r="IR336" s="151">
        <v>15</v>
      </c>
      <c r="IS336" s="151">
        <v>35</v>
      </c>
      <c r="IT336" s="151">
        <v>5</v>
      </c>
      <c r="IU336" s="151">
        <v>2</v>
      </c>
      <c r="IV336" s="151">
        <v>17</v>
      </c>
      <c r="IW336" s="151">
        <v>8</v>
      </c>
      <c r="IX336" s="151">
        <v>19</v>
      </c>
      <c r="IY336" s="151">
        <v>25</v>
      </c>
      <c r="IZ336" s="151">
        <v>1</v>
      </c>
      <c r="JA336" s="151">
        <v>16</v>
      </c>
      <c r="JB336" s="151">
        <v>76</v>
      </c>
      <c r="JC336" s="151">
        <v>39</v>
      </c>
      <c r="JD336" s="151">
        <v>14</v>
      </c>
      <c r="JE336" s="151">
        <v>4</v>
      </c>
      <c r="JF336" s="151">
        <v>23</v>
      </c>
      <c r="JG336" s="151">
        <v>16</v>
      </c>
      <c r="JH336" s="151">
        <v>293</v>
      </c>
      <c r="JI336" s="151">
        <v>19</v>
      </c>
      <c r="JJ336" s="151">
        <v>16</v>
      </c>
      <c r="JK336" s="151">
        <v>40</v>
      </c>
      <c r="JL336" s="151">
        <v>797</v>
      </c>
      <c r="JM336" s="151">
        <v>1781</v>
      </c>
      <c r="JN336" s="151">
        <v>2379</v>
      </c>
      <c r="JO336" s="151">
        <v>1350</v>
      </c>
      <c r="JP336" s="151">
        <v>2168</v>
      </c>
      <c r="JQ336" s="151">
        <v>545</v>
      </c>
      <c r="JR336" s="151">
        <v>1153</v>
      </c>
      <c r="JS336" s="151">
        <v>316</v>
      </c>
      <c r="JT336" s="151">
        <v>2283</v>
      </c>
      <c r="JU336" s="151">
        <v>153</v>
      </c>
      <c r="JV336" s="151"/>
      <c r="JW336" s="151">
        <v>3307</v>
      </c>
      <c r="JX336" s="151">
        <v>707</v>
      </c>
      <c r="JY336" s="151">
        <v>1096</v>
      </c>
      <c r="JZ336" s="151">
        <v>605</v>
      </c>
      <c r="KA336" s="151">
        <v>584</v>
      </c>
      <c r="KB336" s="151">
        <v>713</v>
      </c>
      <c r="KC336" s="151">
        <v>436</v>
      </c>
      <c r="KD336" s="151">
        <v>1282</v>
      </c>
      <c r="KE336" s="151">
        <v>665</v>
      </c>
      <c r="KF336" s="151">
        <v>331</v>
      </c>
      <c r="KG336" s="151">
        <v>1091</v>
      </c>
      <c r="KH336" s="151">
        <v>13</v>
      </c>
      <c r="KI336" s="151">
        <v>426</v>
      </c>
      <c r="KJ336" s="151">
        <v>134</v>
      </c>
      <c r="KK336" s="151">
        <v>4</v>
      </c>
      <c r="KL336" s="151">
        <v>104</v>
      </c>
      <c r="KM336" s="151"/>
      <c r="KN336" s="151">
        <v>238</v>
      </c>
      <c r="KO336" s="151">
        <v>190</v>
      </c>
      <c r="KP336" s="151">
        <v>139</v>
      </c>
      <c r="KQ336" s="151">
        <v>367</v>
      </c>
      <c r="KR336" s="151">
        <v>65</v>
      </c>
      <c r="KS336" s="151">
        <v>2614</v>
      </c>
      <c r="KT336" s="151">
        <v>262</v>
      </c>
      <c r="KU336" s="151">
        <v>16</v>
      </c>
      <c r="KV336" s="151">
        <v>88</v>
      </c>
      <c r="KW336" s="151">
        <v>139</v>
      </c>
      <c r="KX336" s="151">
        <v>1208</v>
      </c>
      <c r="KY336" s="151">
        <v>1823</v>
      </c>
      <c r="KZ336" s="151">
        <v>172</v>
      </c>
      <c r="LA336" s="151">
        <v>4060</v>
      </c>
      <c r="LB336" s="151">
        <v>1670</v>
      </c>
      <c r="LC336" s="151">
        <v>1</v>
      </c>
      <c r="LD336" s="151">
        <v>1852</v>
      </c>
      <c r="LE336" s="151">
        <v>2921</v>
      </c>
      <c r="LF336" s="151">
        <v>3442</v>
      </c>
      <c r="LG336" s="151">
        <v>3972</v>
      </c>
      <c r="LH336" s="151">
        <v>1044</v>
      </c>
      <c r="LI336" s="151">
        <v>3205</v>
      </c>
      <c r="LJ336" s="151">
        <v>1013</v>
      </c>
      <c r="LK336" s="151">
        <v>1264</v>
      </c>
      <c r="LL336" s="151">
        <v>725</v>
      </c>
      <c r="LM336" s="151">
        <v>1</v>
      </c>
      <c r="LN336" s="151">
        <v>2783</v>
      </c>
      <c r="LO336" s="151">
        <v>96</v>
      </c>
      <c r="LP336" s="151">
        <v>153</v>
      </c>
      <c r="LQ336" s="151">
        <v>43</v>
      </c>
      <c r="LR336" s="151">
        <v>18</v>
      </c>
      <c r="LS336" s="151">
        <v>2329</v>
      </c>
      <c r="LT336" s="151">
        <v>514</v>
      </c>
      <c r="LU336" s="151">
        <v>2226</v>
      </c>
      <c r="LV336" s="151">
        <v>615</v>
      </c>
      <c r="LW336" s="151">
        <v>671</v>
      </c>
      <c r="LX336" s="151">
        <v>333</v>
      </c>
      <c r="LY336" s="151">
        <v>976</v>
      </c>
      <c r="LZ336" s="151">
        <v>516</v>
      </c>
      <c r="MA336" s="151">
        <v>1404</v>
      </c>
      <c r="MB336" s="151">
        <v>546</v>
      </c>
      <c r="MC336" s="151">
        <v>78</v>
      </c>
      <c r="MD336" s="151">
        <v>24</v>
      </c>
      <c r="ME336" s="151">
        <v>18</v>
      </c>
      <c r="MF336" s="151">
        <v>685</v>
      </c>
      <c r="MG336" s="151">
        <v>1809</v>
      </c>
      <c r="MH336" s="151">
        <v>2869</v>
      </c>
      <c r="MI336" s="151">
        <v>667</v>
      </c>
      <c r="MJ336" s="151">
        <v>545</v>
      </c>
      <c r="MK336" s="151">
        <v>1372</v>
      </c>
      <c r="ML336" s="151">
        <v>2143</v>
      </c>
      <c r="MM336" s="151">
        <v>1184</v>
      </c>
      <c r="MN336" s="151">
        <v>944</v>
      </c>
      <c r="MO336" s="151">
        <v>754</v>
      </c>
      <c r="MP336" s="151">
        <v>357</v>
      </c>
      <c r="MQ336" s="151">
        <v>27</v>
      </c>
      <c r="MR336" s="151">
        <v>27</v>
      </c>
      <c r="MS336" s="151">
        <v>536</v>
      </c>
      <c r="MT336" s="151">
        <v>1281</v>
      </c>
      <c r="MU336" s="151">
        <v>192</v>
      </c>
      <c r="MV336" s="151">
        <v>158</v>
      </c>
      <c r="MW336" s="151">
        <v>593</v>
      </c>
      <c r="MX336" s="151">
        <v>34</v>
      </c>
      <c r="MY336" s="151">
        <v>146</v>
      </c>
      <c r="MZ336" s="151">
        <v>107</v>
      </c>
      <c r="NA336" s="151">
        <v>2663</v>
      </c>
      <c r="NB336" s="151">
        <v>459</v>
      </c>
      <c r="NC336" s="151">
        <v>106</v>
      </c>
      <c r="ND336" s="151">
        <v>289</v>
      </c>
      <c r="NE336" s="151">
        <v>147</v>
      </c>
      <c r="NF336" s="151">
        <v>372</v>
      </c>
      <c r="NG336" s="151">
        <v>31</v>
      </c>
      <c r="NH336" s="151">
        <v>50</v>
      </c>
      <c r="NI336" s="151">
        <v>48</v>
      </c>
      <c r="NJ336" s="151">
        <v>111</v>
      </c>
      <c r="NK336" s="151">
        <v>48</v>
      </c>
      <c r="NL336" s="151">
        <v>80</v>
      </c>
      <c r="NM336" s="151">
        <v>420</v>
      </c>
      <c r="NN336" s="151">
        <v>222</v>
      </c>
      <c r="NO336" s="151">
        <v>785</v>
      </c>
      <c r="NP336" s="151">
        <v>936</v>
      </c>
      <c r="NQ336" s="151">
        <v>2199</v>
      </c>
      <c r="NR336" s="151">
        <v>283</v>
      </c>
      <c r="NS336" s="151">
        <v>391</v>
      </c>
      <c r="NT336" s="151">
        <v>121</v>
      </c>
      <c r="NU336" s="151">
        <v>215</v>
      </c>
      <c r="NV336" s="151">
        <v>80</v>
      </c>
      <c r="NW336" s="151">
        <v>235</v>
      </c>
      <c r="NX336" s="151">
        <v>5</v>
      </c>
      <c r="NY336" s="151">
        <v>96</v>
      </c>
      <c r="NZ336" s="151">
        <v>300</v>
      </c>
      <c r="OA336" s="151">
        <v>264</v>
      </c>
      <c r="OB336" s="151">
        <v>214</v>
      </c>
      <c r="OC336" s="151">
        <v>556</v>
      </c>
      <c r="OD336" s="151"/>
      <c r="OE336" s="151">
        <v>2427</v>
      </c>
      <c r="OF336" s="151">
        <v>11139</v>
      </c>
      <c r="OG336" s="151">
        <v>27</v>
      </c>
      <c r="OH336" s="151"/>
      <c r="OI336" s="151"/>
      <c r="OJ336" s="151">
        <v>4516</v>
      </c>
      <c r="OK336" s="151">
        <v>5685</v>
      </c>
      <c r="OL336" s="151">
        <v>14104</v>
      </c>
      <c r="OM336" s="151">
        <v>56</v>
      </c>
      <c r="ON336" s="151">
        <v>6</v>
      </c>
      <c r="OO336" s="152">
        <v>4354</v>
      </c>
      <c r="OP336" s="142">
        <v>155614</v>
      </c>
      <c r="OQ336" s="153"/>
      <c r="OR336" s="151">
        <v>37753</v>
      </c>
      <c r="OS336" s="151"/>
      <c r="OT336" s="151"/>
      <c r="OU336" s="151"/>
      <c r="OV336" s="151"/>
      <c r="OW336" s="151">
        <v>11216</v>
      </c>
      <c r="OX336" s="151">
        <v>-13328</v>
      </c>
      <c r="OY336" s="151"/>
      <c r="OZ336" s="151">
        <v>3669</v>
      </c>
      <c r="PA336" s="151"/>
      <c r="PB336" s="151"/>
      <c r="PC336" s="151"/>
      <c r="PD336" s="151"/>
      <c r="PE336" s="151"/>
      <c r="PF336" s="151"/>
      <c r="PG336" s="151"/>
      <c r="PH336" s="151">
        <v>2338</v>
      </c>
      <c r="PI336" s="151"/>
      <c r="PJ336" s="154"/>
      <c r="PK336" s="142">
        <v>41648</v>
      </c>
      <c r="PL336" s="142">
        <v>197262</v>
      </c>
    </row>
    <row r="337" spans="1:428" ht="15" x14ac:dyDescent="0.25">
      <c r="A337" s="156" t="s">
        <v>652</v>
      </c>
      <c r="B337" s="157" t="s">
        <v>739</v>
      </c>
      <c r="C337" s="147" t="s">
        <v>515</v>
      </c>
      <c r="D337" s="153">
        <v>1</v>
      </c>
      <c r="E337" s="151">
        <v>48</v>
      </c>
      <c r="F337" s="151">
        <v>29</v>
      </c>
      <c r="G337" s="151">
        <v>27</v>
      </c>
      <c r="H337" s="151">
        <v>13</v>
      </c>
      <c r="I337" s="151">
        <v>16</v>
      </c>
      <c r="J337" s="151">
        <v>12</v>
      </c>
      <c r="K337" s="151">
        <v>7</v>
      </c>
      <c r="L337" s="151">
        <v>16</v>
      </c>
      <c r="M337" s="151">
        <v>7</v>
      </c>
      <c r="N337" s="151">
        <v>1</v>
      </c>
      <c r="O337" s="151">
        <v>1</v>
      </c>
      <c r="P337" s="151">
        <v>6</v>
      </c>
      <c r="Q337" s="151">
        <v>31</v>
      </c>
      <c r="R337" s="151">
        <v>1</v>
      </c>
      <c r="S337" s="151">
        <v>0</v>
      </c>
      <c r="T337" s="151">
        <v>3</v>
      </c>
      <c r="U337" s="151">
        <v>1</v>
      </c>
      <c r="V337" s="151">
        <v>2</v>
      </c>
      <c r="W337" s="151">
        <v>4</v>
      </c>
      <c r="X337" s="151">
        <v>9</v>
      </c>
      <c r="Y337" s="151">
        <v>565</v>
      </c>
      <c r="Z337" s="151">
        <v>306</v>
      </c>
      <c r="AA337" s="151">
        <v>24</v>
      </c>
      <c r="AB337" s="151">
        <v>41</v>
      </c>
      <c r="AC337" s="151">
        <v>127</v>
      </c>
      <c r="AD337" s="151">
        <v>291</v>
      </c>
      <c r="AE337" s="151">
        <v>71</v>
      </c>
      <c r="AF337" s="151">
        <v>158</v>
      </c>
      <c r="AG337" s="151">
        <v>111</v>
      </c>
      <c r="AH337" s="151">
        <v>235</v>
      </c>
      <c r="AI337" s="151">
        <v>115</v>
      </c>
      <c r="AJ337" s="151">
        <v>105</v>
      </c>
      <c r="AK337" s="151">
        <v>106</v>
      </c>
      <c r="AL337" s="151">
        <v>257</v>
      </c>
      <c r="AM337" s="151">
        <v>198</v>
      </c>
      <c r="AN337" s="151">
        <v>9</v>
      </c>
      <c r="AO337" s="151">
        <v>2</v>
      </c>
      <c r="AP337" s="151">
        <v>3</v>
      </c>
      <c r="AQ337" s="151">
        <v>3</v>
      </c>
      <c r="AR337" s="151">
        <v>1</v>
      </c>
      <c r="AS337" s="151">
        <v>6</v>
      </c>
      <c r="AT337" s="151">
        <v>1</v>
      </c>
      <c r="AU337" s="151">
        <v>10</v>
      </c>
      <c r="AV337" s="151">
        <v>1</v>
      </c>
      <c r="AW337" s="151">
        <v>3</v>
      </c>
      <c r="AX337" s="151">
        <v>0</v>
      </c>
      <c r="AY337" s="151">
        <v>0</v>
      </c>
      <c r="AZ337" s="151">
        <v>1</v>
      </c>
      <c r="BA337" s="151">
        <v>0</v>
      </c>
      <c r="BB337" s="151">
        <v>1</v>
      </c>
      <c r="BC337" s="151">
        <v>1</v>
      </c>
      <c r="BD337" s="151">
        <v>11</v>
      </c>
      <c r="BE337" s="151">
        <v>2</v>
      </c>
      <c r="BF337" s="151">
        <v>1</v>
      </c>
      <c r="BG337" s="151"/>
      <c r="BH337" s="151">
        <v>2</v>
      </c>
      <c r="BI337" s="151">
        <v>0</v>
      </c>
      <c r="BJ337" s="151">
        <v>1</v>
      </c>
      <c r="BK337" s="151">
        <v>1</v>
      </c>
      <c r="BL337" s="151">
        <v>2</v>
      </c>
      <c r="BM337" s="151">
        <v>3</v>
      </c>
      <c r="BN337" s="151">
        <v>1</v>
      </c>
      <c r="BO337" s="151">
        <v>1</v>
      </c>
      <c r="BP337" s="151">
        <v>1</v>
      </c>
      <c r="BQ337" s="151">
        <v>1</v>
      </c>
      <c r="BR337" s="151">
        <v>10</v>
      </c>
      <c r="BS337" s="151">
        <v>7</v>
      </c>
      <c r="BT337" s="151">
        <v>1</v>
      </c>
      <c r="BU337" s="151">
        <v>1</v>
      </c>
      <c r="BV337" s="151">
        <v>1</v>
      </c>
      <c r="BW337" s="151">
        <v>1</v>
      </c>
      <c r="BX337" s="151">
        <v>1</v>
      </c>
      <c r="BY337" s="151">
        <v>7</v>
      </c>
      <c r="BZ337" s="151">
        <v>8</v>
      </c>
      <c r="CA337" s="151">
        <v>4</v>
      </c>
      <c r="CB337" s="151"/>
      <c r="CC337" s="151">
        <v>5</v>
      </c>
      <c r="CD337" s="151">
        <v>0</v>
      </c>
      <c r="CE337" s="151">
        <v>1</v>
      </c>
      <c r="CF337" s="151">
        <v>8</v>
      </c>
      <c r="CG337" s="151">
        <v>2</v>
      </c>
      <c r="CH337" s="151">
        <v>4</v>
      </c>
      <c r="CI337" s="151">
        <v>1</v>
      </c>
      <c r="CJ337" s="151">
        <v>4</v>
      </c>
      <c r="CK337" s="151">
        <v>2</v>
      </c>
      <c r="CL337" s="151">
        <v>1</v>
      </c>
      <c r="CM337" s="151">
        <v>7</v>
      </c>
      <c r="CN337" s="151">
        <v>0</v>
      </c>
      <c r="CO337" s="151">
        <v>0</v>
      </c>
      <c r="CP337" s="151">
        <v>8</v>
      </c>
      <c r="CQ337" s="151">
        <v>1</v>
      </c>
      <c r="CR337" s="151">
        <v>6</v>
      </c>
      <c r="CS337" s="151">
        <v>1</v>
      </c>
      <c r="CT337" s="151">
        <v>1</v>
      </c>
      <c r="CU337" s="151">
        <v>1</v>
      </c>
      <c r="CV337" s="151">
        <v>2</v>
      </c>
      <c r="CW337" s="151">
        <v>1</v>
      </c>
      <c r="CX337" s="151">
        <v>3</v>
      </c>
      <c r="CY337" s="151">
        <v>0</v>
      </c>
      <c r="CZ337" s="151">
        <v>0</v>
      </c>
      <c r="DA337" s="151">
        <v>6</v>
      </c>
      <c r="DB337" s="151">
        <v>2</v>
      </c>
      <c r="DC337" s="151">
        <v>4</v>
      </c>
      <c r="DD337" s="151">
        <v>5</v>
      </c>
      <c r="DE337" s="151">
        <v>0</v>
      </c>
      <c r="DF337" s="151">
        <v>1</v>
      </c>
      <c r="DG337" s="151">
        <v>0</v>
      </c>
      <c r="DH337" s="151">
        <v>5</v>
      </c>
      <c r="DI337" s="151">
        <v>3</v>
      </c>
      <c r="DJ337" s="151">
        <v>0</v>
      </c>
      <c r="DK337" s="151">
        <v>0</v>
      </c>
      <c r="DL337" s="151">
        <v>0</v>
      </c>
      <c r="DM337" s="151">
        <v>0</v>
      </c>
      <c r="DN337" s="151">
        <v>2</v>
      </c>
      <c r="DO337" s="151">
        <v>0</v>
      </c>
      <c r="DP337" s="151">
        <v>1</v>
      </c>
      <c r="DQ337" s="151">
        <v>0</v>
      </c>
      <c r="DR337" s="151">
        <v>1</v>
      </c>
      <c r="DS337" s="151">
        <v>7</v>
      </c>
      <c r="DT337" s="151">
        <v>4</v>
      </c>
      <c r="DU337" s="151">
        <v>0</v>
      </c>
      <c r="DV337" s="151">
        <v>1</v>
      </c>
      <c r="DW337" s="151">
        <v>0</v>
      </c>
      <c r="DX337" s="151">
        <v>1</v>
      </c>
      <c r="DY337" s="151">
        <v>2</v>
      </c>
      <c r="DZ337" s="151">
        <v>1</v>
      </c>
      <c r="EA337" s="151">
        <v>1</v>
      </c>
      <c r="EB337" s="151">
        <v>0</v>
      </c>
      <c r="EC337" s="151">
        <v>0</v>
      </c>
      <c r="ED337" s="151"/>
      <c r="EE337" s="151">
        <v>1</v>
      </c>
      <c r="EF337" s="151"/>
      <c r="EG337" s="151"/>
      <c r="EH337" s="151"/>
      <c r="EI337" s="151"/>
      <c r="EJ337" s="151">
        <v>0</v>
      </c>
      <c r="EK337" s="151">
        <v>1</v>
      </c>
      <c r="EL337" s="151">
        <v>0</v>
      </c>
      <c r="EM337" s="151"/>
      <c r="EN337" s="151">
        <v>0</v>
      </c>
      <c r="EO337" s="151">
        <v>1</v>
      </c>
      <c r="EP337" s="151"/>
      <c r="EQ337" s="151">
        <v>2</v>
      </c>
      <c r="ER337" s="151">
        <v>1</v>
      </c>
      <c r="ES337" s="151">
        <v>2</v>
      </c>
      <c r="ET337" s="151"/>
      <c r="EU337" s="151">
        <v>2</v>
      </c>
      <c r="EV337" s="151">
        <v>1</v>
      </c>
      <c r="EW337" s="151"/>
      <c r="EX337" s="151">
        <v>3</v>
      </c>
      <c r="EY337" s="151">
        <v>1</v>
      </c>
      <c r="EZ337" s="151">
        <v>3</v>
      </c>
      <c r="FA337" s="151">
        <v>6</v>
      </c>
      <c r="FB337" s="151">
        <v>4</v>
      </c>
      <c r="FC337" s="151">
        <v>2</v>
      </c>
      <c r="FD337" s="151">
        <v>5</v>
      </c>
      <c r="FE337" s="151">
        <v>4</v>
      </c>
      <c r="FF337" s="151">
        <v>149</v>
      </c>
      <c r="FG337" s="151">
        <v>29</v>
      </c>
      <c r="FH337" s="151">
        <v>11</v>
      </c>
      <c r="FI337" s="151">
        <v>12</v>
      </c>
      <c r="FJ337" s="151">
        <v>1</v>
      </c>
      <c r="FK337" s="151">
        <v>5</v>
      </c>
      <c r="FL337" s="151">
        <v>7</v>
      </c>
      <c r="FM337" s="151">
        <v>1</v>
      </c>
      <c r="FN337" s="151">
        <v>1</v>
      </c>
      <c r="FO337" s="151"/>
      <c r="FP337" s="151"/>
      <c r="FQ337" s="151">
        <v>4</v>
      </c>
      <c r="FR337" s="151">
        <v>3</v>
      </c>
      <c r="FS337" s="151">
        <v>0</v>
      </c>
      <c r="FT337" s="151">
        <v>2</v>
      </c>
      <c r="FU337" s="151">
        <v>1</v>
      </c>
      <c r="FV337" s="151">
        <v>1</v>
      </c>
      <c r="FW337" s="151">
        <v>9</v>
      </c>
      <c r="FX337" s="151">
        <v>1</v>
      </c>
      <c r="FY337" s="151">
        <v>7</v>
      </c>
      <c r="FZ337" s="151">
        <v>10</v>
      </c>
      <c r="GA337" s="151">
        <v>1</v>
      </c>
      <c r="GB337" s="151">
        <v>1</v>
      </c>
      <c r="GC337" s="151">
        <v>1</v>
      </c>
      <c r="GD337" s="151">
        <v>2</v>
      </c>
      <c r="GE337" s="151">
        <v>3</v>
      </c>
      <c r="GF337" s="151">
        <v>0</v>
      </c>
      <c r="GG337" s="151">
        <v>0</v>
      </c>
      <c r="GH337" s="151">
        <v>3</v>
      </c>
      <c r="GI337" s="151">
        <v>9</v>
      </c>
      <c r="GJ337" s="151">
        <v>2</v>
      </c>
      <c r="GK337" s="151">
        <v>1</v>
      </c>
      <c r="GL337" s="151">
        <v>1</v>
      </c>
      <c r="GM337" s="151">
        <v>0</v>
      </c>
      <c r="GN337" s="151">
        <v>0</v>
      </c>
      <c r="GO337" s="151"/>
      <c r="GP337" s="151">
        <v>0</v>
      </c>
      <c r="GQ337" s="151">
        <v>2</v>
      </c>
      <c r="GR337" s="151">
        <v>2</v>
      </c>
      <c r="GS337" s="151">
        <v>4</v>
      </c>
      <c r="GT337" s="151">
        <v>1</v>
      </c>
      <c r="GU337" s="151">
        <v>1</v>
      </c>
      <c r="GV337" s="151">
        <v>6</v>
      </c>
      <c r="GW337" s="151">
        <v>1</v>
      </c>
      <c r="GX337" s="151">
        <v>7</v>
      </c>
      <c r="GY337" s="151">
        <v>6</v>
      </c>
      <c r="GZ337" s="151">
        <v>1</v>
      </c>
      <c r="HA337" s="151">
        <v>16</v>
      </c>
      <c r="HB337" s="151">
        <v>2</v>
      </c>
      <c r="HC337" s="151">
        <v>1</v>
      </c>
      <c r="HD337" s="151">
        <v>1</v>
      </c>
      <c r="HE337" s="151"/>
      <c r="HF337" s="151">
        <v>3</v>
      </c>
      <c r="HG337" s="151">
        <v>3</v>
      </c>
      <c r="HH337" s="151">
        <v>3</v>
      </c>
      <c r="HI337" s="151">
        <v>2</v>
      </c>
      <c r="HJ337" s="151">
        <v>2</v>
      </c>
      <c r="HK337" s="151"/>
      <c r="HL337" s="151">
        <v>0</v>
      </c>
      <c r="HM337" s="151">
        <v>0</v>
      </c>
      <c r="HN337" s="151">
        <v>1</v>
      </c>
      <c r="HO337" s="151">
        <v>1</v>
      </c>
      <c r="HP337" s="151">
        <v>1</v>
      </c>
      <c r="HQ337" s="151">
        <v>0</v>
      </c>
      <c r="HR337" s="151">
        <v>1</v>
      </c>
      <c r="HS337" s="151">
        <v>0</v>
      </c>
      <c r="HT337" s="151">
        <v>0</v>
      </c>
      <c r="HU337" s="151">
        <v>1</v>
      </c>
      <c r="HV337" s="151">
        <v>4</v>
      </c>
      <c r="HW337" s="151">
        <v>3</v>
      </c>
      <c r="HX337" s="151">
        <v>13</v>
      </c>
      <c r="HY337" s="151">
        <v>3</v>
      </c>
      <c r="HZ337" s="151">
        <v>1</v>
      </c>
      <c r="IA337" s="151">
        <v>1</v>
      </c>
      <c r="IB337" s="151">
        <v>0</v>
      </c>
      <c r="IC337" s="151">
        <v>30</v>
      </c>
      <c r="ID337" s="151"/>
      <c r="IE337" s="151">
        <v>4</v>
      </c>
      <c r="IF337" s="151">
        <v>3</v>
      </c>
      <c r="IG337" s="151">
        <v>1</v>
      </c>
      <c r="IH337" s="151">
        <v>0</v>
      </c>
      <c r="II337" s="151"/>
      <c r="IJ337" s="151"/>
      <c r="IK337" s="151">
        <v>0</v>
      </c>
      <c r="IL337" s="151">
        <v>2</v>
      </c>
      <c r="IM337" s="151">
        <v>3</v>
      </c>
      <c r="IN337" s="151">
        <v>2</v>
      </c>
      <c r="IO337" s="151">
        <v>0</v>
      </c>
      <c r="IP337" s="151">
        <v>0</v>
      </c>
      <c r="IQ337" s="151">
        <v>4</v>
      </c>
      <c r="IR337" s="151">
        <v>2</v>
      </c>
      <c r="IS337" s="151">
        <v>2</v>
      </c>
      <c r="IT337" s="151">
        <v>0</v>
      </c>
      <c r="IU337" s="151"/>
      <c r="IV337" s="151">
        <v>1</v>
      </c>
      <c r="IW337" s="151">
        <v>1</v>
      </c>
      <c r="IX337" s="151">
        <v>1</v>
      </c>
      <c r="IY337" s="151">
        <v>2</v>
      </c>
      <c r="IZ337" s="151">
        <v>0</v>
      </c>
      <c r="JA337" s="151">
        <v>1</v>
      </c>
      <c r="JB337" s="151">
        <v>3</v>
      </c>
      <c r="JC337" s="151">
        <v>3</v>
      </c>
      <c r="JD337" s="151"/>
      <c r="JE337" s="151"/>
      <c r="JF337" s="151">
        <v>1</v>
      </c>
      <c r="JG337" s="151">
        <v>1</v>
      </c>
      <c r="JH337" s="151">
        <v>5</v>
      </c>
      <c r="JI337" s="151">
        <v>1</v>
      </c>
      <c r="JJ337" s="151">
        <v>1</v>
      </c>
      <c r="JK337" s="151">
        <v>3</v>
      </c>
      <c r="JL337" s="151">
        <v>233</v>
      </c>
      <c r="JM337" s="151">
        <v>1147</v>
      </c>
      <c r="JN337" s="151">
        <v>1615</v>
      </c>
      <c r="JO337" s="151">
        <v>951</v>
      </c>
      <c r="JP337" s="151">
        <v>1387</v>
      </c>
      <c r="JQ337" s="151">
        <v>169</v>
      </c>
      <c r="JR337" s="151">
        <v>377</v>
      </c>
      <c r="JS337" s="151">
        <v>107</v>
      </c>
      <c r="JT337" s="151">
        <v>751</v>
      </c>
      <c r="JU337" s="151">
        <v>40</v>
      </c>
      <c r="JV337" s="151"/>
      <c r="JW337" s="151">
        <v>1181</v>
      </c>
      <c r="JX337" s="151">
        <v>150</v>
      </c>
      <c r="JY337" s="151">
        <v>596</v>
      </c>
      <c r="JZ337" s="151">
        <v>213</v>
      </c>
      <c r="KA337" s="151">
        <v>147</v>
      </c>
      <c r="KB337" s="151">
        <v>143</v>
      </c>
      <c r="KC337" s="151">
        <v>120</v>
      </c>
      <c r="KD337" s="151">
        <v>477</v>
      </c>
      <c r="KE337" s="151">
        <v>247</v>
      </c>
      <c r="KF337" s="151">
        <v>90</v>
      </c>
      <c r="KG337" s="151">
        <v>130</v>
      </c>
      <c r="KH337" s="151">
        <v>3</v>
      </c>
      <c r="KI337" s="151">
        <v>146</v>
      </c>
      <c r="KJ337" s="151">
        <v>34</v>
      </c>
      <c r="KK337" s="151">
        <v>1</v>
      </c>
      <c r="KL337" s="151">
        <v>122</v>
      </c>
      <c r="KM337" s="151"/>
      <c r="KN337" s="151">
        <v>63</v>
      </c>
      <c r="KO337" s="151">
        <v>111</v>
      </c>
      <c r="KP337" s="151">
        <v>98</v>
      </c>
      <c r="KQ337" s="151">
        <v>233</v>
      </c>
      <c r="KR337" s="151">
        <v>49</v>
      </c>
      <c r="KS337" s="151">
        <v>747</v>
      </c>
      <c r="KT337" s="151">
        <v>77</v>
      </c>
      <c r="KU337" s="151">
        <v>5</v>
      </c>
      <c r="KV337" s="151">
        <v>24</v>
      </c>
      <c r="KW337" s="151">
        <v>43</v>
      </c>
      <c r="KX337" s="151">
        <v>399</v>
      </c>
      <c r="KY337" s="151">
        <v>702</v>
      </c>
      <c r="KZ337" s="151">
        <v>252</v>
      </c>
      <c r="LA337" s="151">
        <v>3324</v>
      </c>
      <c r="LB337" s="151">
        <v>1006</v>
      </c>
      <c r="LC337" s="151">
        <v>1</v>
      </c>
      <c r="LD337" s="151">
        <v>1122</v>
      </c>
      <c r="LE337" s="151">
        <v>8322</v>
      </c>
      <c r="LF337" s="151">
        <v>910</v>
      </c>
      <c r="LG337" s="151">
        <v>884</v>
      </c>
      <c r="LH337" s="151">
        <v>711</v>
      </c>
      <c r="LI337" s="151">
        <v>676</v>
      </c>
      <c r="LJ337" s="151">
        <v>268</v>
      </c>
      <c r="LK337" s="151">
        <v>373</v>
      </c>
      <c r="LL337" s="151">
        <v>149</v>
      </c>
      <c r="LM337" s="151">
        <v>0</v>
      </c>
      <c r="LN337" s="151">
        <v>826</v>
      </c>
      <c r="LO337" s="151">
        <v>25</v>
      </c>
      <c r="LP337" s="151">
        <v>49</v>
      </c>
      <c r="LQ337" s="151">
        <v>13</v>
      </c>
      <c r="LR337" s="151">
        <v>5</v>
      </c>
      <c r="LS337" s="151">
        <v>2013</v>
      </c>
      <c r="LT337" s="151">
        <v>607</v>
      </c>
      <c r="LU337" s="151">
        <v>1798</v>
      </c>
      <c r="LV337" s="151">
        <v>239</v>
      </c>
      <c r="LW337" s="151">
        <v>177</v>
      </c>
      <c r="LX337" s="151">
        <v>344</v>
      </c>
      <c r="LY337" s="151">
        <v>709</v>
      </c>
      <c r="LZ337" s="151">
        <v>162</v>
      </c>
      <c r="MA337" s="151">
        <v>1282</v>
      </c>
      <c r="MB337" s="151">
        <v>144</v>
      </c>
      <c r="MC337" s="151">
        <v>32</v>
      </c>
      <c r="MD337" s="151">
        <v>14</v>
      </c>
      <c r="ME337" s="151">
        <v>9</v>
      </c>
      <c r="MF337" s="151">
        <v>287</v>
      </c>
      <c r="MG337" s="151">
        <v>359</v>
      </c>
      <c r="MH337" s="151">
        <v>1968</v>
      </c>
      <c r="MI337" s="151">
        <v>504</v>
      </c>
      <c r="MJ337" s="151">
        <v>210</v>
      </c>
      <c r="MK337" s="151">
        <v>251</v>
      </c>
      <c r="ML337" s="151">
        <v>475</v>
      </c>
      <c r="MM337" s="151">
        <v>416</v>
      </c>
      <c r="MN337" s="151">
        <v>311</v>
      </c>
      <c r="MO337" s="151">
        <v>223</v>
      </c>
      <c r="MP337" s="151">
        <v>90</v>
      </c>
      <c r="MQ337" s="151">
        <v>42</v>
      </c>
      <c r="MR337" s="151">
        <v>173</v>
      </c>
      <c r="MS337" s="151">
        <v>719</v>
      </c>
      <c r="MT337" s="151">
        <v>830</v>
      </c>
      <c r="MU337" s="151">
        <v>66</v>
      </c>
      <c r="MV337" s="151">
        <v>54</v>
      </c>
      <c r="MW337" s="151">
        <v>168</v>
      </c>
      <c r="MX337" s="151">
        <v>11</v>
      </c>
      <c r="MY337" s="151">
        <v>51</v>
      </c>
      <c r="MZ337" s="151">
        <v>39</v>
      </c>
      <c r="NA337" s="151">
        <v>1690</v>
      </c>
      <c r="NB337" s="151">
        <v>237</v>
      </c>
      <c r="NC337" s="151">
        <v>36</v>
      </c>
      <c r="ND337" s="151">
        <v>156</v>
      </c>
      <c r="NE337" s="151">
        <v>56</v>
      </c>
      <c r="NF337" s="151">
        <v>169</v>
      </c>
      <c r="NG337" s="151">
        <v>10</v>
      </c>
      <c r="NH337" s="151">
        <v>15</v>
      </c>
      <c r="NI337" s="151">
        <v>11</v>
      </c>
      <c r="NJ337" s="151">
        <v>40</v>
      </c>
      <c r="NK337" s="151">
        <v>21</v>
      </c>
      <c r="NL337" s="151">
        <v>21</v>
      </c>
      <c r="NM337" s="151">
        <v>129</v>
      </c>
      <c r="NN337" s="151">
        <v>57</v>
      </c>
      <c r="NO337" s="151">
        <v>205</v>
      </c>
      <c r="NP337" s="151">
        <v>152</v>
      </c>
      <c r="NQ337" s="151">
        <v>415</v>
      </c>
      <c r="NR337" s="151">
        <v>52</v>
      </c>
      <c r="NS337" s="151">
        <v>106</v>
      </c>
      <c r="NT337" s="151">
        <v>34</v>
      </c>
      <c r="NU337" s="151">
        <v>55</v>
      </c>
      <c r="NV337" s="151">
        <v>23</v>
      </c>
      <c r="NW337" s="151">
        <v>92</v>
      </c>
      <c r="NX337" s="151">
        <v>2</v>
      </c>
      <c r="NY337" s="151">
        <v>25</v>
      </c>
      <c r="NZ337" s="151">
        <v>77</v>
      </c>
      <c r="OA337" s="151">
        <v>109</v>
      </c>
      <c r="OB337" s="151">
        <v>92</v>
      </c>
      <c r="OC337" s="151">
        <v>121</v>
      </c>
      <c r="OD337" s="151"/>
      <c r="OE337" s="151">
        <v>1549</v>
      </c>
      <c r="OF337" s="151">
        <v>220</v>
      </c>
      <c r="OG337" s="151">
        <v>3</v>
      </c>
      <c r="OH337" s="151">
        <v>24</v>
      </c>
      <c r="OI337" s="151">
        <v>50</v>
      </c>
      <c r="OJ337" s="151">
        <v>426</v>
      </c>
      <c r="OK337" s="151">
        <v>1053</v>
      </c>
      <c r="OL337" s="151">
        <v>1240</v>
      </c>
      <c r="OM337" s="151">
        <v>13</v>
      </c>
      <c r="ON337" s="151">
        <v>15</v>
      </c>
      <c r="OO337" s="152">
        <v>335</v>
      </c>
      <c r="OP337" s="142">
        <v>59606</v>
      </c>
      <c r="OQ337" s="153"/>
      <c r="OR337" s="151"/>
      <c r="OS337" s="151"/>
      <c r="OT337" s="151"/>
      <c r="OU337" s="151"/>
      <c r="OV337" s="151"/>
      <c r="OW337" s="151">
        <v>8269</v>
      </c>
      <c r="OX337" s="151">
        <v>-7562</v>
      </c>
      <c r="OY337" s="151"/>
      <c r="OZ337" s="151"/>
      <c r="PA337" s="151"/>
      <c r="PB337" s="151"/>
      <c r="PC337" s="151"/>
      <c r="PD337" s="151"/>
      <c r="PE337" s="151"/>
      <c r="PF337" s="151"/>
      <c r="PG337" s="151"/>
      <c r="PH337" s="151"/>
      <c r="PI337" s="151"/>
      <c r="PJ337" s="154"/>
      <c r="PK337" s="142">
        <v>707</v>
      </c>
      <c r="PL337" s="142">
        <v>60313</v>
      </c>
    </row>
    <row r="338" spans="1:428" ht="15" x14ac:dyDescent="0.25">
      <c r="A338" s="156">
        <v>541200</v>
      </c>
      <c r="B338" s="157" t="s">
        <v>739</v>
      </c>
      <c r="C338" s="147" t="s">
        <v>516</v>
      </c>
      <c r="D338" s="153">
        <v>124</v>
      </c>
      <c r="E338" s="151">
        <v>190</v>
      </c>
      <c r="F338" s="151">
        <v>85</v>
      </c>
      <c r="G338" s="151">
        <v>82</v>
      </c>
      <c r="H338" s="151">
        <v>60</v>
      </c>
      <c r="I338" s="151">
        <v>89</v>
      </c>
      <c r="J338" s="151">
        <v>372</v>
      </c>
      <c r="K338" s="151">
        <v>73</v>
      </c>
      <c r="L338" s="151">
        <v>168</v>
      </c>
      <c r="M338" s="151">
        <v>66</v>
      </c>
      <c r="N338" s="151">
        <v>2</v>
      </c>
      <c r="O338" s="151">
        <v>18</v>
      </c>
      <c r="P338" s="151">
        <v>56</v>
      </c>
      <c r="Q338" s="151">
        <v>239</v>
      </c>
      <c r="R338" s="151">
        <v>90</v>
      </c>
      <c r="S338" s="151">
        <v>9</v>
      </c>
      <c r="T338" s="151">
        <v>53</v>
      </c>
      <c r="U338" s="151">
        <v>60</v>
      </c>
      <c r="V338" s="151">
        <v>77</v>
      </c>
      <c r="W338" s="151">
        <v>27</v>
      </c>
      <c r="X338" s="151">
        <v>52</v>
      </c>
      <c r="Y338" s="151">
        <v>2035</v>
      </c>
      <c r="Z338" s="151">
        <v>1224</v>
      </c>
      <c r="AA338" s="151">
        <v>283</v>
      </c>
      <c r="AB338" s="151">
        <v>60</v>
      </c>
      <c r="AC338" s="151">
        <v>61</v>
      </c>
      <c r="AD338" s="151">
        <v>620</v>
      </c>
      <c r="AE338" s="151">
        <v>175</v>
      </c>
      <c r="AF338" s="151">
        <v>366</v>
      </c>
      <c r="AG338" s="151">
        <v>136</v>
      </c>
      <c r="AH338" s="151">
        <v>565</v>
      </c>
      <c r="AI338" s="151">
        <v>270</v>
      </c>
      <c r="AJ338" s="151">
        <v>224</v>
      </c>
      <c r="AK338" s="151">
        <v>115</v>
      </c>
      <c r="AL338" s="151">
        <v>488</v>
      </c>
      <c r="AM338" s="151">
        <v>430</v>
      </c>
      <c r="AN338" s="151">
        <v>101</v>
      </c>
      <c r="AO338" s="151">
        <v>41</v>
      </c>
      <c r="AP338" s="151">
        <v>56</v>
      </c>
      <c r="AQ338" s="151">
        <v>69</v>
      </c>
      <c r="AR338" s="151">
        <v>18</v>
      </c>
      <c r="AS338" s="151">
        <v>77</v>
      </c>
      <c r="AT338" s="151">
        <v>11</v>
      </c>
      <c r="AU338" s="151">
        <v>88</v>
      </c>
      <c r="AV338" s="151">
        <v>11</v>
      </c>
      <c r="AW338" s="151">
        <v>47</v>
      </c>
      <c r="AX338" s="151">
        <v>6</v>
      </c>
      <c r="AY338" s="151">
        <v>7</v>
      </c>
      <c r="AZ338" s="151">
        <v>13</v>
      </c>
      <c r="BA338" s="151">
        <v>2</v>
      </c>
      <c r="BB338" s="151">
        <v>12</v>
      </c>
      <c r="BC338" s="151">
        <v>8</v>
      </c>
      <c r="BD338" s="151">
        <v>78</v>
      </c>
      <c r="BE338" s="151">
        <v>29</v>
      </c>
      <c r="BF338" s="151">
        <v>4</v>
      </c>
      <c r="BG338" s="151">
        <v>1</v>
      </c>
      <c r="BH338" s="151">
        <v>26</v>
      </c>
      <c r="BI338" s="151">
        <v>3</v>
      </c>
      <c r="BJ338" s="151">
        <v>11</v>
      </c>
      <c r="BK338" s="151">
        <v>17</v>
      </c>
      <c r="BL338" s="151">
        <v>28</v>
      </c>
      <c r="BM338" s="151">
        <v>19</v>
      </c>
      <c r="BN338" s="151">
        <v>8</v>
      </c>
      <c r="BO338" s="151">
        <v>14</v>
      </c>
      <c r="BP338" s="151">
        <v>26</v>
      </c>
      <c r="BQ338" s="151">
        <v>27</v>
      </c>
      <c r="BR338" s="151">
        <v>87</v>
      </c>
      <c r="BS338" s="151">
        <v>74</v>
      </c>
      <c r="BT338" s="151">
        <v>10</v>
      </c>
      <c r="BU338" s="151">
        <v>12</v>
      </c>
      <c r="BV338" s="151">
        <v>10</v>
      </c>
      <c r="BW338" s="151">
        <v>17</v>
      </c>
      <c r="BX338" s="151">
        <v>17</v>
      </c>
      <c r="BY338" s="151">
        <v>79</v>
      </c>
      <c r="BZ338" s="151">
        <v>74</v>
      </c>
      <c r="CA338" s="151">
        <v>60</v>
      </c>
      <c r="CB338" s="151">
        <v>12</v>
      </c>
      <c r="CC338" s="151">
        <v>33</v>
      </c>
      <c r="CD338" s="151">
        <v>8</v>
      </c>
      <c r="CE338" s="151">
        <v>8</v>
      </c>
      <c r="CF338" s="151">
        <v>12</v>
      </c>
      <c r="CG338" s="151">
        <v>25</v>
      </c>
      <c r="CH338" s="151">
        <v>29</v>
      </c>
      <c r="CI338" s="151">
        <v>10</v>
      </c>
      <c r="CJ338" s="151">
        <v>12</v>
      </c>
      <c r="CK338" s="151">
        <v>12</v>
      </c>
      <c r="CL338" s="151">
        <v>12</v>
      </c>
      <c r="CM338" s="151">
        <v>58</v>
      </c>
      <c r="CN338" s="151">
        <v>8</v>
      </c>
      <c r="CO338" s="151">
        <v>9</v>
      </c>
      <c r="CP338" s="151">
        <v>30</v>
      </c>
      <c r="CQ338" s="151">
        <v>11</v>
      </c>
      <c r="CR338" s="151">
        <v>32</v>
      </c>
      <c r="CS338" s="151">
        <v>9</v>
      </c>
      <c r="CT338" s="151">
        <v>9</v>
      </c>
      <c r="CU338" s="151">
        <v>25</v>
      </c>
      <c r="CV338" s="151">
        <v>11</v>
      </c>
      <c r="CW338" s="151">
        <v>15</v>
      </c>
      <c r="CX338" s="151">
        <v>8</v>
      </c>
      <c r="CY338" s="151">
        <v>2</v>
      </c>
      <c r="CZ338" s="151">
        <v>11</v>
      </c>
      <c r="DA338" s="151">
        <v>27</v>
      </c>
      <c r="DB338" s="151">
        <v>8</v>
      </c>
      <c r="DC338" s="151">
        <v>20</v>
      </c>
      <c r="DD338" s="151">
        <v>35</v>
      </c>
      <c r="DE338" s="151">
        <v>23</v>
      </c>
      <c r="DF338" s="151">
        <v>18</v>
      </c>
      <c r="DG338" s="151">
        <v>4</v>
      </c>
      <c r="DH338" s="151">
        <v>39</v>
      </c>
      <c r="DI338" s="151">
        <v>9</v>
      </c>
      <c r="DJ338" s="151">
        <v>0</v>
      </c>
      <c r="DK338" s="151">
        <v>0</v>
      </c>
      <c r="DL338" s="151">
        <v>0</v>
      </c>
      <c r="DM338" s="151">
        <v>2</v>
      </c>
      <c r="DN338" s="151">
        <v>3</v>
      </c>
      <c r="DO338" s="151">
        <v>1</v>
      </c>
      <c r="DP338" s="151">
        <v>4</v>
      </c>
      <c r="DQ338" s="151">
        <v>4</v>
      </c>
      <c r="DR338" s="151">
        <v>9</v>
      </c>
      <c r="DS338" s="151">
        <v>23</v>
      </c>
      <c r="DT338" s="151">
        <v>9</v>
      </c>
      <c r="DU338" s="151">
        <v>4</v>
      </c>
      <c r="DV338" s="151">
        <v>3</v>
      </c>
      <c r="DW338" s="151">
        <v>4</v>
      </c>
      <c r="DX338" s="151">
        <v>16</v>
      </c>
      <c r="DY338" s="151">
        <v>6</v>
      </c>
      <c r="DZ338" s="151">
        <v>3</v>
      </c>
      <c r="EA338" s="151">
        <v>5</v>
      </c>
      <c r="EB338" s="151">
        <v>9</v>
      </c>
      <c r="EC338" s="151">
        <v>1</v>
      </c>
      <c r="ED338" s="151">
        <v>1</v>
      </c>
      <c r="EE338" s="151">
        <v>27</v>
      </c>
      <c r="EF338" s="151">
        <v>0</v>
      </c>
      <c r="EG338" s="151">
        <v>48</v>
      </c>
      <c r="EH338" s="151">
        <v>1</v>
      </c>
      <c r="EI338" s="151">
        <v>9</v>
      </c>
      <c r="EJ338" s="151">
        <v>15</v>
      </c>
      <c r="EK338" s="151">
        <v>15</v>
      </c>
      <c r="EL338" s="151">
        <v>6</v>
      </c>
      <c r="EM338" s="151">
        <v>0</v>
      </c>
      <c r="EN338" s="151">
        <v>13</v>
      </c>
      <c r="EO338" s="151">
        <v>7</v>
      </c>
      <c r="EP338" s="151">
        <v>3</v>
      </c>
      <c r="EQ338" s="151">
        <v>34</v>
      </c>
      <c r="ER338" s="151">
        <v>4</v>
      </c>
      <c r="ES338" s="151">
        <v>20</v>
      </c>
      <c r="ET338" s="151">
        <v>3</v>
      </c>
      <c r="EU338" s="151">
        <v>17</v>
      </c>
      <c r="EV338" s="151">
        <v>9</v>
      </c>
      <c r="EW338" s="151">
        <v>1</v>
      </c>
      <c r="EX338" s="151">
        <v>18</v>
      </c>
      <c r="EY338" s="151">
        <v>15</v>
      </c>
      <c r="EZ338" s="151">
        <v>26</v>
      </c>
      <c r="FA338" s="151">
        <v>33</v>
      </c>
      <c r="FB338" s="151">
        <v>34</v>
      </c>
      <c r="FC338" s="151">
        <v>26</v>
      </c>
      <c r="FD338" s="151">
        <v>29</v>
      </c>
      <c r="FE338" s="151">
        <v>23</v>
      </c>
      <c r="FF338" s="151">
        <v>21</v>
      </c>
      <c r="FG338" s="151">
        <v>29</v>
      </c>
      <c r="FH338" s="151">
        <v>22</v>
      </c>
      <c r="FI338" s="151">
        <v>17</v>
      </c>
      <c r="FJ338" s="151">
        <v>215</v>
      </c>
      <c r="FK338" s="151">
        <v>41</v>
      </c>
      <c r="FL338" s="151">
        <v>26</v>
      </c>
      <c r="FM338" s="151">
        <v>16</v>
      </c>
      <c r="FN338" s="151">
        <v>4</v>
      </c>
      <c r="FO338" s="151">
        <v>3</v>
      </c>
      <c r="FP338" s="151">
        <v>4</v>
      </c>
      <c r="FQ338" s="151">
        <v>73</v>
      </c>
      <c r="FR338" s="151">
        <v>42</v>
      </c>
      <c r="FS338" s="151">
        <v>14</v>
      </c>
      <c r="FT338" s="151">
        <v>24</v>
      </c>
      <c r="FU338" s="151">
        <v>9</v>
      </c>
      <c r="FV338" s="151">
        <v>26</v>
      </c>
      <c r="FW338" s="151">
        <v>81</v>
      </c>
      <c r="FX338" s="151">
        <v>16</v>
      </c>
      <c r="FY338" s="151">
        <v>47</v>
      </c>
      <c r="FZ338" s="151">
        <v>78</v>
      </c>
      <c r="GA338" s="151">
        <v>13</v>
      </c>
      <c r="GB338" s="151">
        <v>4</v>
      </c>
      <c r="GC338" s="151">
        <v>15</v>
      </c>
      <c r="GD338" s="151">
        <v>16</v>
      </c>
      <c r="GE338" s="151">
        <v>26</v>
      </c>
      <c r="GF338" s="151">
        <v>1</v>
      </c>
      <c r="GG338" s="151">
        <v>4</v>
      </c>
      <c r="GH338" s="151">
        <v>52</v>
      </c>
      <c r="GI338" s="151">
        <v>56</v>
      </c>
      <c r="GJ338" s="151">
        <v>14</v>
      </c>
      <c r="GK338" s="151">
        <v>17</v>
      </c>
      <c r="GL338" s="151">
        <v>15</v>
      </c>
      <c r="GM338" s="151">
        <v>3</v>
      </c>
      <c r="GN338" s="151">
        <v>3</v>
      </c>
      <c r="GO338" s="151">
        <v>1</v>
      </c>
      <c r="GP338" s="151">
        <v>7</v>
      </c>
      <c r="GQ338" s="151">
        <v>66</v>
      </c>
      <c r="GR338" s="151">
        <v>24</v>
      </c>
      <c r="GS338" s="151">
        <v>48</v>
      </c>
      <c r="GT338" s="151">
        <v>13</v>
      </c>
      <c r="GU338" s="151">
        <v>12</v>
      </c>
      <c r="GV338" s="151">
        <v>66</v>
      </c>
      <c r="GW338" s="151">
        <v>21</v>
      </c>
      <c r="GX338" s="151">
        <v>67</v>
      </c>
      <c r="GY338" s="151">
        <v>63</v>
      </c>
      <c r="GZ338" s="151">
        <v>16</v>
      </c>
      <c r="HA338" s="151">
        <v>156</v>
      </c>
      <c r="HB338" s="151">
        <v>33</v>
      </c>
      <c r="HC338" s="151">
        <v>11</v>
      </c>
      <c r="HD338" s="151">
        <v>13</v>
      </c>
      <c r="HE338" s="151">
        <v>4</v>
      </c>
      <c r="HF338" s="151">
        <v>27</v>
      </c>
      <c r="HG338" s="151">
        <v>45</v>
      </c>
      <c r="HH338" s="151">
        <v>53</v>
      </c>
      <c r="HI338" s="151">
        <v>90</v>
      </c>
      <c r="HJ338" s="151">
        <v>53</v>
      </c>
      <c r="HK338" s="151">
        <v>29</v>
      </c>
      <c r="HL338" s="151">
        <v>3</v>
      </c>
      <c r="HM338" s="151">
        <v>10</v>
      </c>
      <c r="HN338" s="151">
        <v>26</v>
      </c>
      <c r="HO338" s="151">
        <v>15</v>
      </c>
      <c r="HP338" s="151">
        <v>9</v>
      </c>
      <c r="HQ338" s="151">
        <v>7</v>
      </c>
      <c r="HR338" s="151">
        <v>18</v>
      </c>
      <c r="HS338" s="151">
        <v>6</v>
      </c>
      <c r="HT338" s="151">
        <v>1</v>
      </c>
      <c r="HU338" s="151">
        <v>15</v>
      </c>
      <c r="HV338" s="151">
        <v>43</v>
      </c>
      <c r="HW338" s="151">
        <v>34</v>
      </c>
      <c r="HX338" s="151">
        <v>151</v>
      </c>
      <c r="HY338" s="151">
        <v>33</v>
      </c>
      <c r="HZ338" s="151">
        <v>15</v>
      </c>
      <c r="IA338" s="151">
        <v>16</v>
      </c>
      <c r="IB338" s="151">
        <v>10</v>
      </c>
      <c r="IC338" s="151">
        <v>165</v>
      </c>
      <c r="ID338" s="151">
        <v>3</v>
      </c>
      <c r="IE338" s="151">
        <v>303</v>
      </c>
      <c r="IF338" s="151">
        <v>39</v>
      </c>
      <c r="IG338" s="151">
        <v>32</v>
      </c>
      <c r="IH338" s="151">
        <v>28</v>
      </c>
      <c r="II338" s="151">
        <v>7</v>
      </c>
      <c r="IJ338" s="151">
        <v>22</v>
      </c>
      <c r="IK338" s="151">
        <v>3</v>
      </c>
      <c r="IL338" s="151">
        <v>22</v>
      </c>
      <c r="IM338" s="151">
        <v>67</v>
      </c>
      <c r="IN338" s="151">
        <v>49</v>
      </c>
      <c r="IO338" s="151">
        <v>12</v>
      </c>
      <c r="IP338" s="151">
        <v>2</v>
      </c>
      <c r="IQ338" s="151">
        <v>24</v>
      </c>
      <c r="IR338" s="151">
        <v>4</v>
      </c>
      <c r="IS338" s="151">
        <v>2</v>
      </c>
      <c r="IT338" s="151">
        <v>26</v>
      </c>
      <c r="IU338" s="151">
        <v>28</v>
      </c>
      <c r="IV338" s="151">
        <v>16</v>
      </c>
      <c r="IW338" s="151">
        <v>8</v>
      </c>
      <c r="IX338" s="151">
        <v>31</v>
      </c>
      <c r="IY338" s="151">
        <v>27</v>
      </c>
      <c r="IZ338" s="151">
        <v>3</v>
      </c>
      <c r="JA338" s="151">
        <v>76</v>
      </c>
      <c r="JB338" s="151">
        <v>58</v>
      </c>
      <c r="JC338" s="151">
        <v>33</v>
      </c>
      <c r="JD338" s="151">
        <v>6</v>
      </c>
      <c r="JE338" s="151">
        <v>17</v>
      </c>
      <c r="JF338" s="151">
        <v>19</v>
      </c>
      <c r="JG338" s="151">
        <v>17</v>
      </c>
      <c r="JH338" s="151">
        <v>191</v>
      </c>
      <c r="JI338" s="151">
        <v>32</v>
      </c>
      <c r="JJ338" s="151">
        <v>8</v>
      </c>
      <c r="JK338" s="151">
        <v>31</v>
      </c>
      <c r="JL338" s="151">
        <v>488</v>
      </c>
      <c r="JM338" s="151">
        <v>1953</v>
      </c>
      <c r="JN338" s="151">
        <v>3324</v>
      </c>
      <c r="JO338" s="151">
        <v>2708</v>
      </c>
      <c r="JP338" s="151">
        <v>2908</v>
      </c>
      <c r="JQ338" s="151">
        <v>875</v>
      </c>
      <c r="JR338" s="151">
        <v>1666</v>
      </c>
      <c r="JS338" s="151">
        <v>338</v>
      </c>
      <c r="JT338" s="151">
        <v>3132</v>
      </c>
      <c r="JU338" s="151">
        <v>361</v>
      </c>
      <c r="JV338" s="151"/>
      <c r="JW338" s="151">
        <v>2872</v>
      </c>
      <c r="JX338" s="151">
        <v>1638</v>
      </c>
      <c r="JY338" s="151">
        <v>769</v>
      </c>
      <c r="JZ338" s="151">
        <v>670</v>
      </c>
      <c r="KA338" s="151">
        <v>716</v>
      </c>
      <c r="KB338" s="151">
        <v>842</v>
      </c>
      <c r="KC338" s="151">
        <v>503</v>
      </c>
      <c r="KD338" s="151">
        <v>1058</v>
      </c>
      <c r="KE338" s="151">
        <v>1070</v>
      </c>
      <c r="KF338" s="151">
        <v>242</v>
      </c>
      <c r="KG338" s="151">
        <v>431</v>
      </c>
      <c r="KH338" s="151">
        <v>106</v>
      </c>
      <c r="KI338" s="151">
        <v>1301</v>
      </c>
      <c r="KJ338" s="151">
        <v>250</v>
      </c>
      <c r="KK338" s="151">
        <v>12</v>
      </c>
      <c r="KL338" s="151">
        <v>546</v>
      </c>
      <c r="KM338" s="151">
        <v>72</v>
      </c>
      <c r="KN338" s="151">
        <v>437</v>
      </c>
      <c r="KO338" s="151">
        <v>113</v>
      </c>
      <c r="KP338" s="151">
        <v>195</v>
      </c>
      <c r="KQ338" s="151">
        <v>319</v>
      </c>
      <c r="KR338" s="151">
        <v>47</v>
      </c>
      <c r="KS338" s="151">
        <v>1039</v>
      </c>
      <c r="KT338" s="151">
        <v>323</v>
      </c>
      <c r="KU338" s="151">
        <v>106</v>
      </c>
      <c r="KV338" s="151">
        <v>178</v>
      </c>
      <c r="KW338" s="151">
        <v>335</v>
      </c>
      <c r="KX338" s="151">
        <v>1261</v>
      </c>
      <c r="KY338" s="151">
        <v>2694</v>
      </c>
      <c r="KZ338" s="151">
        <v>360</v>
      </c>
      <c r="LA338" s="151">
        <v>458</v>
      </c>
      <c r="LB338" s="151">
        <v>1035</v>
      </c>
      <c r="LC338" s="151">
        <v>1</v>
      </c>
      <c r="LD338" s="151">
        <v>1547</v>
      </c>
      <c r="LE338" s="151">
        <v>2216</v>
      </c>
      <c r="LF338" s="151">
        <v>4852</v>
      </c>
      <c r="LG338" s="151">
        <v>995</v>
      </c>
      <c r="LH338" s="151">
        <v>1794</v>
      </c>
      <c r="LI338" s="151">
        <v>6529</v>
      </c>
      <c r="LJ338" s="151">
        <v>2220</v>
      </c>
      <c r="LK338" s="151">
        <v>2169</v>
      </c>
      <c r="LL338" s="151">
        <v>367</v>
      </c>
      <c r="LM338" s="151">
        <v>1</v>
      </c>
      <c r="LN338" s="151">
        <v>5690</v>
      </c>
      <c r="LO338" s="151">
        <v>298</v>
      </c>
      <c r="LP338" s="151">
        <v>331</v>
      </c>
      <c r="LQ338" s="151">
        <v>154</v>
      </c>
      <c r="LR338" s="151">
        <v>213</v>
      </c>
      <c r="LS338" s="151">
        <v>2280</v>
      </c>
      <c r="LT338" s="151">
        <v>832</v>
      </c>
      <c r="LU338" s="151">
        <v>1472</v>
      </c>
      <c r="LV338" s="151">
        <v>249</v>
      </c>
      <c r="LW338" s="151">
        <v>4745</v>
      </c>
      <c r="LX338" s="151">
        <v>1973</v>
      </c>
      <c r="LY338" s="151">
        <v>2277</v>
      </c>
      <c r="LZ338" s="151">
        <v>493</v>
      </c>
      <c r="MA338" s="151">
        <v>2273</v>
      </c>
      <c r="MB338" s="151">
        <v>283</v>
      </c>
      <c r="MC338" s="151">
        <v>422</v>
      </c>
      <c r="MD338" s="151">
        <v>105</v>
      </c>
      <c r="ME338" s="151">
        <v>350</v>
      </c>
      <c r="MF338" s="151">
        <v>745</v>
      </c>
      <c r="MG338" s="151">
        <v>5727</v>
      </c>
      <c r="MH338" s="151">
        <v>3845</v>
      </c>
      <c r="MI338" s="151">
        <v>809</v>
      </c>
      <c r="MJ338" s="151">
        <v>1649</v>
      </c>
      <c r="MK338" s="151">
        <v>176</v>
      </c>
      <c r="ML338" s="151">
        <v>920</v>
      </c>
      <c r="MM338" s="151">
        <v>562</v>
      </c>
      <c r="MN338" s="151">
        <v>438</v>
      </c>
      <c r="MO338" s="151">
        <v>432</v>
      </c>
      <c r="MP338" s="151">
        <v>452</v>
      </c>
      <c r="MQ338" s="151">
        <v>21</v>
      </c>
      <c r="MR338" s="151">
        <v>50</v>
      </c>
      <c r="MS338" s="151">
        <v>492</v>
      </c>
      <c r="MT338" s="151">
        <v>3341</v>
      </c>
      <c r="MU338" s="151">
        <v>531</v>
      </c>
      <c r="MV338" s="151">
        <v>659</v>
      </c>
      <c r="MW338" s="151">
        <v>568</v>
      </c>
      <c r="MX338" s="151">
        <v>196</v>
      </c>
      <c r="MY338" s="151">
        <v>466</v>
      </c>
      <c r="MZ338" s="151">
        <v>312</v>
      </c>
      <c r="NA338" s="151">
        <v>8209</v>
      </c>
      <c r="NB338" s="151">
        <v>1633</v>
      </c>
      <c r="NC338" s="151">
        <v>524</v>
      </c>
      <c r="ND338" s="151">
        <v>333</v>
      </c>
      <c r="NE338" s="151">
        <v>451</v>
      </c>
      <c r="NF338" s="151">
        <v>309</v>
      </c>
      <c r="NG338" s="151">
        <v>365</v>
      </c>
      <c r="NH338" s="151">
        <v>113</v>
      </c>
      <c r="NI338" s="151">
        <v>933</v>
      </c>
      <c r="NJ338" s="151">
        <v>365</v>
      </c>
      <c r="NK338" s="151">
        <v>151</v>
      </c>
      <c r="NL338" s="151">
        <v>61</v>
      </c>
      <c r="NM338" s="151">
        <v>742</v>
      </c>
      <c r="NN338" s="151">
        <v>606</v>
      </c>
      <c r="NO338" s="151">
        <v>778</v>
      </c>
      <c r="NP338" s="151">
        <v>1326</v>
      </c>
      <c r="NQ338" s="151">
        <v>1042</v>
      </c>
      <c r="NR338" s="151">
        <v>1165</v>
      </c>
      <c r="NS338" s="151">
        <v>902</v>
      </c>
      <c r="NT338" s="151">
        <v>280</v>
      </c>
      <c r="NU338" s="151">
        <v>985</v>
      </c>
      <c r="NV338" s="151">
        <v>526</v>
      </c>
      <c r="NW338" s="151">
        <v>1539</v>
      </c>
      <c r="NX338" s="151">
        <v>14</v>
      </c>
      <c r="NY338" s="151">
        <v>115</v>
      </c>
      <c r="NZ338" s="151">
        <v>679</v>
      </c>
      <c r="OA338" s="151">
        <v>206</v>
      </c>
      <c r="OB338" s="151">
        <v>621</v>
      </c>
      <c r="OC338" s="151">
        <v>899</v>
      </c>
      <c r="OD338" s="151"/>
      <c r="OE338" s="151">
        <v>0</v>
      </c>
      <c r="OF338" s="151">
        <v>9</v>
      </c>
      <c r="OG338" s="151">
        <v>28</v>
      </c>
      <c r="OH338" s="151">
        <v>178</v>
      </c>
      <c r="OI338" s="151">
        <v>38</v>
      </c>
      <c r="OJ338" s="151">
        <v>1540</v>
      </c>
      <c r="OK338" s="151">
        <v>3195</v>
      </c>
      <c r="OL338" s="151">
        <v>4122</v>
      </c>
      <c r="OM338" s="151">
        <v>87</v>
      </c>
      <c r="ON338" s="151">
        <v>125</v>
      </c>
      <c r="OO338" s="152">
        <v>1711</v>
      </c>
      <c r="OP338" s="142">
        <v>161458</v>
      </c>
      <c r="OQ338" s="153">
        <v>17900</v>
      </c>
      <c r="OR338" s="151"/>
      <c r="OS338" s="151"/>
      <c r="OT338" s="151"/>
      <c r="OU338" s="151"/>
      <c r="OV338" s="151"/>
      <c r="OW338" s="151">
        <v>2679</v>
      </c>
      <c r="OX338" s="151">
        <v>-3367</v>
      </c>
      <c r="OY338" s="151"/>
      <c r="OZ338" s="151"/>
      <c r="PA338" s="151"/>
      <c r="PB338" s="151"/>
      <c r="PC338" s="151"/>
      <c r="PD338" s="151"/>
      <c r="PE338" s="151"/>
      <c r="PF338" s="151"/>
      <c r="PG338" s="151"/>
      <c r="PH338" s="151"/>
      <c r="PI338" s="151"/>
      <c r="PJ338" s="154"/>
      <c r="PK338" s="142">
        <v>17212</v>
      </c>
      <c r="PL338" s="142">
        <v>178669</v>
      </c>
    </row>
    <row r="339" spans="1:428" ht="15" x14ac:dyDescent="0.25">
      <c r="A339" s="156">
        <v>541300</v>
      </c>
      <c r="B339" s="157" t="s">
        <v>742</v>
      </c>
      <c r="C339" s="147" t="s">
        <v>517</v>
      </c>
      <c r="D339" s="153">
        <v>3</v>
      </c>
      <c r="E339" s="151"/>
      <c r="F339" s="151"/>
      <c r="G339" s="151"/>
      <c r="H339" s="151"/>
      <c r="I339" s="151">
        <v>3</v>
      </c>
      <c r="J339" s="151"/>
      <c r="K339" s="151"/>
      <c r="L339" s="151"/>
      <c r="M339" s="151">
        <v>2</v>
      </c>
      <c r="N339" s="151">
        <v>10</v>
      </c>
      <c r="O339" s="151">
        <v>4</v>
      </c>
      <c r="P339" s="151">
        <v>407</v>
      </c>
      <c r="Q339" s="151">
        <v>1084</v>
      </c>
      <c r="R339" s="151">
        <v>545</v>
      </c>
      <c r="S339" s="151">
        <v>40</v>
      </c>
      <c r="T339" s="151">
        <v>28</v>
      </c>
      <c r="U339" s="151">
        <v>232</v>
      </c>
      <c r="V339" s="151">
        <v>244</v>
      </c>
      <c r="W339" s="151">
        <v>157</v>
      </c>
      <c r="X339" s="151">
        <v>1123</v>
      </c>
      <c r="Y339" s="151">
        <v>1051</v>
      </c>
      <c r="Z339" s="151">
        <v>1018</v>
      </c>
      <c r="AA339" s="151">
        <v>644</v>
      </c>
      <c r="AB339" s="151">
        <v>459</v>
      </c>
      <c r="AC339" s="151">
        <v>1273</v>
      </c>
      <c r="AD339" s="151">
        <v>4659</v>
      </c>
      <c r="AE339" s="151">
        <v>1845</v>
      </c>
      <c r="AF339" s="151">
        <v>3920</v>
      </c>
      <c r="AG339" s="151">
        <v>1383</v>
      </c>
      <c r="AH339" s="151">
        <v>8453</v>
      </c>
      <c r="AI339" s="151">
        <v>732</v>
      </c>
      <c r="AJ339" s="151">
        <v>2336</v>
      </c>
      <c r="AK339" s="151">
        <v>2470</v>
      </c>
      <c r="AL339" s="151">
        <v>5801</v>
      </c>
      <c r="AM339" s="151">
        <v>3156</v>
      </c>
      <c r="AN339" s="151">
        <v>98</v>
      </c>
      <c r="AO339" s="151">
        <v>117</v>
      </c>
      <c r="AP339" s="151">
        <v>72</v>
      </c>
      <c r="AQ339" s="151">
        <v>187</v>
      </c>
      <c r="AR339" s="151">
        <v>41</v>
      </c>
      <c r="AS339" s="151">
        <v>114</v>
      </c>
      <c r="AT339" s="151">
        <v>61</v>
      </c>
      <c r="AU339" s="151">
        <v>114</v>
      </c>
      <c r="AV339" s="151">
        <v>7</v>
      </c>
      <c r="AW339" s="151">
        <v>76</v>
      </c>
      <c r="AX339" s="151">
        <v>15</v>
      </c>
      <c r="AY339" s="151">
        <v>8</v>
      </c>
      <c r="AZ339" s="151">
        <v>22</v>
      </c>
      <c r="BA339" s="151">
        <v>16</v>
      </c>
      <c r="BB339" s="151">
        <v>22</v>
      </c>
      <c r="BC339" s="151">
        <v>67</v>
      </c>
      <c r="BD339" s="151">
        <v>477</v>
      </c>
      <c r="BE339" s="151">
        <v>56</v>
      </c>
      <c r="BF339" s="151">
        <v>5</v>
      </c>
      <c r="BG339" s="151">
        <v>0</v>
      </c>
      <c r="BH339" s="151">
        <v>39</v>
      </c>
      <c r="BI339" s="151">
        <v>27</v>
      </c>
      <c r="BJ339" s="151">
        <v>20</v>
      </c>
      <c r="BK339" s="151">
        <v>22</v>
      </c>
      <c r="BL339" s="151">
        <v>40</v>
      </c>
      <c r="BM339" s="151">
        <v>52</v>
      </c>
      <c r="BN339" s="151">
        <v>14</v>
      </c>
      <c r="BO339" s="151">
        <v>35</v>
      </c>
      <c r="BP339" s="151">
        <v>13</v>
      </c>
      <c r="BQ339" s="151">
        <v>57</v>
      </c>
      <c r="BR339" s="151">
        <v>191</v>
      </c>
      <c r="BS339" s="151">
        <v>212</v>
      </c>
      <c r="BT339" s="151">
        <v>20</v>
      </c>
      <c r="BU339" s="151">
        <v>33</v>
      </c>
      <c r="BV339" s="151">
        <v>19</v>
      </c>
      <c r="BW339" s="151">
        <v>35</v>
      </c>
      <c r="BX339" s="151">
        <v>29</v>
      </c>
      <c r="BY339" s="151">
        <v>100</v>
      </c>
      <c r="BZ339" s="151">
        <v>91</v>
      </c>
      <c r="CA339" s="151">
        <v>36</v>
      </c>
      <c r="CB339" s="151">
        <v>4</v>
      </c>
      <c r="CC339" s="151">
        <v>60</v>
      </c>
      <c r="CD339" s="151">
        <v>6</v>
      </c>
      <c r="CE339" s="151">
        <v>13</v>
      </c>
      <c r="CF339" s="151">
        <v>28</v>
      </c>
      <c r="CG339" s="151">
        <v>38</v>
      </c>
      <c r="CH339" s="151">
        <v>134</v>
      </c>
      <c r="CI339" s="151">
        <v>33</v>
      </c>
      <c r="CJ339" s="151">
        <v>52</v>
      </c>
      <c r="CK339" s="151">
        <v>39</v>
      </c>
      <c r="CL339" s="151">
        <v>12</v>
      </c>
      <c r="CM339" s="151">
        <v>80</v>
      </c>
      <c r="CN339" s="151">
        <v>16</v>
      </c>
      <c r="CO339" s="151">
        <v>2</v>
      </c>
      <c r="CP339" s="151">
        <v>50</v>
      </c>
      <c r="CQ339" s="151">
        <v>18</v>
      </c>
      <c r="CR339" s="151">
        <v>22</v>
      </c>
      <c r="CS339" s="151">
        <v>6</v>
      </c>
      <c r="CT339" s="151">
        <v>9</v>
      </c>
      <c r="CU339" s="151">
        <v>12</v>
      </c>
      <c r="CV339" s="151">
        <v>8</v>
      </c>
      <c r="CW339" s="151">
        <v>20</v>
      </c>
      <c r="CX339" s="151">
        <v>26</v>
      </c>
      <c r="CY339" s="151">
        <v>4</v>
      </c>
      <c r="CZ339" s="151">
        <v>17</v>
      </c>
      <c r="DA339" s="151">
        <v>46</v>
      </c>
      <c r="DB339" s="151">
        <v>17</v>
      </c>
      <c r="DC339" s="151">
        <v>23</v>
      </c>
      <c r="DD339" s="151">
        <v>67</v>
      </c>
      <c r="DE339" s="151">
        <v>2</v>
      </c>
      <c r="DF339" s="151">
        <v>15</v>
      </c>
      <c r="DG339" s="151">
        <v>8</v>
      </c>
      <c r="DH339" s="151">
        <v>48</v>
      </c>
      <c r="DI339" s="151">
        <v>18</v>
      </c>
      <c r="DJ339" s="151">
        <v>0</v>
      </c>
      <c r="DK339" s="151">
        <v>0</v>
      </c>
      <c r="DL339" s="151">
        <v>0</v>
      </c>
      <c r="DM339" s="151">
        <v>0</v>
      </c>
      <c r="DN339" s="151">
        <v>0</v>
      </c>
      <c r="DO339" s="151">
        <v>0</v>
      </c>
      <c r="DP339" s="151">
        <v>0</v>
      </c>
      <c r="DQ339" s="151">
        <v>0</v>
      </c>
      <c r="DR339" s="151">
        <v>2</v>
      </c>
      <c r="DS339" s="151">
        <v>77</v>
      </c>
      <c r="DT339" s="151">
        <v>11</v>
      </c>
      <c r="DU339" s="151">
        <v>0</v>
      </c>
      <c r="DV339" s="151">
        <v>7</v>
      </c>
      <c r="DW339" s="151">
        <v>3</v>
      </c>
      <c r="DX339" s="151">
        <v>9</v>
      </c>
      <c r="DY339" s="151">
        <v>20</v>
      </c>
      <c r="DZ339" s="151">
        <v>6</v>
      </c>
      <c r="EA339" s="151">
        <v>26</v>
      </c>
      <c r="EB339" s="151">
        <v>1</v>
      </c>
      <c r="EC339" s="151">
        <v>0</v>
      </c>
      <c r="ED339" s="151">
        <v>1</v>
      </c>
      <c r="EE339" s="151">
        <v>55</v>
      </c>
      <c r="EF339" s="151">
        <v>3</v>
      </c>
      <c r="EG339" s="151">
        <v>4</v>
      </c>
      <c r="EH339" s="151">
        <v>3</v>
      </c>
      <c r="EI339" s="151"/>
      <c r="EJ339" s="151">
        <v>10</v>
      </c>
      <c r="EK339" s="151"/>
      <c r="EL339" s="151">
        <v>18</v>
      </c>
      <c r="EM339" s="151">
        <v>2</v>
      </c>
      <c r="EN339" s="151">
        <v>19</v>
      </c>
      <c r="EO339" s="151">
        <v>29</v>
      </c>
      <c r="EP339" s="151">
        <v>1</v>
      </c>
      <c r="EQ339" s="151">
        <v>64</v>
      </c>
      <c r="ER339" s="151">
        <v>0</v>
      </c>
      <c r="ES339" s="151">
        <v>77</v>
      </c>
      <c r="ET339" s="151">
        <v>10</v>
      </c>
      <c r="EU339" s="151">
        <v>82</v>
      </c>
      <c r="EV339" s="151">
        <v>15</v>
      </c>
      <c r="EW339" s="151">
        <v>0</v>
      </c>
      <c r="EX339" s="151">
        <v>121</v>
      </c>
      <c r="EY339" s="151">
        <v>21</v>
      </c>
      <c r="EZ339" s="151">
        <v>45</v>
      </c>
      <c r="FA339" s="151">
        <v>87</v>
      </c>
      <c r="FB339" s="151">
        <v>34</v>
      </c>
      <c r="FC339" s="151">
        <v>34</v>
      </c>
      <c r="FD339" s="151">
        <v>36</v>
      </c>
      <c r="FE339" s="151">
        <v>67</v>
      </c>
      <c r="FF339" s="151">
        <v>61</v>
      </c>
      <c r="FG339" s="151">
        <v>87</v>
      </c>
      <c r="FH339" s="151">
        <v>140</v>
      </c>
      <c r="FI339" s="151">
        <v>14</v>
      </c>
      <c r="FJ339" s="151">
        <v>13</v>
      </c>
      <c r="FK339" s="151">
        <v>160</v>
      </c>
      <c r="FL339" s="151">
        <v>498</v>
      </c>
      <c r="FM339" s="151">
        <v>14</v>
      </c>
      <c r="FN339" s="151">
        <v>45</v>
      </c>
      <c r="FO339" s="151">
        <v>2</v>
      </c>
      <c r="FP339" s="151">
        <v>4</v>
      </c>
      <c r="FQ339" s="151">
        <v>42</v>
      </c>
      <c r="FR339" s="151">
        <v>20</v>
      </c>
      <c r="FS339" s="151">
        <v>9</v>
      </c>
      <c r="FT339" s="151">
        <v>19</v>
      </c>
      <c r="FU339" s="151">
        <v>33</v>
      </c>
      <c r="FV339" s="151">
        <v>16</v>
      </c>
      <c r="FW339" s="151">
        <v>75</v>
      </c>
      <c r="FX339" s="151">
        <v>26</v>
      </c>
      <c r="FY339" s="151">
        <v>52</v>
      </c>
      <c r="FZ339" s="151">
        <v>67</v>
      </c>
      <c r="GA339" s="151">
        <v>34</v>
      </c>
      <c r="GB339" s="151">
        <v>8</v>
      </c>
      <c r="GC339" s="151">
        <v>9</v>
      </c>
      <c r="GD339" s="151">
        <v>31</v>
      </c>
      <c r="GE339" s="151">
        <v>18</v>
      </c>
      <c r="GF339" s="151">
        <v>1</v>
      </c>
      <c r="GG339" s="151">
        <v>14</v>
      </c>
      <c r="GH339" s="151">
        <v>32</v>
      </c>
      <c r="GI339" s="151">
        <v>107</v>
      </c>
      <c r="GJ339" s="151">
        <v>102</v>
      </c>
      <c r="GK339" s="151">
        <v>87</v>
      </c>
      <c r="GL339" s="151">
        <v>52</v>
      </c>
      <c r="GM339" s="151">
        <v>8</v>
      </c>
      <c r="GN339" s="151">
        <v>9</v>
      </c>
      <c r="GO339" s="151">
        <v>5</v>
      </c>
      <c r="GP339" s="151">
        <v>12</v>
      </c>
      <c r="GQ339" s="151">
        <v>89</v>
      </c>
      <c r="GR339" s="151">
        <v>39</v>
      </c>
      <c r="GS339" s="151">
        <v>51</v>
      </c>
      <c r="GT339" s="151">
        <v>74</v>
      </c>
      <c r="GU339" s="151">
        <v>75</v>
      </c>
      <c r="GV339" s="151">
        <v>71</v>
      </c>
      <c r="GW339" s="151">
        <v>34</v>
      </c>
      <c r="GX339" s="151">
        <v>44</v>
      </c>
      <c r="GY339" s="151">
        <v>128</v>
      </c>
      <c r="GZ339" s="151">
        <v>84</v>
      </c>
      <c r="HA339" s="151">
        <v>199</v>
      </c>
      <c r="HB339" s="151">
        <v>75</v>
      </c>
      <c r="HC339" s="151">
        <v>81</v>
      </c>
      <c r="HD339" s="151">
        <v>58</v>
      </c>
      <c r="HE339" s="151">
        <v>0</v>
      </c>
      <c r="HF339" s="151">
        <v>128</v>
      </c>
      <c r="HG339" s="151">
        <v>87</v>
      </c>
      <c r="HH339" s="151">
        <v>97</v>
      </c>
      <c r="HI339" s="151">
        <v>10</v>
      </c>
      <c r="HJ339" s="151">
        <v>64</v>
      </c>
      <c r="HK339" s="151"/>
      <c r="HL339" s="151">
        <v>22</v>
      </c>
      <c r="HM339" s="151">
        <v>4</v>
      </c>
      <c r="HN339" s="151">
        <v>50</v>
      </c>
      <c r="HO339" s="151">
        <v>19</v>
      </c>
      <c r="HP339" s="151">
        <v>4</v>
      </c>
      <c r="HQ339" s="151">
        <v>9</v>
      </c>
      <c r="HR339" s="151">
        <v>21</v>
      </c>
      <c r="HS339" s="151">
        <v>17</v>
      </c>
      <c r="HT339" s="151">
        <v>7</v>
      </c>
      <c r="HU339" s="151">
        <v>35</v>
      </c>
      <c r="HV339" s="151">
        <v>161</v>
      </c>
      <c r="HW339" s="151">
        <v>223</v>
      </c>
      <c r="HX339" s="151">
        <v>358</v>
      </c>
      <c r="HY339" s="151">
        <v>58</v>
      </c>
      <c r="HZ339" s="151">
        <v>23</v>
      </c>
      <c r="IA339" s="151">
        <v>24</v>
      </c>
      <c r="IB339" s="151">
        <v>9</v>
      </c>
      <c r="IC339" s="151">
        <v>556</v>
      </c>
      <c r="ID339" s="151">
        <v>13</v>
      </c>
      <c r="IE339" s="151">
        <v>414</v>
      </c>
      <c r="IF339" s="151">
        <v>54</v>
      </c>
      <c r="IG339" s="151">
        <v>17</v>
      </c>
      <c r="IH339" s="151">
        <v>19</v>
      </c>
      <c r="II339" s="151">
        <v>43</v>
      </c>
      <c r="IJ339" s="151">
        <v>29</v>
      </c>
      <c r="IK339" s="151">
        <v>30</v>
      </c>
      <c r="IL339" s="151">
        <v>138</v>
      </c>
      <c r="IM339" s="151">
        <v>508</v>
      </c>
      <c r="IN339" s="151">
        <v>210</v>
      </c>
      <c r="IO339" s="151">
        <v>75</v>
      </c>
      <c r="IP339" s="151"/>
      <c r="IQ339" s="151">
        <v>6</v>
      </c>
      <c r="IR339" s="151">
        <v>20</v>
      </c>
      <c r="IS339" s="151">
        <v>2</v>
      </c>
      <c r="IT339" s="151">
        <v>27</v>
      </c>
      <c r="IU339" s="151">
        <v>14</v>
      </c>
      <c r="IV339" s="151">
        <v>15</v>
      </c>
      <c r="IW339" s="151">
        <v>58</v>
      </c>
      <c r="IX339" s="151">
        <v>28</v>
      </c>
      <c r="IY339" s="151">
        <v>45</v>
      </c>
      <c r="IZ339" s="151">
        <v>7</v>
      </c>
      <c r="JA339" s="151">
        <v>51</v>
      </c>
      <c r="JB339" s="151">
        <v>136</v>
      </c>
      <c r="JC339" s="151">
        <v>66</v>
      </c>
      <c r="JD339" s="151">
        <v>18</v>
      </c>
      <c r="JE339" s="151">
        <v>24</v>
      </c>
      <c r="JF339" s="151">
        <v>39</v>
      </c>
      <c r="JG339" s="151">
        <v>53</v>
      </c>
      <c r="JH339" s="151">
        <v>372</v>
      </c>
      <c r="JI339" s="151">
        <v>26</v>
      </c>
      <c r="JJ339" s="151">
        <v>40</v>
      </c>
      <c r="JK339" s="151">
        <v>95</v>
      </c>
      <c r="JL339" s="151"/>
      <c r="JM339" s="151">
        <v>370</v>
      </c>
      <c r="JN339" s="151">
        <v>599</v>
      </c>
      <c r="JO339" s="151">
        <v>1373</v>
      </c>
      <c r="JP339" s="151">
        <v>934</v>
      </c>
      <c r="JQ339" s="151">
        <v>6866</v>
      </c>
      <c r="JR339" s="151">
        <v>960</v>
      </c>
      <c r="JS339" s="151">
        <v>145</v>
      </c>
      <c r="JT339" s="151">
        <v>1250</v>
      </c>
      <c r="JU339" s="151">
        <v>56</v>
      </c>
      <c r="JV339" s="151"/>
      <c r="JW339" s="151">
        <v>313</v>
      </c>
      <c r="JX339" s="151">
        <v>167</v>
      </c>
      <c r="JY339" s="151">
        <v>497</v>
      </c>
      <c r="JZ339" s="151">
        <v>226</v>
      </c>
      <c r="KA339" s="151">
        <v>148</v>
      </c>
      <c r="KB339" s="151">
        <v>125</v>
      </c>
      <c r="KC339" s="151">
        <v>187</v>
      </c>
      <c r="KD339" s="151">
        <v>464</v>
      </c>
      <c r="KE339" s="151">
        <v>236</v>
      </c>
      <c r="KF339" s="151">
        <v>279</v>
      </c>
      <c r="KG339" s="151">
        <v>1229</v>
      </c>
      <c r="KH339" s="151">
        <v>2</v>
      </c>
      <c r="KI339" s="151">
        <v>230</v>
      </c>
      <c r="KJ339" s="151">
        <v>34</v>
      </c>
      <c r="KK339" s="151">
        <v>177</v>
      </c>
      <c r="KL339" s="151">
        <v>199</v>
      </c>
      <c r="KM339" s="151">
        <v>3</v>
      </c>
      <c r="KN339" s="151">
        <v>288</v>
      </c>
      <c r="KO339" s="151">
        <v>13</v>
      </c>
      <c r="KP339" s="151">
        <v>42</v>
      </c>
      <c r="KQ339" s="151">
        <v>64</v>
      </c>
      <c r="KR339" s="151">
        <v>14</v>
      </c>
      <c r="KS339" s="151">
        <v>166</v>
      </c>
      <c r="KT339" s="151">
        <v>131</v>
      </c>
      <c r="KU339" s="151">
        <v>10</v>
      </c>
      <c r="KV339" s="151">
        <v>3</v>
      </c>
      <c r="KW339" s="151">
        <v>17</v>
      </c>
      <c r="KX339" s="151">
        <v>1595</v>
      </c>
      <c r="KY339" s="151">
        <v>9697</v>
      </c>
      <c r="KZ339" s="151">
        <v>402</v>
      </c>
      <c r="LA339" s="151">
        <v>495</v>
      </c>
      <c r="LB339" s="151">
        <v>44</v>
      </c>
      <c r="LC339" s="151">
        <v>0</v>
      </c>
      <c r="LD339" s="151">
        <v>96</v>
      </c>
      <c r="LE339" s="151">
        <v>19</v>
      </c>
      <c r="LF339" s="151">
        <v>12</v>
      </c>
      <c r="LG339" s="151">
        <v>1089</v>
      </c>
      <c r="LH339" s="151">
        <v>3</v>
      </c>
      <c r="LI339" s="151">
        <v>235</v>
      </c>
      <c r="LJ339" s="151">
        <v>241</v>
      </c>
      <c r="LK339" s="151">
        <v>1383</v>
      </c>
      <c r="LL339" s="151">
        <v>2336</v>
      </c>
      <c r="LM339" s="151">
        <v>4</v>
      </c>
      <c r="LN339" s="151">
        <v>30649</v>
      </c>
      <c r="LO339" s="151">
        <v>69</v>
      </c>
      <c r="LP339" s="151">
        <v>211</v>
      </c>
      <c r="LQ339" s="151">
        <v>8</v>
      </c>
      <c r="LR339" s="151">
        <v>1063</v>
      </c>
      <c r="LS339" s="151">
        <v>496</v>
      </c>
      <c r="LT339" s="151">
        <v>582</v>
      </c>
      <c r="LU339" s="151">
        <v>9092</v>
      </c>
      <c r="LV339" s="151">
        <v>110</v>
      </c>
      <c r="LW339" s="151">
        <v>369</v>
      </c>
      <c r="LX339" s="151">
        <v>16398</v>
      </c>
      <c r="LY339" s="151">
        <v>1074</v>
      </c>
      <c r="LZ339" s="151">
        <v>3939</v>
      </c>
      <c r="MA339" s="151">
        <v>17232</v>
      </c>
      <c r="MB339" s="151">
        <v>54</v>
      </c>
      <c r="MC339" s="151">
        <v>229</v>
      </c>
      <c r="MD339" s="151">
        <v>40</v>
      </c>
      <c r="ME339" s="151">
        <v>158</v>
      </c>
      <c r="MF339" s="151">
        <v>126</v>
      </c>
      <c r="MG339" s="151">
        <v>3062</v>
      </c>
      <c r="MH339" s="151">
        <v>583</v>
      </c>
      <c r="MI339" s="151">
        <v>1584</v>
      </c>
      <c r="MJ339" s="151">
        <v>385</v>
      </c>
      <c r="MK339" s="151">
        <v>956</v>
      </c>
      <c r="ML339" s="151">
        <v>289</v>
      </c>
      <c r="MM339" s="151">
        <v>464</v>
      </c>
      <c r="MN339" s="151">
        <v>523</v>
      </c>
      <c r="MO339" s="151">
        <v>253</v>
      </c>
      <c r="MP339" s="151">
        <v>721</v>
      </c>
      <c r="MQ339" s="151">
        <v>56</v>
      </c>
      <c r="MR339" s="151">
        <v>144</v>
      </c>
      <c r="MS339" s="151">
        <v>120</v>
      </c>
      <c r="MT339" s="151">
        <v>1139</v>
      </c>
      <c r="MU339" s="151">
        <v>39</v>
      </c>
      <c r="MV339" s="151">
        <v>271</v>
      </c>
      <c r="MW339" s="151">
        <v>155</v>
      </c>
      <c r="MX339" s="151">
        <v>205</v>
      </c>
      <c r="MY339" s="151">
        <v>65</v>
      </c>
      <c r="MZ339" s="151">
        <v>60</v>
      </c>
      <c r="NA339" s="151">
        <v>1259</v>
      </c>
      <c r="NB339" s="151">
        <v>418</v>
      </c>
      <c r="NC339" s="151">
        <v>20</v>
      </c>
      <c r="ND339" s="151">
        <v>365</v>
      </c>
      <c r="NE339" s="151">
        <v>38</v>
      </c>
      <c r="NF339" s="151">
        <v>140</v>
      </c>
      <c r="NG339" s="151">
        <v>22</v>
      </c>
      <c r="NH339" s="151">
        <v>25</v>
      </c>
      <c r="NI339" s="151">
        <v>2</v>
      </c>
      <c r="NJ339" s="151">
        <v>20</v>
      </c>
      <c r="NK339" s="151">
        <v>4</v>
      </c>
      <c r="NL339" s="151">
        <v>62</v>
      </c>
      <c r="NM339" s="151">
        <v>132</v>
      </c>
      <c r="NN339" s="151">
        <v>398</v>
      </c>
      <c r="NO339" s="151">
        <v>428</v>
      </c>
      <c r="NP339" s="151">
        <v>268</v>
      </c>
      <c r="NQ339" s="151">
        <v>817</v>
      </c>
      <c r="NR339" s="151">
        <v>204</v>
      </c>
      <c r="NS339" s="151">
        <v>20</v>
      </c>
      <c r="NT339" s="151">
        <v>1</v>
      </c>
      <c r="NU339" s="151">
        <v>29</v>
      </c>
      <c r="NV339" s="151">
        <v>2</v>
      </c>
      <c r="NW339" s="151">
        <v>66</v>
      </c>
      <c r="NX339" s="151">
        <v>0</v>
      </c>
      <c r="NY339" s="151">
        <v>16</v>
      </c>
      <c r="NZ339" s="151">
        <v>126</v>
      </c>
      <c r="OA339" s="151">
        <v>320</v>
      </c>
      <c r="OB339" s="151">
        <v>108</v>
      </c>
      <c r="OC339" s="151">
        <v>100</v>
      </c>
      <c r="OD339" s="151"/>
      <c r="OE339" s="151">
        <v>34478</v>
      </c>
      <c r="OF339" s="151">
        <v>3153</v>
      </c>
      <c r="OG339" s="151">
        <v>9</v>
      </c>
      <c r="OH339" s="151">
        <v>520</v>
      </c>
      <c r="OI339" s="151">
        <v>54</v>
      </c>
      <c r="OJ339" s="151">
        <v>4023</v>
      </c>
      <c r="OK339" s="151">
        <v>2825</v>
      </c>
      <c r="OL339" s="151">
        <v>19088</v>
      </c>
      <c r="OM339" s="151">
        <v>1960</v>
      </c>
      <c r="ON339" s="151">
        <v>681</v>
      </c>
      <c r="OO339" s="152">
        <v>10656</v>
      </c>
      <c r="OP339" s="142">
        <v>266697</v>
      </c>
      <c r="OQ339" s="153"/>
      <c r="OR339" s="151">
        <v>51774</v>
      </c>
      <c r="OS339" s="151"/>
      <c r="OT339" s="151">
        <v>3058</v>
      </c>
      <c r="OU339" s="151"/>
      <c r="OV339" s="151"/>
      <c r="OW339" s="151">
        <v>33253</v>
      </c>
      <c r="OX339" s="151">
        <v>-14609</v>
      </c>
      <c r="OY339" s="151"/>
      <c r="OZ339" s="151"/>
      <c r="PA339" s="151"/>
      <c r="PB339" s="151"/>
      <c r="PC339" s="151"/>
      <c r="PD339" s="151"/>
      <c r="PE339" s="151"/>
      <c r="PF339" s="151"/>
      <c r="PG339" s="151"/>
      <c r="PH339" s="151"/>
      <c r="PI339" s="151"/>
      <c r="PJ339" s="154"/>
      <c r="PK339" s="142">
        <v>73475</v>
      </c>
      <c r="PL339" s="142">
        <v>340173</v>
      </c>
    </row>
    <row r="340" spans="1:428" ht="15" x14ac:dyDescent="0.25">
      <c r="A340" s="156">
        <v>541610</v>
      </c>
      <c r="B340" s="157" t="s">
        <v>742</v>
      </c>
      <c r="C340" s="147" t="s">
        <v>518</v>
      </c>
      <c r="D340" s="153">
        <v>0</v>
      </c>
      <c r="E340" s="151"/>
      <c r="F340" s="151"/>
      <c r="G340" s="151"/>
      <c r="H340" s="151"/>
      <c r="I340" s="151">
        <v>0</v>
      </c>
      <c r="J340" s="151"/>
      <c r="K340" s="151"/>
      <c r="L340" s="151"/>
      <c r="M340" s="151"/>
      <c r="N340" s="151"/>
      <c r="O340" s="151">
        <v>1</v>
      </c>
      <c r="P340" s="151">
        <v>1</v>
      </c>
      <c r="Q340" s="151">
        <v>58</v>
      </c>
      <c r="R340" s="151">
        <v>18</v>
      </c>
      <c r="S340" s="151">
        <v>1</v>
      </c>
      <c r="T340" s="151">
        <v>1</v>
      </c>
      <c r="U340" s="151">
        <v>3</v>
      </c>
      <c r="V340" s="151">
        <v>2</v>
      </c>
      <c r="W340" s="151">
        <v>32</v>
      </c>
      <c r="X340" s="151">
        <v>56</v>
      </c>
      <c r="Y340" s="151">
        <v>159</v>
      </c>
      <c r="Z340" s="151">
        <v>154</v>
      </c>
      <c r="AA340" s="151">
        <v>53</v>
      </c>
      <c r="AB340" s="151">
        <v>40</v>
      </c>
      <c r="AC340" s="151">
        <v>153</v>
      </c>
      <c r="AD340" s="151">
        <v>94</v>
      </c>
      <c r="AE340" s="151">
        <v>199</v>
      </c>
      <c r="AF340" s="151">
        <v>101</v>
      </c>
      <c r="AG340" s="151">
        <v>176</v>
      </c>
      <c r="AH340" s="151">
        <v>184</v>
      </c>
      <c r="AI340" s="151">
        <v>48</v>
      </c>
      <c r="AJ340" s="151">
        <v>60</v>
      </c>
      <c r="AK340" s="151">
        <v>43</v>
      </c>
      <c r="AL340" s="151">
        <v>145</v>
      </c>
      <c r="AM340" s="151">
        <v>71</v>
      </c>
      <c r="AN340" s="151">
        <v>28</v>
      </c>
      <c r="AO340" s="151">
        <v>17</v>
      </c>
      <c r="AP340" s="151">
        <v>19</v>
      </c>
      <c r="AQ340" s="151">
        <v>16</v>
      </c>
      <c r="AR340" s="151">
        <v>2</v>
      </c>
      <c r="AS340" s="151">
        <v>9</v>
      </c>
      <c r="AT340" s="151">
        <v>2</v>
      </c>
      <c r="AU340" s="151">
        <v>8</v>
      </c>
      <c r="AV340" s="151">
        <v>4</v>
      </c>
      <c r="AW340" s="151">
        <v>9</v>
      </c>
      <c r="AX340" s="151">
        <v>2</v>
      </c>
      <c r="AY340" s="151">
        <v>3</v>
      </c>
      <c r="AZ340" s="151">
        <v>1</v>
      </c>
      <c r="BA340" s="151">
        <v>0</v>
      </c>
      <c r="BB340" s="151">
        <v>1</v>
      </c>
      <c r="BC340" s="151">
        <v>1</v>
      </c>
      <c r="BD340" s="151">
        <v>10</v>
      </c>
      <c r="BE340" s="151">
        <v>6</v>
      </c>
      <c r="BF340" s="151">
        <v>2</v>
      </c>
      <c r="BG340" s="151">
        <v>1</v>
      </c>
      <c r="BH340" s="151">
        <v>6</v>
      </c>
      <c r="BI340" s="151">
        <v>15</v>
      </c>
      <c r="BJ340" s="151">
        <v>3</v>
      </c>
      <c r="BK340" s="151">
        <v>4</v>
      </c>
      <c r="BL340" s="151">
        <v>1</v>
      </c>
      <c r="BM340" s="151">
        <v>2</v>
      </c>
      <c r="BN340" s="151">
        <v>1</v>
      </c>
      <c r="BO340" s="151">
        <v>3</v>
      </c>
      <c r="BP340" s="151">
        <v>7</v>
      </c>
      <c r="BQ340" s="151">
        <v>9</v>
      </c>
      <c r="BR340" s="151">
        <v>9</v>
      </c>
      <c r="BS340" s="151">
        <v>3</v>
      </c>
      <c r="BT340" s="151">
        <v>3</v>
      </c>
      <c r="BU340" s="151">
        <v>2</v>
      </c>
      <c r="BV340" s="151">
        <v>2</v>
      </c>
      <c r="BW340" s="151">
        <v>6</v>
      </c>
      <c r="BX340" s="151">
        <v>3</v>
      </c>
      <c r="BY340" s="151">
        <v>8</v>
      </c>
      <c r="BZ340" s="151">
        <v>13</v>
      </c>
      <c r="CA340" s="151">
        <v>21</v>
      </c>
      <c r="CB340" s="151">
        <v>4</v>
      </c>
      <c r="CC340" s="151">
        <v>9</v>
      </c>
      <c r="CD340" s="151">
        <v>2</v>
      </c>
      <c r="CE340" s="151">
        <v>3</v>
      </c>
      <c r="CF340" s="151">
        <v>11</v>
      </c>
      <c r="CG340" s="151">
        <v>5</v>
      </c>
      <c r="CH340" s="151">
        <v>6</v>
      </c>
      <c r="CI340" s="151">
        <v>1</v>
      </c>
      <c r="CJ340" s="151">
        <v>7</v>
      </c>
      <c r="CK340" s="151">
        <v>3</v>
      </c>
      <c r="CL340" s="151">
        <v>20</v>
      </c>
      <c r="CM340" s="151">
        <v>24</v>
      </c>
      <c r="CN340" s="151">
        <v>2</v>
      </c>
      <c r="CO340" s="151"/>
      <c r="CP340" s="151">
        <v>8</v>
      </c>
      <c r="CQ340" s="151">
        <v>4</v>
      </c>
      <c r="CR340" s="151">
        <v>24</v>
      </c>
      <c r="CS340" s="151">
        <v>2</v>
      </c>
      <c r="CT340" s="151">
        <v>0</v>
      </c>
      <c r="CU340" s="151">
        <v>9</v>
      </c>
      <c r="CV340" s="151">
        <v>3</v>
      </c>
      <c r="CW340" s="151">
        <v>4</v>
      </c>
      <c r="CX340" s="151">
        <v>1</v>
      </c>
      <c r="CY340" s="151"/>
      <c r="CZ340" s="151">
        <v>9</v>
      </c>
      <c r="DA340" s="151">
        <v>12</v>
      </c>
      <c r="DB340" s="151">
        <v>3</v>
      </c>
      <c r="DC340" s="151">
        <v>37</v>
      </c>
      <c r="DD340" s="151">
        <v>12</v>
      </c>
      <c r="DE340" s="151"/>
      <c r="DF340" s="151">
        <v>5</v>
      </c>
      <c r="DG340" s="151">
        <v>2</v>
      </c>
      <c r="DH340" s="151">
        <v>22</v>
      </c>
      <c r="DI340" s="151">
        <v>5</v>
      </c>
      <c r="DJ340" s="151">
        <v>0</v>
      </c>
      <c r="DK340" s="151">
        <v>0</v>
      </c>
      <c r="DL340" s="151">
        <v>0</v>
      </c>
      <c r="DM340" s="151">
        <v>0</v>
      </c>
      <c r="DN340" s="151">
        <v>1</v>
      </c>
      <c r="DO340" s="151">
        <v>0</v>
      </c>
      <c r="DP340" s="151">
        <v>0</v>
      </c>
      <c r="DQ340" s="151">
        <v>1</v>
      </c>
      <c r="DR340" s="151">
        <v>2</v>
      </c>
      <c r="DS340" s="151">
        <v>30</v>
      </c>
      <c r="DT340" s="151">
        <v>1</v>
      </c>
      <c r="DU340" s="151">
        <v>2</v>
      </c>
      <c r="DV340" s="151">
        <v>1</v>
      </c>
      <c r="DW340" s="151">
        <v>5</v>
      </c>
      <c r="DX340" s="151">
        <v>0</v>
      </c>
      <c r="DY340" s="151">
        <v>5</v>
      </c>
      <c r="DZ340" s="151">
        <v>1</v>
      </c>
      <c r="EA340" s="151">
        <v>1</v>
      </c>
      <c r="EB340" s="151">
        <v>2</v>
      </c>
      <c r="EC340" s="151">
        <v>0</v>
      </c>
      <c r="ED340" s="151">
        <v>0</v>
      </c>
      <c r="EE340" s="151">
        <v>10</v>
      </c>
      <c r="EF340" s="151">
        <v>2</v>
      </c>
      <c r="EG340" s="151">
        <v>1</v>
      </c>
      <c r="EH340" s="151">
        <v>5</v>
      </c>
      <c r="EI340" s="151">
        <v>7</v>
      </c>
      <c r="EJ340" s="151">
        <v>21</v>
      </c>
      <c r="EK340" s="151">
        <v>12</v>
      </c>
      <c r="EL340" s="151">
        <v>7</v>
      </c>
      <c r="EM340" s="151">
        <v>0</v>
      </c>
      <c r="EN340" s="151">
        <v>5</v>
      </c>
      <c r="EO340" s="151">
        <v>6</v>
      </c>
      <c r="EP340" s="151">
        <v>3</v>
      </c>
      <c r="EQ340" s="151">
        <v>32</v>
      </c>
      <c r="ER340" s="151">
        <v>2</v>
      </c>
      <c r="ES340" s="151">
        <v>122</v>
      </c>
      <c r="ET340" s="151">
        <v>0</v>
      </c>
      <c r="EU340" s="151">
        <v>3</v>
      </c>
      <c r="EV340" s="151">
        <v>1</v>
      </c>
      <c r="EW340" s="151"/>
      <c r="EX340" s="151">
        <v>2</v>
      </c>
      <c r="EY340" s="151">
        <v>2</v>
      </c>
      <c r="EZ340" s="151">
        <v>20</v>
      </c>
      <c r="FA340" s="151">
        <v>2</v>
      </c>
      <c r="FB340" s="151">
        <v>17</v>
      </c>
      <c r="FC340" s="151">
        <v>17</v>
      </c>
      <c r="FD340" s="151">
        <v>7</v>
      </c>
      <c r="FE340" s="151">
        <v>16</v>
      </c>
      <c r="FF340" s="151">
        <v>3</v>
      </c>
      <c r="FG340" s="151">
        <v>9</v>
      </c>
      <c r="FH340" s="151">
        <v>1</v>
      </c>
      <c r="FI340" s="151">
        <v>0</v>
      </c>
      <c r="FJ340" s="151">
        <v>1</v>
      </c>
      <c r="FK340" s="151">
        <v>27</v>
      </c>
      <c r="FL340" s="151">
        <v>38</v>
      </c>
      <c r="FM340" s="151">
        <v>9</v>
      </c>
      <c r="FN340" s="151">
        <v>2</v>
      </c>
      <c r="FO340" s="151">
        <v>0</v>
      </c>
      <c r="FP340" s="151"/>
      <c r="FQ340" s="151">
        <v>11</v>
      </c>
      <c r="FR340" s="151">
        <v>13</v>
      </c>
      <c r="FS340" s="151">
        <v>4</v>
      </c>
      <c r="FT340" s="151">
        <v>11</v>
      </c>
      <c r="FU340" s="151">
        <v>7</v>
      </c>
      <c r="FV340" s="151">
        <v>8</v>
      </c>
      <c r="FW340" s="151">
        <v>42</v>
      </c>
      <c r="FX340" s="151">
        <v>12</v>
      </c>
      <c r="FY340" s="151">
        <v>29</v>
      </c>
      <c r="FZ340" s="151">
        <v>96</v>
      </c>
      <c r="GA340" s="151">
        <v>7</v>
      </c>
      <c r="GB340" s="151">
        <v>0</v>
      </c>
      <c r="GC340" s="151">
        <v>1</v>
      </c>
      <c r="GD340" s="151">
        <v>1</v>
      </c>
      <c r="GE340" s="151">
        <v>18</v>
      </c>
      <c r="GF340" s="151">
        <v>0</v>
      </c>
      <c r="GG340" s="151">
        <v>1</v>
      </c>
      <c r="GH340" s="151">
        <v>5</v>
      </c>
      <c r="GI340" s="151">
        <v>15</v>
      </c>
      <c r="GJ340" s="151">
        <v>9</v>
      </c>
      <c r="GK340" s="151">
        <v>5</v>
      </c>
      <c r="GL340" s="151">
        <v>6</v>
      </c>
      <c r="GM340" s="151">
        <v>4</v>
      </c>
      <c r="GN340" s="151">
        <v>0</v>
      </c>
      <c r="GO340" s="151">
        <v>1</v>
      </c>
      <c r="GP340" s="151">
        <v>1</v>
      </c>
      <c r="GQ340" s="151">
        <v>72</v>
      </c>
      <c r="GR340" s="151">
        <v>20</v>
      </c>
      <c r="GS340" s="151">
        <v>20</v>
      </c>
      <c r="GT340" s="151">
        <v>6</v>
      </c>
      <c r="GU340" s="151">
        <v>14</v>
      </c>
      <c r="GV340" s="151">
        <v>29</v>
      </c>
      <c r="GW340" s="151">
        <v>9</v>
      </c>
      <c r="GX340" s="151">
        <v>33</v>
      </c>
      <c r="GY340" s="151">
        <v>74</v>
      </c>
      <c r="GZ340" s="151">
        <v>14</v>
      </c>
      <c r="HA340" s="151">
        <v>19</v>
      </c>
      <c r="HB340" s="151">
        <v>12</v>
      </c>
      <c r="HC340" s="151">
        <v>13</v>
      </c>
      <c r="HD340" s="151">
        <v>3</v>
      </c>
      <c r="HE340" s="151">
        <v>3</v>
      </c>
      <c r="HF340" s="151">
        <v>22</v>
      </c>
      <c r="HG340" s="151">
        <v>14</v>
      </c>
      <c r="HH340" s="151">
        <v>18</v>
      </c>
      <c r="HI340" s="151">
        <v>8</v>
      </c>
      <c r="HJ340" s="151">
        <v>34</v>
      </c>
      <c r="HK340" s="151">
        <v>4</v>
      </c>
      <c r="HL340" s="151">
        <v>167</v>
      </c>
      <c r="HM340" s="151"/>
      <c r="HN340" s="151">
        <v>11</v>
      </c>
      <c r="HO340" s="151">
        <v>1</v>
      </c>
      <c r="HP340" s="151">
        <v>5</v>
      </c>
      <c r="HQ340" s="151">
        <v>2</v>
      </c>
      <c r="HR340" s="151">
        <v>3</v>
      </c>
      <c r="HS340" s="151">
        <v>0</v>
      </c>
      <c r="HT340" s="151">
        <v>0</v>
      </c>
      <c r="HU340" s="151">
        <v>10</v>
      </c>
      <c r="HV340" s="151">
        <v>50</v>
      </c>
      <c r="HW340" s="151">
        <v>49</v>
      </c>
      <c r="HX340" s="151">
        <v>27</v>
      </c>
      <c r="HY340" s="151">
        <v>9</v>
      </c>
      <c r="HZ340" s="151">
        <v>1</v>
      </c>
      <c r="IA340" s="151">
        <v>7</v>
      </c>
      <c r="IB340" s="151">
        <v>1</v>
      </c>
      <c r="IC340" s="151">
        <v>64</v>
      </c>
      <c r="ID340" s="151"/>
      <c r="IE340" s="151">
        <v>443</v>
      </c>
      <c r="IF340" s="151">
        <v>14</v>
      </c>
      <c r="IG340" s="151">
        <v>2</v>
      </c>
      <c r="IH340" s="151">
        <v>8</v>
      </c>
      <c r="II340" s="151">
        <v>31</v>
      </c>
      <c r="IJ340" s="151">
        <v>2</v>
      </c>
      <c r="IK340" s="151">
        <v>4</v>
      </c>
      <c r="IL340" s="151">
        <v>21</v>
      </c>
      <c r="IM340" s="151">
        <v>137</v>
      </c>
      <c r="IN340" s="151">
        <v>34</v>
      </c>
      <c r="IO340" s="151">
        <v>15</v>
      </c>
      <c r="IP340" s="151"/>
      <c r="IQ340" s="151">
        <v>213</v>
      </c>
      <c r="IR340" s="151">
        <v>1</v>
      </c>
      <c r="IS340" s="151">
        <v>0</v>
      </c>
      <c r="IT340" s="151">
        <v>11</v>
      </c>
      <c r="IU340" s="151">
        <v>1</v>
      </c>
      <c r="IV340" s="151">
        <v>3</v>
      </c>
      <c r="IW340" s="151">
        <v>6</v>
      </c>
      <c r="IX340" s="151">
        <v>28</v>
      </c>
      <c r="IY340" s="151">
        <v>30</v>
      </c>
      <c r="IZ340" s="151">
        <v>3</v>
      </c>
      <c r="JA340" s="151">
        <v>39</v>
      </c>
      <c r="JB340" s="151">
        <v>14</v>
      </c>
      <c r="JC340" s="151">
        <v>5</v>
      </c>
      <c r="JD340" s="151"/>
      <c r="JE340" s="151">
        <v>16</v>
      </c>
      <c r="JF340" s="151">
        <v>9</v>
      </c>
      <c r="JG340" s="151">
        <v>4</v>
      </c>
      <c r="JH340" s="151">
        <v>63</v>
      </c>
      <c r="JI340" s="151">
        <v>8</v>
      </c>
      <c r="JJ340" s="151">
        <v>2</v>
      </c>
      <c r="JK340" s="151">
        <v>7</v>
      </c>
      <c r="JL340" s="151">
        <v>982</v>
      </c>
      <c r="JM340" s="151">
        <v>2569</v>
      </c>
      <c r="JN340" s="151">
        <v>3271</v>
      </c>
      <c r="JO340" s="151">
        <v>3674</v>
      </c>
      <c r="JP340" s="151">
        <v>2910</v>
      </c>
      <c r="JQ340" s="151">
        <v>1521</v>
      </c>
      <c r="JR340" s="151">
        <v>924</v>
      </c>
      <c r="JS340" s="151">
        <v>116</v>
      </c>
      <c r="JT340" s="151">
        <v>3912</v>
      </c>
      <c r="JU340" s="151">
        <v>34</v>
      </c>
      <c r="JV340" s="151"/>
      <c r="JW340" s="151">
        <v>1257</v>
      </c>
      <c r="JX340" s="151">
        <v>787</v>
      </c>
      <c r="JY340" s="151">
        <v>305</v>
      </c>
      <c r="JZ340" s="151">
        <v>283</v>
      </c>
      <c r="KA340" s="151">
        <v>595</v>
      </c>
      <c r="KB340" s="151">
        <v>297</v>
      </c>
      <c r="KC340" s="151">
        <v>491</v>
      </c>
      <c r="KD340" s="151">
        <v>2914</v>
      </c>
      <c r="KE340" s="151">
        <v>353</v>
      </c>
      <c r="KF340" s="151">
        <v>13</v>
      </c>
      <c r="KG340" s="151">
        <v>18</v>
      </c>
      <c r="KH340" s="151">
        <v>144</v>
      </c>
      <c r="KI340" s="151">
        <v>343</v>
      </c>
      <c r="KJ340" s="151">
        <v>373</v>
      </c>
      <c r="KK340" s="151">
        <v>2</v>
      </c>
      <c r="KL340" s="151">
        <v>393</v>
      </c>
      <c r="KM340" s="151">
        <v>97</v>
      </c>
      <c r="KN340" s="151">
        <v>451</v>
      </c>
      <c r="KO340" s="151">
        <v>165</v>
      </c>
      <c r="KP340" s="151">
        <v>247</v>
      </c>
      <c r="KQ340" s="151">
        <v>667</v>
      </c>
      <c r="KR340" s="151">
        <v>56</v>
      </c>
      <c r="KS340" s="151">
        <v>2438</v>
      </c>
      <c r="KT340" s="151">
        <v>413</v>
      </c>
      <c r="KU340" s="151">
        <v>67</v>
      </c>
      <c r="KV340" s="151">
        <v>148</v>
      </c>
      <c r="KW340" s="151">
        <v>154</v>
      </c>
      <c r="KX340" s="151">
        <v>853</v>
      </c>
      <c r="KY340" s="151">
        <v>976</v>
      </c>
      <c r="KZ340" s="151">
        <v>264</v>
      </c>
      <c r="LA340" s="151">
        <v>4670</v>
      </c>
      <c r="LB340" s="151">
        <v>2160</v>
      </c>
      <c r="LC340" s="151">
        <v>2</v>
      </c>
      <c r="LD340" s="151">
        <v>6006</v>
      </c>
      <c r="LE340" s="151">
        <v>7306</v>
      </c>
      <c r="LF340" s="151">
        <v>11311</v>
      </c>
      <c r="LG340" s="151">
        <v>2149</v>
      </c>
      <c r="LH340" s="151">
        <v>14</v>
      </c>
      <c r="LI340" s="151">
        <v>210</v>
      </c>
      <c r="LJ340" s="151">
        <v>2601</v>
      </c>
      <c r="LK340" s="151">
        <v>259</v>
      </c>
      <c r="LL340" s="151"/>
      <c r="LM340" s="151"/>
      <c r="LN340" s="151">
        <v>1053</v>
      </c>
      <c r="LO340" s="151">
        <v>210</v>
      </c>
      <c r="LP340" s="151">
        <v>126</v>
      </c>
      <c r="LQ340" s="151">
        <v>65</v>
      </c>
      <c r="LR340" s="151">
        <v>316</v>
      </c>
      <c r="LS340" s="151">
        <v>1130</v>
      </c>
      <c r="LT340" s="151">
        <v>1455</v>
      </c>
      <c r="LU340" s="151">
        <v>1316</v>
      </c>
      <c r="LV340" s="151">
        <v>702</v>
      </c>
      <c r="LW340" s="151">
        <v>571</v>
      </c>
      <c r="LX340" s="151">
        <v>7149</v>
      </c>
      <c r="LY340" s="151">
        <v>2789</v>
      </c>
      <c r="LZ340" s="151">
        <v>706</v>
      </c>
      <c r="MA340" s="151">
        <v>23400</v>
      </c>
      <c r="MB340" s="151">
        <v>252</v>
      </c>
      <c r="MC340" s="151">
        <v>253</v>
      </c>
      <c r="MD340" s="151">
        <v>48</v>
      </c>
      <c r="ME340" s="151">
        <v>14</v>
      </c>
      <c r="MF340" s="151">
        <v>889</v>
      </c>
      <c r="MG340" s="151">
        <v>8418</v>
      </c>
      <c r="MH340" s="151">
        <v>1058</v>
      </c>
      <c r="MI340" s="151">
        <v>1194</v>
      </c>
      <c r="MJ340" s="151">
        <v>838</v>
      </c>
      <c r="MK340" s="151">
        <v>453</v>
      </c>
      <c r="ML340" s="151">
        <v>953</v>
      </c>
      <c r="MM340" s="151">
        <v>290</v>
      </c>
      <c r="MN340" s="151">
        <v>251</v>
      </c>
      <c r="MO340" s="151">
        <v>281</v>
      </c>
      <c r="MP340" s="151">
        <v>546</v>
      </c>
      <c r="MQ340" s="151">
        <v>1</v>
      </c>
      <c r="MR340" s="151">
        <v>19</v>
      </c>
      <c r="MS340" s="151">
        <v>591</v>
      </c>
      <c r="MT340" s="151">
        <v>5992</v>
      </c>
      <c r="MU340" s="151">
        <v>198</v>
      </c>
      <c r="MV340" s="151">
        <v>424</v>
      </c>
      <c r="MW340" s="151">
        <v>1293</v>
      </c>
      <c r="MX340" s="151">
        <v>699</v>
      </c>
      <c r="MY340" s="151">
        <v>411</v>
      </c>
      <c r="MZ340" s="151">
        <v>356</v>
      </c>
      <c r="NA340" s="151">
        <v>10744</v>
      </c>
      <c r="NB340" s="151">
        <v>3088</v>
      </c>
      <c r="NC340" s="151">
        <v>267</v>
      </c>
      <c r="ND340" s="151">
        <v>579</v>
      </c>
      <c r="NE340" s="151">
        <v>226</v>
      </c>
      <c r="NF340" s="151">
        <v>256</v>
      </c>
      <c r="NG340" s="151">
        <v>519</v>
      </c>
      <c r="NH340" s="151">
        <v>89</v>
      </c>
      <c r="NI340" s="151">
        <v>1082</v>
      </c>
      <c r="NJ340" s="151">
        <v>302</v>
      </c>
      <c r="NK340" s="151">
        <v>280</v>
      </c>
      <c r="NL340" s="151">
        <v>126</v>
      </c>
      <c r="NM340" s="151">
        <v>301</v>
      </c>
      <c r="NN340" s="151">
        <v>298</v>
      </c>
      <c r="NO340" s="151">
        <v>1269</v>
      </c>
      <c r="NP340" s="151">
        <v>684</v>
      </c>
      <c r="NQ340" s="151">
        <v>1187</v>
      </c>
      <c r="NR340" s="151">
        <v>96</v>
      </c>
      <c r="NS340" s="151">
        <v>191</v>
      </c>
      <c r="NT340" s="151">
        <v>305</v>
      </c>
      <c r="NU340" s="151">
        <v>135</v>
      </c>
      <c r="NV340" s="151">
        <v>149</v>
      </c>
      <c r="NW340" s="151">
        <v>191</v>
      </c>
      <c r="NX340" s="151">
        <v>17</v>
      </c>
      <c r="NY340" s="151">
        <v>69</v>
      </c>
      <c r="NZ340" s="151">
        <v>706</v>
      </c>
      <c r="OA340" s="151">
        <v>69</v>
      </c>
      <c r="OB340" s="151">
        <v>2178</v>
      </c>
      <c r="OC340" s="151">
        <v>1760</v>
      </c>
      <c r="OD340" s="151"/>
      <c r="OE340" s="151">
        <v>2</v>
      </c>
      <c r="OF340" s="151">
        <v>5195</v>
      </c>
      <c r="OG340" s="151">
        <v>16</v>
      </c>
      <c r="OH340" s="151"/>
      <c r="OI340" s="151"/>
      <c r="OJ340" s="151">
        <v>1931</v>
      </c>
      <c r="OK340" s="151">
        <v>997</v>
      </c>
      <c r="OL340" s="151">
        <v>3623</v>
      </c>
      <c r="OM340" s="151">
        <v>25</v>
      </c>
      <c r="ON340" s="151"/>
      <c r="OO340" s="152">
        <v>379</v>
      </c>
      <c r="OP340" s="142">
        <v>183376</v>
      </c>
      <c r="OQ340" s="153"/>
      <c r="OR340" s="151"/>
      <c r="OS340" s="151"/>
      <c r="OT340" s="151"/>
      <c r="OU340" s="151"/>
      <c r="OV340" s="151"/>
      <c r="OW340" s="151">
        <v>51279</v>
      </c>
      <c r="OX340" s="151">
        <v>-31341</v>
      </c>
      <c r="OY340" s="151"/>
      <c r="OZ340" s="151"/>
      <c r="PA340" s="151"/>
      <c r="PB340" s="151"/>
      <c r="PC340" s="151"/>
      <c r="PD340" s="151"/>
      <c r="PE340" s="151"/>
      <c r="PF340" s="151"/>
      <c r="PG340" s="151"/>
      <c r="PH340" s="151"/>
      <c r="PI340" s="151"/>
      <c r="PJ340" s="154"/>
      <c r="PK340" s="142">
        <v>19938</v>
      </c>
      <c r="PL340" s="142">
        <v>203314</v>
      </c>
    </row>
    <row r="341" spans="1:428" ht="15" x14ac:dyDescent="0.25">
      <c r="A341" s="156" t="s">
        <v>653</v>
      </c>
      <c r="B341" s="157" t="s">
        <v>742</v>
      </c>
      <c r="C341" s="147" t="s">
        <v>519</v>
      </c>
      <c r="D341" s="153"/>
      <c r="E341" s="151"/>
      <c r="F341" s="151"/>
      <c r="G341" s="151"/>
      <c r="H341" s="151"/>
      <c r="I341" s="151"/>
      <c r="J341" s="151"/>
      <c r="K341" s="151"/>
      <c r="L341" s="151"/>
      <c r="M341" s="151"/>
      <c r="N341" s="151">
        <v>0</v>
      </c>
      <c r="O341" s="151">
        <v>3</v>
      </c>
      <c r="P341" s="151">
        <v>0</v>
      </c>
      <c r="Q341" s="151">
        <v>0</v>
      </c>
      <c r="R341" s="151">
        <v>8</v>
      </c>
      <c r="S341" s="151"/>
      <c r="T341" s="151">
        <v>2</v>
      </c>
      <c r="U341" s="151">
        <v>2</v>
      </c>
      <c r="V341" s="151">
        <v>1</v>
      </c>
      <c r="W341" s="151">
        <v>36</v>
      </c>
      <c r="X341" s="151">
        <v>23</v>
      </c>
      <c r="Y341" s="151">
        <v>42</v>
      </c>
      <c r="Z341" s="151">
        <v>47</v>
      </c>
      <c r="AA341" s="151">
        <v>62</v>
      </c>
      <c r="AB341" s="151">
        <v>4</v>
      </c>
      <c r="AC341" s="151">
        <v>1</v>
      </c>
      <c r="AD341" s="151">
        <v>47</v>
      </c>
      <c r="AE341" s="151">
        <v>2</v>
      </c>
      <c r="AF341" s="151">
        <v>41</v>
      </c>
      <c r="AG341" s="151">
        <v>8</v>
      </c>
      <c r="AH341" s="151">
        <v>114</v>
      </c>
      <c r="AI341" s="151">
        <v>13</v>
      </c>
      <c r="AJ341" s="151">
        <v>20</v>
      </c>
      <c r="AK341" s="151">
        <v>8</v>
      </c>
      <c r="AL341" s="151">
        <v>42</v>
      </c>
      <c r="AM341" s="151">
        <v>37</v>
      </c>
      <c r="AN341" s="151">
        <v>8</v>
      </c>
      <c r="AO341" s="151">
        <v>4</v>
      </c>
      <c r="AP341" s="151">
        <v>6</v>
      </c>
      <c r="AQ341" s="151">
        <v>7</v>
      </c>
      <c r="AR341" s="151"/>
      <c r="AS341" s="151">
        <v>2</v>
      </c>
      <c r="AT341" s="151">
        <v>1</v>
      </c>
      <c r="AU341" s="151">
        <v>3</v>
      </c>
      <c r="AV341" s="151">
        <v>1</v>
      </c>
      <c r="AW341" s="151">
        <v>3</v>
      </c>
      <c r="AX341" s="151"/>
      <c r="AY341" s="151">
        <v>1</v>
      </c>
      <c r="AZ341" s="151"/>
      <c r="BA341" s="151">
        <v>0</v>
      </c>
      <c r="BB341" s="151"/>
      <c r="BC341" s="151"/>
      <c r="BD341" s="151">
        <v>3</v>
      </c>
      <c r="BE341" s="151">
        <v>2</v>
      </c>
      <c r="BF341" s="151">
        <v>1</v>
      </c>
      <c r="BG341" s="151">
        <v>1</v>
      </c>
      <c r="BH341" s="151">
        <v>2</v>
      </c>
      <c r="BI341" s="151">
        <v>5</v>
      </c>
      <c r="BJ341" s="151">
        <v>1</v>
      </c>
      <c r="BK341" s="151">
        <v>1</v>
      </c>
      <c r="BL341" s="151">
        <v>0</v>
      </c>
      <c r="BM341" s="151">
        <v>1</v>
      </c>
      <c r="BN341" s="151">
        <v>1</v>
      </c>
      <c r="BO341" s="151">
        <v>3</v>
      </c>
      <c r="BP341" s="151">
        <v>2</v>
      </c>
      <c r="BQ341" s="151">
        <v>3</v>
      </c>
      <c r="BR341" s="151">
        <v>2</v>
      </c>
      <c r="BS341" s="151">
        <v>1</v>
      </c>
      <c r="BT341" s="151">
        <v>1</v>
      </c>
      <c r="BU341" s="151">
        <v>1</v>
      </c>
      <c r="BV341" s="151">
        <v>1</v>
      </c>
      <c r="BW341" s="151">
        <v>2</v>
      </c>
      <c r="BX341" s="151">
        <v>1</v>
      </c>
      <c r="BY341" s="151">
        <v>2</v>
      </c>
      <c r="BZ341" s="151">
        <v>4</v>
      </c>
      <c r="CA341" s="151">
        <v>6</v>
      </c>
      <c r="CB341" s="151">
        <v>1</v>
      </c>
      <c r="CC341" s="151">
        <v>3</v>
      </c>
      <c r="CD341" s="151">
        <v>1</v>
      </c>
      <c r="CE341" s="151">
        <v>1</v>
      </c>
      <c r="CF341" s="151">
        <v>3</v>
      </c>
      <c r="CG341" s="151">
        <v>1</v>
      </c>
      <c r="CH341" s="151">
        <v>3</v>
      </c>
      <c r="CI341" s="151"/>
      <c r="CJ341" s="151">
        <v>2</v>
      </c>
      <c r="CK341" s="151">
        <v>1</v>
      </c>
      <c r="CL341" s="151">
        <v>7</v>
      </c>
      <c r="CM341" s="151">
        <v>8</v>
      </c>
      <c r="CN341" s="151">
        <v>1</v>
      </c>
      <c r="CO341" s="151"/>
      <c r="CP341" s="151">
        <v>4</v>
      </c>
      <c r="CQ341" s="151">
        <v>2</v>
      </c>
      <c r="CR341" s="151">
        <v>8</v>
      </c>
      <c r="CS341" s="151">
        <v>0</v>
      </c>
      <c r="CT341" s="151">
        <v>0</v>
      </c>
      <c r="CU341" s="151">
        <v>3</v>
      </c>
      <c r="CV341" s="151">
        <v>1</v>
      </c>
      <c r="CW341" s="151">
        <v>1</v>
      </c>
      <c r="CX341" s="151">
        <v>0</v>
      </c>
      <c r="CY341" s="151"/>
      <c r="CZ341" s="151">
        <v>3</v>
      </c>
      <c r="DA341" s="151">
        <v>5</v>
      </c>
      <c r="DB341" s="151">
        <v>1</v>
      </c>
      <c r="DC341" s="151">
        <v>12</v>
      </c>
      <c r="DD341" s="151">
        <v>4</v>
      </c>
      <c r="DE341" s="151"/>
      <c r="DF341" s="151">
        <v>3</v>
      </c>
      <c r="DG341" s="151">
        <v>1</v>
      </c>
      <c r="DH341" s="151">
        <v>7</v>
      </c>
      <c r="DI341" s="151">
        <v>2</v>
      </c>
      <c r="DJ341" s="151">
        <v>0</v>
      </c>
      <c r="DK341" s="151">
        <v>0</v>
      </c>
      <c r="DL341" s="151">
        <v>0</v>
      </c>
      <c r="DM341" s="151">
        <v>0</v>
      </c>
      <c r="DN341" s="151">
        <v>1</v>
      </c>
      <c r="DO341" s="151">
        <v>0</v>
      </c>
      <c r="DP341" s="151">
        <v>0</v>
      </c>
      <c r="DQ341" s="151">
        <v>1</v>
      </c>
      <c r="DR341" s="151">
        <v>2</v>
      </c>
      <c r="DS341" s="151">
        <v>9</v>
      </c>
      <c r="DT341" s="151">
        <v>0</v>
      </c>
      <c r="DU341" s="151">
        <v>2</v>
      </c>
      <c r="DV341" s="151">
        <v>1</v>
      </c>
      <c r="DW341" s="151">
        <v>3</v>
      </c>
      <c r="DX341" s="151">
        <v>0</v>
      </c>
      <c r="DY341" s="151">
        <v>2</v>
      </c>
      <c r="DZ341" s="151">
        <v>0</v>
      </c>
      <c r="EA341" s="151">
        <v>0</v>
      </c>
      <c r="EB341" s="151">
        <v>1</v>
      </c>
      <c r="EC341" s="151">
        <v>0</v>
      </c>
      <c r="ED341" s="151">
        <v>0</v>
      </c>
      <c r="EE341" s="151">
        <v>2</v>
      </c>
      <c r="EF341" s="151">
        <v>0</v>
      </c>
      <c r="EG341" s="151">
        <v>0</v>
      </c>
      <c r="EH341" s="151">
        <v>1</v>
      </c>
      <c r="EI341" s="151">
        <v>1</v>
      </c>
      <c r="EJ341" s="151">
        <v>7</v>
      </c>
      <c r="EK341" s="151">
        <v>3</v>
      </c>
      <c r="EL341" s="151">
        <v>2</v>
      </c>
      <c r="EM341" s="151">
        <v>0</v>
      </c>
      <c r="EN341" s="151">
        <v>1</v>
      </c>
      <c r="EO341" s="151">
        <v>0</v>
      </c>
      <c r="EP341" s="151">
        <v>0</v>
      </c>
      <c r="EQ341" s="151">
        <v>14</v>
      </c>
      <c r="ER341" s="151">
        <v>0</v>
      </c>
      <c r="ES341" s="151">
        <v>38</v>
      </c>
      <c r="ET341" s="151"/>
      <c r="EU341" s="151">
        <v>1</v>
      </c>
      <c r="EV341" s="151"/>
      <c r="EW341" s="151"/>
      <c r="EX341" s="151"/>
      <c r="EY341" s="151">
        <v>1</v>
      </c>
      <c r="EZ341" s="151">
        <v>6</v>
      </c>
      <c r="FA341" s="151">
        <v>1</v>
      </c>
      <c r="FB341" s="151">
        <v>6</v>
      </c>
      <c r="FC341" s="151">
        <v>5</v>
      </c>
      <c r="FD341" s="151">
        <v>2</v>
      </c>
      <c r="FE341" s="151">
        <v>5</v>
      </c>
      <c r="FF341" s="151">
        <v>1</v>
      </c>
      <c r="FG341" s="151">
        <v>3</v>
      </c>
      <c r="FH341" s="151">
        <v>0</v>
      </c>
      <c r="FI341" s="151"/>
      <c r="FJ341" s="151">
        <v>0</v>
      </c>
      <c r="FK341" s="151">
        <v>9</v>
      </c>
      <c r="FL341" s="151">
        <v>12</v>
      </c>
      <c r="FM341" s="151">
        <v>3</v>
      </c>
      <c r="FN341" s="151"/>
      <c r="FO341" s="151"/>
      <c r="FP341" s="151"/>
      <c r="FQ341" s="151">
        <v>3</v>
      </c>
      <c r="FR341" s="151">
        <v>4</v>
      </c>
      <c r="FS341" s="151">
        <v>1</v>
      </c>
      <c r="FT341" s="151">
        <v>3</v>
      </c>
      <c r="FU341" s="151">
        <v>2</v>
      </c>
      <c r="FV341" s="151">
        <v>2</v>
      </c>
      <c r="FW341" s="151">
        <v>13</v>
      </c>
      <c r="FX341" s="151">
        <v>4</v>
      </c>
      <c r="FY341" s="151">
        <v>9</v>
      </c>
      <c r="FZ341" s="151">
        <v>30</v>
      </c>
      <c r="GA341" s="151">
        <v>2</v>
      </c>
      <c r="GB341" s="151">
        <v>0</v>
      </c>
      <c r="GC341" s="151"/>
      <c r="GD341" s="151"/>
      <c r="GE341" s="151">
        <v>6</v>
      </c>
      <c r="GF341" s="151"/>
      <c r="GG341" s="151"/>
      <c r="GH341" s="151">
        <v>2</v>
      </c>
      <c r="GI341" s="151">
        <v>4</v>
      </c>
      <c r="GJ341" s="151">
        <v>3</v>
      </c>
      <c r="GK341" s="151">
        <v>2</v>
      </c>
      <c r="GL341" s="151">
        <v>2</v>
      </c>
      <c r="GM341" s="151">
        <v>1</v>
      </c>
      <c r="GN341" s="151"/>
      <c r="GO341" s="151"/>
      <c r="GP341" s="151"/>
      <c r="GQ341" s="151">
        <v>7</v>
      </c>
      <c r="GR341" s="151">
        <v>6</v>
      </c>
      <c r="GS341" s="151">
        <v>7</v>
      </c>
      <c r="GT341" s="151">
        <v>2</v>
      </c>
      <c r="GU341" s="151">
        <v>5</v>
      </c>
      <c r="GV341" s="151">
        <v>8</v>
      </c>
      <c r="GW341" s="151">
        <v>3</v>
      </c>
      <c r="GX341" s="151">
        <v>10</v>
      </c>
      <c r="GY341" s="151">
        <v>22</v>
      </c>
      <c r="GZ341" s="151">
        <v>5</v>
      </c>
      <c r="HA341" s="151">
        <v>6</v>
      </c>
      <c r="HB341" s="151">
        <v>3</v>
      </c>
      <c r="HC341" s="151">
        <v>4</v>
      </c>
      <c r="HD341" s="151">
        <v>1</v>
      </c>
      <c r="HE341" s="151"/>
      <c r="HF341" s="151">
        <v>6</v>
      </c>
      <c r="HG341" s="151">
        <v>4</v>
      </c>
      <c r="HH341" s="151">
        <v>5</v>
      </c>
      <c r="HI341" s="151"/>
      <c r="HJ341" s="151">
        <v>10</v>
      </c>
      <c r="HK341" s="151">
        <v>4</v>
      </c>
      <c r="HL341" s="151">
        <v>52</v>
      </c>
      <c r="HM341" s="151"/>
      <c r="HN341" s="151">
        <v>4</v>
      </c>
      <c r="HO341" s="151"/>
      <c r="HP341" s="151">
        <v>2</v>
      </c>
      <c r="HQ341" s="151"/>
      <c r="HR341" s="151">
        <v>1</v>
      </c>
      <c r="HS341" s="151"/>
      <c r="HT341" s="151"/>
      <c r="HU341" s="151">
        <v>3</v>
      </c>
      <c r="HV341" s="151">
        <v>15</v>
      </c>
      <c r="HW341" s="151">
        <v>15</v>
      </c>
      <c r="HX341" s="151">
        <v>8</v>
      </c>
      <c r="HY341" s="151">
        <v>3</v>
      </c>
      <c r="HZ341" s="151"/>
      <c r="IA341" s="151">
        <v>3</v>
      </c>
      <c r="IB341" s="151"/>
      <c r="IC341" s="151">
        <v>17</v>
      </c>
      <c r="ID341" s="151"/>
      <c r="IE341" s="151">
        <v>138</v>
      </c>
      <c r="IF341" s="151">
        <v>5</v>
      </c>
      <c r="IG341" s="151"/>
      <c r="IH341" s="151">
        <v>2</v>
      </c>
      <c r="II341" s="151">
        <v>10</v>
      </c>
      <c r="IJ341" s="151"/>
      <c r="IK341" s="151">
        <v>1</v>
      </c>
      <c r="IL341" s="151">
        <v>7</v>
      </c>
      <c r="IM341" s="151">
        <v>42</v>
      </c>
      <c r="IN341" s="151">
        <v>11</v>
      </c>
      <c r="IO341" s="151">
        <v>5</v>
      </c>
      <c r="IP341" s="151"/>
      <c r="IQ341" s="151">
        <v>66</v>
      </c>
      <c r="IR341" s="151">
        <v>0</v>
      </c>
      <c r="IS341" s="151">
        <v>0</v>
      </c>
      <c r="IT341" s="151">
        <v>3</v>
      </c>
      <c r="IU341" s="151"/>
      <c r="IV341" s="151"/>
      <c r="IW341" s="151">
        <v>1</v>
      </c>
      <c r="IX341" s="151">
        <v>8</v>
      </c>
      <c r="IY341" s="151">
        <v>10</v>
      </c>
      <c r="IZ341" s="151">
        <v>1</v>
      </c>
      <c r="JA341" s="151">
        <v>12</v>
      </c>
      <c r="JB341" s="151">
        <v>3</v>
      </c>
      <c r="JC341" s="151"/>
      <c r="JD341" s="151"/>
      <c r="JE341" s="151">
        <v>10</v>
      </c>
      <c r="JF341" s="151">
        <v>3</v>
      </c>
      <c r="JG341" s="151">
        <v>1</v>
      </c>
      <c r="JH341" s="151">
        <v>19</v>
      </c>
      <c r="JI341" s="151">
        <v>3</v>
      </c>
      <c r="JJ341" s="151"/>
      <c r="JK341" s="151">
        <v>2</v>
      </c>
      <c r="JL341" s="151">
        <v>294</v>
      </c>
      <c r="JM341" s="151">
        <v>571</v>
      </c>
      <c r="JN341" s="151">
        <v>640</v>
      </c>
      <c r="JO341" s="151">
        <v>286</v>
      </c>
      <c r="JP341" s="151">
        <v>422</v>
      </c>
      <c r="JQ341" s="151">
        <v>466</v>
      </c>
      <c r="JR341" s="151">
        <v>314</v>
      </c>
      <c r="JS341" s="151">
        <v>36</v>
      </c>
      <c r="JT341" s="151">
        <v>690</v>
      </c>
      <c r="JU341" s="151">
        <v>12</v>
      </c>
      <c r="JV341" s="151"/>
      <c r="JW341" s="151">
        <v>331</v>
      </c>
      <c r="JX341" s="151">
        <v>243</v>
      </c>
      <c r="JY341" s="151">
        <v>91</v>
      </c>
      <c r="JZ341" s="151">
        <v>90</v>
      </c>
      <c r="KA341" s="151">
        <v>182</v>
      </c>
      <c r="KB341" s="151">
        <v>91</v>
      </c>
      <c r="KC341" s="151">
        <v>148</v>
      </c>
      <c r="KD341" s="151">
        <v>893</v>
      </c>
      <c r="KE341" s="151">
        <v>106</v>
      </c>
      <c r="KF341" s="151">
        <v>8</v>
      </c>
      <c r="KG341" s="151">
        <v>1</v>
      </c>
      <c r="KH341" s="151">
        <v>44</v>
      </c>
      <c r="KI341" s="151">
        <v>155</v>
      </c>
      <c r="KJ341" s="151">
        <v>142</v>
      </c>
      <c r="KK341" s="151">
        <v>32</v>
      </c>
      <c r="KL341" s="151">
        <v>180</v>
      </c>
      <c r="KM341" s="151">
        <v>45</v>
      </c>
      <c r="KN341" s="151">
        <v>139</v>
      </c>
      <c r="KO341" s="151">
        <v>51</v>
      </c>
      <c r="KP341" s="151">
        <v>75</v>
      </c>
      <c r="KQ341" s="151">
        <v>205</v>
      </c>
      <c r="KR341" s="151">
        <v>17</v>
      </c>
      <c r="KS341" s="151">
        <v>750</v>
      </c>
      <c r="KT341" s="151">
        <v>128</v>
      </c>
      <c r="KU341" s="151">
        <v>21</v>
      </c>
      <c r="KV341" s="151">
        <v>46</v>
      </c>
      <c r="KW341" s="151">
        <v>48</v>
      </c>
      <c r="KX341" s="151">
        <v>262</v>
      </c>
      <c r="KY341" s="151">
        <v>301</v>
      </c>
      <c r="KZ341" s="151">
        <v>81</v>
      </c>
      <c r="LA341" s="151">
        <v>1083</v>
      </c>
      <c r="LB341" s="151">
        <v>669</v>
      </c>
      <c r="LC341" s="151">
        <v>1</v>
      </c>
      <c r="LD341" s="151">
        <v>3198</v>
      </c>
      <c r="LE341" s="151">
        <v>3104</v>
      </c>
      <c r="LF341" s="151">
        <v>5104</v>
      </c>
      <c r="LG341" s="151">
        <v>767</v>
      </c>
      <c r="LH341" s="151"/>
      <c r="LI341" s="151">
        <v>38</v>
      </c>
      <c r="LJ341" s="151">
        <v>1075</v>
      </c>
      <c r="LK341" s="151"/>
      <c r="LL341" s="151"/>
      <c r="LM341" s="151"/>
      <c r="LN341" s="151">
        <v>187</v>
      </c>
      <c r="LO341" s="151">
        <v>75</v>
      </c>
      <c r="LP341" s="151">
        <v>48</v>
      </c>
      <c r="LQ341" s="151">
        <v>27</v>
      </c>
      <c r="LR341" s="151">
        <v>105</v>
      </c>
      <c r="LS341" s="151">
        <v>342</v>
      </c>
      <c r="LT341" s="151">
        <v>448</v>
      </c>
      <c r="LU341" s="151">
        <v>420</v>
      </c>
      <c r="LV341" s="151">
        <v>209</v>
      </c>
      <c r="LW341" s="151">
        <v>176</v>
      </c>
      <c r="LX341" s="151">
        <v>2798</v>
      </c>
      <c r="LY341" s="151">
        <v>834</v>
      </c>
      <c r="LZ341" s="151">
        <v>220</v>
      </c>
      <c r="MA341" s="151">
        <v>3881</v>
      </c>
      <c r="MB341" s="151">
        <v>78</v>
      </c>
      <c r="MC341" s="151">
        <v>78</v>
      </c>
      <c r="MD341" s="151">
        <v>15</v>
      </c>
      <c r="ME341" s="151">
        <v>5</v>
      </c>
      <c r="MF341" s="151">
        <v>271</v>
      </c>
      <c r="MG341" s="151">
        <v>2826</v>
      </c>
      <c r="MH341" s="151">
        <v>324</v>
      </c>
      <c r="MI341" s="151">
        <v>319</v>
      </c>
      <c r="MJ341" s="151">
        <v>251</v>
      </c>
      <c r="MK341" s="151">
        <v>138</v>
      </c>
      <c r="ML341" s="151">
        <v>282</v>
      </c>
      <c r="MM341" s="151">
        <v>82</v>
      </c>
      <c r="MN341" s="151">
        <v>129</v>
      </c>
      <c r="MO341" s="151">
        <v>75</v>
      </c>
      <c r="MP341" s="151">
        <v>135</v>
      </c>
      <c r="MQ341" s="151"/>
      <c r="MR341" s="151">
        <v>2</v>
      </c>
      <c r="MS341" s="151">
        <v>168</v>
      </c>
      <c r="MT341" s="151">
        <v>1847</v>
      </c>
      <c r="MU341" s="151">
        <v>61</v>
      </c>
      <c r="MV341" s="151">
        <v>127</v>
      </c>
      <c r="MW341" s="151">
        <v>400</v>
      </c>
      <c r="MX341" s="151">
        <v>215</v>
      </c>
      <c r="MY341" s="151">
        <v>130</v>
      </c>
      <c r="MZ341" s="151">
        <v>109</v>
      </c>
      <c r="NA341" s="151">
        <v>3165</v>
      </c>
      <c r="NB341" s="151">
        <v>944</v>
      </c>
      <c r="NC341" s="151">
        <v>82</v>
      </c>
      <c r="ND341" s="151">
        <v>178</v>
      </c>
      <c r="NE341" s="151">
        <v>70</v>
      </c>
      <c r="NF341" s="151">
        <v>76</v>
      </c>
      <c r="NG341" s="151">
        <v>158</v>
      </c>
      <c r="NH341" s="151">
        <v>27</v>
      </c>
      <c r="NI341" s="151">
        <v>331</v>
      </c>
      <c r="NJ341" s="151">
        <v>97</v>
      </c>
      <c r="NK341" s="151">
        <v>83</v>
      </c>
      <c r="NL341" s="151">
        <v>39</v>
      </c>
      <c r="NM341" s="151">
        <v>32</v>
      </c>
      <c r="NN341" s="151">
        <v>96</v>
      </c>
      <c r="NO341" s="151">
        <v>394</v>
      </c>
      <c r="NP341" s="151">
        <v>198</v>
      </c>
      <c r="NQ341" s="151">
        <v>349</v>
      </c>
      <c r="NR341" s="151">
        <v>29</v>
      </c>
      <c r="NS341" s="151">
        <v>69</v>
      </c>
      <c r="NT341" s="151">
        <v>94</v>
      </c>
      <c r="NU341" s="151">
        <v>43</v>
      </c>
      <c r="NV341" s="151">
        <v>46</v>
      </c>
      <c r="NW341" s="151">
        <v>76</v>
      </c>
      <c r="NX341" s="151">
        <v>6</v>
      </c>
      <c r="NY341" s="151">
        <v>21</v>
      </c>
      <c r="NZ341" s="151">
        <v>193</v>
      </c>
      <c r="OA341" s="151">
        <v>361</v>
      </c>
      <c r="OB341" s="151">
        <v>670</v>
      </c>
      <c r="OC341" s="151">
        <v>303</v>
      </c>
      <c r="OD341" s="151"/>
      <c r="OE341" s="151">
        <v>73</v>
      </c>
      <c r="OF341" s="151">
        <v>80</v>
      </c>
      <c r="OG341" s="151"/>
      <c r="OH341" s="151"/>
      <c r="OI341" s="151"/>
      <c r="OJ341" s="151">
        <v>1066</v>
      </c>
      <c r="OK341" s="151">
        <v>237</v>
      </c>
      <c r="OL341" s="151">
        <v>4559</v>
      </c>
      <c r="OM341" s="151">
        <v>16</v>
      </c>
      <c r="ON341" s="151">
        <v>16</v>
      </c>
      <c r="OO341" s="152">
        <v>257</v>
      </c>
      <c r="OP341" s="142">
        <v>57627</v>
      </c>
      <c r="OQ341" s="153"/>
      <c r="OR341" s="151"/>
      <c r="OS341" s="151"/>
      <c r="OT341" s="151"/>
      <c r="OU341" s="151"/>
      <c r="OV341" s="151"/>
      <c r="OW341" s="151">
        <v>206</v>
      </c>
      <c r="OX341" s="151"/>
      <c r="OY341" s="151"/>
      <c r="OZ341" s="151"/>
      <c r="PA341" s="151"/>
      <c r="PB341" s="151"/>
      <c r="PC341" s="151"/>
      <c r="PD341" s="151"/>
      <c r="PE341" s="151"/>
      <c r="PF341" s="151"/>
      <c r="PG341" s="151"/>
      <c r="PH341" s="151"/>
      <c r="PI341" s="151"/>
      <c r="PJ341" s="154"/>
      <c r="PK341" s="142">
        <v>206</v>
      </c>
      <c r="PL341" s="142">
        <v>57833</v>
      </c>
    </row>
    <row r="342" spans="1:428" ht="15" x14ac:dyDescent="0.25">
      <c r="A342" s="156">
        <v>541700</v>
      </c>
      <c r="B342" s="157" t="s">
        <v>742</v>
      </c>
      <c r="C342" s="147" t="s">
        <v>520</v>
      </c>
      <c r="D342" s="153"/>
      <c r="E342" s="151"/>
      <c r="F342" s="151"/>
      <c r="G342" s="151"/>
      <c r="H342" s="151"/>
      <c r="I342" s="151"/>
      <c r="J342" s="151"/>
      <c r="K342" s="151"/>
      <c r="L342" s="151"/>
      <c r="M342" s="151"/>
      <c r="N342" s="151"/>
      <c r="O342" s="151"/>
      <c r="P342" s="151">
        <v>2</v>
      </c>
      <c r="Q342" s="151"/>
      <c r="R342" s="151"/>
      <c r="S342" s="151"/>
      <c r="T342" s="151"/>
      <c r="U342" s="151"/>
      <c r="V342" s="151"/>
      <c r="W342" s="151"/>
      <c r="X342" s="151"/>
      <c r="Y342" s="151">
        <v>1394</v>
      </c>
      <c r="Z342" s="151">
        <v>127</v>
      </c>
      <c r="AA342" s="151">
        <v>19</v>
      </c>
      <c r="AB342" s="151"/>
      <c r="AC342" s="151"/>
      <c r="AD342" s="151">
        <v>15</v>
      </c>
      <c r="AE342" s="151"/>
      <c r="AF342" s="151"/>
      <c r="AG342" s="151"/>
      <c r="AH342" s="151"/>
      <c r="AI342" s="151"/>
      <c r="AJ342" s="151"/>
      <c r="AK342" s="151"/>
      <c r="AL342" s="151"/>
      <c r="AM342" s="151"/>
      <c r="AN342" s="151">
        <v>7</v>
      </c>
      <c r="AO342" s="151">
        <v>2</v>
      </c>
      <c r="AP342" s="151">
        <v>6</v>
      </c>
      <c r="AQ342" s="151">
        <v>3</v>
      </c>
      <c r="AR342" s="151">
        <v>1</v>
      </c>
      <c r="AS342" s="151">
        <v>5</v>
      </c>
      <c r="AT342" s="151"/>
      <c r="AU342" s="151">
        <v>9</v>
      </c>
      <c r="AV342" s="151">
        <v>0</v>
      </c>
      <c r="AW342" s="151">
        <v>3</v>
      </c>
      <c r="AX342" s="151"/>
      <c r="AY342" s="151"/>
      <c r="AZ342" s="151">
        <v>1</v>
      </c>
      <c r="BA342" s="151"/>
      <c r="BB342" s="151"/>
      <c r="BC342" s="151"/>
      <c r="BD342" s="151">
        <v>8</v>
      </c>
      <c r="BE342" s="151">
        <v>2</v>
      </c>
      <c r="BF342" s="151">
        <v>1</v>
      </c>
      <c r="BG342" s="151"/>
      <c r="BH342" s="151">
        <v>3</v>
      </c>
      <c r="BI342" s="151">
        <v>1</v>
      </c>
      <c r="BJ342" s="151">
        <v>1</v>
      </c>
      <c r="BK342" s="151">
        <v>1</v>
      </c>
      <c r="BL342" s="151">
        <v>2</v>
      </c>
      <c r="BM342" s="151">
        <v>2</v>
      </c>
      <c r="BN342" s="151">
        <v>1</v>
      </c>
      <c r="BO342" s="151">
        <v>1</v>
      </c>
      <c r="BP342" s="151">
        <v>13</v>
      </c>
      <c r="BQ342" s="151">
        <v>4</v>
      </c>
      <c r="BR342" s="151">
        <v>7</v>
      </c>
      <c r="BS342" s="151">
        <v>4</v>
      </c>
      <c r="BT342" s="151"/>
      <c r="BU342" s="151">
        <v>3</v>
      </c>
      <c r="BV342" s="151">
        <v>1</v>
      </c>
      <c r="BW342" s="151">
        <v>1</v>
      </c>
      <c r="BX342" s="151">
        <v>1</v>
      </c>
      <c r="BY342" s="151">
        <v>4</v>
      </c>
      <c r="BZ342" s="151">
        <v>5</v>
      </c>
      <c r="CA342" s="151">
        <v>8</v>
      </c>
      <c r="CB342" s="151"/>
      <c r="CC342" s="151">
        <v>4</v>
      </c>
      <c r="CD342" s="151"/>
      <c r="CE342" s="151">
        <v>1</v>
      </c>
      <c r="CF342" s="151"/>
      <c r="CG342" s="151">
        <v>1</v>
      </c>
      <c r="CH342" s="151">
        <v>2</v>
      </c>
      <c r="CI342" s="151"/>
      <c r="CJ342" s="151">
        <v>1</v>
      </c>
      <c r="CK342" s="151"/>
      <c r="CL342" s="151"/>
      <c r="CM342" s="151">
        <v>3</v>
      </c>
      <c r="CN342" s="151"/>
      <c r="CO342" s="151"/>
      <c r="CP342" s="151">
        <v>5</v>
      </c>
      <c r="CQ342" s="151">
        <v>2</v>
      </c>
      <c r="CR342" s="151">
        <v>2</v>
      </c>
      <c r="CS342" s="151"/>
      <c r="CT342" s="151"/>
      <c r="CU342" s="151"/>
      <c r="CV342" s="151">
        <v>1</v>
      </c>
      <c r="CW342" s="151"/>
      <c r="CX342" s="151"/>
      <c r="CY342" s="151"/>
      <c r="CZ342" s="151"/>
      <c r="DA342" s="151">
        <v>3</v>
      </c>
      <c r="DB342" s="151">
        <v>1</v>
      </c>
      <c r="DC342" s="151">
        <v>2</v>
      </c>
      <c r="DD342" s="151">
        <v>2</v>
      </c>
      <c r="DE342" s="151"/>
      <c r="DF342" s="151">
        <v>2</v>
      </c>
      <c r="DG342" s="151"/>
      <c r="DH342" s="151">
        <v>2</v>
      </c>
      <c r="DI342" s="151">
        <v>1</v>
      </c>
      <c r="DJ342" s="151"/>
      <c r="DK342" s="151"/>
      <c r="DL342" s="151"/>
      <c r="DM342" s="151"/>
      <c r="DN342" s="151"/>
      <c r="DO342" s="151"/>
      <c r="DP342" s="151"/>
      <c r="DQ342" s="151"/>
      <c r="DR342" s="151"/>
      <c r="DS342" s="151">
        <v>1</v>
      </c>
      <c r="DT342" s="151"/>
      <c r="DU342" s="151"/>
      <c r="DV342" s="151"/>
      <c r="DW342" s="151"/>
      <c r="DX342" s="151">
        <v>0</v>
      </c>
      <c r="DY342" s="151"/>
      <c r="DZ342" s="151"/>
      <c r="EA342" s="151"/>
      <c r="EB342" s="151"/>
      <c r="EC342" s="151"/>
      <c r="ED342" s="151"/>
      <c r="EE342" s="151">
        <v>1</v>
      </c>
      <c r="EF342" s="151"/>
      <c r="EG342" s="151"/>
      <c r="EH342" s="151"/>
      <c r="EI342" s="151"/>
      <c r="EJ342" s="151"/>
      <c r="EK342" s="151"/>
      <c r="EL342" s="151"/>
      <c r="EM342" s="151"/>
      <c r="EN342" s="151"/>
      <c r="EO342" s="151">
        <v>1</v>
      </c>
      <c r="EP342" s="151"/>
      <c r="EQ342" s="151">
        <v>1</v>
      </c>
      <c r="ER342" s="151"/>
      <c r="ES342" s="151"/>
      <c r="ET342" s="151"/>
      <c r="EU342" s="151">
        <v>2</v>
      </c>
      <c r="EV342" s="151">
        <v>1</v>
      </c>
      <c r="EW342" s="151"/>
      <c r="EX342" s="151">
        <v>2</v>
      </c>
      <c r="EY342" s="151"/>
      <c r="EZ342" s="151">
        <v>2</v>
      </c>
      <c r="FA342" s="151">
        <v>4</v>
      </c>
      <c r="FB342" s="151"/>
      <c r="FC342" s="151">
        <v>2</v>
      </c>
      <c r="FD342" s="151">
        <v>3</v>
      </c>
      <c r="FE342" s="151">
        <v>2</v>
      </c>
      <c r="FF342" s="151"/>
      <c r="FG342" s="151">
        <v>5</v>
      </c>
      <c r="FH342" s="151">
        <v>2</v>
      </c>
      <c r="FI342" s="151"/>
      <c r="FJ342" s="151"/>
      <c r="FK342" s="151">
        <v>3</v>
      </c>
      <c r="FL342" s="151">
        <v>12</v>
      </c>
      <c r="FM342" s="151">
        <v>1</v>
      </c>
      <c r="FN342" s="151"/>
      <c r="FO342" s="151"/>
      <c r="FP342" s="151"/>
      <c r="FQ342" s="151">
        <v>23</v>
      </c>
      <c r="FR342" s="151">
        <v>2</v>
      </c>
      <c r="FS342" s="151"/>
      <c r="FT342" s="151">
        <v>3</v>
      </c>
      <c r="FU342" s="151">
        <v>1</v>
      </c>
      <c r="FV342" s="151">
        <v>2</v>
      </c>
      <c r="FW342" s="151">
        <v>7</v>
      </c>
      <c r="FX342" s="151">
        <v>1</v>
      </c>
      <c r="FY342" s="151">
        <v>3</v>
      </c>
      <c r="FZ342" s="151">
        <v>7</v>
      </c>
      <c r="GA342" s="151"/>
      <c r="GB342" s="151"/>
      <c r="GC342" s="151"/>
      <c r="GD342" s="151">
        <v>2</v>
      </c>
      <c r="GE342" s="151">
        <v>1</v>
      </c>
      <c r="GF342" s="151"/>
      <c r="GG342" s="151"/>
      <c r="GH342" s="151">
        <v>4</v>
      </c>
      <c r="GI342" s="151">
        <v>4</v>
      </c>
      <c r="GJ342" s="151"/>
      <c r="GK342" s="151"/>
      <c r="GL342" s="151">
        <v>1</v>
      </c>
      <c r="GM342" s="151"/>
      <c r="GN342" s="151"/>
      <c r="GO342" s="151"/>
      <c r="GP342" s="151"/>
      <c r="GQ342" s="151">
        <v>1</v>
      </c>
      <c r="GR342" s="151">
        <v>1</v>
      </c>
      <c r="GS342" s="151">
        <v>2</v>
      </c>
      <c r="GT342" s="151"/>
      <c r="GU342" s="151">
        <v>1</v>
      </c>
      <c r="GV342" s="151">
        <v>5</v>
      </c>
      <c r="GW342" s="151"/>
      <c r="GX342" s="151">
        <v>6</v>
      </c>
      <c r="GY342" s="151">
        <v>5</v>
      </c>
      <c r="GZ342" s="151">
        <v>2</v>
      </c>
      <c r="HA342" s="151">
        <v>13</v>
      </c>
      <c r="HB342" s="151">
        <v>7</v>
      </c>
      <c r="HC342" s="151">
        <v>1</v>
      </c>
      <c r="HD342" s="151">
        <v>1</v>
      </c>
      <c r="HE342" s="151"/>
      <c r="HF342" s="151">
        <v>3</v>
      </c>
      <c r="HG342" s="151">
        <v>12</v>
      </c>
      <c r="HH342" s="151">
        <v>4</v>
      </c>
      <c r="HI342" s="151">
        <v>2</v>
      </c>
      <c r="HJ342" s="151"/>
      <c r="HK342" s="151"/>
      <c r="HL342" s="151"/>
      <c r="HM342" s="151"/>
      <c r="HN342" s="151"/>
      <c r="HO342" s="151"/>
      <c r="HP342" s="151">
        <v>1</v>
      </c>
      <c r="HQ342" s="151"/>
      <c r="HR342" s="151">
        <v>1</v>
      </c>
      <c r="HS342" s="151"/>
      <c r="HT342" s="151"/>
      <c r="HU342" s="151"/>
      <c r="HV342" s="151">
        <v>2</v>
      </c>
      <c r="HW342" s="151">
        <v>3</v>
      </c>
      <c r="HX342" s="151">
        <v>12</v>
      </c>
      <c r="HY342" s="151">
        <v>2</v>
      </c>
      <c r="HZ342" s="151">
        <v>1</v>
      </c>
      <c r="IA342" s="151">
        <v>2</v>
      </c>
      <c r="IB342" s="151">
        <v>0</v>
      </c>
      <c r="IC342" s="151">
        <v>19</v>
      </c>
      <c r="ID342" s="151"/>
      <c r="IE342" s="151">
        <v>24</v>
      </c>
      <c r="IF342" s="151">
        <v>4</v>
      </c>
      <c r="IG342" s="151">
        <v>1</v>
      </c>
      <c r="IH342" s="151"/>
      <c r="II342" s="151"/>
      <c r="IJ342" s="151"/>
      <c r="IK342" s="151"/>
      <c r="IL342" s="151">
        <v>2</v>
      </c>
      <c r="IM342" s="151">
        <v>5</v>
      </c>
      <c r="IN342" s="151">
        <v>5</v>
      </c>
      <c r="IO342" s="151"/>
      <c r="IP342" s="151"/>
      <c r="IQ342" s="151"/>
      <c r="IR342" s="151">
        <v>2</v>
      </c>
      <c r="IS342" s="151"/>
      <c r="IT342" s="151"/>
      <c r="IU342" s="151">
        <v>2</v>
      </c>
      <c r="IV342" s="151">
        <v>1</v>
      </c>
      <c r="IW342" s="151"/>
      <c r="IX342" s="151"/>
      <c r="IY342" s="151"/>
      <c r="IZ342" s="151"/>
      <c r="JA342" s="151">
        <v>1</v>
      </c>
      <c r="JB342" s="151">
        <v>7</v>
      </c>
      <c r="JC342" s="151">
        <v>2</v>
      </c>
      <c r="JD342" s="151"/>
      <c r="JE342" s="151">
        <v>6</v>
      </c>
      <c r="JF342" s="151">
        <v>2</v>
      </c>
      <c r="JG342" s="151"/>
      <c r="JH342" s="151">
        <v>36</v>
      </c>
      <c r="JI342" s="151">
        <v>1</v>
      </c>
      <c r="JJ342" s="151"/>
      <c r="JK342" s="151">
        <v>3</v>
      </c>
      <c r="JL342" s="151">
        <v>14</v>
      </c>
      <c r="JM342" s="151"/>
      <c r="JN342" s="151"/>
      <c r="JO342" s="151"/>
      <c r="JP342" s="151"/>
      <c r="JQ342" s="151"/>
      <c r="JR342" s="151"/>
      <c r="JS342" s="151"/>
      <c r="JT342" s="151"/>
      <c r="JU342" s="151"/>
      <c r="JV342" s="151"/>
      <c r="JW342" s="151"/>
      <c r="JX342" s="151"/>
      <c r="JY342" s="151"/>
      <c r="JZ342" s="151"/>
      <c r="KA342" s="151"/>
      <c r="KB342" s="151"/>
      <c r="KC342" s="151"/>
      <c r="KD342" s="151"/>
      <c r="KE342" s="151"/>
      <c r="KF342" s="151"/>
      <c r="KG342" s="151">
        <v>6</v>
      </c>
      <c r="KH342" s="151"/>
      <c r="KI342" s="151"/>
      <c r="KJ342" s="151"/>
      <c r="KK342" s="151"/>
      <c r="KL342" s="151">
        <v>24</v>
      </c>
      <c r="KM342" s="151"/>
      <c r="KN342" s="151"/>
      <c r="KO342" s="151"/>
      <c r="KP342" s="151"/>
      <c r="KQ342" s="151"/>
      <c r="KR342" s="151"/>
      <c r="KS342" s="151">
        <v>12</v>
      </c>
      <c r="KT342" s="151"/>
      <c r="KU342" s="151"/>
      <c r="KV342" s="151"/>
      <c r="KW342" s="151"/>
      <c r="KX342" s="151">
        <v>37</v>
      </c>
      <c r="KY342" s="151">
        <v>67</v>
      </c>
      <c r="KZ342" s="151">
        <v>17</v>
      </c>
      <c r="LA342" s="151">
        <v>29</v>
      </c>
      <c r="LB342" s="151">
        <v>4</v>
      </c>
      <c r="LC342" s="151"/>
      <c r="LD342" s="151">
        <v>271</v>
      </c>
      <c r="LE342" s="151">
        <v>245</v>
      </c>
      <c r="LF342" s="151">
        <v>227</v>
      </c>
      <c r="LG342" s="151">
        <v>50</v>
      </c>
      <c r="LH342" s="151"/>
      <c r="LI342" s="151"/>
      <c r="LJ342" s="151"/>
      <c r="LK342" s="151"/>
      <c r="LL342" s="151"/>
      <c r="LM342" s="151"/>
      <c r="LN342" s="151"/>
      <c r="LO342" s="151"/>
      <c r="LP342" s="151"/>
      <c r="LQ342" s="151"/>
      <c r="LR342" s="151"/>
      <c r="LS342" s="151"/>
      <c r="LT342" s="151">
        <v>31</v>
      </c>
      <c r="LU342" s="151">
        <v>772</v>
      </c>
      <c r="LV342" s="151">
        <v>31</v>
      </c>
      <c r="LW342" s="151"/>
      <c r="LX342" s="151">
        <v>349</v>
      </c>
      <c r="LY342" s="151"/>
      <c r="LZ342" s="151">
        <v>48</v>
      </c>
      <c r="MA342" s="151">
        <v>5020</v>
      </c>
      <c r="MB342" s="151"/>
      <c r="MC342" s="151"/>
      <c r="MD342" s="151"/>
      <c r="ME342" s="151"/>
      <c r="MF342" s="151"/>
      <c r="MG342" s="151">
        <v>1785</v>
      </c>
      <c r="MH342" s="151"/>
      <c r="MI342" s="151"/>
      <c r="MJ342" s="151"/>
      <c r="MK342" s="151"/>
      <c r="ML342" s="151"/>
      <c r="MM342" s="151"/>
      <c r="MN342" s="151"/>
      <c r="MO342" s="151"/>
      <c r="MP342" s="151">
        <v>55</v>
      </c>
      <c r="MQ342" s="151"/>
      <c r="MR342" s="151">
        <v>3</v>
      </c>
      <c r="MS342" s="151"/>
      <c r="MT342" s="151"/>
      <c r="MU342" s="151"/>
      <c r="MV342" s="151"/>
      <c r="MW342" s="151"/>
      <c r="MX342" s="151"/>
      <c r="MY342" s="151"/>
      <c r="MZ342" s="151"/>
      <c r="NA342" s="151">
        <v>1178</v>
      </c>
      <c r="NB342" s="151"/>
      <c r="NC342" s="151"/>
      <c r="ND342" s="151"/>
      <c r="NE342" s="151"/>
      <c r="NF342" s="151"/>
      <c r="NG342" s="151"/>
      <c r="NH342" s="151"/>
      <c r="NI342" s="151"/>
      <c r="NJ342" s="151"/>
      <c r="NK342" s="151">
        <v>1</v>
      </c>
      <c r="NL342" s="151"/>
      <c r="NM342" s="151"/>
      <c r="NN342" s="151"/>
      <c r="NO342" s="151"/>
      <c r="NP342" s="151"/>
      <c r="NQ342" s="151"/>
      <c r="NR342" s="151"/>
      <c r="NS342" s="151"/>
      <c r="NT342" s="151"/>
      <c r="NU342" s="151"/>
      <c r="NV342" s="151"/>
      <c r="NW342" s="151"/>
      <c r="NX342" s="151"/>
      <c r="NY342" s="151"/>
      <c r="NZ342" s="151"/>
      <c r="OA342" s="151">
        <v>57</v>
      </c>
      <c r="OB342" s="151">
        <v>13</v>
      </c>
      <c r="OC342" s="151">
        <v>8</v>
      </c>
      <c r="OD342" s="151"/>
      <c r="OE342" s="151">
        <v>0</v>
      </c>
      <c r="OF342" s="151"/>
      <c r="OG342" s="151"/>
      <c r="OH342" s="151">
        <v>153</v>
      </c>
      <c r="OI342" s="151"/>
      <c r="OJ342" s="151"/>
      <c r="OK342" s="151"/>
      <c r="OL342" s="151">
        <v>354</v>
      </c>
      <c r="OM342" s="151"/>
      <c r="ON342" s="151">
        <v>99</v>
      </c>
      <c r="OO342" s="152"/>
      <c r="OP342" s="142">
        <v>12978</v>
      </c>
      <c r="OQ342" s="153">
        <v>5303</v>
      </c>
      <c r="OR342" s="151"/>
      <c r="OS342" s="151">
        <v>437476</v>
      </c>
      <c r="OT342" s="151"/>
      <c r="OU342" s="151"/>
      <c r="OV342" s="151"/>
      <c r="OW342" s="151">
        <v>39414</v>
      </c>
      <c r="OX342" s="151">
        <v>-30833</v>
      </c>
      <c r="OY342" s="151"/>
      <c r="OZ342" s="151"/>
      <c r="PA342" s="151">
        <v>50501</v>
      </c>
      <c r="PB342" s="151"/>
      <c r="PC342" s="151"/>
      <c r="PD342" s="151"/>
      <c r="PE342" s="151">
        <v>80601</v>
      </c>
      <c r="PF342" s="151"/>
      <c r="PG342" s="151"/>
      <c r="PH342" s="151"/>
      <c r="PI342" s="151">
        <v>21404</v>
      </c>
      <c r="PJ342" s="154"/>
      <c r="PK342" s="142">
        <v>603866</v>
      </c>
      <c r="PL342" s="142">
        <v>616844</v>
      </c>
    </row>
    <row r="343" spans="1:428" ht="15" x14ac:dyDescent="0.25">
      <c r="A343" s="156">
        <v>541800</v>
      </c>
      <c r="B343" s="157" t="s">
        <v>742</v>
      </c>
      <c r="C343" s="147" t="s">
        <v>521</v>
      </c>
      <c r="D343" s="153">
        <v>0</v>
      </c>
      <c r="E343" s="151">
        <v>1</v>
      </c>
      <c r="F343" s="151">
        <v>2</v>
      </c>
      <c r="G343" s="151"/>
      <c r="H343" s="151"/>
      <c r="I343" s="151">
        <v>1</v>
      </c>
      <c r="J343" s="151"/>
      <c r="K343" s="151"/>
      <c r="L343" s="151"/>
      <c r="M343" s="151"/>
      <c r="N343" s="151">
        <v>0</v>
      </c>
      <c r="O343" s="151">
        <v>2</v>
      </c>
      <c r="P343" s="151">
        <v>2</v>
      </c>
      <c r="Q343" s="151">
        <v>88</v>
      </c>
      <c r="R343" s="151">
        <v>5</v>
      </c>
      <c r="S343" s="151">
        <v>5</v>
      </c>
      <c r="T343" s="151">
        <v>3</v>
      </c>
      <c r="U343" s="151">
        <v>11</v>
      </c>
      <c r="V343" s="151">
        <v>15</v>
      </c>
      <c r="W343" s="151">
        <v>39</v>
      </c>
      <c r="X343" s="151">
        <v>179</v>
      </c>
      <c r="Y343" s="151">
        <v>1576</v>
      </c>
      <c r="Z343" s="151">
        <v>289</v>
      </c>
      <c r="AA343" s="151">
        <v>4</v>
      </c>
      <c r="AB343" s="151">
        <v>71</v>
      </c>
      <c r="AC343" s="151">
        <v>103</v>
      </c>
      <c r="AD343" s="151">
        <v>670</v>
      </c>
      <c r="AE343" s="151">
        <v>112</v>
      </c>
      <c r="AF343" s="151">
        <v>330</v>
      </c>
      <c r="AG343" s="151">
        <v>58</v>
      </c>
      <c r="AH343" s="151">
        <v>826</v>
      </c>
      <c r="AI343" s="151">
        <v>153</v>
      </c>
      <c r="AJ343" s="151">
        <v>174</v>
      </c>
      <c r="AK343" s="151">
        <v>110</v>
      </c>
      <c r="AL343" s="151">
        <v>755</v>
      </c>
      <c r="AM343" s="151">
        <v>230</v>
      </c>
      <c r="AN343" s="151">
        <v>48</v>
      </c>
      <c r="AO343" s="151">
        <v>54</v>
      </c>
      <c r="AP343" s="151">
        <v>145</v>
      </c>
      <c r="AQ343" s="151">
        <v>98</v>
      </c>
      <c r="AR343" s="151">
        <v>58</v>
      </c>
      <c r="AS343" s="151">
        <v>115</v>
      </c>
      <c r="AT343" s="151">
        <v>17</v>
      </c>
      <c r="AU343" s="151">
        <v>86</v>
      </c>
      <c r="AV343" s="151">
        <v>60</v>
      </c>
      <c r="AW343" s="151">
        <v>51</v>
      </c>
      <c r="AX343" s="151">
        <v>14</v>
      </c>
      <c r="AY343" s="151">
        <v>19</v>
      </c>
      <c r="AZ343" s="151">
        <v>35</v>
      </c>
      <c r="BA343" s="151">
        <v>7</v>
      </c>
      <c r="BB343" s="151">
        <v>15</v>
      </c>
      <c r="BC343" s="151">
        <v>14</v>
      </c>
      <c r="BD343" s="151">
        <v>91</v>
      </c>
      <c r="BE343" s="151">
        <v>60</v>
      </c>
      <c r="BF343" s="151">
        <v>11</v>
      </c>
      <c r="BG343" s="151">
        <v>30</v>
      </c>
      <c r="BH343" s="151">
        <v>49</v>
      </c>
      <c r="BI343" s="151">
        <v>27</v>
      </c>
      <c r="BJ343" s="151">
        <v>39</v>
      </c>
      <c r="BK343" s="151">
        <v>31</v>
      </c>
      <c r="BL343" s="151">
        <v>64</v>
      </c>
      <c r="BM343" s="151">
        <v>88</v>
      </c>
      <c r="BN343" s="151">
        <v>19</v>
      </c>
      <c r="BO343" s="151">
        <v>25</v>
      </c>
      <c r="BP343" s="151">
        <v>54</v>
      </c>
      <c r="BQ343" s="151">
        <v>137</v>
      </c>
      <c r="BR343" s="151">
        <v>153</v>
      </c>
      <c r="BS343" s="151">
        <v>194</v>
      </c>
      <c r="BT343" s="151">
        <v>23</v>
      </c>
      <c r="BU343" s="151">
        <v>22</v>
      </c>
      <c r="BV343" s="151">
        <v>19</v>
      </c>
      <c r="BW343" s="151">
        <v>58</v>
      </c>
      <c r="BX343" s="151">
        <v>41</v>
      </c>
      <c r="BY343" s="151">
        <v>140</v>
      </c>
      <c r="BZ343" s="151">
        <v>117</v>
      </c>
      <c r="CA343" s="151">
        <v>86</v>
      </c>
      <c r="CB343" s="151">
        <v>44</v>
      </c>
      <c r="CC343" s="151">
        <v>80</v>
      </c>
      <c r="CD343" s="151">
        <v>16</v>
      </c>
      <c r="CE343" s="151">
        <v>15</v>
      </c>
      <c r="CF343" s="151">
        <v>115</v>
      </c>
      <c r="CG343" s="151">
        <v>75</v>
      </c>
      <c r="CH343" s="151">
        <v>69</v>
      </c>
      <c r="CI343" s="151">
        <v>18</v>
      </c>
      <c r="CJ343" s="151">
        <v>76</v>
      </c>
      <c r="CK343" s="151">
        <v>48</v>
      </c>
      <c r="CL343" s="151">
        <v>11</v>
      </c>
      <c r="CM343" s="151">
        <v>212</v>
      </c>
      <c r="CN343" s="151">
        <v>44</v>
      </c>
      <c r="CO343" s="151">
        <v>11</v>
      </c>
      <c r="CP343" s="151">
        <v>142</v>
      </c>
      <c r="CQ343" s="151">
        <v>26</v>
      </c>
      <c r="CR343" s="151">
        <v>92</v>
      </c>
      <c r="CS343" s="151">
        <v>21</v>
      </c>
      <c r="CT343" s="151">
        <v>47</v>
      </c>
      <c r="CU343" s="151">
        <v>33</v>
      </c>
      <c r="CV343" s="151">
        <v>92</v>
      </c>
      <c r="CW343" s="151">
        <v>42</v>
      </c>
      <c r="CX343" s="151">
        <v>28</v>
      </c>
      <c r="CY343" s="151">
        <v>7</v>
      </c>
      <c r="CZ343" s="151">
        <v>14</v>
      </c>
      <c r="DA343" s="151">
        <v>51</v>
      </c>
      <c r="DB343" s="151">
        <v>23</v>
      </c>
      <c r="DC343" s="151">
        <v>67</v>
      </c>
      <c r="DD343" s="151">
        <v>108</v>
      </c>
      <c r="DE343" s="151">
        <v>43</v>
      </c>
      <c r="DF343" s="151">
        <v>29</v>
      </c>
      <c r="DG343" s="151">
        <v>12</v>
      </c>
      <c r="DH343" s="151">
        <v>115</v>
      </c>
      <c r="DI343" s="151">
        <v>32</v>
      </c>
      <c r="DJ343" s="151">
        <v>2</v>
      </c>
      <c r="DK343" s="151">
        <v>1</v>
      </c>
      <c r="DL343" s="151">
        <v>30</v>
      </c>
      <c r="DM343" s="151">
        <v>5</v>
      </c>
      <c r="DN343" s="151">
        <v>91</v>
      </c>
      <c r="DO343" s="151">
        <v>7</v>
      </c>
      <c r="DP343" s="151">
        <v>23</v>
      </c>
      <c r="DQ343" s="151">
        <v>14</v>
      </c>
      <c r="DR343" s="151">
        <v>22</v>
      </c>
      <c r="DS343" s="151">
        <v>139</v>
      </c>
      <c r="DT343" s="151">
        <v>207</v>
      </c>
      <c r="DU343" s="151">
        <v>5</v>
      </c>
      <c r="DV343" s="151">
        <v>25</v>
      </c>
      <c r="DW343" s="151">
        <v>13</v>
      </c>
      <c r="DX343" s="151">
        <v>93</v>
      </c>
      <c r="DY343" s="151">
        <v>46</v>
      </c>
      <c r="DZ343" s="151">
        <v>9</v>
      </c>
      <c r="EA343" s="151">
        <v>50</v>
      </c>
      <c r="EB343" s="151">
        <v>20</v>
      </c>
      <c r="EC343" s="151">
        <v>2</v>
      </c>
      <c r="ED343" s="151">
        <v>6</v>
      </c>
      <c r="EE343" s="151">
        <v>105</v>
      </c>
      <c r="EF343" s="151">
        <v>17</v>
      </c>
      <c r="EG343" s="151">
        <v>60</v>
      </c>
      <c r="EH343" s="151">
        <v>16</v>
      </c>
      <c r="EI343" s="151">
        <v>37</v>
      </c>
      <c r="EJ343" s="151">
        <v>45</v>
      </c>
      <c r="EK343" s="151">
        <v>53</v>
      </c>
      <c r="EL343" s="151">
        <v>19</v>
      </c>
      <c r="EM343" s="151">
        <v>1</v>
      </c>
      <c r="EN343" s="151">
        <v>40</v>
      </c>
      <c r="EO343" s="151">
        <v>29</v>
      </c>
      <c r="EP343" s="151">
        <v>3</v>
      </c>
      <c r="EQ343" s="151">
        <v>100</v>
      </c>
      <c r="ER343" s="151">
        <v>10</v>
      </c>
      <c r="ES343" s="151">
        <v>143</v>
      </c>
      <c r="ET343" s="151">
        <v>13</v>
      </c>
      <c r="EU343" s="151">
        <v>46</v>
      </c>
      <c r="EV343" s="151">
        <v>11</v>
      </c>
      <c r="EW343" s="151">
        <v>1</v>
      </c>
      <c r="EX343" s="151">
        <v>56</v>
      </c>
      <c r="EY343" s="151">
        <v>49</v>
      </c>
      <c r="EZ343" s="151">
        <v>47</v>
      </c>
      <c r="FA343" s="151">
        <v>35</v>
      </c>
      <c r="FB343" s="151">
        <v>39</v>
      </c>
      <c r="FC343" s="151">
        <v>28</v>
      </c>
      <c r="FD343" s="151">
        <v>72</v>
      </c>
      <c r="FE343" s="151">
        <v>38</v>
      </c>
      <c r="FF343" s="151">
        <v>235</v>
      </c>
      <c r="FG343" s="151">
        <v>114</v>
      </c>
      <c r="FH343" s="151">
        <v>43</v>
      </c>
      <c r="FI343" s="151">
        <v>69</v>
      </c>
      <c r="FJ343" s="151">
        <v>35</v>
      </c>
      <c r="FK343" s="151">
        <v>21</v>
      </c>
      <c r="FL343" s="151">
        <v>44</v>
      </c>
      <c r="FM343" s="151">
        <v>96</v>
      </c>
      <c r="FN343" s="151">
        <v>21</v>
      </c>
      <c r="FO343" s="151">
        <v>6</v>
      </c>
      <c r="FP343" s="151">
        <v>22</v>
      </c>
      <c r="FQ343" s="151">
        <v>81</v>
      </c>
      <c r="FR343" s="151">
        <v>107</v>
      </c>
      <c r="FS343" s="151">
        <v>35</v>
      </c>
      <c r="FT343" s="151">
        <v>52</v>
      </c>
      <c r="FU343" s="151">
        <v>25</v>
      </c>
      <c r="FV343" s="151">
        <v>50</v>
      </c>
      <c r="FW343" s="151">
        <v>131</v>
      </c>
      <c r="FX343" s="151">
        <v>247</v>
      </c>
      <c r="FY343" s="151">
        <v>205</v>
      </c>
      <c r="FZ343" s="151">
        <v>223</v>
      </c>
      <c r="GA343" s="151">
        <v>79</v>
      </c>
      <c r="GB343" s="151">
        <v>117</v>
      </c>
      <c r="GC343" s="151">
        <v>72</v>
      </c>
      <c r="GD343" s="151">
        <v>97</v>
      </c>
      <c r="GE343" s="151">
        <v>276</v>
      </c>
      <c r="GF343" s="151">
        <v>11</v>
      </c>
      <c r="GG343" s="151">
        <v>90</v>
      </c>
      <c r="GH343" s="151">
        <v>118</v>
      </c>
      <c r="GI343" s="151">
        <v>257</v>
      </c>
      <c r="GJ343" s="151">
        <v>84</v>
      </c>
      <c r="GK343" s="151">
        <v>34</v>
      </c>
      <c r="GL343" s="151">
        <v>46</v>
      </c>
      <c r="GM343" s="151">
        <v>8</v>
      </c>
      <c r="GN343" s="151">
        <v>5</v>
      </c>
      <c r="GO343" s="151">
        <v>3</v>
      </c>
      <c r="GP343" s="151">
        <v>8</v>
      </c>
      <c r="GQ343" s="151">
        <v>489</v>
      </c>
      <c r="GR343" s="151">
        <v>76</v>
      </c>
      <c r="GS343" s="151">
        <v>236</v>
      </c>
      <c r="GT343" s="151">
        <v>60</v>
      </c>
      <c r="GU343" s="151">
        <v>95</v>
      </c>
      <c r="GV343" s="151">
        <v>243</v>
      </c>
      <c r="GW343" s="151">
        <v>57</v>
      </c>
      <c r="GX343" s="151">
        <v>63</v>
      </c>
      <c r="GY343" s="151">
        <v>242</v>
      </c>
      <c r="GZ343" s="151">
        <v>34</v>
      </c>
      <c r="HA343" s="151">
        <v>188</v>
      </c>
      <c r="HB343" s="151">
        <v>302</v>
      </c>
      <c r="HC343" s="151">
        <v>1055</v>
      </c>
      <c r="HD343" s="151">
        <v>98</v>
      </c>
      <c r="HE343" s="151">
        <v>1355</v>
      </c>
      <c r="HF343" s="151">
        <v>168</v>
      </c>
      <c r="HG343" s="151">
        <v>93</v>
      </c>
      <c r="HH343" s="151">
        <v>945</v>
      </c>
      <c r="HI343" s="151">
        <v>158</v>
      </c>
      <c r="HJ343" s="151">
        <v>147</v>
      </c>
      <c r="HK343" s="151">
        <v>131</v>
      </c>
      <c r="HL343" s="151">
        <v>84</v>
      </c>
      <c r="HM343" s="151">
        <v>19</v>
      </c>
      <c r="HN343" s="151">
        <v>62</v>
      </c>
      <c r="HO343" s="151">
        <v>31</v>
      </c>
      <c r="HP343" s="151">
        <v>16</v>
      </c>
      <c r="HQ343" s="151">
        <v>19</v>
      </c>
      <c r="HR343" s="151">
        <v>48</v>
      </c>
      <c r="HS343" s="151">
        <v>31</v>
      </c>
      <c r="HT343" s="151">
        <v>18</v>
      </c>
      <c r="HU343" s="151">
        <v>9</v>
      </c>
      <c r="HV343" s="151">
        <v>110</v>
      </c>
      <c r="HW343" s="151">
        <v>52</v>
      </c>
      <c r="HX343" s="151">
        <v>210</v>
      </c>
      <c r="HY343" s="151">
        <v>73</v>
      </c>
      <c r="HZ343" s="151">
        <v>29</v>
      </c>
      <c r="IA343" s="151">
        <v>25</v>
      </c>
      <c r="IB343" s="151">
        <v>27</v>
      </c>
      <c r="IC343" s="151">
        <v>400</v>
      </c>
      <c r="ID343" s="151">
        <v>15</v>
      </c>
      <c r="IE343" s="151">
        <v>111</v>
      </c>
      <c r="IF343" s="151">
        <v>30</v>
      </c>
      <c r="IG343" s="151">
        <v>25</v>
      </c>
      <c r="IH343" s="151">
        <v>45</v>
      </c>
      <c r="II343" s="151">
        <v>16</v>
      </c>
      <c r="IJ343" s="151">
        <v>31</v>
      </c>
      <c r="IK343" s="151">
        <v>16</v>
      </c>
      <c r="IL343" s="151">
        <v>53</v>
      </c>
      <c r="IM343" s="151">
        <v>147</v>
      </c>
      <c r="IN343" s="151">
        <v>73</v>
      </c>
      <c r="IO343" s="151">
        <v>24</v>
      </c>
      <c r="IP343" s="151">
        <v>158</v>
      </c>
      <c r="IQ343" s="151">
        <v>1115</v>
      </c>
      <c r="IR343" s="151">
        <v>27</v>
      </c>
      <c r="IS343" s="151">
        <v>82</v>
      </c>
      <c r="IT343" s="151">
        <v>22</v>
      </c>
      <c r="IU343" s="151">
        <v>16</v>
      </c>
      <c r="IV343" s="151">
        <v>46</v>
      </c>
      <c r="IW343" s="151">
        <v>50</v>
      </c>
      <c r="IX343" s="151">
        <v>61</v>
      </c>
      <c r="IY343" s="151">
        <v>448</v>
      </c>
      <c r="IZ343" s="151">
        <v>6</v>
      </c>
      <c r="JA343" s="151">
        <v>114</v>
      </c>
      <c r="JB343" s="151">
        <v>98</v>
      </c>
      <c r="JC343" s="151">
        <v>67</v>
      </c>
      <c r="JD343" s="151">
        <v>28</v>
      </c>
      <c r="JE343" s="151">
        <v>24</v>
      </c>
      <c r="JF343" s="151">
        <v>30</v>
      </c>
      <c r="JG343" s="151">
        <v>24</v>
      </c>
      <c r="JH343" s="151">
        <v>496</v>
      </c>
      <c r="JI343" s="151">
        <v>70</v>
      </c>
      <c r="JJ343" s="151">
        <v>20</v>
      </c>
      <c r="JK343" s="151">
        <v>88</v>
      </c>
      <c r="JL343" s="151">
        <v>6694</v>
      </c>
      <c r="JM343" s="151">
        <v>5233</v>
      </c>
      <c r="JN343" s="151">
        <v>7697</v>
      </c>
      <c r="JO343" s="151">
        <v>2388</v>
      </c>
      <c r="JP343" s="151">
        <v>8286</v>
      </c>
      <c r="JQ343" s="151">
        <v>9888</v>
      </c>
      <c r="JR343" s="151">
        <v>2419</v>
      </c>
      <c r="JS343" s="151">
        <v>666</v>
      </c>
      <c r="JT343" s="151">
        <v>10990</v>
      </c>
      <c r="JU343" s="151">
        <v>1544</v>
      </c>
      <c r="JV343" s="151"/>
      <c r="JW343" s="151">
        <v>18255</v>
      </c>
      <c r="JX343" s="151">
        <v>5306</v>
      </c>
      <c r="JY343" s="151">
        <v>2639</v>
      </c>
      <c r="JZ343" s="151">
        <v>3144</v>
      </c>
      <c r="KA343" s="151">
        <v>2446</v>
      </c>
      <c r="KB343" s="151">
        <v>895</v>
      </c>
      <c r="KC343" s="151">
        <v>4344</v>
      </c>
      <c r="KD343" s="151">
        <v>19523</v>
      </c>
      <c r="KE343" s="151">
        <v>7127</v>
      </c>
      <c r="KF343" s="151">
        <v>1158</v>
      </c>
      <c r="KG343" s="151">
        <v>161</v>
      </c>
      <c r="KH343" s="151">
        <v>1108</v>
      </c>
      <c r="KI343" s="151">
        <v>670</v>
      </c>
      <c r="KJ343" s="151">
        <v>425</v>
      </c>
      <c r="KK343" s="151">
        <v>6</v>
      </c>
      <c r="KL343" s="151">
        <v>354</v>
      </c>
      <c r="KM343" s="151">
        <v>228</v>
      </c>
      <c r="KN343" s="151">
        <v>572</v>
      </c>
      <c r="KO343" s="151">
        <v>173</v>
      </c>
      <c r="KP343" s="151">
        <v>640</v>
      </c>
      <c r="KQ343" s="151">
        <v>783</v>
      </c>
      <c r="KR343" s="151">
        <v>218</v>
      </c>
      <c r="KS343" s="151">
        <v>8696</v>
      </c>
      <c r="KT343" s="151">
        <v>2738</v>
      </c>
      <c r="KU343" s="151">
        <v>345</v>
      </c>
      <c r="KV343" s="151">
        <v>1705</v>
      </c>
      <c r="KW343" s="151">
        <v>3383</v>
      </c>
      <c r="KX343" s="151">
        <v>6222</v>
      </c>
      <c r="KY343" s="151">
        <v>6764</v>
      </c>
      <c r="KZ343" s="151">
        <v>1068</v>
      </c>
      <c r="LA343" s="151">
        <v>6957</v>
      </c>
      <c r="LB343" s="151">
        <v>13169</v>
      </c>
      <c r="LC343" s="151">
        <v>1</v>
      </c>
      <c r="LD343" s="151">
        <v>24111</v>
      </c>
      <c r="LE343" s="151">
        <v>5276</v>
      </c>
      <c r="LF343" s="151">
        <v>1979</v>
      </c>
      <c r="LG343" s="151">
        <v>2324</v>
      </c>
      <c r="LH343" s="151">
        <v>2128</v>
      </c>
      <c r="LI343" s="151">
        <v>12646</v>
      </c>
      <c r="LJ343" s="151">
        <v>1273</v>
      </c>
      <c r="LK343" s="151">
        <v>118</v>
      </c>
      <c r="LL343" s="151"/>
      <c r="LM343" s="151">
        <v>26</v>
      </c>
      <c r="LN343" s="151">
        <v>10530</v>
      </c>
      <c r="LO343" s="151">
        <v>799</v>
      </c>
      <c r="LP343" s="151">
        <v>82</v>
      </c>
      <c r="LQ343" s="151">
        <v>409</v>
      </c>
      <c r="LR343" s="151">
        <v>2401</v>
      </c>
      <c r="LS343" s="151">
        <v>5968</v>
      </c>
      <c r="LT343" s="151">
        <v>911</v>
      </c>
      <c r="LU343" s="151">
        <v>3867</v>
      </c>
      <c r="LV343" s="151">
        <v>334</v>
      </c>
      <c r="LW343" s="151">
        <v>903</v>
      </c>
      <c r="LX343" s="151">
        <v>1027</v>
      </c>
      <c r="LY343" s="151">
        <v>4165</v>
      </c>
      <c r="LZ343" s="151">
        <v>294</v>
      </c>
      <c r="MA343" s="151">
        <v>8751</v>
      </c>
      <c r="MB343" s="151">
        <v>2383</v>
      </c>
      <c r="MC343" s="151">
        <v>345</v>
      </c>
      <c r="MD343" s="151">
        <v>201</v>
      </c>
      <c r="ME343" s="151">
        <v>175</v>
      </c>
      <c r="MF343" s="151">
        <v>1211</v>
      </c>
      <c r="MG343" s="151">
        <v>15287</v>
      </c>
      <c r="MH343" s="151">
        <v>4548</v>
      </c>
      <c r="MI343" s="151">
        <v>3370</v>
      </c>
      <c r="MJ343" s="151">
        <v>686</v>
      </c>
      <c r="MK343" s="151">
        <v>125</v>
      </c>
      <c r="ML343" s="151">
        <v>1172</v>
      </c>
      <c r="MM343" s="151">
        <v>8411</v>
      </c>
      <c r="MN343" s="151">
        <v>1457</v>
      </c>
      <c r="MO343" s="151">
        <v>1011</v>
      </c>
      <c r="MP343" s="151">
        <v>540</v>
      </c>
      <c r="MQ343" s="151">
        <v>1</v>
      </c>
      <c r="MR343" s="151">
        <v>450</v>
      </c>
      <c r="MS343" s="151">
        <v>2864</v>
      </c>
      <c r="MT343" s="151">
        <v>1859</v>
      </c>
      <c r="MU343" s="151">
        <v>968</v>
      </c>
      <c r="MV343" s="151">
        <v>859</v>
      </c>
      <c r="MW343" s="151">
        <v>600</v>
      </c>
      <c r="MX343" s="151">
        <v>57</v>
      </c>
      <c r="MY343" s="151">
        <v>309</v>
      </c>
      <c r="MZ343" s="151">
        <v>206</v>
      </c>
      <c r="NA343" s="151">
        <v>3447</v>
      </c>
      <c r="NB343" s="151">
        <v>752</v>
      </c>
      <c r="NC343" s="151">
        <v>247</v>
      </c>
      <c r="ND343" s="151">
        <v>213</v>
      </c>
      <c r="NE343" s="151">
        <v>257</v>
      </c>
      <c r="NF343" s="151">
        <v>179</v>
      </c>
      <c r="NG343" s="151">
        <v>633</v>
      </c>
      <c r="NH343" s="151">
        <v>433</v>
      </c>
      <c r="NI343" s="151">
        <v>295</v>
      </c>
      <c r="NJ343" s="151">
        <v>905</v>
      </c>
      <c r="NK343" s="151">
        <v>429</v>
      </c>
      <c r="NL343" s="151">
        <v>711</v>
      </c>
      <c r="NM343" s="151">
        <v>1705</v>
      </c>
      <c r="NN343" s="151">
        <v>1348</v>
      </c>
      <c r="NO343" s="151">
        <v>5407</v>
      </c>
      <c r="NP343" s="151">
        <v>4739</v>
      </c>
      <c r="NQ343" s="151">
        <v>9171</v>
      </c>
      <c r="NR343" s="151">
        <v>1497</v>
      </c>
      <c r="NS343" s="151">
        <v>984</v>
      </c>
      <c r="NT343" s="151">
        <v>120</v>
      </c>
      <c r="NU343" s="151">
        <v>133</v>
      </c>
      <c r="NV343" s="151">
        <v>445</v>
      </c>
      <c r="NW343" s="151">
        <v>1928</v>
      </c>
      <c r="NX343" s="151">
        <v>72</v>
      </c>
      <c r="NY343" s="151">
        <v>87</v>
      </c>
      <c r="NZ343" s="151">
        <v>3577</v>
      </c>
      <c r="OA343" s="151">
        <v>109</v>
      </c>
      <c r="OB343" s="151">
        <v>703</v>
      </c>
      <c r="OC343" s="151">
        <v>1502</v>
      </c>
      <c r="OD343" s="151"/>
      <c r="OE343" s="151">
        <v>333</v>
      </c>
      <c r="OF343" s="151">
        <v>458</v>
      </c>
      <c r="OG343" s="151"/>
      <c r="OH343" s="151">
        <v>24</v>
      </c>
      <c r="OI343" s="151">
        <v>174</v>
      </c>
      <c r="OJ343" s="151">
        <v>593</v>
      </c>
      <c r="OK343" s="151">
        <v>1707</v>
      </c>
      <c r="OL343" s="151">
        <v>2649</v>
      </c>
      <c r="OM343" s="151">
        <v>15</v>
      </c>
      <c r="ON343" s="151">
        <v>58</v>
      </c>
      <c r="OO343" s="152">
        <v>1098</v>
      </c>
      <c r="OP343" s="142">
        <v>391922</v>
      </c>
      <c r="OQ343" s="153">
        <v>766</v>
      </c>
      <c r="OR343" s="151"/>
      <c r="OS343" s="151"/>
      <c r="OT343" s="151"/>
      <c r="OU343" s="151"/>
      <c r="OV343" s="151"/>
      <c r="OW343" s="151">
        <v>20441</v>
      </c>
      <c r="OX343" s="151">
        <v>-7593</v>
      </c>
      <c r="OY343" s="151"/>
      <c r="OZ343" s="151"/>
      <c r="PA343" s="151"/>
      <c r="PB343" s="151"/>
      <c r="PC343" s="151"/>
      <c r="PD343" s="151"/>
      <c r="PE343" s="151"/>
      <c r="PF343" s="151"/>
      <c r="PG343" s="151"/>
      <c r="PH343" s="151"/>
      <c r="PI343" s="151"/>
      <c r="PJ343" s="154"/>
      <c r="PK343" s="142">
        <v>13614</v>
      </c>
      <c r="PL343" s="142">
        <v>405537</v>
      </c>
    </row>
    <row r="344" spans="1:428" ht="15" x14ac:dyDescent="0.25">
      <c r="A344" s="156">
        <v>541400</v>
      </c>
      <c r="B344" s="157" t="s">
        <v>742</v>
      </c>
      <c r="C344" s="147" t="s">
        <v>522</v>
      </c>
      <c r="D344" s="153"/>
      <c r="E344" s="151"/>
      <c r="F344" s="151"/>
      <c r="G344" s="151"/>
      <c r="H344" s="151"/>
      <c r="I344" s="151"/>
      <c r="J344" s="151"/>
      <c r="K344" s="151"/>
      <c r="L344" s="151"/>
      <c r="M344" s="151"/>
      <c r="N344" s="151"/>
      <c r="O344" s="151"/>
      <c r="P344" s="151"/>
      <c r="Q344" s="151">
        <v>12</v>
      </c>
      <c r="R344" s="151">
        <v>4</v>
      </c>
      <c r="S344" s="151"/>
      <c r="T344" s="151">
        <v>0</v>
      </c>
      <c r="U344" s="151">
        <v>1</v>
      </c>
      <c r="V344" s="151">
        <v>1</v>
      </c>
      <c r="W344" s="151">
        <v>1</v>
      </c>
      <c r="X344" s="151">
        <v>29</v>
      </c>
      <c r="Y344" s="151">
        <v>195</v>
      </c>
      <c r="Z344" s="151">
        <v>30</v>
      </c>
      <c r="AA344" s="151">
        <v>2</v>
      </c>
      <c r="AB344" s="151">
        <v>7</v>
      </c>
      <c r="AC344" s="151"/>
      <c r="AD344" s="151">
        <v>7</v>
      </c>
      <c r="AE344" s="151">
        <v>1</v>
      </c>
      <c r="AF344" s="151">
        <v>74</v>
      </c>
      <c r="AG344" s="151">
        <v>41</v>
      </c>
      <c r="AH344" s="151">
        <v>6</v>
      </c>
      <c r="AI344" s="151">
        <v>30</v>
      </c>
      <c r="AJ344" s="151">
        <v>40</v>
      </c>
      <c r="AK344" s="151">
        <v>38</v>
      </c>
      <c r="AL344" s="151">
        <v>1</v>
      </c>
      <c r="AM344" s="151">
        <v>20</v>
      </c>
      <c r="AN344" s="151">
        <v>2</v>
      </c>
      <c r="AO344" s="151">
        <v>2</v>
      </c>
      <c r="AP344" s="151">
        <v>15</v>
      </c>
      <c r="AQ344" s="151">
        <v>12</v>
      </c>
      <c r="AR344" s="151">
        <v>2</v>
      </c>
      <c r="AS344" s="151">
        <v>21</v>
      </c>
      <c r="AT344" s="151">
        <v>6</v>
      </c>
      <c r="AU344" s="151">
        <v>6</v>
      </c>
      <c r="AV344" s="151">
        <v>0</v>
      </c>
      <c r="AW344" s="151">
        <v>30</v>
      </c>
      <c r="AX344" s="151">
        <v>1</v>
      </c>
      <c r="AY344" s="151">
        <v>2</v>
      </c>
      <c r="AZ344" s="151">
        <v>5</v>
      </c>
      <c r="BA344" s="151">
        <v>0</v>
      </c>
      <c r="BB344" s="151">
        <v>3</v>
      </c>
      <c r="BC344" s="151">
        <v>1</v>
      </c>
      <c r="BD344" s="151">
        <v>43</v>
      </c>
      <c r="BE344" s="151">
        <v>15</v>
      </c>
      <c r="BF344" s="151">
        <v>1</v>
      </c>
      <c r="BG344" s="151">
        <v>0</v>
      </c>
      <c r="BH344" s="151">
        <v>4</v>
      </c>
      <c r="BI344" s="151">
        <v>8</v>
      </c>
      <c r="BJ344" s="151">
        <v>6</v>
      </c>
      <c r="BK344" s="151">
        <v>10</v>
      </c>
      <c r="BL344" s="151">
        <v>9</v>
      </c>
      <c r="BM344" s="151">
        <v>10</v>
      </c>
      <c r="BN344" s="151">
        <v>4</v>
      </c>
      <c r="BO344" s="151">
        <v>10</v>
      </c>
      <c r="BP344" s="151">
        <v>2</v>
      </c>
      <c r="BQ344" s="151">
        <v>14</v>
      </c>
      <c r="BR344" s="151">
        <v>76</v>
      </c>
      <c r="BS344" s="151">
        <v>49</v>
      </c>
      <c r="BT344" s="151">
        <v>7</v>
      </c>
      <c r="BU344" s="151">
        <v>8</v>
      </c>
      <c r="BV344" s="151">
        <v>4</v>
      </c>
      <c r="BW344" s="151">
        <v>22</v>
      </c>
      <c r="BX344" s="151">
        <v>11</v>
      </c>
      <c r="BY344" s="151">
        <v>41</v>
      </c>
      <c r="BZ344" s="151">
        <v>31</v>
      </c>
      <c r="CA344" s="151">
        <v>4</v>
      </c>
      <c r="CB344" s="151">
        <v>3</v>
      </c>
      <c r="CC344" s="151">
        <v>20</v>
      </c>
      <c r="CD344" s="151">
        <v>2</v>
      </c>
      <c r="CE344" s="151">
        <v>5</v>
      </c>
      <c r="CF344" s="151">
        <v>23</v>
      </c>
      <c r="CG344" s="151">
        <v>16</v>
      </c>
      <c r="CH344" s="151">
        <v>31</v>
      </c>
      <c r="CI344" s="151">
        <v>4</v>
      </c>
      <c r="CJ344" s="151">
        <v>11</v>
      </c>
      <c r="CK344" s="151">
        <v>21</v>
      </c>
      <c r="CL344" s="151"/>
      <c r="CM344" s="151">
        <v>36</v>
      </c>
      <c r="CN344" s="151">
        <v>7</v>
      </c>
      <c r="CO344" s="151"/>
      <c r="CP344" s="151">
        <v>3</v>
      </c>
      <c r="CQ344" s="151">
        <v>1</v>
      </c>
      <c r="CR344" s="151">
        <v>1</v>
      </c>
      <c r="CS344" s="151"/>
      <c r="CT344" s="151">
        <v>0</v>
      </c>
      <c r="CU344" s="151"/>
      <c r="CV344" s="151">
        <v>2</v>
      </c>
      <c r="CW344" s="151">
        <v>4</v>
      </c>
      <c r="CX344" s="151">
        <v>9</v>
      </c>
      <c r="CY344" s="151">
        <v>2</v>
      </c>
      <c r="CZ344" s="151"/>
      <c r="DA344" s="151">
        <v>9</v>
      </c>
      <c r="DB344" s="151">
        <v>3</v>
      </c>
      <c r="DC344" s="151">
        <v>2</v>
      </c>
      <c r="DD344" s="151">
        <v>32</v>
      </c>
      <c r="DE344" s="151">
        <v>0</v>
      </c>
      <c r="DF344" s="151">
        <v>0</v>
      </c>
      <c r="DG344" s="151"/>
      <c r="DH344" s="151">
        <v>18</v>
      </c>
      <c r="DI344" s="151">
        <v>1</v>
      </c>
      <c r="DJ344" s="151">
        <v>0</v>
      </c>
      <c r="DK344" s="151">
        <v>0</v>
      </c>
      <c r="DL344" s="151">
        <v>0</v>
      </c>
      <c r="DM344" s="151">
        <v>0</v>
      </c>
      <c r="DN344" s="151">
        <v>0</v>
      </c>
      <c r="DO344" s="151">
        <v>0</v>
      </c>
      <c r="DP344" s="151">
        <v>0</v>
      </c>
      <c r="DQ344" s="151">
        <v>1</v>
      </c>
      <c r="DR344" s="151">
        <v>1</v>
      </c>
      <c r="DS344" s="151">
        <v>48</v>
      </c>
      <c r="DT344" s="151">
        <v>6</v>
      </c>
      <c r="DU344" s="151">
        <v>1</v>
      </c>
      <c r="DV344" s="151">
        <v>1</v>
      </c>
      <c r="DW344" s="151">
        <v>2</v>
      </c>
      <c r="DX344" s="151">
        <v>2</v>
      </c>
      <c r="DY344" s="151">
        <v>1</v>
      </c>
      <c r="DZ344" s="151">
        <v>2</v>
      </c>
      <c r="EA344" s="151">
        <v>1</v>
      </c>
      <c r="EB344" s="151">
        <v>1</v>
      </c>
      <c r="EC344" s="151">
        <v>0</v>
      </c>
      <c r="ED344" s="151">
        <v>2</v>
      </c>
      <c r="EE344" s="151">
        <v>51</v>
      </c>
      <c r="EF344" s="151">
        <v>2</v>
      </c>
      <c r="EG344" s="151">
        <v>7</v>
      </c>
      <c r="EH344" s="151">
        <v>2</v>
      </c>
      <c r="EI344" s="151"/>
      <c r="EJ344" s="151"/>
      <c r="EK344" s="151"/>
      <c r="EL344" s="151">
        <v>2</v>
      </c>
      <c r="EM344" s="151">
        <v>2</v>
      </c>
      <c r="EN344" s="151">
        <v>2</v>
      </c>
      <c r="EO344" s="151">
        <v>3</v>
      </c>
      <c r="EP344" s="151">
        <v>0</v>
      </c>
      <c r="EQ344" s="151">
        <v>14</v>
      </c>
      <c r="ER344" s="151">
        <v>1</v>
      </c>
      <c r="ES344" s="151">
        <v>16</v>
      </c>
      <c r="ET344" s="151">
        <v>1</v>
      </c>
      <c r="EU344" s="151">
        <v>47</v>
      </c>
      <c r="EV344" s="151">
        <v>3</v>
      </c>
      <c r="EW344" s="151">
        <v>0</v>
      </c>
      <c r="EX344" s="151">
        <v>15</v>
      </c>
      <c r="EY344" s="151">
        <v>1</v>
      </c>
      <c r="EZ344" s="151">
        <v>27</v>
      </c>
      <c r="FA344" s="151">
        <v>3</v>
      </c>
      <c r="FB344" s="151">
        <v>34</v>
      </c>
      <c r="FC344" s="151">
        <v>20</v>
      </c>
      <c r="FD344" s="151">
        <v>12</v>
      </c>
      <c r="FE344" s="151">
        <v>24</v>
      </c>
      <c r="FF344" s="151">
        <v>65</v>
      </c>
      <c r="FG344" s="151">
        <v>60</v>
      </c>
      <c r="FH344" s="151">
        <v>17</v>
      </c>
      <c r="FI344" s="151">
        <v>14</v>
      </c>
      <c r="FJ344" s="151">
        <v>14</v>
      </c>
      <c r="FK344" s="151">
        <v>1</v>
      </c>
      <c r="FL344" s="151">
        <v>379</v>
      </c>
      <c r="FM344" s="151">
        <v>4</v>
      </c>
      <c r="FN344" s="151">
        <v>11</v>
      </c>
      <c r="FO344" s="151">
        <v>2</v>
      </c>
      <c r="FP344" s="151"/>
      <c r="FQ344" s="151">
        <v>2</v>
      </c>
      <c r="FR344" s="151">
        <v>52</v>
      </c>
      <c r="FS344" s="151">
        <v>12</v>
      </c>
      <c r="FT344" s="151">
        <v>1</v>
      </c>
      <c r="FU344" s="151">
        <v>28</v>
      </c>
      <c r="FV344" s="151">
        <v>0</v>
      </c>
      <c r="FW344" s="151">
        <v>109</v>
      </c>
      <c r="FX344" s="151">
        <v>0</v>
      </c>
      <c r="FY344" s="151">
        <v>87</v>
      </c>
      <c r="FZ344" s="151">
        <v>4</v>
      </c>
      <c r="GA344" s="151">
        <v>0</v>
      </c>
      <c r="GB344" s="151"/>
      <c r="GC344" s="151">
        <v>4</v>
      </c>
      <c r="GD344" s="151">
        <v>10</v>
      </c>
      <c r="GE344" s="151">
        <v>31</v>
      </c>
      <c r="GF344" s="151">
        <v>2</v>
      </c>
      <c r="GG344" s="151">
        <v>1</v>
      </c>
      <c r="GH344" s="151">
        <v>1</v>
      </c>
      <c r="GI344" s="151">
        <v>16</v>
      </c>
      <c r="GJ344" s="151">
        <v>25</v>
      </c>
      <c r="GK344" s="151">
        <v>12</v>
      </c>
      <c r="GL344" s="151">
        <v>1</v>
      </c>
      <c r="GM344" s="151">
        <v>4</v>
      </c>
      <c r="GN344" s="151">
        <v>2</v>
      </c>
      <c r="GO344" s="151">
        <v>2</v>
      </c>
      <c r="GP344" s="151">
        <v>2</v>
      </c>
      <c r="GQ344" s="151">
        <v>19</v>
      </c>
      <c r="GR344" s="151">
        <v>20</v>
      </c>
      <c r="GS344" s="151">
        <v>1</v>
      </c>
      <c r="GT344" s="151">
        <v>17</v>
      </c>
      <c r="GU344" s="151">
        <v>20</v>
      </c>
      <c r="GV344" s="151">
        <v>19</v>
      </c>
      <c r="GW344" s="151"/>
      <c r="GX344" s="151">
        <v>2</v>
      </c>
      <c r="GY344" s="151">
        <v>20</v>
      </c>
      <c r="GZ344" s="151">
        <v>0</v>
      </c>
      <c r="HA344" s="151">
        <v>46</v>
      </c>
      <c r="HB344" s="151">
        <v>21</v>
      </c>
      <c r="HC344" s="151">
        <v>26</v>
      </c>
      <c r="HD344" s="151">
        <v>4</v>
      </c>
      <c r="HE344" s="151">
        <v>0</v>
      </c>
      <c r="HF344" s="151">
        <v>12</v>
      </c>
      <c r="HG344" s="151">
        <v>23</v>
      </c>
      <c r="HH344" s="151">
        <v>22</v>
      </c>
      <c r="HI344" s="151">
        <v>1</v>
      </c>
      <c r="HJ344" s="151">
        <v>5</v>
      </c>
      <c r="HK344" s="151"/>
      <c r="HL344" s="151">
        <v>1</v>
      </c>
      <c r="HM344" s="151">
        <v>0</v>
      </c>
      <c r="HN344" s="151">
        <v>3</v>
      </c>
      <c r="HO344" s="151">
        <v>3</v>
      </c>
      <c r="HP344" s="151"/>
      <c r="HQ344" s="151">
        <v>4</v>
      </c>
      <c r="HR344" s="151">
        <v>4</v>
      </c>
      <c r="HS344" s="151">
        <v>4</v>
      </c>
      <c r="HT344" s="151">
        <v>1</v>
      </c>
      <c r="HU344" s="151">
        <v>22</v>
      </c>
      <c r="HV344" s="151">
        <v>68</v>
      </c>
      <c r="HW344" s="151">
        <v>79</v>
      </c>
      <c r="HX344" s="151">
        <v>61</v>
      </c>
      <c r="HY344" s="151">
        <v>17</v>
      </c>
      <c r="HZ344" s="151">
        <v>4</v>
      </c>
      <c r="IA344" s="151">
        <v>11</v>
      </c>
      <c r="IB344" s="151">
        <v>5</v>
      </c>
      <c r="IC344" s="151">
        <v>190</v>
      </c>
      <c r="ID344" s="151">
        <v>7</v>
      </c>
      <c r="IE344" s="151">
        <v>366</v>
      </c>
      <c r="IF344" s="151"/>
      <c r="IG344" s="151">
        <v>1</v>
      </c>
      <c r="IH344" s="151">
        <v>12</v>
      </c>
      <c r="II344" s="151">
        <v>9</v>
      </c>
      <c r="IJ344" s="151"/>
      <c r="IK344" s="151">
        <v>12</v>
      </c>
      <c r="IL344" s="151">
        <v>24</v>
      </c>
      <c r="IM344" s="151">
        <v>31</v>
      </c>
      <c r="IN344" s="151">
        <v>38</v>
      </c>
      <c r="IO344" s="151">
        <v>32</v>
      </c>
      <c r="IP344" s="151"/>
      <c r="IQ344" s="151">
        <v>5</v>
      </c>
      <c r="IR344" s="151">
        <v>0</v>
      </c>
      <c r="IS344" s="151">
        <v>0</v>
      </c>
      <c r="IT344" s="151">
        <v>17</v>
      </c>
      <c r="IU344" s="151">
        <v>2</v>
      </c>
      <c r="IV344" s="151"/>
      <c r="IW344" s="151">
        <v>14</v>
      </c>
      <c r="IX344" s="151">
        <v>9</v>
      </c>
      <c r="IY344" s="151">
        <v>45</v>
      </c>
      <c r="IZ344" s="151">
        <v>2</v>
      </c>
      <c r="JA344" s="151">
        <v>4</v>
      </c>
      <c r="JB344" s="151">
        <v>31</v>
      </c>
      <c r="JC344" s="151">
        <v>28</v>
      </c>
      <c r="JD344" s="151">
        <v>6</v>
      </c>
      <c r="JE344" s="151">
        <v>4</v>
      </c>
      <c r="JF344" s="151">
        <v>12</v>
      </c>
      <c r="JG344" s="151">
        <v>2</v>
      </c>
      <c r="JH344" s="151">
        <v>89</v>
      </c>
      <c r="JI344" s="151">
        <v>6</v>
      </c>
      <c r="JJ344" s="151">
        <v>9</v>
      </c>
      <c r="JK344" s="151">
        <v>16</v>
      </c>
      <c r="JL344" s="151"/>
      <c r="JM344" s="151">
        <v>549</v>
      </c>
      <c r="JN344" s="151">
        <v>600</v>
      </c>
      <c r="JO344" s="151">
        <v>482</v>
      </c>
      <c r="JP344" s="151">
        <v>596</v>
      </c>
      <c r="JQ344" s="151">
        <v>577</v>
      </c>
      <c r="JR344" s="151">
        <v>623</v>
      </c>
      <c r="JS344" s="151">
        <v>594</v>
      </c>
      <c r="JT344" s="151">
        <v>914</v>
      </c>
      <c r="JU344" s="151">
        <v>133</v>
      </c>
      <c r="JV344" s="151"/>
      <c r="JW344" s="151">
        <v>179</v>
      </c>
      <c r="JX344" s="151">
        <v>463</v>
      </c>
      <c r="JY344" s="151">
        <v>422</v>
      </c>
      <c r="JZ344" s="151">
        <v>188</v>
      </c>
      <c r="KA344" s="151">
        <v>77</v>
      </c>
      <c r="KB344" s="151">
        <v>154</v>
      </c>
      <c r="KC344" s="151">
        <v>27</v>
      </c>
      <c r="KD344" s="151">
        <v>299</v>
      </c>
      <c r="KE344" s="151">
        <v>51</v>
      </c>
      <c r="KF344" s="151">
        <v>8</v>
      </c>
      <c r="KG344" s="151">
        <v>23</v>
      </c>
      <c r="KH344" s="151"/>
      <c r="KI344" s="151">
        <v>54</v>
      </c>
      <c r="KJ344" s="151">
        <v>1</v>
      </c>
      <c r="KK344" s="151">
        <v>0</v>
      </c>
      <c r="KL344" s="151">
        <v>117</v>
      </c>
      <c r="KM344" s="151">
        <v>1</v>
      </c>
      <c r="KN344" s="151">
        <v>29</v>
      </c>
      <c r="KO344" s="151">
        <v>4</v>
      </c>
      <c r="KP344" s="151">
        <v>9</v>
      </c>
      <c r="KQ344" s="151">
        <v>12</v>
      </c>
      <c r="KR344" s="151">
        <v>12</v>
      </c>
      <c r="KS344" s="151">
        <v>12</v>
      </c>
      <c r="KT344" s="151">
        <v>10</v>
      </c>
      <c r="KU344" s="151">
        <v>2</v>
      </c>
      <c r="KV344" s="151">
        <v>5</v>
      </c>
      <c r="KW344" s="151">
        <v>18</v>
      </c>
      <c r="KX344" s="151">
        <v>117</v>
      </c>
      <c r="KY344" s="151">
        <v>724</v>
      </c>
      <c r="KZ344" s="151">
        <v>33</v>
      </c>
      <c r="LA344" s="151">
        <v>83</v>
      </c>
      <c r="LB344" s="151">
        <v>22</v>
      </c>
      <c r="LC344" s="151">
        <v>0</v>
      </c>
      <c r="LD344" s="151">
        <v>920</v>
      </c>
      <c r="LE344" s="151">
        <v>1069</v>
      </c>
      <c r="LF344" s="151">
        <v>764</v>
      </c>
      <c r="LG344" s="151">
        <v>264</v>
      </c>
      <c r="LH344" s="151">
        <v>89</v>
      </c>
      <c r="LI344" s="151">
        <v>1305</v>
      </c>
      <c r="LJ344" s="151"/>
      <c r="LK344" s="151">
        <v>95</v>
      </c>
      <c r="LL344" s="151">
        <v>1</v>
      </c>
      <c r="LM344" s="151">
        <v>0</v>
      </c>
      <c r="LN344" s="151">
        <v>745</v>
      </c>
      <c r="LO344" s="151">
        <v>18</v>
      </c>
      <c r="LP344" s="151">
        <v>128</v>
      </c>
      <c r="LQ344" s="151">
        <v>5</v>
      </c>
      <c r="LR344" s="151">
        <v>44</v>
      </c>
      <c r="LS344" s="151">
        <v>59</v>
      </c>
      <c r="LT344" s="151">
        <v>11</v>
      </c>
      <c r="LU344" s="151">
        <v>1887</v>
      </c>
      <c r="LV344" s="151">
        <v>7</v>
      </c>
      <c r="LW344" s="151">
        <v>313</v>
      </c>
      <c r="LX344" s="151">
        <v>1541</v>
      </c>
      <c r="LY344" s="151">
        <v>698</v>
      </c>
      <c r="LZ344" s="151">
        <v>49</v>
      </c>
      <c r="MA344" s="151">
        <v>68</v>
      </c>
      <c r="MB344" s="151">
        <v>1357</v>
      </c>
      <c r="MC344" s="151">
        <v>244</v>
      </c>
      <c r="MD344" s="151">
        <v>56</v>
      </c>
      <c r="ME344" s="151">
        <v>7</v>
      </c>
      <c r="MF344" s="151">
        <v>219</v>
      </c>
      <c r="MG344" s="151">
        <v>3</v>
      </c>
      <c r="MH344" s="151">
        <v>287</v>
      </c>
      <c r="MI344" s="151">
        <v>34</v>
      </c>
      <c r="MJ344" s="151">
        <v>9</v>
      </c>
      <c r="MK344" s="151">
        <v>7</v>
      </c>
      <c r="ML344" s="151">
        <v>24</v>
      </c>
      <c r="MM344" s="151">
        <v>10</v>
      </c>
      <c r="MN344" s="151">
        <v>15</v>
      </c>
      <c r="MO344" s="151">
        <v>19</v>
      </c>
      <c r="MP344" s="151">
        <v>24</v>
      </c>
      <c r="MQ344" s="151">
        <v>25</v>
      </c>
      <c r="MR344" s="151">
        <v>22</v>
      </c>
      <c r="MS344" s="151">
        <v>5</v>
      </c>
      <c r="MT344" s="151">
        <v>698</v>
      </c>
      <c r="MU344" s="151">
        <v>16</v>
      </c>
      <c r="MV344" s="151">
        <v>9</v>
      </c>
      <c r="MW344" s="151">
        <v>18</v>
      </c>
      <c r="MX344" s="151">
        <v>8</v>
      </c>
      <c r="MY344" s="151">
        <v>21</v>
      </c>
      <c r="MZ344" s="151">
        <v>10</v>
      </c>
      <c r="NA344" s="151">
        <v>27</v>
      </c>
      <c r="NB344" s="151">
        <v>23</v>
      </c>
      <c r="NC344" s="151">
        <v>4</v>
      </c>
      <c r="ND344" s="151">
        <v>10</v>
      </c>
      <c r="NE344" s="151">
        <v>3</v>
      </c>
      <c r="NF344" s="151">
        <v>10</v>
      </c>
      <c r="NG344" s="151">
        <v>1</v>
      </c>
      <c r="NH344" s="151">
        <v>4</v>
      </c>
      <c r="NI344" s="151"/>
      <c r="NJ344" s="151">
        <v>8</v>
      </c>
      <c r="NK344" s="151"/>
      <c r="NL344" s="151">
        <v>1</v>
      </c>
      <c r="NM344" s="151">
        <v>14</v>
      </c>
      <c r="NN344" s="151">
        <v>42</v>
      </c>
      <c r="NO344" s="151">
        <v>18</v>
      </c>
      <c r="NP344" s="151">
        <v>75</v>
      </c>
      <c r="NQ344" s="151">
        <v>107</v>
      </c>
      <c r="NR344" s="151">
        <v>20</v>
      </c>
      <c r="NS344" s="151">
        <v>2</v>
      </c>
      <c r="NT344" s="151"/>
      <c r="NU344" s="151">
        <v>2</v>
      </c>
      <c r="NV344" s="151"/>
      <c r="NW344" s="151">
        <v>4</v>
      </c>
      <c r="NX344" s="151">
        <v>0</v>
      </c>
      <c r="NY344" s="151">
        <v>4</v>
      </c>
      <c r="NZ344" s="151">
        <v>2</v>
      </c>
      <c r="OA344" s="151">
        <v>29</v>
      </c>
      <c r="OB344" s="151">
        <v>4</v>
      </c>
      <c r="OC344" s="151">
        <v>40</v>
      </c>
      <c r="OD344" s="151"/>
      <c r="OE344" s="151">
        <v>0</v>
      </c>
      <c r="OF344" s="151">
        <v>0</v>
      </c>
      <c r="OG344" s="151">
        <v>1</v>
      </c>
      <c r="OH344" s="151">
        <v>11</v>
      </c>
      <c r="OI344" s="151">
        <v>32</v>
      </c>
      <c r="OJ344" s="151">
        <v>123</v>
      </c>
      <c r="OK344" s="151">
        <v>202</v>
      </c>
      <c r="OL344" s="151">
        <v>2159</v>
      </c>
      <c r="OM344" s="151">
        <v>84</v>
      </c>
      <c r="ON344" s="151">
        <v>3</v>
      </c>
      <c r="OO344" s="152">
        <v>1464</v>
      </c>
      <c r="OP344" s="142">
        <v>30211</v>
      </c>
      <c r="OQ344" s="153">
        <v>7558</v>
      </c>
      <c r="OR344" s="151"/>
      <c r="OS344" s="151"/>
      <c r="OT344" s="151"/>
      <c r="OU344" s="151"/>
      <c r="OV344" s="151"/>
      <c r="OW344" s="151">
        <v>176</v>
      </c>
      <c r="OX344" s="151">
        <v>-343</v>
      </c>
      <c r="OY344" s="151"/>
      <c r="OZ344" s="151"/>
      <c r="PA344" s="151"/>
      <c r="PB344" s="151"/>
      <c r="PC344" s="151"/>
      <c r="PD344" s="151"/>
      <c r="PE344" s="151"/>
      <c r="PF344" s="151"/>
      <c r="PG344" s="151"/>
      <c r="PH344" s="151"/>
      <c r="PI344" s="151"/>
      <c r="PJ344" s="154"/>
      <c r="PK344" s="142">
        <v>7391</v>
      </c>
      <c r="PL344" s="142">
        <v>37602</v>
      </c>
    </row>
    <row r="345" spans="1:428" ht="15" x14ac:dyDescent="0.25">
      <c r="A345" s="156">
        <v>541920</v>
      </c>
      <c r="B345" s="157" t="s">
        <v>742</v>
      </c>
      <c r="C345" s="147" t="s">
        <v>523</v>
      </c>
      <c r="D345" s="153"/>
      <c r="E345" s="151"/>
      <c r="F345" s="151"/>
      <c r="G345" s="151"/>
      <c r="H345" s="151"/>
      <c r="I345" s="151"/>
      <c r="J345" s="151"/>
      <c r="K345" s="151"/>
      <c r="L345" s="151"/>
      <c r="M345" s="151"/>
      <c r="N345" s="151"/>
      <c r="O345" s="151"/>
      <c r="P345" s="151"/>
      <c r="Q345" s="151"/>
      <c r="R345" s="151"/>
      <c r="S345" s="151"/>
      <c r="T345" s="151"/>
      <c r="U345" s="151"/>
      <c r="V345" s="151"/>
      <c r="W345" s="151"/>
      <c r="X345" s="151"/>
      <c r="Y345" s="151"/>
      <c r="Z345" s="151"/>
      <c r="AA345" s="151"/>
      <c r="AB345" s="151"/>
      <c r="AC345" s="151"/>
      <c r="AD345" s="151"/>
      <c r="AE345" s="151"/>
      <c r="AF345" s="151"/>
      <c r="AG345" s="151"/>
      <c r="AH345" s="151"/>
      <c r="AI345" s="151"/>
      <c r="AJ345" s="151"/>
      <c r="AK345" s="151"/>
      <c r="AL345" s="151"/>
      <c r="AM345" s="151"/>
      <c r="AN345" s="151"/>
      <c r="AO345" s="151"/>
      <c r="AP345" s="151"/>
      <c r="AQ345" s="151"/>
      <c r="AR345" s="151"/>
      <c r="AS345" s="151"/>
      <c r="AT345" s="151"/>
      <c r="AU345" s="151"/>
      <c r="AV345" s="151"/>
      <c r="AW345" s="151"/>
      <c r="AX345" s="151"/>
      <c r="AY345" s="151"/>
      <c r="AZ345" s="151"/>
      <c r="BA345" s="151"/>
      <c r="BB345" s="151"/>
      <c r="BC345" s="151"/>
      <c r="BD345" s="151"/>
      <c r="BE345" s="151"/>
      <c r="BF345" s="151"/>
      <c r="BG345" s="151"/>
      <c r="BH345" s="151"/>
      <c r="BI345" s="151"/>
      <c r="BJ345" s="151"/>
      <c r="BK345" s="151"/>
      <c r="BL345" s="151"/>
      <c r="BM345" s="151"/>
      <c r="BN345" s="151"/>
      <c r="BO345" s="151"/>
      <c r="BP345" s="151"/>
      <c r="BQ345" s="151"/>
      <c r="BR345" s="151"/>
      <c r="BS345" s="151"/>
      <c r="BT345" s="151"/>
      <c r="BU345" s="151"/>
      <c r="BV345" s="151"/>
      <c r="BW345" s="151"/>
      <c r="BX345" s="151"/>
      <c r="BY345" s="151"/>
      <c r="BZ345" s="151"/>
      <c r="CA345" s="151"/>
      <c r="CB345" s="151"/>
      <c r="CC345" s="151"/>
      <c r="CD345" s="151"/>
      <c r="CE345" s="151"/>
      <c r="CF345" s="151"/>
      <c r="CG345" s="151"/>
      <c r="CH345" s="151"/>
      <c r="CI345" s="151"/>
      <c r="CJ345" s="151"/>
      <c r="CK345" s="151"/>
      <c r="CL345" s="151"/>
      <c r="CM345" s="151"/>
      <c r="CN345" s="151"/>
      <c r="CO345" s="151"/>
      <c r="CP345" s="151"/>
      <c r="CQ345" s="151"/>
      <c r="CR345" s="151"/>
      <c r="CS345" s="151"/>
      <c r="CT345" s="151"/>
      <c r="CU345" s="151"/>
      <c r="CV345" s="151"/>
      <c r="CW345" s="151"/>
      <c r="CX345" s="151"/>
      <c r="CY345" s="151"/>
      <c r="CZ345" s="151"/>
      <c r="DA345" s="151"/>
      <c r="DB345" s="151"/>
      <c r="DC345" s="151"/>
      <c r="DD345" s="151"/>
      <c r="DE345" s="151"/>
      <c r="DF345" s="151"/>
      <c r="DG345" s="151"/>
      <c r="DH345" s="151"/>
      <c r="DI345" s="151"/>
      <c r="DJ345" s="151"/>
      <c r="DK345" s="151"/>
      <c r="DL345" s="151"/>
      <c r="DM345" s="151"/>
      <c r="DN345" s="151"/>
      <c r="DO345" s="151"/>
      <c r="DP345" s="151"/>
      <c r="DQ345" s="151"/>
      <c r="DR345" s="151"/>
      <c r="DS345" s="151"/>
      <c r="DT345" s="151"/>
      <c r="DU345" s="151"/>
      <c r="DV345" s="151"/>
      <c r="DW345" s="151"/>
      <c r="DX345" s="151"/>
      <c r="DY345" s="151"/>
      <c r="DZ345" s="151"/>
      <c r="EA345" s="151"/>
      <c r="EB345" s="151"/>
      <c r="EC345" s="151"/>
      <c r="ED345" s="151"/>
      <c r="EE345" s="151"/>
      <c r="EF345" s="151"/>
      <c r="EG345" s="151"/>
      <c r="EH345" s="151"/>
      <c r="EI345" s="151"/>
      <c r="EJ345" s="151"/>
      <c r="EK345" s="151"/>
      <c r="EL345" s="151"/>
      <c r="EM345" s="151"/>
      <c r="EN345" s="151"/>
      <c r="EO345" s="151"/>
      <c r="EP345" s="151"/>
      <c r="EQ345" s="151"/>
      <c r="ER345" s="151"/>
      <c r="ES345" s="151"/>
      <c r="ET345" s="151"/>
      <c r="EU345" s="151"/>
      <c r="EV345" s="151"/>
      <c r="EW345" s="151"/>
      <c r="EX345" s="151"/>
      <c r="EY345" s="151"/>
      <c r="EZ345" s="151"/>
      <c r="FA345" s="151"/>
      <c r="FB345" s="151"/>
      <c r="FC345" s="151"/>
      <c r="FD345" s="151"/>
      <c r="FE345" s="151"/>
      <c r="FF345" s="151"/>
      <c r="FG345" s="151"/>
      <c r="FH345" s="151"/>
      <c r="FI345" s="151"/>
      <c r="FJ345" s="151"/>
      <c r="FK345" s="151"/>
      <c r="FL345" s="151"/>
      <c r="FM345" s="151"/>
      <c r="FN345" s="151"/>
      <c r="FO345" s="151"/>
      <c r="FP345" s="151"/>
      <c r="FQ345" s="151"/>
      <c r="FR345" s="151"/>
      <c r="FS345" s="151"/>
      <c r="FT345" s="151"/>
      <c r="FU345" s="151"/>
      <c r="FV345" s="151"/>
      <c r="FW345" s="151"/>
      <c r="FX345" s="151"/>
      <c r="FY345" s="151"/>
      <c r="FZ345" s="151"/>
      <c r="GA345" s="151"/>
      <c r="GB345" s="151"/>
      <c r="GC345" s="151"/>
      <c r="GD345" s="151"/>
      <c r="GE345" s="151"/>
      <c r="GF345" s="151"/>
      <c r="GG345" s="151"/>
      <c r="GH345" s="151"/>
      <c r="GI345" s="151"/>
      <c r="GJ345" s="151"/>
      <c r="GK345" s="151"/>
      <c r="GL345" s="151"/>
      <c r="GM345" s="151"/>
      <c r="GN345" s="151"/>
      <c r="GO345" s="151"/>
      <c r="GP345" s="151"/>
      <c r="GQ345" s="151"/>
      <c r="GR345" s="151"/>
      <c r="GS345" s="151"/>
      <c r="GT345" s="151"/>
      <c r="GU345" s="151"/>
      <c r="GV345" s="151"/>
      <c r="GW345" s="151"/>
      <c r="GX345" s="151"/>
      <c r="GY345" s="151"/>
      <c r="GZ345" s="151"/>
      <c r="HA345" s="151"/>
      <c r="HB345" s="151"/>
      <c r="HC345" s="151"/>
      <c r="HD345" s="151"/>
      <c r="HE345" s="151"/>
      <c r="HF345" s="151"/>
      <c r="HG345" s="151"/>
      <c r="HH345" s="151"/>
      <c r="HI345" s="151"/>
      <c r="HJ345" s="151"/>
      <c r="HK345" s="151"/>
      <c r="HL345" s="151"/>
      <c r="HM345" s="151"/>
      <c r="HN345" s="151"/>
      <c r="HO345" s="151"/>
      <c r="HP345" s="151"/>
      <c r="HQ345" s="151"/>
      <c r="HR345" s="151"/>
      <c r="HS345" s="151"/>
      <c r="HT345" s="151"/>
      <c r="HU345" s="151"/>
      <c r="HV345" s="151"/>
      <c r="HW345" s="151"/>
      <c r="HX345" s="151"/>
      <c r="HY345" s="151"/>
      <c r="HZ345" s="151"/>
      <c r="IA345" s="151"/>
      <c r="IB345" s="151"/>
      <c r="IC345" s="151"/>
      <c r="ID345" s="151"/>
      <c r="IE345" s="151"/>
      <c r="IF345" s="151"/>
      <c r="IG345" s="151"/>
      <c r="IH345" s="151"/>
      <c r="II345" s="151"/>
      <c r="IJ345" s="151"/>
      <c r="IK345" s="151"/>
      <c r="IL345" s="151"/>
      <c r="IM345" s="151"/>
      <c r="IN345" s="151"/>
      <c r="IO345" s="151"/>
      <c r="IP345" s="151"/>
      <c r="IQ345" s="151"/>
      <c r="IR345" s="151"/>
      <c r="IS345" s="151"/>
      <c r="IT345" s="151"/>
      <c r="IU345" s="151"/>
      <c r="IV345" s="151"/>
      <c r="IW345" s="151"/>
      <c r="IX345" s="151"/>
      <c r="IY345" s="151"/>
      <c r="IZ345" s="151"/>
      <c r="JA345" s="151"/>
      <c r="JB345" s="151"/>
      <c r="JC345" s="151"/>
      <c r="JD345" s="151"/>
      <c r="JE345" s="151"/>
      <c r="JF345" s="151"/>
      <c r="JG345" s="151"/>
      <c r="JH345" s="151"/>
      <c r="JI345" s="151"/>
      <c r="JJ345" s="151"/>
      <c r="JK345" s="151"/>
      <c r="JL345" s="151">
        <v>58</v>
      </c>
      <c r="JM345" s="151">
        <v>70</v>
      </c>
      <c r="JN345" s="151">
        <v>66</v>
      </c>
      <c r="JO345" s="151">
        <v>44</v>
      </c>
      <c r="JP345" s="151">
        <v>85</v>
      </c>
      <c r="JQ345" s="151">
        <v>3</v>
      </c>
      <c r="JR345" s="151">
        <v>206</v>
      </c>
      <c r="JS345" s="151"/>
      <c r="JT345" s="151">
        <v>74</v>
      </c>
      <c r="JU345" s="151"/>
      <c r="JV345" s="151"/>
      <c r="JW345" s="151">
        <v>11</v>
      </c>
      <c r="JX345" s="151">
        <v>7</v>
      </c>
      <c r="JY345" s="151"/>
      <c r="JZ345" s="151">
        <v>11</v>
      </c>
      <c r="KA345" s="151">
        <v>33</v>
      </c>
      <c r="KB345" s="151"/>
      <c r="KC345" s="151"/>
      <c r="KD345" s="151"/>
      <c r="KE345" s="151">
        <v>4</v>
      </c>
      <c r="KF345" s="151"/>
      <c r="KG345" s="151">
        <v>0</v>
      </c>
      <c r="KH345" s="151"/>
      <c r="KI345" s="151"/>
      <c r="KJ345" s="151"/>
      <c r="KK345" s="151"/>
      <c r="KL345" s="151"/>
      <c r="KM345" s="151"/>
      <c r="KN345" s="151"/>
      <c r="KO345" s="151"/>
      <c r="KP345" s="151"/>
      <c r="KQ345" s="151"/>
      <c r="KR345" s="151">
        <v>1</v>
      </c>
      <c r="KS345" s="151"/>
      <c r="KT345" s="151"/>
      <c r="KU345" s="151"/>
      <c r="KV345" s="151"/>
      <c r="KW345" s="151"/>
      <c r="KX345" s="151"/>
      <c r="KY345" s="151"/>
      <c r="KZ345" s="151"/>
      <c r="LA345" s="151"/>
      <c r="LB345" s="151"/>
      <c r="LC345" s="151"/>
      <c r="LD345" s="151"/>
      <c r="LE345" s="151"/>
      <c r="LF345" s="151"/>
      <c r="LG345" s="151"/>
      <c r="LH345" s="151"/>
      <c r="LI345" s="151"/>
      <c r="LJ345" s="151"/>
      <c r="LK345" s="151"/>
      <c r="LL345" s="151"/>
      <c r="LM345" s="151">
        <v>0</v>
      </c>
      <c r="LN345" s="151">
        <v>79</v>
      </c>
      <c r="LO345" s="151"/>
      <c r="LP345" s="151">
        <v>31</v>
      </c>
      <c r="LQ345" s="151"/>
      <c r="LR345" s="151"/>
      <c r="LS345" s="151">
        <v>136</v>
      </c>
      <c r="LT345" s="151">
        <v>75</v>
      </c>
      <c r="LU345" s="151">
        <v>111</v>
      </c>
      <c r="LV345" s="151">
        <v>16</v>
      </c>
      <c r="LW345" s="151">
        <v>148</v>
      </c>
      <c r="LX345" s="151">
        <v>143</v>
      </c>
      <c r="LY345" s="151">
        <v>263</v>
      </c>
      <c r="LZ345" s="151">
        <v>78</v>
      </c>
      <c r="MA345" s="151">
        <v>70</v>
      </c>
      <c r="MB345" s="151">
        <v>1277</v>
      </c>
      <c r="MC345" s="151">
        <v>37</v>
      </c>
      <c r="MD345" s="151">
        <v>8</v>
      </c>
      <c r="ME345" s="151">
        <v>3</v>
      </c>
      <c r="MF345" s="151">
        <v>109</v>
      </c>
      <c r="MG345" s="151">
        <v>4</v>
      </c>
      <c r="MH345" s="151">
        <v>45</v>
      </c>
      <c r="MI345" s="151">
        <v>62</v>
      </c>
      <c r="MJ345" s="151">
        <v>15</v>
      </c>
      <c r="MK345" s="151">
        <v>8</v>
      </c>
      <c r="ML345" s="151">
        <v>23</v>
      </c>
      <c r="MM345" s="151">
        <v>207</v>
      </c>
      <c r="MN345" s="151">
        <v>13</v>
      </c>
      <c r="MO345" s="151">
        <v>324</v>
      </c>
      <c r="MP345" s="151">
        <v>5</v>
      </c>
      <c r="MQ345" s="151"/>
      <c r="MR345" s="151">
        <v>1</v>
      </c>
      <c r="MS345" s="151"/>
      <c r="MT345" s="151"/>
      <c r="MU345" s="151"/>
      <c r="MV345" s="151"/>
      <c r="MW345" s="151"/>
      <c r="MX345" s="151">
        <v>5</v>
      </c>
      <c r="MY345" s="151"/>
      <c r="MZ345" s="151">
        <v>3</v>
      </c>
      <c r="NA345" s="151"/>
      <c r="NB345" s="151"/>
      <c r="NC345" s="151"/>
      <c r="ND345" s="151"/>
      <c r="NE345" s="151"/>
      <c r="NF345" s="151"/>
      <c r="NG345" s="151"/>
      <c r="NH345" s="151">
        <v>2</v>
      </c>
      <c r="NI345" s="151">
        <v>4</v>
      </c>
      <c r="NJ345" s="151">
        <v>7</v>
      </c>
      <c r="NK345" s="151"/>
      <c r="NL345" s="151"/>
      <c r="NM345" s="151"/>
      <c r="NN345" s="151"/>
      <c r="NO345" s="151">
        <v>1</v>
      </c>
      <c r="NP345" s="151">
        <v>2</v>
      </c>
      <c r="NQ345" s="151">
        <v>7</v>
      </c>
      <c r="NR345" s="151"/>
      <c r="NS345" s="151"/>
      <c r="NT345" s="151"/>
      <c r="NU345" s="151"/>
      <c r="NV345" s="151"/>
      <c r="NW345" s="151"/>
      <c r="NX345" s="151"/>
      <c r="NY345" s="151">
        <v>2</v>
      </c>
      <c r="NZ345" s="151">
        <v>464</v>
      </c>
      <c r="OA345" s="151"/>
      <c r="OB345" s="151"/>
      <c r="OC345" s="151"/>
      <c r="OD345" s="151"/>
      <c r="OE345" s="151"/>
      <c r="OF345" s="151"/>
      <c r="OG345" s="151"/>
      <c r="OH345" s="151"/>
      <c r="OI345" s="151"/>
      <c r="OJ345" s="151"/>
      <c r="OK345" s="151"/>
      <c r="OL345" s="151"/>
      <c r="OM345" s="151"/>
      <c r="ON345" s="151"/>
      <c r="OO345" s="152"/>
      <c r="OP345" s="142">
        <v>4461</v>
      </c>
      <c r="OQ345" s="153">
        <v>7156</v>
      </c>
      <c r="OR345" s="151"/>
      <c r="OS345" s="151">
        <v>1167</v>
      </c>
      <c r="OT345" s="151"/>
      <c r="OU345" s="151"/>
      <c r="OV345" s="151"/>
      <c r="OW345" s="151">
        <v>301</v>
      </c>
      <c r="OX345" s="151">
        <v>-258</v>
      </c>
      <c r="OY345" s="151"/>
      <c r="OZ345" s="151"/>
      <c r="PA345" s="151"/>
      <c r="PB345" s="151"/>
      <c r="PC345" s="151"/>
      <c r="PD345" s="151"/>
      <c r="PE345" s="151"/>
      <c r="PF345" s="151"/>
      <c r="PG345" s="151"/>
      <c r="PH345" s="151"/>
      <c r="PI345" s="151"/>
      <c r="PJ345" s="154"/>
      <c r="PK345" s="142">
        <v>8366</v>
      </c>
      <c r="PL345" s="142">
        <v>12827</v>
      </c>
    </row>
    <row r="346" spans="1:428" ht="15" x14ac:dyDescent="0.25">
      <c r="A346" s="156">
        <v>541940</v>
      </c>
      <c r="B346" s="157" t="s">
        <v>742</v>
      </c>
      <c r="C346" s="147" t="s">
        <v>524</v>
      </c>
      <c r="D346" s="153"/>
      <c r="E346" s="151"/>
      <c r="F346" s="151"/>
      <c r="G346" s="151"/>
      <c r="H346" s="151"/>
      <c r="I346" s="151"/>
      <c r="J346" s="151">
        <v>76</v>
      </c>
      <c r="K346" s="151">
        <v>15</v>
      </c>
      <c r="L346" s="151">
        <v>684</v>
      </c>
      <c r="M346" s="151">
        <v>118</v>
      </c>
      <c r="N346" s="151"/>
      <c r="O346" s="151">
        <v>48</v>
      </c>
      <c r="P346" s="151"/>
      <c r="Q346" s="151"/>
      <c r="R346" s="151"/>
      <c r="S346" s="151"/>
      <c r="T346" s="151"/>
      <c r="U346" s="151"/>
      <c r="V346" s="151"/>
      <c r="W346" s="151"/>
      <c r="X346" s="151"/>
      <c r="Y346" s="151"/>
      <c r="Z346" s="151"/>
      <c r="AA346" s="151"/>
      <c r="AB346" s="151"/>
      <c r="AC346" s="151"/>
      <c r="AD346" s="151"/>
      <c r="AE346" s="151"/>
      <c r="AF346" s="151"/>
      <c r="AG346" s="151"/>
      <c r="AH346" s="151"/>
      <c r="AI346" s="151"/>
      <c r="AJ346" s="151"/>
      <c r="AK346" s="151"/>
      <c r="AL346" s="151"/>
      <c r="AM346" s="151"/>
      <c r="AN346" s="151"/>
      <c r="AO346" s="151"/>
      <c r="AP346" s="151"/>
      <c r="AQ346" s="151"/>
      <c r="AR346" s="151"/>
      <c r="AS346" s="151"/>
      <c r="AT346" s="151"/>
      <c r="AU346" s="151"/>
      <c r="AV346" s="151"/>
      <c r="AW346" s="151"/>
      <c r="AX346" s="151"/>
      <c r="AY346" s="151"/>
      <c r="AZ346" s="151"/>
      <c r="BA346" s="151"/>
      <c r="BB346" s="151"/>
      <c r="BC346" s="151"/>
      <c r="BD346" s="151"/>
      <c r="BE346" s="151"/>
      <c r="BF346" s="151"/>
      <c r="BG346" s="151"/>
      <c r="BH346" s="151"/>
      <c r="BI346" s="151"/>
      <c r="BJ346" s="151"/>
      <c r="BK346" s="151"/>
      <c r="BL346" s="151"/>
      <c r="BM346" s="151"/>
      <c r="BN346" s="151"/>
      <c r="BO346" s="151"/>
      <c r="BP346" s="151"/>
      <c r="BQ346" s="151"/>
      <c r="BR346" s="151"/>
      <c r="BS346" s="151"/>
      <c r="BT346" s="151"/>
      <c r="BU346" s="151"/>
      <c r="BV346" s="151"/>
      <c r="BW346" s="151"/>
      <c r="BX346" s="151"/>
      <c r="BY346" s="151"/>
      <c r="BZ346" s="151"/>
      <c r="CA346" s="151"/>
      <c r="CB346" s="151"/>
      <c r="CC346" s="151"/>
      <c r="CD346" s="151"/>
      <c r="CE346" s="151"/>
      <c r="CF346" s="151"/>
      <c r="CG346" s="151"/>
      <c r="CH346" s="151"/>
      <c r="CI346" s="151"/>
      <c r="CJ346" s="151"/>
      <c r="CK346" s="151"/>
      <c r="CL346" s="151"/>
      <c r="CM346" s="151"/>
      <c r="CN346" s="151"/>
      <c r="CO346" s="151"/>
      <c r="CP346" s="151"/>
      <c r="CQ346" s="151"/>
      <c r="CR346" s="151"/>
      <c r="CS346" s="151"/>
      <c r="CT346" s="151"/>
      <c r="CU346" s="151"/>
      <c r="CV346" s="151"/>
      <c r="CW346" s="151"/>
      <c r="CX346" s="151"/>
      <c r="CY346" s="151"/>
      <c r="CZ346" s="151"/>
      <c r="DA346" s="151"/>
      <c r="DB346" s="151"/>
      <c r="DC346" s="151"/>
      <c r="DD346" s="151"/>
      <c r="DE346" s="151"/>
      <c r="DF346" s="151"/>
      <c r="DG346" s="151"/>
      <c r="DH346" s="151"/>
      <c r="DI346" s="151"/>
      <c r="DJ346" s="151"/>
      <c r="DK346" s="151"/>
      <c r="DL346" s="151"/>
      <c r="DM346" s="151"/>
      <c r="DN346" s="151"/>
      <c r="DO346" s="151"/>
      <c r="DP346" s="151"/>
      <c r="DQ346" s="151"/>
      <c r="DR346" s="151"/>
      <c r="DS346" s="151"/>
      <c r="DT346" s="151"/>
      <c r="DU346" s="151"/>
      <c r="DV346" s="151"/>
      <c r="DW346" s="151"/>
      <c r="DX346" s="151"/>
      <c r="DY346" s="151"/>
      <c r="DZ346" s="151"/>
      <c r="EA346" s="151"/>
      <c r="EB346" s="151"/>
      <c r="EC346" s="151"/>
      <c r="ED346" s="151"/>
      <c r="EE346" s="151"/>
      <c r="EF346" s="151"/>
      <c r="EG346" s="151"/>
      <c r="EH346" s="151"/>
      <c r="EI346" s="151"/>
      <c r="EJ346" s="151"/>
      <c r="EK346" s="151"/>
      <c r="EL346" s="151"/>
      <c r="EM346" s="151"/>
      <c r="EN346" s="151"/>
      <c r="EO346" s="151"/>
      <c r="EP346" s="151"/>
      <c r="EQ346" s="151"/>
      <c r="ER346" s="151"/>
      <c r="ES346" s="151"/>
      <c r="ET346" s="151"/>
      <c r="EU346" s="151"/>
      <c r="EV346" s="151"/>
      <c r="EW346" s="151"/>
      <c r="EX346" s="151"/>
      <c r="EY346" s="151"/>
      <c r="EZ346" s="151"/>
      <c r="FA346" s="151"/>
      <c r="FB346" s="151"/>
      <c r="FC346" s="151"/>
      <c r="FD346" s="151"/>
      <c r="FE346" s="151"/>
      <c r="FF346" s="151"/>
      <c r="FG346" s="151"/>
      <c r="FH346" s="151"/>
      <c r="FI346" s="151"/>
      <c r="FJ346" s="151"/>
      <c r="FK346" s="151"/>
      <c r="FL346" s="151"/>
      <c r="FM346" s="151"/>
      <c r="FN346" s="151"/>
      <c r="FO346" s="151"/>
      <c r="FP346" s="151"/>
      <c r="FQ346" s="151"/>
      <c r="FR346" s="151"/>
      <c r="FS346" s="151"/>
      <c r="FT346" s="151"/>
      <c r="FU346" s="151"/>
      <c r="FV346" s="151"/>
      <c r="FW346" s="151"/>
      <c r="FX346" s="151"/>
      <c r="FY346" s="151"/>
      <c r="FZ346" s="151"/>
      <c r="GA346" s="151"/>
      <c r="GB346" s="151"/>
      <c r="GC346" s="151"/>
      <c r="GD346" s="151"/>
      <c r="GE346" s="151"/>
      <c r="GF346" s="151"/>
      <c r="GG346" s="151"/>
      <c r="GH346" s="151"/>
      <c r="GI346" s="151"/>
      <c r="GJ346" s="151"/>
      <c r="GK346" s="151"/>
      <c r="GL346" s="151"/>
      <c r="GM346" s="151"/>
      <c r="GN346" s="151"/>
      <c r="GO346" s="151"/>
      <c r="GP346" s="151"/>
      <c r="GQ346" s="151"/>
      <c r="GR346" s="151"/>
      <c r="GS346" s="151"/>
      <c r="GT346" s="151"/>
      <c r="GU346" s="151"/>
      <c r="GV346" s="151"/>
      <c r="GW346" s="151"/>
      <c r="GX346" s="151"/>
      <c r="GY346" s="151"/>
      <c r="GZ346" s="151"/>
      <c r="HA346" s="151"/>
      <c r="HB346" s="151"/>
      <c r="HC346" s="151"/>
      <c r="HD346" s="151"/>
      <c r="HE346" s="151"/>
      <c r="HF346" s="151"/>
      <c r="HG346" s="151"/>
      <c r="HH346" s="151"/>
      <c r="HI346" s="151"/>
      <c r="HJ346" s="151"/>
      <c r="HK346" s="151"/>
      <c r="HL346" s="151"/>
      <c r="HM346" s="151"/>
      <c r="HN346" s="151"/>
      <c r="HO346" s="151"/>
      <c r="HP346" s="151"/>
      <c r="HQ346" s="151"/>
      <c r="HR346" s="151"/>
      <c r="HS346" s="151"/>
      <c r="HT346" s="151"/>
      <c r="HU346" s="151"/>
      <c r="HV346" s="151"/>
      <c r="HW346" s="151"/>
      <c r="HX346" s="151"/>
      <c r="HY346" s="151"/>
      <c r="HZ346" s="151"/>
      <c r="IA346" s="151"/>
      <c r="IB346" s="151"/>
      <c r="IC346" s="151"/>
      <c r="ID346" s="151"/>
      <c r="IE346" s="151"/>
      <c r="IF346" s="151"/>
      <c r="IG346" s="151"/>
      <c r="IH346" s="151"/>
      <c r="II346" s="151"/>
      <c r="IJ346" s="151"/>
      <c r="IK346" s="151"/>
      <c r="IL346" s="151"/>
      <c r="IM346" s="151"/>
      <c r="IN346" s="151"/>
      <c r="IO346" s="151"/>
      <c r="IP346" s="151"/>
      <c r="IQ346" s="151"/>
      <c r="IR346" s="151"/>
      <c r="IS346" s="151"/>
      <c r="IT346" s="151"/>
      <c r="IU346" s="151"/>
      <c r="IV346" s="151"/>
      <c r="IW346" s="151"/>
      <c r="IX346" s="151"/>
      <c r="IY346" s="151"/>
      <c r="IZ346" s="151"/>
      <c r="JA346" s="151"/>
      <c r="JB346" s="151"/>
      <c r="JC346" s="151"/>
      <c r="JD346" s="151"/>
      <c r="JE346" s="151"/>
      <c r="JF346" s="151"/>
      <c r="JG346" s="151"/>
      <c r="JH346" s="151"/>
      <c r="JI346" s="151"/>
      <c r="JJ346" s="151"/>
      <c r="JK346" s="151"/>
      <c r="JL346" s="151"/>
      <c r="JM346" s="151"/>
      <c r="JN346" s="151"/>
      <c r="JO346" s="151"/>
      <c r="JP346" s="151"/>
      <c r="JQ346" s="151"/>
      <c r="JR346" s="151"/>
      <c r="JS346" s="151"/>
      <c r="JT346" s="151"/>
      <c r="JU346" s="151"/>
      <c r="JV346" s="151"/>
      <c r="JW346" s="151"/>
      <c r="JX346" s="151"/>
      <c r="JY346" s="151"/>
      <c r="JZ346" s="151"/>
      <c r="KA346" s="151"/>
      <c r="KB346" s="151"/>
      <c r="KC346" s="151"/>
      <c r="KD346" s="151"/>
      <c r="KE346" s="151"/>
      <c r="KF346" s="151"/>
      <c r="KG346" s="151"/>
      <c r="KH346" s="151"/>
      <c r="KI346" s="151"/>
      <c r="KJ346" s="151"/>
      <c r="KK346" s="151"/>
      <c r="KL346" s="151"/>
      <c r="KM346" s="151"/>
      <c r="KN346" s="151"/>
      <c r="KO346" s="151"/>
      <c r="KP346" s="151"/>
      <c r="KQ346" s="151"/>
      <c r="KR346" s="151"/>
      <c r="KS346" s="151"/>
      <c r="KT346" s="151"/>
      <c r="KU346" s="151"/>
      <c r="KV346" s="151"/>
      <c r="KW346" s="151"/>
      <c r="KX346" s="151"/>
      <c r="KY346" s="151"/>
      <c r="KZ346" s="151"/>
      <c r="LA346" s="151"/>
      <c r="LB346" s="151"/>
      <c r="LC346" s="151"/>
      <c r="LD346" s="151"/>
      <c r="LE346" s="151"/>
      <c r="LF346" s="151"/>
      <c r="LG346" s="151"/>
      <c r="LH346" s="151"/>
      <c r="LI346" s="151"/>
      <c r="LJ346" s="151"/>
      <c r="LK346" s="151"/>
      <c r="LL346" s="151"/>
      <c r="LM346" s="151"/>
      <c r="LN346" s="151"/>
      <c r="LO346" s="151"/>
      <c r="LP346" s="151"/>
      <c r="LQ346" s="151"/>
      <c r="LR346" s="151"/>
      <c r="LS346" s="151"/>
      <c r="LT346" s="151"/>
      <c r="LU346" s="151"/>
      <c r="LV346" s="151"/>
      <c r="LW346" s="151"/>
      <c r="LX346" s="151"/>
      <c r="LY346" s="151"/>
      <c r="LZ346" s="151"/>
      <c r="MA346" s="151">
        <v>135</v>
      </c>
      <c r="MB346" s="151"/>
      <c r="MC346" s="151"/>
      <c r="MD346" s="151"/>
      <c r="ME346" s="151"/>
      <c r="MF346" s="151"/>
      <c r="MG346" s="151">
        <v>9</v>
      </c>
      <c r="MH346" s="151"/>
      <c r="MI346" s="151"/>
      <c r="MJ346" s="151"/>
      <c r="MK346" s="151"/>
      <c r="ML346" s="151"/>
      <c r="MM346" s="151"/>
      <c r="MN346" s="151">
        <v>17</v>
      </c>
      <c r="MO346" s="151"/>
      <c r="MP346" s="151"/>
      <c r="MQ346" s="151"/>
      <c r="MR346" s="151"/>
      <c r="MS346" s="151"/>
      <c r="MT346" s="151"/>
      <c r="MU346" s="151"/>
      <c r="MV346" s="151"/>
      <c r="MW346" s="151"/>
      <c r="MX346" s="151"/>
      <c r="MY346" s="151"/>
      <c r="MZ346" s="151"/>
      <c r="NA346" s="151">
        <v>3071</v>
      </c>
      <c r="NB346" s="151"/>
      <c r="NC346" s="151"/>
      <c r="ND346" s="151"/>
      <c r="NE346" s="151"/>
      <c r="NF346" s="151"/>
      <c r="NG346" s="151"/>
      <c r="NH346" s="151"/>
      <c r="NI346" s="151"/>
      <c r="NJ346" s="151"/>
      <c r="NK346" s="151"/>
      <c r="NL346" s="151"/>
      <c r="NM346" s="151"/>
      <c r="NN346" s="151"/>
      <c r="NO346" s="151"/>
      <c r="NP346" s="151"/>
      <c r="NQ346" s="151"/>
      <c r="NR346" s="151"/>
      <c r="NS346" s="151"/>
      <c r="NT346" s="151"/>
      <c r="NU346" s="151"/>
      <c r="NV346" s="151"/>
      <c r="NW346" s="151"/>
      <c r="NX346" s="151"/>
      <c r="NY346" s="151"/>
      <c r="NZ346" s="151"/>
      <c r="OA346" s="151"/>
      <c r="OB346" s="151"/>
      <c r="OC346" s="151"/>
      <c r="OD346" s="151"/>
      <c r="OE346" s="151">
        <v>0</v>
      </c>
      <c r="OF346" s="151"/>
      <c r="OG346" s="151"/>
      <c r="OH346" s="151"/>
      <c r="OI346" s="151"/>
      <c r="OJ346" s="151"/>
      <c r="OK346" s="151"/>
      <c r="OL346" s="151">
        <v>1511</v>
      </c>
      <c r="OM346" s="151"/>
      <c r="ON346" s="151"/>
      <c r="OO346" s="152"/>
      <c r="OP346" s="142">
        <v>5683</v>
      </c>
      <c r="OQ346" s="153">
        <v>33726</v>
      </c>
      <c r="OR346" s="151"/>
      <c r="OS346" s="151"/>
      <c r="OT346" s="151"/>
      <c r="OU346" s="151"/>
      <c r="OV346" s="151"/>
      <c r="OW346" s="151"/>
      <c r="OX346" s="151"/>
      <c r="OY346" s="151"/>
      <c r="OZ346" s="151"/>
      <c r="PA346" s="151"/>
      <c r="PB346" s="151"/>
      <c r="PC346" s="151"/>
      <c r="PD346" s="151"/>
      <c r="PE346" s="151"/>
      <c r="PF346" s="151"/>
      <c r="PG346" s="151"/>
      <c r="PH346" s="151"/>
      <c r="PI346" s="151"/>
      <c r="PJ346" s="154"/>
      <c r="PK346" s="142">
        <v>33726</v>
      </c>
      <c r="PL346" s="142">
        <v>39409</v>
      </c>
    </row>
    <row r="347" spans="1:428" ht="15" x14ac:dyDescent="0.25">
      <c r="A347" s="156" t="s">
        <v>654</v>
      </c>
      <c r="B347" s="157" t="s">
        <v>742</v>
      </c>
      <c r="C347" s="147" t="s">
        <v>1875</v>
      </c>
      <c r="D347" s="153">
        <v>0</v>
      </c>
      <c r="E347" s="151">
        <v>103</v>
      </c>
      <c r="F347" s="151"/>
      <c r="G347" s="151"/>
      <c r="H347" s="151"/>
      <c r="I347" s="151">
        <v>25</v>
      </c>
      <c r="J347" s="151"/>
      <c r="K347" s="151"/>
      <c r="L347" s="151"/>
      <c r="M347" s="151"/>
      <c r="N347" s="151">
        <v>0</v>
      </c>
      <c r="O347" s="151">
        <v>2</v>
      </c>
      <c r="P347" s="151">
        <v>3</v>
      </c>
      <c r="Q347" s="151">
        <v>272</v>
      </c>
      <c r="R347" s="151">
        <v>24</v>
      </c>
      <c r="S347" s="151">
        <v>3</v>
      </c>
      <c r="T347" s="151">
        <v>2</v>
      </c>
      <c r="U347" s="151">
        <v>5</v>
      </c>
      <c r="V347" s="151">
        <v>6</v>
      </c>
      <c r="W347" s="151">
        <v>24</v>
      </c>
      <c r="X347" s="151">
        <v>111</v>
      </c>
      <c r="Y347" s="151">
        <v>5610</v>
      </c>
      <c r="Z347" s="151">
        <v>308</v>
      </c>
      <c r="AA347" s="151">
        <v>29</v>
      </c>
      <c r="AB347" s="151">
        <v>30</v>
      </c>
      <c r="AC347" s="151">
        <v>71</v>
      </c>
      <c r="AD347" s="151">
        <v>47</v>
      </c>
      <c r="AE347" s="151">
        <v>8</v>
      </c>
      <c r="AF347" s="151">
        <v>47</v>
      </c>
      <c r="AG347" s="151">
        <v>38</v>
      </c>
      <c r="AH347" s="151">
        <v>424</v>
      </c>
      <c r="AI347" s="151">
        <v>45</v>
      </c>
      <c r="AJ347" s="151">
        <v>41</v>
      </c>
      <c r="AK347" s="151">
        <v>42</v>
      </c>
      <c r="AL347" s="151">
        <v>347</v>
      </c>
      <c r="AM347" s="151">
        <v>100</v>
      </c>
      <c r="AN347" s="151">
        <v>23</v>
      </c>
      <c r="AO347" s="151">
        <v>7</v>
      </c>
      <c r="AP347" s="151">
        <v>11</v>
      </c>
      <c r="AQ347" s="151">
        <v>25</v>
      </c>
      <c r="AR347" s="151">
        <v>8</v>
      </c>
      <c r="AS347" s="151">
        <v>156</v>
      </c>
      <c r="AT347" s="151">
        <v>23</v>
      </c>
      <c r="AU347" s="151">
        <v>195</v>
      </c>
      <c r="AV347" s="151">
        <v>7</v>
      </c>
      <c r="AW347" s="151">
        <v>76</v>
      </c>
      <c r="AX347" s="151">
        <v>1</v>
      </c>
      <c r="AY347" s="151">
        <v>9</v>
      </c>
      <c r="AZ347" s="151">
        <v>20</v>
      </c>
      <c r="BA347" s="151">
        <v>6</v>
      </c>
      <c r="BB347" s="151">
        <v>29</v>
      </c>
      <c r="BC347" s="151">
        <v>26</v>
      </c>
      <c r="BD347" s="151">
        <v>193</v>
      </c>
      <c r="BE347" s="151">
        <v>53</v>
      </c>
      <c r="BF347" s="151">
        <v>13</v>
      </c>
      <c r="BG347" s="151">
        <v>1</v>
      </c>
      <c r="BH347" s="151">
        <v>59</v>
      </c>
      <c r="BI347" s="151">
        <v>1</v>
      </c>
      <c r="BJ347" s="151">
        <v>30</v>
      </c>
      <c r="BK347" s="151">
        <v>31</v>
      </c>
      <c r="BL347" s="151">
        <v>47</v>
      </c>
      <c r="BM347" s="151">
        <v>64</v>
      </c>
      <c r="BN347" s="151">
        <v>13</v>
      </c>
      <c r="BO347" s="151">
        <v>19</v>
      </c>
      <c r="BP347" s="151">
        <v>32</v>
      </c>
      <c r="BQ347" s="151">
        <v>32</v>
      </c>
      <c r="BR347" s="151">
        <v>157</v>
      </c>
      <c r="BS347" s="151">
        <v>105</v>
      </c>
      <c r="BT347" s="151">
        <v>20</v>
      </c>
      <c r="BU347" s="151">
        <v>25</v>
      </c>
      <c r="BV347" s="151">
        <v>20</v>
      </c>
      <c r="BW347" s="151">
        <v>25</v>
      </c>
      <c r="BX347" s="151">
        <v>33</v>
      </c>
      <c r="BY347" s="151">
        <v>141</v>
      </c>
      <c r="BZ347" s="151">
        <v>111</v>
      </c>
      <c r="CA347" s="151">
        <v>76</v>
      </c>
      <c r="CB347" s="151">
        <v>4</v>
      </c>
      <c r="CC347" s="151">
        <v>65</v>
      </c>
      <c r="CD347" s="151">
        <v>7</v>
      </c>
      <c r="CE347" s="151">
        <v>15</v>
      </c>
      <c r="CF347" s="151">
        <v>9</v>
      </c>
      <c r="CG347" s="151">
        <v>34</v>
      </c>
      <c r="CH347" s="151">
        <v>52</v>
      </c>
      <c r="CI347" s="151">
        <v>23</v>
      </c>
      <c r="CJ347" s="151">
        <v>2</v>
      </c>
      <c r="CK347" s="151">
        <v>7</v>
      </c>
      <c r="CL347" s="151">
        <v>20</v>
      </c>
      <c r="CM347" s="151">
        <v>66</v>
      </c>
      <c r="CN347" s="151">
        <v>10</v>
      </c>
      <c r="CO347" s="151">
        <v>3</v>
      </c>
      <c r="CP347" s="151">
        <v>77</v>
      </c>
      <c r="CQ347" s="151">
        <v>16</v>
      </c>
      <c r="CR347" s="151">
        <v>53</v>
      </c>
      <c r="CS347" s="151">
        <v>9</v>
      </c>
      <c r="CT347" s="151">
        <v>13</v>
      </c>
      <c r="CU347" s="151">
        <v>16</v>
      </c>
      <c r="CV347" s="151">
        <v>16</v>
      </c>
      <c r="CW347" s="151">
        <v>18</v>
      </c>
      <c r="CX347" s="151">
        <v>2</v>
      </c>
      <c r="CY347" s="151">
        <v>2</v>
      </c>
      <c r="CZ347" s="151">
        <v>8</v>
      </c>
      <c r="DA347" s="151">
        <v>66</v>
      </c>
      <c r="DB347" s="151">
        <v>19</v>
      </c>
      <c r="DC347" s="151">
        <v>40</v>
      </c>
      <c r="DD347" s="151">
        <v>46</v>
      </c>
      <c r="DE347" s="151">
        <v>6</v>
      </c>
      <c r="DF347" s="151">
        <v>16</v>
      </c>
      <c r="DG347" s="151">
        <v>4</v>
      </c>
      <c r="DH347" s="151">
        <v>44</v>
      </c>
      <c r="DI347" s="151">
        <v>16</v>
      </c>
      <c r="DJ347" s="151"/>
      <c r="DK347" s="151"/>
      <c r="DL347" s="151">
        <v>0</v>
      </c>
      <c r="DM347" s="151"/>
      <c r="DN347" s="151">
        <v>0</v>
      </c>
      <c r="DO347" s="151">
        <v>0</v>
      </c>
      <c r="DP347" s="151">
        <v>0</v>
      </c>
      <c r="DQ347" s="151"/>
      <c r="DR347" s="151">
        <v>2</v>
      </c>
      <c r="DS347" s="151">
        <v>35</v>
      </c>
      <c r="DT347" s="151">
        <v>3</v>
      </c>
      <c r="DU347" s="151"/>
      <c r="DV347" s="151">
        <v>2</v>
      </c>
      <c r="DW347" s="151">
        <v>1</v>
      </c>
      <c r="DX347" s="151">
        <v>4</v>
      </c>
      <c r="DY347" s="151">
        <v>8</v>
      </c>
      <c r="DZ347" s="151">
        <v>3</v>
      </c>
      <c r="EA347" s="151">
        <v>11</v>
      </c>
      <c r="EB347" s="151"/>
      <c r="EC347" s="151">
        <v>0</v>
      </c>
      <c r="ED347" s="151">
        <v>1</v>
      </c>
      <c r="EE347" s="151">
        <v>24</v>
      </c>
      <c r="EF347" s="151">
        <v>0</v>
      </c>
      <c r="EG347" s="151">
        <v>1</v>
      </c>
      <c r="EH347" s="151">
        <v>2</v>
      </c>
      <c r="EI347" s="151"/>
      <c r="EJ347" s="151">
        <v>9</v>
      </c>
      <c r="EK347" s="151">
        <v>2</v>
      </c>
      <c r="EL347" s="151">
        <v>8</v>
      </c>
      <c r="EM347" s="151"/>
      <c r="EN347" s="151">
        <v>10</v>
      </c>
      <c r="EO347" s="151">
        <v>16</v>
      </c>
      <c r="EP347" s="151">
        <v>0</v>
      </c>
      <c r="EQ347" s="151">
        <v>26</v>
      </c>
      <c r="ER347" s="151">
        <v>1</v>
      </c>
      <c r="ES347" s="151">
        <v>2</v>
      </c>
      <c r="ET347" s="151"/>
      <c r="EU347" s="151">
        <v>41</v>
      </c>
      <c r="EV347" s="151">
        <v>12</v>
      </c>
      <c r="EW347" s="151"/>
      <c r="EX347" s="151">
        <v>57</v>
      </c>
      <c r="EY347" s="151">
        <v>21</v>
      </c>
      <c r="EZ347" s="151">
        <v>50</v>
      </c>
      <c r="FA347" s="151">
        <v>33</v>
      </c>
      <c r="FB347" s="151">
        <v>98</v>
      </c>
      <c r="FC347" s="151">
        <v>5</v>
      </c>
      <c r="FD347" s="151">
        <v>70</v>
      </c>
      <c r="FE347" s="151">
        <v>65</v>
      </c>
      <c r="FF347" s="151">
        <v>31</v>
      </c>
      <c r="FG347" s="151">
        <v>53</v>
      </c>
      <c r="FH347" s="151">
        <v>57</v>
      </c>
      <c r="FI347" s="151">
        <v>1</v>
      </c>
      <c r="FJ347" s="151"/>
      <c r="FK347" s="151">
        <v>8</v>
      </c>
      <c r="FL347" s="151">
        <v>47</v>
      </c>
      <c r="FM347" s="151">
        <v>26</v>
      </c>
      <c r="FN347" s="151">
        <v>2</v>
      </c>
      <c r="FO347" s="151"/>
      <c r="FP347" s="151">
        <v>3</v>
      </c>
      <c r="FQ347" s="151">
        <v>109</v>
      </c>
      <c r="FR347" s="151">
        <v>43</v>
      </c>
      <c r="FS347" s="151">
        <v>11</v>
      </c>
      <c r="FT347" s="151">
        <v>38</v>
      </c>
      <c r="FU347" s="151">
        <v>20</v>
      </c>
      <c r="FV347" s="151">
        <v>18</v>
      </c>
      <c r="FW347" s="151">
        <v>132</v>
      </c>
      <c r="FX347" s="151">
        <v>20</v>
      </c>
      <c r="FY347" s="151">
        <v>67</v>
      </c>
      <c r="FZ347" s="151">
        <v>106</v>
      </c>
      <c r="GA347" s="151">
        <v>12</v>
      </c>
      <c r="GB347" s="151">
        <v>10</v>
      </c>
      <c r="GC347" s="151">
        <v>15</v>
      </c>
      <c r="GD347" s="151">
        <v>29</v>
      </c>
      <c r="GE347" s="151">
        <v>44</v>
      </c>
      <c r="GF347" s="151">
        <v>1</v>
      </c>
      <c r="GG347" s="151">
        <v>5</v>
      </c>
      <c r="GH347" s="151">
        <v>37</v>
      </c>
      <c r="GI347" s="151">
        <v>98</v>
      </c>
      <c r="GJ347" s="151">
        <v>17</v>
      </c>
      <c r="GK347" s="151">
        <v>16</v>
      </c>
      <c r="GL347" s="151">
        <v>26</v>
      </c>
      <c r="GM347" s="151">
        <v>9</v>
      </c>
      <c r="GN347" s="151">
        <v>4</v>
      </c>
      <c r="GO347" s="151">
        <v>1</v>
      </c>
      <c r="GP347" s="151">
        <v>4</v>
      </c>
      <c r="GQ347" s="151">
        <v>49</v>
      </c>
      <c r="GR347" s="151">
        <v>30</v>
      </c>
      <c r="GS347" s="151">
        <v>46</v>
      </c>
      <c r="GT347" s="151">
        <v>15</v>
      </c>
      <c r="GU347" s="151">
        <v>30</v>
      </c>
      <c r="GV347" s="151">
        <v>109</v>
      </c>
      <c r="GW347" s="151">
        <v>16</v>
      </c>
      <c r="GX347" s="151">
        <v>37</v>
      </c>
      <c r="GY347" s="151">
        <v>87</v>
      </c>
      <c r="GZ347" s="151">
        <v>33</v>
      </c>
      <c r="HA347" s="151">
        <v>422</v>
      </c>
      <c r="HB347" s="151">
        <v>74</v>
      </c>
      <c r="HC347" s="151">
        <v>30</v>
      </c>
      <c r="HD347" s="151">
        <v>23</v>
      </c>
      <c r="HE347" s="151"/>
      <c r="HF347" s="151">
        <v>71</v>
      </c>
      <c r="HG347" s="151">
        <v>77</v>
      </c>
      <c r="HH347" s="151">
        <v>76</v>
      </c>
      <c r="HI347" s="151">
        <v>32</v>
      </c>
      <c r="HJ347" s="151">
        <v>16</v>
      </c>
      <c r="HK347" s="151"/>
      <c r="HL347" s="151">
        <v>12</v>
      </c>
      <c r="HM347" s="151">
        <v>10</v>
      </c>
      <c r="HN347" s="151">
        <v>33</v>
      </c>
      <c r="HO347" s="151">
        <v>21</v>
      </c>
      <c r="HP347" s="151">
        <v>2</v>
      </c>
      <c r="HQ347" s="151">
        <v>5</v>
      </c>
      <c r="HR347" s="151">
        <v>23</v>
      </c>
      <c r="HS347" s="151">
        <v>6</v>
      </c>
      <c r="HT347" s="151">
        <v>2</v>
      </c>
      <c r="HU347" s="151">
        <v>4</v>
      </c>
      <c r="HV347" s="151">
        <v>6</v>
      </c>
      <c r="HW347" s="151">
        <v>9</v>
      </c>
      <c r="HX347" s="151">
        <v>32</v>
      </c>
      <c r="HY347" s="151">
        <v>6</v>
      </c>
      <c r="HZ347" s="151">
        <v>6</v>
      </c>
      <c r="IA347" s="151">
        <v>5</v>
      </c>
      <c r="IB347" s="151">
        <v>1</v>
      </c>
      <c r="IC347" s="151">
        <v>59</v>
      </c>
      <c r="ID347" s="151"/>
      <c r="IE347" s="151">
        <v>82</v>
      </c>
      <c r="IF347" s="151">
        <v>34</v>
      </c>
      <c r="IG347" s="151">
        <v>13</v>
      </c>
      <c r="IH347" s="151">
        <v>12</v>
      </c>
      <c r="II347" s="151">
        <v>10</v>
      </c>
      <c r="IJ347" s="151">
        <v>7</v>
      </c>
      <c r="IK347" s="151">
        <v>7</v>
      </c>
      <c r="IL347" s="151">
        <v>42</v>
      </c>
      <c r="IM347" s="151">
        <v>95</v>
      </c>
      <c r="IN347" s="151">
        <v>110</v>
      </c>
      <c r="IO347" s="151">
        <v>19</v>
      </c>
      <c r="IP347" s="151"/>
      <c r="IQ347" s="151"/>
      <c r="IR347" s="151">
        <v>60</v>
      </c>
      <c r="IS347" s="151">
        <v>6</v>
      </c>
      <c r="IT347" s="151">
        <v>13</v>
      </c>
      <c r="IU347" s="151">
        <v>3</v>
      </c>
      <c r="IV347" s="151">
        <v>22</v>
      </c>
      <c r="IW347" s="151">
        <v>17</v>
      </c>
      <c r="IX347" s="151">
        <v>15</v>
      </c>
      <c r="IY347" s="151"/>
      <c r="IZ347" s="151"/>
      <c r="JA347" s="151">
        <v>42</v>
      </c>
      <c r="JB347" s="151">
        <v>179</v>
      </c>
      <c r="JC347" s="151">
        <v>65</v>
      </c>
      <c r="JD347" s="151">
        <v>13</v>
      </c>
      <c r="JE347" s="151">
        <v>12</v>
      </c>
      <c r="JF347" s="151">
        <v>41</v>
      </c>
      <c r="JG347" s="151">
        <v>4</v>
      </c>
      <c r="JH347" s="151">
        <v>590</v>
      </c>
      <c r="JI347" s="151">
        <v>32</v>
      </c>
      <c r="JJ347" s="151">
        <v>19</v>
      </c>
      <c r="JK347" s="151">
        <v>65</v>
      </c>
      <c r="JL347" s="151">
        <v>188</v>
      </c>
      <c r="JM347" s="151">
        <v>497</v>
      </c>
      <c r="JN347" s="151">
        <v>770</v>
      </c>
      <c r="JO347" s="151">
        <v>563</v>
      </c>
      <c r="JP347" s="151">
        <v>919</v>
      </c>
      <c r="JQ347" s="151">
        <v>95</v>
      </c>
      <c r="JR347" s="151">
        <v>743</v>
      </c>
      <c r="JS347" s="151">
        <v>81</v>
      </c>
      <c r="JT347" s="151">
        <v>1337</v>
      </c>
      <c r="JU347" s="151">
        <v>58</v>
      </c>
      <c r="JV347" s="151"/>
      <c r="JW347" s="151">
        <v>147</v>
      </c>
      <c r="JX347" s="151">
        <v>225</v>
      </c>
      <c r="JY347" s="151">
        <v>247</v>
      </c>
      <c r="JZ347" s="151">
        <v>486</v>
      </c>
      <c r="KA347" s="151">
        <v>369</v>
      </c>
      <c r="KB347" s="151">
        <v>522</v>
      </c>
      <c r="KC347" s="151">
        <v>83</v>
      </c>
      <c r="KD347" s="151">
        <v>849</v>
      </c>
      <c r="KE347" s="151">
        <v>159</v>
      </c>
      <c r="KF347" s="151">
        <v>227</v>
      </c>
      <c r="KG347" s="151">
        <v>69</v>
      </c>
      <c r="KH347" s="151"/>
      <c r="KI347" s="151">
        <v>402</v>
      </c>
      <c r="KJ347" s="151">
        <v>368</v>
      </c>
      <c r="KK347" s="151">
        <v>354</v>
      </c>
      <c r="KL347" s="151">
        <v>129</v>
      </c>
      <c r="KM347" s="151">
        <v>17</v>
      </c>
      <c r="KN347" s="151">
        <v>196</v>
      </c>
      <c r="KO347" s="151">
        <v>441</v>
      </c>
      <c r="KP347" s="151">
        <v>540</v>
      </c>
      <c r="KQ347" s="151">
        <v>1346</v>
      </c>
      <c r="KR347" s="151">
        <v>293</v>
      </c>
      <c r="KS347" s="151">
        <v>126</v>
      </c>
      <c r="KT347" s="151">
        <v>1433</v>
      </c>
      <c r="KU347" s="151">
        <v>86</v>
      </c>
      <c r="KV347" s="151">
        <v>53</v>
      </c>
      <c r="KW347" s="151">
        <v>151</v>
      </c>
      <c r="KX347" s="151">
        <v>728</v>
      </c>
      <c r="KY347" s="151">
        <v>1875</v>
      </c>
      <c r="KZ347" s="151">
        <v>199</v>
      </c>
      <c r="LA347" s="151">
        <v>60</v>
      </c>
      <c r="LB347" s="151">
        <v>795</v>
      </c>
      <c r="LC347" s="151">
        <v>2</v>
      </c>
      <c r="LD347" s="151">
        <v>4625</v>
      </c>
      <c r="LE347" s="151">
        <v>2461</v>
      </c>
      <c r="LF347" s="151">
        <v>3848</v>
      </c>
      <c r="LG347" s="151">
        <v>1110</v>
      </c>
      <c r="LH347" s="151"/>
      <c r="LI347" s="151">
        <v>329</v>
      </c>
      <c r="LJ347" s="151">
        <v>1</v>
      </c>
      <c r="LK347" s="151"/>
      <c r="LL347" s="151"/>
      <c r="LM347" s="151">
        <v>2</v>
      </c>
      <c r="LN347" s="151">
        <v>2814</v>
      </c>
      <c r="LO347" s="151">
        <v>115</v>
      </c>
      <c r="LP347" s="151">
        <v>335</v>
      </c>
      <c r="LQ347" s="151">
        <v>31</v>
      </c>
      <c r="LR347" s="151"/>
      <c r="LS347" s="151">
        <v>534</v>
      </c>
      <c r="LT347" s="151">
        <v>167</v>
      </c>
      <c r="LU347" s="151">
        <v>862</v>
      </c>
      <c r="LV347" s="151">
        <v>83</v>
      </c>
      <c r="LW347" s="151">
        <v>1359</v>
      </c>
      <c r="LX347" s="151">
        <v>4189</v>
      </c>
      <c r="LY347" s="151">
        <v>864</v>
      </c>
      <c r="LZ347" s="151">
        <v>76</v>
      </c>
      <c r="MA347" s="151">
        <v>9637</v>
      </c>
      <c r="MB347" s="151">
        <v>2030</v>
      </c>
      <c r="MC347" s="151">
        <v>27</v>
      </c>
      <c r="MD347" s="151">
        <v>75</v>
      </c>
      <c r="ME347" s="151">
        <v>12</v>
      </c>
      <c r="MF347" s="151">
        <v>999</v>
      </c>
      <c r="MG347" s="151">
        <v>4147</v>
      </c>
      <c r="MH347" s="151">
        <v>533</v>
      </c>
      <c r="MI347" s="151">
        <v>200</v>
      </c>
      <c r="MJ347" s="151">
        <v>108</v>
      </c>
      <c r="MK347" s="151">
        <v>67</v>
      </c>
      <c r="ML347" s="151">
        <v>278</v>
      </c>
      <c r="MM347" s="151">
        <v>199</v>
      </c>
      <c r="MN347" s="151">
        <v>204</v>
      </c>
      <c r="MO347" s="151">
        <v>124</v>
      </c>
      <c r="MP347" s="151">
        <v>104</v>
      </c>
      <c r="MQ347" s="151">
        <v>66</v>
      </c>
      <c r="MR347" s="151">
        <v>103</v>
      </c>
      <c r="MS347" s="151">
        <v>105</v>
      </c>
      <c r="MT347" s="151">
        <v>1023</v>
      </c>
      <c r="MU347" s="151">
        <v>124</v>
      </c>
      <c r="MV347" s="151">
        <v>67</v>
      </c>
      <c r="MW347" s="151">
        <v>262</v>
      </c>
      <c r="MX347" s="151">
        <v>123</v>
      </c>
      <c r="MY347" s="151">
        <v>91</v>
      </c>
      <c r="MZ347" s="151">
        <v>36</v>
      </c>
      <c r="NA347" s="151">
        <v>2191</v>
      </c>
      <c r="NB347" s="151">
        <v>351</v>
      </c>
      <c r="NC347" s="151">
        <v>38</v>
      </c>
      <c r="ND347" s="151">
        <v>234</v>
      </c>
      <c r="NE347" s="151">
        <v>130</v>
      </c>
      <c r="NF347" s="151">
        <v>427</v>
      </c>
      <c r="NG347" s="151">
        <v>4</v>
      </c>
      <c r="NH347" s="151">
        <v>64</v>
      </c>
      <c r="NI347" s="151">
        <v>9</v>
      </c>
      <c r="NJ347" s="151">
        <v>173</v>
      </c>
      <c r="NK347" s="151">
        <v>3</v>
      </c>
      <c r="NL347" s="151">
        <v>7</v>
      </c>
      <c r="NM347" s="151">
        <v>154</v>
      </c>
      <c r="NN347" s="151">
        <v>91</v>
      </c>
      <c r="NO347" s="151">
        <v>67</v>
      </c>
      <c r="NP347" s="151">
        <v>161</v>
      </c>
      <c r="NQ347" s="151">
        <v>681</v>
      </c>
      <c r="NR347" s="151">
        <v>114</v>
      </c>
      <c r="NS347" s="151">
        <v>46</v>
      </c>
      <c r="NT347" s="151">
        <v>23</v>
      </c>
      <c r="NU347" s="151">
        <v>51</v>
      </c>
      <c r="NV347" s="151">
        <v>8</v>
      </c>
      <c r="NW347" s="151">
        <v>48</v>
      </c>
      <c r="NX347" s="151"/>
      <c r="NY347" s="151">
        <v>23</v>
      </c>
      <c r="NZ347" s="151">
        <v>46</v>
      </c>
      <c r="OA347" s="151">
        <v>937</v>
      </c>
      <c r="OB347" s="151">
        <v>41</v>
      </c>
      <c r="OC347" s="151">
        <v>26</v>
      </c>
      <c r="OD347" s="151"/>
      <c r="OE347" s="151">
        <v>0</v>
      </c>
      <c r="OF347" s="151"/>
      <c r="OG347" s="151">
        <v>14</v>
      </c>
      <c r="OH347" s="151">
        <v>83</v>
      </c>
      <c r="OI347" s="151"/>
      <c r="OJ347" s="151">
        <v>589</v>
      </c>
      <c r="OK347" s="151">
        <v>345</v>
      </c>
      <c r="OL347" s="151">
        <v>946</v>
      </c>
      <c r="OM347" s="151">
        <v>6</v>
      </c>
      <c r="ON347" s="151">
        <v>81</v>
      </c>
      <c r="OO347" s="152">
        <v>426</v>
      </c>
      <c r="OP347" s="142">
        <v>86802</v>
      </c>
      <c r="OQ347" s="153"/>
      <c r="OR347" s="151"/>
      <c r="OS347" s="151"/>
      <c r="OT347" s="151"/>
      <c r="OU347" s="151"/>
      <c r="OV347" s="151"/>
      <c r="OW347" s="151">
        <v>4776</v>
      </c>
      <c r="OX347" s="151">
        <v>-2916</v>
      </c>
      <c r="OY347" s="151"/>
      <c r="OZ347" s="151"/>
      <c r="PA347" s="151"/>
      <c r="PB347" s="151"/>
      <c r="PC347" s="151"/>
      <c r="PD347" s="151"/>
      <c r="PE347" s="151"/>
      <c r="PF347" s="151"/>
      <c r="PG347" s="151"/>
      <c r="PH347" s="151"/>
      <c r="PI347" s="151"/>
      <c r="PJ347" s="154"/>
      <c r="PK347" s="142">
        <v>1860</v>
      </c>
      <c r="PL347" s="142">
        <v>88662</v>
      </c>
    </row>
    <row r="348" spans="1:428" ht="15" x14ac:dyDescent="0.25">
      <c r="A348" s="156">
        <v>550000</v>
      </c>
      <c r="B348" s="157" t="s">
        <v>742</v>
      </c>
      <c r="C348" s="147" t="s">
        <v>525</v>
      </c>
      <c r="D348" s="153"/>
      <c r="E348" s="151"/>
      <c r="F348" s="151"/>
      <c r="G348" s="151"/>
      <c r="H348" s="151"/>
      <c r="I348" s="151"/>
      <c r="J348" s="151"/>
      <c r="K348" s="151"/>
      <c r="L348" s="151"/>
      <c r="M348" s="151"/>
      <c r="N348" s="151"/>
      <c r="O348" s="151"/>
      <c r="P348" s="151"/>
      <c r="Q348" s="151">
        <v>13479</v>
      </c>
      <c r="R348" s="151">
        <v>1802</v>
      </c>
      <c r="S348" s="151">
        <v>324</v>
      </c>
      <c r="T348" s="151">
        <v>636</v>
      </c>
      <c r="U348" s="151">
        <v>1145</v>
      </c>
      <c r="V348" s="151">
        <v>1082</v>
      </c>
      <c r="W348" s="151">
        <v>1995</v>
      </c>
      <c r="X348" s="151">
        <v>2717</v>
      </c>
      <c r="Y348" s="151"/>
      <c r="Z348" s="151"/>
      <c r="AA348" s="151"/>
      <c r="AB348" s="151">
        <v>175</v>
      </c>
      <c r="AC348" s="151">
        <v>484</v>
      </c>
      <c r="AD348" s="151"/>
      <c r="AE348" s="151"/>
      <c r="AF348" s="151">
        <v>750</v>
      </c>
      <c r="AG348" s="151">
        <v>1077</v>
      </c>
      <c r="AH348" s="151">
        <v>2337</v>
      </c>
      <c r="AI348" s="151">
        <v>174</v>
      </c>
      <c r="AJ348" s="151">
        <v>622</v>
      </c>
      <c r="AK348" s="151">
        <v>1329</v>
      </c>
      <c r="AL348" s="151">
        <v>1791</v>
      </c>
      <c r="AM348" s="151">
        <v>842</v>
      </c>
      <c r="AN348" s="151">
        <v>72</v>
      </c>
      <c r="AO348" s="151">
        <v>100</v>
      </c>
      <c r="AP348" s="151">
        <v>102</v>
      </c>
      <c r="AQ348" s="151">
        <v>77</v>
      </c>
      <c r="AR348" s="151">
        <v>299</v>
      </c>
      <c r="AS348" s="151">
        <v>664</v>
      </c>
      <c r="AT348" s="151">
        <v>95</v>
      </c>
      <c r="AU348" s="151">
        <v>373</v>
      </c>
      <c r="AV348" s="151">
        <v>150</v>
      </c>
      <c r="AW348" s="151">
        <v>231</v>
      </c>
      <c r="AX348" s="151">
        <v>87</v>
      </c>
      <c r="AY348" s="151">
        <v>74</v>
      </c>
      <c r="AZ348" s="151">
        <v>77</v>
      </c>
      <c r="BA348" s="151">
        <v>33</v>
      </c>
      <c r="BB348" s="151">
        <v>96</v>
      </c>
      <c r="BC348" s="151">
        <v>39</v>
      </c>
      <c r="BD348" s="151">
        <v>123</v>
      </c>
      <c r="BE348" s="151">
        <v>100</v>
      </c>
      <c r="BF348" s="151">
        <v>13</v>
      </c>
      <c r="BG348" s="151">
        <v>67</v>
      </c>
      <c r="BH348" s="151">
        <v>88</v>
      </c>
      <c r="BI348" s="151">
        <v>34</v>
      </c>
      <c r="BJ348" s="151">
        <v>67</v>
      </c>
      <c r="BK348" s="151">
        <v>41</v>
      </c>
      <c r="BL348" s="151">
        <v>183</v>
      </c>
      <c r="BM348" s="151">
        <v>222</v>
      </c>
      <c r="BN348" s="151">
        <v>54</v>
      </c>
      <c r="BO348" s="151">
        <v>94</v>
      </c>
      <c r="BP348" s="151">
        <v>78</v>
      </c>
      <c r="BQ348" s="151">
        <v>227</v>
      </c>
      <c r="BR348" s="151">
        <v>424</v>
      </c>
      <c r="BS348" s="151">
        <v>504</v>
      </c>
      <c r="BT348" s="151">
        <v>59</v>
      </c>
      <c r="BU348" s="151">
        <v>71</v>
      </c>
      <c r="BV348" s="151">
        <v>66</v>
      </c>
      <c r="BW348" s="151">
        <v>220</v>
      </c>
      <c r="BX348" s="151">
        <v>132</v>
      </c>
      <c r="BY348" s="151">
        <v>677</v>
      </c>
      <c r="BZ348" s="151">
        <v>447</v>
      </c>
      <c r="CA348" s="151">
        <v>335</v>
      </c>
      <c r="CB348" s="151">
        <v>74</v>
      </c>
      <c r="CC348" s="151">
        <v>244</v>
      </c>
      <c r="CD348" s="151">
        <v>89</v>
      </c>
      <c r="CE348" s="151">
        <v>51</v>
      </c>
      <c r="CF348" s="151">
        <v>74</v>
      </c>
      <c r="CG348" s="151">
        <v>206</v>
      </c>
      <c r="CH348" s="151">
        <v>511</v>
      </c>
      <c r="CI348" s="151">
        <v>122</v>
      </c>
      <c r="CJ348" s="151">
        <v>1080</v>
      </c>
      <c r="CK348" s="151">
        <v>457</v>
      </c>
      <c r="CL348" s="151">
        <v>287</v>
      </c>
      <c r="CM348" s="151">
        <v>2147</v>
      </c>
      <c r="CN348" s="151">
        <v>206</v>
      </c>
      <c r="CO348" s="151">
        <v>127</v>
      </c>
      <c r="CP348" s="151">
        <v>950</v>
      </c>
      <c r="CQ348" s="151">
        <v>235</v>
      </c>
      <c r="CR348" s="151">
        <v>1341</v>
      </c>
      <c r="CS348" s="151">
        <v>269</v>
      </c>
      <c r="CT348" s="151">
        <v>466</v>
      </c>
      <c r="CU348" s="151">
        <v>562</v>
      </c>
      <c r="CV348" s="151">
        <v>355</v>
      </c>
      <c r="CW348" s="151">
        <v>808</v>
      </c>
      <c r="CX348" s="151">
        <v>278</v>
      </c>
      <c r="CY348" s="151">
        <v>140</v>
      </c>
      <c r="CZ348" s="151">
        <v>197</v>
      </c>
      <c r="DA348" s="151">
        <v>698</v>
      </c>
      <c r="DB348" s="151">
        <v>232</v>
      </c>
      <c r="DC348" s="151">
        <v>639</v>
      </c>
      <c r="DD348" s="151">
        <v>874</v>
      </c>
      <c r="DE348" s="151">
        <v>132</v>
      </c>
      <c r="DF348" s="151">
        <v>356</v>
      </c>
      <c r="DG348" s="151">
        <v>138</v>
      </c>
      <c r="DH348" s="151">
        <v>1169</v>
      </c>
      <c r="DI348" s="151">
        <v>420</v>
      </c>
      <c r="DJ348" s="151">
        <v>52</v>
      </c>
      <c r="DK348" s="151">
        <v>116</v>
      </c>
      <c r="DL348" s="151">
        <v>214</v>
      </c>
      <c r="DM348" s="151">
        <v>70</v>
      </c>
      <c r="DN348" s="151">
        <v>87</v>
      </c>
      <c r="DO348" s="151">
        <v>31</v>
      </c>
      <c r="DP348" s="151">
        <v>556</v>
      </c>
      <c r="DQ348" s="151">
        <v>193</v>
      </c>
      <c r="DR348" s="151">
        <v>400</v>
      </c>
      <c r="DS348" s="151">
        <v>431</v>
      </c>
      <c r="DT348" s="151">
        <v>755</v>
      </c>
      <c r="DU348" s="151">
        <v>52</v>
      </c>
      <c r="DV348" s="151">
        <v>108</v>
      </c>
      <c r="DW348" s="151">
        <v>75</v>
      </c>
      <c r="DX348" s="151">
        <v>54</v>
      </c>
      <c r="DY348" s="151">
        <v>186</v>
      </c>
      <c r="DZ348" s="151">
        <v>71</v>
      </c>
      <c r="EA348" s="151">
        <v>136</v>
      </c>
      <c r="EB348" s="151">
        <v>123</v>
      </c>
      <c r="EC348" s="151">
        <v>167</v>
      </c>
      <c r="ED348" s="151">
        <v>48</v>
      </c>
      <c r="EE348" s="151">
        <v>162</v>
      </c>
      <c r="EF348" s="151">
        <v>48</v>
      </c>
      <c r="EG348" s="151">
        <v>306</v>
      </c>
      <c r="EH348" s="151">
        <v>83</v>
      </c>
      <c r="EI348" s="151">
        <v>194</v>
      </c>
      <c r="EJ348" s="151">
        <v>199</v>
      </c>
      <c r="EK348" s="151">
        <v>243</v>
      </c>
      <c r="EL348" s="151">
        <v>76</v>
      </c>
      <c r="EM348" s="151">
        <v>4</v>
      </c>
      <c r="EN348" s="151">
        <v>170</v>
      </c>
      <c r="EO348" s="151">
        <v>69</v>
      </c>
      <c r="EP348" s="151">
        <v>16</v>
      </c>
      <c r="EQ348" s="151">
        <v>245</v>
      </c>
      <c r="ER348" s="151">
        <v>142</v>
      </c>
      <c r="ES348" s="151">
        <v>1132</v>
      </c>
      <c r="ET348" s="151">
        <v>101</v>
      </c>
      <c r="EU348" s="151">
        <v>255</v>
      </c>
      <c r="EV348" s="151">
        <v>96</v>
      </c>
      <c r="EW348" s="151">
        <v>6</v>
      </c>
      <c r="EX348" s="151">
        <v>70</v>
      </c>
      <c r="EY348" s="151">
        <v>864</v>
      </c>
      <c r="EZ348" s="151">
        <v>624</v>
      </c>
      <c r="FA348" s="151">
        <v>777</v>
      </c>
      <c r="FB348" s="151">
        <v>603</v>
      </c>
      <c r="FC348" s="151">
        <v>777</v>
      </c>
      <c r="FD348" s="151">
        <v>382</v>
      </c>
      <c r="FE348" s="151">
        <v>594</v>
      </c>
      <c r="FF348" s="151">
        <v>908</v>
      </c>
      <c r="FG348" s="151">
        <v>1464</v>
      </c>
      <c r="FH348" s="151">
        <v>581</v>
      </c>
      <c r="FI348" s="151">
        <v>920</v>
      </c>
      <c r="FJ348" s="151">
        <v>239</v>
      </c>
      <c r="FK348" s="151">
        <v>218</v>
      </c>
      <c r="FL348" s="151">
        <v>146</v>
      </c>
      <c r="FM348" s="151">
        <v>274</v>
      </c>
      <c r="FN348" s="151">
        <v>163</v>
      </c>
      <c r="FO348" s="151">
        <v>34</v>
      </c>
      <c r="FP348" s="151">
        <v>77</v>
      </c>
      <c r="FQ348" s="151">
        <v>69</v>
      </c>
      <c r="FR348" s="151">
        <v>71</v>
      </c>
      <c r="FS348" s="151">
        <v>68</v>
      </c>
      <c r="FT348" s="151">
        <v>48</v>
      </c>
      <c r="FU348" s="151">
        <v>0</v>
      </c>
      <c r="FV348" s="151">
        <v>60</v>
      </c>
      <c r="FW348" s="151">
        <v>104</v>
      </c>
      <c r="FX348" s="151">
        <v>56</v>
      </c>
      <c r="FY348" s="151">
        <v>367</v>
      </c>
      <c r="FZ348" s="151">
        <v>416</v>
      </c>
      <c r="GA348" s="151">
        <v>91</v>
      </c>
      <c r="GB348" s="151">
        <v>45</v>
      </c>
      <c r="GC348" s="151">
        <v>182</v>
      </c>
      <c r="GD348" s="151">
        <v>289</v>
      </c>
      <c r="GE348" s="151">
        <v>367</v>
      </c>
      <c r="GF348" s="151">
        <v>45</v>
      </c>
      <c r="GG348" s="151">
        <v>94</v>
      </c>
      <c r="GH348" s="151">
        <v>592</v>
      </c>
      <c r="GI348" s="151">
        <v>978</v>
      </c>
      <c r="GJ348" s="151">
        <v>354</v>
      </c>
      <c r="GK348" s="151">
        <v>296</v>
      </c>
      <c r="GL348" s="151">
        <v>145</v>
      </c>
      <c r="GM348" s="151">
        <v>66</v>
      </c>
      <c r="GN348" s="151">
        <v>23</v>
      </c>
      <c r="GO348" s="151">
        <v>6</v>
      </c>
      <c r="GP348" s="151">
        <v>262</v>
      </c>
      <c r="GQ348" s="151">
        <v>1118</v>
      </c>
      <c r="GR348" s="151">
        <v>1001</v>
      </c>
      <c r="GS348" s="151">
        <v>1407</v>
      </c>
      <c r="GT348" s="151">
        <v>371</v>
      </c>
      <c r="GU348" s="151">
        <v>291</v>
      </c>
      <c r="GV348" s="151">
        <v>836</v>
      </c>
      <c r="GW348" s="151">
        <v>327</v>
      </c>
      <c r="GX348" s="151">
        <v>1617</v>
      </c>
      <c r="GY348" s="151">
        <v>1939</v>
      </c>
      <c r="GZ348" s="151">
        <v>374</v>
      </c>
      <c r="HA348" s="151">
        <v>6097</v>
      </c>
      <c r="HB348" s="151">
        <v>1191</v>
      </c>
      <c r="HC348" s="151">
        <v>794</v>
      </c>
      <c r="HD348" s="151">
        <v>188</v>
      </c>
      <c r="HE348" s="151">
        <v>82</v>
      </c>
      <c r="HF348" s="151">
        <v>554</v>
      </c>
      <c r="HG348" s="151">
        <v>855</v>
      </c>
      <c r="HH348" s="151">
        <v>590</v>
      </c>
      <c r="HI348" s="151">
        <v>470</v>
      </c>
      <c r="HJ348" s="151">
        <v>145</v>
      </c>
      <c r="HK348" s="151">
        <v>122</v>
      </c>
      <c r="HL348" s="151">
        <v>1935</v>
      </c>
      <c r="HM348" s="151">
        <v>55</v>
      </c>
      <c r="HN348" s="151">
        <v>325</v>
      </c>
      <c r="HO348" s="151">
        <v>216</v>
      </c>
      <c r="HP348" s="151">
        <v>6</v>
      </c>
      <c r="HQ348" s="151">
        <v>25</v>
      </c>
      <c r="HR348" s="151">
        <v>23</v>
      </c>
      <c r="HS348" s="151">
        <v>178</v>
      </c>
      <c r="HT348" s="151">
        <v>14</v>
      </c>
      <c r="HU348" s="151">
        <v>59</v>
      </c>
      <c r="HV348" s="151">
        <v>693</v>
      </c>
      <c r="HW348" s="151">
        <v>305</v>
      </c>
      <c r="HX348" s="151">
        <v>367</v>
      </c>
      <c r="HY348" s="151">
        <v>268</v>
      </c>
      <c r="HZ348" s="151">
        <v>182</v>
      </c>
      <c r="IA348" s="151">
        <v>83</v>
      </c>
      <c r="IB348" s="151">
        <v>127</v>
      </c>
      <c r="IC348" s="151">
        <v>351</v>
      </c>
      <c r="ID348" s="151">
        <v>38</v>
      </c>
      <c r="IE348" s="151">
        <v>1749</v>
      </c>
      <c r="IF348" s="151">
        <v>475</v>
      </c>
      <c r="IG348" s="151">
        <v>216</v>
      </c>
      <c r="IH348" s="151">
        <v>268</v>
      </c>
      <c r="II348" s="151">
        <v>280</v>
      </c>
      <c r="IJ348" s="151">
        <v>632</v>
      </c>
      <c r="IK348" s="151">
        <v>368</v>
      </c>
      <c r="IL348" s="151">
        <v>288</v>
      </c>
      <c r="IM348" s="151">
        <v>1053</v>
      </c>
      <c r="IN348" s="151">
        <v>1823</v>
      </c>
      <c r="IO348" s="151">
        <v>757</v>
      </c>
      <c r="IP348" s="151">
        <v>338</v>
      </c>
      <c r="IQ348" s="151">
        <v>5816</v>
      </c>
      <c r="IR348" s="151">
        <v>378</v>
      </c>
      <c r="IS348" s="151">
        <v>160</v>
      </c>
      <c r="IT348" s="151">
        <v>311</v>
      </c>
      <c r="IU348" s="151">
        <v>503</v>
      </c>
      <c r="IV348" s="151">
        <v>949</v>
      </c>
      <c r="IW348" s="151">
        <v>456</v>
      </c>
      <c r="IX348" s="151">
        <v>1007</v>
      </c>
      <c r="IY348" s="151">
        <v>1644</v>
      </c>
      <c r="IZ348" s="151">
        <v>327</v>
      </c>
      <c r="JA348" s="151">
        <v>2312</v>
      </c>
      <c r="JB348" s="151">
        <v>216</v>
      </c>
      <c r="JC348" s="151">
        <v>120</v>
      </c>
      <c r="JD348" s="151">
        <v>31</v>
      </c>
      <c r="JE348" s="151">
        <v>52</v>
      </c>
      <c r="JF348" s="151">
        <v>48</v>
      </c>
      <c r="JG348" s="151">
        <v>52</v>
      </c>
      <c r="JH348" s="151">
        <v>760</v>
      </c>
      <c r="JI348" s="151">
        <v>130</v>
      </c>
      <c r="JJ348" s="151">
        <v>41</v>
      </c>
      <c r="JK348" s="151">
        <v>169</v>
      </c>
      <c r="JL348" s="151">
        <v>6566</v>
      </c>
      <c r="JM348" s="151">
        <v>11591</v>
      </c>
      <c r="JN348" s="151">
        <v>16491</v>
      </c>
      <c r="JO348" s="151">
        <v>4420</v>
      </c>
      <c r="JP348" s="151">
        <v>11340</v>
      </c>
      <c r="JQ348" s="151">
        <v>10799</v>
      </c>
      <c r="JR348" s="151">
        <v>10036</v>
      </c>
      <c r="JS348" s="151">
        <v>4364</v>
      </c>
      <c r="JT348" s="151">
        <v>15535</v>
      </c>
      <c r="JU348" s="151">
        <v>1041</v>
      </c>
      <c r="JV348" s="151"/>
      <c r="JW348" s="151">
        <v>1915</v>
      </c>
      <c r="JX348" s="151">
        <v>2619</v>
      </c>
      <c r="JY348" s="151">
        <v>9564</v>
      </c>
      <c r="JZ348" s="151">
        <v>303</v>
      </c>
      <c r="KA348" s="151">
        <v>260</v>
      </c>
      <c r="KB348" s="151">
        <v>76</v>
      </c>
      <c r="KC348" s="151">
        <v>18198</v>
      </c>
      <c r="KD348" s="151">
        <v>1897</v>
      </c>
      <c r="KE348" s="151">
        <v>5039</v>
      </c>
      <c r="KF348" s="151">
        <v>3052</v>
      </c>
      <c r="KG348" s="151"/>
      <c r="KH348" s="151">
        <v>1473</v>
      </c>
      <c r="KI348" s="151">
        <v>4382</v>
      </c>
      <c r="KJ348" s="151">
        <v>147</v>
      </c>
      <c r="KK348" s="151"/>
      <c r="KL348" s="151">
        <v>3495</v>
      </c>
      <c r="KM348" s="151">
        <v>2898</v>
      </c>
      <c r="KN348" s="151">
        <v>1655</v>
      </c>
      <c r="KO348" s="151">
        <v>452</v>
      </c>
      <c r="KP348" s="151">
        <v>267</v>
      </c>
      <c r="KQ348" s="151">
        <v>911</v>
      </c>
      <c r="KR348" s="151">
        <v>133</v>
      </c>
      <c r="KS348" s="151">
        <v>1718</v>
      </c>
      <c r="KT348" s="151">
        <v>224</v>
      </c>
      <c r="KU348" s="151">
        <v>37</v>
      </c>
      <c r="KV348" s="151">
        <v>982</v>
      </c>
      <c r="KW348" s="151">
        <v>733</v>
      </c>
      <c r="KX348" s="151">
        <v>498</v>
      </c>
      <c r="KY348" s="151">
        <v>178</v>
      </c>
      <c r="KZ348" s="151">
        <v>62</v>
      </c>
      <c r="LA348" s="151">
        <v>2217</v>
      </c>
      <c r="LB348" s="151"/>
      <c r="LC348" s="151">
        <v>19</v>
      </c>
      <c r="LD348" s="151">
        <v>2904</v>
      </c>
      <c r="LE348" s="151">
        <v>6591</v>
      </c>
      <c r="LF348" s="151">
        <v>10450</v>
      </c>
      <c r="LG348" s="151">
        <v>200</v>
      </c>
      <c r="LH348" s="151">
        <v>707</v>
      </c>
      <c r="LI348" s="151">
        <v>4682</v>
      </c>
      <c r="LJ348" s="151">
        <v>1253</v>
      </c>
      <c r="LK348" s="151">
        <v>1316</v>
      </c>
      <c r="LL348" s="151"/>
      <c r="LM348" s="151">
        <v>88</v>
      </c>
      <c r="LN348" s="151">
        <v>7059</v>
      </c>
      <c r="LO348" s="151">
        <v>2950</v>
      </c>
      <c r="LP348" s="151">
        <v>4241</v>
      </c>
      <c r="LQ348" s="151">
        <v>1996</v>
      </c>
      <c r="LR348" s="151">
        <v>1227</v>
      </c>
      <c r="LS348" s="151">
        <v>5226</v>
      </c>
      <c r="LT348" s="151">
        <v>1391</v>
      </c>
      <c r="LU348" s="151">
        <v>2019</v>
      </c>
      <c r="LV348" s="151">
        <v>983</v>
      </c>
      <c r="LW348" s="151">
        <v>2608</v>
      </c>
      <c r="LX348" s="151">
        <v>4222</v>
      </c>
      <c r="LY348" s="151">
        <v>2316</v>
      </c>
      <c r="LZ348" s="151">
        <v>715</v>
      </c>
      <c r="MA348" s="151">
        <v>7932</v>
      </c>
      <c r="MB348" s="151">
        <v>942</v>
      </c>
      <c r="MC348" s="151">
        <v>355</v>
      </c>
      <c r="MD348" s="151">
        <v>125</v>
      </c>
      <c r="ME348" s="151">
        <v>232</v>
      </c>
      <c r="MF348" s="151">
        <v>1403</v>
      </c>
      <c r="MG348" s="151"/>
      <c r="MH348" s="151">
        <v>12608</v>
      </c>
      <c r="MI348" s="151">
        <v>2743</v>
      </c>
      <c r="MJ348" s="151">
        <v>2128</v>
      </c>
      <c r="MK348" s="151">
        <v>405</v>
      </c>
      <c r="ML348" s="151">
        <v>1310</v>
      </c>
      <c r="MM348" s="151">
        <v>1395</v>
      </c>
      <c r="MN348" s="151">
        <v>1177</v>
      </c>
      <c r="MO348" s="151">
        <v>853</v>
      </c>
      <c r="MP348" s="151">
        <v>2988</v>
      </c>
      <c r="MQ348" s="151"/>
      <c r="MR348" s="151"/>
      <c r="MS348" s="151">
        <v>3616</v>
      </c>
      <c r="MT348" s="151">
        <v>34721</v>
      </c>
      <c r="MU348" s="151">
        <v>3743</v>
      </c>
      <c r="MV348" s="151">
        <v>1276</v>
      </c>
      <c r="MW348" s="151">
        <v>6303</v>
      </c>
      <c r="MX348" s="151">
        <v>1280</v>
      </c>
      <c r="MY348" s="151">
        <v>2128</v>
      </c>
      <c r="MZ348" s="151">
        <v>1878</v>
      </c>
      <c r="NA348" s="151">
        <v>10591</v>
      </c>
      <c r="NB348" s="151">
        <v>5039</v>
      </c>
      <c r="NC348" s="151">
        <v>1366</v>
      </c>
      <c r="ND348" s="151">
        <v>2457</v>
      </c>
      <c r="NE348" s="151">
        <v>1313</v>
      </c>
      <c r="NF348" s="151">
        <v>1149</v>
      </c>
      <c r="NG348" s="151">
        <v>979</v>
      </c>
      <c r="NH348" s="151">
        <v>180</v>
      </c>
      <c r="NI348" s="151">
        <v>928</v>
      </c>
      <c r="NJ348" s="151">
        <v>356</v>
      </c>
      <c r="NK348" s="151">
        <v>28</v>
      </c>
      <c r="NL348" s="151">
        <v>164</v>
      </c>
      <c r="NM348" s="151">
        <v>640</v>
      </c>
      <c r="NN348" s="151">
        <v>1231</v>
      </c>
      <c r="NO348" s="151">
        <v>5871</v>
      </c>
      <c r="NP348" s="151">
        <v>19274</v>
      </c>
      <c r="NQ348" s="151">
        <v>14597</v>
      </c>
      <c r="NR348" s="151">
        <v>30608</v>
      </c>
      <c r="NS348" s="151">
        <v>2130</v>
      </c>
      <c r="NT348" s="151">
        <v>1525</v>
      </c>
      <c r="NU348" s="151">
        <v>1162</v>
      </c>
      <c r="NV348" s="151">
        <v>824</v>
      </c>
      <c r="NW348" s="151">
        <v>1691</v>
      </c>
      <c r="NX348" s="151">
        <v>52</v>
      </c>
      <c r="NY348" s="151">
        <v>511</v>
      </c>
      <c r="NZ348" s="151">
        <v>1419</v>
      </c>
      <c r="OA348" s="151"/>
      <c r="OB348" s="151"/>
      <c r="OC348" s="151"/>
      <c r="OD348" s="151"/>
      <c r="OE348" s="151"/>
      <c r="OF348" s="151"/>
      <c r="OG348" s="151"/>
      <c r="OH348" s="151"/>
      <c r="OI348" s="151"/>
      <c r="OJ348" s="151"/>
      <c r="OK348" s="151"/>
      <c r="OL348" s="151"/>
      <c r="OM348" s="151"/>
      <c r="ON348" s="151"/>
      <c r="OO348" s="152"/>
      <c r="OP348" s="142">
        <v>547574</v>
      </c>
      <c r="OQ348" s="153"/>
      <c r="OR348" s="151"/>
      <c r="OS348" s="151"/>
      <c r="OT348" s="151"/>
      <c r="OU348" s="151"/>
      <c r="OV348" s="151"/>
      <c r="OW348" s="151">
        <v>4296</v>
      </c>
      <c r="OX348" s="151"/>
      <c r="OY348" s="151"/>
      <c r="OZ348" s="151"/>
      <c r="PA348" s="151"/>
      <c r="PB348" s="151"/>
      <c r="PC348" s="151"/>
      <c r="PD348" s="151"/>
      <c r="PE348" s="151"/>
      <c r="PF348" s="151"/>
      <c r="PG348" s="151"/>
      <c r="PH348" s="151"/>
      <c r="PI348" s="151"/>
      <c r="PJ348" s="154"/>
      <c r="PK348" s="142">
        <v>4296</v>
      </c>
      <c r="PL348" s="142">
        <v>551870</v>
      </c>
    </row>
    <row r="349" spans="1:428" ht="15" x14ac:dyDescent="0.25">
      <c r="A349" s="156">
        <v>561300</v>
      </c>
      <c r="B349" s="157" t="s">
        <v>742</v>
      </c>
      <c r="C349" s="147" t="s">
        <v>526</v>
      </c>
      <c r="D349" s="153">
        <v>1</v>
      </c>
      <c r="E349" s="151"/>
      <c r="F349" s="151"/>
      <c r="G349" s="151"/>
      <c r="H349" s="151"/>
      <c r="I349" s="151">
        <v>1</v>
      </c>
      <c r="J349" s="151">
        <v>3</v>
      </c>
      <c r="K349" s="151"/>
      <c r="L349" s="151"/>
      <c r="M349" s="151">
        <v>13</v>
      </c>
      <c r="N349" s="151"/>
      <c r="O349" s="151"/>
      <c r="P349" s="151">
        <v>4</v>
      </c>
      <c r="Q349" s="151">
        <v>12</v>
      </c>
      <c r="R349" s="151">
        <v>8</v>
      </c>
      <c r="S349" s="151"/>
      <c r="T349" s="151"/>
      <c r="U349" s="151">
        <v>2</v>
      </c>
      <c r="V349" s="151"/>
      <c r="W349" s="151">
        <v>7</v>
      </c>
      <c r="X349" s="151">
        <v>910</v>
      </c>
      <c r="Y349" s="151">
        <v>10477</v>
      </c>
      <c r="Z349" s="151">
        <v>1837</v>
      </c>
      <c r="AA349" s="151">
        <v>76</v>
      </c>
      <c r="AB349" s="151">
        <v>123</v>
      </c>
      <c r="AC349" s="151">
        <v>17</v>
      </c>
      <c r="AD349" s="151">
        <v>394</v>
      </c>
      <c r="AE349" s="151">
        <v>92</v>
      </c>
      <c r="AF349" s="151">
        <v>51</v>
      </c>
      <c r="AG349" s="151">
        <v>297</v>
      </c>
      <c r="AH349" s="151">
        <v>1148</v>
      </c>
      <c r="AI349" s="151">
        <v>240</v>
      </c>
      <c r="AJ349" s="151">
        <v>185</v>
      </c>
      <c r="AK349" s="151">
        <v>284</v>
      </c>
      <c r="AL349" s="151">
        <v>566</v>
      </c>
      <c r="AM349" s="151">
        <v>264</v>
      </c>
      <c r="AN349" s="151">
        <v>3</v>
      </c>
      <c r="AO349" s="151"/>
      <c r="AP349" s="151">
        <v>5</v>
      </c>
      <c r="AQ349" s="151">
        <v>49</v>
      </c>
      <c r="AR349" s="151">
        <v>8</v>
      </c>
      <c r="AS349" s="151">
        <v>70</v>
      </c>
      <c r="AT349" s="151">
        <v>78</v>
      </c>
      <c r="AU349" s="151">
        <v>2</v>
      </c>
      <c r="AV349" s="151">
        <v>0</v>
      </c>
      <c r="AW349" s="151">
        <v>93</v>
      </c>
      <c r="AX349" s="151">
        <v>44</v>
      </c>
      <c r="AY349" s="151">
        <v>2</v>
      </c>
      <c r="AZ349" s="151">
        <v>63</v>
      </c>
      <c r="BA349" s="151"/>
      <c r="BB349" s="151">
        <v>12</v>
      </c>
      <c r="BC349" s="151"/>
      <c r="BD349" s="151">
        <v>464</v>
      </c>
      <c r="BE349" s="151">
        <v>92</v>
      </c>
      <c r="BF349" s="151">
        <v>10</v>
      </c>
      <c r="BG349" s="151">
        <v>4</v>
      </c>
      <c r="BH349" s="151">
        <v>206</v>
      </c>
      <c r="BI349" s="151">
        <v>31</v>
      </c>
      <c r="BJ349" s="151">
        <v>36</v>
      </c>
      <c r="BK349" s="151">
        <v>147</v>
      </c>
      <c r="BL349" s="151">
        <v>204</v>
      </c>
      <c r="BM349" s="151">
        <v>216</v>
      </c>
      <c r="BN349" s="151">
        <v>21</v>
      </c>
      <c r="BO349" s="151">
        <v>445</v>
      </c>
      <c r="BP349" s="151">
        <v>1</v>
      </c>
      <c r="BQ349" s="151">
        <v>86</v>
      </c>
      <c r="BR349" s="151">
        <v>1223</v>
      </c>
      <c r="BS349" s="151">
        <v>472</v>
      </c>
      <c r="BT349" s="151">
        <v>61</v>
      </c>
      <c r="BU349" s="151">
        <v>79</v>
      </c>
      <c r="BV349" s="151">
        <v>4</v>
      </c>
      <c r="BW349" s="151">
        <v>71</v>
      </c>
      <c r="BX349" s="151">
        <v>38</v>
      </c>
      <c r="BY349" s="151">
        <v>857</v>
      </c>
      <c r="BZ349" s="151">
        <v>242</v>
      </c>
      <c r="CA349" s="151">
        <v>5</v>
      </c>
      <c r="CB349" s="151">
        <v>16</v>
      </c>
      <c r="CC349" s="151">
        <v>218</v>
      </c>
      <c r="CD349" s="151">
        <v>63</v>
      </c>
      <c r="CE349" s="151">
        <v>17</v>
      </c>
      <c r="CF349" s="151">
        <v>94</v>
      </c>
      <c r="CG349" s="151">
        <v>40</v>
      </c>
      <c r="CH349" s="151">
        <v>58</v>
      </c>
      <c r="CI349" s="151">
        <v>8</v>
      </c>
      <c r="CJ349" s="151">
        <v>131</v>
      </c>
      <c r="CK349" s="151">
        <v>264</v>
      </c>
      <c r="CL349" s="151">
        <v>10</v>
      </c>
      <c r="CM349" s="151">
        <v>120</v>
      </c>
      <c r="CN349" s="151">
        <v>14</v>
      </c>
      <c r="CO349" s="151">
        <v>2</v>
      </c>
      <c r="CP349" s="151">
        <v>8</v>
      </c>
      <c r="CQ349" s="151">
        <v>0</v>
      </c>
      <c r="CR349" s="151">
        <v>85</v>
      </c>
      <c r="CS349" s="151">
        <v>11</v>
      </c>
      <c r="CT349" s="151">
        <v>7</v>
      </c>
      <c r="CU349" s="151">
        <v>23</v>
      </c>
      <c r="CV349" s="151">
        <v>6</v>
      </c>
      <c r="CW349" s="151">
        <v>41</v>
      </c>
      <c r="CX349" s="151">
        <v>53</v>
      </c>
      <c r="CY349" s="151">
        <v>38</v>
      </c>
      <c r="CZ349" s="151">
        <v>32</v>
      </c>
      <c r="DA349" s="151">
        <v>8</v>
      </c>
      <c r="DB349" s="151">
        <v>17</v>
      </c>
      <c r="DC349" s="151">
        <v>3</v>
      </c>
      <c r="DD349" s="151">
        <v>191</v>
      </c>
      <c r="DE349" s="151">
        <v>30</v>
      </c>
      <c r="DF349" s="151"/>
      <c r="DG349" s="151">
        <v>6</v>
      </c>
      <c r="DH349" s="151">
        <v>45</v>
      </c>
      <c r="DI349" s="151">
        <v>90</v>
      </c>
      <c r="DJ349" s="151">
        <v>3</v>
      </c>
      <c r="DK349" s="151">
        <v>7</v>
      </c>
      <c r="DL349" s="151">
        <v>3</v>
      </c>
      <c r="DM349" s="151">
        <v>4</v>
      </c>
      <c r="DN349" s="151">
        <v>144</v>
      </c>
      <c r="DO349" s="151">
        <v>8</v>
      </c>
      <c r="DP349" s="151">
        <v>156</v>
      </c>
      <c r="DQ349" s="151">
        <v>0</v>
      </c>
      <c r="DR349" s="151">
        <v>36</v>
      </c>
      <c r="DS349" s="151">
        <v>8</v>
      </c>
      <c r="DT349" s="151">
        <v>342</v>
      </c>
      <c r="DU349" s="151">
        <v>1</v>
      </c>
      <c r="DV349" s="151">
        <v>0</v>
      </c>
      <c r="DW349" s="151">
        <v>8</v>
      </c>
      <c r="DX349" s="151">
        <v>2</v>
      </c>
      <c r="DY349" s="151">
        <v>17</v>
      </c>
      <c r="DZ349" s="151">
        <v>4</v>
      </c>
      <c r="EA349" s="151">
        <v>2</v>
      </c>
      <c r="EB349" s="151">
        <v>4</v>
      </c>
      <c r="EC349" s="151">
        <v>5</v>
      </c>
      <c r="ED349" s="151"/>
      <c r="EE349" s="151">
        <v>31</v>
      </c>
      <c r="EF349" s="151">
        <v>7</v>
      </c>
      <c r="EG349" s="151">
        <v>9</v>
      </c>
      <c r="EH349" s="151">
        <v>4</v>
      </c>
      <c r="EI349" s="151"/>
      <c r="EJ349" s="151">
        <v>2</v>
      </c>
      <c r="EK349" s="151">
        <v>0</v>
      </c>
      <c r="EL349" s="151"/>
      <c r="EM349" s="151">
        <v>2</v>
      </c>
      <c r="EN349" s="151">
        <v>22</v>
      </c>
      <c r="EO349" s="151">
        <v>33</v>
      </c>
      <c r="EP349" s="151">
        <v>19</v>
      </c>
      <c r="EQ349" s="151">
        <v>4</v>
      </c>
      <c r="ER349" s="151">
        <v>0</v>
      </c>
      <c r="ES349" s="151">
        <v>13</v>
      </c>
      <c r="ET349" s="151">
        <v>30</v>
      </c>
      <c r="EU349" s="151"/>
      <c r="EV349" s="151">
        <v>5</v>
      </c>
      <c r="EW349" s="151">
        <v>0</v>
      </c>
      <c r="EX349" s="151">
        <v>12</v>
      </c>
      <c r="EY349" s="151">
        <v>18</v>
      </c>
      <c r="EZ349" s="151">
        <v>170</v>
      </c>
      <c r="FA349" s="151">
        <v>28</v>
      </c>
      <c r="FB349" s="151">
        <v>148</v>
      </c>
      <c r="FC349" s="151">
        <v>86</v>
      </c>
      <c r="FD349" s="151">
        <v>211</v>
      </c>
      <c r="FE349" s="151">
        <v>61</v>
      </c>
      <c r="FF349" s="151">
        <v>2</v>
      </c>
      <c r="FG349" s="151">
        <v>1166</v>
      </c>
      <c r="FH349" s="151">
        <v>244</v>
      </c>
      <c r="FI349" s="151">
        <v>671</v>
      </c>
      <c r="FJ349" s="151">
        <v>230</v>
      </c>
      <c r="FK349" s="151">
        <v>2</v>
      </c>
      <c r="FL349" s="151">
        <v>1021</v>
      </c>
      <c r="FM349" s="151">
        <v>35</v>
      </c>
      <c r="FN349" s="151">
        <v>48</v>
      </c>
      <c r="FO349" s="151">
        <v>28</v>
      </c>
      <c r="FP349" s="151">
        <v>50</v>
      </c>
      <c r="FQ349" s="151">
        <v>4</v>
      </c>
      <c r="FR349" s="151">
        <v>1</v>
      </c>
      <c r="FS349" s="151">
        <v>0</v>
      </c>
      <c r="FT349" s="151">
        <v>10</v>
      </c>
      <c r="FU349" s="151">
        <v>13</v>
      </c>
      <c r="FV349" s="151"/>
      <c r="FW349" s="151">
        <v>4</v>
      </c>
      <c r="FX349" s="151">
        <v>1</v>
      </c>
      <c r="FY349" s="151">
        <v>124</v>
      </c>
      <c r="FZ349" s="151">
        <v>10</v>
      </c>
      <c r="GA349" s="151">
        <v>1</v>
      </c>
      <c r="GB349" s="151">
        <v>56</v>
      </c>
      <c r="GC349" s="151">
        <v>66</v>
      </c>
      <c r="GD349" s="151">
        <v>95</v>
      </c>
      <c r="GE349" s="151">
        <v>18</v>
      </c>
      <c r="GF349" s="151">
        <v>9</v>
      </c>
      <c r="GG349" s="151"/>
      <c r="GH349" s="151">
        <v>1</v>
      </c>
      <c r="GI349" s="151">
        <v>114</v>
      </c>
      <c r="GJ349" s="151">
        <v>52</v>
      </c>
      <c r="GK349" s="151">
        <v>5</v>
      </c>
      <c r="GL349" s="151">
        <v>18</v>
      </c>
      <c r="GM349" s="151">
        <v>18</v>
      </c>
      <c r="GN349" s="151">
        <v>1</v>
      </c>
      <c r="GO349" s="151">
        <v>4</v>
      </c>
      <c r="GP349" s="151">
        <v>7</v>
      </c>
      <c r="GQ349" s="151">
        <v>104</v>
      </c>
      <c r="GR349" s="151">
        <v>3</v>
      </c>
      <c r="GS349" s="151">
        <v>2</v>
      </c>
      <c r="GT349" s="151">
        <v>114</v>
      </c>
      <c r="GU349" s="151">
        <v>2</v>
      </c>
      <c r="GV349" s="151">
        <v>116</v>
      </c>
      <c r="GW349" s="151"/>
      <c r="GX349" s="151">
        <v>147</v>
      </c>
      <c r="GY349" s="151">
        <v>30</v>
      </c>
      <c r="GZ349" s="151">
        <v>1</v>
      </c>
      <c r="HA349" s="151">
        <v>46</v>
      </c>
      <c r="HB349" s="151">
        <v>6</v>
      </c>
      <c r="HC349" s="151">
        <v>45</v>
      </c>
      <c r="HD349" s="151"/>
      <c r="HE349" s="151"/>
      <c r="HF349" s="151">
        <v>14</v>
      </c>
      <c r="HG349" s="151">
        <v>93</v>
      </c>
      <c r="HH349" s="151">
        <v>130</v>
      </c>
      <c r="HI349" s="151"/>
      <c r="HJ349" s="151">
        <v>3</v>
      </c>
      <c r="HK349" s="151"/>
      <c r="HL349" s="151">
        <v>243</v>
      </c>
      <c r="HM349" s="151"/>
      <c r="HN349" s="151">
        <v>39</v>
      </c>
      <c r="HO349" s="151">
        <v>10</v>
      </c>
      <c r="HP349" s="151"/>
      <c r="HQ349" s="151">
        <v>5</v>
      </c>
      <c r="HR349" s="151">
        <v>14</v>
      </c>
      <c r="HS349" s="151">
        <v>86</v>
      </c>
      <c r="HT349" s="151">
        <v>3</v>
      </c>
      <c r="HU349" s="151">
        <v>51</v>
      </c>
      <c r="HV349" s="151">
        <v>23</v>
      </c>
      <c r="HW349" s="151">
        <v>38</v>
      </c>
      <c r="HX349" s="151">
        <v>110</v>
      </c>
      <c r="HY349" s="151">
        <v>28</v>
      </c>
      <c r="HZ349" s="151">
        <v>49</v>
      </c>
      <c r="IA349" s="151">
        <v>5</v>
      </c>
      <c r="IB349" s="151">
        <v>4</v>
      </c>
      <c r="IC349" s="151">
        <v>1167</v>
      </c>
      <c r="ID349" s="151">
        <v>79</v>
      </c>
      <c r="IE349" s="151">
        <v>603</v>
      </c>
      <c r="IF349" s="151">
        <v>17</v>
      </c>
      <c r="IG349" s="151"/>
      <c r="IH349" s="151">
        <v>42</v>
      </c>
      <c r="II349" s="151">
        <v>3</v>
      </c>
      <c r="IJ349" s="151">
        <v>29</v>
      </c>
      <c r="IK349" s="151">
        <v>4</v>
      </c>
      <c r="IL349" s="151">
        <v>138</v>
      </c>
      <c r="IM349" s="151">
        <v>28</v>
      </c>
      <c r="IN349" s="151">
        <v>84</v>
      </c>
      <c r="IO349" s="151">
        <v>12</v>
      </c>
      <c r="IP349" s="151">
        <v>3</v>
      </c>
      <c r="IQ349" s="151">
        <v>75</v>
      </c>
      <c r="IR349" s="151">
        <v>17</v>
      </c>
      <c r="IS349" s="151">
        <v>49</v>
      </c>
      <c r="IT349" s="151">
        <v>150</v>
      </c>
      <c r="IU349" s="151"/>
      <c r="IV349" s="151">
        <v>2</v>
      </c>
      <c r="IW349" s="151">
        <v>14</v>
      </c>
      <c r="IX349" s="151">
        <v>8</v>
      </c>
      <c r="IY349" s="151">
        <v>83</v>
      </c>
      <c r="IZ349" s="151"/>
      <c r="JA349" s="151">
        <v>27</v>
      </c>
      <c r="JB349" s="151">
        <v>76</v>
      </c>
      <c r="JC349" s="151">
        <v>10</v>
      </c>
      <c r="JD349" s="151">
        <v>21</v>
      </c>
      <c r="JE349" s="151">
        <v>41</v>
      </c>
      <c r="JF349" s="151">
        <v>7</v>
      </c>
      <c r="JG349" s="151"/>
      <c r="JH349" s="151">
        <v>266</v>
      </c>
      <c r="JI349" s="151">
        <v>4</v>
      </c>
      <c r="JJ349" s="151">
        <v>16</v>
      </c>
      <c r="JK349" s="151">
        <v>43</v>
      </c>
      <c r="JL349" s="151">
        <v>1057</v>
      </c>
      <c r="JM349" s="151">
        <v>2676</v>
      </c>
      <c r="JN349" s="151">
        <v>3480</v>
      </c>
      <c r="JO349" s="151">
        <v>1988</v>
      </c>
      <c r="JP349" s="151">
        <v>4742</v>
      </c>
      <c r="JQ349" s="151">
        <v>1095</v>
      </c>
      <c r="JR349" s="151">
        <v>1703</v>
      </c>
      <c r="JS349" s="151">
        <v>107</v>
      </c>
      <c r="JT349" s="151">
        <v>3580</v>
      </c>
      <c r="JU349" s="151">
        <v>293</v>
      </c>
      <c r="JV349" s="151"/>
      <c r="JW349" s="151">
        <v>2799</v>
      </c>
      <c r="JX349" s="151">
        <v>525</v>
      </c>
      <c r="JY349" s="151">
        <v>299</v>
      </c>
      <c r="JZ349" s="151">
        <v>985</v>
      </c>
      <c r="KA349" s="151">
        <v>1020</v>
      </c>
      <c r="KB349" s="151">
        <v>454</v>
      </c>
      <c r="KC349" s="151">
        <v>644</v>
      </c>
      <c r="KD349" s="151">
        <v>3157</v>
      </c>
      <c r="KE349" s="151">
        <v>1357</v>
      </c>
      <c r="KF349" s="151">
        <v>394</v>
      </c>
      <c r="KG349" s="151">
        <v>9</v>
      </c>
      <c r="KH349" s="151">
        <v>334</v>
      </c>
      <c r="KI349" s="151">
        <v>7548</v>
      </c>
      <c r="KJ349" s="151">
        <v>2200</v>
      </c>
      <c r="KK349" s="151">
        <v>315</v>
      </c>
      <c r="KL349" s="151">
        <v>2962</v>
      </c>
      <c r="KM349" s="151">
        <v>1581</v>
      </c>
      <c r="KN349" s="151">
        <v>4356</v>
      </c>
      <c r="KO349" s="151">
        <v>220</v>
      </c>
      <c r="KP349" s="151">
        <v>310</v>
      </c>
      <c r="KQ349" s="151">
        <v>798</v>
      </c>
      <c r="KR349" s="151">
        <v>181</v>
      </c>
      <c r="KS349" s="151">
        <v>10512</v>
      </c>
      <c r="KT349" s="151">
        <v>799</v>
      </c>
      <c r="KU349" s="151">
        <v>58</v>
      </c>
      <c r="KV349" s="151">
        <v>872</v>
      </c>
      <c r="KW349" s="151">
        <v>556</v>
      </c>
      <c r="KX349" s="151">
        <v>21326</v>
      </c>
      <c r="KY349" s="151">
        <v>8638</v>
      </c>
      <c r="KZ349" s="151">
        <v>424</v>
      </c>
      <c r="LA349" s="151">
        <v>6554</v>
      </c>
      <c r="LB349" s="151">
        <v>7446</v>
      </c>
      <c r="LC349" s="151">
        <v>18</v>
      </c>
      <c r="LD349" s="151">
        <v>7415</v>
      </c>
      <c r="LE349" s="151">
        <v>6340</v>
      </c>
      <c r="LF349" s="151">
        <v>6512</v>
      </c>
      <c r="LG349" s="151">
        <v>1948</v>
      </c>
      <c r="LH349" s="151">
        <v>802</v>
      </c>
      <c r="LI349" s="151">
        <v>354</v>
      </c>
      <c r="LJ349" s="151">
        <v>1985</v>
      </c>
      <c r="LK349" s="151">
        <v>14</v>
      </c>
      <c r="LL349" s="151"/>
      <c r="LM349" s="151">
        <v>1</v>
      </c>
      <c r="LN349" s="151">
        <v>8518</v>
      </c>
      <c r="LO349" s="151">
        <v>614</v>
      </c>
      <c r="LP349" s="151">
        <v>947</v>
      </c>
      <c r="LQ349" s="151">
        <v>337</v>
      </c>
      <c r="LR349" s="151">
        <v>840</v>
      </c>
      <c r="LS349" s="151">
        <v>3902</v>
      </c>
      <c r="LT349" s="151">
        <v>13009</v>
      </c>
      <c r="LU349" s="151">
        <v>7900</v>
      </c>
      <c r="LV349" s="151">
        <v>1812</v>
      </c>
      <c r="LW349" s="151">
        <v>3162</v>
      </c>
      <c r="LX349" s="151">
        <v>7467</v>
      </c>
      <c r="LY349" s="151">
        <v>4804</v>
      </c>
      <c r="LZ349" s="151">
        <v>2487</v>
      </c>
      <c r="MA349" s="151">
        <v>10258</v>
      </c>
      <c r="MB349" s="151">
        <v>2338</v>
      </c>
      <c r="MC349" s="151">
        <v>814</v>
      </c>
      <c r="MD349" s="151">
        <v>247</v>
      </c>
      <c r="ME349" s="151">
        <v>7</v>
      </c>
      <c r="MF349" s="151">
        <v>2204</v>
      </c>
      <c r="MG349" s="151">
        <v>6556</v>
      </c>
      <c r="MH349" s="151">
        <v>35984</v>
      </c>
      <c r="MI349" s="151">
        <v>4329</v>
      </c>
      <c r="MJ349" s="151">
        <v>1416</v>
      </c>
      <c r="MK349" s="151">
        <v>1203</v>
      </c>
      <c r="ML349" s="151">
        <v>3554</v>
      </c>
      <c r="MM349" s="151">
        <v>1618</v>
      </c>
      <c r="MN349" s="151">
        <v>1164</v>
      </c>
      <c r="MO349" s="151">
        <v>1971</v>
      </c>
      <c r="MP349" s="151">
        <v>2994</v>
      </c>
      <c r="MQ349" s="151"/>
      <c r="MR349" s="151">
        <v>21</v>
      </c>
      <c r="MS349" s="151">
        <v>1838</v>
      </c>
      <c r="MT349" s="151">
        <v>7628</v>
      </c>
      <c r="MU349" s="151">
        <v>81</v>
      </c>
      <c r="MV349" s="151">
        <v>645</v>
      </c>
      <c r="MW349" s="151">
        <v>3347</v>
      </c>
      <c r="MX349" s="151">
        <v>424</v>
      </c>
      <c r="MY349" s="151">
        <v>2885</v>
      </c>
      <c r="MZ349" s="151">
        <v>409</v>
      </c>
      <c r="NA349" s="151">
        <v>23568</v>
      </c>
      <c r="NB349" s="151">
        <v>4816</v>
      </c>
      <c r="NC349" s="151">
        <v>496</v>
      </c>
      <c r="ND349" s="151">
        <v>840</v>
      </c>
      <c r="NE349" s="151">
        <v>274</v>
      </c>
      <c r="NF349" s="151">
        <v>233</v>
      </c>
      <c r="NG349" s="151">
        <v>331</v>
      </c>
      <c r="NH349" s="151">
        <v>182</v>
      </c>
      <c r="NI349" s="151">
        <v>595</v>
      </c>
      <c r="NJ349" s="151">
        <v>1679</v>
      </c>
      <c r="NK349" s="151">
        <v>166</v>
      </c>
      <c r="NL349" s="151">
        <v>288</v>
      </c>
      <c r="NM349" s="151">
        <v>251</v>
      </c>
      <c r="NN349" s="151">
        <v>784</v>
      </c>
      <c r="NO349" s="151">
        <v>1051</v>
      </c>
      <c r="NP349" s="151">
        <v>1506</v>
      </c>
      <c r="NQ349" s="151">
        <v>1278</v>
      </c>
      <c r="NR349" s="151">
        <v>3258</v>
      </c>
      <c r="NS349" s="151">
        <v>2042</v>
      </c>
      <c r="NT349" s="151">
        <v>2007</v>
      </c>
      <c r="NU349" s="151">
        <v>1866</v>
      </c>
      <c r="NV349" s="151">
        <v>304</v>
      </c>
      <c r="NW349" s="151">
        <v>1547</v>
      </c>
      <c r="NX349" s="151">
        <v>26</v>
      </c>
      <c r="NY349" s="151">
        <v>171</v>
      </c>
      <c r="NZ349" s="151">
        <v>990</v>
      </c>
      <c r="OA349" s="151">
        <v>25</v>
      </c>
      <c r="OB349" s="151">
        <v>446</v>
      </c>
      <c r="OC349" s="151">
        <v>862</v>
      </c>
      <c r="OD349" s="151"/>
      <c r="OE349" s="151">
        <v>2184</v>
      </c>
      <c r="OF349" s="151">
        <v>19</v>
      </c>
      <c r="OG349" s="151">
        <v>33</v>
      </c>
      <c r="OH349" s="151">
        <v>15</v>
      </c>
      <c r="OI349" s="151">
        <v>91</v>
      </c>
      <c r="OJ349" s="151">
        <v>1144</v>
      </c>
      <c r="OK349" s="151">
        <v>670</v>
      </c>
      <c r="OL349" s="151">
        <v>5014</v>
      </c>
      <c r="OM349" s="151">
        <v>36</v>
      </c>
      <c r="ON349" s="151">
        <v>12</v>
      </c>
      <c r="OO349" s="152">
        <v>1551</v>
      </c>
      <c r="OP349" s="142">
        <v>382821</v>
      </c>
      <c r="OQ349" s="153">
        <v>1879</v>
      </c>
      <c r="OR349" s="151"/>
      <c r="OS349" s="151"/>
      <c r="OT349" s="151"/>
      <c r="OU349" s="151"/>
      <c r="OV349" s="151"/>
      <c r="OW349" s="151">
        <v>975</v>
      </c>
      <c r="OX349" s="151">
        <v>-1588</v>
      </c>
      <c r="OY349" s="151"/>
      <c r="OZ349" s="151"/>
      <c r="PA349" s="151"/>
      <c r="PB349" s="151"/>
      <c r="PC349" s="151"/>
      <c r="PD349" s="151"/>
      <c r="PE349" s="151"/>
      <c r="PF349" s="151"/>
      <c r="PG349" s="151"/>
      <c r="PH349" s="151"/>
      <c r="PI349" s="151"/>
      <c r="PJ349" s="154"/>
      <c r="PK349" s="142">
        <v>1266</v>
      </c>
      <c r="PL349" s="142">
        <v>384086</v>
      </c>
    </row>
    <row r="350" spans="1:428" ht="15" x14ac:dyDescent="0.25">
      <c r="A350" s="156">
        <v>561700</v>
      </c>
      <c r="B350" s="157" t="s">
        <v>742</v>
      </c>
      <c r="C350" s="147" t="s">
        <v>527</v>
      </c>
      <c r="D350" s="153">
        <v>12</v>
      </c>
      <c r="E350" s="151">
        <v>136</v>
      </c>
      <c r="F350" s="151">
        <v>72</v>
      </c>
      <c r="G350" s="151">
        <v>58</v>
      </c>
      <c r="H350" s="151">
        <v>40</v>
      </c>
      <c r="I350" s="151">
        <v>51</v>
      </c>
      <c r="J350" s="151">
        <v>52</v>
      </c>
      <c r="K350" s="151">
        <v>43</v>
      </c>
      <c r="L350" s="151">
        <v>60</v>
      </c>
      <c r="M350" s="151">
        <v>21</v>
      </c>
      <c r="N350" s="151">
        <v>1</v>
      </c>
      <c r="O350" s="151">
        <v>4</v>
      </c>
      <c r="P350" s="151">
        <v>27</v>
      </c>
      <c r="Q350" s="151">
        <v>190</v>
      </c>
      <c r="R350" s="151">
        <v>175</v>
      </c>
      <c r="S350" s="151">
        <v>56</v>
      </c>
      <c r="T350" s="151">
        <v>101</v>
      </c>
      <c r="U350" s="151">
        <v>77</v>
      </c>
      <c r="V350" s="151">
        <v>124</v>
      </c>
      <c r="W350" s="151">
        <v>286</v>
      </c>
      <c r="X350" s="151">
        <v>499</v>
      </c>
      <c r="Y350" s="151">
        <v>324</v>
      </c>
      <c r="Z350" s="151">
        <v>398</v>
      </c>
      <c r="AA350" s="151">
        <v>7</v>
      </c>
      <c r="AB350" s="151">
        <v>30</v>
      </c>
      <c r="AC350" s="151">
        <v>6</v>
      </c>
      <c r="AD350" s="151">
        <v>262</v>
      </c>
      <c r="AE350" s="151">
        <v>63</v>
      </c>
      <c r="AF350" s="151">
        <v>143</v>
      </c>
      <c r="AG350" s="151">
        <v>109</v>
      </c>
      <c r="AH350" s="151">
        <v>904</v>
      </c>
      <c r="AI350" s="151">
        <v>115</v>
      </c>
      <c r="AJ350" s="151">
        <v>140</v>
      </c>
      <c r="AK350" s="151">
        <v>118</v>
      </c>
      <c r="AL350" s="151">
        <v>271</v>
      </c>
      <c r="AM350" s="151">
        <v>200</v>
      </c>
      <c r="AN350" s="151">
        <v>170</v>
      </c>
      <c r="AO350" s="151">
        <v>89</v>
      </c>
      <c r="AP350" s="151">
        <v>68</v>
      </c>
      <c r="AQ350" s="151">
        <v>69</v>
      </c>
      <c r="AR350" s="151">
        <v>15</v>
      </c>
      <c r="AS350" s="151">
        <v>68</v>
      </c>
      <c r="AT350" s="151">
        <v>24</v>
      </c>
      <c r="AU350" s="151">
        <v>60</v>
      </c>
      <c r="AV350" s="151">
        <v>17</v>
      </c>
      <c r="AW350" s="151">
        <v>31</v>
      </c>
      <c r="AX350" s="151">
        <v>7</v>
      </c>
      <c r="AY350" s="151">
        <v>6</v>
      </c>
      <c r="AZ350" s="151">
        <v>8</v>
      </c>
      <c r="BA350" s="151">
        <v>6</v>
      </c>
      <c r="BB350" s="151">
        <v>11</v>
      </c>
      <c r="BC350" s="151">
        <v>8</v>
      </c>
      <c r="BD350" s="151">
        <v>152</v>
      </c>
      <c r="BE350" s="151">
        <v>38</v>
      </c>
      <c r="BF350" s="151">
        <v>7</v>
      </c>
      <c r="BG350" s="151">
        <v>2</v>
      </c>
      <c r="BH350" s="151">
        <v>32</v>
      </c>
      <c r="BI350" s="151">
        <v>13</v>
      </c>
      <c r="BJ350" s="151">
        <v>18</v>
      </c>
      <c r="BK350" s="151">
        <v>21</v>
      </c>
      <c r="BL350" s="151">
        <v>34</v>
      </c>
      <c r="BM350" s="151">
        <v>31</v>
      </c>
      <c r="BN350" s="151">
        <v>15</v>
      </c>
      <c r="BO350" s="151">
        <v>24</v>
      </c>
      <c r="BP350" s="151">
        <v>24</v>
      </c>
      <c r="BQ350" s="151">
        <v>28</v>
      </c>
      <c r="BR350" s="151">
        <v>72</v>
      </c>
      <c r="BS350" s="151">
        <v>59</v>
      </c>
      <c r="BT350" s="151">
        <v>11</v>
      </c>
      <c r="BU350" s="151">
        <v>11</v>
      </c>
      <c r="BV350" s="151">
        <v>9</v>
      </c>
      <c r="BW350" s="151">
        <v>17</v>
      </c>
      <c r="BX350" s="151">
        <v>20</v>
      </c>
      <c r="BY350" s="151">
        <v>84</v>
      </c>
      <c r="BZ350" s="151">
        <v>89</v>
      </c>
      <c r="CA350" s="151">
        <v>68</v>
      </c>
      <c r="CB350" s="151">
        <v>9</v>
      </c>
      <c r="CC350" s="151">
        <v>37</v>
      </c>
      <c r="CD350" s="151">
        <v>10</v>
      </c>
      <c r="CE350" s="151">
        <v>10</v>
      </c>
      <c r="CF350" s="151">
        <v>18</v>
      </c>
      <c r="CG350" s="151">
        <v>25</v>
      </c>
      <c r="CH350" s="151">
        <v>26</v>
      </c>
      <c r="CI350" s="151">
        <v>3</v>
      </c>
      <c r="CJ350" s="151">
        <v>40</v>
      </c>
      <c r="CK350" s="151">
        <v>28</v>
      </c>
      <c r="CL350" s="151">
        <v>6</v>
      </c>
      <c r="CM350" s="151">
        <v>45</v>
      </c>
      <c r="CN350" s="151">
        <v>8</v>
      </c>
      <c r="CO350" s="151">
        <v>1</v>
      </c>
      <c r="CP350" s="151">
        <v>29</v>
      </c>
      <c r="CQ350" s="151">
        <v>5</v>
      </c>
      <c r="CR350" s="151">
        <v>37</v>
      </c>
      <c r="CS350" s="151">
        <v>9</v>
      </c>
      <c r="CT350" s="151">
        <v>17</v>
      </c>
      <c r="CU350" s="151">
        <v>16</v>
      </c>
      <c r="CV350" s="151">
        <v>8</v>
      </c>
      <c r="CW350" s="151">
        <v>18</v>
      </c>
      <c r="CX350" s="151">
        <v>14</v>
      </c>
      <c r="CY350" s="151">
        <v>4</v>
      </c>
      <c r="CZ350" s="151">
        <v>17</v>
      </c>
      <c r="DA350" s="151">
        <v>35</v>
      </c>
      <c r="DB350" s="151">
        <v>5</v>
      </c>
      <c r="DC350" s="151">
        <v>29</v>
      </c>
      <c r="DD350" s="151">
        <v>31</v>
      </c>
      <c r="DE350" s="151">
        <v>4</v>
      </c>
      <c r="DF350" s="151">
        <v>7</v>
      </c>
      <c r="DG350" s="151">
        <v>3</v>
      </c>
      <c r="DH350" s="151">
        <v>32</v>
      </c>
      <c r="DI350" s="151">
        <v>11</v>
      </c>
      <c r="DJ350" s="151">
        <v>0</v>
      </c>
      <c r="DK350" s="151">
        <v>0</v>
      </c>
      <c r="DL350" s="151">
        <v>0</v>
      </c>
      <c r="DM350" s="151">
        <v>0</v>
      </c>
      <c r="DN350" s="151">
        <v>1</v>
      </c>
      <c r="DO350" s="151">
        <v>0</v>
      </c>
      <c r="DP350" s="151">
        <v>21</v>
      </c>
      <c r="DQ350" s="151">
        <v>2</v>
      </c>
      <c r="DR350" s="151">
        <v>5</v>
      </c>
      <c r="DS350" s="151">
        <v>35</v>
      </c>
      <c r="DT350" s="151">
        <v>9</v>
      </c>
      <c r="DU350" s="151">
        <v>1</v>
      </c>
      <c r="DV350" s="151">
        <v>2</v>
      </c>
      <c r="DW350" s="151">
        <v>17</v>
      </c>
      <c r="DX350" s="151">
        <v>4</v>
      </c>
      <c r="DY350" s="151">
        <v>9</v>
      </c>
      <c r="DZ350" s="151">
        <v>3</v>
      </c>
      <c r="EA350" s="151">
        <v>5</v>
      </c>
      <c r="EB350" s="151">
        <v>1</v>
      </c>
      <c r="EC350" s="151">
        <v>0</v>
      </c>
      <c r="ED350" s="151">
        <v>1</v>
      </c>
      <c r="EE350" s="151">
        <v>19</v>
      </c>
      <c r="EF350" s="151">
        <v>0</v>
      </c>
      <c r="EG350" s="151">
        <v>24</v>
      </c>
      <c r="EH350" s="151">
        <v>9</v>
      </c>
      <c r="EI350" s="151">
        <v>10</v>
      </c>
      <c r="EJ350" s="151">
        <v>17</v>
      </c>
      <c r="EK350" s="151">
        <v>10</v>
      </c>
      <c r="EL350" s="151">
        <v>19</v>
      </c>
      <c r="EM350" s="151">
        <v>0</v>
      </c>
      <c r="EN350" s="151">
        <v>12</v>
      </c>
      <c r="EO350" s="151">
        <v>25</v>
      </c>
      <c r="EP350" s="151">
        <v>7</v>
      </c>
      <c r="EQ350" s="151">
        <v>14</v>
      </c>
      <c r="ER350" s="151">
        <v>15</v>
      </c>
      <c r="ES350" s="151">
        <v>143</v>
      </c>
      <c r="ET350" s="151">
        <v>11</v>
      </c>
      <c r="EU350" s="151">
        <v>25</v>
      </c>
      <c r="EV350" s="151">
        <v>17</v>
      </c>
      <c r="EW350" s="151">
        <v>0</v>
      </c>
      <c r="EX350" s="151">
        <v>22</v>
      </c>
      <c r="EY350" s="151">
        <v>111</v>
      </c>
      <c r="EZ350" s="151">
        <v>41</v>
      </c>
      <c r="FA350" s="151">
        <v>97</v>
      </c>
      <c r="FB350" s="151">
        <v>104</v>
      </c>
      <c r="FC350" s="151">
        <v>126</v>
      </c>
      <c r="FD350" s="151">
        <v>118</v>
      </c>
      <c r="FE350" s="151">
        <v>86</v>
      </c>
      <c r="FF350" s="151">
        <v>71</v>
      </c>
      <c r="FG350" s="151">
        <v>226</v>
      </c>
      <c r="FH350" s="151">
        <v>55</v>
      </c>
      <c r="FI350" s="151">
        <v>28</v>
      </c>
      <c r="FJ350" s="151">
        <v>41</v>
      </c>
      <c r="FK350" s="151">
        <v>37</v>
      </c>
      <c r="FL350" s="151">
        <v>105</v>
      </c>
      <c r="FM350" s="151">
        <v>15</v>
      </c>
      <c r="FN350" s="151">
        <v>17</v>
      </c>
      <c r="FO350" s="151">
        <v>7</v>
      </c>
      <c r="FP350" s="151">
        <v>7</v>
      </c>
      <c r="FQ350" s="151">
        <v>36</v>
      </c>
      <c r="FR350" s="151">
        <v>24</v>
      </c>
      <c r="FS350" s="151">
        <v>6</v>
      </c>
      <c r="FT350" s="151">
        <v>13</v>
      </c>
      <c r="FU350" s="151">
        <v>13</v>
      </c>
      <c r="FV350" s="151">
        <v>18</v>
      </c>
      <c r="FW350" s="151">
        <v>49</v>
      </c>
      <c r="FX350" s="151">
        <v>16</v>
      </c>
      <c r="FY350" s="151">
        <v>39</v>
      </c>
      <c r="FZ350" s="151">
        <v>38</v>
      </c>
      <c r="GA350" s="151">
        <v>7</v>
      </c>
      <c r="GB350" s="151">
        <v>6</v>
      </c>
      <c r="GC350" s="151">
        <v>7</v>
      </c>
      <c r="GD350" s="151">
        <v>6</v>
      </c>
      <c r="GE350" s="151">
        <v>13</v>
      </c>
      <c r="GF350" s="151">
        <v>0</v>
      </c>
      <c r="GG350" s="151">
        <v>3</v>
      </c>
      <c r="GH350" s="151">
        <v>18</v>
      </c>
      <c r="GI350" s="151">
        <v>28</v>
      </c>
      <c r="GJ350" s="151">
        <v>57</v>
      </c>
      <c r="GK350" s="151">
        <v>54</v>
      </c>
      <c r="GL350" s="151">
        <v>36</v>
      </c>
      <c r="GM350" s="151">
        <v>25</v>
      </c>
      <c r="GN350" s="151">
        <v>5</v>
      </c>
      <c r="GO350" s="151">
        <v>13</v>
      </c>
      <c r="GP350" s="151">
        <v>14</v>
      </c>
      <c r="GQ350" s="151">
        <v>107</v>
      </c>
      <c r="GR350" s="151">
        <v>71</v>
      </c>
      <c r="GS350" s="151">
        <v>79</v>
      </c>
      <c r="GT350" s="151">
        <v>60</v>
      </c>
      <c r="GU350" s="151">
        <v>55</v>
      </c>
      <c r="GV350" s="151">
        <v>126</v>
      </c>
      <c r="GW350" s="151">
        <v>35</v>
      </c>
      <c r="GX350" s="151">
        <v>131</v>
      </c>
      <c r="GY350" s="151">
        <v>284</v>
      </c>
      <c r="GZ350" s="151">
        <v>40</v>
      </c>
      <c r="HA350" s="151">
        <v>168</v>
      </c>
      <c r="HB350" s="151">
        <v>62</v>
      </c>
      <c r="HC350" s="151">
        <v>93</v>
      </c>
      <c r="HD350" s="151">
        <v>19</v>
      </c>
      <c r="HE350" s="151">
        <v>17</v>
      </c>
      <c r="HF350" s="151">
        <v>52</v>
      </c>
      <c r="HG350" s="151">
        <v>76</v>
      </c>
      <c r="HH350" s="151">
        <v>107</v>
      </c>
      <c r="HI350" s="151">
        <v>39</v>
      </c>
      <c r="HJ350" s="151">
        <v>32</v>
      </c>
      <c r="HK350" s="151">
        <v>17</v>
      </c>
      <c r="HL350" s="151">
        <v>75</v>
      </c>
      <c r="HM350" s="151">
        <v>12</v>
      </c>
      <c r="HN350" s="151">
        <v>39</v>
      </c>
      <c r="HO350" s="151">
        <v>22</v>
      </c>
      <c r="HP350" s="151">
        <v>13</v>
      </c>
      <c r="HQ350" s="151">
        <v>6</v>
      </c>
      <c r="HR350" s="151">
        <v>15</v>
      </c>
      <c r="HS350" s="151">
        <v>2</v>
      </c>
      <c r="HT350" s="151">
        <v>4</v>
      </c>
      <c r="HU350" s="151">
        <v>86</v>
      </c>
      <c r="HV350" s="151">
        <v>168</v>
      </c>
      <c r="HW350" s="151">
        <v>318</v>
      </c>
      <c r="HX350" s="151">
        <v>368</v>
      </c>
      <c r="HY350" s="151">
        <v>69</v>
      </c>
      <c r="HZ350" s="151">
        <v>16</v>
      </c>
      <c r="IA350" s="151">
        <v>34</v>
      </c>
      <c r="IB350" s="151">
        <v>17</v>
      </c>
      <c r="IC350" s="151">
        <v>365</v>
      </c>
      <c r="ID350" s="151">
        <v>12</v>
      </c>
      <c r="IE350" s="151">
        <v>406</v>
      </c>
      <c r="IF350" s="151">
        <v>77</v>
      </c>
      <c r="IG350" s="151">
        <v>37</v>
      </c>
      <c r="IH350" s="151">
        <v>91</v>
      </c>
      <c r="II350" s="151">
        <v>269</v>
      </c>
      <c r="IJ350" s="151">
        <v>78</v>
      </c>
      <c r="IK350" s="151">
        <v>31</v>
      </c>
      <c r="IL350" s="151">
        <v>211</v>
      </c>
      <c r="IM350" s="151">
        <v>513</v>
      </c>
      <c r="IN350" s="151">
        <v>371</v>
      </c>
      <c r="IO350" s="151">
        <v>42</v>
      </c>
      <c r="IP350" s="151">
        <v>29</v>
      </c>
      <c r="IQ350" s="151">
        <v>159</v>
      </c>
      <c r="IR350" s="151">
        <v>14</v>
      </c>
      <c r="IS350" s="151">
        <v>86</v>
      </c>
      <c r="IT350" s="151">
        <v>86</v>
      </c>
      <c r="IU350" s="151">
        <v>26</v>
      </c>
      <c r="IV350" s="151">
        <v>32</v>
      </c>
      <c r="IW350" s="151">
        <v>23</v>
      </c>
      <c r="IX350" s="151">
        <v>76</v>
      </c>
      <c r="IY350" s="151">
        <v>40</v>
      </c>
      <c r="IZ350" s="151">
        <v>7</v>
      </c>
      <c r="JA350" s="151">
        <v>127</v>
      </c>
      <c r="JB350" s="151">
        <v>124</v>
      </c>
      <c r="JC350" s="151">
        <v>68</v>
      </c>
      <c r="JD350" s="151">
        <v>12</v>
      </c>
      <c r="JE350" s="151">
        <v>29</v>
      </c>
      <c r="JF350" s="151">
        <v>23</v>
      </c>
      <c r="JG350" s="151">
        <v>49</v>
      </c>
      <c r="JH350" s="151">
        <v>331</v>
      </c>
      <c r="JI350" s="151">
        <v>72</v>
      </c>
      <c r="JJ350" s="151">
        <v>14</v>
      </c>
      <c r="JK350" s="151">
        <v>45</v>
      </c>
      <c r="JL350" s="151">
        <v>428</v>
      </c>
      <c r="JM350" s="151">
        <v>855</v>
      </c>
      <c r="JN350" s="151">
        <v>1213</v>
      </c>
      <c r="JO350" s="151">
        <v>1098</v>
      </c>
      <c r="JP350" s="151">
        <v>1574</v>
      </c>
      <c r="JQ350" s="151">
        <v>386</v>
      </c>
      <c r="JR350" s="151">
        <v>1003</v>
      </c>
      <c r="JS350" s="151">
        <v>328</v>
      </c>
      <c r="JT350" s="151">
        <v>1607</v>
      </c>
      <c r="JU350" s="151">
        <v>152</v>
      </c>
      <c r="JV350" s="151"/>
      <c r="JW350" s="151">
        <v>1228</v>
      </c>
      <c r="JX350" s="151">
        <v>1145</v>
      </c>
      <c r="JY350" s="151">
        <v>2990</v>
      </c>
      <c r="JZ350" s="151">
        <v>695</v>
      </c>
      <c r="KA350" s="151">
        <v>429</v>
      </c>
      <c r="KB350" s="151">
        <v>961</v>
      </c>
      <c r="KC350" s="151">
        <v>569</v>
      </c>
      <c r="KD350" s="151">
        <v>618</v>
      </c>
      <c r="KE350" s="151">
        <v>786</v>
      </c>
      <c r="KF350" s="151">
        <v>955</v>
      </c>
      <c r="KG350" s="151">
        <v>380</v>
      </c>
      <c r="KH350" s="151">
        <v>8</v>
      </c>
      <c r="KI350" s="151">
        <v>274</v>
      </c>
      <c r="KJ350" s="151">
        <v>1844</v>
      </c>
      <c r="KK350" s="151">
        <v>38</v>
      </c>
      <c r="KL350" s="151">
        <v>1093</v>
      </c>
      <c r="KM350" s="151">
        <v>46</v>
      </c>
      <c r="KN350" s="151">
        <v>267</v>
      </c>
      <c r="KO350" s="151">
        <v>49</v>
      </c>
      <c r="KP350" s="151">
        <v>51</v>
      </c>
      <c r="KQ350" s="151">
        <v>97</v>
      </c>
      <c r="KR350" s="151">
        <v>16</v>
      </c>
      <c r="KS350" s="151">
        <v>367</v>
      </c>
      <c r="KT350" s="151">
        <v>204</v>
      </c>
      <c r="KU350" s="151">
        <v>17</v>
      </c>
      <c r="KV350" s="151">
        <v>51</v>
      </c>
      <c r="KW350" s="151">
        <v>52</v>
      </c>
      <c r="KX350" s="151">
        <v>458</v>
      </c>
      <c r="KY350" s="151">
        <v>454</v>
      </c>
      <c r="KZ350" s="151">
        <v>236</v>
      </c>
      <c r="LA350" s="151">
        <v>417</v>
      </c>
      <c r="LB350" s="151">
        <v>648</v>
      </c>
      <c r="LC350" s="151">
        <v>1</v>
      </c>
      <c r="LD350" s="151">
        <v>755</v>
      </c>
      <c r="LE350" s="151">
        <v>793</v>
      </c>
      <c r="LF350" s="151">
        <v>1486</v>
      </c>
      <c r="LG350" s="151">
        <v>158</v>
      </c>
      <c r="LH350" s="151">
        <v>411</v>
      </c>
      <c r="LI350" s="151">
        <v>1076</v>
      </c>
      <c r="LJ350" s="151">
        <v>8</v>
      </c>
      <c r="LK350" s="151">
        <v>198</v>
      </c>
      <c r="LL350" s="151">
        <v>293</v>
      </c>
      <c r="LM350" s="151">
        <v>261</v>
      </c>
      <c r="LN350" s="151">
        <v>74221</v>
      </c>
      <c r="LO350" s="151">
        <v>144</v>
      </c>
      <c r="LP350" s="151">
        <v>676</v>
      </c>
      <c r="LQ350" s="151">
        <v>45</v>
      </c>
      <c r="LR350" s="151">
        <v>1841</v>
      </c>
      <c r="LS350" s="151">
        <v>629</v>
      </c>
      <c r="LT350" s="151">
        <v>137</v>
      </c>
      <c r="LU350" s="151">
        <v>156</v>
      </c>
      <c r="LV350" s="151">
        <v>21</v>
      </c>
      <c r="LW350" s="151">
        <v>190</v>
      </c>
      <c r="LX350" s="151">
        <v>516</v>
      </c>
      <c r="LY350" s="151">
        <v>302</v>
      </c>
      <c r="LZ350" s="151">
        <v>67</v>
      </c>
      <c r="MA350" s="151">
        <v>555</v>
      </c>
      <c r="MB350" s="151">
        <v>222</v>
      </c>
      <c r="MC350" s="151">
        <v>100</v>
      </c>
      <c r="MD350" s="151">
        <v>32</v>
      </c>
      <c r="ME350" s="151">
        <v>75</v>
      </c>
      <c r="MF350" s="151">
        <v>215</v>
      </c>
      <c r="MG350" s="151">
        <v>1337</v>
      </c>
      <c r="MH350" s="151">
        <v>1493</v>
      </c>
      <c r="MI350" s="151">
        <v>1048</v>
      </c>
      <c r="MJ350" s="151">
        <v>182</v>
      </c>
      <c r="MK350" s="151">
        <v>526</v>
      </c>
      <c r="ML350" s="151">
        <v>329</v>
      </c>
      <c r="MM350" s="151">
        <v>191</v>
      </c>
      <c r="MN350" s="151">
        <v>239</v>
      </c>
      <c r="MO350" s="151">
        <v>247</v>
      </c>
      <c r="MP350" s="151">
        <v>492</v>
      </c>
      <c r="MQ350" s="151">
        <v>138</v>
      </c>
      <c r="MR350" s="151">
        <v>301</v>
      </c>
      <c r="MS350" s="151">
        <v>469</v>
      </c>
      <c r="MT350" s="151">
        <v>810</v>
      </c>
      <c r="MU350" s="151">
        <v>107</v>
      </c>
      <c r="MV350" s="151">
        <v>117</v>
      </c>
      <c r="MW350" s="151">
        <v>638</v>
      </c>
      <c r="MX350" s="151">
        <v>69</v>
      </c>
      <c r="MY350" s="151">
        <v>72</v>
      </c>
      <c r="MZ350" s="151">
        <v>73</v>
      </c>
      <c r="NA350" s="151">
        <v>3808</v>
      </c>
      <c r="NB350" s="151">
        <v>893</v>
      </c>
      <c r="NC350" s="151">
        <v>252</v>
      </c>
      <c r="ND350" s="151">
        <v>390</v>
      </c>
      <c r="NE350" s="151">
        <v>393</v>
      </c>
      <c r="NF350" s="151">
        <v>249</v>
      </c>
      <c r="NG350" s="151">
        <v>33</v>
      </c>
      <c r="NH350" s="151">
        <v>86</v>
      </c>
      <c r="NI350" s="151">
        <v>31</v>
      </c>
      <c r="NJ350" s="151">
        <v>95</v>
      </c>
      <c r="NK350" s="151">
        <v>86</v>
      </c>
      <c r="NL350" s="151">
        <v>110</v>
      </c>
      <c r="NM350" s="151">
        <v>585</v>
      </c>
      <c r="NN350" s="151">
        <v>520</v>
      </c>
      <c r="NO350" s="151">
        <v>2105</v>
      </c>
      <c r="NP350" s="151">
        <v>1538</v>
      </c>
      <c r="NQ350" s="151">
        <v>2099</v>
      </c>
      <c r="NR350" s="151">
        <v>225</v>
      </c>
      <c r="NS350" s="151">
        <v>263</v>
      </c>
      <c r="NT350" s="151">
        <v>73</v>
      </c>
      <c r="NU350" s="151">
        <v>87</v>
      </c>
      <c r="NV350" s="151">
        <v>58</v>
      </c>
      <c r="NW350" s="151">
        <v>245</v>
      </c>
      <c r="NX350" s="151">
        <v>18</v>
      </c>
      <c r="NY350" s="151">
        <v>51</v>
      </c>
      <c r="NZ350" s="151">
        <v>230</v>
      </c>
      <c r="OA350" s="151">
        <v>820</v>
      </c>
      <c r="OB350" s="151">
        <v>89</v>
      </c>
      <c r="OC350" s="151">
        <v>409</v>
      </c>
      <c r="OD350" s="151"/>
      <c r="OE350" s="151">
        <v>92</v>
      </c>
      <c r="OF350" s="151">
        <v>44</v>
      </c>
      <c r="OG350" s="151">
        <v>46</v>
      </c>
      <c r="OH350" s="151">
        <v>99</v>
      </c>
      <c r="OI350" s="151">
        <v>27</v>
      </c>
      <c r="OJ350" s="151">
        <v>1325</v>
      </c>
      <c r="OK350" s="151">
        <v>792</v>
      </c>
      <c r="OL350" s="151">
        <v>11375</v>
      </c>
      <c r="OM350" s="151">
        <v>70</v>
      </c>
      <c r="ON350" s="151">
        <v>137</v>
      </c>
      <c r="OO350" s="152">
        <v>1009</v>
      </c>
      <c r="OP350" s="142">
        <v>167973</v>
      </c>
      <c r="OQ350" s="153">
        <v>21348</v>
      </c>
      <c r="OR350" s="151"/>
      <c r="OS350" s="151"/>
      <c r="OT350" s="151"/>
      <c r="OU350" s="151"/>
      <c r="OV350" s="151"/>
      <c r="OW350" s="151">
        <v>58</v>
      </c>
      <c r="OX350" s="151"/>
      <c r="OY350" s="151"/>
      <c r="OZ350" s="151"/>
      <c r="PA350" s="151"/>
      <c r="PB350" s="151"/>
      <c r="PC350" s="151"/>
      <c r="PD350" s="151"/>
      <c r="PE350" s="151"/>
      <c r="PF350" s="151"/>
      <c r="PG350" s="151"/>
      <c r="PH350" s="151"/>
      <c r="PI350" s="151"/>
      <c r="PJ350" s="154"/>
      <c r="PK350" s="142">
        <v>21406</v>
      </c>
      <c r="PL350" s="142">
        <v>189379</v>
      </c>
    </row>
    <row r="351" spans="1:428" ht="15" x14ac:dyDescent="0.25">
      <c r="A351" s="156">
        <v>561100</v>
      </c>
      <c r="B351" s="157" t="s">
        <v>742</v>
      </c>
      <c r="C351" s="147" t="s">
        <v>528</v>
      </c>
      <c r="D351" s="153">
        <v>1</v>
      </c>
      <c r="E351" s="151"/>
      <c r="F351" s="151"/>
      <c r="G351" s="151"/>
      <c r="H351" s="151"/>
      <c r="I351" s="151">
        <v>0</v>
      </c>
      <c r="J351" s="151"/>
      <c r="K351" s="151"/>
      <c r="L351" s="151"/>
      <c r="M351" s="151"/>
      <c r="N351" s="151"/>
      <c r="O351" s="151"/>
      <c r="P351" s="151">
        <v>1</v>
      </c>
      <c r="Q351" s="151">
        <v>6</v>
      </c>
      <c r="R351" s="151">
        <v>5</v>
      </c>
      <c r="S351" s="151"/>
      <c r="T351" s="151"/>
      <c r="U351" s="151">
        <v>1</v>
      </c>
      <c r="V351" s="151">
        <v>1</v>
      </c>
      <c r="W351" s="151"/>
      <c r="X351" s="151">
        <v>17</v>
      </c>
      <c r="Y351" s="151">
        <v>41</v>
      </c>
      <c r="Z351" s="151"/>
      <c r="AA351" s="151">
        <v>2</v>
      </c>
      <c r="AB351" s="151">
        <v>13</v>
      </c>
      <c r="AC351" s="151">
        <v>1</v>
      </c>
      <c r="AD351" s="151">
        <v>45</v>
      </c>
      <c r="AE351" s="151">
        <v>15</v>
      </c>
      <c r="AF351" s="151">
        <v>91</v>
      </c>
      <c r="AG351" s="151">
        <v>38</v>
      </c>
      <c r="AH351" s="151">
        <v>151</v>
      </c>
      <c r="AI351" s="151">
        <v>38</v>
      </c>
      <c r="AJ351" s="151">
        <v>39</v>
      </c>
      <c r="AK351" s="151">
        <v>36</v>
      </c>
      <c r="AL351" s="151">
        <v>89</v>
      </c>
      <c r="AM351" s="151">
        <v>77</v>
      </c>
      <c r="AN351" s="151">
        <v>8</v>
      </c>
      <c r="AO351" s="151">
        <v>2</v>
      </c>
      <c r="AP351" s="151">
        <v>3</v>
      </c>
      <c r="AQ351" s="151">
        <v>3</v>
      </c>
      <c r="AR351" s="151"/>
      <c r="AS351" s="151">
        <v>1</v>
      </c>
      <c r="AT351" s="151">
        <v>0</v>
      </c>
      <c r="AU351" s="151">
        <v>1</v>
      </c>
      <c r="AV351" s="151">
        <v>1</v>
      </c>
      <c r="AW351" s="151">
        <v>1</v>
      </c>
      <c r="AX351" s="151"/>
      <c r="AY351" s="151">
        <v>0</v>
      </c>
      <c r="AZ351" s="151">
        <v>1</v>
      </c>
      <c r="BA351" s="151"/>
      <c r="BB351" s="151"/>
      <c r="BC351" s="151"/>
      <c r="BD351" s="151">
        <v>1</v>
      </c>
      <c r="BE351" s="151">
        <v>1</v>
      </c>
      <c r="BF351" s="151">
        <v>1</v>
      </c>
      <c r="BG351" s="151">
        <v>0</v>
      </c>
      <c r="BH351" s="151">
        <v>1</v>
      </c>
      <c r="BI351" s="151">
        <v>2</v>
      </c>
      <c r="BJ351" s="151">
        <v>0</v>
      </c>
      <c r="BK351" s="151">
        <v>1</v>
      </c>
      <c r="BL351" s="151">
        <v>0</v>
      </c>
      <c r="BM351" s="151">
        <v>0</v>
      </c>
      <c r="BN351" s="151">
        <v>1</v>
      </c>
      <c r="BO351" s="151">
        <v>2</v>
      </c>
      <c r="BP351" s="151">
        <v>1</v>
      </c>
      <c r="BQ351" s="151">
        <v>2</v>
      </c>
      <c r="BR351" s="151">
        <v>5</v>
      </c>
      <c r="BS351" s="151">
        <v>0</v>
      </c>
      <c r="BT351" s="151">
        <v>0</v>
      </c>
      <c r="BU351" s="151">
        <v>1</v>
      </c>
      <c r="BV351" s="151">
        <v>0</v>
      </c>
      <c r="BW351" s="151">
        <v>1</v>
      </c>
      <c r="BX351" s="151">
        <v>0</v>
      </c>
      <c r="BY351" s="151">
        <v>3</v>
      </c>
      <c r="BZ351" s="151">
        <v>2</v>
      </c>
      <c r="CA351" s="151">
        <v>3</v>
      </c>
      <c r="CB351" s="151">
        <v>0</v>
      </c>
      <c r="CC351" s="151">
        <v>1</v>
      </c>
      <c r="CD351" s="151">
        <v>0</v>
      </c>
      <c r="CE351" s="151">
        <v>1</v>
      </c>
      <c r="CF351" s="151">
        <v>2</v>
      </c>
      <c r="CG351" s="151">
        <v>1</v>
      </c>
      <c r="CH351" s="151">
        <v>1</v>
      </c>
      <c r="CI351" s="151"/>
      <c r="CJ351" s="151">
        <v>1</v>
      </c>
      <c r="CK351" s="151">
        <v>0</v>
      </c>
      <c r="CL351" s="151">
        <v>3</v>
      </c>
      <c r="CM351" s="151">
        <v>3</v>
      </c>
      <c r="CN351" s="151">
        <v>1</v>
      </c>
      <c r="CO351" s="151"/>
      <c r="CP351" s="151">
        <v>1</v>
      </c>
      <c r="CQ351" s="151">
        <v>1</v>
      </c>
      <c r="CR351" s="151">
        <v>3</v>
      </c>
      <c r="CS351" s="151"/>
      <c r="CT351" s="151"/>
      <c r="CU351" s="151">
        <v>1</v>
      </c>
      <c r="CV351" s="151">
        <v>0</v>
      </c>
      <c r="CW351" s="151">
        <v>0</v>
      </c>
      <c r="CX351" s="151">
        <v>0</v>
      </c>
      <c r="CY351" s="151"/>
      <c r="CZ351" s="151">
        <v>1</v>
      </c>
      <c r="DA351" s="151">
        <v>1</v>
      </c>
      <c r="DB351" s="151">
        <v>0</v>
      </c>
      <c r="DC351" s="151">
        <v>5</v>
      </c>
      <c r="DD351" s="151">
        <v>2</v>
      </c>
      <c r="DE351" s="151"/>
      <c r="DF351" s="151">
        <v>1</v>
      </c>
      <c r="DG351" s="151">
        <v>0</v>
      </c>
      <c r="DH351" s="151">
        <v>3</v>
      </c>
      <c r="DI351" s="151">
        <v>1</v>
      </c>
      <c r="DJ351" s="151">
        <v>0</v>
      </c>
      <c r="DK351" s="151">
        <v>0</v>
      </c>
      <c r="DL351" s="151">
        <v>0</v>
      </c>
      <c r="DM351" s="151">
        <v>0</v>
      </c>
      <c r="DN351" s="151">
        <v>0</v>
      </c>
      <c r="DO351" s="151">
        <v>0</v>
      </c>
      <c r="DP351" s="151">
        <v>0</v>
      </c>
      <c r="DQ351" s="151">
        <v>0</v>
      </c>
      <c r="DR351" s="151">
        <v>1</v>
      </c>
      <c r="DS351" s="151">
        <v>4</v>
      </c>
      <c r="DT351" s="151">
        <v>0</v>
      </c>
      <c r="DU351" s="151">
        <v>1</v>
      </c>
      <c r="DV351" s="151">
        <v>0</v>
      </c>
      <c r="DW351" s="151">
        <v>1</v>
      </c>
      <c r="DX351" s="151">
        <v>0</v>
      </c>
      <c r="DY351" s="151">
        <v>1</v>
      </c>
      <c r="DZ351" s="151">
        <v>0</v>
      </c>
      <c r="EA351" s="151">
        <v>0</v>
      </c>
      <c r="EB351" s="151">
        <v>1</v>
      </c>
      <c r="EC351" s="151">
        <v>0</v>
      </c>
      <c r="ED351" s="151">
        <v>0</v>
      </c>
      <c r="EE351" s="151">
        <v>1</v>
      </c>
      <c r="EF351" s="151">
        <v>0</v>
      </c>
      <c r="EG351" s="151">
        <v>0</v>
      </c>
      <c r="EH351" s="151">
        <v>0</v>
      </c>
      <c r="EI351" s="151">
        <v>1</v>
      </c>
      <c r="EJ351" s="151">
        <v>3</v>
      </c>
      <c r="EK351" s="151">
        <v>1</v>
      </c>
      <c r="EL351" s="151">
        <v>1</v>
      </c>
      <c r="EM351" s="151">
        <v>0</v>
      </c>
      <c r="EN351" s="151">
        <v>1</v>
      </c>
      <c r="EO351" s="151">
        <v>0</v>
      </c>
      <c r="EP351" s="151">
        <v>0</v>
      </c>
      <c r="EQ351" s="151">
        <v>4</v>
      </c>
      <c r="ER351" s="151">
        <v>0</v>
      </c>
      <c r="ES351" s="151">
        <v>18</v>
      </c>
      <c r="ET351" s="151"/>
      <c r="EU351" s="151">
        <v>1</v>
      </c>
      <c r="EV351" s="151"/>
      <c r="EW351" s="151"/>
      <c r="EX351" s="151"/>
      <c r="EY351" s="151">
        <v>0</v>
      </c>
      <c r="EZ351" s="151">
        <v>3</v>
      </c>
      <c r="FA351" s="151">
        <v>0</v>
      </c>
      <c r="FB351" s="151">
        <v>3</v>
      </c>
      <c r="FC351" s="151">
        <v>2</v>
      </c>
      <c r="FD351" s="151">
        <v>1</v>
      </c>
      <c r="FE351" s="151">
        <v>2</v>
      </c>
      <c r="FF351" s="151">
        <v>0</v>
      </c>
      <c r="FG351" s="151">
        <v>1</v>
      </c>
      <c r="FH351" s="151">
        <v>0</v>
      </c>
      <c r="FI351" s="151"/>
      <c r="FJ351" s="151">
        <v>0</v>
      </c>
      <c r="FK351" s="151">
        <v>4</v>
      </c>
      <c r="FL351" s="151">
        <v>7</v>
      </c>
      <c r="FM351" s="151">
        <v>2</v>
      </c>
      <c r="FN351" s="151"/>
      <c r="FO351" s="151"/>
      <c r="FP351" s="151"/>
      <c r="FQ351" s="151">
        <v>3</v>
      </c>
      <c r="FR351" s="151">
        <v>2</v>
      </c>
      <c r="FS351" s="151">
        <v>1</v>
      </c>
      <c r="FT351" s="151">
        <v>2</v>
      </c>
      <c r="FU351" s="151">
        <v>1</v>
      </c>
      <c r="FV351" s="151">
        <v>2</v>
      </c>
      <c r="FW351" s="151">
        <v>6</v>
      </c>
      <c r="FX351" s="151">
        <v>3</v>
      </c>
      <c r="FY351" s="151">
        <v>4</v>
      </c>
      <c r="FZ351" s="151">
        <v>14</v>
      </c>
      <c r="GA351" s="151">
        <v>1</v>
      </c>
      <c r="GB351" s="151">
        <v>0</v>
      </c>
      <c r="GC351" s="151"/>
      <c r="GD351" s="151"/>
      <c r="GE351" s="151">
        <v>3</v>
      </c>
      <c r="GF351" s="151"/>
      <c r="GG351" s="151"/>
      <c r="GH351" s="151">
        <v>1</v>
      </c>
      <c r="GI351" s="151">
        <v>2</v>
      </c>
      <c r="GJ351" s="151">
        <v>1</v>
      </c>
      <c r="GK351" s="151">
        <v>1</v>
      </c>
      <c r="GL351" s="151">
        <v>1</v>
      </c>
      <c r="GM351" s="151">
        <v>1</v>
      </c>
      <c r="GN351" s="151"/>
      <c r="GO351" s="151"/>
      <c r="GP351" s="151"/>
      <c r="GQ351" s="151">
        <v>15</v>
      </c>
      <c r="GR351" s="151">
        <v>3</v>
      </c>
      <c r="GS351" s="151">
        <v>3</v>
      </c>
      <c r="GT351" s="151">
        <v>1</v>
      </c>
      <c r="GU351" s="151">
        <v>2</v>
      </c>
      <c r="GV351" s="151">
        <v>4</v>
      </c>
      <c r="GW351" s="151">
        <v>1</v>
      </c>
      <c r="GX351" s="151">
        <v>5</v>
      </c>
      <c r="GY351" s="151">
        <v>11</v>
      </c>
      <c r="GZ351" s="151">
        <v>2</v>
      </c>
      <c r="HA351" s="151">
        <v>3</v>
      </c>
      <c r="HB351" s="151">
        <v>2</v>
      </c>
      <c r="HC351" s="151">
        <v>2</v>
      </c>
      <c r="HD351" s="151">
        <v>1</v>
      </c>
      <c r="HE351" s="151"/>
      <c r="HF351" s="151">
        <v>3</v>
      </c>
      <c r="HG351" s="151">
        <v>4</v>
      </c>
      <c r="HH351" s="151">
        <v>3</v>
      </c>
      <c r="HI351" s="151"/>
      <c r="HJ351" s="151">
        <v>5</v>
      </c>
      <c r="HK351" s="151"/>
      <c r="HL351" s="151">
        <v>24</v>
      </c>
      <c r="HM351" s="151"/>
      <c r="HN351" s="151">
        <v>2</v>
      </c>
      <c r="HO351" s="151"/>
      <c r="HP351" s="151">
        <v>1</v>
      </c>
      <c r="HQ351" s="151"/>
      <c r="HR351" s="151">
        <v>0</v>
      </c>
      <c r="HS351" s="151"/>
      <c r="HT351" s="151"/>
      <c r="HU351" s="151">
        <v>2</v>
      </c>
      <c r="HV351" s="151">
        <v>7</v>
      </c>
      <c r="HW351" s="151">
        <v>7</v>
      </c>
      <c r="HX351" s="151">
        <v>4</v>
      </c>
      <c r="HY351" s="151">
        <v>1</v>
      </c>
      <c r="HZ351" s="151">
        <v>0</v>
      </c>
      <c r="IA351" s="151">
        <v>1</v>
      </c>
      <c r="IB351" s="151">
        <v>0</v>
      </c>
      <c r="IC351" s="151">
        <v>17</v>
      </c>
      <c r="ID351" s="151"/>
      <c r="IE351" s="151">
        <v>62</v>
      </c>
      <c r="IF351" s="151">
        <v>2</v>
      </c>
      <c r="IG351" s="151"/>
      <c r="IH351" s="151"/>
      <c r="II351" s="151">
        <v>4</v>
      </c>
      <c r="IJ351" s="151"/>
      <c r="IK351" s="151">
        <v>1</v>
      </c>
      <c r="IL351" s="151">
        <v>3</v>
      </c>
      <c r="IM351" s="151">
        <v>20</v>
      </c>
      <c r="IN351" s="151">
        <v>5</v>
      </c>
      <c r="IO351" s="151">
        <v>2</v>
      </c>
      <c r="IP351" s="151"/>
      <c r="IQ351" s="151">
        <v>31</v>
      </c>
      <c r="IR351" s="151">
        <v>0</v>
      </c>
      <c r="IS351" s="151">
        <v>0</v>
      </c>
      <c r="IT351" s="151">
        <v>1</v>
      </c>
      <c r="IU351" s="151"/>
      <c r="IV351" s="151"/>
      <c r="IW351" s="151">
        <v>1</v>
      </c>
      <c r="IX351" s="151">
        <v>4</v>
      </c>
      <c r="IY351" s="151">
        <v>4</v>
      </c>
      <c r="IZ351" s="151">
        <v>1</v>
      </c>
      <c r="JA351" s="151">
        <v>5</v>
      </c>
      <c r="JB351" s="151">
        <v>2</v>
      </c>
      <c r="JC351" s="151"/>
      <c r="JD351" s="151"/>
      <c r="JE351" s="151">
        <v>7</v>
      </c>
      <c r="JF351" s="151">
        <v>2</v>
      </c>
      <c r="JG351" s="151"/>
      <c r="JH351" s="151">
        <v>20</v>
      </c>
      <c r="JI351" s="151">
        <v>1</v>
      </c>
      <c r="JJ351" s="151"/>
      <c r="JK351" s="151">
        <v>1</v>
      </c>
      <c r="JL351" s="151">
        <v>236</v>
      </c>
      <c r="JM351" s="151">
        <v>312</v>
      </c>
      <c r="JN351" s="151">
        <v>326</v>
      </c>
      <c r="JO351" s="151">
        <v>158</v>
      </c>
      <c r="JP351" s="151">
        <v>465</v>
      </c>
      <c r="JQ351" s="151">
        <v>127</v>
      </c>
      <c r="JR351" s="151">
        <v>167</v>
      </c>
      <c r="JS351" s="151">
        <v>9</v>
      </c>
      <c r="JT351" s="151">
        <v>338</v>
      </c>
      <c r="JU351" s="151">
        <v>23</v>
      </c>
      <c r="JV351" s="151"/>
      <c r="JW351" s="151">
        <v>334</v>
      </c>
      <c r="JX351" s="151">
        <v>52</v>
      </c>
      <c r="JY351" s="151">
        <v>28</v>
      </c>
      <c r="JZ351" s="151">
        <v>88</v>
      </c>
      <c r="KA351" s="151">
        <v>121</v>
      </c>
      <c r="KB351" s="151">
        <v>43</v>
      </c>
      <c r="KC351" s="151">
        <v>83</v>
      </c>
      <c r="KD351" s="151">
        <v>137</v>
      </c>
      <c r="KE351" s="151">
        <v>124</v>
      </c>
      <c r="KF351" s="151">
        <v>3</v>
      </c>
      <c r="KG351" s="151">
        <v>15</v>
      </c>
      <c r="KH351" s="151"/>
      <c r="KI351" s="151">
        <v>868</v>
      </c>
      <c r="KJ351" s="151">
        <v>22</v>
      </c>
      <c r="KK351" s="151"/>
      <c r="KL351" s="151">
        <v>85</v>
      </c>
      <c r="KM351" s="151">
        <v>20</v>
      </c>
      <c r="KN351" s="151">
        <v>401</v>
      </c>
      <c r="KO351" s="151">
        <v>23</v>
      </c>
      <c r="KP351" s="151">
        <v>40</v>
      </c>
      <c r="KQ351" s="151">
        <v>117</v>
      </c>
      <c r="KR351" s="151">
        <v>12</v>
      </c>
      <c r="KS351" s="151">
        <v>1492</v>
      </c>
      <c r="KT351" s="151">
        <v>134</v>
      </c>
      <c r="KU351" s="151">
        <v>20</v>
      </c>
      <c r="KV351" s="151">
        <v>4</v>
      </c>
      <c r="KW351" s="151">
        <v>25</v>
      </c>
      <c r="KX351" s="151">
        <v>675</v>
      </c>
      <c r="KY351" s="151">
        <v>700</v>
      </c>
      <c r="KZ351" s="151">
        <v>86</v>
      </c>
      <c r="LA351" s="151">
        <v>615</v>
      </c>
      <c r="LB351" s="151">
        <v>1010</v>
      </c>
      <c r="LC351" s="151">
        <v>0</v>
      </c>
      <c r="LD351" s="151">
        <v>81</v>
      </c>
      <c r="LE351" s="151">
        <v>1176</v>
      </c>
      <c r="LF351" s="151">
        <v>244</v>
      </c>
      <c r="LG351" s="151">
        <v>242</v>
      </c>
      <c r="LH351" s="151">
        <v>14</v>
      </c>
      <c r="LI351" s="151">
        <v>18</v>
      </c>
      <c r="LJ351" s="151">
        <v>198</v>
      </c>
      <c r="LK351" s="151"/>
      <c r="LL351" s="151"/>
      <c r="LM351" s="151">
        <v>0</v>
      </c>
      <c r="LN351" s="151">
        <v>879</v>
      </c>
      <c r="LO351" s="151">
        <v>85</v>
      </c>
      <c r="LP351" s="151">
        <v>209</v>
      </c>
      <c r="LQ351" s="151">
        <v>40</v>
      </c>
      <c r="LR351" s="151">
        <v>854</v>
      </c>
      <c r="LS351" s="151">
        <v>304</v>
      </c>
      <c r="LT351" s="151">
        <v>927</v>
      </c>
      <c r="LU351" s="151">
        <v>619</v>
      </c>
      <c r="LV351" s="151">
        <v>188</v>
      </c>
      <c r="LW351" s="151">
        <v>205</v>
      </c>
      <c r="LX351" s="151">
        <v>1641</v>
      </c>
      <c r="LY351" s="151">
        <v>847</v>
      </c>
      <c r="LZ351" s="151">
        <v>419</v>
      </c>
      <c r="MA351" s="151">
        <v>2524</v>
      </c>
      <c r="MB351" s="151">
        <v>289</v>
      </c>
      <c r="MC351" s="151">
        <v>74</v>
      </c>
      <c r="MD351" s="151">
        <v>20</v>
      </c>
      <c r="ME351" s="151">
        <v>2</v>
      </c>
      <c r="MF351" s="151">
        <v>191</v>
      </c>
      <c r="MG351" s="151">
        <v>917</v>
      </c>
      <c r="MH351" s="151">
        <v>1038</v>
      </c>
      <c r="MI351" s="151">
        <v>308</v>
      </c>
      <c r="MJ351" s="151">
        <v>282</v>
      </c>
      <c r="MK351" s="151">
        <v>102</v>
      </c>
      <c r="ML351" s="151">
        <v>322</v>
      </c>
      <c r="MM351" s="151">
        <v>100</v>
      </c>
      <c r="MN351" s="151">
        <v>81</v>
      </c>
      <c r="MO351" s="151">
        <v>126</v>
      </c>
      <c r="MP351" s="151">
        <v>266</v>
      </c>
      <c r="MQ351" s="151"/>
      <c r="MR351" s="151">
        <v>2</v>
      </c>
      <c r="MS351" s="151">
        <v>207</v>
      </c>
      <c r="MT351" s="151">
        <v>948</v>
      </c>
      <c r="MU351" s="151">
        <v>7</v>
      </c>
      <c r="MV351" s="151">
        <v>63</v>
      </c>
      <c r="MW351" s="151">
        <v>401</v>
      </c>
      <c r="MX351" s="151">
        <v>66</v>
      </c>
      <c r="MY351" s="151">
        <v>276</v>
      </c>
      <c r="MZ351" s="151">
        <v>35</v>
      </c>
      <c r="NA351" s="151">
        <v>3940</v>
      </c>
      <c r="NB351" s="151">
        <v>662</v>
      </c>
      <c r="NC351" s="151">
        <v>43</v>
      </c>
      <c r="ND351" s="151">
        <v>165</v>
      </c>
      <c r="NE351" s="151">
        <v>29</v>
      </c>
      <c r="NF351" s="151">
        <v>17</v>
      </c>
      <c r="NG351" s="151">
        <v>138</v>
      </c>
      <c r="NH351" s="151">
        <v>18</v>
      </c>
      <c r="NI351" s="151">
        <v>214</v>
      </c>
      <c r="NJ351" s="151">
        <v>144</v>
      </c>
      <c r="NK351" s="151">
        <v>54</v>
      </c>
      <c r="NL351" s="151">
        <v>32</v>
      </c>
      <c r="NM351" s="151">
        <v>8</v>
      </c>
      <c r="NN351" s="151">
        <v>72</v>
      </c>
      <c r="NO351" s="151">
        <v>260</v>
      </c>
      <c r="NP351" s="151">
        <v>196</v>
      </c>
      <c r="NQ351" s="151">
        <v>194</v>
      </c>
      <c r="NR351" s="151">
        <v>47</v>
      </c>
      <c r="NS351" s="151">
        <v>11</v>
      </c>
      <c r="NT351" s="151">
        <v>47</v>
      </c>
      <c r="NU351" s="151">
        <v>37</v>
      </c>
      <c r="NV351" s="151">
        <v>10</v>
      </c>
      <c r="NW351" s="151">
        <v>40</v>
      </c>
      <c r="NX351" s="151">
        <v>1</v>
      </c>
      <c r="NY351" s="151">
        <v>5</v>
      </c>
      <c r="NZ351" s="151">
        <v>60</v>
      </c>
      <c r="OA351" s="151"/>
      <c r="OB351" s="151">
        <v>279</v>
      </c>
      <c r="OC351" s="151">
        <v>353</v>
      </c>
      <c r="OD351" s="151"/>
      <c r="OE351" s="151">
        <v>0</v>
      </c>
      <c r="OF351" s="151">
        <v>16</v>
      </c>
      <c r="OG351" s="151">
        <v>7</v>
      </c>
      <c r="OH351" s="151"/>
      <c r="OI351" s="151"/>
      <c r="OJ351" s="151">
        <v>602</v>
      </c>
      <c r="OK351" s="151">
        <v>372</v>
      </c>
      <c r="OL351" s="151">
        <v>981</v>
      </c>
      <c r="OM351" s="151">
        <v>7</v>
      </c>
      <c r="ON351" s="151"/>
      <c r="OO351" s="152">
        <v>411</v>
      </c>
      <c r="OP351" s="142">
        <v>38077</v>
      </c>
      <c r="OQ351" s="153"/>
      <c r="OR351" s="151"/>
      <c r="OS351" s="151"/>
      <c r="OT351" s="151"/>
      <c r="OU351" s="151"/>
      <c r="OV351" s="151"/>
      <c r="OW351" s="151"/>
      <c r="OX351" s="151"/>
      <c r="OY351" s="151"/>
      <c r="OZ351" s="151"/>
      <c r="PA351" s="151"/>
      <c r="PB351" s="151"/>
      <c r="PC351" s="151"/>
      <c r="PD351" s="151"/>
      <c r="PE351" s="151"/>
      <c r="PF351" s="151"/>
      <c r="PG351" s="151"/>
      <c r="PH351" s="151"/>
      <c r="PI351" s="151"/>
      <c r="PJ351" s="154"/>
      <c r="PK351" s="142"/>
      <c r="PL351" s="142">
        <v>38077</v>
      </c>
    </row>
    <row r="352" spans="1:428" ht="15" x14ac:dyDescent="0.25">
      <c r="A352" s="156">
        <v>561200</v>
      </c>
      <c r="B352" s="157" t="s">
        <v>742</v>
      </c>
      <c r="C352" s="147" t="s">
        <v>529</v>
      </c>
      <c r="D352" s="153"/>
      <c r="E352" s="151"/>
      <c r="F352" s="151"/>
      <c r="G352" s="151"/>
      <c r="H352" s="151"/>
      <c r="I352" s="151"/>
      <c r="J352" s="151"/>
      <c r="K352" s="151"/>
      <c r="L352" s="151"/>
      <c r="M352" s="151"/>
      <c r="N352" s="151"/>
      <c r="O352" s="151"/>
      <c r="P352" s="151"/>
      <c r="Q352" s="151">
        <v>1</v>
      </c>
      <c r="R352" s="151"/>
      <c r="S352" s="151"/>
      <c r="T352" s="151"/>
      <c r="U352" s="151"/>
      <c r="V352" s="151"/>
      <c r="W352" s="151"/>
      <c r="X352" s="151"/>
      <c r="Y352" s="151">
        <v>1</v>
      </c>
      <c r="Z352" s="151"/>
      <c r="AA352" s="151"/>
      <c r="AB352" s="151">
        <v>4</v>
      </c>
      <c r="AC352" s="151">
        <v>0</v>
      </c>
      <c r="AD352" s="151">
        <v>12</v>
      </c>
      <c r="AE352" s="151">
        <v>2</v>
      </c>
      <c r="AF352" s="151"/>
      <c r="AG352" s="151"/>
      <c r="AH352" s="151">
        <v>1</v>
      </c>
      <c r="AI352" s="151"/>
      <c r="AJ352" s="151">
        <v>6</v>
      </c>
      <c r="AK352" s="151"/>
      <c r="AL352" s="151"/>
      <c r="AM352" s="151">
        <v>1</v>
      </c>
      <c r="AN352" s="151"/>
      <c r="AO352" s="151"/>
      <c r="AP352" s="151">
        <v>0</v>
      </c>
      <c r="AQ352" s="151">
        <v>4</v>
      </c>
      <c r="AR352" s="151"/>
      <c r="AS352" s="151">
        <v>9</v>
      </c>
      <c r="AT352" s="151">
        <v>10</v>
      </c>
      <c r="AU352" s="151"/>
      <c r="AV352" s="151"/>
      <c r="AW352" s="151">
        <v>12</v>
      </c>
      <c r="AX352" s="151">
        <v>5</v>
      </c>
      <c r="AY352" s="151">
        <v>0</v>
      </c>
      <c r="AZ352" s="151">
        <v>9</v>
      </c>
      <c r="BA352" s="151"/>
      <c r="BB352" s="151">
        <v>2</v>
      </c>
      <c r="BC352" s="151"/>
      <c r="BD352" s="151">
        <v>66</v>
      </c>
      <c r="BE352" s="151">
        <v>12</v>
      </c>
      <c r="BF352" s="151">
        <v>1</v>
      </c>
      <c r="BG352" s="151">
        <v>0</v>
      </c>
      <c r="BH352" s="151">
        <v>27</v>
      </c>
      <c r="BI352" s="151">
        <v>9</v>
      </c>
      <c r="BJ352" s="151">
        <v>4</v>
      </c>
      <c r="BK352" s="151">
        <v>20</v>
      </c>
      <c r="BL352" s="151">
        <v>27</v>
      </c>
      <c r="BM352" s="151">
        <v>29</v>
      </c>
      <c r="BN352" s="151">
        <v>3</v>
      </c>
      <c r="BO352" s="151">
        <v>59</v>
      </c>
      <c r="BP352" s="151">
        <v>26</v>
      </c>
      <c r="BQ352" s="151">
        <v>11</v>
      </c>
      <c r="BR352" s="151">
        <v>169</v>
      </c>
      <c r="BS352" s="151">
        <v>63</v>
      </c>
      <c r="BT352" s="151">
        <v>8</v>
      </c>
      <c r="BU352" s="151">
        <v>11</v>
      </c>
      <c r="BV352" s="151">
        <v>2</v>
      </c>
      <c r="BW352" s="151">
        <v>9</v>
      </c>
      <c r="BX352" s="151">
        <v>5</v>
      </c>
      <c r="BY352" s="151">
        <v>111</v>
      </c>
      <c r="BZ352" s="151">
        <v>34</v>
      </c>
      <c r="CA352" s="151">
        <v>0</v>
      </c>
      <c r="CB352" s="151">
        <v>2</v>
      </c>
      <c r="CC352" s="151">
        <v>29</v>
      </c>
      <c r="CD352" s="151">
        <v>8</v>
      </c>
      <c r="CE352" s="151">
        <v>2</v>
      </c>
      <c r="CF352" s="151">
        <v>11</v>
      </c>
      <c r="CG352" s="151">
        <v>2</v>
      </c>
      <c r="CH352" s="151">
        <v>8</v>
      </c>
      <c r="CI352" s="151">
        <v>1</v>
      </c>
      <c r="CJ352" s="151">
        <v>15</v>
      </c>
      <c r="CK352" s="151">
        <v>35</v>
      </c>
      <c r="CL352" s="151">
        <v>1</v>
      </c>
      <c r="CM352" s="151">
        <v>16</v>
      </c>
      <c r="CN352" s="151">
        <v>2</v>
      </c>
      <c r="CO352" s="151">
        <v>0</v>
      </c>
      <c r="CP352" s="151">
        <v>3</v>
      </c>
      <c r="CQ352" s="151">
        <v>0</v>
      </c>
      <c r="CR352" s="151">
        <v>12</v>
      </c>
      <c r="CS352" s="151">
        <v>2</v>
      </c>
      <c r="CT352" s="151">
        <v>2</v>
      </c>
      <c r="CU352" s="151">
        <v>3</v>
      </c>
      <c r="CV352" s="151">
        <v>1</v>
      </c>
      <c r="CW352" s="151">
        <v>6</v>
      </c>
      <c r="CX352" s="151">
        <v>7</v>
      </c>
      <c r="CY352" s="151">
        <v>5</v>
      </c>
      <c r="CZ352" s="151">
        <v>3</v>
      </c>
      <c r="DA352" s="151">
        <v>1</v>
      </c>
      <c r="DB352" s="151">
        <v>2</v>
      </c>
      <c r="DC352" s="151">
        <v>14</v>
      </c>
      <c r="DD352" s="151">
        <v>19</v>
      </c>
      <c r="DE352" s="151">
        <v>4</v>
      </c>
      <c r="DF352" s="151">
        <v>9</v>
      </c>
      <c r="DG352" s="151">
        <v>1</v>
      </c>
      <c r="DH352" s="151">
        <v>5</v>
      </c>
      <c r="DI352" s="151">
        <v>12</v>
      </c>
      <c r="DJ352" s="151">
        <v>1</v>
      </c>
      <c r="DK352" s="151">
        <v>1</v>
      </c>
      <c r="DL352" s="151">
        <v>0</v>
      </c>
      <c r="DM352" s="151">
        <v>1</v>
      </c>
      <c r="DN352" s="151">
        <v>20</v>
      </c>
      <c r="DO352" s="151">
        <v>1</v>
      </c>
      <c r="DP352" s="151">
        <v>22</v>
      </c>
      <c r="DQ352" s="151">
        <v>0</v>
      </c>
      <c r="DR352" s="151">
        <v>5</v>
      </c>
      <c r="DS352" s="151">
        <v>1</v>
      </c>
      <c r="DT352" s="151">
        <v>49</v>
      </c>
      <c r="DU352" s="151">
        <v>0</v>
      </c>
      <c r="DV352" s="151">
        <v>0</v>
      </c>
      <c r="DW352" s="151">
        <v>1</v>
      </c>
      <c r="DX352" s="151">
        <v>0</v>
      </c>
      <c r="DY352" s="151">
        <v>2</v>
      </c>
      <c r="DZ352" s="151">
        <v>0</v>
      </c>
      <c r="EA352" s="151">
        <v>0</v>
      </c>
      <c r="EB352" s="151">
        <v>2</v>
      </c>
      <c r="EC352" s="151">
        <v>1</v>
      </c>
      <c r="ED352" s="151"/>
      <c r="EE352" s="151">
        <v>2</v>
      </c>
      <c r="EF352" s="151"/>
      <c r="EG352" s="151">
        <v>1</v>
      </c>
      <c r="EH352" s="151"/>
      <c r="EI352" s="151"/>
      <c r="EJ352" s="151"/>
      <c r="EK352" s="151"/>
      <c r="EL352" s="151"/>
      <c r="EM352" s="151">
        <v>1</v>
      </c>
      <c r="EN352" s="151">
        <v>3</v>
      </c>
      <c r="EO352" s="151">
        <v>4</v>
      </c>
      <c r="EP352" s="151">
        <v>3</v>
      </c>
      <c r="EQ352" s="151"/>
      <c r="ER352" s="151"/>
      <c r="ES352" s="151">
        <v>0</v>
      </c>
      <c r="ET352" s="151">
        <v>4</v>
      </c>
      <c r="EU352" s="151"/>
      <c r="EV352" s="151">
        <v>1</v>
      </c>
      <c r="EW352" s="151">
        <v>0</v>
      </c>
      <c r="EX352" s="151">
        <v>1</v>
      </c>
      <c r="EY352" s="151">
        <v>2</v>
      </c>
      <c r="EZ352" s="151">
        <v>23</v>
      </c>
      <c r="FA352" s="151">
        <v>4</v>
      </c>
      <c r="FB352" s="151">
        <v>21</v>
      </c>
      <c r="FC352" s="151">
        <v>12</v>
      </c>
      <c r="FD352" s="151">
        <v>28</v>
      </c>
      <c r="FE352" s="151">
        <v>8</v>
      </c>
      <c r="FF352" s="151">
        <v>0</v>
      </c>
      <c r="FG352" s="151">
        <v>173</v>
      </c>
      <c r="FH352" s="151">
        <v>33</v>
      </c>
      <c r="FI352" s="151">
        <v>92</v>
      </c>
      <c r="FJ352" s="151">
        <v>30</v>
      </c>
      <c r="FK352" s="151"/>
      <c r="FL352" s="151">
        <v>135</v>
      </c>
      <c r="FM352" s="151">
        <v>4</v>
      </c>
      <c r="FN352" s="151">
        <v>7</v>
      </c>
      <c r="FO352" s="151">
        <v>4</v>
      </c>
      <c r="FP352" s="151">
        <v>7</v>
      </c>
      <c r="FQ352" s="151"/>
      <c r="FR352" s="151"/>
      <c r="FS352" s="151"/>
      <c r="FT352" s="151"/>
      <c r="FU352" s="151">
        <v>2</v>
      </c>
      <c r="FV352" s="151"/>
      <c r="FW352" s="151"/>
      <c r="FX352" s="151"/>
      <c r="FY352" s="151">
        <v>16</v>
      </c>
      <c r="FZ352" s="151">
        <v>39</v>
      </c>
      <c r="GA352" s="151">
        <v>12</v>
      </c>
      <c r="GB352" s="151">
        <v>9</v>
      </c>
      <c r="GC352" s="151">
        <v>9</v>
      </c>
      <c r="GD352" s="151">
        <v>12</v>
      </c>
      <c r="GE352" s="151">
        <v>20</v>
      </c>
      <c r="GF352" s="151">
        <v>1</v>
      </c>
      <c r="GG352" s="151">
        <v>5</v>
      </c>
      <c r="GH352" s="151">
        <v>14</v>
      </c>
      <c r="GI352" s="151">
        <v>56</v>
      </c>
      <c r="GJ352" s="151">
        <v>7</v>
      </c>
      <c r="GK352" s="151">
        <v>1</v>
      </c>
      <c r="GL352" s="151"/>
      <c r="GM352" s="151">
        <v>2</v>
      </c>
      <c r="GN352" s="151"/>
      <c r="GO352" s="151">
        <v>0</v>
      </c>
      <c r="GP352" s="151">
        <v>1</v>
      </c>
      <c r="GQ352" s="151">
        <v>2</v>
      </c>
      <c r="GR352" s="151">
        <v>0</v>
      </c>
      <c r="GS352" s="151"/>
      <c r="GT352" s="151">
        <v>14</v>
      </c>
      <c r="GU352" s="151">
        <v>0</v>
      </c>
      <c r="GV352" s="151">
        <v>11</v>
      </c>
      <c r="GW352" s="151"/>
      <c r="GX352" s="151"/>
      <c r="GY352" s="151">
        <v>3</v>
      </c>
      <c r="GZ352" s="151"/>
      <c r="HA352" s="151">
        <v>8</v>
      </c>
      <c r="HB352" s="151">
        <v>0</v>
      </c>
      <c r="HC352" s="151">
        <v>6</v>
      </c>
      <c r="HD352" s="151"/>
      <c r="HE352" s="151"/>
      <c r="HF352" s="151">
        <v>2</v>
      </c>
      <c r="HG352" s="151">
        <v>12</v>
      </c>
      <c r="HH352" s="151">
        <v>11</v>
      </c>
      <c r="HI352" s="151"/>
      <c r="HJ352" s="151"/>
      <c r="HK352" s="151"/>
      <c r="HL352" s="151"/>
      <c r="HM352" s="151"/>
      <c r="HN352" s="151">
        <v>5</v>
      </c>
      <c r="HO352" s="151">
        <v>1</v>
      </c>
      <c r="HP352" s="151"/>
      <c r="HQ352" s="151"/>
      <c r="HR352" s="151">
        <v>0</v>
      </c>
      <c r="HS352" s="151">
        <v>18</v>
      </c>
      <c r="HT352" s="151">
        <v>0</v>
      </c>
      <c r="HU352" s="151">
        <v>7</v>
      </c>
      <c r="HV352" s="151">
        <v>2</v>
      </c>
      <c r="HW352" s="151">
        <v>4</v>
      </c>
      <c r="HX352" s="151">
        <v>10</v>
      </c>
      <c r="HY352" s="151"/>
      <c r="HZ352" s="151">
        <v>1</v>
      </c>
      <c r="IA352" s="151">
        <v>0</v>
      </c>
      <c r="IB352" s="151">
        <v>1</v>
      </c>
      <c r="IC352" s="151">
        <v>151</v>
      </c>
      <c r="ID352" s="151">
        <v>11</v>
      </c>
      <c r="IE352" s="151">
        <v>81</v>
      </c>
      <c r="IF352" s="151"/>
      <c r="IG352" s="151"/>
      <c r="IH352" s="151">
        <v>6</v>
      </c>
      <c r="II352" s="151"/>
      <c r="IJ352" s="151">
        <v>5</v>
      </c>
      <c r="IK352" s="151"/>
      <c r="IL352" s="151">
        <v>18</v>
      </c>
      <c r="IM352" s="151">
        <v>2</v>
      </c>
      <c r="IN352" s="151">
        <v>11</v>
      </c>
      <c r="IO352" s="151">
        <v>1</v>
      </c>
      <c r="IP352" s="151">
        <v>0</v>
      </c>
      <c r="IQ352" s="151">
        <v>7</v>
      </c>
      <c r="IR352" s="151">
        <v>2</v>
      </c>
      <c r="IS352" s="151">
        <v>7</v>
      </c>
      <c r="IT352" s="151">
        <v>19</v>
      </c>
      <c r="IU352" s="151"/>
      <c r="IV352" s="151">
        <v>0</v>
      </c>
      <c r="IW352" s="151">
        <v>2</v>
      </c>
      <c r="IX352" s="151">
        <v>1</v>
      </c>
      <c r="IY352" s="151">
        <v>10</v>
      </c>
      <c r="IZ352" s="151"/>
      <c r="JA352" s="151"/>
      <c r="JB352" s="151">
        <v>10</v>
      </c>
      <c r="JC352" s="151">
        <v>1</v>
      </c>
      <c r="JD352" s="151">
        <v>3</v>
      </c>
      <c r="JE352" s="151">
        <v>1</v>
      </c>
      <c r="JF352" s="151">
        <v>1</v>
      </c>
      <c r="JG352" s="151"/>
      <c r="JH352" s="151">
        <v>29</v>
      </c>
      <c r="JI352" s="151">
        <v>0</v>
      </c>
      <c r="JJ352" s="151">
        <v>2</v>
      </c>
      <c r="JK352" s="151">
        <v>5</v>
      </c>
      <c r="JL352" s="151">
        <v>35</v>
      </c>
      <c r="JM352" s="151">
        <v>88</v>
      </c>
      <c r="JN352" s="151">
        <v>112</v>
      </c>
      <c r="JO352" s="151">
        <v>55</v>
      </c>
      <c r="JP352" s="151">
        <v>148</v>
      </c>
      <c r="JQ352" s="151">
        <v>34</v>
      </c>
      <c r="JR352" s="151">
        <v>49</v>
      </c>
      <c r="JS352" s="151">
        <v>3</v>
      </c>
      <c r="JT352" s="151">
        <v>95</v>
      </c>
      <c r="JU352" s="151">
        <v>11</v>
      </c>
      <c r="JV352" s="151"/>
      <c r="JW352" s="151">
        <v>110</v>
      </c>
      <c r="JX352" s="151">
        <v>44</v>
      </c>
      <c r="JY352" s="151">
        <v>10</v>
      </c>
      <c r="JZ352" s="151">
        <v>35</v>
      </c>
      <c r="KA352" s="151">
        <v>36</v>
      </c>
      <c r="KB352" s="151">
        <v>16</v>
      </c>
      <c r="KC352" s="151">
        <v>20</v>
      </c>
      <c r="KD352" s="151">
        <v>104</v>
      </c>
      <c r="KE352" s="151">
        <v>48</v>
      </c>
      <c r="KF352" s="151">
        <v>40</v>
      </c>
      <c r="KG352" s="151">
        <v>8</v>
      </c>
      <c r="KH352" s="151">
        <v>12</v>
      </c>
      <c r="KI352" s="151">
        <v>277</v>
      </c>
      <c r="KJ352" s="151">
        <v>79</v>
      </c>
      <c r="KK352" s="151">
        <v>13</v>
      </c>
      <c r="KL352" s="151">
        <v>126</v>
      </c>
      <c r="KM352" s="151">
        <v>70</v>
      </c>
      <c r="KN352" s="151">
        <v>155</v>
      </c>
      <c r="KO352" s="151">
        <v>8</v>
      </c>
      <c r="KP352" s="151">
        <v>11</v>
      </c>
      <c r="KQ352" s="151">
        <v>28</v>
      </c>
      <c r="KR352" s="151">
        <v>6</v>
      </c>
      <c r="KS352" s="151">
        <v>497</v>
      </c>
      <c r="KT352" s="151">
        <v>40</v>
      </c>
      <c r="KU352" s="151">
        <v>4</v>
      </c>
      <c r="KV352" s="151">
        <v>2</v>
      </c>
      <c r="KW352" s="151">
        <v>11</v>
      </c>
      <c r="KX352" s="151">
        <v>237</v>
      </c>
      <c r="KY352" s="151">
        <v>322</v>
      </c>
      <c r="KZ352" s="151">
        <v>35</v>
      </c>
      <c r="LA352" s="151">
        <v>131</v>
      </c>
      <c r="LB352" s="151">
        <v>265</v>
      </c>
      <c r="LC352" s="151">
        <v>1</v>
      </c>
      <c r="LD352" s="151">
        <v>262</v>
      </c>
      <c r="LE352" s="151">
        <v>226</v>
      </c>
      <c r="LF352" s="151">
        <v>223</v>
      </c>
      <c r="LG352" s="151">
        <v>69</v>
      </c>
      <c r="LH352" s="151">
        <v>438</v>
      </c>
      <c r="LI352" s="151">
        <v>985</v>
      </c>
      <c r="LJ352" s="151">
        <v>71</v>
      </c>
      <c r="LK352" s="151"/>
      <c r="LL352" s="151">
        <v>1529</v>
      </c>
      <c r="LM352" s="151">
        <v>0</v>
      </c>
      <c r="LN352" s="151">
        <v>173</v>
      </c>
      <c r="LO352" s="151">
        <v>22</v>
      </c>
      <c r="LP352" s="151">
        <v>33</v>
      </c>
      <c r="LQ352" s="151">
        <v>12</v>
      </c>
      <c r="LR352" s="151">
        <v>21</v>
      </c>
      <c r="LS352" s="151">
        <v>109</v>
      </c>
      <c r="LT352" s="151">
        <v>859</v>
      </c>
      <c r="LU352" s="151">
        <v>94</v>
      </c>
      <c r="LV352" s="151">
        <v>115</v>
      </c>
      <c r="LW352" s="151">
        <v>113</v>
      </c>
      <c r="LX352" s="151">
        <v>298</v>
      </c>
      <c r="LY352" s="151">
        <v>496</v>
      </c>
      <c r="LZ352" s="151">
        <v>123</v>
      </c>
      <c r="MA352" s="151">
        <v>207</v>
      </c>
      <c r="MB352" s="151">
        <v>83</v>
      </c>
      <c r="MC352" s="151">
        <v>28</v>
      </c>
      <c r="MD352" s="151">
        <v>9</v>
      </c>
      <c r="ME352" s="151">
        <v>0</v>
      </c>
      <c r="MF352" s="151">
        <v>78</v>
      </c>
      <c r="MG352" s="151">
        <v>5</v>
      </c>
      <c r="MH352" s="151">
        <v>673</v>
      </c>
      <c r="MI352" s="151">
        <v>108</v>
      </c>
      <c r="MJ352" s="151">
        <v>42</v>
      </c>
      <c r="MK352" s="151">
        <v>121</v>
      </c>
      <c r="ML352" s="151">
        <v>147</v>
      </c>
      <c r="MM352" s="151">
        <v>23</v>
      </c>
      <c r="MN352" s="151">
        <v>32</v>
      </c>
      <c r="MO352" s="151">
        <v>53</v>
      </c>
      <c r="MP352" s="151">
        <v>89</v>
      </c>
      <c r="MQ352" s="151">
        <v>156</v>
      </c>
      <c r="MR352" s="151">
        <v>1</v>
      </c>
      <c r="MS352" s="151">
        <v>65</v>
      </c>
      <c r="MT352" s="151">
        <v>257</v>
      </c>
      <c r="MU352" s="151">
        <v>2</v>
      </c>
      <c r="MV352" s="151">
        <v>22</v>
      </c>
      <c r="MW352" s="151">
        <v>118</v>
      </c>
      <c r="MX352" s="151">
        <v>13</v>
      </c>
      <c r="MY352" s="151">
        <v>103</v>
      </c>
      <c r="MZ352" s="151">
        <v>14</v>
      </c>
      <c r="NA352" s="151">
        <v>816</v>
      </c>
      <c r="NB352" s="151">
        <v>165</v>
      </c>
      <c r="NC352" s="151">
        <v>17</v>
      </c>
      <c r="ND352" s="151">
        <v>84</v>
      </c>
      <c r="NE352" s="151">
        <v>9</v>
      </c>
      <c r="NF352" s="151">
        <v>6</v>
      </c>
      <c r="NG352" s="151">
        <v>14</v>
      </c>
      <c r="NH352" s="151">
        <v>3</v>
      </c>
      <c r="NI352" s="151">
        <v>10</v>
      </c>
      <c r="NJ352" s="151">
        <v>52</v>
      </c>
      <c r="NK352" s="151">
        <v>7</v>
      </c>
      <c r="NL352" s="151">
        <v>7</v>
      </c>
      <c r="NM352" s="151">
        <v>5</v>
      </c>
      <c r="NN352" s="151">
        <v>25</v>
      </c>
      <c r="NO352" s="151">
        <v>33</v>
      </c>
      <c r="NP352" s="151">
        <v>52</v>
      </c>
      <c r="NQ352" s="151">
        <v>42</v>
      </c>
      <c r="NR352" s="151">
        <v>43</v>
      </c>
      <c r="NS352" s="151">
        <v>5</v>
      </c>
      <c r="NT352" s="151">
        <v>19</v>
      </c>
      <c r="NU352" s="151">
        <v>12</v>
      </c>
      <c r="NV352" s="151">
        <v>4</v>
      </c>
      <c r="NW352" s="151">
        <v>24</v>
      </c>
      <c r="NX352" s="151">
        <v>0</v>
      </c>
      <c r="NY352" s="151">
        <v>2</v>
      </c>
      <c r="NZ352" s="151">
        <v>19</v>
      </c>
      <c r="OA352" s="151"/>
      <c r="OB352" s="151">
        <v>25</v>
      </c>
      <c r="OC352" s="151">
        <v>14</v>
      </c>
      <c r="OD352" s="151"/>
      <c r="OE352" s="151">
        <v>3410</v>
      </c>
      <c r="OF352" s="151">
        <v>9421</v>
      </c>
      <c r="OG352" s="151"/>
      <c r="OH352" s="151"/>
      <c r="OI352" s="151"/>
      <c r="OJ352" s="151">
        <v>514</v>
      </c>
      <c r="OK352" s="151">
        <v>879</v>
      </c>
      <c r="OL352" s="151">
        <v>2953</v>
      </c>
      <c r="OM352" s="151">
        <v>22</v>
      </c>
      <c r="ON352" s="151"/>
      <c r="OO352" s="152">
        <v>287</v>
      </c>
      <c r="OP352" s="142">
        <v>33602</v>
      </c>
      <c r="OQ352" s="153"/>
      <c r="OR352" s="151"/>
      <c r="OS352" s="151"/>
      <c r="OT352" s="151"/>
      <c r="OU352" s="151"/>
      <c r="OV352" s="151"/>
      <c r="OW352" s="151"/>
      <c r="OX352" s="151"/>
      <c r="OY352" s="151"/>
      <c r="OZ352" s="151"/>
      <c r="PA352" s="151"/>
      <c r="PB352" s="151"/>
      <c r="PC352" s="151"/>
      <c r="PD352" s="151"/>
      <c r="PE352" s="151"/>
      <c r="PF352" s="151"/>
      <c r="PG352" s="151"/>
      <c r="PH352" s="151"/>
      <c r="PI352" s="151"/>
      <c r="PJ352" s="154"/>
      <c r="PK352" s="142"/>
      <c r="PL352" s="142">
        <v>33602</v>
      </c>
    </row>
    <row r="353" spans="1:428" ht="15" x14ac:dyDescent="0.25">
      <c r="A353" s="156">
        <v>561400</v>
      </c>
      <c r="B353" s="157" t="s">
        <v>742</v>
      </c>
      <c r="C353" s="147" t="s">
        <v>530</v>
      </c>
      <c r="D353" s="153">
        <v>1</v>
      </c>
      <c r="E353" s="151">
        <v>2</v>
      </c>
      <c r="F353" s="151">
        <v>0</v>
      </c>
      <c r="G353" s="151">
        <v>0</v>
      </c>
      <c r="H353" s="151">
        <v>0</v>
      </c>
      <c r="I353" s="151">
        <v>0</v>
      </c>
      <c r="J353" s="151">
        <v>4</v>
      </c>
      <c r="K353" s="151">
        <v>0</v>
      </c>
      <c r="L353" s="151">
        <v>2</v>
      </c>
      <c r="M353" s="151">
        <v>1</v>
      </c>
      <c r="N353" s="151"/>
      <c r="O353" s="151"/>
      <c r="P353" s="151">
        <v>2</v>
      </c>
      <c r="Q353" s="151">
        <v>4</v>
      </c>
      <c r="R353" s="151">
        <v>17</v>
      </c>
      <c r="S353" s="151"/>
      <c r="T353" s="151">
        <v>0</v>
      </c>
      <c r="U353" s="151">
        <v>5</v>
      </c>
      <c r="V353" s="151">
        <v>3</v>
      </c>
      <c r="W353" s="151">
        <v>6</v>
      </c>
      <c r="X353" s="151">
        <v>112</v>
      </c>
      <c r="Y353" s="151">
        <v>650</v>
      </c>
      <c r="Z353" s="151">
        <v>96</v>
      </c>
      <c r="AA353" s="151">
        <v>8</v>
      </c>
      <c r="AB353" s="151">
        <v>13</v>
      </c>
      <c r="AC353" s="151">
        <v>2</v>
      </c>
      <c r="AD353" s="151">
        <v>33</v>
      </c>
      <c r="AE353" s="151">
        <v>17</v>
      </c>
      <c r="AF353" s="151">
        <v>90</v>
      </c>
      <c r="AG353" s="151">
        <v>13</v>
      </c>
      <c r="AH353" s="151">
        <v>120</v>
      </c>
      <c r="AI353" s="151">
        <v>19</v>
      </c>
      <c r="AJ353" s="151">
        <v>31</v>
      </c>
      <c r="AK353" s="151">
        <v>6</v>
      </c>
      <c r="AL353" s="151">
        <v>118</v>
      </c>
      <c r="AM353" s="151">
        <v>39</v>
      </c>
      <c r="AN353" s="151">
        <v>16</v>
      </c>
      <c r="AO353" s="151">
        <v>4</v>
      </c>
      <c r="AP353" s="151">
        <v>7</v>
      </c>
      <c r="AQ353" s="151">
        <v>11</v>
      </c>
      <c r="AR353" s="151">
        <v>2</v>
      </c>
      <c r="AS353" s="151">
        <v>24</v>
      </c>
      <c r="AT353" s="151">
        <v>20</v>
      </c>
      <c r="AU353" s="151">
        <v>15</v>
      </c>
      <c r="AV353" s="151">
        <v>1</v>
      </c>
      <c r="AW353" s="151">
        <v>28</v>
      </c>
      <c r="AX353" s="151">
        <v>10</v>
      </c>
      <c r="AY353" s="151">
        <v>1</v>
      </c>
      <c r="AZ353" s="151">
        <v>17</v>
      </c>
      <c r="BA353" s="151">
        <v>0</v>
      </c>
      <c r="BB353" s="151">
        <v>4</v>
      </c>
      <c r="BC353" s="151">
        <v>1</v>
      </c>
      <c r="BD353" s="151">
        <v>137</v>
      </c>
      <c r="BE353" s="151">
        <v>25</v>
      </c>
      <c r="BF353" s="151">
        <v>3</v>
      </c>
      <c r="BG353" s="151">
        <v>2</v>
      </c>
      <c r="BH353" s="151">
        <v>54</v>
      </c>
      <c r="BI353" s="151">
        <v>11</v>
      </c>
      <c r="BJ353" s="151">
        <v>9</v>
      </c>
      <c r="BK353" s="151">
        <v>38</v>
      </c>
      <c r="BL353" s="151">
        <v>52</v>
      </c>
      <c r="BM353" s="151">
        <v>55</v>
      </c>
      <c r="BN353" s="151">
        <v>6</v>
      </c>
      <c r="BO353" s="151">
        <v>111</v>
      </c>
      <c r="BP353" s="151">
        <v>50</v>
      </c>
      <c r="BQ353" s="151">
        <v>23</v>
      </c>
      <c r="BR353" s="151">
        <v>328</v>
      </c>
      <c r="BS353" s="151">
        <v>123</v>
      </c>
      <c r="BT353" s="151">
        <v>16</v>
      </c>
      <c r="BU353" s="151">
        <v>20</v>
      </c>
      <c r="BV353" s="151">
        <v>5</v>
      </c>
      <c r="BW353" s="151">
        <v>20</v>
      </c>
      <c r="BX353" s="151">
        <v>10</v>
      </c>
      <c r="BY353" s="151">
        <v>217</v>
      </c>
      <c r="BZ353" s="151">
        <v>72</v>
      </c>
      <c r="CA353" s="151">
        <v>11</v>
      </c>
      <c r="CB353" s="151">
        <v>4</v>
      </c>
      <c r="CC353" s="151">
        <v>56</v>
      </c>
      <c r="CD353" s="151">
        <v>15</v>
      </c>
      <c r="CE353" s="151">
        <v>5</v>
      </c>
      <c r="CF353" s="151">
        <v>22</v>
      </c>
      <c r="CG353" s="151">
        <v>7</v>
      </c>
      <c r="CH353" s="151">
        <v>19</v>
      </c>
      <c r="CI353" s="151">
        <v>2</v>
      </c>
      <c r="CJ353" s="151">
        <v>32</v>
      </c>
      <c r="CK353" s="151">
        <v>65</v>
      </c>
      <c r="CL353" s="151">
        <v>5</v>
      </c>
      <c r="CM353" s="151">
        <v>35</v>
      </c>
      <c r="CN353" s="151">
        <v>5</v>
      </c>
      <c r="CO353" s="151">
        <v>1</v>
      </c>
      <c r="CP353" s="151">
        <v>10</v>
      </c>
      <c r="CQ353" s="151">
        <v>2</v>
      </c>
      <c r="CR353" s="151">
        <v>26</v>
      </c>
      <c r="CS353" s="151">
        <v>3</v>
      </c>
      <c r="CT353" s="151">
        <v>1</v>
      </c>
      <c r="CU353" s="151">
        <v>7</v>
      </c>
      <c r="CV353" s="151">
        <v>2</v>
      </c>
      <c r="CW353" s="151">
        <v>11</v>
      </c>
      <c r="CX353" s="151">
        <v>15</v>
      </c>
      <c r="CY353" s="151">
        <v>8</v>
      </c>
      <c r="CZ353" s="151">
        <v>5</v>
      </c>
      <c r="DA353" s="151">
        <v>9</v>
      </c>
      <c r="DB353" s="151">
        <v>5</v>
      </c>
      <c r="DC353" s="151">
        <v>31</v>
      </c>
      <c r="DD353" s="151">
        <v>42</v>
      </c>
      <c r="DE353" s="151">
        <v>7</v>
      </c>
      <c r="DF353" s="151">
        <v>19</v>
      </c>
      <c r="DG353" s="151">
        <v>2</v>
      </c>
      <c r="DH353" s="151">
        <v>14</v>
      </c>
      <c r="DI353" s="151">
        <v>23</v>
      </c>
      <c r="DJ353" s="151">
        <v>2</v>
      </c>
      <c r="DK353" s="151">
        <v>2</v>
      </c>
      <c r="DL353" s="151">
        <v>1</v>
      </c>
      <c r="DM353" s="151">
        <v>1</v>
      </c>
      <c r="DN353" s="151">
        <v>37</v>
      </c>
      <c r="DO353" s="151">
        <v>2</v>
      </c>
      <c r="DP353" s="151">
        <v>40</v>
      </c>
      <c r="DQ353" s="151">
        <v>0</v>
      </c>
      <c r="DR353" s="151">
        <v>9</v>
      </c>
      <c r="DS353" s="151">
        <v>5</v>
      </c>
      <c r="DT353" s="151">
        <v>89</v>
      </c>
      <c r="DU353" s="151">
        <v>0</v>
      </c>
      <c r="DV353" s="151">
        <v>0</v>
      </c>
      <c r="DW353" s="151">
        <v>2</v>
      </c>
      <c r="DX353" s="151">
        <v>1</v>
      </c>
      <c r="DY353" s="151">
        <v>5</v>
      </c>
      <c r="DZ353" s="151">
        <v>1</v>
      </c>
      <c r="EA353" s="151">
        <v>0</v>
      </c>
      <c r="EB353" s="151">
        <v>5</v>
      </c>
      <c r="EC353" s="151">
        <v>1</v>
      </c>
      <c r="ED353" s="151"/>
      <c r="EE353" s="151">
        <v>5</v>
      </c>
      <c r="EF353" s="151"/>
      <c r="EG353" s="151">
        <v>1</v>
      </c>
      <c r="EH353" s="151">
        <v>1</v>
      </c>
      <c r="EI353" s="151">
        <v>1</v>
      </c>
      <c r="EJ353" s="151">
        <v>3</v>
      </c>
      <c r="EK353" s="151">
        <v>1</v>
      </c>
      <c r="EL353" s="151"/>
      <c r="EM353" s="151">
        <v>1</v>
      </c>
      <c r="EN353" s="151">
        <v>6</v>
      </c>
      <c r="EO353" s="151">
        <v>8</v>
      </c>
      <c r="EP353" s="151">
        <v>5</v>
      </c>
      <c r="EQ353" s="151">
        <v>5</v>
      </c>
      <c r="ER353" s="151">
        <v>3</v>
      </c>
      <c r="ES353" s="151">
        <v>17</v>
      </c>
      <c r="ET353" s="151">
        <v>7</v>
      </c>
      <c r="EU353" s="151">
        <v>2</v>
      </c>
      <c r="EV353" s="151">
        <v>2</v>
      </c>
      <c r="EW353" s="151">
        <v>0</v>
      </c>
      <c r="EX353" s="151">
        <v>5</v>
      </c>
      <c r="EY353" s="151">
        <v>5</v>
      </c>
      <c r="EZ353" s="151">
        <v>45</v>
      </c>
      <c r="FA353" s="151">
        <v>9</v>
      </c>
      <c r="FB353" s="151">
        <v>40</v>
      </c>
      <c r="FC353" s="151">
        <v>25</v>
      </c>
      <c r="FD353" s="151">
        <v>57</v>
      </c>
      <c r="FE353" s="151">
        <v>18</v>
      </c>
      <c r="FF353" s="151">
        <v>2</v>
      </c>
      <c r="FG353" s="151">
        <v>323</v>
      </c>
      <c r="FH353" s="151">
        <v>72</v>
      </c>
      <c r="FI353" s="151">
        <v>168</v>
      </c>
      <c r="FJ353" s="151">
        <v>56</v>
      </c>
      <c r="FK353" s="151">
        <v>9</v>
      </c>
      <c r="FL353" s="151">
        <v>261</v>
      </c>
      <c r="FM353" s="151">
        <v>13</v>
      </c>
      <c r="FN353" s="151">
        <v>12</v>
      </c>
      <c r="FO353" s="151">
        <v>7</v>
      </c>
      <c r="FP353" s="151">
        <v>12</v>
      </c>
      <c r="FQ353" s="151">
        <v>9</v>
      </c>
      <c r="FR353" s="151">
        <v>2</v>
      </c>
      <c r="FS353" s="151">
        <v>0</v>
      </c>
      <c r="FT353" s="151">
        <v>6</v>
      </c>
      <c r="FU353" s="151">
        <v>5</v>
      </c>
      <c r="FV353" s="151">
        <v>2</v>
      </c>
      <c r="FW353" s="151">
        <v>11</v>
      </c>
      <c r="FX353" s="151">
        <v>2</v>
      </c>
      <c r="FY353" s="151">
        <v>36</v>
      </c>
      <c r="FZ353" s="151">
        <v>73</v>
      </c>
      <c r="GA353" s="151">
        <v>15</v>
      </c>
      <c r="GB353" s="151">
        <v>11</v>
      </c>
      <c r="GC353" s="151">
        <v>17</v>
      </c>
      <c r="GD353" s="151">
        <v>24</v>
      </c>
      <c r="GE353" s="151">
        <v>28</v>
      </c>
      <c r="GF353" s="151">
        <v>2</v>
      </c>
      <c r="GG353" s="151">
        <v>6</v>
      </c>
      <c r="GH353" s="151">
        <v>19</v>
      </c>
      <c r="GI353" s="151">
        <v>97</v>
      </c>
      <c r="GJ353" s="151">
        <v>14</v>
      </c>
      <c r="GK353" s="151">
        <v>5</v>
      </c>
      <c r="GL353" s="151">
        <v>2</v>
      </c>
      <c r="GM353" s="151">
        <v>5</v>
      </c>
      <c r="GN353" s="151">
        <v>0</v>
      </c>
      <c r="GO353" s="151">
        <v>0</v>
      </c>
      <c r="GP353" s="151">
        <v>2</v>
      </c>
      <c r="GQ353" s="151">
        <v>16</v>
      </c>
      <c r="GR353" s="151">
        <v>3</v>
      </c>
      <c r="GS353" s="151">
        <v>4</v>
      </c>
      <c r="GT353" s="151">
        <v>27</v>
      </c>
      <c r="GU353" s="151">
        <v>2</v>
      </c>
      <c r="GV353" s="151">
        <v>30</v>
      </c>
      <c r="GW353" s="151"/>
      <c r="GX353" s="151">
        <v>11</v>
      </c>
      <c r="GY353" s="151">
        <v>23</v>
      </c>
      <c r="GZ353" s="151">
        <v>3</v>
      </c>
      <c r="HA353" s="151">
        <v>33</v>
      </c>
      <c r="HB353" s="151">
        <v>6</v>
      </c>
      <c r="HC353" s="151">
        <v>13</v>
      </c>
      <c r="HD353" s="151">
        <v>0</v>
      </c>
      <c r="HE353" s="151">
        <v>2</v>
      </c>
      <c r="HF353" s="151">
        <v>8</v>
      </c>
      <c r="HG353" s="151">
        <v>27</v>
      </c>
      <c r="HH353" s="151">
        <v>28</v>
      </c>
      <c r="HI353" s="151">
        <v>1</v>
      </c>
      <c r="HJ353" s="151">
        <v>6</v>
      </c>
      <c r="HK353" s="151"/>
      <c r="HL353" s="151">
        <v>22</v>
      </c>
      <c r="HM353" s="151"/>
      <c r="HN353" s="151">
        <v>11</v>
      </c>
      <c r="HO353" s="151">
        <v>3</v>
      </c>
      <c r="HP353" s="151"/>
      <c r="HQ353" s="151">
        <v>1</v>
      </c>
      <c r="HR353" s="151">
        <v>1</v>
      </c>
      <c r="HS353" s="151">
        <v>39</v>
      </c>
      <c r="HT353" s="151">
        <v>0</v>
      </c>
      <c r="HU353" s="151">
        <v>15</v>
      </c>
      <c r="HV353" s="151">
        <v>13</v>
      </c>
      <c r="HW353" s="151">
        <v>16</v>
      </c>
      <c r="HX353" s="151">
        <v>40</v>
      </c>
      <c r="HY353" s="151">
        <v>2</v>
      </c>
      <c r="HZ353" s="151">
        <v>4</v>
      </c>
      <c r="IA353" s="151">
        <v>2</v>
      </c>
      <c r="IB353" s="151">
        <v>1</v>
      </c>
      <c r="IC353" s="151">
        <v>310</v>
      </c>
      <c r="ID353" s="151">
        <v>19</v>
      </c>
      <c r="IE353" s="151">
        <v>217</v>
      </c>
      <c r="IF353" s="151">
        <v>3</v>
      </c>
      <c r="IG353" s="151">
        <v>1</v>
      </c>
      <c r="IH353" s="151">
        <v>11</v>
      </c>
      <c r="II353" s="151">
        <v>4</v>
      </c>
      <c r="IJ353" s="151">
        <v>10</v>
      </c>
      <c r="IK353" s="151"/>
      <c r="IL353" s="151">
        <v>38</v>
      </c>
      <c r="IM353" s="151">
        <v>31</v>
      </c>
      <c r="IN353" s="151">
        <v>36</v>
      </c>
      <c r="IO353" s="151">
        <v>4</v>
      </c>
      <c r="IP353" s="151">
        <v>1</v>
      </c>
      <c r="IQ353" s="151">
        <v>43</v>
      </c>
      <c r="IR353" s="151">
        <v>5</v>
      </c>
      <c r="IS353" s="151">
        <v>12</v>
      </c>
      <c r="IT353" s="151">
        <v>35</v>
      </c>
      <c r="IU353" s="151"/>
      <c r="IV353" s="151">
        <v>1</v>
      </c>
      <c r="IW353" s="151">
        <v>4</v>
      </c>
      <c r="IX353" s="151">
        <v>6</v>
      </c>
      <c r="IY353" s="151">
        <v>23</v>
      </c>
      <c r="IZ353" s="151"/>
      <c r="JA353" s="151">
        <v>7</v>
      </c>
      <c r="JB353" s="151">
        <v>32</v>
      </c>
      <c r="JC353" s="151">
        <v>2</v>
      </c>
      <c r="JD353" s="151">
        <v>5</v>
      </c>
      <c r="JE353" s="151">
        <v>38</v>
      </c>
      <c r="JF353" s="151">
        <v>5</v>
      </c>
      <c r="JG353" s="151">
        <v>0</v>
      </c>
      <c r="JH353" s="151">
        <v>101</v>
      </c>
      <c r="JI353" s="151">
        <v>4</v>
      </c>
      <c r="JJ353" s="151">
        <v>4</v>
      </c>
      <c r="JK353" s="151">
        <v>13</v>
      </c>
      <c r="JL353" s="151">
        <v>890</v>
      </c>
      <c r="JM353" s="151">
        <v>2130</v>
      </c>
      <c r="JN353" s="151">
        <v>2328</v>
      </c>
      <c r="JO353" s="151">
        <v>1727</v>
      </c>
      <c r="JP353" s="151">
        <v>2334</v>
      </c>
      <c r="JQ353" s="151">
        <v>2035</v>
      </c>
      <c r="JR353" s="151">
        <v>2132</v>
      </c>
      <c r="JS353" s="151">
        <v>2334</v>
      </c>
      <c r="JT353" s="151">
        <v>3563</v>
      </c>
      <c r="JU353" s="151">
        <v>692</v>
      </c>
      <c r="JV353" s="151"/>
      <c r="JW353" s="151">
        <v>887</v>
      </c>
      <c r="JX353" s="151">
        <v>785</v>
      </c>
      <c r="JY353" s="151">
        <v>1273</v>
      </c>
      <c r="JZ353" s="151">
        <v>518</v>
      </c>
      <c r="KA353" s="151">
        <v>272</v>
      </c>
      <c r="KB353" s="151">
        <v>582</v>
      </c>
      <c r="KC353" s="151">
        <v>173</v>
      </c>
      <c r="KD353" s="151">
        <v>1453</v>
      </c>
      <c r="KE353" s="151">
        <v>233</v>
      </c>
      <c r="KF353" s="151">
        <v>538</v>
      </c>
      <c r="KG353" s="151">
        <v>24</v>
      </c>
      <c r="KH353" s="151">
        <v>27</v>
      </c>
      <c r="KI353" s="151">
        <v>202</v>
      </c>
      <c r="KJ353" s="151">
        <v>115</v>
      </c>
      <c r="KK353" s="151">
        <v>15</v>
      </c>
      <c r="KL353" s="151">
        <v>630</v>
      </c>
      <c r="KM353" s="151">
        <v>39</v>
      </c>
      <c r="KN353" s="151">
        <v>196</v>
      </c>
      <c r="KO353" s="151">
        <v>41</v>
      </c>
      <c r="KP353" s="151">
        <v>73</v>
      </c>
      <c r="KQ353" s="151">
        <v>150</v>
      </c>
      <c r="KR353" s="151">
        <v>25</v>
      </c>
      <c r="KS353" s="151">
        <v>539</v>
      </c>
      <c r="KT353" s="151">
        <v>74</v>
      </c>
      <c r="KU353" s="151">
        <v>19</v>
      </c>
      <c r="KV353" s="151">
        <v>40</v>
      </c>
      <c r="KW353" s="151">
        <v>42</v>
      </c>
      <c r="KX353" s="151">
        <v>283</v>
      </c>
      <c r="KY353" s="151">
        <v>455</v>
      </c>
      <c r="KZ353" s="151">
        <v>59</v>
      </c>
      <c r="LA353" s="151">
        <v>769</v>
      </c>
      <c r="LB353" s="151">
        <v>399</v>
      </c>
      <c r="LC353" s="151">
        <v>0</v>
      </c>
      <c r="LD353" s="151">
        <v>1951</v>
      </c>
      <c r="LE353" s="151">
        <v>416</v>
      </c>
      <c r="LF353" s="151">
        <v>304</v>
      </c>
      <c r="LG353" s="151">
        <v>246</v>
      </c>
      <c r="LH353" s="151"/>
      <c r="LI353" s="151">
        <v>64</v>
      </c>
      <c r="LJ353" s="151">
        <v>129</v>
      </c>
      <c r="LK353" s="151"/>
      <c r="LL353" s="151">
        <v>352</v>
      </c>
      <c r="LM353" s="151">
        <v>22</v>
      </c>
      <c r="LN353" s="151">
        <v>5080</v>
      </c>
      <c r="LO353" s="151">
        <v>91</v>
      </c>
      <c r="LP353" s="151">
        <v>473</v>
      </c>
      <c r="LQ353" s="151">
        <v>25</v>
      </c>
      <c r="LR353" s="151">
        <v>9546</v>
      </c>
      <c r="LS353" s="151">
        <v>4045</v>
      </c>
      <c r="LT353" s="151">
        <v>441</v>
      </c>
      <c r="LU353" s="151">
        <v>941</v>
      </c>
      <c r="LV353" s="151">
        <v>260</v>
      </c>
      <c r="LW353" s="151">
        <v>389</v>
      </c>
      <c r="LX353" s="151">
        <v>1394</v>
      </c>
      <c r="LY353" s="151">
        <v>1107</v>
      </c>
      <c r="LZ353" s="151">
        <v>255</v>
      </c>
      <c r="MA353" s="151">
        <v>1393</v>
      </c>
      <c r="MB353" s="151">
        <v>110</v>
      </c>
      <c r="MC353" s="151">
        <v>45</v>
      </c>
      <c r="MD353" s="151">
        <v>22</v>
      </c>
      <c r="ME353" s="151">
        <v>29</v>
      </c>
      <c r="MF353" s="151">
        <v>365</v>
      </c>
      <c r="MG353" s="151">
        <v>1479</v>
      </c>
      <c r="MH353" s="151">
        <v>1849</v>
      </c>
      <c r="MI353" s="151">
        <v>580</v>
      </c>
      <c r="MJ353" s="151">
        <v>212</v>
      </c>
      <c r="MK353" s="151">
        <v>139</v>
      </c>
      <c r="ML353" s="151">
        <v>469</v>
      </c>
      <c r="MM353" s="151">
        <v>180</v>
      </c>
      <c r="MN353" s="151">
        <v>293</v>
      </c>
      <c r="MO353" s="151">
        <v>154</v>
      </c>
      <c r="MP353" s="151">
        <v>398</v>
      </c>
      <c r="MQ353" s="151">
        <v>43</v>
      </c>
      <c r="MR353" s="151">
        <v>36</v>
      </c>
      <c r="MS353" s="151">
        <v>101</v>
      </c>
      <c r="MT353" s="151">
        <v>2666</v>
      </c>
      <c r="MU353" s="151">
        <v>85</v>
      </c>
      <c r="MV353" s="151">
        <v>106</v>
      </c>
      <c r="MW353" s="151">
        <v>259</v>
      </c>
      <c r="MX353" s="151">
        <v>112</v>
      </c>
      <c r="MY353" s="151">
        <v>110</v>
      </c>
      <c r="MZ353" s="151">
        <v>69</v>
      </c>
      <c r="NA353" s="151">
        <v>2287</v>
      </c>
      <c r="NB353" s="151">
        <v>585</v>
      </c>
      <c r="NC353" s="151">
        <v>53</v>
      </c>
      <c r="ND353" s="151">
        <v>222</v>
      </c>
      <c r="NE353" s="151">
        <v>46</v>
      </c>
      <c r="NF353" s="151">
        <v>70</v>
      </c>
      <c r="NG353" s="151">
        <v>42</v>
      </c>
      <c r="NH353" s="151">
        <v>19</v>
      </c>
      <c r="NI353" s="151">
        <v>69</v>
      </c>
      <c r="NJ353" s="151">
        <v>68</v>
      </c>
      <c r="NK353" s="151">
        <v>26</v>
      </c>
      <c r="NL353" s="151">
        <v>21</v>
      </c>
      <c r="NM353" s="151">
        <v>19</v>
      </c>
      <c r="NN353" s="151">
        <v>137</v>
      </c>
      <c r="NO353" s="151">
        <v>249</v>
      </c>
      <c r="NP353" s="151">
        <v>382</v>
      </c>
      <c r="NQ353" s="151">
        <v>577</v>
      </c>
      <c r="NR353" s="151">
        <v>89</v>
      </c>
      <c r="NS353" s="151">
        <v>40</v>
      </c>
      <c r="NT353" s="151">
        <v>44</v>
      </c>
      <c r="NU353" s="151">
        <v>29</v>
      </c>
      <c r="NV353" s="151">
        <v>22</v>
      </c>
      <c r="NW353" s="151">
        <v>73</v>
      </c>
      <c r="NX353" s="151">
        <v>3</v>
      </c>
      <c r="NY353" s="151">
        <v>16</v>
      </c>
      <c r="NZ353" s="151">
        <v>97</v>
      </c>
      <c r="OA353" s="151">
        <v>53</v>
      </c>
      <c r="OB353" s="151">
        <v>325</v>
      </c>
      <c r="OC353" s="151">
        <v>308</v>
      </c>
      <c r="OD353" s="151"/>
      <c r="OE353" s="151">
        <v>8</v>
      </c>
      <c r="OF353" s="151">
        <v>23</v>
      </c>
      <c r="OG353" s="151">
        <v>3</v>
      </c>
      <c r="OH353" s="151">
        <v>40</v>
      </c>
      <c r="OI353" s="151">
        <v>5</v>
      </c>
      <c r="OJ353" s="151">
        <v>88</v>
      </c>
      <c r="OK353" s="151">
        <v>362</v>
      </c>
      <c r="OL353" s="151">
        <v>1295</v>
      </c>
      <c r="OM353" s="151">
        <v>2</v>
      </c>
      <c r="ON353" s="151">
        <v>10</v>
      </c>
      <c r="OO353" s="152">
        <v>1471</v>
      </c>
      <c r="OP353" s="142">
        <v>85947</v>
      </c>
      <c r="OQ353" s="153">
        <v>6344</v>
      </c>
      <c r="OR353" s="151"/>
      <c r="OS353" s="151"/>
      <c r="OT353" s="151"/>
      <c r="OU353" s="151"/>
      <c r="OV353" s="151"/>
      <c r="OW353" s="151">
        <v>245</v>
      </c>
      <c r="OX353" s="151">
        <v>-136</v>
      </c>
      <c r="OY353" s="151"/>
      <c r="OZ353" s="151"/>
      <c r="PA353" s="151"/>
      <c r="PB353" s="151"/>
      <c r="PC353" s="151"/>
      <c r="PD353" s="151"/>
      <c r="PE353" s="151"/>
      <c r="PF353" s="151"/>
      <c r="PG353" s="151"/>
      <c r="PH353" s="151"/>
      <c r="PI353" s="151"/>
      <c r="PJ353" s="154"/>
      <c r="PK353" s="142">
        <v>6453</v>
      </c>
      <c r="PL353" s="142">
        <v>92400</v>
      </c>
    </row>
    <row r="354" spans="1:428" ht="15" x14ac:dyDescent="0.25">
      <c r="A354" s="156">
        <v>561500</v>
      </c>
      <c r="B354" s="157" t="s">
        <v>742</v>
      </c>
      <c r="C354" s="147" t="s">
        <v>531</v>
      </c>
      <c r="D354" s="153"/>
      <c r="E354" s="151">
        <v>4</v>
      </c>
      <c r="F354" s="151">
        <v>9</v>
      </c>
      <c r="G354" s="151"/>
      <c r="H354" s="151"/>
      <c r="I354" s="151">
        <v>4</v>
      </c>
      <c r="J354" s="151"/>
      <c r="K354" s="151"/>
      <c r="L354" s="151"/>
      <c r="M354" s="151"/>
      <c r="N354" s="151">
        <v>0</v>
      </c>
      <c r="O354" s="151">
        <v>0</v>
      </c>
      <c r="P354" s="151">
        <v>4</v>
      </c>
      <c r="Q354" s="151"/>
      <c r="R354" s="151">
        <v>21</v>
      </c>
      <c r="S354" s="151"/>
      <c r="T354" s="151"/>
      <c r="U354" s="151">
        <v>12</v>
      </c>
      <c r="V354" s="151">
        <v>7</v>
      </c>
      <c r="W354" s="151"/>
      <c r="X354" s="151">
        <v>167</v>
      </c>
      <c r="Y354" s="151">
        <v>283</v>
      </c>
      <c r="Z354" s="151">
        <v>69</v>
      </c>
      <c r="AA354" s="151">
        <v>15</v>
      </c>
      <c r="AB354" s="151"/>
      <c r="AC354" s="151"/>
      <c r="AD354" s="151">
        <v>21</v>
      </c>
      <c r="AE354" s="151">
        <v>24</v>
      </c>
      <c r="AF354" s="151"/>
      <c r="AG354" s="151"/>
      <c r="AH354" s="151"/>
      <c r="AI354" s="151"/>
      <c r="AJ354" s="151"/>
      <c r="AK354" s="151"/>
      <c r="AL354" s="151"/>
      <c r="AM354" s="151"/>
      <c r="AN354" s="151"/>
      <c r="AO354" s="151"/>
      <c r="AP354" s="151">
        <v>5</v>
      </c>
      <c r="AQ354" s="151">
        <v>0</v>
      </c>
      <c r="AR354" s="151"/>
      <c r="AS354" s="151"/>
      <c r="AT354" s="151"/>
      <c r="AU354" s="151"/>
      <c r="AV354" s="151"/>
      <c r="AW354" s="151"/>
      <c r="AX354" s="151"/>
      <c r="AY354" s="151"/>
      <c r="AZ354" s="151">
        <v>1</v>
      </c>
      <c r="BA354" s="151"/>
      <c r="BB354" s="151"/>
      <c r="BC354" s="151"/>
      <c r="BD354" s="151"/>
      <c r="BE354" s="151"/>
      <c r="BF354" s="151"/>
      <c r="BG354" s="151"/>
      <c r="BH354" s="151"/>
      <c r="BI354" s="151"/>
      <c r="BJ354" s="151"/>
      <c r="BK354" s="151"/>
      <c r="BL354" s="151"/>
      <c r="BM354" s="151"/>
      <c r="BN354" s="151"/>
      <c r="BO354" s="151"/>
      <c r="BP354" s="151">
        <v>11</v>
      </c>
      <c r="BQ354" s="151">
        <v>2</v>
      </c>
      <c r="BR354" s="151">
        <v>1</v>
      </c>
      <c r="BS354" s="151"/>
      <c r="BT354" s="151"/>
      <c r="BU354" s="151"/>
      <c r="BV354" s="151"/>
      <c r="BW354" s="151"/>
      <c r="BX354" s="151"/>
      <c r="BY354" s="151">
        <v>6</v>
      </c>
      <c r="BZ354" s="151"/>
      <c r="CA354" s="151">
        <v>7</v>
      </c>
      <c r="CB354" s="151"/>
      <c r="CC354" s="151"/>
      <c r="CD354" s="151"/>
      <c r="CE354" s="151"/>
      <c r="CF354" s="151"/>
      <c r="CG354" s="151"/>
      <c r="CH354" s="151"/>
      <c r="CI354" s="151"/>
      <c r="CJ354" s="151"/>
      <c r="CK354" s="151"/>
      <c r="CL354" s="151"/>
      <c r="CM354" s="151"/>
      <c r="CN354" s="151">
        <v>1</v>
      </c>
      <c r="CO354" s="151"/>
      <c r="CP354" s="151">
        <v>2</v>
      </c>
      <c r="CQ354" s="151"/>
      <c r="CR354" s="151"/>
      <c r="CS354" s="151"/>
      <c r="CT354" s="151"/>
      <c r="CU354" s="151"/>
      <c r="CV354" s="151"/>
      <c r="CW354" s="151"/>
      <c r="CX354" s="151"/>
      <c r="CY354" s="151"/>
      <c r="CZ354" s="151"/>
      <c r="DA354" s="151"/>
      <c r="DB354" s="151"/>
      <c r="DC354" s="151"/>
      <c r="DD354" s="151"/>
      <c r="DE354" s="151"/>
      <c r="DF354" s="151"/>
      <c r="DG354" s="151"/>
      <c r="DH354" s="151"/>
      <c r="DI354" s="151"/>
      <c r="DJ354" s="151"/>
      <c r="DK354" s="151"/>
      <c r="DL354" s="151"/>
      <c r="DM354" s="151"/>
      <c r="DN354" s="151"/>
      <c r="DO354" s="151"/>
      <c r="DP354" s="151"/>
      <c r="DQ354" s="151"/>
      <c r="DR354" s="151"/>
      <c r="DS354" s="151"/>
      <c r="DT354" s="151"/>
      <c r="DU354" s="151"/>
      <c r="DV354" s="151"/>
      <c r="DW354" s="151"/>
      <c r="DX354" s="151"/>
      <c r="DY354" s="151"/>
      <c r="DZ354" s="151"/>
      <c r="EA354" s="151"/>
      <c r="EB354" s="151"/>
      <c r="EC354" s="151"/>
      <c r="ED354" s="151"/>
      <c r="EE354" s="151"/>
      <c r="EF354" s="151"/>
      <c r="EG354" s="151"/>
      <c r="EH354" s="151"/>
      <c r="EI354" s="151"/>
      <c r="EJ354" s="151"/>
      <c r="EK354" s="151"/>
      <c r="EL354" s="151"/>
      <c r="EM354" s="151"/>
      <c r="EN354" s="151"/>
      <c r="EO354" s="151"/>
      <c r="EP354" s="151"/>
      <c r="EQ354" s="151"/>
      <c r="ER354" s="151"/>
      <c r="ES354" s="151"/>
      <c r="ET354" s="151"/>
      <c r="EU354" s="151"/>
      <c r="EV354" s="151"/>
      <c r="EW354" s="151"/>
      <c r="EX354" s="151"/>
      <c r="EY354" s="151"/>
      <c r="EZ354" s="151"/>
      <c r="FA354" s="151"/>
      <c r="FB354" s="151"/>
      <c r="FC354" s="151"/>
      <c r="FD354" s="151"/>
      <c r="FE354" s="151"/>
      <c r="FF354" s="151"/>
      <c r="FG354" s="151"/>
      <c r="FH354" s="151"/>
      <c r="FI354" s="151"/>
      <c r="FJ354" s="151"/>
      <c r="FK354" s="151"/>
      <c r="FL354" s="151">
        <v>10</v>
      </c>
      <c r="FM354" s="151"/>
      <c r="FN354" s="151"/>
      <c r="FO354" s="151"/>
      <c r="FP354" s="151"/>
      <c r="FQ354" s="151">
        <v>18</v>
      </c>
      <c r="FR354" s="151"/>
      <c r="FS354" s="151">
        <v>1</v>
      </c>
      <c r="FT354" s="151">
        <v>2</v>
      </c>
      <c r="FU354" s="151"/>
      <c r="FV354" s="151"/>
      <c r="FW354" s="151"/>
      <c r="FX354" s="151">
        <v>1</v>
      </c>
      <c r="FY354" s="151"/>
      <c r="FZ354" s="151">
        <v>2</v>
      </c>
      <c r="GA354" s="151"/>
      <c r="GB354" s="151"/>
      <c r="GC354" s="151"/>
      <c r="GD354" s="151"/>
      <c r="GE354" s="151">
        <v>2</v>
      </c>
      <c r="GF354" s="151"/>
      <c r="GG354" s="151"/>
      <c r="GH354" s="151"/>
      <c r="GI354" s="151"/>
      <c r="GJ354" s="151"/>
      <c r="GK354" s="151"/>
      <c r="GL354" s="151"/>
      <c r="GM354" s="151"/>
      <c r="GN354" s="151"/>
      <c r="GO354" s="151"/>
      <c r="GP354" s="151"/>
      <c r="GQ354" s="151"/>
      <c r="GR354" s="151"/>
      <c r="GS354" s="151">
        <v>1</v>
      </c>
      <c r="GT354" s="151"/>
      <c r="GU354" s="151"/>
      <c r="GV354" s="151"/>
      <c r="GW354" s="151"/>
      <c r="GX354" s="151"/>
      <c r="GY354" s="151"/>
      <c r="GZ354" s="151"/>
      <c r="HA354" s="151"/>
      <c r="HB354" s="151">
        <v>7</v>
      </c>
      <c r="HC354" s="151"/>
      <c r="HD354" s="151"/>
      <c r="HE354" s="151"/>
      <c r="HF354" s="151"/>
      <c r="HG354" s="151">
        <v>9</v>
      </c>
      <c r="HH354" s="151"/>
      <c r="HI354" s="151"/>
      <c r="HJ354" s="151"/>
      <c r="HK354" s="151"/>
      <c r="HL354" s="151"/>
      <c r="HM354" s="151"/>
      <c r="HN354" s="151"/>
      <c r="HO354" s="151"/>
      <c r="HP354" s="151"/>
      <c r="HQ354" s="151"/>
      <c r="HR354" s="151"/>
      <c r="HS354" s="151"/>
      <c r="HT354" s="151"/>
      <c r="HU354" s="151"/>
      <c r="HV354" s="151"/>
      <c r="HW354" s="151"/>
      <c r="HX354" s="151"/>
      <c r="HY354" s="151"/>
      <c r="HZ354" s="151">
        <v>1</v>
      </c>
      <c r="IA354" s="151"/>
      <c r="IB354" s="151">
        <v>0</v>
      </c>
      <c r="IC354" s="151">
        <v>5</v>
      </c>
      <c r="ID354" s="151"/>
      <c r="IE354" s="151"/>
      <c r="IF354" s="151"/>
      <c r="IG354" s="151"/>
      <c r="IH354" s="151"/>
      <c r="II354" s="151"/>
      <c r="IJ354" s="151"/>
      <c r="IK354" s="151"/>
      <c r="IL354" s="151"/>
      <c r="IM354" s="151"/>
      <c r="IN354" s="151"/>
      <c r="IO354" s="151"/>
      <c r="IP354" s="151"/>
      <c r="IQ354" s="151"/>
      <c r="IR354" s="151"/>
      <c r="IS354" s="151"/>
      <c r="IT354" s="151"/>
      <c r="IU354" s="151"/>
      <c r="IV354" s="151"/>
      <c r="IW354" s="151"/>
      <c r="IX354" s="151"/>
      <c r="IY354" s="151"/>
      <c r="IZ354" s="151"/>
      <c r="JA354" s="151"/>
      <c r="JB354" s="151"/>
      <c r="JC354" s="151"/>
      <c r="JD354" s="151"/>
      <c r="JE354" s="151">
        <v>11</v>
      </c>
      <c r="JF354" s="151"/>
      <c r="JG354" s="151"/>
      <c r="JH354" s="151">
        <v>12</v>
      </c>
      <c r="JI354" s="151"/>
      <c r="JJ354" s="151"/>
      <c r="JK354" s="151"/>
      <c r="JL354" s="151">
        <v>1</v>
      </c>
      <c r="JM354" s="151">
        <v>52</v>
      </c>
      <c r="JN354" s="151"/>
      <c r="JO354" s="151">
        <v>18</v>
      </c>
      <c r="JP354" s="151">
        <v>530</v>
      </c>
      <c r="JQ354" s="151"/>
      <c r="JR354" s="151">
        <v>2</v>
      </c>
      <c r="JS354" s="151"/>
      <c r="JT354" s="151">
        <v>240</v>
      </c>
      <c r="JU354" s="151"/>
      <c r="JV354" s="151"/>
      <c r="JW354" s="151">
        <v>137</v>
      </c>
      <c r="JX354" s="151">
        <v>36</v>
      </c>
      <c r="JY354" s="151">
        <v>16</v>
      </c>
      <c r="JZ354" s="151">
        <v>38</v>
      </c>
      <c r="KA354" s="151">
        <v>84</v>
      </c>
      <c r="KB354" s="151">
        <v>13</v>
      </c>
      <c r="KC354" s="151">
        <v>51</v>
      </c>
      <c r="KD354" s="151">
        <v>133</v>
      </c>
      <c r="KE354" s="151">
        <v>93</v>
      </c>
      <c r="KF354" s="151">
        <v>2233</v>
      </c>
      <c r="KG354" s="151">
        <v>278</v>
      </c>
      <c r="KH354" s="151">
        <v>4158</v>
      </c>
      <c r="KI354" s="151">
        <v>2</v>
      </c>
      <c r="KJ354" s="151">
        <v>1708</v>
      </c>
      <c r="KK354" s="151">
        <v>29</v>
      </c>
      <c r="KL354" s="151">
        <v>51</v>
      </c>
      <c r="KM354" s="151"/>
      <c r="KN354" s="151">
        <v>48</v>
      </c>
      <c r="KO354" s="151"/>
      <c r="KP354" s="151">
        <v>25</v>
      </c>
      <c r="KQ354" s="151">
        <v>74</v>
      </c>
      <c r="KR354" s="151">
        <v>20</v>
      </c>
      <c r="KS354" s="151">
        <v>12</v>
      </c>
      <c r="KT354" s="151">
        <v>0</v>
      </c>
      <c r="KU354" s="151">
        <v>2</v>
      </c>
      <c r="KV354" s="151"/>
      <c r="KW354" s="151">
        <v>13</v>
      </c>
      <c r="KX354" s="151">
        <v>33</v>
      </c>
      <c r="KY354" s="151">
        <v>0</v>
      </c>
      <c r="KZ354" s="151">
        <v>29</v>
      </c>
      <c r="LA354" s="151">
        <v>8</v>
      </c>
      <c r="LB354" s="151">
        <v>7</v>
      </c>
      <c r="LC354" s="151"/>
      <c r="LD354" s="151">
        <v>7</v>
      </c>
      <c r="LE354" s="151">
        <v>9</v>
      </c>
      <c r="LF354" s="151">
        <v>1</v>
      </c>
      <c r="LG354" s="151">
        <v>4</v>
      </c>
      <c r="LH354" s="151">
        <v>575</v>
      </c>
      <c r="LI354" s="151">
        <v>1432</v>
      </c>
      <c r="LJ354" s="151">
        <v>1</v>
      </c>
      <c r="LK354" s="151">
        <v>1</v>
      </c>
      <c r="LL354" s="151"/>
      <c r="LM354" s="151">
        <v>0</v>
      </c>
      <c r="LN354" s="151">
        <v>2178</v>
      </c>
      <c r="LO354" s="151">
        <v>16</v>
      </c>
      <c r="LP354" s="151">
        <v>172</v>
      </c>
      <c r="LQ354" s="151">
        <v>9</v>
      </c>
      <c r="LR354" s="151">
        <v>2053</v>
      </c>
      <c r="LS354" s="151">
        <v>84</v>
      </c>
      <c r="LT354" s="151">
        <v>0</v>
      </c>
      <c r="LU354" s="151">
        <v>335</v>
      </c>
      <c r="LV354" s="151">
        <v>0</v>
      </c>
      <c r="LW354" s="151">
        <v>103</v>
      </c>
      <c r="LX354" s="151">
        <v>176</v>
      </c>
      <c r="LY354" s="151">
        <v>931</v>
      </c>
      <c r="LZ354" s="151">
        <v>278</v>
      </c>
      <c r="MA354" s="151">
        <v>1093</v>
      </c>
      <c r="MB354" s="151">
        <v>511</v>
      </c>
      <c r="MC354" s="151"/>
      <c r="MD354" s="151"/>
      <c r="ME354" s="151">
        <v>0</v>
      </c>
      <c r="MF354" s="151">
        <v>102</v>
      </c>
      <c r="MG354" s="151">
        <v>5808</v>
      </c>
      <c r="MH354" s="151">
        <v>115</v>
      </c>
      <c r="MI354" s="151">
        <v>0</v>
      </c>
      <c r="MJ354" s="151">
        <v>108</v>
      </c>
      <c r="MK354" s="151">
        <v>83</v>
      </c>
      <c r="ML354" s="151">
        <v>18</v>
      </c>
      <c r="MM354" s="151">
        <v>401</v>
      </c>
      <c r="MN354" s="151"/>
      <c r="MO354" s="151">
        <v>997</v>
      </c>
      <c r="MP354" s="151">
        <v>151</v>
      </c>
      <c r="MQ354" s="151"/>
      <c r="MR354" s="151">
        <v>29</v>
      </c>
      <c r="MS354" s="151">
        <v>14</v>
      </c>
      <c r="MT354" s="151">
        <v>916</v>
      </c>
      <c r="MU354" s="151">
        <v>55</v>
      </c>
      <c r="MV354" s="151">
        <v>53</v>
      </c>
      <c r="MW354" s="151">
        <v>95</v>
      </c>
      <c r="MX354" s="151"/>
      <c r="MY354" s="151">
        <v>0</v>
      </c>
      <c r="MZ354" s="151">
        <v>93</v>
      </c>
      <c r="NA354" s="151">
        <v>47</v>
      </c>
      <c r="NB354" s="151">
        <v>94</v>
      </c>
      <c r="NC354" s="151"/>
      <c r="ND354" s="151">
        <v>1</v>
      </c>
      <c r="NE354" s="151"/>
      <c r="NF354" s="151"/>
      <c r="NG354" s="151"/>
      <c r="NH354" s="151">
        <v>222</v>
      </c>
      <c r="NI354" s="151"/>
      <c r="NJ354" s="151">
        <v>593</v>
      </c>
      <c r="NK354" s="151">
        <v>6</v>
      </c>
      <c r="NL354" s="151">
        <v>26</v>
      </c>
      <c r="NM354" s="151">
        <v>20</v>
      </c>
      <c r="NN354" s="151">
        <v>54</v>
      </c>
      <c r="NO354" s="151">
        <v>375</v>
      </c>
      <c r="NP354" s="151"/>
      <c r="NQ354" s="151">
        <v>1</v>
      </c>
      <c r="NR354" s="151">
        <v>55</v>
      </c>
      <c r="NS354" s="151">
        <v>9</v>
      </c>
      <c r="NT354" s="151"/>
      <c r="NU354" s="151"/>
      <c r="NV354" s="151"/>
      <c r="NW354" s="151">
        <v>120</v>
      </c>
      <c r="NX354" s="151"/>
      <c r="NY354" s="151">
        <v>0</v>
      </c>
      <c r="NZ354" s="151">
        <v>3</v>
      </c>
      <c r="OA354" s="151">
        <v>208</v>
      </c>
      <c r="OB354" s="151">
        <v>363</v>
      </c>
      <c r="OC354" s="151">
        <v>288</v>
      </c>
      <c r="OD354" s="151"/>
      <c r="OE354" s="151">
        <v>0</v>
      </c>
      <c r="OF354" s="151">
        <v>182</v>
      </c>
      <c r="OG354" s="151">
        <v>20</v>
      </c>
      <c r="OH354" s="151">
        <v>131</v>
      </c>
      <c r="OI354" s="151"/>
      <c r="OJ354" s="151">
        <v>8</v>
      </c>
      <c r="OK354" s="151">
        <v>7</v>
      </c>
      <c r="OL354" s="151">
        <v>455</v>
      </c>
      <c r="OM354" s="151"/>
      <c r="ON354" s="151">
        <v>98</v>
      </c>
      <c r="OO354" s="152">
        <v>481</v>
      </c>
      <c r="OP354" s="142">
        <v>33805</v>
      </c>
      <c r="OQ354" s="153">
        <v>23394</v>
      </c>
      <c r="OR354" s="151"/>
      <c r="OS354" s="151"/>
      <c r="OT354" s="151"/>
      <c r="OU354" s="151"/>
      <c r="OV354" s="151"/>
      <c r="OW354" s="151">
        <v>622</v>
      </c>
      <c r="OX354" s="151">
        <v>-79</v>
      </c>
      <c r="OY354" s="151"/>
      <c r="OZ354" s="151"/>
      <c r="PA354" s="151"/>
      <c r="PB354" s="151"/>
      <c r="PC354" s="151"/>
      <c r="PD354" s="151"/>
      <c r="PE354" s="151"/>
      <c r="PF354" s="151"/>
      <c r="PG354" s="151"/>
      <c r="PH354" s="151"/>
      <c r="PI354" s="151"/>
      <c r="PJ354" s="154"/>
      <c r="PK354" s="142">
        <v>23937</v>
      </c>
      <c r="PL354" s="142">
        <v>57742</v>
      </c>
    </row>
    <row r="355" spans="1:428" ht="15" x14ac:dyDescent="0.25">
      <c r="A355" s="156">
        <v>561600</v>
      </c>
      <c r="B355" s="157" t="s">
        <v>742</v>
      </c>
      <c r="C355" s="147" t="s">
        <v>532</v>
      </c>
      <c r="D355" s="153"/>
      <c r="E355" s="151"/>
      <c r="F355" s="151"/>
      <c r="G355" s="151"/>
      <c r="H355" s="151"/>
      <c r="I355" s="151"/>
      <c r="J355" s="151"/>
      <c r="K355" s="151"/>
      <c r="L355" s="151"/>
      <c r="M355" s="151"/>
      <c r="N355" s="151"/>
      <c r="O355" s="151"/>
      <c r="P355" s="151"/>
      <c r="Q355" s="151">
        <v>81</v>
      </c>
      <c r="R355" s="151">
        <v>8</v>
      </c>
      <c r="S355" s="151"/>
      <c r="T355" s="151">
        <v>1</v>
      </c>
      <c r="U355" s="151">
        <v>2</v>
      </c>
      <c r="V355" s="151">
        <v>1</v>
      </c>
      <c r="W355" s="151">
        <v>23</v>
      </c>
      <c r="X355" s="151">
        <v>44</v>
      </c>
      <c r="Y355" s="151">
        <v>257</v>
      </c>
      <c r="Z355" s="151">
        <v>46</v>
      </c>
      <c r="AA355" s="151">
        <v>2</v>
      </c>
      <c r="AB355" s="151">
        <v>12</v>
      </c>
      <c r="AC355" s="151">
        <v>2</v>
      </c>
      <c r="AD355" s="151">
        <v>80</v>
      </c>
      <c r="AE355" s="151">
        <v>62</v>
      </c>
      <c r="AF355" s="151">
        <v>105</v>
      </c>
      <c r="AG355" s="151">
        <v>19</v>
      </c>
      <c r="AH355" s="151">
        <v>78</v>
      </c>
      <c r="AI355" s="151">
        <v>20</v>
      </c>
      <c r="AJ355" s="151">
        <v>41</v>
      </c>
      <c r="AK355" s="151">
        <v>16</v>
      </c>
      <c r="AL355" s="151">
        <v>78</v>
      </c>
      <c r="AM355" s="151">
        <v>42</v>
      </c>
      <c r="AN355" s="151">
        <v>13</v>
      </c>
      <c r="AO355" s="151">
        <v>8</v>
      </c>
      <c r="AP355" s="151">
        <v>2</v>
      </c>
      <c r="AQ355" s="151">
        <v>16</v>
      </c>
      <c r="AR355" s="151"/>
      <c r="AS355" s="151">
        <v>20</v>
      </c>
      <c r="AT355" s="151">
        <v>19</v>
      </c>
      <c r="AU355" s="151">
        <v>8</v>
      </c>
      <c r="AV355" s="151">
        <v>0</v>
      </c>
      <c r="AW355" s="151">
        <v>35</v>
      </c>
      <c r="AX355" s="151">
        <v>8</v>
      </c>
      <c r="AY355" s="151">
        <v>0</v>
      </c>
      <c r="AZ355" s="151">
        <v>18</v>
      </c>
      <c r="BA355" s="151">
        <v>0</v>
      </c>
      <c r="BB355" s="151">
        <v>3</v>
      </c>
      <c r="BC355" s="151">
        <v>0</v>
      </c>
      <c r="BD355" s="151">
        <v>103</v>
      </c>
      <c r="BE355" s="151">
        <v>23</v>
      </c>
      <c r="BF355" s="151">
        <v>2</v>
      </c>
      <c r="BG355" s="151">
        <v>1</v>
      </c>
      <c r="BH355" s="151">
        <v>43</v>
      </c>
      <c r="BI355" s="151">
        <v>13</v>
      </c>
      <c r="BJ355" s="151">
        <v>9</v>
      </c>
      <c r="BK355" s="151">
        <v>35</v>
      </c>
      <c r="BL355" s="151">
        <v>50</v>
      </c>
      <c r="BM355" s="151">
        <v>50</v>
      </c>
      <c r="BN355" s="151">
        <v>5</v>
      </c>
      <c r="BO355" s="151">
        <v>96</v>
      </c>
      <c r="BP355" s="151">
        <v>37</v>
      </c>
      <c r="BQ355" s="151">
        <v>23</v>
      </c>
      <c r="BR355" s="151">
        <v>351</v>
      </c>
      <c r="BS355" s="151">
        <v>135</v>
      </c>
      <c r="BT355" s="151">
        <v>22</v>
      </c>
      <c r="BU355" s="151">
        <v>23</v>
      </c>
      <c r="BV355" s="151">
        <v>6</v>
      </c>
      <c r="BW355" s="151">
        <v>23</v>
      </c>
      <c r="BX355" s="151">
        <v>13</v>
      </c>
      <c r="BY355" s="151">
        <v>193</v>
      </c>
      <c r="BZ355" s="151">
        <v>58</v>
      </c>
      <c r="CA355" s="151">
        <v>8</v>
      </c>
      <c r="CB355" s="151">
        <v>7</v>
      </c>
      <c r="CC355" s="151">
        <v>57</v>
      </c>
      <c r="CD355" s="151">
        <v>15</v>
      </c>
      <c r="CE355" s="151">
        <v>4</v>
      </c>
      <c r="CF355" s="151">
        <v>23</v>
      </c>
      <c r="CG355" s="151">
        <v>11</v>
      </c>
      <c r="CH355" s="151">
        <v>19</v>
      </c>
      <c r="CI355" s="151">
        <v>2</v>
      </c>
      <c r="CJ355" s="151">
        <v>29</v>
      </c>
      <c r="CK355" s="151">
        <v>63</v>
      </c>
      <c r="CL355" s="151">
        <v>2</v>
      </c>
      <c r="CM355" s="151">
        <v>29</v>
      </c>
      <c r="CN355" s="151">
        <v>3</v>
      </c>
      <c r="CO355" s="151">
        <v>0</v>
      </c>
      <c r="CP355" s="151">
        <v>6</v>
      </c>
      <c r="CQ355" s="151">
        <v>0</v>
      </c>
      <c r="CR355" s="151">
        <v>16</v>
      </c>
      <c r="CS355" s="151">
        <v>2</v>
      </c>
      <c r="CT355" s="151">
        <v>6</v>
      </c>
      <c r="CU355" s="151">
        <v>4</v>
      </c>
      <c r="CV355" s="151">
        <v>2</v>
      </c>
      <c r="CW355" s="151">
        <v>8</v>
      </c>
      <c r="CX355" s="151">
        <v>17</v>
      </c>
      <c r="CY355" s="151">
        <v>8</v>
      </c>
      <c r="CZ355" s="151">
        <v>3</v>
      </c>
      <c r="DA355" s="151">
        <v>6</v>
      </c>
      <c r="DB355" s="151">
        <v>6</v>
      </c>
      <c r="DC355" s="151">
        <v>20</v>
      </c>
      <c r="DD355" s="151">
        <v>37</v>
      </c>
      <c r="DE355" s="151">
        <v>7</v>
      </c>
      <c r="DF355" s="151">
        <v>13</v>
      </c>
      <c r="DG355" s="151">
        <v>1</v>
      </c>
      <c r="DH355" s="151">
        <v>8</v>
      </c>
      <c r="DI355" s="151">
        <v>18</v>
      </c>
      <c r="DJ355" s="151">
        <v>1</v>
      </c>
      <c r="DK355" s="151">
        <v>1</v>
      </c>
      <c r="DL355" s="151">
        <v>1</v>
      </c>
      <c r="DM355" s="151">
        <v>1</v>
      </c>
      <c r="DN355" s="151">
        <v>29</v>
      </c>
      <c r="DO355" s="151">
        <v>1</v>
      </c>
      <c r="DP355" s="151">
        <v>33</v>
      </c>
      <c r="DQ355" s="151">
        <v>0</v>
      </c>
      <c r="DR355" s="151">
        <v>7</v>
      </c>
      <c r="DS355" s="151">
        <v>3</v>
      </c>
      <c r="DT355" s="151">
        <v>75</v>
      </c>
      <c r="DU355" s="151">
        <v>2</v>
      </c>
      <c r="DV355" s="151">
        <v>1</v>
      </c>
      <c r="DW355" s="151">
        <v>2</v>
      </c>
      <c r="DX355" s="151">
        <v>2</v>
      </c>
      <c r="DY355" s="151">
        <v>4</v>
      </c>
      <c r="DZ355" s="151">
        <v>2</v>
      </c>
      <c r="EA355" s="151">
        <v>1</v>
      </c>
      <c r="EB355" s="151">
        <v>3</v>
      </c>
      <c r="EC355" s="151">
        <v>1</v>
      </c>
      <c r="ED355" s="151"/>
      <c r="EE355" s="151">
        <v>5</v>
      </c>
      <c r="EF355" s="151"/>
      <c r="EG355" s="151">
        <v>2</v>
      </c>
      <c r="EH355" s="151"/>
      <c r="EI355" s="151"/>
      <c r="EJ355" s="151"/>
      <c r="EK355" s="151"/>
      <c r="EL355" s="151"/>
      <c r="EM355" s="151">
        <v>1</v>
      </c>
      <c r="EN355" s="151">
        <v>8</v>
      </c>
      <c r="EO355" s="151">
        <v>11</v>
      </c>
      <c r="EP355" s="151">
        <v>6</v>
      </c>
      <c r="EQ355" s="151">
        <v>2</v>
      </c>
      <c r="ER355" s="151">
        <v>1</v>
      </c>
      <c r="ES355" s="151">
        <v>1</v>
      </c>
      <c r="ET355" s="151">
        <v>10</v>
      </c>
      <c r="EU355" s="151">
        <v>0</v>
      </c>
      <c r="EV355" s="151">
        <v>1</v>
      </c>
      <c r="EW355" s="151">
        <v>0</v>
      </c>
      <c r="EX355" s="151">
        <v>5</v>
      </c>
      <c r="EY355" s="151">
        <v>6</v>
      </c>
      <c r="EZ355" s="151">
        <v>56</v>
      </c>
      <c r="FA355" s="151">
        <v>9</v>
      </c>
      <c r="FB355" s="151">
        <v>50</v>
      </c>
      <c r="FC355" s="151">
        <v>17</v>
      </c>
      <c r="FD355" s="151">
        <v>71</v>
      </c>
      <c r="FE355" s="151">
        <v>20</v>
      </c>
      <c r="FF355" s="151">
        <v>1</v>
      </c>
      <c r="FG355" s="151">
        <v>429</v>
      </c>
      <c r="FH355" s="151">
        <v>92</v>
      </c>
      <c r="FI355" s="151">
        <v>227</v>
      </c>
      <c r="FJ355" s="151">
        <v>76</v>
      </c>
      <c r="FK355" s="151">
        <v>2</v>
      </c>
      <c r="FL355" s="151">
        <v>338</v>
      </c>
      <c r="FM355" s="151">
        <v>6</v>
      </c>
      <c r="FN355" s="151">
        <v>16</v>
      </c>
      <c r="FO355" s="151">
        <v>6</v>
      </c>
      <c r="FP355" s="151">
        <v>16</v>
      </c>
      <c r="FQ355" s="151">
        <v>4</v>
      </c>
      <c r="FR355" s="151">
        <v>4</v>
      </c>
      <c r="FS355" s="151">
        <v>1</v>
      </c>
      <c r="FT355" s="151">
        <v>11</v>
      </c>
      <c r="FU355" s="151">
        <v>5</v>
      </c>
      <c r="FV355" s="151">
        <v>8</v>
      </c>
      <c r="FW355" s="151">
        <v>10</v>
      </c>
      <c r="FX355" s="151">
        <v>13</v>
      </c>
      <c r="FY355" s="151">
        <v>41</v>
      </c>
      <c r="FZ355" s="151">
        <v>7</v>
      </c>
      <c r="GA355" s="151"/>
      <c r="GB355" s="151"/>
      <c r="GC355" s="151">
        <v>21</v>
      </c>
      <c r="GD355" s="151">
        <v>31</v>
      </c>
      <c r="GE355" s="151">
        <v>0</v>
      </c>
      <c r="GF355" s="151">
        <v>1</v>
      </c>
      <c r="GG355" s="151"/>
      <c r="GH355" s="151">
        <v>1</v>
      </c>
      <c r="GI355" s="151">
        <v>101</v>
      </c>
      <c r="GJ355" s="151">
        <v>17</v>
      </c>
      <c r="GK355" s="151">
        <v>4</v>
      </c>
      <c r="GL355" s="151">
        <v>0</v>
      </c>
      <c r="GM355" s="151">
        <v>6</v>
      </c>
      <c r="GN355" s="151"/>
      <c r="GO355" s="151">
        <v>0</v>
      </c>
      <c r="GP355" s="151">
        <v>1</v>
      </c>
      <c r="GQ355" s="151">
        <v>5</v>
      </c>
      <c r="GR355" s="151">
        <v>0</v>
      </c>
      <c r="GS355" s="151">
        <v>1</v>
      </c>
      <c r="GT355" s="151">
        <v>34</v>
      </c>
      <c r="GU355" s="151">
        <v>0</v>
      </c>
      <c r="GV355" s="151">
        <v>19</v>
      </c>
      <c r="GW355" s="151"/>
      <c r="GX355" s="151">
        <v>3</v>
      </c>
      <c r="GY355" s="151">
        <v>7</v>
      </c>
      <c r="GZ355" s="151">
        <v>1</v>
      </c>
      <c r="HA355" s="151">
        <v>26</v>
      </c>
      <c r="HB355" s="151">
        <v>2</v>
      </c>
      <c r="HC355" s="151">
        <v>9</v>
      </c>
      <c r="HD355" s="151">
        <v>1</v>
      </c>
      <c r="HE355" s="151">
        <v>1</v>
      </c>
      <c r="HF355" s="151">
        <v>3</v>
      </c>
      <c r="HG355" s="151">
        <v>31</v>
      </c>
      <c r="HH355" s="151">
        <v>17</v>
      </c>
      <c r="HI355" s="151">
        <v>1</v>
      </c>
      <c r="HJ355" s="151">
        <v>1</v>
      </c>
      <c r="HK355" s="151"/>
      <c r="HL355" s="151">
        <v>0</v>
      </c>
      <c r="HM355" s="151"/>
      <c r="HN355" s="151">
        <v>12</v>
      </c>
      <c r="HO355" s="151">
        <v>3</v>
      </c>
      <c r="HP355" s="151"/>
      <c r="HQ355" s="151"/>
      <c r="HR355" s="151">
        <v>1</v>
      </c>
      <c r="HS355" s="151">
        <v>43</v>
      </c>
      <c r="HT355" s="151">
        <v>0</v>
      </c>
      <c r="HU355" s="151">
        <v>9</v>
      </c>
      <c r="HV355" s="151">
        <v>6</v>
      </c>
      <c r="HW355" s="151">
        <v>11</v>
      </c>
      <c r="HX355" s="151">
        <v>31</v>
      </c>
      <c r="HY355" s="151">
        <v>0</v>
      </c>
      <c r="HZ355" s="151">
        <v>4</v>
      </c>
      <c r="IA355" s="151">
        <v>1</v>
      </c>
      <c r="IB355" s="151">
        <v>1</v>
      </c>
      <c r="IC355" s="151">
        <v>387</v>
      </c>
      <c r="ID355" s="151">
        <v>26</v>
      </c>
      <c r="IE355" s="151">
        <v>208</v>
      </c>
      <c r="IF355" s="151"/>
      <c r="IG355" s="151">
        <v>0</v>
      </c>
      <c r="IH355" s="151">
        <v>13</v>
      </c>
      <c r="II355" s="151"/>
      <c r="IJ355" s="151">
        <v>6</v>
      </c>
      <c r="IK355" s="151"/>
      <c r="IL355" s="151">
        <v>45</v>
      </c>
      <c r="IM355" s="151">
        <v>6</v>
      </c>
      <c r="IN355" s="151">
        <v>32</v>
      </c>
      <c r="IO355" s="151">
        <v>1</v>
      </c>
      <c r="IP355" s="151">
        <v>0</v>
      </c>
      <c r="IQ355" s="151">
        <v>11</v>
      </c>
      <c r="IR355" s="151">
        <v>3</v>
      </c>
      <c r="IS355" s="151">
        <v>9</v>
      </c>
      <c r="IT355" s="151">
        <v>44</v>
      </c>
      <c r="IU355" s="151"/>
      <c r="IV355" s="151">
        <v>0</v>
      </c>
      <c r="IW355" s="151">
        <v>5</v>
      </c>
      <c r="IX355" s="151">
        <v>2</v>
      </c>
      <c r="IY355" s="151">
        <v>26</v>
      </c>
      <c r="IZ355" s="151"/>
      <c r="JA355" s="151">
        <v>0</v>
      </c>
      <c r="JB355" s="151">
        <v>31</v>
      </c>
      <c r="JC355" s="151">
        <v>3</v>
      </c>
      <c r="JD355" s="151">
        <v>3</v>
      </c>
      <c r="JE355" s="151">
        <v>28</v>
      </c>
      <c r="JF355" s="151">
        <v>2</v>
      </c>
      <c r="JG355" s="151">
        <v>1</v>
      </c>
      <c r="JH355" s="151">
        <v>91</v>
      </c>
      <c r="JI355" s="151">
        <v>1</v>
      </c>
      <c r="JJ355" s="151">
        <v>3</v>
      </c>
      <c r="JK355" s="151">
        <v>15</v>
      </c>
      <c r="JL355" s="151">
        <v>600</v>
      </c>
      <c r="JM355" s="151">
        <v>797</v>
      </c>
      <c r="JN355" s="151">
        <v>904</v>
      </c>
      <c r="JO355" s="151">
        <v>646</v>
      </c>
      <c r="JP355" s="151">
        <v>961</v>
      </c>
      <c r="JQ355" s="151">
        <v>665</v>
      </c>
      <c r="JR355" s="151">
        <v>806</v>
      </c>
      <c r="JS355" s="151">
        <v>782</v>
      </c>
      <c r="JT355" s="151">
        <v>1290</v>
      </c>
      <c r="JU355" s="151">
        <v>208</v>
      </c>
      <c r="JV355" s="151"/>
      <c r="JW355" s="151">
        <v>433</v>
      </c>
      <c r="JX355" s="151">
        <v>266</v>
      </c>
      <c r="JY355" s="151">
        <v>540</v>
      </c>
      <c r="JZ355" s="151">
        <v>227</v>
      </c>
      <c r="KA355" s="151">
        <v>131</v>
      </c>
      <c r="KB355" s="151">
        <v>275</v>
      </c>
      <c r="KC355" s="151">
        <v>106</v>
      </c>
      <c r="KD355" s="151">
        <v>535</v>
      </c>
      <c r="KE355" s="151">
        <v>153</v>
      </c>
      <c r="KF355" s="151">
        <v>47</v>
      </c>
      <c r="KG355" s="151">
        <v>45</v>
      </c>
      <c r="KH355" s="151">
        <v>93</v>
      </c>
      <c r="KI355" s="151">
        <v>892</v>
      </c>
      <c r="KJ355" s="151">
        <v>245</v>
      </c>
      <c r="KK355" s="151">
        <v>423</v>
      </c>
      <c r="KL355" s="151">
        <v>2695</v>
      </c>
      <c r="KM355" s="151">
        <v>12</v>
      </c>
      <c r="KN355" s="151">
        <v>279</v>
      </c>
      <c r="KO355" s="151">
        <v>22</v>
      </c>
      <c r="KP355" s="151">
        <v>31</v>
      </c>
      <c r="KQ355" s="151">
        <v>64</v>
      </c>
      <c r="KR355" s="151">
        <v>16</v>
      </c>
      <c r="KS355" s="151">
        <v>907</v>
      </c>
      <c r="KT355" s="151">
        <v>84</v>
      </c>
      <c r="KU355" s="151">
        <v>11</v>
      </c>
      <c r="KV355" s="151">
        <v>4</v>
      </c>
      <c r="KW355" s="151">
        <v>19</v>
      </c>
      <c r="KX355" s="151">
        <v>406</v>
      </c>
      <c r="KY355" s="151">
        <v>597</v>
      </c>
      <c r="KZ355" s="151">
        <v>64</v>
      </c>
      <c r="LA355" s="151">
        <v>332</v>
      </c>
      <c r="LB355" s="151">
        <v>455</v>
      </c>
      <c r="LC355" s="151">
        <v>1</v>
      </c>
      <c r="LD355" s="151">
        <v>2331</v>
      </c>
      <c r="LE355" s="151">
        <v>2510</v>
      </c>
      <c r="LF355" s="151">
        <v>1021</v>
      </c>
      <c r="LG355" s="151">
        <v>355</v>
      </c>
      <c r="LH355" s="151">
        <v>320</v>
      </c>
      <c r="LI355" s="151">
        <v>709</v>
      </c>
      <c r="LJ355" s="151">
        <v>116</v>
      </c>
      <c r="LK355" s="151">
        <v>1</v>
      </c>
      <c r="LL355" s="151">
        <v>980</v>
      </c>
      <c r="LM355" s="151">
        <v>13</v>
      </c>
      <c r="LN355" s="151">
        <v>4826</v>
      </c>
      <c r="LO355" s="151">
        <v>106</v>
      </c>
      <c r="LP355" s="151">
        <v>187</v>
      </c>
      <c r="LQ355" s="151">
        <v>22</v>
      </c>
      <c r="LR355" s="151">
        <v>314</v>
      </c>
      <c r="LS355" s="151">
        <v>306</v>
      </c>
      <c r="LT355" s="151">
        <v>1439</v>
      </c>
      <c r="LU355" s="151">
        <v>258</v>
      </c>
      <c r="LV355" s="151">
        <v>237</v>
      </c>
      <c r="LW355" s="151">
        <v>459</v>
      </c>
      <c r="LX355" s="151">
        <v>960</v>
      </c>
      <c r="LY355" s="151">
        <v>564</v>
      </c>
      <c r="LZ355" s="151">
        <v>246</v>
      </c>
      <c r="MA355" s="151">
        <v>286</v>
      </c>
      <c r="MB355" s="151">
        <v>174</v>
      </c>
      <c r="MC355" s="151">
        <v>48</v>
      </c>
      <c r="MD355" s="151">
        <v>16</v>
      </c>
      <c r="ME355" s="151">
        <v>8</v>
      </c>
      <c r="MF355" s="151">
        <v>168</v>
      </c>
      <c r="MG355" s="151">
        <v>4</v>
      </c>
      <c r="MH355" s="151">
        <v>1743</v>
      </c>
      <c r="MI355" s="151">
        <v>260</v>
      </c>
      <c r="MJ355" s="151">
        <v>125</v>
      </c>
      <c r="MK355" s="151">
        <v>374</v>
      </c>
      <c r="ML355" s="151">
        <v>295</v>
      </c>
      <c r="MM355" s="151">
        <v>91</v>
      </c>
      <c r="MN355" s="151">
        <v>209</v>
      </c>
      <c r="MO355" s="151">
        <v>122</v>
      </c>
      <c r="MP355" s="151">
        <v>181</v>
      </c>
      <c r="MQ355" s="151">
        <v>23</v>
      </c>
      <c r="MR355" s="151">
        <v>14</v>
      </c>
      <c r="MS355" s="151">
        <v>447</v>
      </c>
      <c r="MT355" s="151">
        <v>1078</v>
      </c>
      <c r="MU355" s="151">
        <v>31</v>
      </c>
      <c r="MV355" s="151">
        <v>49</v>
      </c>
      <c r="MW355" s="151">
        <v>224</v>
      </c>
      <c r="MX355" s="151">
        <v>23</v>
      </c>
      <c r="MY355" s="151">
        <v>192</v>
      </c>
      <c r="MZ355" s="151">
        <v>30</v>
      </c>
      <c r="NA355" s="151">
        <v>1856</v>
      </c>
      <c r="NB355" s="151">
        <v>301</v>
      </c>
      <c r="NC355" s="151">
        <v>52</v>
      </c>
      <c r="ND355" s="151">
        <v>95</v>
      </c>
      <c r="NE355" s="151">
        <v>18</v>
      </c>
      <c r="NF355" s="151">
        <v>20</v>
      </c>
      <c r="NG355" s="151">
        <v>23</v>
      </c>
      <c r="NH355" s="151">
        <v>10</v>
      </c>
      <c r="NI355" s="151">
        <v>20</v>
      </c>
      <c r="NJ355" s="151">
        <v>91</v>
      </c>
      <c r="NK355" s="151">
        <v>13</v>
      </c>
      <c r="NL355" s="151">
        <v>17</v>
      </c>
      <c r="NM355" s="151">
        <v>18</v>
      </c>
      <c r="NN355" s="151">
        <v>73</v>
      </c>
      <c r="NO355" s="151">
        <v>129</v>
      </c>
      <c r="NP355" s="151">
        <v>183</v>
      </c>
      <c r="NQ355" s="151">
        <v>304</v>
      </c>
      <c r="NR355" s="151">
        <v>121</v>
      </c>
      <c r="NS355" s="151">
        <v>14</v>
      </c>
      <c r="NT355" s="151">
        <v>31</v>
      </c>
      <c r="NU355" s="151">
        <v>25</v>
      </c>
      <c r="NV355" s="151">
        <v>7</v>
      </c>
      <c r="NW355" s="151">
        <v>53</v>
      </c>
      <c r="NX355" s="151">
        <v>1</v>
      </c>
      <c r="NY355" s="151">
        <v>10</v>
      </c>
      <c r="NZ355" s="151">
        <v>44</v>
      </c>
      <c r="OA355" s="151">
        <v>42</v>
      </c>
      <c r="OB355" s="151">
        <v>55</v>
      </c>
      <c r="OC355" s="151">
        <v>52</v>
      </c>
      <c r="OD355" s="151"/>
      <c r="OE355" s="151">
        <v>0</v>
      </c>
      <c r="OF355" s="151">
        <v>78</v>
      </c>
      <c r="OG355" s="151">
        <v>5</v>
      </c>
      <c r="OH355" s="151">
        <v>25</v>
      </c>
      <c r="OI355" s="151">
        <v>4</v>
      </c>
      <c r="OJ355" s="151">
        <v>666</v>
      </c>
      <c r="OK355" s="151">
        <v>691</v>
      </c>
      <c r="OL355" s="151">
        <v>4203</v>
      </c>
      <c r="OM355" s="151">
        <v>21</v>
      </c>
      <c r="ON355" s="151">
        <v>73</v>
      </c>
      <c r="OO355" s="152">
        <v>516</v>
      </c>
      <c r="OP355" s="142">
        <v>58708</v>
      </c>
      <c r="OQ355" s="153">
        <v>11365</v>
      </c>
      <c r="OR355" s="151"/>
      <c r="OS355" s="151"/>
      <c r="OT355" s="151"/>
      <c r="OU355" s="151"/>
      <c r="OV355" s="151"/>
      <c r="OW355" s="151">
        <v>140</v>
      </c>
      <c r="OX355" s="151">
        <v>-135</v>
      </c>
      <c r="OY355" s="151"/>
      <c r="OZ355" s="151"/>
      <c r="PA355" s="151"/>
      <c r="PB355" s="151"/>
      <c r="PC355" s="151"/>
      <c r="PD355" s="151"/>
      <c r="PE355" s="151"/>
      <c r="PF355" s="151"/>
      <c r="PG355" s="151"/>
      <c r="PH355" s="151"/>
      <c r="PI355" s="151"/>
      <c r="PJ355" s="154"/>
      <c r="PK355" s="142">
        <v>11370</v>
      </c>
      <c r="PL355" s="142">
        <v>70078</v>
      </c>
    </row>
    <row r="356" spans="1:428" ht="15" x14ac:dyDescent="0.25">
      <c r="A356" s="156">
        <v>561900</v>
      </c>
      <c r="B356" s="157" t="s">
        <v>742</v>
      </c>
      <c r="C356" s="147" t="s">
        <v>533</v>
      </c>
      <c r="D356" s="153"/>
      <c r="E356" s="151">
        <v>1</v>
      </c>
      <c r="F356" s="151">
        <v>3</v>
      </c>
      <c r="G356" s="151"/>
      <c r="H356" s="151"/>
      <c r="I356" s="151">
        <v>2</v>
      </c>
      <c r="J356" s="151"/>
      <c r="K356" s="151"/>
      <c r="L356" s="151"/>
      <c r="M356" s="151"/>
      <c r="N356" s="151"/>
      <c r="O356" s="151"/>
      <c r="P356" s="151">
        <v>2</v>
      </c>
      <c r="Q356" s="151">
        <v>1</v>
      </c>
      <c r="R356" s="151">
        <v>1</v>
      </c>
      <c r="S356" s="151"/>
      <c r="T356" s="151">
        <v>0</v>
      </c>
      <c r="U356" s="151">
        <v>2</v>
      </c>
      <c r="V356" s="151">
        <v>1</v>
      </c>
      <c r="W356" s="151">
        <v>8</v>
      </c>
      <c r="X356" s="151">
        <v>17</v>
      </c>
      <c r="Y356" s="151">
        <v>222</v>
      </c>
      <c r="Z356" s="151">
        <v>51</v>
      </c>
      <c r="AA356" s="151">
        <v>3</v>
      </c>
      <c r="AB356" s="151">
        <v>2</v>
      </c>
      <c r="AC356" s="151">
        <v>1</v>
      </c>
      <c r="AD356" s="151">
        <v>11</v>
      </c>
      <c r="AE356" s="151">
        <v>10</v>
      </c>
      <c r="AF356" s="151">
        <v>37</v>
      </c>
      <c r="AG356" s="151">
        <v>16</v>
      </c>
      <c r="AH356" s="151">
        <v>27</v>
      </c>
      <c r="AI356" s="151">
        <v>14</v>
      </c>
      <c r="AJ356" s="151">
        <v>16</v>
      </c>
      <c r="AK356" s="151">
        <v>18</v>
      </c>
      <c r="AL356" s="151">
        <v>23</v>
      </c>
      <c r="AM356" s="151">
        <v>20</v>
      </c>
      <c r="AN356" s="151"/>
      <c r="AO356" s="151"/>
      <c r="AP356" s="151">
        <v>62</v>
      </c>
      <c r="AQ356" s="151">
        <v>8</v>
      </c>
      <c r="AR356" s="151">
        <v>0</v>
      </c>
      <c r="AS356" s="151">
        <v>28</v>
      </c>
      <c r="AT356" s="151">
        <v>29</v>
      </c>
      <c r="AU356" s="151">
        <v>3</v>
      </c>
      <c r="AV356" s="151">
        <v>0</v>
      </c>
      <c r="AW356" s="151">
        <v>33</v>
      </c>
      <c r="AX356" s="151">
        <v>17</v>
      </c>
      <c r="AY356" s="151">
        <v>1</v>
      </c>
      <c r="AZ356" s="151">
        <v>23</v>
      </c>
      <c r="BA356" s="151">
        <v>0</v>
      </c>
      <c r="BB356" s="151">
        <v>5</v>
      </c>
      <c r="BC356" s="151">
        <v>0</v>
      </c>
      <c r="BD356" s="151">
        <v>182</v>
      </c>
      <c r="BE356" s="151">
        <v>34</v>
      </c>
      <c r="BF356" s="151">
        <v>4</v>
      </c>
      <c r="BG356" s="151">
        <v>1</v>
      </c>
      <c r="BH356" s="151">
        <v>75</v>
      </c>
      <c r="BI356" s="151">
        <v>9</v>
      </c>
      <c r="BJ356" s="151">
        <v>12</v>
      </c>
      <c r="BK356" s="151">
        <v>58</v>
      </c>
      <c r="BL356" s="151">
        <v>76</v>
      </c>
      <c r="BM356" s="151">
        <v>79</v>
      </c>
      <c r="BN356" s="151">
        <v>7</v>
      </c>
      <c r="BO356" s="151">
        <v>167</v>
      </c>
      <c r="BP356" s="151">
        <v>76</v>
      </c>
      <c r="BQ356" s="151">
        <v>37</v>
      </c>
      <c r="BR356" s="151">
        <v>471</v>
      </c>
      <c r="BS356" s="151">
        <v>174</v>
      </c>
      <c r="BT356" s="151">
        <v>23</v>
      </c>
      <c r="BU356" s="151">
        <v>30</v>
      </c>
      <c r="BV356" s="151">
        <v>6</v>
      </c>
      <c r="BW356" s="151">
        <v>26</v>
      </c>
      <c r="BX356" s="151">
        <v>13</v>
      </c>
      <c r="BY356" s="151">
        <v>311</v>
      </c>
      <c r="BZ356" s="151">
        <v>97</v>
      </c>
      <c r="CA356" s="151">
        <v>2</v>
      </c>
      <c r="CB356" s="151">
        <v>6</v>
      </c>
      <c r="CC356" s="151">
        <v>81</v>
      </c>
      <c r="CD356" s="151">
        <v>23</v>
      </c>
      <c r="CE356" s="151">
        <v>7</v>
      </c>
      <c r="CF356" s="151">
        <v>35</v>
      </c>
      <c r="CG356" s="151">
        <v>8</v>
      </c>
      <c r="CH356" s="151">
        <v>23</v>
      </c>
      <c r="CI356" s="151">
        <v>3</v>
      </c>
      <c r="CJ356" s="151">
        <v>46</v>
      </c>
      <c r="CK356" s="151">
        <v>96</v>
      </c>
      <c r="CL356" s="151">
        <v>3</v>
      </c>
      <c r="CM356" s="151">
        <v>44</v>
      </c>
      <c r="CN356" s="151">
        <v>5</v>
      </c>
      <c r="CO356" s="151">
        <v>1</v>
      </c>
      <c r="CP356" s="151">
        <v>17</v>
      </c>
      <c r="CQ356" s="151">
        <v>0</v>
      </c>
      <c r="CR356" s="151">
        <v>32</v>
      </c>
      <c r="CS356" s="151">
        <v>4</v>
      </c>
      <c r="CT356" s="151">
        <v>0</v>
      </c>
      <c r="CU356" s="151">
        <v>8</v>
      </c>
      <c r="CV356" s="151">
        <v>3</v>
      </c>
      <c r="CW356" s="151">
        <v>18</v>
      </c>
      <c r="CX356" s="151">
        <v>21</v>
      </c>
      <c r="CY356" s="151">
        <v>13</v>
      </c>
      <c r="CZ356" s="151">
        <v>7</v>
      </c>
      <c r="DA356" s="151">
        <v>3</v>
      </c>
      <c r="DB356" s="151">
        <v>6</v>
      </c>
      <c r="DC356" s="151">
        <v>40</v>
      </c>
      <c r="DD356" s="151">
        <v>61</v>
      </c>
      <c r="DE356" s="151">
        <v>11</v>
      </c>
      <c r="DF356" s="151">
        <v>26</v>
      </c>
      <c r="DG356" s="151">
        <v>2</v>
      </c>
      <c r="DH356" s="151">
        <v>14</v>
      </c>
      <c r="DI356" s="151">
        <v>34</v>
      </c>
      <c r="DJ356" s="151">
        <v>1</v>
      </c>
      <c r="DK356" s="151">
        <v>2</v>
      </c>
      <c r="DL356" s="151">
        <v>1</v>
      </c>
      <c r="DM356" s="151">
        <v>1</v>
      </c>
      <c r="DN356" s="151">
        <v>55</v>
      </c>
      <c r="DO356" s="151">
        <v>3</v>
      </c>
      <c r="DP356" s="151">
        <v>60</v>
      </c>
      <c r="DQ356" s="151">
        <v>0</v>
      </c>
      <c r="DR356" s="151">
        <v>12</v>
      </c>
      <c r="DS356" s="151">
        <v>2</v>
      </c>
      <c r="DT356" s="151">
        <v>134</v>
      </c>
      <c r="DU356" s="151">
        <v>0</v>
      </c>
      <c r="DV356" s="151">
        <v>0</v>
      </c>
      <c r="DW356" s="151">
        <v>2</v>
      </c>
      <c r="DX356" s="151">
        <v>0</v>
      </c>
      <c r="DY356" s="151">
        <v>6</v>
      </c>
      <c r="DZ356" s="151">
        <v>1</v>
      </c>
      <c r="EA356" s="151">
        <v>0</v>
      </c>
      <c r="EB356" s="151">
        <v>3</v>
      </c>
      <c r="EC356" s="151">
        <v>1</v>
      </c>
      <c r="ED356" s="151"/>
      <c r="EE356" s="151">
        <v>6</v>
      </c>
      <c r="EF356" s="151">
        <v>1</v>
      </c>
      <c r="EG356" s="151">
        <v>3</v>
      </c>
      <c r="EH356" s="151">
        <v>2</v>
      </c>
      <c r="EI356" s="151"/>
      <c r="EJ356" s="151"/>
      <c r="EK356" s="151"/>
      <c r="EL356" s="151"/>
      <c r="EM356" s="151">
        <v>1</v>
      </c>
      <c r="EN356" s="151">
        <v>8</v>
      </c>
      <c r="EO356" s="151">
        <v>12</v>
      </c>
      <c r="EP356" s="151">
        <v>7</v>
      </c>
      <c r="EQ356" s="151">
        <v>1</v>
      </c>
      <c r="ER356" s="151"/>
      <c r="ES356" s="151">
        <v>1</v>
      </c>
      <c r="ET356" s="151">
        <v>11</v>
      </c>
      <c r="EU356" s="151"/>
      <c r="EV356" s="151">
        <v>2</v>
      </c>
      <c r="EW356" s="151">
        <v>0</v>
      </c>
      <c r="EX356" s="151">
        <v>4</v>
      </c>
      <c r="EY356" s="151">
        <v>7</v>
      </c>
      <c r="EZ356" s="151">
        <v>62</v>
      </c>
      <c r="FA356" s="151">
        <v>10</v>
      </c>
      <c r="FB356" s="151">
        <v>55</v>
      </c>
      <c r="FC356" s="151">
        <v>31</v>
      </c>
      <c r="FD356" s="151">
        <v>78</v>
      </c>
      <c r="FE356" s="151">
        <v>22</v>
      </c>
      <c r="FF356" s="151">
        <v>0</v>
      </c>
      <c r="FG356" s="151">
        <v>479</v>
      </c>
      <c r="FH356" s="151">
        <v>100</v>
      </c>
      <c r="FI356" s="151">
        <v>254</v>
      </c>
      <c r="FJ356" s="151">
        <v>85</v>
      </c>
      <c r="FK356" s="151">
        <v>0</v>
      </c>
      <c r="FL356" s="151">
        <v>379</v>
      </c>
      <c r="FM356" s="151">
        <v>16</v>
      </c>
      <c r="FN356" s="151">
        <v>18</v>
      </c>
      <c r="FO356" s="151">
        <v>10</v>
      </c>
      <c r="FP356" s="151">
        <v>18</v>
      </c>
      <c r="FQ356" s="151">
        <v>28</v>
      </c>
      <c r="FR356" s="151">
        <v>2</v>
      </c>
      <c r="FS356" s="151">
        <v>1</v>
      </c>
      <c r="FT356" s="151">
        <v>3</v>
      </c>
      <c r="FU356" s="151">
        <v>5</v>
      </c>
      <c r="FV356" s="151">
        <v>0</v>
      </c>
      <c r="FW356" s="151">
        <v>5</v>
      </c>
      <c r="FX356" s="151">
        <v>1</v>
      </c>
      <c r="FY356" s="151">
        <v>45</v>
      </c>
      <c r="FZ356" s="151">
        <v>2</v>
      </c>
      <c r="GA356" s="151">
        <v>0</v>
      </c>
      <c r="GB356" s="151">
        <v>0</v>
      </c>
      <c r="GC356" s="151">
        <v>23</v>
      </c>
      <c r="GD356" s="151">
        <v>36</v>
      </c>
      <c r="GE356" s="151">
        <v>1</v>
      </c>
      <c r="GF356" s="151">
        <v>3</v>
      </c>
      <c r="GG356" s="151"/>
      <c r="GH356" s="151">
        <v>0</v>
      </c>
      <c r="GI356" s="151">
        <v>122</v>
      </c>
      <c r="GJ356" s="151">
        <v>18</v>
      </c>
      <c r="GK356" s="151">
        <v>2</v>
      </c>
      <c r="GL356" s="151">
        <v>0</v>
      </c>
      <c r="GM356" s="151">
        <v>7</v>
      </c>
      <c r="GN356" s="151">
        <v>0</v>
      </c>
      <c r="GO356" s="151">
        <v>0</v>
      </c>
      <c r="GP356" s="151">
        <v>3</v>
      </c>
      <c r="GQ356" s="151">
        <v>7</v>
      </c>
      <c r="GR356" s="151">
        <v>0</v>
      </c>
      <c r="GS356" s="151">
        <v>1</v>
      </c>
      <c r="GT356" s="151">
        <v>39</v>
      </c>
      <c r="GU356" s="151">
        <v>0</v>
      </c>
      <c r="GV356" s="151">
        <v>31</v>
      </c>
      <c r="GW356" s="151"/>
      <c r="GX356" s="151">
        <v>0</v>
      </c>
      <c r="GY356" s="151">
        <v>8</v>
      </c>
      <c r="GZ356" s="151">
        <v>0</v>
      </c>
      <c r="HA356" s="151">
        <v>28</v>
      </c>
      <c r="HB356" s="151">
        <v>37</v>
      </c>
      <c r="HC356" s="151">
        <v>15</v>
      </c>
      <c r="HD356" s="151"/>
      <c r="HE356" s="151"/>
      <c r="HF356" s="151">
        <v>5</v>
      </c>
      <c r="HG356" s="151">
        <v>86</v>
      </c>
      <c r="HH356" s="151">
        <v>28</v>
      </c>
      <c r="HI356" s="151">
        <v>0</v>
      </c>
      <c r="HJ356" s="151"/>
      <c r="HK356" s="151"/>
      <c r="HL356" s="151"/>
      <c r="HM356" s="151"/>
      <c r="HN356" s="151">
        <v>14</v>
      </c>
      <c r="HO356" s="151">
        <v>4</v>
      </c>
      <c r="HP356" s="151">
        <v>0</v>
      </c>
      <c r="HQ356" s="151">
        <v>2</v>
      </c>
      <c r="HR356" s="151">
        <v>1</v>
      </c>
      <c r="HS356" s="151">
        <v>111</v>
      </c>
      <c r="HT356" s="151">
        <v>0</v>
      </c>
      <c r="HU356" s="151">
        <v>19</v>
      </c>
      <c r="HV356" s="151">
        <v>6</v>
      </c>
      <c r="HW356" s="151">
        <v>12</v>
      </c>
      <c r="HX356" s="151">
        <v>28</v>
      </c>
      <c r="HY356" s="151">
        <v>4</v>
      </c>
      <c r="HZ356" s="151">
        <v>5</v>
      </c>
      <c r="IA356" s="151">
        <v>2</v>
      </c>
      <c r="IB356" s="151">
        <v>2</v>
      </c>
      <c r="IC356" s="151">
        <v>428</v>
      </c>
      <c r="ID356" s="151">
        <v>29</v>
      </c>
      <c r="IE356" s="151">
        <v>228</v>
      </c>
      <c r="IF356" s="151">
        <v>0</v>
      </c>
      <c r="IG356" s="151">
        <v>0</v>
      </c>
      <c r="IH356" s="151">
        <v>16</v>
      </c>
      <c r="II356" s="151"/>
      <c r="IJ356" s="151">
        <v>15</v>
      </c>
      <c r="IK356" s="151">
        <v>1</v>
      </c>
      <c r="IL356" s="151">
        <v>49</v>
      </c>
      <c r="IM356" s="151">
        <v>5</v>
      </c>
      <c r="IN356" s="151">
        <v>31</v>
      </c>
      <c r="IO356" s="151">
        <v>4</v>
      </c>
      <c r="IP356" s="151">
        <v>1</v>
      </c>
      <c r="IQ356" s="151">
        <v>21</v>
      </c>
      <c r="IR356" s="151">
        <v>6</v>
      </c>
      <c r="IS356" s="151">
        <v>18</v>
      </c>
      <c r="IT356" s="151">
        <v>50</v>
      </c>
      <c r="IU356" s="151"/>
      <c r="IV356" s="151">
        <v>1</v>
      </c>
      <c r="IW356" s="151">
        <v>5</v>
      </c>
      <c r="IX356" s="151">
        <v>2</v>
      </c>
      <c r="IY356" s="151">
        <v>29</v>
      </c>
      <c r="IZ356" s="151"/>
      <c r="JA356" s="151">
        <v>2</v>
      </c>
      <c r="JB356" s="151">
        <v>30</v>
      </c>
      <c r="JC356" s="151">
        <v>4</v>
      </c>
      <c r="JD356" s="151">
        <v>7</v>
      </c>
      <c r="JE356" s="151"/>
      <c r="JF356" s="151">
        <v>3</v>
      </c>
      <c r="JG356" s="151"/>
      <c r="JH356" s="151">
        <v>103</v>
      </c>
      <c r="JI356" s="151">
        <v>1</v>
      </c>
      <c r="JJ356" s="151">
        <v>6</v>
      </c>
      <c r="JK356" s="151">
        <v>17</v>
      </c>
      <c r="JL356" s="151">
        <v>84</v>
      </c>
      <c r="JM356" s="151">
        <v>217</v>
      </c>
      <c r="JN356" s="151">
        <v>235</v>
      </c>
      <c r="JO356" s="151">
        <v>186</v>
      </c>
      <c r="JP356" s="151">
        <v>692</v>
      </c>
      <c r="JQ356" s="151">
        <v>242</v>
      </c>
      <c r="JR356" s="151">
        <v>1032</v>
      </c>
      <c r="JS356" s="151">
        <v>41</v>
      </c>
      <c r="JT356" s="151">
        <v>4341</v>
      </c>
      <c r="JU356" s="151">
        <v>62</v>
      </c>
      <c r="JV356" s="151"/>
      <c r="JW356" s="151">
        <v>1008</v>
      </c>
      <c r="JX356" s="151">
        <v>154</v>
      </c>
      <c r="JY356" s="151">
        <v>253</v>
      </c>
      <c r="JZ356" s="151">
        <v>468</v>
      </c>
      <c r="KA356" s="151">
        <v>146</v>
      </c>
      <c r="KB356" s="151">
        <v>386</v>
      </c>
      <c r="KC356" s="151">
        <v>95</v>
      </c>
      <c r="KD356" s="151">
        <v>336</v>
      </c>
      <c r="KE356" s="151">
        <v>284</v>
      </c>
      <c r="KF356" s="151">
        <v>94</v>
      </c>
      <c r="KG356" s="151">
        <v>42</v>
      </c>
      <c r="KH356" s="151">
        <v>1045</v>
      </c>
      <c r="KI356" s="151">
        <v>141</v>
      </c>
      <c r="KJ356" s="151"/>
      <c r="KK356" s="151">
        <v>0</v>
      </c>
      <c r="KL356" s="151">
        <v>28</v>
      </c>
      <c r="KM356" s="151">
        <v>8</v>
      </c>
      <c r="KN356" s="151">
        <v>114</v>
      </c>
      <c r="KO356" s="151">
        <v>2</v>
      </c>
      <c r="KP356" s="151">
        <v>86</v>
      </c>
      <c r="KQ356" s="151">
        <v>341</v>
      </c>
      <c r="KR356" s="151">
        <v>21</v>
      </c>
      <c r="KS356" s="151">
        <v>790</v>
      </c>
      <c r="KT356" s="151">
        <v>0</v>
      </c>
      <c r="KU356" s="151"/>
      <c r="KV356" s="151"/>
      <c r="KW356" s="151"/>
      <c r="KX356" s="151">
        <v>3</v>
      </c>
      <c r="KY356" s="151">
        <v>0</v>
      </c>
      <c r="KZ356" s="151">
        <v>3</v>
      </c>
      <c r="LA356" s="151">
        <v>21</v>
      </c>
      <c r="LB356" s="151">
        <v>2</v>
      </c>
      <c r="LC356" s="151">
        <v>0</v>
      </c>
      <c r="LD356" s="151">
        <v>90</v>
      </c>
      <c r="LE356" s="151">
        <v>25</v>
      </c>
      <c r="LF356" s="151">
        <v>25</v>
      </c>
      <c r="LG356" s="151">
        <v>7</v>
      </c>
      <c r="LH356" s="151">
        <v>120</v>
      </c>
      <c r="LI356" s="151">
        <v>2</v>
      </c>
      <c r="LJ356" s="151">
        <v>383</v>
      </c>
      <c r="LK356" s="151"/>
      <c r="LL356" s="151">
        <v>1</v>
      </c>
      <c r="LM356" s="151"/>
      <c r="LN356" s="151">
        <v>2132</v>
      </c>
      <c r="LO356" s="151">
        <v>0</v>
      </c>
      <c r="LP356" s="151">
        <v>7</v>
      </c>
      <c r="LQ356" s="151">
        <v>0</v>
      </c>
      <c r="LR356" s="151">
        <v>678</v>
      </c>
      <c r="LS356" s="151">
        <v>510</v>
      </c>
      <c r="LT356" s="151">
        <v>1</v>
      </c>
      <c r="LU356" s="151">
        <v>1106</v>
      </c>
      <c r="LV356" s="151">
        <v>13</v>
      </c>
      <c r="LW356" s="151">
        <v>31</v>
      </c>
      <c r="LX356" s="151">
        <v>624</v>
      </c>
      <c r="LY356" s="151">
        <v>261</v>
      </c>
      <c r="LZ356" s="151">
        <v>163</v>
      </c>
      <c r="MA356" s="151">
        <v>297</v>
      </c>
      <c r="MB356" s="151">
        <v>266</v>
      </c>
      <c r="MC356" s="151"/>
      <c r="MD356" s="151"/>
      <c r="ME356" s="151">
        <v>2</v>
      </c>
      <c r="MF356" s="151">
        <v>17</v>
      </c>
      <c r="MG356" s="151">
        <v>403</v>
      </c>
      <c r="MH356" s="151">
        <v>11</v>
      </c>
      <c r="MI356" s="151">
        <v>106</v>
      </c>
      <c r="MJ356" s="151">
        <v>208</v>
      </c>
      <c r="MK356" s="151">
        <v>89</v>
      </c>
      <c r="ML356" s="151">
        <v>103</v>
      </c>
      <c r="MM356" s="151">
        <v>151</v>
      </c>
      <c r="MN356" s="151">
        <v>6</v>
      </c>
      <c r="MO356" s="151">
        <v>79</v>
      </c>
      <c r="MP356" s="151">
        <v>48</v>
      </c>
      <c r="MQ356" s="151">
        <v>29</v>
      </c>
      <c r="MR356" s="151">
        <v>569</v>
      </c>
      <c r="MS356" s="151">
        <v>100</v>
      </c>
      <c r="MT356" s="151">
        <v>256</v>
      </c>
      <c r="MU356" s="151">
        <v>32</v>
      </c>
      <c r="MV356" s="151">
        <v>8</v>
      </c>
      <c r="MW356" s="151">
        <v>27</v>
      </c>
      <c r="MX356" s="151">
        <v>15</v>
      </c>
      <c r="MY356" s="151">
        <v>9</v>
      </c>
      <c r="MZ356" s="151">
        <v>9</v>
      </c>
      <c r="NA356" s="151">
        <v>1007</v>
      </c>
      <c r="NB356" s="151">
        <v>5</v>
      </c>
      <c r="NC356" s="151"/>
      <c r="ND356" s="151">
        <v>114</v>
      </c>
      <c r="NE356" s="151">
        <v>0</v>
      </c>
      <c r="NF356" s="151">
        <v>0</v>
      </c>
      <c r="NG356" s="151"/>
      <c r="NH356" s="151">
        <v>75</v>
      </c>
      <c r="NI356" s="151">
        <v>3</v>
      </c>
      <c r="NJ356" s="151">
        <v>328</v>
      </c>
      <c r="NK356" s="151">
        <v>2</v>
      </c>
      <c r="NL356" s="151">
        <v>4</v>
      </c>
      <c r="NM356" s="151">
        <v>20</v>
      </c>
      <c r="NN356" s="151">
        <v>17</v>
      </c>
      <c r="NO356" s="151">
        <v>81</v>
      </c>
      <c r="NP356" s="151">
        <v>5</v>
      </c>
      <c r="NQ356" s="151">
        <v>20</v>
      </c>
      <c r="NR356" s="151">
        <v>27</v>
      </c>
      <c r="NS356" s="151">
        <v>4</v>
      </c>
      <c r="NT356" s="151"/>
      <c r="NU356" s="151">
        <v>0</v>
      </c>
      <c r="NV356" s="151"/>
      <c r="NW356" s="151">
        <v>14</v>
      </c>
      <c r="NX356" s="151"/>
      <c r="NY356" s="151">
        <v>14</v>
      </c>
      <c r="NZ356" s="151">
        <v>316</v>
      </c>
      <c r="OA356" s="151">
        <v>49</v>
      </c>
      <c r="OB356" s="151">
        <v>126</v>
      </c>
      <c r="OC356" s="151">
        <v>56</v>
      </c>
      <c r="OD356" s="151"/>
      <c r="OE356" s="151">
        <v>0</v>
      </c>
      <c r="OF356" s="151">
        <v>12</v>
      </c>
      <c r="OG356" s="151">
        <v>2</v>
      </c>
      <c r="OH356" s="151">
        <v>23</v>
      </c>
      <c r="OI356" s="151">
        <v>1</v>
      </c>
      <c r="OJ356" s="151">
        <v>56</v>
      </c>
      <c r="OK356" s="151">
        <v>105</v>
      </c>
      <c r="OL356" s="151">
        <v>1652</v>
      </c>
      <c r="OM356" s="151">
        <v>8</v>
      </c>
      <c r="ON356" s="151">
        <v>122</v>
      </c>
      <c r="OO356" s="152">
        <v>612</v>
      </c>
      <c r="OP356" s="142">
        <v>34184</v>
      </c>
      <c r="OQ356" s="153">
        <v>159</v>
      </c>
      <c r="OR356" s="151"/>
      <c r="OS356" s="151"/>
      <c r="OT356" s="151"/>
      <c r="OU356" s="151"/>
      <c r="OV356" s="151"/>
      <c r="OW356" s="151">
        <v>394</v>
      </c>
      <c r="OX356" s="151"/>
      <c r="OY356" s="151"/>
      <c r="OZ356" s="151"/>
      <c r="PA356" s="151"/>
      <c r="PB356" s="151"/>
      <c r="PC356" s="151"/>
      <c r="PD356" s="151"/>
      <c r="PE356" s="151"/>
      <c r="PF356" s="151"/>
      <c r="PG356" s="151"/>
      <c r="PH356" s="151"/>
      <c r="PI356" s="151"/>
      <c r="PJ356" s="154"/>
      <c r="PK356" s="142">
        <v>553</v>
      </c>
      <c r="PL356" s="142">
        <v>34737</v>
      </c>
    </row>
    <row r="357" spans="1:428" ht="15" x14ac:dyDescent="0.25">
      <c r="A357" s="156">
        <v>562000</v>
      </c>
      <c r="B357" s="157" t="s">
        <v>742</v>
      </c>
      <c r="C357" s="147" t="s">
        <v>534</v>
      </c>
      <c r="D357" s="153">
        <v>18</v>
      </c>
      <c r="E357" s="151">
        <v>57</v>
      </c>
      <c r="F357" s="151">
        <v>13</v>
      </c>
      <c r="G357" s="151">
        <v>14</v>
      </c>
      <c r="H357" s="151">
        <v>14</v>
      </c>
      <c r="I357" s="151">
        <v>22</v>
      </c>
      <c r="J357" s="151">
        <v>54</v>
      </c>
      <c r="K357" s="151">
        <v>46</v>
      </c>
      <c r="L357" s="151">
        <v>44</v>
      </c>
      <c r="M357" s="151">
        <v>13</v>
      </c>
      <c r="N357" s="151">
        <v>0</v>
      </c>
      <c r="O357" s="151">
        <v>2</v>
      </c>
      <c r="P357" s="151">
        <v>4</v>
      </c>
      <c r="Q357" s="151">
        <v>330</v>
      </c>
      <c r="R357" s="151">
        <v>46</v>
      </c>
      <c r="S357" s="151">
        <v>7</v>
      </c>
      <c r="T357" s="151">
        <v>9</v>
      </c>
      <c r="U357" s="151">
        <v>16</v>
      </c>
      <c r="V357" s="151">
        <v>24</v>
      </c>
      <c r="W357" s="151">
        <v>35</v>
      </c>
      <c r="X357" s="151">
        <v>114</v>
      </c>
      <c r="Y357" s="151">
        <v>419</v>
      </c>
      <c r="Z357" s="151">
        <v>106</v>
      </c>
      <c r="AA357" s="151">
        <v>44</v>
      </c>
      <c r="AB357" s="151">
        <v>28</v>
      </c>
      <c r="AC357" s="151">
        <v>52</v>
      </c>
      <c r="AD357" s="151">
        <v>383</v>
      </c>
      <c r="AE357" s="151">
        <v>142</v>
      </c>
      <c r="AF357" s="151">
        <v>165</v>
      </c>
      <c r="AG357" s="151">
        <v>88</v>
      </c>
      <c r="AH357" s="151">
        <v>339</v>
      </c>
      <c r="AI357" s="151">
        <v>78</v>
      </c>
      <c r="AJ357" s="151">
        <v>102</v>
      </c>
      <c r="AK357" s="151">
        <v>113</v>
      </c>
      <c r="AL357" s="151">
        <v>414</v>
      </c>
      <c r="AM357" s="151">
        <v>171</v>
      </c>
      <c r="AN357" s="151">
        <v>27</v>
      </c>
      <c r="AO357" s="151">
        <v>30</v>
      </c>
      <c r="AP357" s="151">
        <v>23</v>
      </c>
      <c r="AQ357" s="151">
        <v>29</v>
      </c>
      <c r="AR357" s="151">
        <v>20</v>
      </c>
      <c r="AS357" s="151">
        <v>91</v>
      </c>
      <c r="AT357" s="151">
        <v>5</v>
      </c>
      <c r="AU357" s="151">
        <v>48</v>
      </c>
      <c r="AV357" s="151">
        <v>5</v>
      </c>
      <c r="AW357" s="151">
        <v>20</v>
      </c>
      <c r="AX357" s="151">
        <v>12</v>
      </c>
      <c r="AY357" s="151">
        <v>3</v>
      </c>
      <c r="AZ357" s="151">
        <v>7</v>
      </c>
      <c r="BA357" s="151">
        <v>6</v>
      </c>
      <c r="BB357" s="151">
        <v>24</v>
      </c>
      <c r="BC357" s="151">
        <v>10</v>
      </c>
      <c r="BD357" s="151">
        <v>124</v>
      </c>
      <c r="BE357" s="151">
        <v>23</v>
      </c>
      <c r="BF357" s="151">
        <v>8</v>
      </c>
      <c r="BG357" s="151">
        <v>3</v>
      </c>
      <c r="BH357" s="151">
        <v>22</v>
      </c>
      <c r="BI357" s="151">
        <v>6</v>
      </c>
      <c r="BJ357" s="151">
        <v>11</v>
      </c>
      <c r="BK357" s="151">
        <v>16</v>
      </c>
      <c r="BL357" s="151">
        <v>30</v>
      </c>
      <c r="BM357" s="151">
        <v>26</v>
      </c>
      <c r="BN357" s="151">
        <v>6</v>
      </c>
      <c r="BO357" s="151">
        <v>16</v>
      </c>
      <c r="BP357" s="151">
        <v>9</v>
      </c>
      <c r="BQ357" s="151">
        <v>16</v>
      </c>
      <c r="BR357" s="151">
        <v>33</v>
      </c>
      <c r="BS357" s="151">
        <v>32</v>
      </c>
      <c r="BT357" s="151">
        <v>7</v>
      </c>
      <c r="BU357" s="151">
        <v>8</v>
      </c>
      <c r="BV357" s="151">
        <v>7</v>
      </c>
      <c r="BW357" s="151">
        <v>7</v>
      </c>
      <c r="BX357" s="151">
        <v>7</v>
      </c>
      <c r="BY357" s="151">
        <v>38</v>
      </c>
      <c r="BZ357" s="151">
        <v>30</v>
      </c>
      <c r="CA357" s="151">
        <v>83</v>
      </c>
      <c r="CB357" s="151">
        <v>8</v>
      </c>
      <c r="CC357" s="151">
        <v>21</v>
      </c>
      <c r="CD357" s="151">
        <v>5</v>
      </c>
      <c r="CE357" s="151">
        <v>4</v>
      </c>
      <c r="CF357" s="151">
        <v>14</v>
      </c>
      <c r="CG357" s="151">
        <v>14</v>
      </c>
      <c r="CH357" s="151">
        <v>15</v>
      </c>
      <c r="CI357" s="151">
        <v>2</v>
      </c>
      <c r="CJ357" s="151">
        <v>17</v>
      </c>
      <c r="CK357" s="151">
        <v>16</v>
      </c>
      <c r="CL357" s="151">
        <v>3</v>
      </c>
      <c r="CM357" s="151">
        <v>33</v>
      </c>
      <c r="CN357" s="151">
        <v>4</v>
      </c>
      <c r="CO357" s="151">
        <v>1</v>
      </c>
      <c r="CP357" s="151">
        <v>16</v>
      </c>
      <c r="CQ357" s="151">
        <v>7</v>
      </c>
      <c r="CR357" s="151">
        <v>18</v>
      </c>
      <c r="CS357" s="151">
        <v>5</v>
      </c>
      <c r="CT357" s="151">
        <v>7</v>
      </c>
      <c r="CU357" s="151">
        <v>5</v>
      </c>
      <c r="CV357" s="151">
        <v>5</v>
      </c>
      <c r="CW357" s="151">
        <v>8</v>
      </c>
      <c r="CX357" s="151">
        <v>11</v>
      </c>
      <c r="CY357" s="151">
        <v>2</v>
      </c>
      <c r="CZ357" s="151">
        <v>5</v>
      </c>
      <c r="DA357" s="151">
        <v>21</v>
      </c>
      <c r="DB357" s="151">
        <v>4</v>
      </c>
      <c r="DC357" s="151">
        <v>14</v>
      </c>
      <c r="DD357" s="151">
        <v>16</v>
      </c>
      <c r="DE357" s="151">
        <v>1</v>
      </c>
      <c r="DF357" s="151">
        <v>5</v>
      </c>
      <c r="DG357" s="151">
        <v>3</v>
      </c>
      <c r="DH357" s="151">
        <v>27</v>
      </c>
      <c r="DI357" s="151">
        <v>9</v>
      </c>
      <c r="DJ357" s="151">
        <v>0</v>
      </c>
      <c r="DK357" s="151">
        <v>1</v>
      </c>
      <c r="DL357" s="151">
        <v>1</v>
      </c>
      <c r="DM357" s="151">
        <v>0</v>
      </c>
      <c r="DN357" s="151">
        <v>3</v>
      </c>
      <c r="DO357" s="151">
        <v>0</v>
      </c>
      <c r="DP357" s="151">
        <v>48</v>
      </c>
      <c r="DQ357" s="151">
        <v>3</v>
      </c>
      <c r="DR357" s="151">
        <v>5</v>
      </c>
      <c r="DS357" s="151">
        <v>13</v>
      </c>
      <c r="DT357" s="151">
        <v>57</v>
      </c>
      <c r="DU357" s="151">
        <v>0</v>
      </c>
      <c r="DV357" s="151">
        <v>0</v>
      </c>
      <c r="DW357" s="151">
        <v>1</v>
      </c>
      <c r="DX357" s="151">
        <v>9</v>
      </c>
      <c r="DY357" s="151">
        <v>7</v>
      </c>
      <c r="DZ357" s="151">
        <v>0</v>
      </c>
      <c r="EA357" s="151">
        <v>5</v>
      </c>
      <c r="EB357" s="151">
        <v>0</v>
      </c>
      <c r="EC357" s="151">
        <v>0</v>
      </c>
      <c r="ED357" s="151">
        <v>1</v>
      </c>
      <c r="EE357" s="151">
        <v>10</v>
      </c>
      <c r="EF357" s="151">
        <v>0</v>
      </c>
      <c r="EG357" s="151">
        <v>4</v>
      </c>
      <c r="EH357" s="151">
        <v>0</v>
      </c>
      <c r="EI357" s="151">
        <v>4</v>
      </c>
      <c r="EJ357" s="151">
        <v>6</v>
      </c>
      <c r="EK357" s="151">
        <v>2</v>
      </c>
      <c r="EL357" s="151">
        <v>7</v>
      </c>
      <c r="EM357" s="151">
        <v>1</v>
      </c>
      <c r="EN357" s="151">
        <v>3</v>
      </c>
      <c r="EO357" s="151">
        <v>6</v>
      </c>
      <c r="EP357" s="151">
        <v>6</v>
      </c>
      <c r="EQ357" s="151">
        <v>10</v>
      </c>
      <c r="ER357" s="151">
        <v>5</v>
      </c>
      <c r="ES357" s="151">
        <v>32</v>
      </c>
      <c r="ET357" s="151">
        <v>2</v>
      </c>
      <c r="EU357" s="151">
        <v>9</v>
      </c>
      <c r="EV357" s="151">
        <v>5</v>
      </c>
      <c r="EW357" s="151">
        <v>0</v>
      </c>
      <c r="EX357" s="151">
        <v>9</v>
      </c>
      <c r="EY357" s="151">
        <v>23</v>
      </c>
      <c r="EZ357" s="151">
        <v>10</v>
      </c>
      <c r="FA357" s="151">
        <v>20</v>
      </c>
      <c r="FB357" s="151">
        <v>31</v>
      </c>
      <c r="FC357" s="151">
        <v>18</v>
      </c>
      <c r="FD357" s="151">
        <v>32</v>
      </c>
      <c r="FE357" s="151">
        <v>18</v>
      </c>
      <c r="FF357" s="151">
        <v>20</v>
      </c>
      <c r="FG357" s="151">
        <v>81</v>
      </c>
      <c r="FH357" s="151">
        <v>25</v>
      </c>
      <c r="FI357" s="151">
        <v>16</v>
      </c>
      <c r="FJ357" s="151">
        <v>66</v>
      </c>
      <c r="FK357" s="151">
        <v>10</v>
      </c>
      <c r="FL357" s="151">
        <v>33</v>
      </c>
      <c r="FM357" s="151">
        <v>8</v>
      </c>
      <c r="FN357" s="151">
        <v>3</v>
      </c>
      <c r="FO357" s="151">
        <v>3</v>
      </c>
      <c r="FP357" s="151">
        <v>3</v>
      </c>
      <c r="FQ357" s="151">
        <v>31</v>
      </c>
      <c r="FR357" s="151">
        <v>10</v>
      </c>
      <c r="FS357" s="151">
        <v>3</v>
      </c>
      <c r="FT357" s="151">
        <v>7</v>
      </c>
      <c r="FU357" s="151">
        <v>5</v>
      </c>
      <c r="FV357" s="151">
        <v>7</v>
      </c>
      <c r="FW357" s="151">
        <v>27</v>
      </c>
      <c r="FX357" s="151">
        <v>12</v>
      </c>
      <c r="FY357" s="151">
        <v>29</v>
      </c>
      <c r="FZ357" s="151">
        <v>34</v>
      </c>
      <c r="GA357" s="151">
        <v>5</v>
      </c>
      <c r="GB357" s="151">
        <v>4</v>
      </c>
      <c r="GC357" s="151">
        <v>7</v>
      </c>
      <c r="GD357" s="151">
        <v>6</v>
      </c>
      <c r="GE357" s="151">
        <v>10</v>
      </c>
      <c r="GF357" s="151">
        <v>0</v>
      </c>
      <c r="GG357" s="151">
        <v>3</v>
      </c>
      <c r="GH357" s="151">
        <v>17</v>
      </c>
      <c r="GI357" s="151">
        <v>26</v>
      </c>
      <c r="GJ357" s="151">
        <v>19</v>
      </c>
      <c r="GK357" s="151">
        <v>15</v>
      </c>
      <c r="GL357" s="151">
        <v>13</v>
      </c>
      <c r="GM357" s="151">
        <v>29</v>
      </c>
      <c r="GN357" s="151">
        <v>3</v>
      </c>
      <c r="GO357" s="151">
        <v>8</v>
      </c>
      <c r="GP357" s="151">
        <v>9</v>
      </c>
      <c r="GQ357" s="151">
        <v>49</v>
      </c>
      <c r="GR357" s="151">
        <v>48</v>
      </c>
      <c r="GS357" s="151">
        <v>67</v>
      </c>
      <c r="GT357" s="151">
        <v>46</v>
      </c>
      <c r="GU357" s="151">
        <v>41</v>
      </c>
      <c r="GV357" s="151">
        <v>95</v>
      </c>
      <c r="GW357" s="151">
        <v>21</v>
      </c>
      <c r="GX357" s="151">
        <v>123</v>
      </c>
      <c r="GY357" s="151">
        <v>134</v>
      </c>
      <c r="GZ357" s="151">
        <v>19</v>
      </c>
      <c r="HA357" s="151">
        <v>73</v>
      </c>
      <c r="HB357" s="151">
        <v>36</v>
      </c>
      <c r="HC357" s="151">
        <v>47</v>
      </c>
      <c r="HD357" s="151">
        <v>7</v>
      </c>
      <c r="HE357" s="151">
        <v>15</v>
      </c>
      <c r="HF357" s="151">
        <v>32</v>
      </c>
      <c r="HG357" s="151">
        <v>54</v>
      </c>
      <c r="HH357" s="151">
        <v>90</v>
      </c>
      <c r="HI357" s="151">
        <v>55</v>
      </c>
      <c r="HJ357" s="151">
        <v>13</v>
      </c>
      <c r="HK357" s="151">
        <v>11</v>
      </c>
      <c r="HL357" s="151">
        <v>28</v>
      </c>
      <c r="HM357" s="151">
        <v>6</v>
      </c>
      <c r="HN357" s="151">
        <v>20</v>
      </c>
      <c r="HO357" s="151">
        <v>16</v>
      </c>
      <c r="HP357" s="151">
        <v>14</v>
      </c>
      <c r="HQ357" s="151">
        <v>3</v>
      </c>
      <c r="HR357" s="151">
        <v>7</v>
      </c>
      <c r="HS357" s="151">
        <v>1</v>
      </c>
      <c r="HT357" s="151">
        <v>1</v>
      </c>
      <c r="HU357" s="151">
        <v>16</v>
      </c>
      <c r="HV357" s="151">
        <v>63</v>
      </c>
      <c r="HW357" s="151">
        <v>92</v>
      </c>
      <c r="HX357" s="151">
        <v>71</v>
      </c>
      <c r="HY357" s="151">
        <v>27</v>
      </c>
      <c r="HZ357" s="151">
        <v>4</v>
      </c>
      <c r="IA357" s="151">
        <v>11</v>
      </c>
      <c r="IB357" s="151">
        <v>10</v>
      </c>
      <c r="IC357" s="151">
        <v>91</v>
      </c>
      <c r="ID357" s="151">
        <v>4</v>
      </c>
      <c r="IE357" s="151">
        <v>418</v>
      </c>
      <c r="IF357" s="151">
        <v>15</v>
      </c>
      <c r="IG357" s="151">
        <v>23</v>
      </c>
      <c r="IH357" s="151">
        <v>39</v>
      </c>
      <c r="II357" s="151">
        <v>47</v>
      </c>
      <c r="IJ357" s="151">
        <v>35</v>
      </c>
      <c r="IK357" s="151">
        <v>14</v>
      </c>
      <c r="IL357" s="151">
        <v>151</v>
      </c>
      <c r="IM357" s="151">
        <v>1068</v>
      </c>
      <c r="IN357" s="151">
        <v>174</v>
      </c>
      <c r="IO357" s="151">
        <v>28</v>
      </c>
      <c r="IP357" s="151">
        <v>19</v>
      </c>
      <c r="IQ357" s="151">
        <v>72</v>
      </c>
      <c r="IR357" s="151">
        <v>10</v>
      </c>
      <c r="IS357" s="151">
        <v>41</v>
      </c>
      <c r="IT357" s="151">
        <v>16</v>
      </c>
      <c r="IU357" s="151">
        <v>21</v>
      </c>
      <c r="IV357" s="151">
        <v>31</v>
      </c>
      <c r="IW357" s="151">
        <v>21</v>
      </c>
      <c r="IX357" s="151">
        <v>39</v>
      </c>
      <c r="IY357" s="151">
        <v>22</v>
      </c>
      <c r="IZ357" s="151">
        <v>3</v>
      </c>
      <c r="JA357" s="151">
        <v>103</v>
      </c>
      <c r="JB357" s="151">
        <v>46</v>
      </c>
      <c r="JC357" s="151">
        <v>25</v>
      </c>
      <c r="JD357" s="151">
        <v>10</v>
      </c>
      <c r="JE357" s="151">
        <v>13</v>
      </c>
      <c r="JF357" s="151">
        <v>12</v>
      </c>
      <c r="JG357" s="151">
        <v>9</v>
      </c>
      <c r="JH357" s="151">
        <v>144</v>
      </c>
      <c r="JI357" s="151">
        <v>25</v>
      </c>
      <c r="JJ357" s="151">
        <v>10</v>
      </c>
      <c r="JK357" s="151">
        <v>23</v>
      </c>
      <c r="JL357" s="151">
        <v>151</v>
      </c>
      <c r="JM357" s="151">
        <v>108</v>
      </c>
      <c r="JN357" s="151">
        <v>752</v>
      </c>
      <c r="JO357" s="151">
        <v>153</v>
      </c>
      <c r="JP357" s="151">
        <v>743</v>
      </c>
      <c r="JQ357" s="151">
        <v>81</v>
      </c>
      <c r="JR357" s="151">
        <v>343</v>
      </c>
      <c r="JS357" s="151">
        <v>36</v>
      </c>
      <c r="JT357" s="151">
        <v>470</v>
      </c>
      <c r="JU357" s="151">
        <v>54</v>
      </c>
      <c r="JV357" s="151"/>
      <c r="JW357" s="151">
        <v>1024</v>
      </c>
      <c r="JX357" s="151">
        <v>484</v>
      </c>
      <c r="JY357" s="151">
        <v>297</v>
      </c>
      <c r="JZ357" s="151">
        <v>150</v>
      </c>
      <c r="KA357" s="151">
        <v>175</v>
      </c>
      <c r="KB357" s="151">
        <v>563</v>
      </c>
      <c r="KC357" s="151">
        <v>155</v>
      </c>
      <c r="KD357" s="151">
        <v>117</v>
      </c>
      <c r="KE357" s="151">
        <v>282</v>
      </c>
      <c r="KF357" s="151">
        <v>63</v>
      </c>
      <c r="KG357" s="151">
        <v>142</v>
      </c>
      <c r="KH357" s="151">
        <v>10</v>
      </c>
      <c r="KI357" s="151">
        <v>782</v>
      </c>
      <c r="KJ357" s="151">
        <v>34</v>
      </c>
      <c r="KK357" s="151">
        <v>15</v>
      </c>
      <c r="KL357" s="151">
        <v>169</v>
      </c>
      <c r="KM357" s="151">
        <v>96</v>
      </c>
      <c r="KN357" s="151">
        <v>277</v>
      </c>
      <c r="KO357" s="151">
        <v>8</v>
      </c>
      <c r="KP357" s="151">
        <v>7</v>
      </c>
      <c r="KQ357" s="151">
        <v>25</v>
      </c>
      <c r="KR357" s="151">
        <v>1</v>
      </c>
      <c r="KS357" s="151">
        <v>35</v>
      </c>
      <c r="KT357" s="151">
        <v>52</v>
      </c>
      <c r="KU357" s="151">
        <v>1</v>
      </c>
      <c r="KV357" s="151">
        <v>7</v>
      </c>
      <c r="KW357" s="151">
        <v>19</v>
      </c>
      <c r="KX357" s="151">
        <v>7</v>
      </c>
      <c r="KY357" s="151">
        <v>3</v>
      </c>
      <c r="KZ357" s="151">
        <v>83</v>
      </c>
      <c r="LA357" s="151">
        <v>51</v>
      </c>
      <c r="LB357" s="151">
        <v>35</v>
      </c>
      <c r="LC357" s="151">
        <v>0</v>
      </c>
      <c r="LD357" s="151">
        <v>202</v>
      </c>
      <c r="LE357" s="151">
        <v>512</v>
      </c>
      <c r="LF357" s="151">
        <v>111</v>
      </c>
      <c r="LG357" s="151">
        <v>29</v>
      </c>
      <c r="LH357" s="151">
        <v>1085</v>
      </c>
      <c r="LI357" s="151">
        <v>870</v>
      </c>
      <c r="LJ357" s="151">
        <v>33</v>
      </c>
      <c r="LK357" s="151">
        <v>845</v>
      </c>
      <c r="LL357" s="151">
        <v>3</v>
      </c>
      <c r="LM357" s="151">
        <v>0</v>
      </c>
      <c r="LN357" s="151">
        <v>30034</v>
      </c>
      <c r="LO357" s="151">
        <v>57</v>
      </c>
      <c r="LP357" s="151">
        <v>99</v>
      </c>
      <c r="LQ357" s="151">
        <v>18</v>
      </c>
      <c r="LR357" s="151">
        <v>472</v>
      </c>
      <c r="LS357" s="151">
        <v>309</v>
      </c>
      <c r="LT357" s="151">
        <v>18</v>
      </c>
      <c r="LU357" s="151">
        <v>183</v>
      </c>
      <c r="LV357" s="151">
        <v>106</v>
      </c>
      <c r="LW357" s="151">
        <v>265</v>
      </c>
      <c r="LX357" s="151">
        <v>139</v>
      </c>
      <c r="LY357" s="151">
        <v>326</v>
      </c>
      <c r="LZ357" s="151">
        <v>89</v>
      </c>
      <c r="MA357" s="151">
        <v>727</v>
      </c>
      <c r="MB357" s="151">
        <v>125</v>
      </c>
      <c r="MC357" s="151">
        <v>13</v>
      </c>
      <c r="MD357" s="151">
        <v>3</v>
      </c>
      <c r="ME357" s="151">
        <v>33</v>
      </c>
      <c r="MF357" s="151">
        <v>167</v>
      </c>
      <c r="MG357" s="151">
        <v>859</v>
      </c>
      <c r="MH357" s="151">
        <v>104</v>
      </c>
      <c r="MI357" s="151">
        <v>967</v>
      </c>
      <c r="MJ357" s="151">
        <v>206</v>
      </c>
      <c r="MK357" s="151">
        <v>103</v>
      </c>
      <c r="ML357" s="151">
        <v>87</v>
      </c>
      <c r="MM357" s="151">
        <v>200</v>
      </c>
      <c r="MN357" s="151">
        <v>28</v>
      </c>
      <c r="MO357" s="151">
        <v>186</v>
      </c>
      <c r="MP357" s="151">
        <v>11003</v>
      </c>
      <c r="MQ357" s="151">
        <v>56</v>
      </c>
      <c r="MR357" s="151">
        <v>50</v>
      </c>
      <c r="MS357" s="151">
        <v>197</v>
      </c>
      <c r="MT357" s="151">
        <v>779</v>
      </c>
      <c r="MU357" s="151">
        <v>117</v>
      </c>
      <c r="MV357" s="151">
        <v>206</v>
      </c>
      <c r="MW357" s="151">
        <v>224</v>
      </c>
      <c r="MX357" s="151">
        <v>38</v>
      </c>
      <c r="MY357" s="151">
        <v>71</v>
      </c>
      <c r="MZ357" s="151">
        <v>57</v>
      </c>
      <c r="NA357" s="151">
        <v>1713</v>
      </c>
      <c r="NB357" s="151">
        <v>683</v>
      </c>
      <c r="NC357" s="151">
        <v>119</v>
      </c>
      <c r="ND357" s="151">
        <v>475</v>
      </c>
      <c r="NE357" s="151">
        <v>33</v>
      </c>
      <c r="NF357" s="151">
        <v>46</v>
      </c>
      <c r="NG357" s="151">
        <v>11</v>
      </c>
      <c r="NH357" s="151">
        <v>27</v>
      </c>
      <c r="NI357" s="151">
        <v>5</v>
      </c>
      <c r="NJ357" s="151">
        <v>43</v>
      </c>
      <c r="NK357" s="151">
        <v>38</v>
      </c>
      <c r="NL357" s="151">
        <v>49</v>
      </c>
      <c r="NM357" s="151">
        <v>147</v>
      </c>
      <c r="NN357" s="151">
        <v>278</v>
      </c>
      <c r="NO357" s="151">
        <v>1130</v>
      </c>
      <c r="NP357" s="151">
        <v>1080</v>
      </c>
      <c r="NQ357" s="151">
        <v>899</v>
      </c>
      <c r="NR357" s="151">
        <v>99</v>
      </c>
      <c r="NS357" s="151">
        <v>310</v>
      </c>
      <c r="NT357" s="151">
        <v>9</v>
      </c>
      <c r="NU357" s="151">
        <v>31</v>
      </c>
      <c r="NV357" s="151">
        <v>33</v>
      </c>
      <c r="NW357" s="151">
        <v>223</v>
      </c>
      <c r="NX357" s="151">
        <v>6</v>
      </c>
      <c r="NY357" s="151">
        <v>247</v>
      </c>
      <c r="NZ357" s="151">
        <v>115</v>
      </c>
      <c r="OA357" s="151">
        <v>51</v>
      </c>
      <c r="OB357" s="151">
        <v>10</v>
      </c>
      <c r="OC357" s="151">
        <v>498</v>
      </c>
      <c r="OD357" s="151"/>
      <c r="OE357" s="151">
        <v>92</v>
      </c>
      <c r="OF357" s="151">
        <v>1299</v>
      </c>
      <c r="OG357" s="151">
        <v>119</v>
      </c>
      <c r="OH357" s="151">
        <v>103</v>
      </c>
      <c r="OI357" s="151">
        <v>24</v>
      </c>
      <c r="OJ357" s="151">
        <v>2135</v>
      </c>
      <c r="OK357" s="151">
        <v>778</v>
      </c>
      <c r="OL357" s="151">
        <v>17881</v>
      </c>
      <c r="OM357" s="151">
        <v>55</v>
      </c>
      <c r="ON357" s="151">
        <v>628</v>
      </c>
      <c r="OO357" s="152">
        <v>2787</v>
      </c>
      <c r="OP357" s="142">
        <v>104899</v>
      </c>
      <c r="OQ357" s="153">
        <v>28334</v>
      </c>
      <c r="OR357" s="151"/>
      <c r="OS357" s="151"/>
      <c r="OT357" s="151"/>
      <c r="OU357" s="151"/>
      <c r="OV357" s="151"/>
      <c r="OW357" s="151">
        <v>156</v>
      </c>
      <c r="OX357" s="151">
        <v>-234</v>
      </c>
      <c r="OY357" s="151"/>
      <c r="OZ357" s="151"/>
      <c r="PA357" s="151"/>
      <c r="PB357" s="151"/>
      <c r="PC357" s="151"/>
      <c r="PD357" s="151"/>
      <c r="PE357" s="151"/>
      <c r="PF357" s="151"/>
      <c r="PG357" s="151"/>
      <c r="PH357" s="151"/>
      <c r="PI357" s="151"/>
      <c r="PJ357" s="154"/>
      <c r="PK357" s="142">
        <v>28257</v>
      </c>
      <c r="PL357" s="142">
        <v>133156</v>
      </c>
    </row>
    <row r="358" spans="1:428" ht="15" x14ac:dyDescent="0.25">
      <c r="A358" s="156">
        <v>611100</v>
      </c>
      <c r="B358" s="157" t="s">
        <v>714</v>
      </c>
      <c r="C358" s="147" t="s">
        <v>535</v>
      </c>
      <c r="D358" s="153"/>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c r="AB358" s="151"/>
      <c r="AC358" s="151"/>
      <c r="AD358" s="151"/>
      <c r="AE358" s="151"/>
      <c r="AF358" s="151"/>
      <c r="AG358" s="151"/>
      <c r="AH358" s="151"/>
      <c r="AI358" s="151"/>
      <c r="AJ358" s="151"/>
      <c r="AK358" s="151"/>
      <c r="AL358" s="151"/>
      <c r="AM358" s="151"/>
      <c r="AN358" s="151"/>
      <c r="AO358" s="151"/>
      <c r="AP358" s="151"/>
      <c r="AQ358" s="151"/>
      <c r="AR358" s="151"/>
      <c r="AS358" s="151"/>
      <c r="AT358" s="151"/>
      <c r="AU358" s="151"/>
      <c r="AV358" s="151"/>
      <c r="AW358" s="151"/>
      <c r="AX358" s="151"/>
      <c r="AY358" s="151"/>
      <c r="AZ358" s="151"/>
      <c r="BA358" s="151"/>
      <c r="BB358" s="151"/>
      <c r="BC358" s="151"/>
      <c r="BD358" s="151"/>
      <c r="BE358" s="151"/>
      <c r="BF358" s="151"/>
      <c r="BG358" s="151"/>
      <c r="BH358" s="151"/>
      <c r="BI358" s="151"/>
      <c r="BJ358" s="151"/>
      <c r="BK358" s="151"/>
      <c r="BL358" s="151"/>
      <c r="BM358" s="151"/>
      <c r="BN358" s="151"/>
      <c r="BO358" s="151"/>
      <c r="BP358" s="151"/>
      <c r="BQ358" s="151"/>
      <c r="BR358" s="151"/>
      <c r="BS358" s="151"/>
      <c r="BT358" s="151"/>
      <c r="BU358" s="151"/>
      <c r="BV358" s="151"/>
      <c r="BW358" s="151"/>
      <c r="BX358" s="151"/>
      <c r="BY358" s="151"/>
      <c r="BZ358" s="151"/>
      <c r="CA358" s="151"/>
      <c r="CB358" s="151"/>
      <c r="CC358" s="151"/>
      <c r="CD358" s="151"/>
      <c r="CE358" s="151"/>
      <c r="CF358" s="151"/>
      <c r="CG358" s="151"/>
      <c r="CH358" s="151"/>
      <c r="CI358" s="151"/>
      <c r="CJ358" s="151"/>
      <c r="CK358" s="151"/>
      <c r="CL358" s="151"/>
      <c r="CM358" s="151"/>
      <c r="CN358" s="151"/>
      <c r="CO358" s="151"/>
      <c r="CP358" s="151"/>
      <c r="CQ358" s="151"/>
      <c r="CR358" s="151"/>
      <c r="CS358" s="151"/>
      <c r="CT358" s="151"/>
      <c r="CU358" s="151"/>
      <c r="CV358" s="151"/>
      <c r="CW358" s="151"/>
      <c r="CX358" s="151"/>
      <c r="CY358" s="151"/>
      <c r="CZ358" s="151"/>
      <c r="DA358" s="151"/>
      <c r="DB358" s="151"/>
      <c r="DC358" s="151"/>
      <c r="DD358" s="151"/>
      <c r="DE358" s="151"/>
      <c r="DF358" s="151"/>
      <c r="DG358" s="151"/>
      <c r="DH358" s="151"/>
      <c r="DI358" s="151"/>
      <c r="DJ358" s="151"/>
      <c r="DK358" s="151"/>
      <c r="DL358" s="151"/>
      <c r="DM358" s="151"/>
      <c r="DN358" s="151"/>
      <c r="DO358" s="151"/>
      <c r="DP358" s="151"/>
      <c r="DQ358" s="151"/>
      <c r="DR358" s="151"/>
      <c r="DS358" s="151"/>
      <c r="DT358" s="151"/>
      <c r="DU358" s="151"/>
      <c r="DV358" s="151"/>
      <c r="DW358" s="151"/>
      <c r="DX358" s="151"/>
      <c r="DY358" s="151"/>
      <c r="DZ358" s="151"/>
      <c r="EA358" s="151"/>
      <c r="EB358" s="151"/>
      <c r="EC358" s="151"/>
      <c r="ED358" s="151"/>
      <c r="EE358" s="151"/>
      <c r="EF358" s="151"/>
      <c r="EG358" s="151"/>
      <c r="EH358" s="151"/>
      <c r="EI358" s="151"/>
      <c r="EJ358" s="151"/>
      <c r="EK358" s="151"/>
      <c r="EL358" s="151"/>
      <c r="EM358" s="151"/>
      <c r="EN358" s="151"/>
      <c r="EO358" s="151"/>
      <c r="EP358" s="151"/>
      <c r="EQ358" s="151"/>
      <c r="ER358" s="151"/>
      <c r="ES358" s="151"/>
      <c r="ET358" s="151"/>
      <c r="EU358" s="151"/>
      <c r="EV358" s="151"/>
      <c r="EW358" s="151"/>
      <c r="EX358" s="151"/>
      <c r="EY358" s="151"/>
      <c r="EZ358" s="151"/>
      <c r="FA358" s="151"/>
      <c r="FB358" s="151"/>
      <c r="FC358" s="151"/>
      <c r="FD358" s="151"/>
      <c r="FE358" s="151"/>
      <c r="FF358" s="151"/>
      <c r="FG358" s="151"/>
      <c r="FH358" s="151"/>
      <c r="FI358" s="151"/>
      <c r="FJ358" s="151"/>
      <c r="FK358" s="151"/>
      <c r="FL358" s="151"/>
      <c r="FM358" s="151"/>
      <c r="FN358" s="151"/>
      <c r="FO358" s="151"/>
      <c r="FP358" s="151"/>
      <c r="FQ358" s="151"/>
      <c r="FR358" s="151"/>
      <c r="FS358" s="151"/>
      <c r="FT358" s="151"/>
      <c r="FU358" s="151"/>
      <c r="FV358" s="151"/>
      <c r="FW358" s="151"/>
      <c r="FX358" s="151"/>
      <c r="FY358" s="151"/>
      <c r="FZ358" s="151"/>
      <c r="GA358" s="151"/>
      <c r="GB358" s="151"/>
      <c r="GC358" s="151"/>
      <c r="GD358" s="151"/>
      <c r="GE358" s="151"/>
      <c r="GF358" s="151"/>
      <c r="GG358" s="151"/>
      <c r="GH358" s="151"/>
      <c r="GI358" s="151"/>
      <c r="GJ358" s="151"/>
      <c r="GK358" s="151"/>
      <c r="GL358" s="151"/>
      <c r="GM358" s="151"/>
      <c r="GN358" s="151"/>
      <c r="GO358" s="151"/>
      <c r="GP358" s="151"/>
      <c r="GQ358" s="151"/>
      <c r="GR358" s="151"/>
      <c r="GS358" s="151"/>
      <c r="GT358" s="151"/>
      <c r="GU358" s="151"/>
      <c r="GV358" s="151"/>
      <c r="GW358" s="151"/>
      <c r="GX358" s="151"/>
      <c r="GY358" s="151"/>
      <c r="GZ358" s="151"/>
      <c r="HA358" s="151"/>
      <c r="HB358" s="151"/>
      <c r="HC358" s="151"/>
      <c r="HD358" s="151"/>
      <c r="HE358" s="151"/>
      <c r="HF358" s="151"/>
      <c r="HG358" s="151"/>
      <c r="HH358" s="151"/>
      <c r="HI358" s="151"/>
      <c r="HJ358" s="151"/>
      <c r="HK358" s="151"/>
      <c r="HL358" s="151"/>
      <c r="HM358" s="151"/>
      <c r="HN358" s="151"/>
      <c r="HO358" s="151"/>
      <c r="HP358" s="151"/>
      <c r="HQ358" s="151"/>
      <c r="HR358" s="151"/>
      <c r="HS358" s="151"/>
      <c r="HT358" s="151"/>
      <c r="HU358" s="151"/>
      <c r="HV358" s="151"/>
      <c r="HW358" s="151"/>
      <c r="HX358" s="151"/>
      <c r="HY358" s="151"/>
      <c r="HZ358" s="151"/>
      <c r="IA358" s="151"/>
      <c r="IB358" s="151"/>
      <c r="IC358" s="151"/>
      <c r="ID358" s="151"/>
      <c r="IE358" s="151"/>
      <c r="IF358" s="151"/>
      <c r="IG358" s="151"/>
      <c r="IH358" s="151"/>
      <c r="II358" s="151"/>
      <c r="IJ358" s="151"/>
      <c r="IK358" s="151"/>
      <c r="IL358" s="151"/>
      <c r="IM358" s="151"/>
      <c r="IN358" s="151"/>
      <c r="IO358" s="151"/>
      <c r="IP358" s="151"/>
      <c r="IQ358" s="151"/>
      <c r="IR358" s="151"/>
      <c r="IS358" s="151"/>
      <c r="IT358" s="151"/>
      <c r="IU358" s="151"/>
      <c r="IV358" s="151"/>
      <c r="IW358" s="151"/>
      <c r="IX358" s="151"/>
      <c r="IY358" s="151"/>
      <c r="IZ358" s="151"/>
      <c r="JA358" s="151"/>
      <c r="JB358" s="151"/>
      <c r="JC358" s="151"/>
      <c r="JD358" s="151"/>
      <c r="JE358" s="151"/>
      <c r="JF358" s="151"/>
      <c r="JG358" s="151"/>
      <c r="JH358" s="151"/>
      <c r="JI358" s="151"/>
      <c r="JJ358" s="151"/>
      <c r="JK358" s="151"/>
      <c r="JL358" s="151"/>
      <c r="JM358" s="151"/>
      <c r="JN358" s="151"/>
      <c r="JO358" s="151"/>
      <c r="JP358" s="151"/>
      <c r="JQ358" s="151"/>
      <c r="JR358" s="151"/>
      <c r="JS358" s="151"/>
      <c r="JT358" s="151"/>
      <c r="JU358" s="151"/>
      <c r="JV358" s="151"/>
      <c r="JW358" s="151"/>
      <c r="JX358" s="151"/>
      <c r="JY358" s="151"/>
      <c r="JZ358" s="151"/>
      <c r="KA358" s="151"/>
      <c r="KB358" s="151"/>
      <c r="KC358" s="151"/>
      <c r="KD358" s="151"/>
      <c r="KE358" s="151"/>
      <c r="KF358" s="151"/>
      <c r="KG358" s="151"/>
      <c r="KH358" s="151"/>
      <c r="KI358" s="151"/>
      <c r="KJ358" s="151"/>
      <c r="KK358" s="151"/>
      <c r="KL358" s="151"/>
      <c r="KM358" s="151"/>
      <c r="KN358" s="151"/>
      <c r="KO358" s="151"/>
      <c r="KP358" s="151"/>
      <c r="KQ358" s="151"/>
      <c r="KR358" s="151"/>
      <c r="KS358" s="151"/>
      <c r="KT358" s="151"/>
      <c r="KU358" s="151"/>
      <c r="KV358" s="151"/>
      <c r="KW358" s="151"/>
      <c r="KX358" s="151"/>
      <c r="KY358" s="151"/>
      <c r="KZ358" s="151"/>
      <c r="LA358" s="151"/>
      <c r="LB358" s="151"/>
      <c r="LC358" s="151"/>
      <c r="LD358" s="151"/>
      <c r="LE358" s="151"/>
      <c r="LF358" s="151"/>
      <c r="LG358" s="151"/>
      <c r="LH358" s="151"/>
      <c r="LI358" s="151"/>
      <c r="LJ358" s="151"/>
      <c r="LK358" s="151"/>
      <c r="LL358" s="151"/>
      <c r="LM358" s="151"/>
      <c r="LN358" s="151"/>
      <c r="LO358" s="151"/>
      <c r="LP358" s="151"/>
      <c r="LQ358" s="151"/>
      <c r="LR358" s="151"/>
      <c r="LS358" s="151"/>
      <c r="LT358" s="151"/>
      <c r="LU358" s="151"/>
      <c r="LV358" s="151"/>
      <c r="LW358" s="151"/>
      <c r="LX358" s="151"/>
      <c r="LY358" s="151"/>
      <c r="LZ358" s="151"/>
      <c r="MA358" s="151"/>
      <c r="MB358" s="151"/>
      <c r="MC358" s="151"/>
      <c r="MD358" s="151"/>
      <c r="ME358" s="151"/>
      <c r="MF358" s="151"/>
      <c r="MG358" s="151"/>
      <c r="MH358" s="151"/>
      <c r="MI358" s="151"/>
      <c r="MJ358" s="151"/>
      <c r="MK358" s="151"/>
      <c r="ML358" s="151"/>
      <c r="MM358" s="151"/>
      <c r="MN358" s="151"/>
      <c r="MO358" s="151"/>
      <c r="MP358" s="151"/>
      <c r="MQ358" s="151"/>
      <c r="MR358" s="151"/>
      <c r="MS358" s="151"/>
      <c r="MT358" s="151"/>
      <c r="MU358" s="151"/>
      <c r="MV358" s="151"/>
      <c r="MW358" s="151"/>
      <c r="MX358" s="151"/>
      <c r="MY358" s="151"/>
      <c r="MZ358" s="151"/>
      <c r="NA358" s="151"/>
      <c r="NB358" s="151"/>
      <c r="NC358" s="151"/>
      <c r="ND358" s="151"/>
      <c r="NE358" s="151"/>
      <c r="NF358" s="151"/>
      <c r="NG358" s="151"/>
      <c r="NH358" s="151"/>
      <c r="NI358" s="151"/>
      <c r="NJ358" s="151"/>
      <c r="NK358" s="151"/>
      <c r="NL358" s="151"/>
      <c r="NM358" s="151"/>
      <c r="NN358" s="151"/>
      <c r="NO358" s="151"/>
      <c r="NP358" s="151"/>
      <c r="NQ358" s="151"/>
      <c r="NR358" s="151"/>
      <c r="NS358" s="151"/>
      <c r="NT358" s="151"/>
      <c r="NU358" s="151"/>
      <c r="NV358" s="151"/>
      <c r="NW358" s="151"/>
      <c r="NX358" s="151"/>
      <c r="NY358" s="151"/>
      <c r="NZ358" s="151"/>
      <c r="OA358" s="151"/>
      <c r="OB358" s="151"/>
      <c r="OC358" s="151"/>
      <c r="OD358" s="151"/>
      <c r="OE358" s="151"/>
      <c r="OF358" s="151"/>
      <c r="OG358" s="151"/>
      <c r="OH358" s="151"/>
      <c r="OI358" s="151"/>
      <c r="OJ358" s="151"/>
      <c r="OK358" s="151"/>
      <c r="OL358" s="151"/>
      <c r="OM358" s="151"/>
      <c r="ON358" s="151"/>
      <c r="OO358" s="152"/>
      <c r="OP358" s="142"/>
      <c r="OQ358" s="153">
        <v>53010</v>
      </c>
      <c r="OR358" s="151"/>
      <c r="OS358" s="151"/>
      <c r="OT358" s="151"/>
      <c r="OU358" s="151"/>
      <c r="OV358" s="151"/>
      <c r="OW358" s="151"/>
      <c r="OX358" s="151"/>
      <c r="OY358" s="151"/>
      <c r="OZ358" s="151"/>
      <c r="PA358" s="151"/>
      <c r="PB358" s="151"/>
      <c r="PC358" s="151"/>
      <c r="PD358" s="151"/>
      <c r="PE358" s="151"/>
      <c r="PF358" s="151"/>
      <c r="PG358" s="151"/>
      <c r="PH358" s="151"/>
      <c r="PI358" s="151"/>
      <c r="PJ358" s="154"/>
      <c r="PK358" s="142">
        <v>53010</v>
      </c>
      <c r="PL358" s="142">
        <v>53010</v>
      </c>
    </row>
    <row r="359" spans="1:428" ht="15" x14ac:dyDescent="0.25">
      <c r="A359" s="156" t="s">
        <v>655</v>
      </c>
      <c r="B359" s="157" t="s">
        <v>743</v>
      </c>
      <c r="C359" s="147" t="s">
        <v>536</v>
      </c>
      <c r="D359" s="153">
        <v>0</v>
      </c>
      <c r="E359" s="151">
        <v>1</v>
      </c>
      <c r="F359" s="151">
        <v>0</v>
      </c>
      <c r="G359" s="151">
        <v>0</v>
      </c>
      <c r="H359" s="151">
        <v>0</v>
      </c>
      <c r="I359" s="151">
        <v>0</v>
      </c>
      <c r="J359" s="151">
        <v>0</v>
      </c>
      <c r="K359" s="151">
        <v>0</v>
      </c>
      <c r="L359" s="151">
        <v>0</v>
      </c>
      <c r="M359" s="151">
        <v>0</v>
      </c>
      <c r="N359" s="151"/>
      <c r="O359" s="151">
        <v>0</v>
      </c>
      <c r="P359" s="151">
        <v>0</v>
      </c>
      <c r="Q359" s="151"/>
      <c r="R359" s="151"/>
      <c r="S359" s="151"/>
      <c r="T359" s="151"/>
      <c r="U359" s="151"/>
      <c r="V359" s="151"/>
      <c r="W359" s="151"/>
      <c r="X359" s="151"/>
      <c r="Y359" s="151">
        <v>103</v>
      </c>
      <c r="Z359" s="151">
        <v>46</v>
      </c>
      <c r="AA359" s="151"/>
      <c r="AB359" s="151"/>
      <c r="AC359" s="151"/>
      <c r="AD359" s="151">
        <v>5</v>
      </c>
      <c r="AE359" s="151"/>
      <c r="AF359" s="151"/>
      <c r="AG359" s="151"/>
      <c r="AH359" s="151"/>
      <c r="AI359" s="151"/>
      <c r="AJ359" s="151"/>
      <c r="AK359" s="151"/>
      <c r="AL359" s="151"/>
      <c r="AM359" s="151"/>
      <c r="AN359" s="151"/>
      <c r="AO359" s="151"/>
      <c r="AP359" s="151"/>
      <c r="AQ359" s="151"/>
      <c r="AR359" s="151"/>
      <c r="AS359" s="151"/>
      <c r="AT359" s="151"/>
      <c r="AU359" s="151"/>
      <c r="AV359" s="151"/>
      <c r="AW359" s="151"/>
      <c r="AX359" s="151"/>
      <c r="AY359" s="151"/>
      <c r="AZ359" s="151"/>
      <c r="BA359" s="151"/>
      <c r="BB359" s="151"/>
      <c r="BC359" s="151"/>
      <c r="BD359" s="151"/>
      <c r="BE359" s="151"/>
      <c r="BF359" s="151"/>
      <c r="BG359" s="151"/>
      <c r="BH359" s="151"/>
      <c r="BI359" s="151"/>
      <c r="BJ359" s="151"/>
      <c r="BK359" s="151"/>
      <c r="BL359" s="151"/>
      <c r="BM359" s="151"/>
      <c r="BN359" s="151"/>
      <c r="BO359" s="151"/>
      <c r="BP359" s="151"/>
      <c r="BQ359" s="151"/>
      <c r="BR359" s="151"/>
      <c r="BS359" s="151"/>
      <c r="BT359" s="151"/>
      <c r="BU359" s="151"/>
      <c r="BV359" s="151"/>
      <c r="BW359" s="151"/>
      <c r="BX359" s="151"/>
      <c r="BY359" s="151"/>
      <c r="BZ359" s="151"/>
      <c r="CA359" s="151"/>
      <c r="CB359" s="151"/>
      <c r="CC359" s="151"/>
      <c r="CD359" s="151"/>
      <c r="CE359" s="151"/>
      <c r="CF359" s="151"/>
      <c r="CG359" s="151"/>
      <c r="CH359" s="151"/>
      <c r="CI359" s="151"/>
      <c r="CJ359" s="151"/>
      <c r="CK359" s="151"/>
      <c r="CL359" s="151"/>
      <c r="CM359" s="151"/>
      <c r="CN359" s="151"/>
      <c r="CO359" s="151"/>
      <c r="CP359" s="151"/>
      <c r="CQ359" s="151"/>
      <c r="CR359" s="151"/>
      <c r="CS359" s="151"/>
      <c r="CT359" s="151"/>
      <c r="CU359" s="151"/>
      <c r="CV359" s="151"/>
      <c r="CW359" s="151"/>
      <c r="CX359" s="151"/>
      <c r="CY359" s="151"/>
      <c r="CZ359" s="151"/>
      <c r="DA359" s="151"/>
      <c r="DB359" s="151"/>
      <c r="DC359" s="151"/>
      <c r="DD359" s="151"/>
      <c r="DE359" s="151"/>
      <c r="DF359" s="151"/>
      <c r="DG359" s="151"/>
      <c r="DH359" s="151"/>
      <c r="DI359" s="151"/>
      <c r="DJ359" s="151"/>
      <c r="DK359" s="151"/>
      <c r="DL359" s="151"/>
      <c r="DM359" s="151"/>
      <c r="DN359" s="151"/>
      <c r="DO359" s="151"/>
      <c r="DP359" s="151"/>
      <c r="DQ359" s="151"/>
      <c r="DR359" s="151"/>
      <c r="DS359" s="151"/>
      <c r="DT359" s="151"/>
      <c r="DU359" s="151"/>
      <c r="DV359" s="151"/>
      <c r="DW359" s="151"/>
      <c r="DX359" s="151"/>
      <c r="DY359" s="151"/>
      <c r="DZ359" s="151"/>
      <c r="EA359" s="151"/>
      <c r="EB359" s="151"/>
      <c r="EC359" s="151"/>
      <c r="ED359" s="151"/>
      <c r="EE359" s="151"/>
      <c r="EF359" s="151"/>
      <c r="EG359" s="151"/>
      <c r="EH359" s="151"/>
      <c r="EI359" s="151"/>
      <c r="EJ359" s="151"/>
      <c r="EK359" s="151"/>
      <c r="EL359" s="151"/>
      <c r="EM359" s="151"/>
      <c r="EN359" s="151"/>
      <c r="EO359" s="151"/>
      <c r="EP359" s="151"/>
      <c r="EQ359" s="151"/>
      <c r="ER359" s="151"/>
      <c r="ES359" s="151"/>
      <c r="ET359" s="151"/>
      <c r="EU359" s="151"/>
      <c r="EV359" s="151"/>
      <c r="EW359" s="151"/>
      <c r="EX359" s="151"/>
      <c r="EY359" s="151"/>
      <c r="EZ359" s="151"/>
      <c r="FA359" s="151"/>
      <c r="FB359" s="151"/>
      <c r="FC359" s="151"/>
      <c r="FD359" s="151"/>
      <c r="FE359" s="151"/>
      <c r="FF359" s="151"/>
      <c r="FG359" s="151"/>
      <c r="FH359" s="151"/>
      <c r="FI359" s="151"/>
      <c r="FJ359" s="151"/>
      <c r="FK359" s="151"/>
      <c r="FL359" s="151"/>
      <c r="FM359" s="151"/>
      <c r="FN359" s="151"/>
      <c r="FO359" s="151"/>
      <c r="FP359" s="151"/>
      <c r="FQ359" s="151"/>
      <c r="FR359" s="151"/>
      <c r="FS359" s="151"/>
      <c r="FT359" s="151"/>
      <c r="FU359" s="151"/>
      <c r="FV359" s="151"/>
      <c r="FW359" s="151"/>
      <c r="FX359" s="151"/>
      <c r="FY359" s="151"/>
      <c r="FZ359" s="151"/>
      <c r="GA359" s="151"/>
      <c r="GB359" s="151"/>
      <c r="GC359" s="151"/>
      <c r="GD359" s="151"/>
      <c r="GE359" s="151"/>
      <c r="GF359" s="151"/>
      <c r="GG359" s="151"/>
      <c r="GH359" s="151"/>
      <c r="GI359" s="151"/>
      <c r="GJ359" s="151"/>
      <c r="GK359" s="151"/>
      <c r="GL359" s="151"/>
      <c r="GM359" s="151"/>
      <c r="GN359" s="151"/>
      <c r="GO359" s="151"/>
      <c r="GP359" s="151"/>
      <c r="GQ359" s="151"/>
      <c r="GR359" s="151"/>
      <c r="GS359" s="151"/>
      <c r="GT359" s="151"/>
      <c r="GU359" s="151"/>
      <c r="GV359" s="151"/>
      <c r="GW359" s="151"/>
      <c r="GX359" s="151"/>
      <c r="GY359" s="151"/>
      <c r="GZ359" s="151"/>
      <c r="HA359" s="151"/>
      <c r="HB359" s="151"/>
      <c r="HC359" s="151"/>
      <c r="HD359" s="151"/>
      <c r="HE359" s="151"/>
      <c r="HF359" s="151"/>
      <c r="HG359" s="151"/>
      <c r="HH359" s="151"/>
      <c r="HI359" s="151"/>
      <c r="HJ359" s="151"/>
      <c r="HK359" s="151"/>
      <c r="HL359" s="151"/>
      <c r="HM359" s="151"/>
      <c r="HN359" s="151"/>
      <c r="HO359" s="151"/>
      <c r="HP359" s="151"/>
      <c r="HQ359" s="151"/>
      <c r="HR359" s="151"/>
      <c r="HS359" s="151"/>
      <c r="HT359" s="151"/>
      <c r="HU359" s="151"/>
      <c r="HV359" s="151"/>
      <c r="HW359" s="151"/>
      <c r="HX359" s="151"/>
      <c r="HY359" s="151"/>
      <c r="HZ359" s="151"/>
      <c r="IA359" s="151"/>
      <c r="IB359" s="151"/>
      <c r="IC359" s="151">
        <v>24</v>
      </c>
      <c r="ID359" s="151"/>
      <c r="IE359" s="151">
        <v>5</v>
      </c>
      <c r="IF359" s="151"/>
      <c r="IG359" s="151"/>
      <c r="IH359" s="151"/>
      <c r="II359" s="151"/>
      <c r="IJ359" s="151"/>
      <c r="IK359" s="151"/>
      <c r="IL359" s="151"/>
      <c r="IM359" s="151"/>
      <c r="IN359" s="151"/>
      <c r="IO359" s="151"/>
      <c r="IP359" s="151"/>
      <c r="IQ359" s="151"/>
      <c r="IR359" s="151"/>
      <c r="IS359" s="151"/>
      <c r="IT359" s="151"/>
      <c r="IU359" s="151"/>
      <c r="IV359" s="151"/>
      <c r="IW359" s="151"/>
      <c r="IX359" s="151"/>
      <c r="IY359" s="151"/>
      <c r="IZ359" s="151"/>
      <c r="JA359" s="151"/>
      <c r="JB359" s="151"/>
      <c r="JC359" s="151"/>
      <c r="JD359" s="151"/>
      <c r="JE359" s="151">
        <v>1</v>
      </c>
      <c r="JF359" s="151"/>
      <c r="JG359" s="151"/>
      <c r="JH359" s="151"/>
      <c r="JI359" s="151"/>
      <c r="JJ359" s="151"/>
      <c r="JK359" s="151"/>
      <c r="JL359" s="151">
        <v>261</v>
      </c>
      <c r="JM359" s="151">
        <v>113</v>
      </c>
      <c r="JN359" s="151">
        <v>174</v>
      </c>
      <c r="JO359" s="151">
        <v>261</v>
      </c>
      <c r="JP359" s="151">
        <v>233</v>
      </c>
      <c r="JQ359" s="151"/>
      <c r="JR359" s="151">
        <v>48</v>
      </c>
      <c r="JS359" s="151"/>
      <c r="JT359" s="151">
        <v>375</v>
      </c>
      <c r="JU359" s="151"/>
      <c r="JV359" s="151"/>
      <c r="JW359" s="151"/>
      <c r="JX359" s="151">
        <v>319</v>
      </c>
      <c r="JY359" s="151"/>
      <c r="JZ359" s="151">
        <v>515</v>
      </c>
      <c r="KA359" s="151"/>
      <c r="KB359" s="151">
        <v>557</v>
      </c>
      <c r="KC359" s="151"/>
      <c r="KD359" s="151">
        <v>802</v>
      </c>
      <c r="KE359" s="151">
        <v>133</v>
      </c>
      <c r="KF359" s="151"/>
      <c r="KG359" s="151">
        <v>11</v>
      </c>
      <c r="KH359" s="151"/>
      <c r="KI359" s="151"/>
      <c r="KJ359" s="151"/>
      <c r="KK359" s="151">
        <v>2</v>
      </c>
      <c r="KL359" s="151">
        <v>38</v>
      </c>
      <c r="KM359" s="151"/>
      <c r="KN359" s="151"/>
      <c r="KO359" s="151"/>
      <c r="KP359" s="151"/>
      <c r="KQ359" s="151"/>
      <c r="KR359" s="151"/>
      <c r="KS359" s="151"/>
      <c r="KT359" s="151"/>
      <c r="KU359" s="151"/>
      <c r="KV359" s="151"/>
      <c r="KW359" s="151"/>
      <c r="KX359" s="151">
        <v>10</v>
      </c>
      <c r="KY359" s="151">
        <v>12</v>
      </c>
      <c r="KZ359" s="151"/>
      <c r="LA359" s="151">
        <v>111</v>
      </c>
      <c r="LB359" s="151"/>
      <c r="LC359" s="151"/>
      <c r="LD359" s="151"/>
      <c r="LE359" s="151"/>
      <c r="LF359" s="151"/>
      <c r="LG359" s="151"/>
      <c r="LH359" s="151"/>
      <c r="LI359" s="151"/>
      <c r="LJ359" s="151"/>
      <c r="LK359" s="151"/>
      <c r="LL359" s="151"/>
      <c r="LM359" s="151"/>
      <c r="LN359" s="151"/>
      <c r="LO359" s="151"/>
      <c r="LP359" s="151"/>
      <c r="LQ359" s="151"/>
      <c r="LR359" s="151"/>
      <c r="LS359" s="151"/>
      <c r="LT359" s="151"/>
      <c r="LU359" s="151">
        <v>111</v>
      </c>
      <c r="LV359" s="151"/>
      <c r="LW359" s="151"/>
      <c r="LX359" s="151">
        <v>42</v>
      </c>
      <c r="LY359" s="151"/>
      <c r="LZ359" s="151"/>
      <c r="MA359" s="151"/>
      <c r="MB359" s="151"/>
      <c r="MC359" s="151"/>
      <c r="MD359" s="151"/>
      <c r="ME359" s="151"/>
      <c r="MF359" s="151"/>
      <c r="MG359" s="151"/>
      <c r="MH359" s="151"/>
      <c r="MI359" s="151">
        <v>13</v>
      </c>
      <c r="MJ359" s="151"/>
      <c r="MK359" s="151"/>
      <c r="ML359" s="151"/>
      <c r="MM359" s="151"/>
      <c r="MN359" s="151"/>
      <c r="MO359" s="151"/>
      <c r="MP359" s="151"/>
      <c r="MQ359" s="151"/>
      <c r="MR359" s="151">
        <v>669</v>
      </c>
      <c r="MS359" s="151"/>
      <c r="MT359" s="151"/>
      <c r="MU359" s="151"/>
      <c r="MV359" s="151"/>
      <c r="MW359" s="151"/>
      <c r="MX359" s="151">
        <v>0</v>
      </c>
      <c r="MY359" s="151"/>
      <c r="MZ359" s="151"/>
      <c r="NA359" s="151">
        <v>3</v>
      </c>
      <c r="NB359" s="151"/>
      <c r="NC359" s="151"/>
      <c r="ND359" s="151"/>
      <c r="NE359" s="151"/>
      <c r="NF359" s="151"/>
      <c r="NG359" s="151"/>
      <c r="NH359" s="151"/>
      <c r="NI359" s="151"/>
      <c r="NJ359" s="151"/>
      <c r="NK359" s="151"/>
      <c r="NL359" s="151"/>
      <c r="NM359" s="151"/>
      <c r="NN359" s="151"/>
      <c r="NO359" s="151"/>
      <c r="NP359" s="151"/>
      <c r="NQ359" s="151"/>
      <c r="NR359" s="151"/>
      <c r="NS359" s="151"/>
      <c r="NT359" s="151"/>
      <c r="NU359" s="151"/>
      <c r="NV359" s="151"/>
      <c r="NW359" s="151"/>
      <c r="NX359" s="151"/>
      <c r="NY359" s="151"/>
      <c r="NZ359" s="151"/>
      <c r="OA359" s="151"/>
      <c r="OB359" s="151"/>
      <c r="OC359" s="151">
        <v>0</v>
      </c>
      <c r="OD359" s="151"/>
      <c r="OE359" s="151"/>
      <c r="OF359" s="151"/>
      <c r="OG359" s="151"/>
      <c r="OH359" s="151"/>
      <c r="OI359" s="151"/>
      <c r="OJ359" s="151">
        <v>2728</v>
      </c>
      <c r="OK359" s="151">
        <v>706</v>
      </c>
      <c r="OL359" s="151">
        <v>744</v>
      </c>
      <c r="OM359" s="151">
        <v>2</v>
      </c>
      <c r="ON359" s="151"/>
      <c r="OO359" s="152">
        <v>1</v>
      </c>
      <c r="OP359" s="142">
        <v>9181</v>
      </c>
      <c r="OQ359" s="153">
        <v>238722</v>
      </c>
      <c r="OR359" s="151"/>
      <c r="OS359" s="151"/>
      <c r="OT359" s="151"/>
      <c r="OU359" s="151"/>
      <c r="OV359" s="151"/>
      <c r="OW359" s="151">
        <v>1844</v>
      </c>
      <c r="OX359" s="151">
        <v>-983</v>
      </c>
      <c r="OY359" s="151"/>
      <c r="OZ359" s="151"/>
      <c r="PA359" s="151"/>
      <c r="PB359" s="151"/>
      <c r="PC359" s="151"/>
      <c r="PD359" s="151"/>
      <c r="PE359" s="151"/>
      <c r="PF359" s="151"/>
      <c r="PG359" s="151"/>
      <c r="PH359" s="151"/>
      <c r="PI359" s="151"/>
      <c r="PJ359" s="154"/>
      <c r="PK359" s="142">
        <v>239583</v>
      </c>
      <c r="PL359" s="142">
        <v>248764</v>
      </c>
    </row>
    <row r="360" spans="1:428" ht="15" x14ac:dyDescent="0.25">
      <c r="A360" s="156" t="s">
        <v>656</v>
      </c>
      <c r="B360" s="157" t="s">
        <v>743</v>
      </c>
      <c r="C360" s="147" t="s">
        <v>537</v>
      </c>
      <c r="D360" s="153"/>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c r="AB360" s="151"/>
      <c r="AC360" s="151"/>
      <c r="AD360" s="151"/>
      <c r="AE360" s="151"/>
      <c r="AF360" s="151"/>
      <c r="AG360" s="151"/>
      <c r="AH360" s="151"/>
      <c r="AI360" s="151"/>
      <c r="AJ360" s="151"/>
      <c r="AK360" s="151"/>
      <c r="AL360" s="151"/>
      <c r="AM360" s="151"/>
      <c r="AN360" s="151"/>
      <c r="AO360" s="151"/>
      <c r="AP360" s="151"/>
      <c r="AQ360" s="151"/>
      <c r="AR360" s="151"/>
      <c r="AS360" s="151"/>
      <c r="AT360" s="151"/>
      <c r="AU360" s="151"/>
      <c r="AV360" s="151"/>
      <c r="AW360" s="151"/>
      <c r="AX360" s="151"/>
      <c r="AY360" s="151"/>
      <c r="AZ360" s="151"/>
      <c r="BA360" s="151"/>
      <c r="BB360" s="151"/>
      <c r="BC360" s="151"/>
      <c r="BD360" s="151"/>
      <c r="BE360" s="151"/>
      <c r="BF360" s="151"/>
      <c r="BG360" s="151"/>
      <c r="BH360" s="151"/>
      <c r="BI360" s="151"/>
      <c r="BJ360" s="151"/>
      <c r="BK360" s="151"/>
      <c r="BL360" s="151"/>
      <c r="BM360" s="151"/>
      <c r="BN360" s="151"/>
      <c r="BO360" s="151"/>
      <c r="BP360" s="151"/>
      <c r="BQ360" s="151"/>
      <c r="BR360" s="151"/>
      <c r="BS360" s="151"/>
      <c r="BT360" s="151"/>
      <c r="BU360" s="151"/>
      <c r="BV360" s="151"/>
      <c r="BW360" s="151"/>
      <c r="BX360" s="151"/>
      <c r="BY360" s="151"/>
      <c r="BZ360" s="151"/>
      <c r="CA360" s="151"/>
      <c r="CB360" s="151"/>
      <c r="CC360" s="151"/>
      <c r="CD360" s="151"/>
      <c r="CE360" s="151"/>
      <c r="CF360" s="151"/>
      <c r="CG360" s="151"/>
      <c r="CH360" s="151"/>
      <c r="CI360" s="151"/>
      <c r="CJ360" s="151"/>
      <c r="CK360" s="151"/>
      <c r="CL360" s="151"/>
      <c r="CM360" s="151"/>
      <c r="CN360" s="151"/>
      <c r="CO360" s="151"/>
      <c r="CP360" s="151"/>
      <c r="CQ360" s="151"/>
      <c r="CR360" s="151"/>
      <c r="CS360" s="151"/>
      <c r="CT360" s="151"/>
      <c r="CU360" s="151"/>
      <c r="CV360" s="151"/>
      <c r="CW360" s="151"/>
      <c r="CX360" s="151"/>
      <c r="CY360" s="151"/>
      <c r="CZ360" s="151"/>
      <c r="DA360" s="151"/>
      <c r="DB360" s="151"/>
      <c r="DC360" s="151"/>
      <c r="DD360" s="151"/>
      <c r="DE360" s="151"/>
      <c r="DF360" s="151"/>
      <c r="DG360" s="151"/>
      <c r="DH360" s="151"/>
      <c r="DI360" s="151"/>
      <c r="DJ360" s="151"/>
      <c r="DK360" s="151"/>
      <c r="DL360" s="151"/>
      <c r="DM360" s="151"/>
      <c r="DN360" s="151"/>
      <c r="DO360" s="151"/>
      <c r="DP360" s="151"/>
      <c r="DQ360" s="151"/>
      <c r="DR360" s="151"/>
      <c r="DS360" s="151"/>
      <c r="DT360" s="151"/>
      <c r="DU360" s="151"/>
      <c r="DV360" s="151"/>
      <c r="DW360" s="151"/>
      <c r="DX360" s="151"/>
      <c r="DY360" s="151"/>
      <c r="DZ360" s="151"/>
      <c r="EA360" s="151"/>
      <c r="EB360" s="151"/>
      <c r="EC360" s="151"/>
      <c r="ED360" s="151"/>
      <c r="EE360" s="151"/>
      <c r="EF360" s="151"/>
      <c r="EG360" s="151"/>
      <c r="EH360" s="151"/>
      <c r="EI360" s="151"/>
      <c r="EJ360" s="151"/>
      <c r="EK360" s="151"/>
      <c r="EL360" s="151"/>
      <c r="EM360" s="151"/>
      <c r="EN360" s="151"/>
      <c r="EO360" s="151"/>
      <c r="EP360" s="151"/>
      <c r="EQ360" s="151"/>
      <c r="ER360" s="151"/>
      <c r="ES360" s="151"/>
      <c r="ET360" s="151"/>
      <c r="EU360" s="151"/>
      <c r="EV360" s="151"/>
      <c r="EW360" s="151"/>
      <c r="EX360" s="151"/>
      <c r="EY360" s="151"/>
      <c r="EZ360" s="151"/>
      <c r="FA360" s="151"/>
      <c r="FB360" s="151"/>
      <c r="FC360" s="151"/>
      <c r="FD360" s="151"/>
      <c r="FE360" s="151"/>
      <c r="FF360" s="151"/>
      <c r="FG360" s="151"/>
      <c r="FH360" s="151"/>
      <c r="FI360" s="151"/>
      <c r="FJ360" s="151"/>
      <c r="FK360" s="151"/>
      <c r="FL360" s="151"/>
      <c r="FM360" s="151"/>
      <c r="FN360" s="151"/>
      <c r="FO360" s="151"/>
      <c r="FP360" s="151"/>
      <c r="FQ360" s="151"/>
      <c r="FR360" s="151"/>
      <c r="FS360" s="151"/>
      <c r="FT360" s="151"/>
      <c r="FU360" s="151"/>
      <c r="FV360" s="151"/>
      <c r="FW360" s="151"/>
      <c r="FX360" s="151"/>
      <c r="FY360" s="151"/>
      <c r="FZ360" s="151"/>
      <c r="GA360" s="151"/>
      <c r="GB360" s="151"/>
      <c r="GC360" s="151"/>
      <c r="GD360" s="151"/>
      <c r="GE360" s="151"/>
      <c r="GF360" s="151"/>
      <c r="GG360" s="151"/>
      <c r="GH360" s="151"/>
      <c r="GI360" s="151"/>
      <c r="GJ360" s="151"/>
      <c r="GK360" s="151"/>
      <c r="GL360" s="151"/>
      <c r="GM360" s="151"/>
      <c r="GN360" s="151"/>
      <c r="GO360" s="151"/>
      <c r="GP360" s="151"/>
      <c r="GQ360" s="151"/>
      <c r="GR360" s="151"/>
      <c r="GS360" s="151"/>
      <c r="GT360" s="151"/>
      <c r="GU360" s="151"/>
      <c r="GV360" s="151"/>
      <c r="GW360" s="151"/>
      <c r="GX360" s="151"/>
      <c r="GY360" s="151"/>
      <c r="GZ360" s="151"/>
      <c r="HA360" s="151"/>
      <c r="HB360" s="151"/>
      <c r="HC360" s="151"/>
      <c r="HD360" s="151"/>
      <c r="HE360" s="151"/>
      <c r="HF360" s="151"/>
      <c r="HG360" s="151"/>
      <c r="HH360" s="151"/>
      <c r="HI360" s="151"/>
      <c r="HJ360" s="151"/>
      <c r="HK360" s="151"/>
      <c r="HL360" s="151"/>
      <c r="HM360" s="151"/>
      <c r="HN360" s="151"/>
      <c r="HO360" s="151"/>
      <c r="HP360" s="151"/>
      <c r="HQ360" s="151"/>
      <c r="HR360" s="151"/>
      <c r="HS360" s="151"/>
      <c r="HT360" s="151"/>
      <c r="HU360" s="151"/>
      <c r="HV360" s="151"/>
      <c r="HW360" s="151"/>
      <c r="HX360" s="151"/>
      <c r="HY360" s="151"/>
      <c r="HZ360" s="151"/>
      <c r="IA360" s="151"/>
      <c r="IB360" s="151"/>
      <c r="IC360" s="151">
        <v>1</v>
      </c>
      <c r="ID360" s="151"/>
      <c r="IE360" s="151"/>
      <c r="IF360" s="151"/>
      <c r="IG360" s="151"/>
      <c r="IH360" s="151"/>
      <c r="II360" s="151"/>
      <c r="IJ360" s="151"/>
      <c r="IK360" s="151"/>
      <c r="IL360" s="151"/>
      <c r="IM360" s="151"/>
      <c r="IN360" s="151"/>
      <c r="IO360" s="151"/>
      <c r="IP360" s="151"/>
      <c r="IQ360" s="151"/>
      <c r="IR360" s="151"/>
      <c r="IS360" s="151"/>
      <c r="IT360" s="151"/>
      <c r="IU360" s="151"/>
      <c r="IV360" s="151"/>
      <c r="IW360" s="151"/>
      <c r="IX360" s="151"/>
      <c r="IY360" s="151"/>
      <c r="IZ360" s="151"/>
      <c r="JA360" s="151"/>
      <c r="JB360" s="151"/>
      <c r="JC360" s="151"/>
      <c r="JD360" s="151"/>
      <c r="JE360" s="151"/>
      <c r="JF360" s="151"/>
      <c r="JG360" s="151"/>
      <c r="JH360" s="151"/>
      <c r="JI360" s="151"/>
      <c r="JJ360" s="151"/>
      <c r="JK360" s="151"/>
      <c r="JL360" s="151">
        <v>53</v>
      </c>
      <c r="JM360" s="151">
        <v>28</v>
      </c>
      <c r="JN360" s="151">
        <v>39</v>
      </c>
      <c r="JO360" s="151">
        <v>84</v>
      </c>
      <c r="JP360" s="151">
        <v>32</v>
      </c>
      <c r="JQ360" s="151"/>
      <c r="JR360" s="151">
        <v>58</v>
      </c>
      <c r="JS360" s="151"/>
      <c r="JT360" s="151">
        <v>112</v>
      </c>
      <c r="JU360" s="151"/>
      <c r="JV360" s="151"/>
      <c r="JW360" s="151">
        <v>74</v>
      </c>
      <c r="JX360" s="151">
        <v>162</v>
      </c>
      <c r="JY360" s="151"/>
      <c r="JZ360" s="151">
        <v>259</v>
      </c>
      <c r="KA360" s="151"/>
      <c r="KB360" s="151">
        <v>283</v>
      </c>
      <c r="KC360" s="151"/>
      <c r="KD360" s="151">
        <v>290</v>
      </c>
      <c r="KE360" s="151">
        <v>55</v>
      </c>
      <c r="KF360" s="151">
        <v>176</v>
      </c>
      <c r="KG360" s="151">
        <v>1</v>
      </c>
      <c r="KH360" s="151"/>
      <c r="KI360" s="151"/>
      <c r="KJ360" s="151"/>
      <c r="KK360" s="151"/>
      <c r="KL360" s="151"/>
      <c r="KM360" s="151"/>
      <c r="KN360" s="151"/>
      <c r="KO360" s="151"/>
      <c r="KP360" s="151"/>
      <c r="KQ360" s="151"/>
      <c r="KR360" s="151"/>
      <c r="KS360" s="151"/>
      <c r="KT360" s="151"/>
      <c r="KU360" s="151"/>
      <c r="KV360" s="151"/>
      <c r="KW360" s="151"/>
      <c r="KX360" s="151"/>
      <c r="KY360" s="151"/>
      <c r="KZ360" s="151"/>
      <c r="LA360" s="151"/>
      <c r="LB360" s="151"/>
      <c r="LC360" s="151"/>
      <c r="LD360" s="151">
        <v>18</v>
      </c>
      <c r="LE360" s="151">
        <v>7</v>
      </c>
      <c r="LF360" s="151">
        <v>4</v>
      </c>
      <c r="LG360" s="151">
        <v>1</v>
      </c>
      <c r="LH360" s="151"/>
      <c r="LI360" s="151"/>
      <c r="LJ360" s="151"/>
      <c r="LK360" s="151"/>
      <c r="LL360" s="151"/>
      <c r="LM360" s="151"/>
      <c r="LN360" s="151"/>
      <c r="LO360" s="151"/>
      <c r="LP360" s="151"/>
      <c r="LQ360" s="151"/>
      <c r="LR360" s="151"/>
      <c r="LS360" s="151"/>
      <c r="LT360" s="151"/>
      <c r="LU360" s="151"/>
      <c r="LV360" s="151"/>
      <c r="LW360" s="151"/>
      <c r="LX360" s="151"/>
      <c r="LY360" s="151"/>
      <c r="LZ360" s="151"/>
      <c r="MA360" s="151"/>
      <c r="MB360" s="151"/>
      <c r="MC360" s="151"/>
      <c r="MD360" s="151"/>
      <c r="ME360" s="151"/>
      <c r="MF360" s="151"/>
      <c r="MG360" s="151"/>
      <c r="MH360" s="151">
        <v>51</v>
      </c>
      <c r="MI360" s="151">
        <v>105</v>
      </c>
      <c r="MJ360" s="151"/>
      <c r="MK360" s="151"/>
      <c r="ML360" s="151">
        <v>78</v>
      </c>
      <c r="MM360" s="151"/>
      <c r="MN360" s="151"/>
      <c r="MO360" s="151">
        <v>39</v>
      </c>
      <c r="MP360" s="151"/>
      <c r="MQ360" s="151">
        <v>88</v>
      </c>
      <c r="MR360" s="151">
        <v>292</v>
      </c>
      <c r="MS360" s="151">
        <v>1024</v>
      </c>
      <c r="MT360" s="151"/>
      <c r="MU360" s="151"/>
      <c r="MV360" s="151"/>
      <c r="MW360" s="151"/>
      <c r="MX360" s="151"/>
      <c r="MY360" s="151"/>
      <c r="MZ360" s="151"/>
      <c r="NA360" s="151"/>
      <c r="NB360" s="151"/>
      <c r="NC360" s="151"/>
      <c r="ND360" s="151"/>
      <c r="NE360" s="151"/>
      <c r="NF360" s="151"/>
      <c r="NG360" s="151">
        <v>176</v>
      </c>
      <c r="NH360" s="151"/>
      <c r="NI360" s="151"/>
      <c r="NJ360" s="151">
        <v>1761</v>
      </c>
      <c r="NK360" s="151">
        <v>76</v>
      </c>
      <c r="NL360" s="151"/>
      <c r="NM360" s="151"/>
      <c r="NN360" s="151">
        <v>200</v>
      </c>
      <c r="NO360" s="151"/>
      <c r="NP360" s="151"/>
      <c r="NQ360" s="151"/>
      <c r="NR360" s="151"/>
      <c r="NS360" s="151"/>
      <c r="NT360" s="151"/>
      <c r="NU360" s="151"/>
      <c r="NV360" s="151"/>
      <c r="NW360" s="151">
        <v>19</v>
      </c>
      <c r="NX360" s="151"/>
      <c r="NY360" s="151"/>
      <c r="NZ360" s="151"/>
      <c r="OA360" s="151">
        <v>150</v>
      </c>
      <c r="OB360" s="151">
        <v>1020</v>
      </c>
      <c r="OC360" s="151">
        <v>576</v>
      </c>
      <c r="OD360" s="151"/>
      <c r="OE360" s="151">
        <v>0</v>
      </c>
      <c r="OF360" s="151">
        <v>15</v>
      </c>
      <c r="OG360" s="151"/>
      <c r="OH360" s="151">
        <v>61</v>
      </c>
      <c r="OI360" s="151"/>
      <c r="OJ360" s="151">
        <v>1088</v>
      </c>
      <c r="OK360" s="151">
        <v>425</v>
      </c>
      <c r="OL360" s="151">
        <v>1795</v>
      </c>
      <c r="OM360" s="151"/>
      <c r="ON360" s="151"/>
      <c r="OO360" s="152">
        <v>4</v>
      </c>
      <c r="OP360" s="142">
        <v>10780</v>
      </c>
      <c r="OQ360" s="153">
        <v>68474</v>
      </c>
      <c r="OR360" s="151"/>
      <c r="OS360" s="151"/>
      <c r="OT360" s="151"/>
      <c r="OU360" s="151"/>
      <c r="OV360" s="151"/>
      <c r="OW360" s="151">
        <v>736</v>
      </c>
      <c r="OX360" s="151">
        <v>-748</v>
      </c>
      <c r="OY360" s="151"/>
      <c r="OZ360" s="151"/>
      <c r="PA360" s="151"/>
      <c r="PB360" s="151"/>
      <c r="PC360" s="151"/>
      <c r="PD360" s="151"/>
      <c r="PE360" s="151"/>
      <c r="PF360" s="151"/>
      <c r="PG360" s="151"/>
      <c r="PH360" s="151"/>
      <c r="PI360" s="151"/>
      <c r="PJ360" s="154"/>
      <c r="PK360" s="142">
        <v>68462</v>
      </c>
      <c r="PL360" s="142">
        <v>79242</v>
      </c>
    </row>
    <row r="361" spans="1:428" ht="15" x14ac:dyDescent="0.25">
      <c r="A361" s="156">
        <v>621100</v>
      </c>
      <c r="B361" s="157" t="s">
        <v>743</v>
      </c>
      <c r="C361" s="147" t="s">
        <v>538</v>
      </c>
      <c r="D361" s="153"/>
      <c r="E361" s="151"/>
      <c r="F361" s="151"/>
      <c r="G361" s="151"/>
      <c r="H361" s="151"/>
      <c r="I361" s="151"/>
      <c r="J361" s="151"/>
      <c r="K361" s="151"/>
      <c r="L361" s="151"/>
      <c r="M361" s="151"/>
      <c r="N361" s="151"/>
      <c r="O361" s="151"/>
      <c r="P361" s="151"/>
      <c r="Q361" s="151"/>
      <c r="R361" s="151"/>
      <c r="S361" s="151"/>
      <c r="T361" s="151"/>
      <c r="U361" s="151"/>
      <c r="V361" s="151"/>
      <c r="W361" s="151"/>
      <c r="X361" s="151"/>
      <c r="Y361" s="151"/>
      <c r="Z361" s="151"/>
      <c r="AA361" s="151"/>
      <c r="AB361" s="151"/>
      <c r="AC361" s="151"/>
      <c r="AD361" s="151"/>
      <c r="AE361" s="151"/>
      <c r="AF361" s="151"/>
      <c r="AG361" s="151"/>
      <c r="AH361" s="151"/>
      <c r="AI361" s="151"/>
      <c r="AJ361" s="151"/>
      <c r="AK361" s="151"/>
      <c r="AL361" s="151"/>
      <c r="AM361" s="151"/>
      <c r="AN361" s="151"/>
      <c r="AO361" s="151"/>
      <c r="AP361" s="151"/>
      <c r="AQ361" s="151"/>
      <c r="AR361" s="151"/>
      <c r="AS361" s="151"/>
      <c r="AT361" s="151"/>
      <c r="AU361" s="151"/>
      <c r="AV361" s="151"/>
      <c r="AW361" s="151"/>
      <c r="AX361" s="151"/>
      <c r="AY361" s="151"/>
      <c r="AZ361" s="151"/>
      <c r="BA361" s="151"/>
      <c r="BB361" s="151"/>
      <c r="BC361" s="151"/>
      <c r="BD361" s="151"/>
      <c r="BE361" s="151"/>
      <c r="BF361" s="151"/>
      <c r="BG361" s="151"/>
      <c r="BH361" s="151"/>
      <c r="BI361" s="151"/>
      <c r="BJ361" s="151"/>
      <c r="BK361" s="151"/>
      <c r="BL361" s="151"/>
      <c r="BM361" s="151"/>
      <c r="BN361" s="151"/>
      <c r="BO361" s="151"/>
      <c r="BP361" s="151"/>
      <c r="BQ361" s="151"/>
      <c r="BR361" s="151"/>
      <c r="BS361" s="151"/>
      <c r="BT361" s="151"/>
      <c r="BU361" s="151"/>
      <c r="BV361" s="151"/>
      <c r="BW361" s="151"/>
      <c r="BX361" s="151"/>
      <c r="BY361" s="151"/>
      <c r="BZ361" s="151"/>
      <c r="CA361" s="151"/>
      <c r="CB361" s="151"/>
      <c r="CC361" s="151"/>
      <c r="CD361" s="151"/>
      <c r="CE361" s="151"/>
      <c r="CF361" s="151"/>
      <c r="CG361" s="151"/>
      <c r="CH361" s="151"/>
      <c r="CI361" s="151"/>
      <c r="CJ361" s="151"/>
      <c r="CK361" s="151"/>
      <c r="CL361" s="151"/>
      <c r="CM361" s="151"/>
      <c r="CN361" s="151"/>
      <c r="CO361" s="151"/>
      <c r="CP361" s="151"/>
      <c r="CQ361" s="151"/>
      <c r="CR361" s="151"/>
      <c r="CS361" s="151"/>
      <c r="CT361" s="151"/>
      <c r="CU361" s="151"/>
      <c r="CV361" s="151"/>
      <c r="CW361" s="151"/>
      <c r="CX361" s="151"/>
      <c r="CY361" s="151"/>
      <c r="CZ361" s="151"/>
      <c r="DA361" s="151"/>
      <c r="DB361" s="151"/>
      <c r="DC361" s="151"/>
      <c r="DD361" s="151"/>
      <c r="DE361" s="151"/>
      <c r="DF361" s="151"/>
      <c r="DG361" s="151"/>
      <c r="DH361" s="151"/>
      <c r="DI361" s="151"/>
      <c r="DJ361" s="151"/>
      <c r="DK361" s="151"/>
      <c r="DL361" s="151"/>
      <c r="DM361" s="151"/>
      <c r="DN361" s="151"/>
      <c r="DO361" s="151"/>
      <c r="DP361" s="151"/>
      <c r="DQ361" s="151"/>
      <c r="DR361" s="151"/>
      <c r="DS361" s="151"/>
      <c r="DT361" s="151"/>
      <c r="DU361" s="151"/>
      <c r="DV361" s="151"/>
      <c r="DW361" s="151"/>
      <c r="DX361" s="151"/>
      <c r="DY361" s="151"/>
      <c r="DZ361" s="151"/>
      <c r="EA361" s="151"/>
      <c r="EB361" s="151"/>
      <c r="EC361" s="151"/>
      <c r="ED361" s="151"/>
      <c r="EE361" s="151"/>
      <c r="EF361" s="151"/>
      <c r="EG361" s="151"/>
      <c r="EH361" s="151"/>
      <c r="EI361" s="151"/>
      <c r="EJ361" s="151"/>
      <c r="EK361" s="151"/>
      <c r="EL361" s="151"/>
      <c r="EM361" s="151"/>
      <c r="EN361" s="151"/>
      <c r="EO361" s="151"/>
      <c r="EP361" s="151"/>
      <c r="EQ361" s="151"/>
      <c r="ER361" s="151"/>
      <c r="ES361" s="151"/>
      <c r="ET361" s="151"/>
      <c r="EU361" s="151"/>
      <c r="EV361" s="151"/>
      <c r="EW361" s="151"/>
      <c r="EX361" s="151"/>
      <c r="EY361" s="151"/>
      <c r="EZ361" s="151"/>
      <c r="FA361" s="151"/>
      <c r="FB361" s="151"/>
      <c r="FC361" s="151"/>
      <c r="FD361" s="151"/>
      <c r="FE361" s="151"/>
      <c r="FF361" s="151"/>
      <c r="FG361" s="151"/>
      <c r="FH361" s="151"/>
      <c r="FI361" s="151"/>
      <c r="FJ361" s="151"/>
      <c r="FK361" s="151"/>
      <c r="FL361" s="151"/>
      <c r="FM361" s="151"/>
      <c r="FN361" s="151"/>
      <c r="FO361" s="151"/>
      <c r="FP361" s="151"/>
      <c r="FQ361" s="151"/>
      <c r="FR361" s="151"/>
      <c r="FS361" s="151"/>
      <c r="FT361" s="151"/>
      <c r="FU361" s="151"/>
      <c r="FV361" s="151"/>
      <c r="FW361" s="151"/>
      <c r="FX361" s="151"/>
      <c r="FY361" s="151"/>
      <c r="FZ361" s="151"/>
      <c r="GA361" s="151"/>
      <c r="GB361" s="151"/>
      <c r="GC361" s="151"/>
      <c r="GD361" s="151"/>
      <c r="GE361" s="151"/>
      <c r="GF361" s="151"/>
      <c r="GG361" s="151"/>
      <c r="GH361" s="151"/>
      <c r="GI361" s="151"/>
      <c r="GJ361" s="151"/>
      <c r="GK361" s="151"/>
      <c r="GL361" s="151"/>
      <c r="GM361" s="151"/>
      <c r="GN361" s="151"/>
      <c r="GO361" s="151"/>
      <c r="GP361" s="151"/>
      <c r="GQ361" s="151"/>
      <c r="GR361" s="151"/>
      <c r="GS361" s="151"/>
      <c r="GT361" s="151"/>
      <c r="GU361" s="151"/>
      <c r="GV361" s="151"/>
      <c r="GW361" s="151"/>
      <c r="GX361" s="151"/>
      <c r="GY361" s="151"/>
      <c r="GZ361" s="151"/>
      <c r="HA361" s="151"/>
      <c r="HB361" s="151"/>
      <c r="HC361" s="151"/>
      <c r="HD361" s="151"/>
      <c r="HE361" s="151"/>
      <c r="HF361" s="151"/>
      <c r="HG361" s="151"/>
      <c r="HH361" s="151"/>
      <c r="HI361" s="151"/>
      <c r="HJ361" s="151"/>
      <c r="HK361" s="151"/>
      <c r="HL361" s="151"/>
      <c r="HM361" s="151"/>
      <c r="HN361" s="151"/>
      <c r="HO361" s="151"/>
      <c r="HP361" s="151"/>
      <c r="HQ361" s="151"/>
      <c r="HR361" s="151"/>
      <c r="HS361" s="151"/>
      <c r="HT361" s="151"/>
      <c r="HU361" s="151"/>
      <c r="HV361" s="151"/>
      <c r="HW361" s="151"/>
      <c r="HX361" s="151"/>
      <c r="HY361" s="151"/>
      <c r="HZ361" s="151"/>
      <c r="IA361" s="151"/>
      <c r="IB361" s="151"/>
      <c r="IC361" s="151"/>
      <c r="ID361" s="151"/>
      <c r="IE361" s="151"/>
      <c r="IF361" s="151"/>
      <c r="IG361" s="151"/>
      <c r="IH361" s="151"/>
      <c r="II361" s="151"/>
      <c r="IJ361" s="151"/>
      <c r="IK361" s="151"/>
      <c r="IL361" s="151"/>
      <c r="IM361" s="151"/>
      <c r="IN361" s="151"/>
      <c r="IO361" s="151"/>
      <c r="IP361" s="151"/>
      <c r="IQ361" s="151"/>
      <c r="IR361" s="151"/>
      <c r="IS361" s="151"/>
      <c r="IT361" s="151"/>
      <c r="IU361" s="151"/>
      <c r="IV361" s="151"/>
      <c r="IW361" s="151"/>
      <c r="IX361" s="151"/>
      <c r="IY361" s="151"/>
      <c r="IZ361" s="151"/>
      <c r="JA361" s="151"/>
      <c r="JB361" s="151"/>
      <c r="JC361" s="151"/>
      <c r="JD361" s="151"/>
      <c r="JE361" s="151"/>
      <c r="JF361" s="151"/>
      <c r="JG361" s="151"/>
      <c r="JH361" s="151"/>
      <c r="JI361" s="151"/>
      <c r="JJ361" s="151"/>
      <c r="JK361" s="151"/>
      <c r="JL361" s="151"/>
      <c r="JM361" s="151"/>
      <c r="JN361" s="151"/>
      <c r="JO361" s="151"/>
      <c r="JP361" s="151"/>
      <c r="JQ361" s="151"/>
      <c r="JR361" s="151"/>
      <c r="JS361" s="151"/>
      <c r="JT361" s="151"/>
      <c r="JU361" s="151"/>
      <c r="JV361" s="151"/>
      <c r="JW361" s="151"/>
      <c r="JX361" s="151"/>
      <c r="JY361" s="151"/>
      <c r="JZ361" s="151"/>
      <c r="KA361" s="151"/>
      <c r="KB361" s="151"/>
      <c r="KC361" s="151"/>
      <c r="KD361" s="151"/>
      <c r="KE361" s="151"/>
      <c r="KF361" s="151"/>
      <c r="KG361" s="151"/>
      <c r="KH361" s="151"/>
      <c r="KI361" s="151"/>
      <c r="KJ361" s="151"/>
      <c r="KK361" s="151"/>
      <c r="KL361" s="151"/>
      <c r="KM361" s="151"/>
      <c r="KN361" s="151"/>
      <c r="KO361" s="151"/>
      <c r="KP361" s="151"/>
      <c r="KQ361" s="151"/>
      <c r="KR361" s="151"/>
      <c r="KS361" s="151"/>
      <c r="KT361" s="151"/>
      <c r="KU361" s="151"/>
      <c r="KV361" s="151"/>
      <c r="KW361" s="151"/>
      <c r="KX361" s="151"/>
      <c r="KY361" s="151"/>
      <c r="KZ361" s="151"/>
      <c r="LA361" s="151"/>
      <c r="LB361" s="151"/>
      <c r="LC361" s="151"/>
      <c r="LD361" s="151"/>
      <c r="LE361" s="151"/>
      <c r="LF361" s="151"/>
      <c r="LG361" s="151"/>
      <c r="LH361" s="151"/>
      <c r="LI361" s="151"/>
      <c r="LJ361" s="151"/>
      <c r="LK361" s="151"/>
      <c r="LL361" s="151"/>
      <c r="LM361" s="151"/>
      <c r="LN361" s="151"/>
      <c r="LO361" s="151"/>
      <c r="LP361" s="151"/>
      <c r="LQ361" s="151"/>
      <c r="LR361" s="151"/>
      <c r="LS361" s="151"/>
      <c r="LT361" s="151"/>
      <c r="LU361" s="151"/>
      <c r="LV361" s="151"/>
      <c r="LW361" s="151"/>
      <c r="LX361" s="151"/>
      <c r="LY361" s="151"/>
      <c r="LZ361" s="151"/>
      <c r="MA361" s="151"/>
      <c r="MB361" s="151"/>
      <c r="MC361" s="151"/>
      <c r="MD361" s="151"/>
      <c r="ME361" s="151"/>
      <c r="MF361" s="151"/>
      <c r="MG361" s="151"/>
      <c r="MH361" s="151"/>
      <c r="MI361" s="151"/>
      <c r="MJ361" s="151"/>
      <c r="MK361" s="151"/>
      <c r="ML361" s="151"/>
      <c r="MM361" s="151"/>
      <c r="MN361" s="151"/>
      <c r="MO361" s="151"/>
      <c r="MP361" s="151"/>
      <c r="MQ361" s="151"/>
      <c r="MR361" s="151"/>
      <c r="MS361" s="151"/>
      <c r="MT361" s="151"/>
      <c r="MU361" s="151"/>
      <c r="MV361" s="151"/>
      <c r="MW361" s="151"/>
      <c r="MX361" s="151"/>
      <c r="MY361" s="151"/>
      <c r="MZ361" s="151"/>
      <c r="NA361" s="151"/>
      <c r="NB361" s="151"/>
      <c r="NC361" s="151"/>
      <c r="ND361" s="151"/>
      <c r="NE361" s="151"/>
      <c r="NF361" s="151"/>
      <c r="NG361" s="151"/>
      <c r="NH361" s="151"/>
      <c r="NI361" s="151"/>
      <c r="NJ361" s="151"/>
      <c r="NK361" s="151"/>
      <c r="NL361" s="151"/>
      <c r="NM361" s="151"/>
      <c r="NN361" s="151"/>
      <c r="NO361" s="151"/>
      <c r="NP361" s="151"/>
      <c r="NQ361" s="151"/>
      <c r="NR361" s="151"/>
      <c r="NS361" s="151"/>
      <c r="NT361" s="151"/>
      <c r="NU361" s="151"/>
      <c r="NV361" s="151"/>
      <c r="NW361" s="151"/>
      <c r="NX361" s="151"/>
      <c r="NY361" s="151"/>
      <c r="NZ361" s="151"/>
      <c r="OA361" s="151"/>
      <c r="OB361" s="151"/>
      <c r="OC361" s="151"/>
      <c r="OD361" s="151"/>
      <c r="OE361" s="151"/>
      <c r="OF361" s="151">
        <v>102</v>
      </c>
      <c r="OG361" s="151"/>
      <c r="OH361" s="151"/>
      <c r="OI361" s="151"/>
      <c r="OJ361" s="151"/>
      <c r="OK361" s="151">
        <v>515</v>
      </c>
      <c r="OL361" s="151"/>
      <c r="OM361" s="151"/>
      <c r="ON361" s="151"/>
      <c r="OO361" s="152"/>
      <c r="OP361" s="142">
        <v>617</v>
      </c>
      <c r="OQ361" s="153">
        <v>491310</v>
      </c>
      <c r="OR361" s="151"/>
      <c r="OS361" s="151"/>
      <c r="OT361" s="151"/>
      <c r="OU361" s="151"/>
      <c r="OV361" s="151"/>
      <c r="OW361" s="151">
        <v>181</v>
      </c>
      <c r="OX361" s="151">
        <v>-15</v>
      </c>
      <c r="OY361" s="151"/>
      <c r="OZ361" s="151"/>
      <c r="PA361" s="151"/>
      <c r="PB361" s="151"/>
      <c r="PC361" s="151"/>
      <c r="PD361" s="151"/>
      <c r="PE361" s="151"/>
      <c r="PF361" s="151"/>
      <c r="PG361" s="151"/>
      <c r="PH361" s="151"/>
      <c r="PI361" s="151"/>
      <c r="PJ361" s="154"/>
      <c r="PK361" s="142">
        <v>491476</v>
      </c>
      <c r="PL361" s="142">
        <v>492093</v>
      </c>
    </row>
    <row r="362" spans="1:428" ht="15" x14ac:dyDescent="0.25">
      <c r="A362" s="156">
        <v>621200</v>
      </c>
      <c r="B362" s="157" t="s">
        <v>744</v>
      </c>
      <c r="C362" s="147" t="s">
        <v>539</v>
      </c>
      <c r="D362" s="153"/>
      <c r="E362" s="151"/>
      <c r="F362" s="151"/>
      <c r="G362" s="151"/>
      <c r="H362" s="151"/>
      <c r="I362" s="151"/>
      <c r="J362" s="151"/>
      <c r="K362" s="151"/>
      <c r="L362" s="151"/>
      <c r="M362" s="151"/>
      <c r="N362" s="151"/>
      <c r="O362" s="151"/>
      <c r="P362" s="151"/>
      <c r="Q362" s="151"/>
      <c r="R362" s="151"/>
      <c r="S362" s="151"/>
      <c r="T362" s="151"/>
      <c r="U362" s="151"/>
      <c r="V362" s="151"/>
      <c r="W362" s="151"/>
      <c r="X362" s="151"/>
      <c r="Y362" s="151"/>
      <c r="Z362" s="151"/>
      <c r="AA362" s="151"/>
      <c r="AB362" s="151"/>
      <c r="AC362" s="151"/>
      <c r="AD362" s="151"/>
      <c r="AE362" s="151"/>
      <c r="AF362" s="151"/>
      <c r="AG362" s="151"/>
      <c r="AH362" s="151"/>
      <c r="AI362" s="151"/>
      <c r="AJ362" s="151"/>
      <c r="AK362" s="151"/>
      <c r="AL362" s="151"/>
      <c r="AM362" s="151"/>
      <c r="AN362" s="151"/>
      <c r="AO362" s="151"/>
      <c r="AP362" s="151"/>
      <c r="AQ362" s="151"/>
      <c r="AR362" s="151"/>
      <c r="AS362" s="151"/>
      <c r="AT362" s="151"/>
      <c r="AU362" s="151"/>
      <c r="AV362" s="151"/>
      <c r="AW362" s="151"/>
      <c r="AX362" s="151"/>
      <c r="AY362" s="151"/>
      <c r="AZ362" s="151"/>
      <c r="BA362" s="151"/>
      <c r="BB362" s="151"/>
      <c r="BC362" s="151"/>
      <c r="BD362" s="151"/>
      <c r="BE362" s="151"/>
      <c r="BF362" s="151"/>
      <c r="BG362" s="151"/>
      <c r="BH362" s="151"/>
      <c r="BI362" s="151"/>
      <c r="BJ362" s="151"/>
      <c r="BK362" s="151"/>
      <c r="BL362" s="151"/>
      <c r="BM362" s="151"/>
      <c r="BN362" s="151"/>
      <c r="BO362" s="151"/>
      <c r="BP362" s="151"/>
      <c r="BQ362" s="151"/>
      <c r="BR362" s="151"/>
      <c r="BS362" s="151"/>
      <c r="BT362" s="151"/>
      <c r="BU362" s="151"/>
      <c r="BV362" s="151"/>
      <c r="BW362" s="151"/>
      <c r="BX362" s="151"/>
      <c r="BY362" s="151"/>
      <c r="BZ362" s="151"/>
      <c r="CA362" s="151"/>
      <c r="CB362" s="151"/>
      <c r="CC362" s="151"/>
      <c r="CD362" s="151"/>
      <c r="CE362" s="151"/>
      <c r="CF362" s="151"/>
      <c r="CG362" s="151"/>
      <c r="CH362" s="151"/>
      <c r="CI362" s="151"/>
      <c r="CJ362" s="151"/>
      <c r="CK362" s="151"/>
      <c r="CL362" s="151"/>
      <c r="CM362" s="151"/>
      <c r="CN362" s="151"/>
      <c r="CO362" s="151"/>
      <c r="CP362" s="151"/>
      <c r="CQ362" s="151"/>
      <c r="CR362" s="151"/>
      <c r="CS362" s="151"/>
      <c r="CT362" s="151"/>
      <c r="CU362" s="151"/>
      <c r="CV362" s="151"/>
      <c r="CW362" s="151"/>
      <c r="CX362" s="151"/>
      <c r="CY362" s="151"/>
      <c r="CZ362" s="151"/>
      <c r="DA362" s="151"/>
      <c r="DB362" s="151"/>
      <c r="DC362" s="151"/>
      <c r="DD362" s="151"/>
      <c r="DE362" s="151"/>
      <c r="DF362" s="151"/>
      <c r="DG362" s="151"/>
      <c r="DH362" s="151"/>
      <c r="DI362" s="151"/>
      <c r="DJ362" s="151"/>
      <c r="DK362" s="151"/>
      <c r="DL362" s="151"/>
      <c r="DM362" s="151"/>
      <c r="DN362" s="151"/>
      <c r="DO362" s="151"/>
      <c r="DP362" s="151"/>
      <c r="DQ362" s="151"/>
      <c r="DR362" s="151"/>
      <c r="DS362" s="151"/>
      <c r="DT362" s="151"/>
      <c r="DU362" s="151"/>
      <c r="DV362" s="151"/>
      <c r="DW362" s="151"/>
      <c r="DX362" s="151"/>
      <c r="DY362" s="151"/>
      <c r="DZ362" s="151"/>
      <c r="EA362" s="151"/>
      <c r="EB362" s="151"/>
      <c r="EC362" s="151"/>
      <c r="ED362" s="151"/>
      <c r="EE362" s="151"/>
      <c r="EF362" s="151"/>
      <c r="EG362" s="151"/>
      <c r="EH362" s="151"/>
      <c r="EI362" s="151"/>
      <c r="EJ362" s="151"/>
      <c r="EK362" s="151"/>
      <c r="EL362" s="151"/>
      <c r="EM362" s="151"/>
      <c r="EN362" s="151"/>
      <c r="EO362" s="151"/>
      <c r="EP362" s="151"/>
      <c r="EQ362" s="151"/>
      <c r="ER362" s="151"/>
      <c r="ES362" s="151"/>
      <c r="ET362" s="151"/>
      <c r="EU362" s="151"/>
      <c r="EV362" s="151"/>
      <c r="EW362" s="151"/>
      <c r="EX362" s="151"/>
      <c r="EY362" s="151"/>
      <c r="EZ362" s="151"/>
      <c r="FA362" s="151"/>
      <c r="FB362" s="151"/>
      <c r="FC362" s="151"/>
      <c r="FD362" s="151"/>
      <c r="FE362" s="151"/>
      <c r="FF362" s="151"/>
      <c r="FG362" s="151"/>
      <c r="FH362" s="151"/>
      <c r="FI362" s="151"/>
      <c r="FJ362" s="151"/>
      <c r="FK362" s="151"/>
      <c r="FL362" s="151"/>
      <c r="FM362" s="151"/>
      <c r="FN362" s="151"/>
      <c r="FO362" s="151"/>
      <c r="FP362" s="151"/>
      <c r="FQ362" s="151"/>
      <c r="FR362" s="151"/>
      <c r="FS362" s="151"/>
      <c r="FT362" s="151"/>
      <c r="FU362" s="151"/>
      <c r="FV362" s="151"/>
      <c r="FW362" s="151"/>
      <c r="FX362" s="151"/>
      <c r="FY362" s="151"/>
      <c r="FZ362" s="151"/>
      <c r="GA362" s="151"/>
      <c r="GB362" s="151"/>
      <c r="GC362" s="151"/>
      <c r="GD362" s="151"/>
      <c r="GE362" s="151"/>
      <c r="GF362" s="151"/>
      <c r="GG362" s="151"/>
      <c r="GH362" s="151"/>
      <c r="GI362" s="151"/>
      <c r="GJ362" s="151"/>
      <c r="GK362" s="151"/>
      <c r="GL362" s="151"/>
      <c r="GM362" s="151"/>
      <c r="GN362" s="151"/>
      <c r="GO362" s="151"/>
      <c r="GP362" s="151"/>
      <c r="GQ362" s="151"/>
      <c r="GR362" s="151"/>
      <c r="GS362" s="151"/>
      <c r="GT362" s="151"/>
      <c r="GU362" s="151"/>
      <c r="GV362" s="151"/>
      <c r="GW362" s="151"/>
      <c r="GX362" s="151"/>
      <c r="GY362" s="151"/>
      <c r="GZ362" s="151"/>
      <c r="HA362" s="151"/>
      <c r="HB362" s="151"/>
      <c r="HC362" s="151"/>
      <c r="HD362" s="151"/>
      <c r="HE362" s="151"/>
      <c r="HF362" s="151"/>
      <c r="HG362" s="151"/>
      <c r="HH362" s="151"/>
      <c r="HI362" s="151"/>
      <c r="HJ362" s="151"/>
      <c r="HK362" s="151"/>
      <c r="HL362" s="151"/>
      <c r="HM362" s="151"/>
      <c r="HN362" s="151"/>
      <c r="HO362" s="151"/>
      <c r="HP362" s="151"/>
      <c r="HQ362" s="151"/>
      <c r="HR362" s="151"/>
      <c r="HS362" s="151"/>
      <c r="HT362" s="151"/>
      <c r="HU362" s="151"/>
      <c r="HV362" s="151"/>
      <c r="HW362" s="151"/>
      <c r="HX362" s="151"/>
      <c r="HY362" s="151"/>
      <c r="HZ362" s="151"/>
      <c r="IA362" s="151"/>
      <c r="IB362" s="151"/>
      <c r="IC362" s="151"/>
      <c r="ID362" s="151"/>
      <c r="IE362" s="151"/>
      <c r="IF362" s="151"/>
      <c r="IG362" s="151"/>
      <c r="IH362" s="151"/>
      <c r="II362" s="151"/>
      <c r="IJ362" s="151"/>
      <c r="IK362" s="151"/>
      <c r="IL362" s="151"/>
      <c r="IM362" s="151"/>
      <c r="IN362" s="151"/>
      <c r="IO362" s="151"/>
      <c r="IP362" s="151"/>
      <c r="IQ362" s="151"/>
      <c r="IR362" s="151"/>
      <c r="IS362" s="151"/>
      <c r="IT362" s="151"/>
      <c r="IU362" s="151"/>
      <c r="IV362" s="151"/>
      <c r="IW362" s="151"/>
      <c r="IX362" s="151"/>
      <c r="IY362" s="151"/>
      <c r="IZ362" s="151"/>
      <c r="JA362" s="151"/>
      <c r="JB362" s="151"/>
      <c r="JC362" s="151"/>
      <c r="JD362" s="151"/>
      <c r="JE362" s="151"/>
      <c r="JF362" s="151"/>
      <c r="JG362" s="151"/>
      <c r="JH362" s="151"/>
      <c r="JI362" s="151"/>
      <c r="JJ362" s="151"/>
      <c r="JK362" s="151"/>
      <c r="JL362" s="151"/>
      <c r="JM362" s="151"/>
      <c r="JN362" s="151"/>
      <c r="JO362" s="151"/>
      <c r="JP362" s="151"/>
      <c r="JQ362" s="151"/>
      <c r="JR362" s="151"/>
      <c r="JS362" s="151"/>
      <c r="JT362" s="151"/>
      <c r="JU362" s="151"/>
      <c r="JV362" s="151"/>
      <c r="JW362" s="151"/>
      <c r="JX362" s="151"/>
      <c r="JY362" s="151"/>
      <c r="JZ362" s="151"/>
      <c r="KA362" s="151"/>
      <c r="KB362" s="151"/>
      <c r="KC362" s="151"/>
      <c r="KD362" s="151"/>
      <c r="KE362" s="151"/>
      <c r="KF362" s="151"/>
      <c r="KG362" s="151"/>
      <c r="KH362" s="151"/>
      <c r="KI362" s="151"/>
      <c r="KJ362" s="151"/>
      <c r="KK362" s="151"/>
      <c r="KL362" s="151"/>
      <c r="KM362" s="151"/>
      <c r="KN362" s="151"/>
      <c r="KO362" s="151"/>
      <c r="KP362" s="151"/>
      <c r="KQ362" s="151"/>
      <c r="KR362" s="151"/>
      <c r="KS362" s="151"/>
      <c r="KT362" s="151"/>
      <c r="KU362" s="151"/>
      <c r="KV362" s="151"/>
      <c r="KW362" s="151"/>
      <c r="KX362" s="151"/>
      <c r="KY362" s="151"/>
      <c r="KZ362" s="151"/>
      <c r="LA362" s="151"/>
      <c r="LB362" s="151"/>
      <c r="LC362" s="151"/>
      <c r="LD362" s="151"/>
      <c r="LE362" s="151"/>
      <c r="LF362" s="151"/>
      <c r="LG362" s="151"/>
      <c r="LH362" s="151"/>
      <c r="LI362" s="151"/>
      <c r="LJ362" s="151"/>
      <c r="LK362" s="151"/>
      <c r="LL362" s="151"/>
      <c r="LM362" s="151"/>
      <c r="LN362" s="151"/>
      <c r="LO362" s="151"/>
      <c r="LP362" s="151"/>
      <c r="LQ362" s="151"/>
      <c r="LR362" s="151"/>
      <c r="LS362" s="151"/>
      <c r="LT362" s="151"/>
      <c r="LU362" s="151"/>
      <c r="LV362" s="151"/>
      <c r="LW362" s="151"/>
      <c r="LX362" s="151"/>
      <c r="LY362" s="151"/>
      <c r="LZ362" s="151"/>
      <c r="MA362" s="151"/>
      <c r="MB362" s="151"/>
      <c r="MC362" s="151"/>
      <c r="MD362" s="151"/>
      <c r="ME362" s="151"/>
      <c r="MF362" s="151"/>
      <c r="MG362" s="151"/>
      <c r="MH362" s="151"/>
      <c r="MI362" s="151"/>
      <c r="MJ362" s="151"/>
      <c r="MK362" s="151"/>
      <c r="ML362" s="151"/>
      <c r="MM362" s="151"/>
      <c r="MN362" s="151"/>
      <c r="MO362" s="151"/>
      <c r="MP362" s="151"/>
      <c r="MQ362" s="151"/>
      <c r="MR362" s="151"/>
      <c r="MS362" s="151"/>
      <c r="MT362" s="151"/>
      <c r="MU362" s="151"/>
      <c r="MV362" s="151"/>
      <c r="MW362" s="151"/>
      <c r="MX362" s="151"/>
      <c r="MY362" s="151"/>
      <c r="MZ362" s="151"/>
      <c r="NA362" s="151"/>
      <c r="NB362" s="151"/>
      <c r="NC362" s="151"/>
      <c r="ND362" s="151"/>
      <c r="NE362" s="151"/>
      <c r="NF362" s="151"/>
      <c r="NG362" s="151"/>
      <c r="NH362" s="151"/>
      <c r="NI362" s="151"/>
      <c r="NJ362" s="151"/>
      <c r="NK362" s="151"/>
      <c r="NL362" s="151"/>
      <c r="NM362" s="151"/>
      <c r="NN362" s="151"/>
      <c r="NO362" s="151"/>
      <c r="NP362" s="151"/>
      <c r="NQ362" s="151"/>
      <c r="NR362" s="151"/>
      <c r="NS362" s="151"/>
      <c r="NT362" s="151"/>
      <c r="NU362" s="151"/>
      <c r="NV362" s="151"/>
      <c r="NW362" s="151"/>
      <c r="NX362" s="151"/>
      <c r="NY362" s="151"/>
      <c r="NZ362" s="151"/>
      <c r="OA362" s="151"/>
      <c r="OB362" s="151"/>
      <c r="OC362" s="151"/>
      <c r="OD362" s="151"/>
      <c r="OE362" s="151"/>
      <c r="OF362" s="151"/>
      <c r="OG362" s="151"/>
      <c r="OH362" s="151"/>
      <c r="OI362" s="151"/>
      <c r="OJ362" s="151"/>
      <c r="OK362" s="151"/>
      <c r="OL362" s="151"/>
      <c r="OM362" s="151"/>
      <c r="ON362" s="151"/>
      <c r="OO362" s="152"/>
      <c r="OP362" s="142"/>
      <c r="OQ362" s="153">
        <v>129315</v>
      </c>
      <c r="OR362" s="151"/>
      <c r="OS362" s="151"/>
      <c r="OT362" s="151"/>
      <c r="OU362" s="151"/>
      <c r="OV362" s="151"/>
      <c r="OW362" s="151">
        <v>100</v>
      </c>
      <c r="OX362" s="151">
        <v>-15</v>
      </c>
      <c r="OY362" s="151"/>
      <c r="OZ362" s="151"/>
      <c r="PA362" s="151"/>
      <c r="PB362" s="151"/>
      <c r="PC362" s="151"/>
      <c r="PD362" s="151"/>
      <c r="PE362" s="151"/>
      <c r="PF362" s="151"/>
      <c r="PG362" s="151"/>
      <c r="PH362" s="151"/>
      <c r="PI362" s="151"/>
      <c r="PJ362" s="154"/>
      <c r="PK362" s="142">
        <v>129400</v>
      </c>
      <c r="PL362" s="142">
        <v>129400</v>
      </c>
    </row>
    <row r="363" spans="1:428" ht="15" x14ac:dyDescent="0.25">
      <c r="A363" s="156">
        <v>621300</v>
      </c>
      <c r="B363" s="157" t="s">
        <v>744</v>
      </c>
      <c r="C363" s="147" t="s">
        <v>540</v>
      </c>
      <c r="D363" s="153"/>
      <c r="E363" s="151"/>
      <c r="F363" s="151"/>
      <c r="G363" s="151"/>
      <c r="H363" s="151"/>
      <c r="I363" s="151"/>
      <c r="J363" s="151"/>
      <c r="K363" s="151"/>
      <c r="L363" s="151"/>
      <c r="M363" s="151"/>
      <c r="N363" s="151"/>
      <c r="O363" s="151"/>
      <c r="P363" s="151"/>
      <c r="Q363" s="151"/>
      <c r="R363" s="151"/>
      <c r="S363" s="151"/>
      <c r="T363" s="151"/>
      <c r="U363" s="151"/>
      <c r="V363" s="151"/>
      <c r="W363" s="151"/>
      <c r="X363" s="151"/>
      <c r="Y363" s="151"/>
      <c r="Z363" s="151"/>
      <c r="AA363" s="151"/>
      <c r="AB363" s="151"/>
      <c r="AC363" s="151"/>
      <c r="AD363" s="151"/>
      <c r="AE363" s="151"/>
      <c r="AF363" s="151"/>
      <c r="AG363" s="151"/>
      <c r="AH363" s="151"/>
      <c r="AI363" s="151"/>
      <c r="AJ363" s="151"/>
      <c r="AK363" s="151"/>
      <c r="AL363" s="151"/>
      <c r="AM363" s="151"/>
      <c r="AN363" s="151"/>
      <c r="AO363" s="151"/>
      <c r="AP363" s="151"/>
      <c r="AQ363" s="151"/>
      <c r="AR363" s="151"/>
      <c r="AS363" s="151"/>
      <c r="AT363" s="151"/>
      <c r="AU363" s="151"/>
      <c r="AV363" s="151"/>
      <c r="AW363" s="151"/>
      <c r="AX363" s="151"/>
      <c r="AY363" s="151"/>
      <c r="AZ363" s="151"/>
      <c r="BA363" s="151"/>
      <c r="BB363" s="151"/>
      <c r="BC363" s="151"/>
      <c r="BD363" s="151"/>
      <c r="BE363" s="151"/>
      <c r="BF363" s="151"/>
      <c r="BG363" s="151"/>
      <c r="BH363" s="151"/>
      <c r="BI363" s="151"/>
      <c r="BJ363" s="151"/>
      <c r="BK363" s="151"/>
      <c r="BL363" s="151"/>
      <c r="BM363" s="151"/>
      <c r="BN363" s="151"/>
      <c r="BO363" s="151"/>
      <c r="BP363" s="151"/>
      <c r="BQ363" s="151"/>
      <c r="BR363" s="151"/>
      <c r="BS363" s="151"/>
      <c r="BT363" s="151"/>
      <c r="BU363" s="151"/>
      <c r="BV363" s="151"/>
      <c r="BW363" s="151"/>
      <c r="BX363" s="151"/>
      <c r="BY363" s="151"/>
      <c r="BZ363" s="151"/>
      <c r="CA363" s="151"/>
      <c r="CB363" s="151"/>
      <c r="CC363" s="151"/>
      <c r="CD363" s="151"/>
      <c r="CE363" s="151"/>
      <c r="CF363" s="151"/>
      <c r="CG363" s="151"/>
      <c r="CH363" s="151"/>
      <c r="CI363" s="151"/>
      <c r="CJ363" s="151"/>
      <c r="CK363" s="151"/>
      <c r="CL363" s="151"/>
      <c r="CM363" s="151"/>
      <c r="CN363" s="151"/>
      <c r="CO363" s="151"/>
      <c r="CP363" s="151"/>
      <c r="CQ363" s="151"/>
      <c r="CR363" s="151"/>
      <c r="CS363" s="151"/>
      <c r="CT363" s="151"/>
      <c r="CU363" s="151"/>
      <c r="CV363" s="151"/>
      <c r="CW363" s="151"/>
      <c r="CX363" s="151"/>
      <c r="CY363" s="151"/>
      <c r="CZ363" s="151"/>
      <c r="DA363" s="151"/>
      <c r="DB363" s="151"/>
      <c r="DC363" s="151"/>
      <c r="DD363" s="151"/>
      <c r="DE363" s="151"/>
      <c r="DF363" s="151"/>
      <c r="DG363" s="151"/>
      <c r="DH363" s="151"/>
      <c r="DI363" s="151"/>
      <c r="DJ363" s="151"/>
      <c r="DK363" s="151"/>
      <c r="DL363" s="151"/>
      <c r="DM363" s="151"/>
      <c r="DN363" s="151"/>
      <c r="DO363" s="151"/>
      <c r="DP363" s="151"/>
      <c r="DQ363" s="151"/>
      <c r="DR363" s="151"/>
      <c r="DS363" s="151"/>
      <c r="DT363" s="151"/>
      <c r="DU363" s="151"/>
      <c r="DV363" s="151"/>
      <c r="DW363" s="151"/>
      <c r="DX363" s="151"/>
      <c r="DY363" s="151"/>
      <c r="DZ363" s="151"/>
      <c r="EA363" s="151"/>
      <c r="EB363" s="151"/>
      <c r="EC363" s="151"/>
      <c r="ED363" s="151"/>
      <c r="EE363" s="151"/>
      <c r="EF363" s="151"/>
      <c r="EG363" s="151"/>
      <c r="EH363" s="151"/>
      <c r="EI363" s="151"/>
      <c r="EJ363" s="151"/>
      <c r="EK363" s="151"/>
      <c r="EL363" s="151"/>
      <c r="EM363" s="151"/>
      <c r="EN363" s="151"/>
      <c r="EO363" s="151"/>
      <c r="EP363" s="151"/>
      <c r="EQ363" s="151"/>
      <c r="ER363" s="151"/>
      <c r="ES363" s="151"/>
      <c r="ET363" s="151"/>
      <c r="EU363" s="151"/>
      <c r="EV363" s="151"/>
      <c r="EW363" s="151"/>
      <c r="EX363" s="151"/>
      <c r="EY363" s="151"/>
      <c r="EZ363" s="151"/>
      <c r="FA363" s="151"/>
      <c r="FB363" s="151"/>
      <c r="FC363" s="151"/>
      <c r="FD363" s="151"/>
      <c r="FE363" s="151"/>
      <c r="FF363" s="151"/>
      <c r="FG363" s="151"/>
      <c r="FH363" s="151"/>
      <c r="FI363" s="151"/>
      <c r="FJ363" s="151"/>
      <c r="FK363" s="151"/>
      <c r="FL363" s="151"/>
      <c r="FM363" s="151"/>
      <c r="FN363" s="151"/>
      <c r="FO363" s="151"/>
      <c r="FP363" s="151"/>
      <c r="FQ363" s="151"/>
      <c r="FR363" s="151"/>
      <c r="FS363" s="151"/>
      <c r="FT363" s="151"/>
      <c r="FU363" s="151"/>
      <c r="FV363" s="151"/>
      <c r="FW363" s="151"/>
      <c r="FX363" s="151"/>
      <c r="FY363" s="151"/>
      <c r="FZ363" s="151"/>
      <c r="GA363" s="151"/>
      <c r="GB363" s="151"/>
      <c r="GC363" s="151"/>
      <c r="GD363" s="151"/>
      <c r="GE363" s="151"/>
      <c r="GF363" s="151"/>
      <c r="GG363" s="151"/>
      <c r="GH363" s="151"/>
      <c r="GI363" s="151"/>
      <c r="GJ363" s="151"/>
      <c r="GK363" s="151"/>
      <c r="GL363" s="151"/>
      <c r="GM363" s="151"/>
      <c r="GN363" s="151"/>
      <c r="GO363" s="151"/>
      <c r="GP363" s="151"/>
      <c r="GQ363" s="151"/>
      <c r="GR363" s="151"/>
      <c r="GS363" s="151"/>
      <c r="GT363" s="151"/>
      <c r="GU363" s="151"/>
      <c r="GV363" s="151"/>
      <c r="GW363" s="151"/>
      <c r="GX363" s="151"/>
      <c r="GY363" s="151"/>
      <c r="GZ363" s="151"/>
      <c r="HA363" s="151"/>
      <c r="HB363" s="151"/>
      <c r="HC363" s="151"/>
      <c r="HD363" s="151"/>
      <c r="HE363" s="151"/>
      <c r="HF363" s="151"/>
      <c r="HG363" s="151"/>
      <c r="HH363" s="151"/>
      <c r="HI363" s="151"/>
      <c r="HJ363" s="151"/>
      <c r="HK363" s="151"/>
      <c r="HL363" s="151"/>
      <c r="HM363" s="151"/>
      <c r="HN363" s="151"/>
      <c r="HO363" s="151"/>
      <c r="HP363" s="151"/>
      <c r="HQ363" s="151"/>
      <c r="HR363" s="151"/>
      <c r="HS363" s="151"/>
      <c r="HT363" s="151"/>
      <c r="HU363" s="151"/>
      <c r="HV363" s="151"/>
      <c r="HW363" s="151"/>
      <c r="HX363" s="151"/>
      <c r="HY363" s="151"/>
      <c r="HZ363" s="151"/>
      <c r="IA363" s="151"/>
      <c r="IB363" s="151"/>
      <c r="IC363" s="151"/>
      <c r="ID363" s="151"/>
      <c r="IE363" s="151"/>
      <c r="IF363" s="151"/>
      <c r="IG363" s="151"/>
      <c r="IH363" s="151"/>
      <c r="II363" s="151"/>
      <c r="IJ363" s="151"/>
      <c r="IK363" s="151"/>
      <c r="IL363" s="151"/>
      <c r="IM363" s="151"/>
      <c r="IN363" s="151"/>
      <c r="IO363" s="151"/>
      <c r="IP363" s="151"/>
      <c r="IQ363" s="151"/>
      <c r="IR363" s="151"/>
      <c r="IS363" s="151"/>
      <c r="IT363" s="151"/>
      <c r="IU363" s="151"/>
      <c r="IV363" s="151"/>
      <c r="IW363" s="151"/>
      <c r="IX363" s="151"/>
      <c r="IY363" s="151"/>
      <c r="IZ363" s="151"/>
      <c r="JA363" s="151"/>
      <c r="JB363" s="151"/>
      <c r="JC363" s="151"/>
      <c r="JD363" s="151"/>
      <c r="JE363" s="151"/>
      <c r="JF363" s="151"/>
      <c r="JG363" s="151"/>
      <c r="JH363" s="151"/>
      <c r="JI363" s="151"/>
      <c r="JJ363" s="151"/>
      <c r="JK363" s="151"/>
      <c r="JL363" s="151"/>
      <c r="JM363" s="151"/>
      <c r="JN363" s="151"/>
      <c r="JO363" s="151"/>
      <c r="JP363" s="151"/>
      <c r="JQ363" s="151"/>
      <c r="JR363" s="151"/>
      <c r="JS363" s="151"/>
      <c r="JT363" s="151"/>
      <c r="JU363" s="151"/>
      <c r="JV363" s="151"/>
      <c r="JW363" s="151"/>
      <c r="JX363" s="151"/>
      <c r="JY363" s="151"/>
      <c r="JZ363" s="151"/>
      <c r="KA363" s="151"/>
      <c r="KB363" s="151"/>
      <c r="KC363" s="151"/>
      <c r="KD363" s="151"/>
      <c r="KE363" s="151"/>
      <c r="KF363" s="151"/>
      <c r="KG363" s="151"/>
      <c r="KH363" s="151"/>
      <c r="KI363" s="151"/>
      <c r="KJ363" s="151"/>
      <c r="KK363" s="151"/>
      <c r="KL363" s="151"/>
      <c r="KM363" s="151"/>
      <c r="KN363" s="151"/>
      <c r="KO363" s="151"/>
      <c r="KP363" s="151"/>
      <c r="KQ363" s="151"/>
      <c r="KR363" s="151"/>
      <c r="KS363" s="151"/>
      <c r="KT363" s="151"/>
      <c r="KU363" s="151"/>
      <c r="KV363" s="151"/>
      <c r="KW363" s="151"/>
      <c r="KX363" s="151"/>
      <c r="KY363" s="151"/>
      <c r="KZ363" s="151"/>
      <c r="LA363" s="151"/>
      <c r="LB363" s="151"/>
      <c r="LC363" s="151"/>
      <c r="LD363" s="151"/>
      <c r="LE363" s="151"/>
      <c r="LF363" s="151"/>
      <c r="LG363" s="151"/>
      <c r="LH363" s="151"/>
      <c r="LI363" s="151"/>
      <c r="LJ363" s="151"/>
      <c r="LK363" s="151"/>
      <c r="LL363" s="151"/>
      <c r="LM363" s="151"/>
      <c r="LN363" s="151"/>
      <c r="LO363" s="151"/>
      <c r="LP363" s="151"/>
      <c r="LQ363" s="151"/>
      <c r="LR363" s="151"/>
      <c r="LS363" s="151"/>
      <c r="LT363" s="151"/>
      <c r="LU363" s="151"/>
      <c r="LV363" s="151"/>
      <c r="LW363" s="151"/>
      <c r="LX363" s="151"/>
      <c r="LY363" s="151"/>
      <c r="LZ363" s="151"/>
      <c r="MA363" s="151"/>
      <c r="MB363" s="151"/>
      <c r="MC363" s="151"/>
      <c r="MD363" s="151"/>
      <c r="ME363" s="151"/>
      <c r="MF363" s="151"/>
      <c r="MG363" s="151"/>
      <c r="MH363" s="151"/>
      <c r="MI363" s="151"/>
      <c r="MJ363" s="151"/>
      <c r="MK363" s="151"/>
      <c r="ML363" s="151"/>
      <c r="MM363" s="151"/>
      <c r="MN363" s="151"/>
      <c r="MO363" s="151"/>
      <c r="MP363" s="151"/>
      <c r="MQ363" s="151"/>
      <c r="MR363" s="151"/>
      <c r="MS363" s="151"/>
      <c r="MT363" s="151"/>
      <c r="MU363" s="151"/>
      <c r="MV363" s="151"/>
      <c r="MW363" s="151"/>
      <c r="MX363" s="151"/>
      <c r="MY363" s="151"/>
      <c r="MZ363" s="151"/>
      <c r="NA363" s="151"/>
      <c r="NB363" s="151"/>
      <c r="NC363" s="151"/>
      <c r="ND363" s="151"/>
      <c r="NE363" s="151"/>
      <c r="NF363" s="151"/>
      <c r="NG363" s="151"/>
      <c r="NH363" s="151"/>
      <c r="NI363" s="151"/>
      <c r="NJ363" s="151"/>
      <c r="NK363" s="151"/>
      <c r="NL363" s="151"/>
      <c r="NM363" s="151"/>
      <c r="NN363" s="151"/>
      <c r="NO363" s="151"/>
      <c r="NP363" s="151"/>
      <c r="NQ363" s="151"/>
      <c r="NR363" s="151"/>
      <c r="NS363" s="151"/>
      <c r="NT363" s="151"/>
      <c r="NU363" s="151"/>
      <c r="NV363" s="151"/>
      <c r="NW363" s="151"/>
      <c r="NX363" s="151"/>
      <c r="NY363" s="151"/>
      <c r="NZ363" s="151"/>
      <c r="OA363" s="151"/>
      <c r="OB363" s="151"/>
      <c r="OC363" s="151"/>
      <c r="OD363" s="151"/>
      <c r="OE363" s="151"/>
      <c r="OF363" s="151">
        <v>2</v>
      </c>
      <c r="OG363" s="151"/>
      <c r="OH363" s="151"/>
      <c r="OI363" s="151"/>
      <c r="OJ363" s="151"/>
      <c r="OK363" s="151">
        <v>3833</v>
      </c>
      <c r="OL363" s="151"/>
      <c r="OM363" s="151"/>
      <c r="ON363" s="151"/>
      <c r="OO363" s="152"/>
      <c r="OP363" s="142">
        <v>3835</v>
      </c>
      <c r="OQ363" s="153">
        <v>94125</v>
      </c>
      <c r="OR363" s="151"/>
      <c r="OS363" s="151"/>
      <c r="OT363" s="151"/>
      <c r="OU363" s="151"/>
      <c r="OV363" s="151"/>
      <c r="OW363" s="151">
        <v>100</v>
      </c>
      <c r="OX363" s="151">
        <v>-15</v>
      </c>
      <c r="OY363" s="151"/>
      <c r="OZ363" s="151"/>
      <c r="PA363" s="151"/>
      <c r="PB363" s="151"/>
      <c r="PC363" s="151"/>
      <c r="PD363" s="151"/>
      <c r="PE363" s="151"/>
      <c r="PF363" s="151"/>
      <c r="PG363" s="151"/>
      <c r="PH363" s="151"/>
      <c r="PI363" s="151"/>
      <c r="PJ363" s="154"/>
      <c r="PK363" s="142">
        <v>94210</v>
      </c>
      <c r="PL363" s="142">
        <v>98044</v>
      </c>
    </row>
    <row r="364" spans="1:428" ht="15" x14ac:dyDescent="0.25">
      <c r="A364" s="156">
        <v>621400</v>
      </c>
      <c r="B364" s="157" t="s">
        <v>744</v>
      </c>
      <c r="C364" s="147" t="s">
        <v>541</v>
      </c>
      <c r="D364" s="153"/>
      <c r="E364" s="151"/>
      <c r="F364" s="151"/>
      <c r="G364" s="151"/>
      <c r="H364" s="151"/>
      <c r="I364" s="151"/>
      <c r="J364" s="151"/>
      <c r="K364" s="151"/>
      <c r="L364" s="151"/>
      <c r="M364" s="151"/>
      <c r="N364" s="151"/>
      <c r="O364" s="151"/>
      <c r="P364" s="151"/>
      <c r="Q364" s="151"/>
      <c r="R364" s="151"/>
      <c r="S364" s="151"/>
      <c r="T364" s="151"/>
      <c r="U364" s="151"/>
      <c r="V364" s="151"/>
      <c r="W364" s="151"/>
      <c r="X364" s="151"/>
      <c r="Y364" s="151"/>
      <c r="Z364" s="151"/>
      <c r="AA364" s="151"/>
      <c r="AB364" s="151"/>
      <c r="AC364" s="151"/>
      <c r="AD364" s="151"/>
      <c r="AE364" s="151"/>
      <c r="AF364" s="151"/>
      <c r="AG364" s="151"/>
      <c r="AH364" s="151"/>
      <c r="AI364" s="151"/>
      <c r="AJ364" s="151"/>
      <c r="AK364" s="151"/>
      <c r="AL364" s="151"/>
      <c r="AM364" s="151"/>
      <c r="AN364" s="151"/>
      <c r="AO364" s="151"/>
      <c r="AP364" s="151"/>
      <c r="AQ364" s="151"/>
      <c r="AR364" s="151"/>
      <c r="AS364" s="151"/>
      <c r="AT364" s="151"/>
      <c r="AU364" s="151"/>
      <c r="AV364" s="151"/>
      <c r="AW364" s="151"/>
      <c r="AX364" s="151"/>
      <c r="AY364" s="151"/>
      <c r="AZ364" s="151"/>
      <c r="BA364" s="151"/>
      <c r="BB364" s="151"/>
      <c r="BC364" s="151"/>
      <c r="BD364" s="151"/>
      <c r="BE364" s="151"/>
      <c r="BF364" s="151"/>
      <c r="BG364" s="151"/>
      <c r="BH364" s="151"/>
      <c r="BI364" s="151"/>
      <c r="BJ364" s="151"/>
      <c r="BK364" s="151"/>
      <c r="BL364" s="151"/>
      <c r="BM364" s="151"/>
      <c r="BN364" s="151"/>
      <c r="BO364" s="151"/>
      <c r="BP364" s="151"/>
      <c r="BQ364" s="151"/>
      <c r="BR364" s="151"/>
      <c r="BS364" s="151"/>
      <c r="BT364" s="151"/>
      <c r="BU364" s="151"/>
      <c r="BV364" s="151"/>
      <c r="BW364" s="151"/>
      <c r="BX364" s="151"/>
      <c r="BY364" s="151"/>
      <c r="BZ364" s="151"/>
      <c r="CA364" s="151"/>
      <c r="CB364" s="151"/>
      <c r="CC364" s="151"/>
      <c r="CD364" s="151"/>
      <c r="CE364" s="151"/>
      <c r="CF364" s="151"/>
      <c r="CG364" s="151"/>
      <c r="CH364" s="151"/>
      <c r="CI364" s="151"/>
      <c r="CJ364" s="151"/>
      <c r="CK364" s="151"/>
      <c r="CL364" s="151"/>
      <c r="CM364" s="151"/>
      <c r="CN364" s="151"/>
      <c r="CO364" s="151"/>
      <c r="CP364" s="151"/>
      <c r="CQ364" s="151"/>
      <c r="CR364" s="151"/>
      <c r="CS364" s="151"/>
      <c r="CT364" s="151"/>
      <c r="CU364" s="151"/>
      <c r="CV364" s="151"/>
      <c r="CW364" s="151"/>
      <c r="CX364" s="151"/>
      <c r="CY364" s="151"/>
      <c r="CZ364" s="151"/>
      <c r="DA364" s="151"/>
      <c r="DB364" s="151"/>
      <c r="DC364" s="151"/>
      <c r="DD364" s="151"/>
      <c r="DE364" s="151"/>
      <c r="DF364" s="151"/>
      <c r="DG364" s="151"/>
      <c r="DH364" s="151"/>
      <c r="DI364" s="151"/>
      <c r="DJ364" s="151"/>
      <c r="DK364" s="151"/>
      <c r="DL364" s="151"/>
      <c r="DM364" s="151"/>
      <c r="DN364" s="151"/>
      <c r="DO364" s="151"/>
      <c r="DP364" s="151"/>
      <c r="DQ364" s="151"/>
      <c r="DR364" s="151"/>
      <c r="DS364" s="151"/>
      <c r="DT364" s="151"/>
      <c r="DU364" s="151"/>
      <c r="DV364" s="151"/>
      <c r="DW364" s="151"/>
      <c r="DX364" s="151"/>
      <c r="DY364" s="151"/>
      <c r="DZ364" s="151"/>
      <c r="EA364" s="151"/>
      <c r="EB364" s="151"/>
      <c r="EC364" s="151"/>
      <c r="ED364" s="151"/>
      <c r="EE364" s="151"/>
      <c r="EF364" s="151"/>
      <c r="EG364" s="151"/>
      <c r="EH364" s="151"/>
      <c r="EI364" s="151"/>
      <c r="EJ364" s="151"/>
      <c r="EK364" s="151"/>
      <c r="EL364" s="151"/>
      <c r="EM364" s="151"/>
      <c r="EN364" s="151"/>
      <c r="EO364" s="151"/>
      <c r="EP364" s="151"/>
      <c r="EQ364" s="151"/>
      <c r="ER364" s="151"/>
      <c r="ES364" s="151"/>
      <c r="ET364" s="151"/>
      <c r="EU364" s="151"/>
      <c r="EV364" s="151"/>
      <c r="EW364" s="151"/>
      <c r="EX364" s="151"/>
      <c r="EY364" s="151"/>
      <c r="EZ364" s="151"/>
      <c r="FA364" s="151"/>
      <c r="FB364" s="151"/>
      <c r="FC364" s="151"/>
      <c r="FD364" s="151"/>
      <c r="FE364" s="151"/>
      <c r="FF364" s="151"/>
      <c r="FG364" s="151"/>
      <c r="FH364" s="151"/>
      <c r="FI364" s="151"/>
      <c r="FJ364" s="151"/>
      <c r="FK364" s="151"/>
      <c r="FL364" s="151"/>
      <c r="FM364" s="151"/>
      <c r="FN364" s="151"/>
      <c r="FO364" s="151"/>
      <c r="FP364" s="151"/>
      <c r="FQ364" s="151"/>
      <c r="FR364" s="151"/>
      <c r="FS364" s="151"/>
      <c r="FT364" s="151"/>
      <c r="FU364" s="151"/>
      <c r="FV364" s="151"/>
      <c r="FW364" s="151"/>
      <c r="FX364" s="151"/>
      <c r="FY364" s="151"/>
      <c r="FZ364" s="151"/>
      <c r="GA364" s="151"/>
      <c r="GB364" s="151"/>
      <c r="GC364" s="151"/>
      <c r="GD364" s="151"/>
      <c r="GE364" s="151"/>
      <c r="GF364" s="151"/>
      <c r="GG364" s="151"/>
      <c r="GH364" s="151"/>
      <c r="GI364" s="151"/>
      <c r="GJ364" s="151"/>
      <c r="GK364" s="151"/>
      <c r="GL364" s="151"/>
      <c r="GM364" s="151"/>
      <c r="GN364" s="151"/>
      <c r="GO364" s="151"/>
      <c r="GP364" s="151"/>
      <c r="GQ364" s="151"/>
      <c r="GR364" s="151"/>
      <c r="GS364" s="151"/>
      <c r="GT364" s="151"/>
      <c r="GU364" s="151"/>
      <c r="GV364" s="151"/>
      <c r="GW364" s="151"/>
      <c r="GX364" s="151"/>
      <c r="GY364" s="151"/>
      <c r="GZ364" s="151"/>
      <c r="HA364" s="151"/>
      <c r="HB364" s="151"/>
      <c r="HC364" s="151"/>
      <c r="HD364" s="151"/>
      <c r="HE364" s="151"/>
      <c r="HF364" s="151"/>
      <c r="HG364" s="151"/>
      <c r="HH364" s="151"/>
      <c r="HI364" s="151"/>
      <c r="HJ364" s="151"/>
      <c r="HK364" s="151"/>
      <c r="HL364" s="151"/>
      <c r="HM364" s="151"/>
      <c r="HN364" s="151"/>
      <c r="HO364" s="151"/>
      <c r="HP364" s="151"/>
      <c r="HQ364" s="151"/>
      <c r="HR364" s="151"/>
      <c r="HS364" s="151"/>
      <c r="HT364" s="151"/>
      <c r="HU364" s="151"/>
      <c r="HV364" s="151"/>
      <c r="HW364" s="151"/>
      <c r="HX364" s="151"/>
      <c r="HY364" s="151"/>
      <c r="HZ364" s="151"/>
      <c r="IA364" s="151"/>
      <c r="IB364" s="151"/>
      <c r="IC364" s="151"/>
      <c r="ID364" s="151"/>
      <c r="IE364" s="151"/>
      <c r="IF364" s="151"/>
      <c r="IG364" s="151"/>
      <c r="IH364" s="151"/>
      <c r="II364" s="151"/>
      <c r="IJ364" s="151"/>
      <c r="IK364" s="151"/>
      <c r="IL364" s="151"/>
      <c r="IM364" s="151"/>
      <c r="IN364" s="151"/>
      <c r="IO364" s="151"/>
      <c r="IP364" s="151"/>
      <c r="IQ364" s="151"/>
      <c r="IR364" s="151"/>
      <c r="IS364" s="151"/>
      <c r="IT364" s="151"/>
      <c r="IU364" s="151"/>
      <c r="IV364" s="151"/>
      <c r="IW364" s="151"/>
      <c r="IX364" s="151"/>
      <c r="IY364" s="151"/>
      <c r="IZ364" s="151"/>
      <c r="JA364" s="151"/>
      <c r="JB364" s="151"/>
      <c r="JC364" s="151"/>
      <c r="JD364" s="151"/>
      <c r="JE364" s="151"/>
      <c r="JF364" s="151"/>
      <c r="JG364" s="151"/>
      <c r="JH364" s="151"/>
      <c r="JI364" s="151"/>
      <c r="JJ364" s="151"/>
      <c r="JK364" s="151"/>
      <c r="JL364" s="151"/>
      <c r="JM364" s="151"/>
      <c r="JN364" s="151"/>
      <c r="JO364" s="151"/>
      <c r="JP364" s="151"/>
      <c r="JQ364" s="151"/>
      <c r="JR364" s="151"/>
      <c r="JS364" s="151"/>
      <c r="JT364" s="151"/>
      <c r="JU364" s="151"/>
      <c r="JV364" s="151"/>
      <c r="JW364" s="151"/>
      <c r="JX364" s="151"/>
      <c r="JY364" s="151"/>
      <c r="JZ364" s="151"/>
      <c r="KA364" s="151"/>
      <c r="KB364" s="151"/>
      <c r="KC364" s="151"/>
      <c r="KD364" s="151"/>
      <c r="KE364" s="151"/>
      <c r="KF364" s="151"/>
      <c r="KG364" s="151"/>
      <c r="KH364" s="151"/>
      <c r="KI364" s="151"/>
      <c r="KJ364" s="151"/>
      <c r="KK364" s="151"/>
      <c r="KL364" s="151"/>
      <c r="KM364" s="151"/>
      <c r="KN364" s="151"/>
      <c r="KO364" s="151"/>
      <c r="KP364" s="151"/>
      <c r="KQ364" s="151"/>
      <c r="KR364" s="151"/>
      <c r="KS364" s="151"/>
      <c r="KT364" s="151"/>
      <c r="KU364" s="151"/>
      <c r="KV364" s="151"/>
      <c r="KW364" s="151"/>
      <c r="KX364" s="151"/>
      <c r="KY364" s="151"/>
      <c r="KZ364" s="151"/>
      <c r="LA364" s="151"/>
      <c r="LB364" s="151"/>
      <c r="LC364" s="151"/>
      <c r="LD364" s="151"/>
      <c r="LE364" s="151"/>
      <c r="LF364" s="151"/>
      <c r="LG364" s="151"/>
      <c r="LH364" s="151"/>
      <c r="LI364" s="151"/>
      <c r="LJ364" s="151"/>
      <c r="LK364" s="151"/>
      <c r="LL364" s="151"/>
      <c r="LM364" s="151"/>
      <c r="LN364" s="151"/>
      <c r="LO364" s="151"/>
      <c r="LP364" s="151"/>
      <c r="LQ364" s="151"/>
      <c r="LR364" s="151"/>
      <c r="LS364" s="151"/>
      <c r="LT364" s="151"/>
      <c r="LU364" s="151"/>
      <c r="LV364" s="151"/>
      <c r="LW364" s="151"/>
      <c r="LX364" s="151"/>
      <c r="LY364" s="151"/>
      <c r="LZ364" s="151"/>
      <c r="MA364" s="151"/>
      <c r="MB364" s="151"/>
      <c r="MC364" s="151"/>
      <c r="MD364" s="151"/>
      <c r="ME364" s="151"/>
      <c r="MF364" s="151"/>
      <c r="MG364" s="151"/>
      <c r="MH364" s="151"/>
      <c r="MI364" s="151"/>
      <c r="MJ364" s="151"/>
      <c r="MK364" s="151"/>
      <c r="ML364" s="151"/>
      <c r="MM364" s="151"/>
      <c r="MN364" s="151"/>
      <c r="MO364" s="151"/>
      <c r="MP364" s="151"/>
      <c r="MQ364" s="151"/>
      <c r="MR364" s="151"/>
      <c r="MS364" s="151"/>
      <c r="MT364" s="151"/>
      <c r="MU364" s="151"/>
      <c r="MV364" s="151"/>
      <c r="MW364" s="151"/>
      <c r="MX364" s="151"/>
      <c r="MY364" s="151"/>
      <c r="MZ364" s="151"/>
      <c r="NA364" s="151"/>
      <c r="NB364" s="151"/>
      <c r="NC364" s="151"/>
      <c r="ND364" s="151"/>
      <c r="NE364" s="151"/>
      <c r="NF364" s="151"/>
      <c r="NG364" s="151"/>
      <c r="NH364" s="151"/>
      <c r="NI364" s="151"/>
      <c r="NJ364" s="151"/>
      <c r="NK364" s="151"/>
      <c r="NL364" s="151"/>
      <c r="NM364" s="151"/>
      <c r="NN364" s="151"/>
      <c r="NO364" s="151"/>
      <c r="NP364" s="151"/>
      <c r="NQ364" s="151"/>
      <c r="NR364" s="151"/>
      <c r="NS364" s="151"/>
      <c r="NT364" s="151"/>
      <c r="NU364" s="151"/>
      <c r="NV364" s="151"/>
      <c r="NW364" s="151"/>
      <c r="NX364" s="151"/>
      <c r="NY364" s="151"/>
      <c r="NZ364" s="151"/>
      <c r="OA364" s="151"/>
      <c r="OB364" s="151"/>
      <c r="OC364" s="151"/>
      <c r="OD364" s="151"/>
      <c r="OE364" s="151"/>
      <c r="OF364" s="151">
        <v>890</v>
      </c>
      <c r="OG364" s="151"/>
      <c r="OH364" s="151"/>
      <c r="OI364" s="151"/>
      <c r="OJ364" s="151"/>
      <c r="OK364" s="151">
        <v>4238</v>
      </c>
      <c r="OL364" s="151"/>
      <c r="OM364" s="151"/>
      <c r="ON364" s="151"/>
      <c r="OO364" s="152"/>
      <c r="OP364" s="142">
        <v>5128</v>
      </c>
      <c r="OQ364" s="153">
        <v>160922</v>
      </c>
      <c r="OR364" s="151"/>
      <c r="OS364" s="151"/>
      <c r="OT364" s="151"/>
      <c r="OU364" s="151"/>
      <c r="OV364" s="151"/>
      <c r="OW364" s="151">
        <v>106</v>
      </c>
      <c r="OX364" s="151">
        <v>-15</v>
      </c>
      <c r="OY364" s="151"/>
      <c r="OZ364" s="151"/>
      <c r="PA364" s="151"/>
      <c r="PB364" s="151"/>
      <c r="PC364" s="151"/>
      <c r="PD364" s="151"/>
      <c r="PE364" s="151"/>
      <c r="PF364" s="151"/>
      <c r="PG364" s="151"/>
      <c r="PH364" s="151"/>
      <c r="PI364" s="151"/>
      <c r="PJ364" s="154"/>
      <c r="PK364" s="142">
        <v>161013</v>
      </c>
      <c r="PL364" s="142">
        <v>166141</v>
      </c>
    </row>
    <row r="365" spans="1:428" ht="15" x14ac:dyDescent="0.25">
      <c r="A365" s="156">
        <v>621500</v>
      </c>
      <c r="B365" s="157" t="s">
        <v>744</v>
      </c>
      <c r="C365" s="147" t="s">
        <v>542</v>
      </c>
      <c r="D365" s="153"/>
      <c r="E365" s="151"/>
      <c r="F365" s="151"/>
      <c r="G365" s="151"/>
      <c r="H365" s="151"/>
      <c r="I365" s="151"/>
      <c r="J365" s="151"/>
      <c r="K365" s="151"/>
      <c r="L365" s="151"/>
      <c r="M365" s="151"/>
      <c r="N365" s="151"/>
      <c r="O365" s="151"/>
      <c r="P365" s="151"/>
      <c r="Q365" s="151"/>
      <c r="R365" s="151"/>
      <c r="S365" s="151"/>
      <c r="T365" s="151"/>
      <c r="U365" s="151"/>
      <c r="V365" s="151"/>
      <c r="W365" s="151"/>
      <c r="X365" s="151"/>
      <c r="Y365" s="151"/>
      <c r="Z365" s="151"/>
      <c r="AA365" s="151"/>
      <c r="AB365" s="151"/>
      <c r="AC365" s="151"/>
      <c r="AD365" s="151"/>
      <c r="AE365" s="151"/>
      <c r="AF365" s="151"/>
      <c r="AG365" s="151"/>
      <c r="AH365" s="151"/>
      <c r="AI365" s="151"/>
      <c r="AJ365" s="151"/>
      <c r="AK365" s="151"/>
      <c r="AL365" s="151"/>
      <c r="AM365" s="151"/>
      <c r="AN365" s="151"/>
      <c r="AO365" s="151"/>
      <c r="AP365" s="151"/>
      <c r="AQ365" s="151"/>
      <c r="AR365" s="151"/>
      <c r="AS365" s="151"/>
      <c r="AT365" s="151"/>
      <c r="AU365" s="151"/>
      <c r="AV365" s="151"/>
      <c r="AW365" s="151"/>
      <c r="AX365" s="151"/>
      <c r="AY365" s="151"/>
      <c r="AZ365" s="151"/>
      <c r="BA365" s="151"/>
      <c r="BB365" s="151"/>
      <c r="BC365" s="151"/>
      <c r="BD365" s="151"/>
      <c r="BE365" s="151"/>
      <c r="BF365" s="151"/>
      <c r="BG365" s="151"/>
      <c r="BH365" s="151"/>
      <c r="BI365" s="151"/>
      <c r="BJ365" s="151"/>
      <c r="BK365" s="151"/>
      <c r="BL365" s="151"/>
      <c r="BM365" s="151"/>
      <c r="BN365" s="151"/>
      <c r="BO365" s="151"/>
      <c r="BP365" s="151"/>
      <c r="BQ365" s="151"/>
      <c r="BR365" s="151"/>
      <c r="BS365" s="151"/>
      <c r="BT365" s="151"/>
      <c r="BU365" s="151"/>
      <c r="BV365" s="151"/>
      <c r="BW365" s="151"/>
      <c r="BX365" s="151"/>
      <c r="BY365" s="151"/>
      <c r="BZ365" s="151"/>
      <c r="CA365" s="151"/>
      <c r="CB365" s="151"/>
      <c r="CC365" s="151"/>
      <c r="CD365" s="151"/>
      <c r="CE365" s="151"/>
      <c r="CF365" s="151"/>
      <c r="CG365" s="151"/>
      <c r="CH365" s="151"/>
      <c r="CI365" s="151"/>
      <c r="CJ365" s="151"/>
      <c r="CK365" s="151"/>
      <c r="CL365" s="151"/>
      <c r="CM365" s="151"/>
      <c r="CN365" s="151"/>
      <c r="CO365" s="151"/>
      <c r="CP365" s="151"/>
      <c r="CQ365" s="151"/>
      <c r="CR365" s="151"/>
      <c r="CS365" s="151"/>
      <c r="CT365" s="151"/>
      <c r="CU365" s="151"/>
      <c r="CV365" s="151"/>
      <c r="CW365" s="151"/>
      <c r="CX365" s="151"/>
      <c r="CY365" s="151"/>
      <c r="CZ365" s="151"/>
      <c r="DA365" s="151"/>
      <c r="DB365" s="151"/>
      <c r="DC365" s="151"/>
      <c r="DD365" s="151"/>
      <c r="DE365" s="151"/>
      <c r="DF365" s="151"/>
      <c r="DG365" s="151"/>
      <c r="DH365" s="151"/>
      <c r="DI365" s="151"/>
      <c r="DJ365" s="151"/>
      <c r="DK365" s="151"/>
      <c r="DL365" s="151"/>
      <c r="DM365" s="151"/>
      <c r="DN365" s="151"/>
      <c r="DO365" s="151"/>
      <c r="DP365" s="151"/>
      <c r="DQ365" s="151"/>
      <c r="DR365" s="151"/>
      <c r="DS365" s="151"/>
      <c r="DT365" s="151"/>
      <c r="DU365" s="151"/>
      <c r="DV365" s="151"/>
      <c r="DW365" s="151"/>
      <c r="DX365" s="151"/>
      <c r="DY365" s="151"/>
      <c r="DZ365" s="151"/>
      <c r="EA365" s="151"/>
      <c r="EB365" s="151"/>
      <c r="EC365" s="151"/>
      <c r="ED365" s="151"/>
      <c r="EE365" s="151"/>
      <c r="EF365" s="151"/>
      <c r="EG365" s="151"/>
      <c r="EH365" s="151"/>
      <c r="EI365" s="151"/>
      <c r="EJ365" s="151"/>
      <c r="EK365" s="151"/>
      <c r="EL365" s="151"/>
      <c r="EM365" s="151"/>
      <c r="EN365" s="151"/>
      <c r="EO365" s="151"/>
      <c r="EP365" s="151"/>
      <c r="EQ365" s="151"/>
      <c r="ER365" s="151"/>
      <c r="ES365" s="151"/>
      <c r="ET365" s="151"/>
      <c r="EU365" s="151"/>
      <c r="EV365" s="151"/>
      <c r="EW365" s="151"/>
      <c r="EX365" s="151"/>
      <c r="EY365" s="151"/>
      <c r="EZ365" s="151"/>
      <c r="FA365" s="151"/>
      <c r="FB365" s="151"/>
      <c r="FC365" s="151"/>
      <c r="FD365" s="151"/>
      <c r="FE365" s="151"/>
      <c r="FF365" s="151"/>
      <c r="FG365" s="151"/>
      <c r="FH365" s="151"/>
      <c r="FI365" s="151"/>
      <c r="FJ365" s="151"/>
      <c r="FK365" s="151"/>
      <c r="FL365" s="151"/>
      <c r="FM365" s="151"/>
      <c r="FN365" s="151"/>
      <c r="FO365" s="151"/>
      <c r="FP365" s="151"/>
      <c r="FQ365" s="151"/>
      <c r="FR365" s="151"/>
      <c r="FS365" s="151"/>
      <c r="FT365" s="151"/>
      <c r="FU365" s="151"/>
      <c r="FV365" s="151"/>
      <c r="FW365" s="151"/>
      <c r="FX365" s="151"/>
      <c r="FY365" s="151"/>
      <c r="FZ365" s="151"/>
      <c r="GA365" s="151"/>
      <c r="GB365" s="151"/>
      <c r="GC365" s="151"/>
      <c r="GD365" s="151"/>
      <c r="GE365" s="151"/>
      <c r="GF365" s="151"/>
      <c r="GG365" s="151"/>
      <c r="GH365" s="151"/>
      <c r="GI365" s="151"/>
      <c r="GJ365" s="151"/>
      <c r="GK365" s="151"/>
      <c r="GL365" s="151"/>
      <c r="GM365" s="151"/>
      <c r="GN365" s="151"/>
      <c r="GO365" s="151"/>
      <c r="GP365" s="151"/>
      <c r="GQ365" s="151"/>
      <c r="GR365" s="151"/>
      <c r="GS365" s="151"/>
      <c r="GT365" s="151"/>
      <c r="GU365" s="151"/>
      <c r="GV365" s="151"/>
      <c r="GW365" s="151"/>
      <c r="GX365" s="151"/>
      <c r="GY365" s="151"/>
      <c r="GZ365" s="151"/>
      <c r="HA365" s="151"/>
      <c r="HB365" s="151"/>
      <c r="HC365" s="151"/>
      <c r="HD365" s="151"/>
      <c r="HE365" s="151"/>
      <c r="HF365" s="151"/>
      <c r="HG365" s="151"/>
      <c r="HH365" s="151"/>
      <c r="HI365" s="151"/>
      <c r="HJ365" s="151"/>
      <c r="HK365" s="151"/>
      <c r="HL365" s="151"/>
      <c r="HM365" s="151"/>
      <c r="HN365" s="151"/>
      <c r="HO365" s="151"/>
      <c r="HP365" s="151"/>
      <c r="HQ365" s="151"/>
      <c r="HR365" s="151"/>
      <c r="HS365" s="151"/>
      <c r="HT365" s="151"/>
      <c r="HU365" s="151"/>
      <c r="HV365" s="151"/>
      <c r="HW365" s="151"/>
      <c r="HX365" s="151"/>
      <c r="HY365" s="151"/>
      <c r="HZ365" s="151"/>
      <c r="IA365" s="151"/>
      <c r="IB365" s="151"/>
      <c r="IC365" s="151"/>
      <c r="ID365" s="151"/>
      <c r="IE365" s="151"/>
      <c r="IF365" s="151"/>
      <c r="IG365" s="151"/>
      <c r="IH365" s="151"/>
      <c r="II365" s="151"/>
      <c r="IJ365" s="151"/>
      <c r="IK365" s="151"/>
      <c r="IL365" s="151"/>
      <c r="IM365" s="151"/>
      <c r="IN365" s="151"/>
      <c r="IO365" s="151"/>
      <c r="IP365" s="151"/>
      <c r="IQ365" s="151"/>
      <c r="IR365" s="151"/>
      <c r="IS365" s="151"/>
      <c r="IT365" s="151"/>
      <c r="IU365" s="151"/>
      <c r="IV365" s="151"/>
      <c r="IW365" s="151"/>
      <c r="IX365" s="151"/>
      <c r="IY365" s="151"/>
      <c r="IZ365" s="151"/>
      <c r="JA365" s="151"/>
      <c r="JB365" s="151"/>
      <c r="JC365" s="151"/>
      <c r="JD365" s="151"/>
      <c r="JE365" s="151"/>
      <c r="JF365" s="151"/>
      <c r="JG365" s="151"/>
      <c r="JH365" s="151"/>
      <c r="JI365" s="151"/>
      <c r="JJ365" s="151"/>
      <c r="JK365" s="151"/>
      <c r="JL365" s="151"/>
      <c r="JM365" s="151"/>
      <c r="JN365" s="151"/>
      <c r="JO365" s="151"/>
      <c r="JP365" s="151"/>
      <c r="JQ365" s="151"/>
      <c r="JR365" s="151"/>
      <c r="JS365" s="151"/>
      <c r="JT365" s="151"/>
      <c r="JU365" s="151"/>
      <c r="JV365" s="151"/>
      <c r="JW365" s="151"/>
      <c r="JX365" s="151"/>
      <c r="JY365" s="151"/>
      <c r="JZ365" s="151"/>
      <c r="KA365" s="151"/>
      <c r="KB365" s="151"/>
      <c r="KC365" s="151"/>
      <c r="KD365" s="151"/>
      <c r="KE365" s="151"/>
      <c r="KF365" s="151"/>
      <c r="KG365" s="151"/>
      <c r="KH365" s="151"/>
      <c r="KI365" s="151"/>
      <c r="KJ365" s="151"/>
      <c r="KK365" s="151"/>
      <c r="KL365" s="151"/>
      <c r="KM365" s="151"/>
      <c r="KN365" s="151"/>
      <c r="KO365" s="151"/>
      <c r="KP365" s="151"/>
      <c r="KQ365" s="151"/>
      <c r="KR365" s="151"/>
      <c r="KS365" s="151"/>
      <c r="KT365" s="151"/>
      <c r="KU365" s="151"/>
      <c r="KV365" s="151"/>
      <c r="KW365" s="151"/>
      <c r="KX365" s="151"/>
      <c r="KY365" s="151"/>
      <c r="KZ365" s="151"/>
      <c r="LA365" s="151"/>
      <c r="LB365" s="151"/>
      <c r="LC365" s="151"/>
      <c r="LD365" s="151"/>
      <c r="LE365" s="151"/>
      <c r="LF365" s="151"/>
      <c r="LG365" s="151"/>
      <c r="LH365" s="151"/>
      <c r="LI365" s="151"/>
      <c r="LJ365" s="151"/>
      <c r="LK365" s="151"/>
      <c r="LL365" s="151"/>
      <c r="LM365" s="151"/>
      <c r="LN365" s="151"/>
      <c r="LO365" s="151"/>
      <c r="LP365" s="151"/>
      <c r="LQ365" s="151"/>
      <c r="LR365" s="151"/>
      <c r="LS365" s="151"/>
      <c r="LT365" s="151"/>
      <c r="LU365" s="151"/>
      <c r="LV365" s="151"/>
      <c r="LW365" s="151"/>
      <c r="LX365" s="151"/>
      <c r="LY365" s="151"/>
      <c r="LZ365" s="151"/>
      <c r="MA365" s="151"/>
      <c r="MB365" s="151"/>
      <c r="MC365" s="151">
        <v>9</v>
      </c>
      <c r="MD365" s="151"/>
      <c r="ME365" s="151">
        <v>57</v>
      </c>
      <c r="MF365" s="151"/>
      <c r="MG365" s="151"/>
      <c r="MH365" s="151"/>
      <c r="MI365" s="151"/>
      <c r="MJ365" s="151"/>
      <c r="MK365" s="151"/>
      <c r="ML365" s="151"/>
      <c r="MM365" s="151"/>
      <c r="MN365" s="151"/>
      <c r="MO365" s="151"/>
      <c r="MP365" s="151"/>
      <c r="MQ365" s="151"/>
      <c r="MR365" s="151"/>
      <c r="MS365" s="151"/>
      <c r="MT365" s="151">
        <v>10184</v>
      </c>
      <c r="MU365" s="151"/>
      <c r="MV365" s="151"/>
      <c r="MW365" s="151">
        <v>3423</v>
      </c>
      <c r="MX365" s="151"/>
      <c r="MY365" s="151">
        <v>3</v>
      </c>
      <c r="MZ365" s="151">
        <v>215</v>
      </c>
      <c r="NA365" s="151">
        <v>2818</v>
      </c>
      <c r="NB365" s="151"/>
      <c r="NC365" s="151"/>
      <c r="ND365" s="151"/>
      <c r="NE365" s="151"/>
      <c r="NF365" s="151"/>
      <c r="NG365" s="151"/>
      <c r="NH365" s="151"/>
      <c r="NI365" s="151"/>
      <c r="NJ365" s="151"/>
      <c r="NK365" s="151"/>
      <c r="NL365" s="151"/>
      <c r="NM365" s="151"/>
      <c r="NN365" s="151"/>
      <c r="NO365" s="151"/>
      <c r="NP365" s="151"/>
      <c r="NQ365" s="151"/>
      <c r="NR365" s="151"/>
      <c r="NS365" s="151"/>
      <c r="NT365" s="151"/>
      <c r="NU365" s="151"/>
      <c r="NV365" s="151"/>
      <c r="NW365" s="151"/>
      <c r="NX365" s="151"/>
      <c r="NY365" s="151"/>
      <c r="NZ365" s="151"/>
      <c r="OA365" s="151"/>
      <c r="OB365" s="151"/>
      <c r="OC365" s="151"/>
      <c r="OD365" s="151"/>
      <c r="OE365" s="151"/>
      <c r="OF365" s="151"/>
      <c r="OG365" s="151"/>
      <c r="OH365" s="151"/>
      <c r="OI365" s="151"/>
      <c r="OJ365" s="151"/>
      <c r="OK365" s="151">
        <v>68</v>
      </c>
      <c r="OL365" s="151"/>
      <c r="OM365" s="151"/>
      <c r="ON365" s="151"/>
      <c r="OO365" s="152"/>
      <c r="OP365" s="142">
        <v>16778</v>
      </c>
      <c r="OQ365" s="153">
        <v>38265</v>
      </c>
      <c r="OR365" s="151"/>
      <c r="OS365" s="151"/>
      <c r="OT365" s="151"/>
      <c r="OU365" s="151"/>
      <c r="OV365" s="151"/>
      <c r="OW365" s="151">
        <v>100</v>
      </c>
      <c r="OX365" s="151">
        <v>-15</v>
      </c>
      <c r="OY365" s="151"/>
      <c r="OZ365" s="151"/>
      <c r="PA365" s="151"/>
      <c r="PB365" s="151"/>
      <c r="PC365" s="151"/>
      <c r="PD365" s="151"/>
      <c r="PE365" s="151"/>
      <c r="PF365" s="151"/>
      <c r="PG365" s="151"/>
      <c r="PH365" s="151"/>
      <c r="PI365" s="151"/>
      <c r="PJ365" s="154"/>
      <c r="PK365" s="142">
        <v>38350</v>
      </c>
      <c r="PL365" s="142">
        <v>55128</v>
      </c>
    </row>
    <row r="366" spans="1:428" ht="15" x14ac:dyDescent="0.25">
      <c r="A366" s="156">
        <v>621600</v>
      </c>
      <c r="B366" s="157" t="s">
        <v>744</v>
      </c>
      <c r="C366" s="147" t="s">
        <v>543</v>
      </c>
      <c r="D366" s="153"/>
      <c r="E366" s="151"/>
      <c r="F366" s="151"/>
      <c r="G366" s="151"/>
      <c r="H366" s="151"/>
      <c r="I366" s="151"/>
      <c r="J366" s="151"/>
      <c r="K366" s="151"/>
      <c r="L366" s="151"/>
      <c r="M366" s="151"/>
      <c r="N366" s="151"/>
      <c r="O366" s="151"/>
      <c r="P366" s="151"/>
      <c r="Q366" s="151"/>
      <c r="R366" s="151"/>
      <c r="S366" s="151"/>
      <c r="T366" s="151"/>
      <c r="U366" s="151"/>
      <c r="V366" s="151"/>
      <c r="W366" s="151"/>
      <c r="X366" s="151"/>
      <c r="Y366" s="151"/>
      <c r="Z366" s="151"/>
      <c r="AA366" s="151"/>
      <c r="AB366" s="151"/>
      <c r="AC366" s="151"/>
      <c r="AD366" s="151"/>
      <c r="AE366" s="151"/>
      <c r="AF366" s="151"/>
      <c r="AG366" s="151"/>
      <c r="AH366" s="151"/>
      <c r="AI366" s="151"/>
      <c r="AJ366" s="151"/>
      <c r="AK366" s="151"/>
      <c r="AL366" s="151"/>
      <c r="AM366" s="151"/>
      <c r="AN366" s="151"/>
      <c r="AO366" s="151"/>
      <c r="AP366" s="151"/>
      <c r="AQ366" s="151"/>
      <c r="AR366" s="151"/>
      <c r="AS366" s="151"/>
      <c r="AT366" s="151"/>
      <c r="AU366" s="151"/>
      <c r="AV366" s="151"/>
      <c r="AW366" s="151"/>
      <c r="AX366" s="151"/>
      <c r="AY366" s="151"/>
      <c r="AZ366" s="151"/>
      <c r="BA366" s="151"/>
      <c r="BB366" s="151"/>
      <c r="BC366" s="151"/>
      <c r="BD366" s="151"/>
      <c r="BE366" s="151"/>
      <c r="BF366" s="151"/>
      <c r="BG366" s="151"/>
      <c r="BH366" s="151"/>
      <c r="BI366" s="151"/>
      <c r="BJ366" s="151"/>
      <c r="BK366" s="151"/>
      <c r="BL366" s="151"/>
      <c r="BM366" s="151"/>
      <c r="BN366" s="151"/>
      <c r="BO366" s="151"/>
      <c r="BP366" s="151"/>
      <c r="BQ366" s="151"/>
      <c r="BR366" s="151"/>
      <c r="BS366" s="151"/>
      <c r="BT366" s="151"/>
      <c r="BU366" s="151"/>
      <c r="BV366" s="151"/>
      <c r="BW366" s="151"/>
      <c r="BX366" s="151"/>
      <c r="BY366" s="151"/>
      <c r="BZ366" s="151"/>
      <c r="CA366" s="151"/>
      <c r="CB366" s="151"/>
      <c r="CC366" s="151"/>
      <c r="CD366" s="151"/>
      <c r="CE366" s="151"/>
      <c r="CF366" s="151"/>
      <c r="CG366" s="151"/>
      <c r="CH366" s="151"/>
      <c r="CI366" s="151"/>
      <c r="CJ366" s="151"/>
      <c r="CK366" s="151"/>
      <c r="CL366" s="151"/>
      <c r="CM366" s="151"/>
      <c r="CN366" s="151"/>
      <c r="CO366" s="151"/>
      <c r="CP366" s="151"/>
      <c r="CQ366" s="151"/>
      <c r="CR366" s="151"/>
      <c r="CS366" s="151"/>
      <c r="CT366" s="151"/>
      <c r="CU366" s="151"/>
      <c r="CV366" s="151"/>
      <c r="CW366" s="151"/>
      <c r="CX366" s="151"/>
      <c r="CY366" s="151"/>
      <c r="CZ366" s="151"/>
      <c r="DA366" s="151"/>
      <c r="DB366" s="151"/>
      <c r="DC366" s="151"/>
      <c r="DD366" s="151"/>
      <c r="DE366" s="151"/>
      <c r="DF366" s="151"/>
      <c r="DG366" s="151"/>
      <c r="DH366" s="151"/>
      <c r="DI366" s="151"/>
      <c r="DJ366" s="151"/>
      <c r="DK366" s="151"/>
      <c r="DL366" s="151"/>
      <c r="DM366" s="151"/>
      <c r="DN366" s="151"/>
      <c r="DO366" s="151"/>
      <c r="DP366" s="151"/>
      <c r="DQ366" s="151"/>
      <c r="DR366" s="151"/>
      <c r="DS366" s="151"/>
      <c r="DT366" s="151"/>
      <c r="DU366" s="151"/>
      <c r="DV366" s="151"/>
      <c r="DW366" s="151"/>
      <c r="DX366" s="151"/>
      <c r="DY366" s="151"/>
      <c r="DZ366" s="151"/>
      <c r="EA366" s="151"/>
      <c r="EB366" s="151"/>
      <c r="EC366" s="151"/>
      <c r="ED366" s="151"/>
      <c r="EE366" s="151"/>
      <c r="EF366" s="151"/>
      <c r="EG366" s="151"/>
      <c r="EH366" s="151"/>
      <c r="EI366" s="151"/>
      <c r="EJ366" s="151"/>
      <c r="EK366" s="151"/>
      <c r="EL366" s="151"/>
      <c r="EM366" s="151"/>
      <c r="EN366" s="151"/>
      <c r="EO366" s="151"/>
      <c r="EP366" s="151"/>
      <c r="EQ366" s="151"/>
      <c r="ER366" s="151"/>
      <c r="ES366" s="151"/>
      <c r="ET366" s="151"/>
      <c r="EU366" s="151"/>
      <c r="EV366" s="151"/>
      <c r="EW366" s="151"/>
      <c r="EX366" s="151"/>
      <c r="EY366" s="151"/>
      <c r="EZ366" s="151"/>
      <c r="FA366" s="151"/>
      <c r="FB366" s="151"/>
      <c r="FC366" s="151"/>
      <c r="FD366" s="151"/>
      <c r="FE366" s="151"/>
      <c r="FF366" s="151"/>
      <c r="FG366" s="151"/>
      <c r="FH366" s="151"/>
      <c r="FI366" s="151"/>
      <c r="FJ366" s="151"/>
      <c r="FK366" s="151"/>
      <c r="FL366" s="151"/>
      <c r="FM366" s="151"/>
      <c r="FN366" s="151"/>
      <c r="FO366" s="151"/>
      <c r="FP366" s="151"/>
      <c r="FQ366" s="151"/>
      <c r="FR366" s="151"/>
      <c r="FS366" s="151"/>
      <c r="FT366" s="151"/>
      <c r="FU366" s="151"/>
      <c r="FV366" s="151"/>
      <c r="FW366" s="151"/>
      <c r="FX366" s="151"/>
      <c r="FY366" s="151"/>
      <c r="FZ366" s="151"/>
      <c r="GA366" s="151"/>
      <c r="GB366" s="151"/>
      <c r="GC366" s="151"/>
      <c r="GD366" s="151"/>
      <c r="GE366" s="151"/>
      <c r="GF366" s="151"/>
      <c r="GG366" s="151"/>
      <c r="GH366" s="151"/>
      <c r="GI366" s="151"/>
      <c r="GJ366" s="151"/>
      <c r="GK366" s="151"/>
      <c r="GL366" s="151"/>
      <c r="GM366" s="151"/>
      <c r="GN366" s="151"/>
      <c r="GO366" s="151"/>
      <c r="GP366" s="151"/>
      <c r="GQ366" s="151"/>
      <c r="GR366" s="151"/>
      <c r="GS366" s="151"/>
      <c r="GT366" s="151"/>
      <c r="GU366" s="151"/>
      <c r="GV366" s="151"/>
      <c r="GW366" s="151"/>
      <c r="GX366" s="151"/>
      <c r="GY366" s="151"/>
      <c r="GZ366" s="151"/>
      <c r="HA366" s="151"/>
      <c r="HB366" s="151"/>
      <c r="HC366" s="151"/>
      <c r="HD366" s="151"/>
      <c r="HE366" s="151"/>
      <c r="HF366" s="151"/>
      <c r="HG366" s="151"/>
      <c r="HH366" s="151"/>
      <c r="HI366" s="151"/>
      <c r="HJ366" s="151"/>
      <c r="HK366" s="151"/>
      <c r="HL366" s="151"/>
      <c r="HM366" s="151"/>
      <c r="HN366" s="151"/>
      <c r="HO366" s="151"/>
      <c r="HP366" s="151"/>
      <c r="HQ366" s="151"/>
      <c r="HR366" s="151"/>
      <c r="HS366" s="151"/>
      <c r="HT366" s="151"/>
      <c r="HU366" s="151"/>
      <c r="HV366" s="151"/>
      <c r="HW366" s="151"/>
      <c r="HX366" s="151"/>
      <c r="HY366" s="151"/>
      <c r="HZ366" s="151"/>
      <c r="IA366" s="151"/>
      <c r="IB366" s="151"/>
      <c r="IC366" s="151"/>
      <c r="ID366" s="151"/>
      <c r="IE366" s="151"/>
      <c r="IF366" s="151"/>
      <c r="IG366" s="151"/>
      <c r="IH366" s="151"/>
      <c r="II366" s="151"/>
      <c r="IJ366" s="151"/>
      <c r="IK366" s="151"/>
      <c r="IL366" s="151"/>
      <c r="IM366" s="151"/>
      <c r="IN366" s="151"/>
      <c r="IO366" s="151"/>
      <c r="IP366" s="151"/>
      <c r="IQ366" s="151"/>
      <c r="IR366" s="151"/>
      <c r="IS366" s="151"/>
      <c r="IT366" s="151"/>
      <c r="IU366" s="151"/>
      <c r="IV366" s="151"/>
      <c r="IW366" s="151"/>
      <c r="IX366" s="151"/>
      <c r="IY366" s="151"/>
      <c r="IZ366" s="151"/>
      <c r="JA366" s="151"/>
      <c r="JB366" s="151"/>
      <c r="JC366" s="151"/>
      <c r="JD366" s="151"/>
      <c r="JE366" s="151"/>
      <c r="JF366" s="151"/>
      <c r="JG366" s="151"/>
      <c r="JH366" s="151"/>
      <c r="JI366" s="151"/>
      <c r="JJ366" s="151"/>
      <c r="JK366" s="151"/>
      <c r="JL366" s="151"/>
      <c r="JM366" s="151"/>
      <c r="JN366" s="151"/>
      <c r="JO366" s="151"/>
      <c r="JP366" s="151"/>
      <c r="JQ366" s="151"/>
      <c r="JR366" s="151"/>
      <c r="JS366" s="151"/>
      <c r="JT366" s="151"/>
      <c r="JU366" s="151"/>
      <c r="JV366" s="151"/>
      <c r="JW366" s="151"/>
      <c r="JX366" s="151"/>
      <c r="JY366" s="151"/>
      <c r="JZ366" s="151"/>
      <c r="KA366" s="151"/>
      <c r="KB366" s="151"/>
      <c r="KC366" s="151"/>
      <c r="KD366" s="151"/>
      <c r="KE366" s="151"/>
      <c r="KF366" s="151"/>
      <c r="KG366" s="151"/>
      <c r="KH366" s="151"/>
      <c r="KI366" s="151"/>
      <c r="KJ366" s="151"/>
      <c r="KK366" s="151"/>
      <c r="KL366" s="151"/>
      <c r="KM366" s="151"/>
      <c r="KN366" s="151"/>
      <c r="KO366" s="151"/>
      <c r="KP366" s="151"/>
      <c r="KQ366" s="151"/>
      <c r="KR366" s="151"/>
      <c r="KS366" s="151"/>
      <c r="KT366" s="151"/>
      <c r="KU366" s="151"/>
      <c r="KV366" s="151"/>
      <c r="KW366" s="151"/>
      <c r="KX366" s="151"/>
      <c r="KY366" s="151"/>
      <c r="KZ366" s="151"/>
      <c r="LA366" s="151"/>
      <c r="LB366" s="151"/>
      <c r="LC366" s="151"/>
      <c r="LD366" s="151"/>
      <c r="LE366" s="151"/>
      <c r="LF366" s="151"/>
      <c r="LG366" s="151"/>
      <c r="LH366" s="151"/>
      <c r="LI366" s="151"/>
      <c r="LJ366" s="151"/>
      <c r="LK366" s="151"/>
      <c r="LL366" s="151"/>
      <c r="LM366" s="151"/>
      <c r="LN366" s="151"/>
      <c r="LO366" s="151"/>
      <c r="LP366" s="151"/>
      <c r="LQ366" s="151"/>
      <c r="LR366" s="151"/>
      <c r="LS366" s="151"/>
      <c r="LT366" s="151"/>
      <c r="LU366" s="151"/>
      <c r="LV366" s="151"/>
      <c r="LW366" s="151"/>
      <c r="LX366" s="151"/>
      <c r="LY366" s="151"/>
      <c r="LZ366" s="151"/>
      <c r="MA366" s="151"/>
      <c r="MB366" s="151"/>
      <c r="MC366" s="151"/>
      <c r="MD366" s="151"/>
      <c r="ME366" s="151"/>
      <c r="MF366" s="151"/>
      <c r="MG366" s="151"/>
      <c r="MH366" s="151"/>
      <c r="MI366" s="151"/>
      <c r="MJ366" s="151"/>
      <c r="MK366" s="151"/>
      <c r="ML366" s="151"/>
      <c r="MM366" s="151"/>
      <c r="MN366" s="151"/>
      <c r="MO366" s="151"/>
      <c r="MP366" s="151"/>
      <c r="MQ366" s="151"/>
      <c r="MR366" s="151"/>
      <c r="MS366" s="151"/>
      <c r="MT366" s="151"/>
      <c r="MU366" s="151"/>
      <c r="MV366" s="151"/>
      <c r="MW366" s="151"/>
      <c r="MX366" s="151"/>
      <c r="MY366" s="151"/>
      <c r="MZ366" s="151"/>
      <c r="NA366" s="151"/>
      <c r="NB366" s="151"/>
      <c r="NC366" s="151"/>
      <c r="ND366" s="151"/>
      <c r="NE366" s="151"/>
      <c r="NF366" s="151"/>
      <c r="NG366" s="151"/>
      <c r="NH366" s="151"/>
      <c r="NI366" s="151"/>
      <c r="NJ366" s="151"/>
      <c r="NK366" s="151"/>
      <c r="NL366" s="151"/>
      <c r="NM366" s="151"/>
      <c r="NN366" s="151"/>
      <c r="NO366" s="151"/>
      <c r="NP366" s="151"/>
      <c r="NQ366" s="151"/>
      <c r="NR366" s="151"/>
      <c r="NS366" s="151"/>
      <c r="NT366" s="151"/>
      <c r="NU366" s="151"/>
      <c r="NV366" s="151"/>
      <c r="NW366" s="151"/>
      <c r="NX366" s="151"/>
      <c r="NY366" s="151"/>
      <c r="NZ366" s="151"/>
      <c r="OA366" s="151"/>
      <c r="OB366" s="151"/>
      <c r="OC366" s="151"/>
      <c r="OD366" s="151"/>
      <c r="OE366" s="151"/>
      <c r="OF366" s="151"/>
      <c r="OG366" s="151"/>
      <c r="OH366" s="151"/>
      <c r="OI366" s="151"/>
      <c r="OJ366" s="151"/>
      <c r="OK366" s="151"/>
      <c r="OL366" s="151"/>
      <c r="OM366" s="151"/>
      <c r="ON366" s="151"/>
      <c r="OO366" s="152"/>
      <c r="OP366" s="142"/>
      <c r="OQ366" s="153">
        <v>107517</v>
      </c>
      <c r="OR366" s="151"/>
      <c r="OS366" s="151"/>
      <c r="OT366" s="151"/>
      <c r="OU366" s="151"/>
      <c r="OV366" s="151"/>
      <c r="OW366" s="151">
        <v>100</v>
      </c>
      <c r="OX366" s="151">
        <v>-15</v>
      </c>
      <c r="OY366" s="151"/>
      <c r="OZ366" s="151"/>
      <c r="PA366" s="151"/>
      <c r="PB366" s="151"/>
      <c r="PC366" s="151"/>
      <c r="PD366" s="151"/>
      <c r="PE366" s="151"/>
      <c r="PF366" s="151"/>
      <c r="PG366" s="151"/>
      <c r="PH366" s="151"/>
      <c r="PI366" s="151"/>
      <c r="PJ366" s="154"/>
      <c r="PK366" s="142">
        <v>107602</v>
      </c>
      <c r="PL366" s="142">
        <v>107602</v>
      </c>
    </row>
    <row r="367" spans="1:428" ht="15" x14ac:dyDescent="0.25">
      <c r="A367" s="156">
        <v>621900</v>
      </c>
      <c r="B367" s="157" t="s">
        <v>744</v>
      </c>
      <c r="C367" s="147" t="s">
        <v>544</v>
      </c>
      <c r="D367" s="153"/>
      <c r="E367" s="151"/>
      <c r="F367" s="151"/>
      <c r="G367" s="151"/>
      <c r="H367" s="151"/>
      <c r="I367" s="151"/>
      <c r="J367" s="151"/>
      <c r="K367" s="151"/>
      <c r="L367" s="151"/>
      <c r="M367" s="151"/>
      <c r="N367" s="151"/>
      <c r="O367" s="151"/>
      <c r="P367" s="151"/>
      <c r="Q367" s="151"/>
      <c r="R367" s="151"/>
      <c r="S367" s="151"/>
      <c r="T367" s="151"/>
      <c r="U367" s="151"/>
      <c r="V367" s="151"/>
      <c r="W367" s="151"/>
      <c r="X367" s="151"/>
      <c r="Y367" s="151"/>
      <c r="Z367" s="151"/>
      <c r="AA367" s="151"/>
      <c r="AB367" s="151"/>
      <c r="AC367" s="151"/>
      <c r="AD367" s="151"/>
      <c r="AE367" s="151"/>
      <c r="AF367" s="151"/>
      <c r="AG367" s="151"/>
      <c r="AH367" s="151"/>
      <c r="AI367" s="151"/>
      <c r="AJ367" s="151"/>
      <c r="AK367" s="151"/>
      <c r="AL367" s="151"/>
      <c r="AM367" s="151"/>
      <c r="AN367" s="151"/>
      <c r="AO367" s="151"/>
      <c r="AP367" s="151"/>
      <c r="AQ367" s="151"/>
      <c r="AR367" s="151"/>
      <c r="AS367" s="151"/>
      <c r="AT367" s="151"/>
      <c r="AU367" s="151"/>
      <c r="AV367" s="151"/>
      <c r="AW367" s="151"/>
      <c r="AX367" s="151"/>
      <c r="AY367" s="151"/>
      <c r="AZ367" s="151"/>
      <c r="BA367" s="151"/>
      <c r="BB367" s="151"/>
      <c r="BC367" s="151"/>
      <c r="BD367" s="151"/>
      <c r="BE367" s="151"/>
      <c r="BF367" s="151"/>
      <c r="BG367" s="151"/>
      <c r="BH367" s="151"/>
      <c r="BI367" s="151"/>
      <c r="BJ367" s="151"/>
      <c r="BK367" s="151"/>
      <c r="BL367" s="151"/>
      <c r="BM367" s="151"/>
      <c r="BN367" s="151"/>
      <c r="BO367" s="151"/>
      <c r="BP367" s="151"/>
      <c r="BQ367" s="151"/>
      <c r="BR367" s="151"/>
      <c r="BS367" s="151"/>
      <c r="BT367" s="151"/>
      <c r="BU367" s="151"/>
      <c r="BV367" s="151"/>
      <c r="BW367" s="151"/>
      <c r="BX367" s="151"/>
      <c r="BY367" s="151"/>
      <c r="BZ367" s="151"/>
      <c r="CA367" s="151"/>
      <c r="CB367" s="151"/>
      <c r="CC367" s="151"/>
      <c r="CD367" s="151"/>
      <c r="CE367" s="151"/>
      <c r="CF367" s="151"/>
      <c r="CG367" s="151"/>
      <c r="CH367" s="151"/>
      <c r="CI367" s="151"/>
      <c r="CJ367" s="151"/>
      <c r="CK367" s="151"/>
      <c r="CL367" s="151"/>
      <c r="CM367" s="151"/>
      <c r="CN367" s="151"/>
      <c r="CO367" s="151"/>
      <c r="CP367" s="151"/>
      <c r="CQ367" s="151"/>
      <c r="CR367" s="151"/>
      <c r="CS367" s="151"/>
      <c r="CT367" s="151"/>
      <c r="CU367" s="151"/>
      <c r="CV367" s="151"/>
      <c r="CW367" s="151"/>
      <c r="CX367" s="151"/>
      <c r="CY367" s="151"/>
      <c r="CZ367" s="151"/>
      <c r="DA367" s="151"/>
      <c r="DB367" s="151"/>
      <c r="DC367" s="151"/>
      <c r="DD367" s="151"/>
      <c r="DE367" s="151"/>
      <c r="DF367" s="151"/>
      <c r="DG367" s="151"/>
      <c r="DH367" s="151"/>
      <c r="DI367" s="151"/>
      <c r="DJ367" s="151"/>
      <c r="DK367" s="151"/>
      <c r="DL367" s="151"/>
      <c r="DM367" s="151"/>
      <c r="DN367" s="151"/>
      <c r="DO367" s="151"/>
      <c r="DP367" s="151"/>
      <c r="DQ367" s="151"/>
      <c r="DR367" s="151"/>
      <c r="DS367" s="151"/>
      <c r="DT367" s="151"/>
      <c r="DU367" s="151"/>
      <c r="DV367" s="151"/>
      <c r="DW367" s="151"/>
      <c r="DX367" s="151"/>
      <c r="DY367" s="151"/>
      <c r="DZ367" s="151"/>
      <c r="EA367" s="151"/>
      <c r="EB367" s="151"/>
      <c r="EC367" s="151"/>
      <c r="ED367" s="151"/>
      <c r="EE367" s="151"/>
      <c r="EF367" s="151"/>
      <c r="EG367" s="151"/>
      <c r="EH367" s="151"/>
      <c r="EI367" s="151"/>
      <c r="EJ367" s="151"/>
      <c r="EK367" s="151"/>
      <c r="EL367" s="151"/>
      <c r="EM367" s="151"/>
      <c r="EN367" s="151"/>
      <c r="EO367" s="151"/>
      <c r="EP367" s="151"/>
      <c r="EQ367" s="151"/>
      <c r="ER367" s="151"/>
      <c r="ES367" s="151"/>
      <c r="ET367" s="151"/>
      <c r="EU367" s="151"/>
      <c r="EV367" s="151"/>
      <c r="EW367" s="151"/>
      <c r="EX367" s="151"/>
      <c r="EY367" s="151"/>
      <c r="EZ367" s="151"/>
      <c r="FA367" s="151"/>
      <c r="FB367" s="151"/>
      <c r="FC367" s="151"/>
      <c r="FD367" s="151"/>
      <c r="FE367" s="151"/>
      <c r="FF367" s="151"/>
      <c r="FG367" s="151"/>
      <c r="FH367" s="151"/>
      <c r="FI367" s="151"/>
      <c r="FJ367" s="151"/>
      <c r="FK367" s="151"/>
      <c r="FL367" s="151"/>
      <c r="FM367" s="151"/>
      <c r="FN367" s="151"/>
      <c r="FO367" s="151"/>
      <c r="FP367" s="151"/>
      <c r="FQ367" s="151"/>
      <c r="FR367" s="151"/>
      <c r="FS367" s="151"/>
      <c r="FT367" s="151"/>
      <c r="FU367" s="151"/>
      <c r="FV367" s="151"/>
      <c r="FW367" s="151"/>
      <c r="FX367" s="151"/>
      <c r="FY367" s="151"/>
      <c r="FZ367" s="151"/>
      <c r="GA367" s="151"/>
      <c r="GB367" s="151"/>
      <c r="GC367" s="151"/>
      <c r="GD367" s="151"/>
      <c r="GE367" s="151"/>
      <c r="GF367" s="151"/>
      <c r="GG367" s="151"/>
      <c r="GH367" s="151"/>
      <c r="GI367" s="151"/>
      <c r="GJ367" s="151"/>
      <c r="GK367" s="151"/>
      <c r="GL367" s="151"/>
      <c r="GM367" s="151"/>
      <c r="GN367" s="151"/>
      <c r="GO367" s="151"/>
      <c r="GP367" s="151"/>
      <c r="GQ367" s="151"/>
      <c r="GR367" s="151"/>
      <c r="GS367" s="151"/>
      <c r="GT367" s="151"/>
      <c r="GU367" s="151"/>
      <c r="GV367" s="151"/>
      <c r="GW367" s="151"/>
      <c r="GX367" s="151"/>
      <c r="GY367" s="151"/>
      <c r="GZ367" s="151"/>
      <c r="HA367" s="151"/>
      <c r="HB367" s="151"/>
      <c r="HC367" s="151"/>
      <c r="HD367" s="151"/>
      <c r="HE367" s="151"/>
      <c r="HF367" s="151"/>
      <c r="HG367" s="151"/>
      <c r="HH367" s="151"/>
      <c r="HI367" s="151"/>
      <c r="HJ367" s="151"/>
      <c r="HK367" s="151"/>
      <c r="HL367" s="151"/>
      <c r="HM367" s="151"/>
      <c r="HN367" s="151"/>
      <c r="HO367" s="151"/>
      <c r="HP367" s="151"/>
      <c r="HQ367" s="151"/>
      <c r="HR367" s="151"/>
      <c r="HS367" s="151"/>
      <c r="HT367" s="151"/>
      <c r="HU367" s="151"/>
      <c r="HV367" s="151"/>
      <c r="HW367" s="151"/>
      <c r="HX367" s="151"/>
      <c r="HY367" s="151"/>
      <c r="HZ367" s="151"/>
      <c r="IA367" s="151"/>
      <c r="IB367" s="151"/>
      <c r="IC367" s="151"/>
      <c r="ID367" s="151"/>
      <c r="IE367" s="151"/>
      <c r="IF367" s="151"/>
      <c r="IG367" s="151"/>
      <c r="IH367" s="151"/>
      <c r="II367" s="151"/>
      <c r="IJ367" s="151"/>
      <c r="IK367" s="151"/>
      <c r="IL367" s="151"/>
      <c r="IM367" s="151"/>
      <c r="IN367" s="151"/>
      <c r="IO367" s="151"/>
      <c r="IP367" s="151"/>
      <c r="IQ367" s="151"/>
      <c r="IR367" s="151"/>
      <c r="IS367" s="151"/>
      <c r="IT367" s="151"/>
      <c r="IU367" s="151"/>
      <c r="IV367" s="151"/>
      <c r="IW367" s="151"/>
      <c r="IX367" s="151"/>
      <c r="IY367" s="151"/>
      <c r="IZ367" s="151"/>
      <c r="JA367" s="151"/>
      <c r="JB367" s="151"/>
      <c r="JC367" s="151"/>
      <c r="JD367" s="151"/>
      <c r="JE367" s="151"/>
      <c r="JF367" s="151"/>
      <c r="JG367" s="151"/>
      <c r="JH367" s="151"/>
      <c r="JI367" s="151"/>
      <c r="JJ367" s="151"/>
      <c r="JK367" s="151"/>
      <c r="JL367" s="151"/>
      <c r="JM367" s="151"/>
      <c r="JN367" s="151"/>
      <c r="JO367" s="151"/>
      <c r="JP367" s="151"/>
      <c r="JQ367" s="151"/>
      <c r="JR367" s="151"/>
      <c r="JS367" s="151"/>
      <c r="JT367" s="151"/>
      <c r="JU367" s="151"/>
      <c r="JV367" s="151"/>
      <c r="JW367" s="151"/>
      <c r="JX367" s="151"/>
      <c r="JY367" s="151"/>
      <c r="JZ367" s="151"/>
      <c r="KA367" s="151"/>
      <c r="KB367" s="151"/>
      <c r="KC367" s="151"/>
      <c r="KD367" s="151"/>
      <c r="KE367" s="151"/>
      <c r="KF367" s="151"/>
      <c r="KG367" s="151"/>
      <c r="KH367" s="151"/>
      <c r="KI367" s="151"/>
      <c r="KJ367" s="151"/>
      <c r="KK367" s="151"/>
      <c r="KL367" s="151"/>
      <c r="KM367" s="151"/>
      <c r="KN367" s="151"/>
      <c r="KO367" s="151"/>
      <c r="KP367" s="151"/>
      <c r="KQ367" s="151"/>
      <c r="KR367" s="151"/>
      <c r="KS367" s="151"/>
      <c r="KT367" s="151"/>
      <c r="KU367" s="151"/>
      <c r="KV367" s="151"/>
      <c r="KW367" s="151"/>
      <c r="KX367" s="151"/>
      <c r="KY367" s="151"/>
      <c r="KZ367" s="151"/>
      <c r="LA367" s="151"/>
      <c r="LB367" s="151"/>
      <c r="LC367" s="151"/>
      <c r="LD367" s="151"/>
      <c r="LE367" s="151"/>
      <c r="LF367" s="151"/>
      <c r="LG367" s="151"/>
      <c r="LH367" s="151"/>
      <c r="LI367" s="151"/>
      <c r="LJ367" s="151"/>
      <c r="LK367" s="151"/>
      <c r="LL367" s="151"/>
      <c r="LM367" s="151"/>
      <c r="LN367" s="151"/>
      <c r="LO367" s="151"/>
      <c r="LP367" s="151"/>
      <c r="LQ367" s="151"/>
      <c r="LR367" s="151"/>
      <c r="LS367" s="151"/>
      <c r="LT367" s="151"/>
      <c r="LU367" s="151"/>
      <c r="LV367" s="151"/>
      <c r="LW367" s="151"/>
      <c r="LX367" s="151"/>
      <c r="LY367" s="151"/>
      <c r="LZ367" s="151"/>
      <c r="MA367" s="151"/>
      <c r="MB367" s="151"/>
      <c r="MC367" s="151"/>
      <c r="MD367" s="151"/>
      <c r="ME367" s="151"/>
      <c r="MF367" s="151"/>
      <c r="MG367" s="151"/>
      <c r="MH367" s="151"/>
      <c r="MI367" s="151"/>
      <c r="MJ367" s="151"/>
      <c r="MK367" s="151"/>
      <c r="ML367" s="151"/>
      <c r="MM367" s="151"/>
      <c r="MN367" s="151"/>
      <c r="MO367" s="151">
        <v>76</v>
      </c>
      <c r="MP367" s="151"/>
      <c r="MQ367" s="151"/>
      <c r="MR367" s="151"/>
      <c r="MS367" s="151"/>
      <c r="MT367" s="151"/>
      <c r="MU367" s="151"/>
      <c r="MV367" s="151"/>
      <c r="MW367" s="151">
        <v>461</v>
      </c>
      <c r="MX367" s="151"/>
      <c r="MY367" s="151"/>
      <c r="MZ367" s="151"/>
      <c r="NA367" s="151">
        <v>5868</v>
      </c>
      <c r="NB367" s="151">
        <v>60</v>
      </c>
      <c r="NC367" s="151"/>
      <c r="ND367" s="151"/>
      <c r="NE367" s="151"/>
      <c r="NF367" s="151"/>
      <c r="NG367" s="151"/>
      <c r="NH367" s="151">
        <v>31</v>
      </c>
      <c r="NI367" s="151"/>
      <c r="NJ367" s="151">
        <v>62</v>
      </c>
      <c r="NK367" s="151"/>
      <c r="NL367" s="151">
        <v>2</v>
      </c>
      <c r="NM367" s="151"/>
      <c r="NN367" s="151"/>
      <c r="NO367" s="151"/>
      <c r="NP367" s="151"/>
      <c r="NQ367" s="151"/>
      <c r="NR367" s="151"/>
      <c r="NS367" s="151"/>
      <c r="NT367" s="151"/>
      <c r="NU367" s="151"/>
      <c r="NV367" s="151"/>
      <c r="NW367" s="151"/>
      <c r="NX367" s="151"/>
      <c r="NY367" s="151"/>
      <c r="NZ367" s="151"/>
      <c r="OA367" s="151">
        <v>13</v>
      </c>
      <c r="OB367" s="151">
        <v>20</v>
      </c>
      <c r="OC367" s="151">
        <v>18</v>
      </c>
      <c r="OD367" s="151"/>
      <c r="OE367" s="151"/>
      <c r="OF367" s="151"/>
      <c r="OG367" s="151"/>
      <c r="OH367" s="151"/>
      <c r="OI367" s="151"/>
      <c r="OJ367" s="151"/>
      <c r="OK367" s="151">
        <v>168</v>
      </c>
      <c r="OL367" s="151"/>
      <c r="OM367" s="151"/>
      <c r="ON367" s="151"/>
      <c r="OO367" s="152"/>
      <c r="OP367" s="142">
        <v>6780</v>
      </c>
      <c r="OQ367" s="153">
        <v>29419</v>
      </c>
      <c r="OR367" s="151"/>
      <c r="OS367" s="151"/>
      <c r="OT367" s="151"/>
      <c r="OU367" s="151"/>
      <c r="OV367" s="151"/>
      <c r="OW367" s="151">
        <v>100</v>
      </c>
      <c r="OX367" s="151">
        <v>-15</v>
      </c>
      <c r="OY367" s="151"/>
      <c r="OZ367" s="151"/>
      <c r="PA367" s="151"/>
      <c r="PB367" s="151"/>
      <c r="PC367" s="151"/>
      <c r="PD367" s="151"/>
      <c r="PE367" s="151"/>
      <c r="PF367" s="151"/>
      <c r="PG367" s="151"/>
      <c r="PH367" s="151"/>
      <c r="PI367" s="151"/>
      <c r="PJ367" s="154"/>
      <c r="PK367" s="142">
        <v>29504</v>
      </c>
      <c r="PL367" s="142">
        <v>36283</v>
      </c>
    </row>
    <row r="368" spans="1:428" ht="15" x14ac:dyDescent="0.25">
      <c r="A368" s="156">
        <v>622000</v>
      </c>
      <c r="B368" s="157" t="s">
        <v>744</v>
      </c>
      <c r="C368" s="147" t="s">
        <v>545</v>
      </c>
      <c r="D368" s="153"/>
      <c r="E368" s="151"/>
      <c r="F368" s="151"/>
      <c r="G368" s="151"/>
      <c r="H368" s="151"/>
      <c r="I368" s="151"/>
      <c r="J368" s="151"/>
      <c r="K368" s="151"/>
      <c r="L368" s="151"/>
      <c r="M368" s="151"/>
      <c r="N368" s="151"/>
      <c r="O368" s="151"/>
      <c r="P368" s="151"/>
      <c r="Q368" s="151"/>
      <c r="R368" s="151"/>
      <c r="S368" s="151"/>
      <c r="T368" s="151"/>
      <c r="U368" s="151"/>
      <c r="V368" s="151"/>
      <c r="W368" s="151"/>
      <c r="X368" s="151"/>
      <c r="Y368" s="151"/>
      <c r="Z368" s="151"/>
      <c r="AA368" s="151"/>
      <c r="AB368" s="151"/>
      <c r="AC368" s="151"/>
      <c r="AD368" s="151"/>
      <c r="AE368" s="151"/>
      <c r="AF368" s="151"/>
      <c r="AG368" s="151"/>
      <c r="AH368" s="151"/>
      <c r="AI368" s="151"/>
      <c r="AJ368" s="151"/>
      <c r="AK368" s="151"/>
      <c r="AL368" s="151"/>
      <c r="AM368" s="151"/>
      <c r="AN368" s="151"/>
      <c r="AO368" s="151"/>
      <c r="AP368" s="151"/>
      <c r="AQ368" s="151"/>
      <c r="AR368" s="151"/>
      <c r="AS368" s="151"/>
      <c r="AT368" s="151"/>
      <c r="AU368" s="151"/>
      <c r="AV368" s="151"/>
      <c r="AW368" s="151"/>
      <c r="AX368" s="151"/>
      <c r="AY368" s="151"/>
      <c r="AZ368" s="151"/>
      <c r="BA368" s="151"/>
      <c r="BB368" s="151"/>
      <c r="BC368" s="151"/>
      <c r="BD368" s="151"/>
      <c r="BE368" s="151"/>
      <c r="BF368" s="151"/>
      <c r="BG368" s="151"/>
      <c r="BH368" s="151"/>
      <c r="BI368" s="151"/>
      <c r="BJ368" s="151"/>
      <c r="BK368" s="151"/>
      <c r="BL368" s="151"/>
      <c r="BM368" s="151"/>
      <c r="BN368" s="151"/>
      <c r="BO368" s="151"/>
      <c r="BP368" s="151"/>
      <c r="BQ368" s="151"/>
      <c r="BR368" s="151"/>
      <c r="BS368" s="151"/>
      <c r="BT368" s="151"/>
      <c r="BU368" s="151"/>
      <c r="BV368" s="151"/>
      <c r="BW368" s="151"/>
      <c r="BX368" s="151"/>
      <c r="BY368" s="151"/>
      <c r="BZ368" s="151"/>
      <c r="CA368" s="151"/>
      <c r="CB368" s="151"/>
      <c r="CC368" s="151"/>
      <c r="CD368" s="151"/>
      <c r="CE368" s="151"/>
      <c r="CF368" s="151"/>
      <c r="CG368" s="151"/>
      <c r="CH368" s="151"/>
      <c r="CI368" s="151"/>
      <c r="CJ368" s="151"/>
      <c r="CK368" s="151"/>
      <c r="CL368" s="151"/>
      <c r="CM368" s="151"/>
      <c r="CN368" s="151"/>
      <c r="CO368" s="151"/>
      <c r="CP368" s="151"/>
      <c r="CQ368" s="151"/>
      <c r="CR368" s="151"/>
      <c r="CS368" s="151"/>
      <c r="CT368" s="151"/>
      <c r="CU368" s="151"/>
      <c r="CV368" s="151"/>
      <c r="CW368" s="151"/>
      <c r="CX368" s="151"/>
      <c r="CY368" s="151"/>
      <c r="CZ368" s="151"/>
      <c r="DA368" s="151"/>
      <c r="DB368" s="151"/>
      <c r="DC368" s="151"/>
      <c r="DD368" s="151"/>
      <c r="DE368" s="151"/>
      <c r="DF368" s="151"/>
      <c r="DG368" s="151"/>
      <c r="DH368" s="151"/>
      <c r="DI368" s="151"/>
      <c r="DJ368" s="151"/>
      <c r="DK368" s="151"/>
      <c r="DL368" s="151"/>
      <c r="DM368" s="151"/>
      <c r="DN368" s="151"/>
      <c r="DO368" s="151"/>
      <c r="DP368" s="151"/>
      <c r="DQ368" s="151"/>
      <c r="DR368" s="151"/>
      <c r="DS368" s="151"/>
      <c r="DT368" s="151"/>
      <c r="DU368" s="151"/>
      <c r="DV368" s="151"/>
      <c r="DW368" s="151"/>
      <c r="DX368" s="151"/>
      <c r="DY368" s="151"/>
      <c r="DZ368" s="151"/>
      <c r="EA368" s="151"/>
      <c r="EB368" s="151"/>
      <c r="EC368" s="151"/>
      <c r="ED368" s="151"/>
      <c r="EE368" s="151"/>
      <c r="EF368" s="151"/>
      <c r="EG368" s="151"/>
      <c r="EH368" s="151"/>
      <c r="EI368" s="151"/>
      <c r="EJ368" s="151"/>
      <c r="EK368" s="151"/>
      <c r="EL368" s="151"/>
      <c r="EM368" s="151"/>
      <c r="EN368" s="151"/>
      <c r="EO368" s="151"/>
      <c r="EP368" s="151"/>
      <c r="EQ368" s="151"/>
      <c r="ER368" s="151"/>
      <c r="ES368" s="151"/>
      <c r="ET368" s="151"/>
      <c r="EU368" s="151"/>
      <c r="EV368" s="151"/>
      <c r="EW368" s="151"/>
      <c r="EX368" s="151"/>
      <c r="EY368" s="151"/>
      <c r="EZ368" s="151"/>
      <c r="FA368" s="151"/>
      <c r="FB368" s="151"/>
      <c r="FC368" s="151"/>
      <c r="FD368" s="151"/>
      <c r="FE368" s="151"/>
      <c r="FF368" s="151"/>
      <c r="FG368" s="151"/>
      <c r="FH368" s="151"/>
      <c r="FI368" s="151"/>
      <c r="FJ368" s="151"/>
      <c r="FK368" s="151"/>
      <c r="FL368" s="151"/>
      <c r="FM368" s="151"/>
      <c r="FN368" s="151"/>
      <c r="FO368" s="151"/>
      <c r="FP368" s="151"/>
      <c r="FQ368" s="151"/>
      <c r="FR368" s="151"/>
      <c r="FS368" s="151"/>
      <c r="FT368" s="151"/>
      <c r="FU368" s="151"/>
      <c r="FV368" s="151"/>
      <c r="FW368" s="151"/>
      <c r="FX368" s="151"/>
      <c r="FY368" s="151"/>
      <c r="FZ368" s="151"/>
      <c r="GA368" s="151"/>
      <c r="GB368" s="151"/>
      <c r="GC368" s="151"/>
      <c r="GD368" s="151"/>
      <c r="GE368" s="151"/>
      <c r="GF368" s="151"/>
      <c r="GG368" s="151"/>
      <c r="GH368" s="151"/>
      <c r="GI368" s="151"/>
      <c r="GJ368" s="151"/>
      <c r="GK368" s="151"/>
      <c r="GL368" s="151"/>
      <c r="GM368" s="151"/>
      <c r="GN368" s="151"/>
      <c r="GO368" s="151"/>
      <c r="GP368" s="151"/>
      <c r="GQ368" s="151"/>
      <c r="GR368" s="151"/>
      <c r="GS368" s="151"/>
      <c r="GT368" s="151"/>
      <c r="GU368" s="151"/>
      <c r="GV368" s="151"/>
      <c r="GW368" s="151"/>
      <c r="GX368" s="151"/>
      <c r="GY368" s="151"/>
      <c r="GZ368" s="151"/>
      <c r="HA368" s="151"/>
      <c r="HB368" s="151"/>
      <c r="HC368" s="151"/>
      <c r="HD368" s="151"/>
      <c r="HE368" s="151"/>
      <c r="HF368" s="151"/>
      <c r="HG368" s="151"/>
      <c r="HH368" s="151"/>
      <c r="HI368" s="151"/>
      <c r="HJ368" s="151"/>
      <c r="HK368" s="151"/>
      <c r="HL368" s="151"/>
      <c r="HM368" s="151"/>
      <c r="HN368" s="151"/>
      <c r="HO368" s="151"/>
      <c r="HP368" s="151"/>
      <c r="HQ368" s="151"/>
      <c r="HR368" s="151"/>
      <c r="HS368" s="151"/>
      <c r="HT368" s="151"/>
      <c r="HU368" s="151"/>
      <c r="HV368" s="151"/>
      <c r="HW368" s="151"/>
      <c r="HX368" s="151"/>
      <c r="HY368" s="151"/>
      <c r="HZ368" s="151"/>
      <c r="IA368" s="151"/>
      <c r="IB368" s="151"/>
      <c r="IC368" s="151"/>
      <c r="ID368" s="151"/>
      <c r="IE368" s="151"/>
      <c r="IF368" s="151"/>
      <c r="IG368" s="151"/>
      <c r="IH368" s="151"/>
      <c r="II368" s="151"/>
      <c r="IJ368" s="151"/>
      <c r="IK368" s="151"/>
      <c r="IL368" s="151"/>
      <c r="IM368" s="151"/>
      <c r="IN368" s="151"/>
      <c r="IO368" s="151"/>
      <c r="IP368" s="151"/>
      <c r="IQ368" s="151"/>
      <c r="IR368" s="151"/>
      <c r="IS368" s="151"/>
      <c r="IT368" s="151"/>
      <c r="IU368" s="151"/>
      <c r="IV368" s="151"/>
      <c r="IW368" s="151"/>
      <c r="IX368" s="151"/>
      <c r="IY368" s="151"/>
      <c r="IZ368" s="151"/>
      <c r="JA368" s="151"/>
      <c r="JB368" s="151"/>
      <c r="JC368" s="151"/>
      <c r="JD368" s="151"/>
      <c r="JE368" s="151"/>
      <c r="JF368" s="151"/>
      <c r="JG368" s="151"/>
      <c r="JH368" s="151"/>
      <c r="JI368" s="151"/>
      <c r="JJ368" s="151"/>
      <c r="JK368" s="151"/>
      <c r="JL368" s="151"/>
      <c r="JM368" s="151"/>
      <c r="JN368" s="151"/>
      <c r="JO368" s="151"/>
      <c r="JP368" s="151"/>
      <c r="JQ368" s="151"/>
      <c r="JR368" s="151"/>
      <c r="JS368" s="151"/>
      <c r="JT368" s="151"/>
      <c r="JU368" s="151"/>
      <c r="JV368" s="151"/>
      <c r="JW368" s="151"/>
      <c r="JX368" s="151"/>
      <c r="JY368" s="151"/>
      <c r="JZ368" s="151"/>
      <c r="KA368" s="151"/>
      <c r="KB368" s="151"/>
      <c r="KC368" s="151"/>
      <c r="KD368" s="151"/>
      <c r="KE368" s="151"/>
      <c r="KF368" s="151"/>
      <c r="KG368" s="151"/>
      <c r="KH368" s="151"/>
      <c r="KI368" s="151"/>
      <c r="KJ368" s="151"/>
      <c r="KK368" s="151"/>
      <c r="KL368" s="151"/>
      <c r="KM368" s="151"/>
      <c r="KN368" s="151"/>
      <c r="KO368" s="151"/>
      <c r="KP368" s="151"/>
      <c r="KQ368" s="151"/>
      <c r="KR368" s="151"/>
      <c r="KS368" s="151"/>
      <c r="KT368" s="151"/>
      <c r="KU368" s="151"/>
      <c r="KV368" s="151"/>
      <c r="KW368" s="151"/>
      <c r="KX368" s="151"/>
      <c r="KY368" s="151"/>
      <c r="KZ368" s="151"/>
      <c r="LA368" s="151"/>
      <c r="LB368" s="151"/>
      <c r="LC368" s="151"/>
      <c r="LD368" s="151"/>
      <c r="LE368" s="151"/>
      <c r="LF368" s="151"/>
      <c r="LG368" s="151"/>
      <c r="LH368" s="151"/>
      <c r="LI368" s="151"/>
      <c r="LJ368" s="151"/>
      <c r="LK368" s="151"/>
      <c r="LL368" s="151"/>
      <c r="LM368" s="151"/>
      <c r="LN368" s="151"/>
      <c r="LO368" s="151"/>
      <c r="LP368" s="151"/>
      <c r="LQ368" s="151"/>
      <c r="LR368" s="151"/>
      <c r="LS368" s="151"/>
      <c r="LT368" s="151"/>
      <c r="LU368" s="151"/>
      <c r="LV368" s="151"/>
      <c r="LW368" s="151"/>
      <c r="LX368" s="151"/>
      <c r="LY368" s="151"/>
      <c r="LZ368" s="151"/>
      <c r="MA368" s="151"/>
      <c r="MB368" s="151"/>
      <c r="MC368" s="151"/>
      <c r="MD368" s="151"/>
      <c r="ME368" s="151"/>
      <c r="MF368" s="151"/>
      <c r="MG368" s="151"/>
      <c r="MH368" s="151"/>
      <c r="MI368" s="151"/>
      <c r="MJ368" s="151"/>
      <c r="MK368" s="151"/>
      <c r="ML368" s="151"/>
      <c r="MM368" s="151"/>
      <c r="MN368" s="151"/>
      <c r="MO368" s="151"/>
      <c r="MP368" s="151"/>
      <c r="MQ368" s="151"/>
      <c r="MR368" s="151"/>
      <c r="MS368" s="151"/>
      <c r="MT368" s="151"/>
      <c r="MU368" s="151"/>
      <c r="MV368" s="151"/>
      <c r="MW368" s="151"/>
      <c r="MX368" s="151"/>
      <c r="MY368" s="151"/>
      <c r="MZ368" s="151"/>
      <c r="NA368" s="151">
        <v>16228</v>
      </c>
      <c r="NB368" s="151"/>
      <c r="NC368" s="151"/>
      <c r="ND368" s="151"/>
      <c r="NE368" s="151"/>
      <c r="NF368" s="151"/>
      <c r="NG368" s="151"/>
      <c r="NH368" s="151"/>
      <c r="NI368" s="151"/>
      <c r="NJ368" s="151"/>
      <c r="NK368" s="151"/>
      <c r="NL368" s="151"/>
      <c r="NM368" s="151"/>
      <c r="NN368" s="151"/>
      <c r="NO368" s="151"/>
      <c r="NP368" s="151"/>
      <c r="NQ368" s="151"/>
      <c r="NR368" s="151"/>
      <c r="NS368" s="151"/>
      <c r="NT368" s="151"/>
      <c r="NU368" s="151"/>
      <c r="NV368" s="151"/>
      <c r="NW368" s="151"/>
      <c r="NX368" s="151"/>
      <c r="NY368" s="151"/>
      <c r="NZ368" s="151"/>
      <c r="OA368" s="151"/>
      <c r="OB368" s="151"/>
      <c r="OC368" s="151"/>
      <c r="OD368" s="151"/>
      <c r="OE368" s="151"/>
      <c r="OF368" s="151"/>
      <c r="OG368" s="151"/>
      <c r="OH368" s="151"/>
      <c r="OI368" s="151"/>
      <c r="OJ368" s="151"/>
      <c r="OK368" s="151"/>
      <c r="OL368" s="151"/>
      <c r="OM368" s="151"/>
      <c r="ON368" s="151"/>
      <c r="OO368" s="152"/>
      <c r="OP368" s="142">
        <v>16228</v>
      </c>
      <c r="OQ368" s="153">
        <v>1039196</v>
      </c>
      <c r="OR368" s="151"/>
      <c r="OS368" s="151"/>
      <c r="OT368" s="151"/>
      <c r="OU368" s="151"/>
      <c r="OV368" s="151"/>
      <c r="OW368" s="151">
        <v>2815</v>
      </c>
      <c r="OX368" s="151">
        <v>-4439</v>
      </c>
      <c r="OY368" s="151"/>
      <c r="OZ368" s="151"/>
      <c r="PA368" s="151"/>
      <c r="PB368" s="151"/>
      <c r="PC368" s="151"/>
      <c r="PD368" s="151"/>
      <c r="PE368" s="151"/>
      <c r="PF368" s="151"/>
      <c r="PG368" s="151"/>
      <c r="PH368" s="151"/>
      <c r="PI368" s="151"/>
      <c r="PJ368" s="154"/>
      <c r="PK368" s="142">
        <v>1037573</v>
      </c>
      <c r="PL368" s="142">
        <v>1053801</v>
      </c>
    </row>
    <row r="369" spans="1:428" ht="15" x14ac:dyDescent="0.25">
      <c r="A369" s="156" t="s">
        <v>657</v>
      </c>
      <c r="B369" s="157" t="s">
        <v>744</v>
      </c>
      <c r="C369" s="147" t="s">
        <v>546</v>
      </c>
      <c r="D369" s="153"/>
      <c r="E369" s="151"/>
      <c r="F369" s="151"/>
      <c r="G369" s="151"/>
      <c r="H369" s="151"/>
      <c r="I369" s="151"/>
      <c r="J369" s="151"/>
      <c r="K369" s="151"/>
      <c r="L369" s="151"/>
      <c r="M369" s="151"/>
      <c r="N369" s="151"/>
      <c r="O369" s="151"/>
      <c r="P369" s="151"/>
      <c r="Q369" s="151"/>
      <c r="R369" s="151"/>
      <c r="S369" s="151"/>
      <c r="T369" s="151"/>
      <c r="U369" s="151"/>
      <c r="V369" s="151"/>
      <c r="W369" s="151"/>
      <c r="X369" s="151"/>
      <c r="Y369" s="151"/>
      <c r="Z369" s="151"/>
      <c r="AA369" s="151"/>
      <c r="AB369" s="151"/>
      <c r="AC369" s="151"/>
      <c r="AD369" s="151"/>
      <c r="AE369" s="151"/>
      <c r="AF369" s="151"/>
      <c r="AG369" s="151"/>
      <c r="AH369" s="151"/>
      <c r="AI369" s="151"/>
      <c r="AJ369" s="151"/>
      <c r="AK369" s="151"/>
      <c r="AL369" s="151"/>
      <c r="AM369" s="151"/>
      <c r="AN369" s="151"/>
      <c r="AO369" s="151"/>
      <c r="AP369" s="151"/>
      <c r="AQ369" s="151"/>
      <c r="AR369" s="151"/>
      <c r="AS369" s="151"/>
      <c r="AT369" s="151"/>
      <c r="AU369" s="151"/>
      <c r="AV369" s="151"/>
      <c r="AW369" s="151"/>
      <c r="AX369" s="151"/>
      <c r="AY369" s="151"/>
      <c r="AZ369" s="151"/>
      <c r="BA369" s="151"/>
      <c r="BB369" s="151"/>
      <c r="BC369" s="151"/>
      <c r="BD369" s="151"/>
      <c r="BE369" s="151"/>
      <c r="BF369" s="151"/>
      <c r="BG369" s="151"/>
      <c r="BH369" s="151"/>
      <c r="BI369" s="151"/>
      <c r="BJ369" s="151"/>
      <c r="BK369" s="151"/>
      <c r="BL369" s="151"/>
      <c r="BM369" s="151"/>
      <c r="BN369" s="151"/>
      <c r="BO369" s="151"/>
      <c r="BP369" s="151"/>
      <c r="BQ369" s="151"/>
      <c r="BR369" s="151"/>
      <c r="BS369" s="151"/>
      <c r="BT369" s="151"/>
      <c r="BU369" s="151"/>
      <c r="BV369" s="151"/>
      <c r="BW369" s="151"/>
      <c r="BX369" s="151"/>
      <c r="BY369" s="151"/>
      <c r="BZ369" s="151"/>
      <c r="CA369" s="151"/>
      <c r="CB369" s="151"/>
      <c r="CC369" s="151"/>
      <c r="CD369" s="151"/>
      <c r="CE369" s="151"/>
      <c r="CF369" s="151"/>
      <c r="CG369" s="151"/>
      <c r="CH369" s="151"/>
      <c r="CI369" s="151"/>
      <c r="CJ369" s="151"/>
      <c r="CK369" s="151"/>
      <c r="CL369" s="151"/>
      <c r="CM369" s="151"/>
      <c r="CN369" s="151"/>
      <c r="CO369" s="151"/>
      <c r="CP369" s="151"/>
      <c r="CQ369" s="151"/>
      <c r="CR369" s="151"/>
      <c r="CS369" s="151"/>
      <c r="CT369" s="151"/>
      <c r="CU369" s="151"/>
      <c r="CV369" s="151"/>
      <c r="CW369" s="151"/>
      <c r="CX369" s="151"/>
      <c r="CY369" s="151"/>
      <c r="CZ369" s="151"/>
      <c r="DA369" s="151"/>
      <c r="DB369" s="151"/>
      <c r="DC369" s="151"/>
      <c r="DD369" s="151"/>
      <c r="DE369" s="151"/>
      <c r="DF369" s="151"/>
      <c r="DG369" s="151"/>
      <c r="DH369" s="151"/>
      <c r="DI369" s="151"/>
      <c r="DJ369" s="151"/>
      <c r="DK369" s="151"/>
      <c r="DL369" s="151"/>
      <c r="DM369" s="151"/>
      <c r="DN369" s="151"/>
      <c r="DO369" s="151"/>
      <c r="DP369" s="151"/>
      <c r="DQ369" s="151"/>
      <c r="DR369" s="151"/>
      <c r="DS369" s="151"/>
      <c r="DT369" s="151"/>
      <c r="DU369" s="151"/>
      <c r="DV369" s="151"/>
      <c r="DW369" s="151"/>
      <c r="DX369" s="151"/>
      <c r="DY369" s="151"/>
      <c r="DZ369" s="151"/>
      <c r="EA369" s="151"/>
      <c r="EB369" s="151"/>
      <c r="EC369" s="151"/>
      <c r="ED369" s="151"/>
      <c r="EE369" s="151"/>
      <c r="EF369" s="151"/>
      <c r="EG369" s="151"/>
      <c r="EH369" s="151"/>
      <c r="EI369" s="151"/>
      <c r="EJ369" s="151"/>
      <c r="EK369" s="151"/>
      <c r="EL369" s="151"/>
      <c r="EM369" s="151"/>
      <c r="EN369" s="151"/>
      <c r="EO369" s="151"/>
      <c r="EP369" s="151"/>
      <c r="EQ369" s="151"/>
      <c r="ER369" s="151"/>
      <c r="ES369" s="151"/>
      <c r="ET369" s="151"/>
      <c r="EU369" s="151"/>
      <c r="EV369" s="151"/>
      <c r="EW369" s="151"/>
      <c r="EX369" s="151"/>
      <c r="EY369" s="151"/>
      <c r="EZ369" s="151"/>
      <c r="FA369" s="151"/>
      <c r="FB369" s="151"/>
      <c r="FC369" s="151"/>
      <c r="FD369" s="151"/>
      <c r="FE369" s="151"/>
      <c r="FF369" s="151"/>
      <c r="FG369" s="151"/>
      <c r="FH369" s="151"/>
      <c r="FI369" s="151"/>
      <c r="FJ369" s="151"/>
      <c r="FK369" s="151"/>
      <c r="FL369" s="151"/>
      <c r="FM369" s="151"/>
      <c r="FN369" s="151"/>
      <c r="FO369" s="151"/>
      <c r="FP369" s="151"/>
      <c r="FQ369" s="151"/>
      <c r="FR369" s="151"/>
      <c r="FS369" s="151"/>
      <c r="FT369" s="151"/>
      <c r="FU369" s="151"/>
      <c r="FV369" s="151"/>
      <c r="FW369" s="151"/>
      <c r="FX369" s="151"/>
      <c r="FY369" s="151"/>
      <c r="FZ369" s="151"/>
      <c r="GA369" s="151"/>
      <c r="GB369" s="151"/>
      <c r="GC369" s="151"/>
      <c r="GD369" s="151"/>
      <c r="GE369" s="151"/>
      <c r="GF369" s="151"/>
      <c r="GG369" s="151"/>
      <c r="GH369" s="151"/>
      <c r="GI369" s="151"/>
      <c r="GJ369" s="151"/>
      <c r="GK369" s="151"/>
      <c r="GL369" s="151"/>
      <c r="GM369" s="151"/>
      <c r="GN369" s="151"/>
      <c r="GO369" s="151"/>
      <c r="GP369" s="151"/>
      <c r="GQ369" s="151"/>
      <c r="GR369" s="151"/>
      <c r="GS369" s="151"/>
      <c r="GT369" s="151"/>
      <c r="GU369" s="151"/>
      <c r="GV369" s="151"/>
      <c r="GW369" s="151"/>
      <c r="GX369" s="151"/>
      <c r="GY369" s="151"/>
      <c r="GZ369" s="151"/>
      <c r="HA369" s="151"/>
      <c r="HB369" s="151"/>
      <c r="HC369" s="151"/>
      <c r="HD369" s="151"/>
      <c r="HE369" s="151"/>
      <c r="HF369" s="151"/>
      <c r="HG369" s="151"/>
      <c r="HH369" s="151"/>
      <c r="HI369" s="151"/>
      <c r="HJ369" s="151"/>
      <c r="HK369" s="151"/>
      <c r="HL369" s="151"/>
      <c r="HM369" s="151"/>
      <c r="HN369" s="151"/>
      <c r="HO369" s="151"/>
      <c r="HP369" s="151"/>
      <c r="HQ369" s="151"/>
      <c r="HR369" s="151"/>
      <c r="HS369" s="151"/>
      <c r="HT369" s="151"/>
      <c r="HU369" s="151"/>
      <c r="HV369" s="151"/>
      <c r="HW369" s="151"/>
      <c r="HX369" s="151"/>
      <c r="HY369" s="151"/>
      <c r="HZ369" s="151"/>
      <c r="IA369" s="151"/>
      <c r="IB369" s="151"/>
      <c r="IC369" s="151"/>
      <c r="ID369" s="151"/>
      <c r="IE369" s="151"/>
      <c r="IF369" s="151"/>
      <c r="IG369" s="151"/>
      <c r="IH369" s="151"/>
      <c r="II369" s="151"/>
      <c r="IJ369" s="151"/>
      <c r="IK369" s="151"/>
      <c r="IL369" s="151"/>
      <c r="IM369" s="151"/>
      <c r="IN369" s="151"/>
      <c r="IO369" s="151"/>
      <c r="IP369" s="151"/>
      <c r="IQ369" s="151"/>
      <c r="IR369" s="151"/>
      <c r="IS369" s="151"/>
      <c r="IT369" s="151"/>
      <c r="IU369" s="151"/>
      <c r="IV369" s="151"/>
      <c r="IW369" s="151"/>
      <c r="IX369" s="151"/>
      <c r="IY369" s="151"/>
      <c r="IZ369" s="151"/>
      <c r="JA369" s="151"/>
      <c r="JB369" s="151"/>
      <c r="JC369" s="151"/>
      <c r="JD369" s="151"/>
      <c r="JE369" s="151"/>
      <c r="JF369" s="151"/>
      <c r="JG369" s="151"/>
      <c r="JH369" s="151"/>
      <c r="JI369" s="151"/>
      <c r="JJ369" s="151"/>
      <c r="JK369" s="151"/>
      <c r="JL369" s="151"/>
      <c r="JM369" s="151"/>
      <c r="JN369" s="151"/>
      <c r="JO369" s="151"/>
      <c r="JP369" s="151"/>
      <c r="JQ369" s="151"/>
      <c r="JR369" s="151"/>
      <c r="JS369" s="151"/>
      <c r="JT369" s="151"/>
      <c r="JU369" s="151"/>
      <c r="JV369" s="151"/>
      <c r="JW369" s="151"/>
      <c r="JX369" s="151"/>
      <c r="JY369" s="151"/>
      <c r="JZ369" s="151"/>
      <c r="KA369" s="151"/>
      <c r="KB369" s="151"/>
      <c r="KC369" s="151"/>
      <c r="KD369" s="151"/>
      <c r="KE369" s="151"/>
      <c r="KF369" s="151"/>
      <c r="KG369" s="151"/>
      <c r="KH369" s="151"/>
      <c r="KI369" s="151"/>
      <c r="KJ369" s="151"/>
      <c r="KK369" s="151"/>
      <c r="KL369" s="151"/>
      <c r="KM369" s="151"/>
      <c r="KN369" s="151"/>
      <c r="KO369" s="151"/>
      <c r="KP369" s="151"/>
      <c r="KQ369" s="151"/>
      <c r="KR369" s="151"/>
      <c r="KS369" s="151"/>
      <c r="KT369" s="151"/>
      <c r="KU369" s="151"/>
      <c r="KV369" s="151"/>
      <c r="KW369" s="151"/>
      <c r="KX369" s="151"/>
      <c r="KY369" s="151"/>
      <c r="KZ369" s="151"/>
      <c r="LA369" s="151"/>
      <c r="LB369" s="151"/>
      <c r="LC369" s="151"/>
      <c r="LD369" s="151"/>
      <c r="LE369" s="151"/>
      <c r="LF369" s="151"/>
      <c r="LG369" s="151"/>
      <c r="LH369" s="151"/>
      <c r="LI369" s="151"/>
      <c r="LJ369" s="151"/>
      <c r="LK369" s="151"/>
      <c r="LL369" s="151"/>
      <c r="LM369" s="151"/>
      <c r="LN369" s="151"/>
      <c r="LO369" s="151"/>
      <c r="LP369" s="151"/>
      <c r="LQ369" s="151"/>
      <c r="LR369" s="151"/>
      <c r="LS369" s="151"/>
      <c r="LT369" s="151"/>
      <c r="LU369" s="151"/>
      <c r="LV369" s="151"/>
      <c r="LW369" s="151"/>
      <c r="LX369" s="151"/>
      <c r="LY369" s="151"/>
      <c r="LZ369" s="151"/>
      <c r="MA369" s="151"/>
      <c r="MB369" s="151"/>
      <c r="MC369" s="151"/>
      <c r="MD369" s="151"/>
      <c r="ME369" s="151"/>
      <c r="MF369" s="151"/>
      <c r="MG369" s="151"/>
      <c r="MH369" s="151"/>
      <c r="MI369" s="151"/>
      <c r="MJ369" s="151"/>
      <c r="MK369" s="151"/>
      <c r="ML369" s="151"/>
      <c r="MM369" s="151"/>
      <c r="MN369" s="151"/>
      <c r="MO369" s="151"/>
      <c r="MP369" s="151"/>
      <c r="MQ369" s="151"/>
      <c r="MR369" s="151"/>
      <c r="MS369" s="151"/>
      <c r="MT369" s="151"/>
      <c r="MU369" s="151"/>
      <c r="MV369" s="151"/>
      <c r="MW369" s="151"/>
      <c r="MX369" s="151"/>
      <c r="MY369" s="151"/>
      <c r="MZ369" s="151"/>
      <c r="NA369" s="151"/>
      <c r="NB369" s="151"/>
      <c r="NC369" s="151"/>
      <c r="ND369" s="151"/>
      <c r="NE369" s="151"/>
      <c r="NF369" s="151"/>
      <c r="NG369" s="151"/>
      <c r="NH369" s="151"/>
      <c r="NI369" s="151"/>
      <c r="NJ369" s="151"/>
      <c r="NK369" s="151"/>
      <c r="NL369" s="151"/>
      <c r="NM369" s="151"/>
      <c r="NN369" s="151"/>
      <c r="NO369" s="151"/>
      <c r="NP369" s="151"/>
      <c r="NQ369" s="151"/>
      <c r="NR369" s="151"/>
      <c r="NS369" s="151"/>
      <c r="NT369" s="151"/>
      <c r="NU369" s="151"/>
      <c r="NV369" s="151"/>
      <c r="NW369" s="151"/>
      <c r="NX369" s="151"/>
      <c r="NY369" s="151"/>
      <c r="NZ369" s="151"/>
      <c r="OA369" s="151"/>
      <c r="OB369" s="151"/>
      <c r="OC369" s="151"/>
      <c r="OD369" s="151"/>
      <c r="OE369" s="151"/>
      <c r="OF369" s="151">
        <v>1568</v>
      </c>
      <c r="OG369" s="151"/>
      <c r="OH369" s="151"/>
      <c r="OI369" s="151"/>
      <c r="OJ369" s="151"/>
      <c r="OK369" s="151">
        <v>870</v>
      </c>
      <c r="OL369" s="151"/>
      <c r="OM369" s="151"/>
      <c r="ON369" s="151"/>
      <c r="OO369" s="152"/>
      <c r="OP369" s="142">
        <v>2438</v>
      </c>
      <c r="OQ369" s="153">
        <v>187578</v>
      </c>
      <c r="OR369" s="151"/>
      <c r="OS369" s="151"/>
      <c r="OT369" s="151"/>
      <c r="OU369" s="151"/>
      <c r="OV369" s="151"/>
      <c r="OW369" s="151">
        <v>100</v>
      </c>
      <c r="OX369" s="151">
        <v>-15</v>
      </c>
      <c r="OY369" s="151"/>
      <c r="OZ369" s="151"/>
      <c r="PA369" s="151"/>
      <c r="PB369" s="151"/>
      <c r="PC369" s="151"/>
      <c r="PD369" s="151"/>
      <c r="PE369" s="151"/>
      <c r="PF369" s="151"/>
      <c r="PG369" s="151"/>
      <c r="PH369" s="151"/>
      <c r="PI369" s="151"/>
      <c r="PJ369" s="154"/>
      <c r="PK369" s="142">
        <v>187663</v>
      </c>
      <c r="PL369" s="142">
        <v>190100</v>
      </c>
    </row>
    <row r="370" spans="1:428" ht="15" x14ac:dyDescent="0.25">
      <c r="A370" s="156" t="s">
        <v>658</v>
      </c>
      <c r="B370" s="157" t="s">
        <v>744</v>
      </c>
      <c r="C370" s="147" t="s">
        <v>547</v>
      </c>
      <c r="D370" s="153"/>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c r="AB370" s="151"/>
      <c r="AC370" s="151"/>
      <c r="AD370" s="151"/>
      <c r="AE370" s="151"/>
      <c r="AF370" s="151"/>
      <c r="AG370" s="151"/>
      <c r="AH370" s="151"/>
      <c r="AI370" s="151"/>
      <c r="AJ370" s="151"/>
      <c r="AK370" s="151"/>
      <c r="AL370" s="151"/>
      <c r="AM370" s="151"/>
      <c r="AN370" s="151"/>
      <c r="AO370" s="151"/>
      <c r="AP370" s="151"/>
      <c r="AQ370" s="151"/>
      <c r="AR370" s="151"/>
      <c r="AS370" s="151"/>
      <c r="AT370" s="151"/>
      <c r="AU370" s="151"/>
      <c r="AV370" s="151"/>
      <c r="AW370" s="151"/>
      <c r="AX370" s="151"/>
      <c r="AY370" s="151"/>
      <c r="AZ370" s="151"/>
      <c r="BA370" s="151"/>
      <c r="BB370" s="151"/>
      <c r="BC370" s="151"/>
      <c r="BD370" s="151"/>
      <c r="BE370" s="151"/>
      <c r="BF370" s="151"/>
      <c r="BG370" s="151"/>
      <c r="BH370" s="151"/>
      <c r="BI370" s="151"/>
      <c r="BJ370" s="151"/>
      <c r="BK370" s="151"/>
      <c r="BL370" s="151"/>
      <c r="BM370" s="151"/>
      <c r="BN370" s="151"/>
      <c r="BO370" s="151"/>
      <c r="BP370" s="151"/>
      <c r="BQ370" s="151"/>
      <c r="BR370" s="151"/>
      <c r="BS370" s="151"/>
      <c r="BT370" s="151"/>
      <c r="BU370" s="151"/>
      <c r="BV370" s="151"/>
      <c r="BW370" s="151"/>
      <c r="BX370" s="151"/>
      <c r="BY370" s="151"/>
      <c r="BZ370" s="151"/>
      <c r="CA370" s="151"/>
      <c r="CB370" s="151"/>
      <c r="CC370" s="151"/>
      <c r="CD370" s="151"/>
      <c r="CE370" s="151"/>
      <c r="CF370" s="151"/>
      <c r="CG370" s="151"/>
      <c r="CH370" s="151"/>
      <c r="CI370" s="151"/>
      <c r="CJ370" s="151"/>
      <c r="CK370" s="151"/>
      <c r="CL370" s="151"/>
      <c r="CM370" s="151"/>
      <c r="CN370" s="151"/>
      <c r="CO370" s="151"/>
      <c r="CP370" s="151"/>
      <c r="CQ370" s="151"/>
      <c r="CR370" s="151"/>
      <c r="CS370" s="151"/>
      <c r="CT370" s="151"/>
      <c r="CU370" s="151"/>
      <c r="CV370" s="151"/>
      <c r="CW370" s="151"/>
      <c r="CX370" s="151"/>
      <c r="CY370" s="151"/>
      <c r="CZ370" s="151"/>
      <c r="DA370" s="151"/>
      <c r="DB370" s="151"/>
      <c r="DC370" s="151"/>
      <c r="DD370" s="151"/>
      <c r="DE370" s="151"/>
      <c r="DF370" s="151"/>
      <c r="DG370" s="151"/>
      <c r="DH370" s="151"/>
      <c r="DI370" s="151"/>
      <c r="DJ370" s="151"/>
      <c r="DK370" s="151"/>
      <c r="DL370" s="151"/>
      <c r="DM370" s="151"/>
      <c r="DN370" s="151"/>
      <c r="DO370" s="151"/>
      <c r="DP370" s="151"/>
      <c r="DQ370" s="151"/>
      <c r="DR370" s="151"/>
      <c r="DS370" s="151"/>
      <c r="DT370" s="151"/>
      <c r="DU370" s="151"/>
      <c r="DV370" s="151"/>
      <c r="DW370" s="151"/>
      <c r="DX370" s="151"/>
      <c r="DY370" s="151"/>
      <c r="DZ370" s="151"/>
      <c r="EA370" s="151"/>
      <c r="EB370" s="151"/>
      <c r="EC370" s="151"/>
      <c r="ED370" s="151"/>
      <c r="EE370" s="151"/>
      <c r="EF370" s="151"/>
      <c r="EG370" s="151"/>
      <c r="EH370" s="151"/>
      <c r="EI370" s="151"/>
      <c r="EJ370" s="151"/>
      <c r="EK370" s="151"/>
      <c r="EL370" s="151"/>
      <c r="EM370" s="151"/>
      <c r="EN370" s="151"/>
      <c r="EO370" s="151"/>
      <c r="EP370" s="151"/>
      <c r="EQ370" s="151"/>
      <c r="ER370" s="151"/>
      <c r="ES370" s="151"/>
      <c r="ET370" s="151"/>
      <c r="EU370" s="151"/>
      <c r="EV370" s="151"/>
      <c r="EW370" s="151"/>
      <c r="EX370" s="151"/>
      <c r="EY370" s="151"/>
      <c r="EZ370" s="151"/>
      <c r="FA370" s="151"/>
      <c r="FB370" s="151"/>
      <c r="FC370" s="151"/>
      <c r="FD370" s="151"/>
      <c r="FE370" s="151"/>
      <c r="FF370" s="151"/>
      <c r="FG370" s="151"/>
      <c r="FH370" s="151"/>
      <c r="FI370" s="151"/>
      <c r="FJ370" s="151"/>
      <c r="FK370" s="151"/>
      <c r="FL370" s="151"/>
      <c r="FM370" s="151"/>
      <c r="FN370" s="151"/>
      <c r="FO370" s="151"/>
      <c r="FP370" s="151"/>
      <c r="FQ370" s="151"/>
      <c r="FR370" s="151"/>
      <c r="FS370" s="151"/>
      <c r="FT370" s="151"/>
      <c r="FU370" s="151"/>
      <c r="FV370" s="151"/>
      <c r="FW370" s="151"/>
      <c r="FX370" s="151"/>
      <c r="FY370" s="151"/>
      <c r="FZ370" s="151"/>
      <c r="GA370" s="151"/>
      <c r="GB370" s="151"/>
      <c r="GC370" s="151"/>
      <c r="GD370" s="151"/>
      <c r="GE370" s="151"/>
      <c r="GF370" s="151"/>
      <c r="GG370" s="151"/>
      <c r="GH370" s="151"/>
      <c r="GI370" s="151"/>
      <c r="GJ370" s="151"/>
      <c r="GK370" s="151"/>
      <c r="GL370" s="151"/>
      <c r="GM370" s="151"/>
      <c r="GN370" s="151"/>
      <c r="GO370" s="151"/>
      <c r="GP370" s="151"/>
      <c r="GQ370" s="151"/>
      <c r="GR370" s="151"/>
      <c r="GS370" s="151"/>
      <c r="GT370" s="151"/>
      <c r="GU370" s="151"/>
      <c r="GV370" s="151"/>
      <c r="GW370" s="151"/>
      <c r="GX370" s="151"/>
      <c r="GY370" s="151"/>
      <c r="GZ370" s="151"/>
      <c r="HA370" s="151"/>
      <c r="HB370" s="151"/>
      <c r="HC370" s="151"/>
      <c r="HD370" s="151"/>
      <c r="HE370" s="151"/>
      <c r="HF370" s="151"/>
      <c r="HG370" s="151"/>
      <c r="HH370" s="151"/>
      <c r="HI370" s="151"/>
      <c r="HJ370" s="151"/>
      <c r="HK370" s="151"/>
      <c r="HL370" s="151"/>
      <c r="HM370" s="151"/>
      <c r="HN370" s="151"/>
      <c r="HO370" s="151"/>
      <c r="HP370" s="151"/>
      <c r="HQ370" s="151"/>
      <c r="HR370" s="151"/>
      <c r="HS370" s="151"/>
      <c r="HT370" s="151"/>
      <c r="HU370" s="151"/>
      <c r="HV370" s="151"/>
      <c r="HW370" s="151"/>
      <c r="HX370" s="151"/>
      <c r="HY370" s="151"/>
      <c r="HZ370" s="151"/>
      <c r="IA370" s="151"/>
      <c r="IB370" s="151"/>
      <c r="IC370" s="151"/>
      <c r="ID370" s="151"/>
      <c r="IE370" s="151"/>
      <c r="IF370" s="151"/>
      <c r="IG370" s="151"/>
      <c r="IH370" s="151"/>
      <c r="II370" s="151"/>
      <c r="IJ370" s="151"/>
      <c r="IK370" s="151"/>
      <c r="IL370" s="151"/>
      <c r="IM370" s="151"/>
      <c r="IN370" s="151"/>
      <c r="IO370" s="151"/>
      <c r="IP370" s="151"/>
      <c r="IQ370" s="151"/>
      <c r="IR370" s="151"/>
      <c r="IS370" s="151"/>
      <c r="IT370" s="151"/>
      <c r="IU370" s="151"/>
      <c r="IV370" s="151"/>
      <c r="IW370" s="151"/>
      <c r="IX370" s="151"/>
      <c r="IY370" s="151"/>
      <c r="IZ370" s="151"/>
      <c r="JA370" s="151"/>
      <c r="JB370" s="151"/>
      <c r="JC370" s="151"/>
      <c r="JD370" s="151"/>
      <c r="JE370" s="151"/>
      <c r="JF370" s="151"/>
      <c r="JG370" s="151"/>
      <c r="JH370" s="151"/>
      <c r="JI370" s="151"/>
      <c r="JJ370" s="151"/>
      <c r="JK370" s="151"/>
      <c r="JL370" s="151"/>
      <c r="JM370" s="151"/>
      <c r="JN370" s="151"/>
      <c r="JO370" s="151"/>
      <c r="JP370" s="151"/>
      <c r="JQ370" s="151"/>
      <c r="JR370" s="151"/>
      <c r="JS370" s="151"/>
      <c r="JT370" s="151"/>
      <c r="JU370" s="151"/>
      <c r="JV370" s="151"/>
      <c r="JW370" s="151"/>
      <c r="JX370" s="151"/>
      <c r="JY370" s="151"/>
      <c r="JZ370" s="151"/>
      <c r="KA370" s="151"/>
      <c r="KB370" s="151"/>
      <c r="KC370" s="151"/>
      <c r="KD370" s="151"/>
      <c r="KE370" s="151"/>
      <c r="KF370" s="151"/>
      <c r="KG370" s="151"/>
      <c r="KH370" s="151"/>
      <c r="KI370" s="151"/>
      <c r="KJ370" s="151"/>
      <c r="KK370" s="151"/>
      <c r="KL370" s="151"/>
      <c r="KM370" s="151"/>
      <c r="KN370" s="151"/>
      <c r="KO370" s="151"/>
      <c r="KP370" s="151"/>
      <c r="KQ370" s="151"/>
      <c r="KR370" s="151"/>
      <c r="KS370" s="151"/>
      <c r="KT370" s="151"/>
      <c r="KU370" s="151"/>
      <c r="KV370" s="151"/>
      <c r="KW370" s="151"/>
      <c r="KX370" s="151"/>
      <c r="KY370" s="151"/>
      <c r="KZ370" s="151"/>
      <c r="LA370" s="151"/>
      <c r="LB370" s="151"/>
      <c r="LC370" s="151"/>
      <c r="LD370" s="151"/>
      <c r="LE370" s="151"/>
      <c r="LF370" s="151"/>
      <c r="LG370" s="151"/>
      <c r="LH370" s="151"/>
      <c r="LI370" s="151"/>
      <c r="LJ370" s="151"/>
      <c r="LK370" s="151"/>
      <c r="LL370" s="151"/>
      <c r="LM370" s="151"/>
      <c r="LN370" s="151"/>
      <c r="LO370" s="151"/>
      <c r="LP370" s="151"/>
      <c r="LQ370" s="151"/>
      <c r="LR370" s="151"/>
      <c r="LS370" s="151"/>
      <c r="LT370" s="151"/>
      <c r="LU370" s="151"/>
      <c r="LV370" s="151"/>
      <c r="LW370" s="151"/>
      <c r="LX370" s="151"/>
      <c r="LY370" s="151"/>
      <c r="LZ370" s="151"/>
      <c r="MA370" s="151"/>
      <c r="MB370" s="151"/>
      <c r="MC370" s="151"/>
      <c r="MD370" s="151"/>
      <c r="ME370" s="151"/>
      <c r="MF370" s="151"/>
      <c r="MG370" s="151"/>
      <c r="MH370" s="151"/>
      <c r="MI370" s="151"/>
      <c r="MJ370" s="151"/>
      <c r="MK370" s="151"/>
      <c r="ML370" s="151"/>
      <c r="MM370" s="151"/>
      <c r="MN370" s="151"/>
      <c r="MO370" s="151"/>
      <c r="MP370" s="151"/>
      <c r="MQ370" s="151"/>
      <c r="MR370" s="151"/>
      <c r="MS370" s="151"/>
      <c r="MT370" s="151"/>
      <c r="MU370" s="151"/>
      <c r="MV370" s="151"/>
      <c r="MW370" s="151"/>
      <c r="MX370" s="151"/>
      <c r="MY370" s="151"/>
      <c r="MZ370" s="151"/>
      <c r="NA370" s="151"/>
      <c r="NB370" s="151"/>
      <c r="NC370" s="151"/>
      <c r="ND370" s="151"/>
      <c r="NE370" s="151"/>
      <c r="NF370" s="151"/>
      <c r="NG370" s="151"/>
      <c r="NH370" s="151"/>
      <c r="NI370" s="151"/>
      <c r="NJ370" s="151"/>
      <c r="NK370" s="151"/>
      <c r="NL370" s="151"/>
      <c r="NM370" s="151"/>
      <c r="NN370" s="151"/>
      <c r="NO370" s="151"/>
      <c r="NP370" s="151"/>
      <c r="NQ370" s="151"/>
      <c r="NR370" s="151"/>
      <c r="NS370" s="151"/>
      <c r="NT370" s="151"/>
      <c r="NU370" s="151"/>
      <c r="NV370" s="151"/>
      <c r="NW370" s="151"/>
      <c r="NX370" s="151"/>
      <c r="NY370" s="151"/>
      <c r="NZ370" s="151"/>
      <c r="OA370" s="151"/>
      <c r="OB370" s="151"/>
      <c r="OC370" s="151"/>
      <c r="OD370" s="151"/>
      <c r="OE370" s="151"/>
      <c r="OF370" s="151"/>
      <c r="OG370" s="151"/>
      <c r="OH370" s="151"/>
      <c r="OI370" s="151"/>
      <c r="OJ370" s="151"/>
      <c r="OK370" s="151">
        <v>30</v>
      </c>
      <c r="OL370" s="151"/>
      <c r="OM370" s="151"/>
      <c r="ON370" s="151"/>
      <c r="OO370" s="152"/>
      <c r="OP370" s="142">
        <v>30</v>
      </c>
      <c r="OQ370" s="153">
        <v>54042</v>
      </c>
      <c r="OR370" s="151"/>
      <c r="OS370" s="151"/>
      <c r="OT370" s="151"/>
      <c r="OU370" s="151"/>
      <c r="OV370" s="151"/>
      <c r="OW370" s="151">
        <v>100</v>
      </c>
      <c r="OX370" s="151">
        <v>-15</v>
      </c>
      <c r="OY370" s="151"/>
      <c r="OZ370" s="151"/>
      <c r="PA370" s="151"/>
      <c r="PB370" s="151"/>
      <c r="PC370" s="151"/>
      <c r="PD370" s="151"/>
      <c r="PE370" s="151"/>
      <c r="PF370" s="151"/>
      <c r="PG370" s="151"/>
      <c r="PH370" s="151"/>
      <c r="PI370" s="151"/>
      <c r="PJ370" s="154"/>
      <c r="PK370" s="142">
        <v>54127</v>
      </c>
      <c r="PL370" s="142">
        <v>54157</v>
      </c>
    </row>
    <row r="371" spans="1:428" ht="15" x14ac:dyDescent="0.25">
      <c r="A371" s="156">
        <v>624100</v>
      </c>
      <c r="B371" s="157" t="s">
        <v>744</v>
      </c>
      <c r="C371" s="147" t="s">
        <v>548</v>
      </c>
      <c r="D371" s="153"/>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c r="AB371" s="151"/>
      <c r="AC371" s="151"/>
      <c r="AD371" s="151"/>
      <c r="AE371" s="151"/>
      <c r="AF371" s="151"/>
      <c r="AG371" s="151"/>
      <c r="AH371" s="151"/>
      <c r="AI371" s="151"/>
      <c r="AJ371" s="151"/>
      <c r="AK371" s="151"/>
      <c r="AL371" s="151"/>
      <c r="AM371" s="151"/>
      <c r="AN371" s="151"/>
      <c r="AO371" s="151"/>
      <c r="AP371" s="151"/>
      <c r="AQ371" s="151"/>
      <c r="AR371" s="151"/>
      <c r="AS371" s="151"/>
      <c r="AT371" s="151"/>
      <c r="AU371" s="151"/>
      <c r="AV371" s="151"/>
      <c r="AW371" s="151"/>
      <c r="AX371" s="151"/>
      <c r="AY371" s="151"/>
      <c r="AZ371" s="151"/>
      <c r="BA371" s="151"/>
      <c r="BB371" s="151"/>
      <c r="BC371" s="151"/>
      <c r="BD371" s="151"/>
      <c r="BE371" s="151"/>
      <c r="BF371" s="151"/>
      <c r="BG371" s="151"/>
      <c r="BH371" s="151"/>
      <c r="BI371" s="151"/>
      <c r="BJ371" s="151"/>
      <c r="BK371" s="151"/>
      <c r="BL371" s="151"/>
      <c r="BM371" s="151"/>
      <c r="BN371" s="151"/>
      <c r="BO371" s="151"/>
      <c r="BP371" s="151"/>
      <c r="BQ371" s="151"/>
      <c r="BR371" s="151"/>
      <c r="BS371" s="151"/>
      <c r="BT371" s="151"/>
      <c r="BU371" s="151"/>
      <c r="BV371" s="151"/>
      <c r="BW371" s="151"/>
      <c r="BX371" s="151"/>
      <c r="BY371" s="151"/>
      <c r="BZ371" s="151"/>
      <c r="CA371" s="151"/>
      <c r="CB371" s="151"/>
      <c r="CC371" s="151"/>
      <c r="CD371" s="151"/>
      <c r="CE371" s="151"/>
      <c r="CF371" s="151"/>
      <c r="CG371" s="151"/>
      <c r="CH371" s="151"/>
      <c r="CI371" s="151"/>
      <c r="CJ371" s="151"/>
      <c r="CK371" s="151"/>
      <c r="CL371" s="151"/>
      <c r="CM371" s="151"/>
      <c r="CN371" s="151"/>
      <c r="CO371" s="151"/>
      <c r="CP371" s="151"/>
      <c r="CQ371" s="151"/>
      <c r="CR371" s="151"/>
      <c r="CS371" s="151"/>
      <c r="CT371" s="151"/>
      <c r="CU371" s="151"/>
      <c r="CV371" s="151"/>
      <c r="CW371" s="151"/>
      <c r="CX371" s="151"/>
      <c r="CY371" s="151"/>
      <c r="CZ371" s="151"/>
      <c r="DA371" s="151"/>
      <c r="DB371" s="151"/>
      <c r="DC371" s="151"/>
      <c r="DD371" s="151"/>
      <c r="DE371" s="151"/>
      <c r="DF371" s="151"/>
      <c r="DG371" s="151"/>
      <c r="DH371" s="151"/>
      <c r="DI371" s="151"/>
      <c r="DJ371" s="151"/>
      <c r="DK371" s="151"/>
      <c r="DL371" s="151"/>
      <c r="DM371" s="151"/>
      <c r="DN371" s="151"/>
      <c r="DO371" s="151"/>
      <c r="DP371" s="151"/>
      <c r="DQ371" s="151"/>
      <c r="DR371" s="151"/>
      <c r="DS371" s="151"/>
      <c r="DT371" s="151"/>
      <c r="DU371" s="151"/>
      <c r="DV371" s="151"/>
      <c r="DW371" s="151"/>
      <c r="DX371" s="151"/>
      <c r="DY371" s="151"/>
      <c r="DZ371" s="151"/>
      <c r="EA371" s="151"/>
      <c r="EB371" s="151"/>
      <c r="EC371" s="151"/>
      <c r="ED371" s="151"/>
      <c r="EE371" s="151"/>
      <c r="EF371" s="151"/>
      <c r="EG371" s="151"/>
      <c r="EH371" s="151"/>
      <c r="EI371" s="151"/>
      <c r="EJ371" s="151"/>
      <c r="EK371" s="151"/>
      <c r="EL371" s="151"/>
      <c r="EM371" s="151"/>
      <c r="EN371" s="151"/>
      <c r="EO371" s="151"/>
      <c r="EP371" s="151"/>
      <c r="EQ371" s="151"/>
      <c r="ER371" s="151"/>
      <c r="ES371" s="151"/>
      <c r="ET371" s="151"/>
      <c r="EU371" s="151"/>
      <c r="EV371" s="151"/>
      <c r="EW371" s="151"/>
      <c r="EX371" s="151"/>
      <c r="EY371" s="151"/>
      <c r="EZ371" s="151"/>
      <c r="FA371" s="151"/>
      <c r="FB371" s="151"/>
      <c r="FC371" s="151"/>
      <c r="FD371" s="151"/>
      <c r="FE371" s="151"/>
      <c r="FF371" s="151"/>
      <c r="FG371" s="151"/>
      <c r="FH371" s="151"/>
      <c r="FI371" s="151"/>
      <c r="FJ371" s="151"/>
      <c r="FK371" s="151"/>
      <c r="FL371" s="151"/>
      <c r="FM371" s="151"/>
      <c r="FN371" s="151"/>
      <c r="FO371" s="151"/>
      <c r="FP371" s="151"/>
      <c r="FQ371" s="151"/>
      <c r="FR371" s="151"/>
      <c r="FS371" s="151"/>
      <c r="FT371" s="151"/>
      <c r="FU371" s="151"/>
      <c r="FV371" s="151"/>
      <c r="FW371" s="151"/>
      <c r="FX371" s="151"/>
      <c r="FY371" s="151"/>
      <c r="FZ371" s="151"/>
      <c r="GA371" s="151"/>
      <c r="GB371" s="151"/>
      <c r="GC371" s="151"/>
      <c r="GD371" s="151"/>
      <c r="GE371" s="151"/>
      <c r="GF371" s="151"/>
      <c r="GG371" s="151"/>
      <c r="GH371" s="151"/>
      <c r="GI371" s="151"/>
      <c r="GJ371" s="151"/>
      <c r="GK371" s="151"/>
      <c r="GL371" s="151"/>
      <c r="GM371" s="151"/>
      <c r="GN371" s="151"/>
      <c r="GO371" s="151"/>
      <c r="GP371" s="151"/>
      <c r="GQ371" s="151"/>
      <c r="GR371" s="151"/>
      <c r="GS371" s="151"/>
      <c r="GT371" s="151"/>
      <c r="GU371" s="151"/>
      <c r="GV371" s="151"/>
      <c r="GW371" s="151"/>
      <c r="GX371" s="151"/>
      <c r="GY371" s="151"/>
      <c r="GZ371" s="151"/>
      <c r="HA371" s="151"/>
      <c r="HB371" s="151"/>
      <c r="HC371" s="151"/>
      <c r="HD371" s="151"/>
      <c r="HE371" s="151"/>
      <c r="HF371" s="151"/>
      <c r="HG371" s="151"/>
      <c r="HH371" s="151"/>
      <c r="HI371" s="151"/>
      <c r="HJ371" s="151"/>
      <c r="HK371" s="151"/>
      <c r="HL371" s="151"/>
      <c r="HM371" s="151"/>
      <c r="HN371" s="151"/>
      <c r="HO371" s="151"/>
      <c r="HP371" s="151"/>
      <c r="HQ371" s="151"/>
      <c r="HR371" s="151"/>
      <c r="HS371" s="151"/>
      <c r="HT371" s="151"/>
      <c r="HU371" s="151"/>
      <c r="HV371" s="151"/>
      <c r="HW371" s="151"/>
      <c r="HX371" s="151"/>
      <c r="HY371" s="151"/>
      <c r="HZ371" s="151"/>
      <c r="IA371" s="151"/>
      <c r="IB371" s="151"/>
      <c r="IC371" s="151"/>
      <c r="ID371" s="151"/>
      <c r="IE371" s="151"/>
      <c r="IF371" s="151"/>
      <c r="IG371" s="151"/>
      <c r="IH371" s="151"/>
      <c r="II371" s="151"/>
      <c r="IJ371" s="151"/>
      <c r="IK371" s="151"/>
      <c r="IL371" s="151"/>
      <c r="IM371" s="151"/>
      <c r="IN371" s="151"/>
      <c r="IO371" s="151"/>
      <c r="IP371" s="151"/>
      <c r="IQ371" s="151"/>
      <c r="IR371" s="151"/>
      <c r="IS371" s="151"/>
      <c r="IT371" s="151"/>
      <c r="IU371" s="151"/>
      <c r="IV371" s="151"/>
      <c r="IW371" s="151"/>
      <c r="IX371" s="151"/>
      <c r="IY371" s="151"/>
      <c r="IZ371" s="151"/>
      <c r="JA371" s="151"/>
      <c r="JB371" s="151"/>
      <c r="JC371" s="151"/>
      <c r="JD371" s="151"/>
      <c r="JE371" s="151"/>
      <c r="JF371" s="151"/>
      <c r="JG371" s="151"/>
      <c r="JH371" s="151"/>
      <c r="JI371" s="151"/>
      <c r="JJ371" s="151"/>
      <c r="JK371" s="151"/>
      <c r="JL371" s="151"/>
      <c r="JM371" s="151"/>
      <c r="JN371" s="151"/>
      <c r="JO371" s="151"/>
      <c r="JP371" s="151"/>
      <c r="JQ371" s="151"/>
      <c r="JR371" s="151"/>
      <c r="JS371" s="151"/>
      <c r="JT371" s="151"/>
      <c r="JU371" s="151"/>
      <c r="JV371" s="151"/>
      <c r="JW371" s="151"/>
      <c r="JX371" s="151"/>
      <c r="JY371" s="151"/>
      <c r="JZ371" s="151"/>
      <c r="KA371" s="151"/>
      <c r="KB371" s="151"/>
      <c r="KC371" s="151"/>
      <c r="KD371" s="151"/>
      <c r="KE371" s="151"/>
      <c r="KF371" s="151"/>
      <c r="KG371" s="151"/>
      <c r="KH371" s="151"/>
      <c r="KI371" s="151"/>
      <c r="KJ371" s="151"/>
      <c r="KK371" s="151"/>
      <c r="KL371" s="151"/>
      <c r="KM371" s="151"/>
      <c r="KN371" s="151"/>
      <c r="KO371" s="151"/>
      <c r="KP371" s="151"/>
      <c r="KQ371" s="151"/>
      <c r="KR371" s="151"/>
      <c r="KS371" s="151"/>
      <c r="KT371" s="151"/>
      <c r="KU371" s="151"/>
      <c r="KV371" s="151"/>
      <c r="KW371" s="151"/>
      <c r="KX371" s="151"/>
      <c r="KY371" s="151"/>
      <c r="KZ371" s="151"/>
      <c r="LA371" s="151"/>
      <c r="LB371" s="151"/>
      <c r="LC371" s="151"/>
      <c r="LD371" s="151"/>
      <c r="LE371" s="151"/>
      <c r="LF371" s="151"/>
      <c r="LG371" s="151"/>
      <c r="LH371" s="151"/>
      <c r="LI371" s="151"/>
      <c r="LJ371" s="151"/>
      <c r="LK371" s="151"/>
      <c r="LL371" s="151"/>
      <c r="LM371" s="151"/>
      <c r="LN371" s="151"/>
      <c r="LO371" s="151"/>
      <c r="LP371" s="151"/>
      <c r="LQ371" s="151"/>
      <c r="LR371" s="151"/>
      <c r="LS371" s="151"/>
      <c r="LT371" s="151"/>
      <c r="LU371" s="151"/>
      <c r="LV371" s="151"/>
      <c r="LW371" s="151"/>
      <c r="LX371" s="151"/>
      <c r="LY371" s="151"/>
      <c r="LZ371" s="151"/>
      <c r="MA371" s="151"/>
      <c r="MB371" s="151"/>
      <c r="MC371" s="151"/>
      <c r="MD371" s="151"/>
      <c r="ME371" s="151"/>
      <c r="MF371" s="151"/>
      <c r="MG371" s="151"/>
      <c r="MH371" s="151"/>
      <c r="MI371" s="151"/>
      <c r="MJ371" s="151"/>
      <c r="MK371" s="151"/>
      <c r="ML371" s="151"/>
      <c r="MM371" s="151"/>
      <c r="MN371" s="151"/>
      <c r="MO371" s="151"/>
      <c r="MP371" s="151"/>
      <c r="MQ371" s="151"/>
      <c r="MR371" s="151"/>
      <c r="MS371" s="151"/>
      <c r="MT371" s="151"/>
      <c r="MU371" s="151"/>
      <c r="MV371" s="151"/>
      <c r="MW371" s="151"/>
      <c r="MX371" s="151"/>
      <c r="MY371" s="151"/>
      <c r="MZ371" s="151"/>
      <c r="NA371" s="151"/>
      <c r="NB371" s="151"/>
      <c r="NC371" s="151"/>
      <c r="ND371" s="151"/>
      <c r="NE371" s="151"/>
      <c r="NF371" s="151"/>
      <c r="NG371" s="151"/>
      <c r="NH371" s="151"/>
      <c r="NI371" s="151"/>
      <c r="NJ371" s="151"/>
      <c r="NK371" s="151"/>
      <c r="NL371" s="151"/>
      <c r="NM371" s="151"/>
      <c r="NN371" s="151"/>
      <c r="NO371" s="151"/>
      <c r="NP371" s="151"/>
      <c r="NQ371" s="151"/>
      <c r="NR371" s="151"/>
      <c r="NS371" s="151"/>
      <c r="NT371" s="151"/>
      <c r="NU371" s="151"/>
      <c r="NV371" s="151"/>
      <c r="NW371" s="151"/>
      <c r="NX371" s="151"/>
      <c r="NY371" s="151"/>
      <c r="NZ371" s="151"/>
      <c r="OA371" s="151"/>
      <c r="OB371" s="151"/>
      <c r="OC371" s="151"/>
      <c r="OD371" s="151"/>
      <c r="OE371" s="151"/>
      <c r="OF371" s="151"/>
      <c r="OG371" s="151"/>
      <c r="OH371" s="151"/>
      <c r="OI371" s="151"/>
      <c r="OJ371" s="151"/>
      <c r="OK371" s="151"/>
      <c r="OL371" s="151"/>
      <c r="OM371" s="151"/>
      <c r="ON371" s="151"/>
      <c r="OO371" s="152"/>
      <c r="OP371" s="142"/>
      <c r="OQ371" s="153">
        <v>112901</v>
      </c>
      <c r="OR371" s="151"/>
      <c r="OS371" s="151"/>
      <c r="OT371" s="151"/>
      <c r="OU371" s="151"/>
      <c r="OV371" s="151"/>
      <c r="OW371" s="151"/>
      <c r="OX371" s="151"/>
      <c r="OY371" s="151"/>
      <c r="OZ371" s="151"/>
      <c r="PA371" s="151"/>
      <c r="PB371" s="151"/>
      <c r="PC371" s="151"/>
      <c r="PD371" s="151"/>
      <c r="PE371" s="151"/>
      <c r="PF371" s="151"/>
      <c r="PG371" s="151"/>
      <c r="PH371" s="151"/>
      <c r="PI371" s="151"/>
      <c r="PJ371" s="154"/>
      <c r="PK371" s="142">
        <v>112901</v>
      </c>
      <c r="PL371" s="142">
        <v>112901</v>
      </c>
    </row>
    <row r="372" spans="1:428" ht="15" x14ac:dyDescent="0.25">
      <c r="A372" s="156">
        <v>624400</v>
      </c>
      <c r="B372" s="157" t="s">
        <v>744</v>
      </c>
      <c r="C372" s="147" t="s">
        <v>549</v>
      </c>
      <c r="D372" s="153"/>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151"/>
      <c r="AH372" s="151"/>
      <c r="AI372" s="151"/>
      <c r="AJ372" s="151"/>
      <c r="AK372" s="151"/>
      <c r="AL372" s="151"/>
      <c r="AM372" s="151"/>
      <c r="AN372" s="151"/>
      <c r="AO372" s="151"/>
      <c r="AP372" s="151"/>
      <c r="AQ372" s="151"/>
      <c r="AR372" s="151"/>
      <c r="AS372" s="151"/>
      <c r="AT372" s="151"/>
      <c r="AU372" s="151"/>
      <c r="AV372" s="151"/>
      <c r="AW372" s="151"/>
      <c r="AX372" s="151"/>
      <c r="AY372" s="151"/>
      <c r="AZ372" s="151"/>
      <c r="BA372" s="151"/>
      <c r="BB372" s="151"/>
      <c r="BC372" s="151"/>
      <c r="BD372" s="151"/>
      <c r="BE372" s="151"/>
      <c r="BF372" s="151"/>
      <c r="BG372" s="151"/>
      <c r="BH372" s="151"/>
      <c r="BI372" s="151"/>
      <c r="BJ372" s="151"/>
      <c r="BK372" s="151"/>
      <c r="BL372" s="151"/>
      <c r="BM372" s="151"/>
      <c r="BN372" s="151"/>
      <c r="BO372" s="151"/>
      <c r="BP372" s="151"/>
      <c r="BQ372" s="151"/>
      <c r="BR372" s="151"/>
      <c r="BS372" s="151"/>
      <c r="BT372" s="151"/>
      <c r="BU372" s="151"/>
      <c r="BV372" s="151"/>
      <c r="BW372" s="151"/>
      <c r="BX372" s="151"/>
      <c r="BY372" s="151"/>
      <c r="BZ372" s="151"/>
      <c r="CA372" s="151"/>
      <c r="CB372" s="151"/>
      <c r="CC372" s="151"/>
      <c r="CD372" s="151"/>
      <c r="CE372" s="151"/>
      <c r="CF372" s="151"/>
      <c r="CG372" s="151"/>
      <c r="CH372" s="151"/>
      <c r="CI372" s="151"/>
      <c r="CJ372" s="151"/>
      <c r="CK372" s="151"/>
      <c r="CL372" s="151"/>
      <c r="CM372" s="151"/>
      <c r="CN372" s="151"/>
      <c r="CO372" s="151"/>
      <c r="CP372" s="151"/>
      <c r="CQ372" s="151"/>
      <c r="CR372" s="151"/>
      <c r="CS372" s="151"/>
      <c r="CT372" s="151"/>
      <c r="CU372" s="151"/>
      <c r="CV372" s="151"/>
      <c r="CW372" s="151"/>
      <c r="CX372" s="151"/>
      <c r="CY372" s="151"/>
      <c r="CZ372" s="151"/>
      <c r="DA372" s="151"/>
      <c r="DB372" s="151"/>
      <c r="DC372" s="151"/>
      <c r="DD372" s="151"/>
      <c r="DE372" s="151"/>
      <c r="DF372" s="151"/>
      <c r="DG372" s="151"/>
      <c r="DH372" s="151"/>
      <c r="DI372" s="151"/>
      <c r="DJ372" s="151"/>
      <c r="DK372" s="151"/>
      <c r="DL372" s="151"/>
      <c r="DM372" s="151"/>
      <c r="DN372" s="151"/>
      <c r="DO372" s="151"/>
      <c r="DP372" s="151"/>
      <c r="DQ372" s="151"/>
      <c r="DR372" s="151"/>
      <c r="DS372" s="151"/>
      <c r="DT372" s="151"/>
      <c r="DU372" s="151"/>
      <c r="DV372" s="151"/>
      <c r="DW372" s="151"/>
      <c r="DX372" s="151"/>
      <c r="DY372" s="151"/>
      <c r="DZ372" s="151"/>
      <c r="EA372" s="151"/>
      <c r="EB372" s="151"/>
      <c r="EC372" s="151"/>
      <c r="ED372" s="151"/>
      <c r="EE372" s="151"/>
      <c r="EF372" s="151"/>
      <c r="EG372" s="151"/>
      <c r="EH372" s="151"/>
      <c r="EI372" s="151"/>
      <c r="EJ372" s="151"/>
      <c r="EK372" s="151"/>
      <c r="EL372" s="151"/>
      <c r="EM372" s="151"/>
      <c r="EN372" s="151"/>
      <c r="EO372" s="151"/>
      <c r="EP372" s="151"/>
      <c r="EQ372" s="151"/>
      <c r="ER372" s="151"/>
      <c r="ES372" s="151"/>
      <c r="ET372" s="151"/>
      <c r="EU372" s="151"/>
      <c r="EV372" s="151"/>
      <c r="EW372" s="151"/>
      <c r="EX372" s="151"/>
      <c r="EY372" s="151"/>
      <c r="EZ372" s="151"/>
      <c r="FA372" s="151"/>
      <c r="FB372" s="151"/>
      <c r="FC372" s="151"/>
      <c r="FD372" s="151"/>
      <c r="FE372" s="151"/>
      <c r="FF372" s="151"/>
      <c r="FG372" s="151"/>
      <c r="FH372" s="151"/>
      <c r="FI372" s="151"/>
      <c r="FJ372" s="151"/>
      <c r="FK372" s="151"/>
      <c r="FL372" s="151"/>
      <c r="FM372" s="151"/>
      <c r="FN372" s="151"/>
      <c r="FO372" s="151"/>
      <c r="FP372" s="151"/>
      <c r="FQ372" s="151"/>
      <c r="FR372" s="151"/>
      <c r="FS372" s="151"/>
      <c r="FT372" s="151"/>
      <c r="FU372" s="151"/>
      <c r="FV372" s="151"/>
      <c r="FW372" s="151"/>
      <c r="FX372" s="151"/>
      <c r="FY372" s="151"/>
      <c r="FZ372" s="151"/>
      <c r="GA372" s="151"/>
      <c r="GB372" s="151"/>
      <c r="GC372" s="151"/>
      <c r="GD372" s="151"/>
      <c r="GE372" s="151"/>
      <c r="GF372" s="151"/>
      <c r="GG372" s="151"/>
      <c r="GH372" s="151"/>
      <c r="GI372" s="151"/>
      <c r="GJ372" s="151"/>
      <c r="GK372" s="151"/>
      <c r="GL372" s="151"/>
      <c r="GM372" s="151"/>
      <c r="GN372" s="151"/>
      <c r="GO372" s="151"/>
      <c r="GP372" s="151"/>
      <c r="GQ372" s="151"/>
      <c r="GR372" s="151"/>
      <c r="GS372" s="151"/>
      <c r="GT372" s="151"/>
      <c r="GU372" s="151"/>
      <c r="GV372" s="151"/>
      <c r="GW372" s="151"/>
      <c r="GX372" s="151"/>
      <c r="GY372" s="151"/>
      <c r="GZ372" s="151"/>
      <c r="HA372" s="151"/>
      <c r="HB372" s="151"/>
      <c r="HC372" s="151"/>
      <c r="HD372" s="151"/>
      <c r="HE372" s="151"/>
      <c r="HF372" s="151"/>
      <c r="HG372" s="151"/>
      <c r="HH372" s="151"/>
      <c r="HI372" s="151"/>
      <c r="HJ372" s="151"/>
      <c r="HK372" s="151"/>
      <c r="HL372" s="151"/>
      <c r="HM372" s="151"/>
      <c r="HN372" s="151"/>
      <c r="HO372" s="151"/>
      <c r="HP372" s="151"/>
      <c r="HQ372" s="151"/>
      <c r="HR372" s="151"/>
      <c r="HS372" s="151"/>
      <c r="HT372" s="151"/>
      <c r="HU372" s="151"/>
      <c r="HV372" s="151"/>
      <c r="HW372" s="151"/>
      <c r="HX372" s="151"/>
      <c r="HY372" s="151"/>
      <c r="HZ372" s="151"/>
      <c r="IA372" s="151"/>
      <c r="IB372" s="151"/>
      <c r="IC372" s="151"/>
      <c r="ID372" s="151"/>
      <c r="IE372" s="151"/>
      <c r="IF372" s="151"/>
      <c r="IG372" s="151"/>
      <c r="IH372" s="151"/>
      <c r="II372" s="151"/>
      <c r="IJ372" s="151"/>
      <c r="IK372" s="151"/>
      <c r="IL372" s="151"/>
      <c r="IM372" s="151"/>
      <c r="IN372" s="151"/>
      <c r="IO372" s="151"/>
      <c r="IP372" s="151"/>
      <c r="IQ372" s="151"/>
      <c r="IR372" s="151"/>
      <c r="IS372" s="151"/>
      <c r="IT372" s="151"/>
      <c r="IU372" s="151"/>
      <c r="IV372" s="151"/>
      <c r="IW372" s="151"/>
      <c r="IX372" s="151"/>
      <c r="IY372" s="151"/>
      <c r="IZ372" s="151"/>
      <c r="JA372" s="151"/>
      <c r="JB372" s="151"/>
      <c r="JC372" s="151"/>
      <c r="JD372" s="151"/>
      <c r="JE372" s="151"/>
      <c r="JF372" s="151"/>
      <c r="JG372" s="151"/>
      <c r="JH372" s="151"/>
      <c r="JI372" s="151"/>
      <c r="JJ372" s="151"/>
      <c r="JK372" s="151"/>
      <c r="JL372" s="151"/>
      <c r="JM372" s="151"/>
      <c r="JN372" s="151"/>
      <c r="JO372" s="151"/>
      <c r="JP372" s="151"/>
      <c r="JQ372" s="151"/>
      <c r="JR372" s="151"/>
      <c r="JS372" s="151"/>
      <c r="JT372" s="151"/>
      <c r="JU372" s="151"/>
      <c r="JV372" s="151"/>
      <c r="JW372" s="151"/>
      <c r="JX372" s="151"/>
      <c r="JY372" s="151"/>
      <c r="JZ372" s="151"/>
      <c r="KA372" s="151"/>
      <c r="KB372" s="151"/>
      <c r="KC372" s="151"/>
      <c r="KD372" s="151"/>
      <c r="KE372" s="151"/>
      <c r="KF372" s="151"/>
      <c r="KG372" s="151"/>
      <c r="KH372" s="151"/>
      <c r="KI372" s="151"/>
      <c r="KJ372" s="151"/>
      <c r="KK372" s="151"/>
      <c r="KL372" s="151"/>
      <c r="KM372" s="151"/>
      <c r="KN372" s="151"/>
      <c r="KO372" s="151"/>
      <c r="KP372" s="151"/>
      <c r="KQ372" s="151"/>
      <c r="KR372" s="151"/>
      <c r="KS372" s="151"/>
      <c r="KT372" s="151"/>
      <c r="KU372" s="151"/>
      <c r="KV372" s="151"/>
      <c r="KW372" s="151"/>
      <c r="KX372" s="151"/>
      <c r="KY372" s="151"/>
      <c r="KZ372" s="151"/>
      <c r="LA372" s="151"/>
      <c r="LB372" s="151"/>
      <c r="LC372" s="151"/>
      <c r="LD372" s="151"/>
      <c r="LE372" s="151"/>
      <c r="LF372" s="151"/>
      <c r="LG372" s="151"/>
      <c r="LH372" s="151"/>
      <c r="LI372" s="151"/>
      <c r="LJ372" s="151"/>
      <c r="LK372" s="151"/>
      <c r="LL372" s="151"/>
      <c r="LM372" s="151"/>
      <c r="LN372" s="151"/>
      <c r="LO372" s="151"/>
      <c r="LP372" s="151"/>
      <c r="LQ372" s="151"/>
      <c r="LR372" s="151"/>
      <c r="LS372" s="151"/>
      <c r="LT372" s="151"/>
      <c r="LU372" s="151"/>
      <c r="LV372" s="151"/>
      <c r="LW372" s="151"/>
      <c r="LX372" s="151"/>
      <c r="LY372" s="151"/>
      <c r="LZ372" s="151"/>
      <c r="MA372" s="151"/>
      <c r="MB372" s="151"/>
      <c r="MC372" s="151"/>
      <c r="MD372" s="151"/>
      <c r="ME372" s="151"/>
      <c r="MF372" s="151"/>
      <c r="MG372" s="151"/>
      <c r="MH372" s="151"/>
      <c r="MI372" s="151"/>
      <c r="MJ372" s="151"/>
      <c r="MK372" s="151"/>
      <c r="ML372" s="151"/>
      <c r="MM372" s="151"/>
      <c r="MN372" s="151"/>
      <c r="MO372" s="151"/>
      <c r="MP372" s="151"/>
      <c r="MQ372" s="151"/>
      <c r="MR372" s="151"/>
      <c r="MS372" s="151"/>
      <c r="MT372" s="151"/>
      <c r="MU372" s="151"/>
      <c r="MV372" s="151"/>
      <c r="MW372" s="151"/>
      <c r="MX372" s="151"/>
      <c r="MY372" s="151"/>
      <c r="MZ372" s="151"/>
      <c r="NA372" s="151"/>
      <c r="NB372" s="151"/>
      <c r="NC372" s="151"/>
      <c r="ND372" s="151"/>
      <c r="NE372" s="151"/>
      <c r="NF372" s="151"/>
      <c r="NG372" s="151"/>
      <c r="NH372" s="151"/>
      <c r="NI372" s="151"/>
      <c r="NJ372" s="151"/>
      <c r="NK372" s="151"/>
      <c r="NL372" s="151"/>
      <c r="NM372" s="151"/>
      <c r="NN372" s="151"/>
      <c r="NO372" s="151"/>
      <c r="NP372" s="151"/>
      <c r="NQ372" s="151"/>
      <c r="NR372" s="151"/>
      <c r="NS372" s="151"/>
      <c r="NT372" s="151"/>
      <c r="NU372" s="151"/>
      <c r="NV372" s="151"/>
      <c r="NW372" s="151"/>
      <c r="NX372" s="151"/>
      <c r="NY372" s="151"/>
      <c r="NZ372" s="151"/>
      <c r="OA372" s="151"/>
      <c r="OB372" s="151"/>
      <c r="OC372" s="151"/>
      <c r="OD372" s="151"/>
      <c r="OE372" s="151"/>
      <c r="OF372" s="151"/>
      <c r="OG372" s="151"/>
      <c r="OH372" s="151"/>
      <c r="OI372" s="151"/>
      <c r="OJ372" s="151"/>
      <c r="OK372" s="151"/>
      <c r="OL372" s="151">
        <v>1409</v>
      </c>
      <c r="OM372" s="151"/>
      <c r="ON372" s="151"/>
      <c r="OO372" s="152"/>
      <c r="OP372" s="142">
        <v>1409</v>
      </c>
      <c r="OQ372" s="153">
        <v>56995</v>
      </c>
      <c r="OR372" s="151"/>
      <c r="OS372" s="151"/>
      <c r="OT372" s="151"/>
      <c r="OU372" s="151"/>
      <c r="OV372" s="151"/>
      <c r="OW372" s="151"/>
      <c r="OX372" s="151"/>
      <c r="OY372" s="151"/>
      <c r="OZ372" s="151"/>
      <c r="PA372" s="151"/>
      <c r="PB372" s="151"/>
      <c r="PC372" s="151"/>
      <c r="PD372" s="151"/>
      <c r="PE372" s="151"/>
      <c r="PF372" s="151"/>
      <c r="PG372" s="151"/>
      <c r="PH372" s="151"/>
      <c r="PI372" s="151"/>
      <c r="PJ372" s="154"/>
      <c r="PK372" s="142">
        <v>56995</v>
      </c>
      <c r="PL372" s="142">
        <v>58404</v>
      </c>
    </row>
    <row r="373" spans="1:428" ht="15" x14ac:dyDescent="0.25">
      <c r="A373" s="156" t="s">
        <v>659</v>
      </c>
      <c r="B373" s="157" t="s">
        <v>744</v>
      </c>
      <c r="C373" s="147" t="s">
        <v>1876</v>
      </c>
      <c r="D373" s="153"/>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151"/>
      <c r="AH373" s="151"/>
      <c r="AI373" s="151"/>
      <c r="AJ373" s="151"/>
      <c r="AK373" s="151"/>
      <c r="AL373" s="151"/>
      <c r="AM373" s="151"/>
      <c r="AN373" s="151"/>
      <c r="AO373" s="151"/>
      <c r="AP373" s="151"/>
      <c r="AQ373" s="151"/>
      <c r="AR373" s="151"/>
      <c r="AS373" s="151"/>
      <c r="AT373" s="151"/>
      <c r="AU373" s="151"/>
      <c r="AV373" s="151"/>
      <c r="AW373" s="151"/>
      <c r="AX373" s="151"/>
      <c r="AY373" s="151"/>
      <c r="AZ373" s="151"/>
      <c r="BA373" s="151"/>
      <c r="BB373" s="151"/>
      <c r="BC373" s="151"/>
      <c r="BD373" s="151"/>
      <c r="BE373" s="151"/>
      <c r="BF373" s="151"/>
      <c r="BG373" s="151"/>
      <c r="BH373" s="151"/>
      <c r="BI373" s="151"/>
      <c r="BJ373" s="151"/>
      <c r="BK373" s="151"/>
      <c r="BL373" s="151"/>
      <c r="BM373" s="151"/>
      <c r="BN373" s="151"/>
      <c r="BO373" s="151"/>
      <c r="BP373" s="151"/>
      <c r="BQ373" s="151"/>
      <c r="BR373" s="151"/>
      <c r="BS373" s="151"/>
      <c r="BT373" s="151"/>
      <c r="BU373" s="151"/>
      <c r="BV373" s="151"/>
      <c r="BW373" s="151"/>
      <c r="BX373" s="151"/>
      <c r="BY373" s="151"/>
      <c r="BZ373" s="151"/>
      <c r="CA373" s="151"/>
      <c r="CB373" s="151"/>
      <c r="CC373" s="151"/>
      <c r="CD373" s="151"/>
      <c r="CE373" s="151"/>
      <c r="CF373" s="151"/>
      <c r="CG373" s="151"/>
      <c r="CH373" s="151"/>
      <c r="CI373" s="151"/>
      <c r="CJ373" s="151"/>
      <c r="CK373" s="151"/>
      <c r="CL373" s="151"/>
      <c r="CM373" s="151"/>
      <c r="CN373" s="151"/>
      <c r="CO373" s="151"/>
      <c r="CP373" s="151"/>
      <c r="CQ373" s="151"/>
      <c r="CR373" s="151"/>
      <c r="CS373" s="151"/>
      <c r="CT373" s="151"/>
      <c r="CU373" s="151"/>
      <c r="CV373" s="151"/>
      <c r="CW373" s="151"/>
      <c r="CX373" s="151"/>
      <c r="CY373" s="151"/>
      <c r="CZ373" s="151"/>
      <c r="DA373" s="151"/>
      <c r="DB373" s="151"/>
      <c r="DC373" s="151"/>
      <c r="DD373" s="151"/>
      <c r="DE373" s="151"/>
      <c r="DF373" s="151"/>
      <c r="DG373" s="151"/>
      <c r="DH373" s="151"/>
      <c r="DI373" s="151"/>
      <c r="DJ373" s="151"/>
      <c r="DK373" s="151"/>
      <c r="DL373" s="151"/>
      <c r="DM373" s="151"/>
      <c r="DN373" s="151"/>
      <c r="DO373" s="151"/>
      <c r="DP373" s="151"/>
      <c r="DQ373" s="151"/>
      <c r="DR373" s="151"/>
      <c r="DS373" s="151"/>
      <c r="DT373" s="151"/>
      <c r="DU373" s="151"/>
      <c r="DV373" s="151"/>
      <c r="DW373" s="151"/>
      <c r="DX373" s="151"/>
      <c r="DY373" s="151"/>
      <c r="DZ373" s="151"/>
      <c r="EA373" s="151"/>
      <c r="EB373" s="151"/>
      <c r="EC373" s="151"/>
      <c r="ED373" s="151"/>
      <c r="EE373" s="151"/>
      <c r="EF373" s="151"/>
      <c r="EG373" s="151"/>
      <c r="EH373" s="151"/>
      <c r="EI373" s="151"/>
      <c r="EJ373" s="151"/>
      <c r="EK373" s="151"/>
      <c r="EL373" s="151"/>
      <c r="EM373" s="151"/>
      <c r="EN373" s="151"/>
      <c r="EO373" s="151"/>
      <c r="EP373" s="151"/>
      <c r="EQ373" s="151"/>
      <c r="ER373" s="151"/>
      <c r="ES373" s="151"/>
      <c r="ET373" s="151"/>
      <c r="EU373" s="151"/>
      <c r="EV373" s="151"/>
      <c r="EW373" s="151"/>
      <c r="EX373" s="151"/>
      <c r="EY373" s="151"/>
      <c r="EZ373" s="151"/>
      <c r="FA373" s="151"/>
      <c r="FB373" s="151"/>
      <c r="FC373" s="151"/>
      <c r="FD373" s="151"/>
      <c r="FE373" s="151"/>
      <c r="FF373" s="151"/>
      <c r="FG373" s="151"/>
      <c r="FH373" s="151"/>
      <c r="FI373" s="151"/>
      <c r="FJ373" s="151"/>
      <c r="FK373" s="151"/>
      <c r="FL373" s="151"/>
      <c r="FM373" s="151"/>
      <c r="FN373" s="151"/>
      <c r="FO373" s="151"/>
      <c r="FP373" s="151"/>
      <c r="FQ373" s="151"/>
      <c r="FR373" s="151"/>
      <c r="FS373" s="151"/>
      <c r="FT373" s="151"/>
      <c r="FU373" s="151"/>
      <c r="FV373" s="151"/>
      <c r="FW373" s="151"/>
      <c r="FX373" s="151"/>
      <c r="FY373" s="151"/>
      <c r="FZ373" s="151"/>
      <c r="GA373" s="151"/>
      <c r="GB373" s="151"/>
      <c r="GC373" s="151"/>
      <c r="GD373" s="151"/>
      <c r="GE373" s="151"/>
      <c r="GF373" s="151"/>
      <c r="GG373" s="151"/>
      <c r="GH373" s="151"/>
      <c r="GI373" s="151"/>
      <c r="GJ373" s="151"/>
      <c r="GK373" s="151"/>
      <c r="GL373" s="151"/>
      <c r="GM373" s="151"/>
      <c r="GN373" s="151"/>
      <c r="GO373" s="151"/>
      <c r="GP373" s="151"/>
      <c r="GQ373" s="151"/>
      <c r="GR373" s="151"/>
      <c r="GS373" s="151"/>
      <c r="GT373" s="151"/>
      <c r="GU373" s="151"/>
      <c r="GV373" s="151"/>
      <c r="GW373" s="151"/>
      <c r="GX373" s="151"/>
      <c r="GY373" s="151"/>
      <c r="GZ373" s="151"/>
      <c r="HA373" s="151"/>
      <c r="HB373" s="151"/>
      <c r="HC373" s="151"/>
      <c r="HD373" s="151"/>
      <c r="HE373" s="151"/>
      <c r="HF373" s="151"/>
      <c r="HG373" s="151"/>
      <c r="HH373" s="151"/>
      <c r="HI373" s="151"/>
      <c r="HJ373" s="151"/>
      <c r="HK373" s="151"/>
      <c r="HL373" s="151"/>
      <c r="HM373" s="151"/>
      <c r="HN373" s="151"/>
      <c r="HO373" s="151"/>
      <c r="HP373" s="151"/>
      <c r="HQ373" s="151"/>
      <c r="HR373" s="151"/>
      <c r="HS373" s="151"/>
      <c r="HT373" s="151"/>
      <c r="HU373" s="151"/>
      <c r="HV373" s="151"/>
      <c r="HW373" s="151"/>
      <c r="HX373" s="151"/>
      <c r="HY373" s="151"/>
      <c r="HZ373" s="151"/>
      <c r="IA373" s="151"/>
      <c r="IB373" s="151"/>
      <c r="IC373" s="151"/>
      <c r="ID373" s="151"/>
      <c r="IE373" s="151"/>
      <c r="IF373" s="151"/>
      <c r="IG373" s="151"/>
      <c r="IH373" s="151"/>
      <c r="II373" s="151"/>
      <c r="IJ373" s="151"/>
      <c r="IK373" s="151"/>
      <c r="IL373" s="151"/>
      <c r="IM373" s="151"/>
      <c r="IN373" s="151"/>
      <c r="IO373" s="151"/>
      <c r="IP373" s="151"/>
      <c r="IQ373" s="151"/>
      <c r="IR373" s="151"/>
      <c r="IS373" s="151"/>
      <c r="IT373" s="151"/>
      <c r="IU373" s="151"/>
      <c r="IV373" s="151"/>
      <c r="IW373" s="151"/>
      <c r="IX373" s="151"/>
      <c r="IY373" s="151"/>
      <c r="IZ373" s="151"/>
      <c r="JA373" s="151"/>
      <c r="JB373" s="151"/>
      <c r="JC373" s="151"/>
      <c r="JD373" s="151"/>
      <c r="JE373" s="151"/>
      <c r="JF373" s="151"/>
      <c r="JG373" s="151"/>
      <c r="JH373" s="151"/>
      <c r="JI373" s="151"/>
      <c r="JJ373" s="151"/>
      <c r="JK373" s="151"/>
      <c r="JL373" s="151"/>
      <c r="JM373" s="151"/>
      <c r="JN373" s="151"/>
      <c r="JO373" s="151"/>
      <c r="JP373" s="151"/>
      <c r="JQ373" s="151"/>
      <c r="JR373" s="151"/>
      <c r="JS373" s="151"/>
      <c r="JT373" s="151"/>
      <c r="JU373" s="151"/>
      <c r="JV373" s="151"/>
      <c r="JW373" s="151"/>
      <c r="JX373" s="151"/>
      <c r="JY373" s="151"/>
      <c r="JZ373" s="151"/>
      <c r="KA373" s="151"/>
      <c r="KB373" s="151"/>
      <c r="KC373" s="151"/>
      <c r="KD373" s="151"/>
      <c r="KE373" s="151"/>
      <c r="KF373" s="151"/>
      <c r="KG373" s="151"/>
      <c r="KH373" s="151"/>
      <c r="KI373" s="151"/>
      <c r="KJ373" s="151"/>
      <c r="KK373" s="151"/>
      <c r="KL373" s="151"/>
      <c r="KM373" s="151"/>
      <c r="KN373" s="151"/>
      <c r="KO373" s="151"/>
      <c r="KP373" s="151"/>
      <c r="KQ373" s="151"/>
      <c r="KR373" s="151"/>
      <c r="KS373" s="151"/>
      <c r="KT373" s="151"/>
      <c r="KU373" s="151"/>
      <c r="KV373" s="151"/>
      <c r="KW373" s="151"/>
      <c r="KX373" s="151"/>
      <c r="KY373" s="151"/>
      <c r="KZ373" s="151"/>
      <c r="LA373" s="151"/>
      <c r="LB373" s="151"/>
      <c r="LC373" s="151"/>
      <c r="LD373" s="151"/>
      <c r="LE373" s="151"/>
      <c r="LF373" s="151"/>
      <c r="LG373" s="151"/>
      <c r="LH373" s="151"/>
      <c r="LI373" s="151"/>
      <c r="LJ373" s="151"/>
      <c r="LK373" s="151"/>
      <c r="LL373" s="151"/>
      <c r="LM373" s="151"/>
      <c r="LN373" s="151"/>
      <c r="LO373" s="151"/>
      <c r="LP373" s="151"/>
      <c r="LQ373" s="151"/>
      <c r="LR373" s="151"/>
      <c r="LS373" s="151"/>
      <c r="LT373" s="151"/>
      <c r="LU373" s="151"/>
      <c r="LV373" s="151"/>
      <c r="LW373" s="151"/>
      <c r="LX373" s="151"/>
      <c r="LY373" s="151"/>
      <c r="LZ373" s="151"/>
      <c r="MA373" s="151"/>
      <c r="MB373" s="151"/>
      <c r="MC373" s="151"/>
      <c r="MD373" s="151"/>
      <c r="ME373" s="151"/>
      <c r="MF373" s="151"/>
      <c r="MG373" s="151"/>
      <c r="MH373" s="151"/>
      <c r="MI373" s="151"/>
      <c r="MJ373" s="151"/>
      <c r="MK373" s="151"/>
      <c r="ML373" s="151"/>
      <c r="MM373" s="151"/>
      <c r="MN373" s="151"/>
      <c r="MO373" s="151"/>
      <c r="MP373" s="151"/>
      <c r="MQ373" s="151"/>
      <c r="MR373" s="151"/>
      <c r="MS373" s="151"/>
      <c r="MT373" s="151"/>
      <c r="MU373" s="151"/>
      <c r="MV373" s="151"/>
      <c r="MW373" s="151"/>
      <c r="MX373" s="151"/>
      <c r="MY373" s="151"/>
      <c r="MZ373" s="151"/>
      <c r="NA373" s="151"/>
      <c r="NB373" s="151"/>
      <c r="NC373" s="151"/>
      <c r="ND373" s="151"/>
      <c r="NE373" s="151"/>
      <c r="NF373" s="151"/>
      <c r="NG373" s="151"/>
      <c r="NH373" s="151"/>
      <c r="NI373" s="151"/>
      <c r="NJ373" s="151"/>
      <c r="NK373" s="151"/>
      <c r="NL373" s="151"/>
      <c r="NM373" s="151"/>
      <c r="NN373" s="151"/>
      <c r="NO373" s="151"/>
      <c r="NP373" s="151"/>
      <c r="NQ373" s="151"/>
      <c r="NR373" s="151"/>
      <c r="NS373" s="151"/>
      <c r="NT373" s="151"/>
      <c r="NU373" s="151"/>
      <c r="NV373" s="151"/>
      <c r="NW373" s="151"/>
      <c r="NX373" s="151"/>
      <c r="NY373" s="151"/>
      <c r="NZ373" s="151"/>
      <c r="OA373" s="151"/>
      <c r="OB373" s="151"/>
      <c r="OC373" s="151"/>
      <c r="OD373" s="151"/>
      <c r="OE373" s="151"/>
      <c r="OF373" s="151"/>
      <c r="OG373" s="151"/>
      <c r="OH373" s="151"/>
      <c r="OI373" s="151"/>
      <c r="OJ373" s="151"/>
      <c r="OK373" s="151"/>
      <c r="OL373" s="151"/>
      <c r="OM373" s="151"/>
      <c r="ON373" s="151"/>
      <c r="OO373" s="152"/>
      <c r="OP373" s="142"/>
      <c r="OQ373" s="153">
        <v>55383</v>
      </c>
      <c r="OR373" s="151"/>
      <c r="OS373" s="151"/>
      <c r="OT373" s="151"/>
      <c r="OU373" s="151"/>
      <c r="OV373" s="151"/>
      <c r="OW373" s="151"/>
      <c r="OX373" s="151"/>
      <c r="OY373" s="151"/>
      <c r="OZ373" s="151"/>
      <c r="PA373" s="151"/>
      <c r="PB373" s="151"/>
      <c r="PC373" s="151"/>
      <c r="PD373" s="151"/>
      <c r="PE373" s="151"/>
      <c r="PF373" s="151"/>
      <c r="PG373" s="151"/>
      <c r="PH373" s="151"/>
      <c r="PI373" s="151"/>
      <c r="PJ373" s="154"/>
      <c r="PK373" s="142">
        <v>55383</v>
      </c>
      <c r="PL373" s="142">
        <v>55383</v>
      </c>
    </row>
    <row r="374" spans="1:428" ht="15" x14ac:dyDescent="0.25">
      <c r="A374" s="156">
        <v>711100</v>
      </c>
      <c r="B374" s="157" t="s">
        <v>744</v>
      </c>
      <c r="C374" s="147" t="s">
        <v>550</v>
      </c>
      <c r="D374" s="153">
        <v>5</v>
      </c>
      <c r="E374" s="151">
        <v>6</v>
      </c>
      <c r="F374" s="151">
        <v>2</v>
      </c>
      <c r="G374" s="151">
        <v>2</v>
      </c>
      <c r="H374" s="151">
        <v>2</v>
      </c>
      <c r="I374" s="151">
        <v>1</v>
      </c>
      <c r="J374" s="151">
        <v>13</v>
      </c>
      <c r="K374" s="151">
        <v>1</v>
      </c>
      <c r="L374" s="151">
        <v>2</v>
      </c>
      <c r="M374" s="151">
        <v>3</v>
      </c>
      <c r="N374" s="151"/>
      <c r="O374" s="151"/>
      <c r="P374" s="151"/>
      <c r="Q374" s="151"/>
      <c r="R374" s="151"/>
      <c r="S374" s="151"/>
      <c r="T374" s="151"/>
      <c r="U374" s="151"/>
      <c r="V374" s="151"/>
      <c r="W374" s="151"/>
      <c r="X374" s="151">
        <v>8</v>
      </c>
      <c r="Y374" s="151">
        <v>63</v>
      </c>
      <c r="Z374" s="151">
        <v>5</v>
      </c>
      <c r="AA374" s="151"/>
      <c r="AB374" s="151"/>
      <c r="AC374" s="151"/>
      <c r="AD374" s="151">
        <v>16</v>
      </c>
      <c r="AE374" s="151">
        <v>1</v>
      </c>
      <c r="AF374" s="151"/>
      <c r="AG374" s="151"/>
      <c r="AH374" s="151"/>
      <c r="AI374" s="151"/>
      <c r="AJ374" s="151"/>
      <c r="AK374" s="151"/>
      <c r="AL374" s="151"/>
      <c r="AM374" s="151"/>
      <c r="AN374" s="151"/>
      <c r="AO374" s="151"/>
      <c r="AP374" s="151">
        <v>1</v>
      </c>
      <c r="AQ374" s="151"/>
      <c r="AR374" s="151"/>
      <c r="AS374" s="151"/>
      <c r="AT374" s="151"/>
      <c r="AU374" s="151"/>
      <c r="AV374" s="151"/>
      <c r="AW374" s="151"/>
      <c r="AX374" s="151"/>
      <c r="AY374" s="151"/>
      <c r="AZ374" s="151"/>
      <c r="BA374" s="151"/>
      <c r="BB374" s="151"/>
      <c r="BC374" s="151"/>
      <c r="BD374" s="151">
        <v>3</v>
      </c>
      <c r="BE374" s="151"/>
      <c r="BF374" s="151"/>
      <c r="BG374" s="151"/>
      <c r="BH374" s="151"/>
      <c r="BI374" s="151"/>
      <c r="BJ374" s="151"/>
      <c r="BK374" s="151"/>
      <c r="BL374" s="151"/>
      <c r="BM374" s="151">
        <v>1</v>
      </c>
      <c r="BN374" s="151"/>
      <c r="BO374" s="151"/>
      <c r="BP374" s="151">
        <v>1</v>
      </c>
      <c r="BQ374" s="151"/>
      <c r="BR374" s="151">
        <v>3</v>
      </c>
      <c r="BS374" s="151">
        <v>2</v>
      </c>
      <c r="BT374" s="151"/>
      <c r="BU374" s="151"/>
      <c r="BV374" s="151"/>
      <c r="BW374" s="151">
        <v>1</v>
      </c>
      <c r="BX374" s="151"/>
      <c r="BY374" s="151">
        <v>3</v>
      </c>
      <c r="BZ374" s="151">
        <v>1</v>
      </c>
      <c r="CA374" s="151">
        <v>2</v>
      </c>
      <c r="CB374" s="151"/>
      <c r="CC374" s="151"/>
      <c r="CD374" s="151"/>
      <c r="CE374" s="151"/>
      <c r="CF374" s="151"/>
      <c r="CG374" s="151"/>
      <c r="CH374" s="151">
        <v>0</v>
      </c>
      <c r="CI374" s="151"/>
      <c r="CJ374" s="151">
        <v>1</v>
      </c>
      <c r="CK374" s="151">
        <v>1</v>
      </c>
      <c r="CL374" s="151"/>
      <c r="CM374" s="151">
        <v>2</v>
      </c>
      <c r="CN374" s="151"/>
      <c r="CO374" s="151"/>
      <c r="CP374" s="151"/>
      <c r="CQ374" s="151"/>
      <c r="CR374" s="151"/>
      <c r="CS374" s="151"/>
      <c r="CT374" s="151"/>
      <c r="CU374" s="151"/>
      <c r="CV374" s="151"/>
      <c r="CW374" s="151"/>
      <c r="CX374" s="151"/>
      <c r="CY374" s="151"/>
      <c r="CZ374" s="151"/>
      <c r="DA374" s="151">
        <v>1</v>
      </c>
      <c r="DB374" s="151"/>
      <c r="DC374" s="151">
        <v>1</v>
      </c>
      <c r="DD374" s="151"/>
      <c r="DE374" s="151"/>
      <c r="DF374" s="151"/>
      <c r="DG374" s="151"/>
      <c r="DH374" s="151">
        <v>1</v>
      </c>
      <c r="DI374" s="151"/>
      <c r="DJ374" s="151"/>
      <c r="DK374" s="151"/>
      <c r="DL374" s="151"/>
      <c r="DM374" s="151"/>
      <c r="DN374" s="151">
        <v>0</v>
      </c>
      <c r="DO374" s="151"/>
      <c r="DP374" s="151">
        <v>0</v>
      </c>
      <c r="DQ374" s="151"/>
      <c r="DR374" s="151"/>
      <c r="DS374" s="151">
        <v>1</v>
      </c>
      <c r="DT374" s="151"/>
      <c r="DU374" s="151"/>
      <c r="DV374" s="151"/>
      <c r="DW374" s="151"/>
      <c r="DX374" s="151">
        <v>0</v>
      </c>
      <c r="DY374" s="151"/>
      <c r="DZ374" s="151"/>
      <c r="EA374" s="151"/>
      <c r="EB374" s="151"/>
      <c r="EC374" s="151"/>
      <c r="ED374" s="151"/>
      <c r="EE374" s="151"/>
      <c r="EF374" s="151"/>
      <c r="EG374" s="151"/>
      <c r="EH374" s="151"/>
      <c r="EI374" s="151"/>
      <c r="EJ374" s="151"/>
      <c r="EK374" s="151"/>
      <c r="EL374" s="151"/>
      <c r="EM374" s="151"/>
      <c r="EN374" s="151"/>
      <c r="EO374" s="151"/>
      <c r="EP374" s="151"/>
      <c r="EQ374" s="151"/>
      <c r="ER374" s="151">
        <v>0</v>
      </c>
      <c r="ES374" s="151"/>
      <c r="ET374" s="151"/>
      <c r="EU374" s="151"/>
      <c r="EV374" s="151"/>
      <c r="EW374" s="151"/>
      <c r="EX374" s="151"/>
      <c r="EY374" s="151"/>
      <c r="EZ374" s="151"/>
      <c r="FA374" s="151"/>
      <c r="FB374" s="151"/>
      <c r="FC374" s="151">
        <v>2</v>
      </c>
      <c r="FD374" s="151">
        <v>1</v>
      </c>
      <c r="FE374" s="151"/>
      <c r="FF374" s="151">
        <v>0</v>
      </c>
      <c r="FG374" s="151"/>
      <c r="FH374" s="151"/>
      <c r="FI374" s="151"/>
      <c r="FJ374" s="151"/>
      <c r="FK374" s="151">
        <v>1</v>
      </c>
      <c r="FL374" s="151">
        <v>1</v>
      </c>
      <c r="FM374" s="151"/>
      <c r="FN374" s="151"/>
      <c r="FO374" s="151"/>
      <c r="FP374" s="151"/>
      <c r="FQ374" s="151">
        <v>2</v>
      </c>
      <c r="FR374" s="151"/>
      <c r="FS374" s="151"/>
      <c r="FT374" s="151"/>
      <c r="FU374" s="151"/>
      <c r="FV374" s="151"/>
      <c r="FW374" s="151"/>
      <c r="FX374" s="151">
        <v>0</v>
      </c>
      <c r="FY374" s="151">
        <v>1</v>
      </c>
      <c r="FZ374" s="151">
        <v>5</v>
      </c>
      <c r="GA374" s="151"/>
      <c r="GB374" s="151"/>
      <c r="GC374" s="151"/>
      <c r="GD374" s="151"/>
      <c r="GE374" s="151">
        <v>1</v>
      </c>
      <c r="GF374" s="151"/>
      <c r="GG374" s="151"/>
      <c r="GH374" s="151"/>
      <c r="GI374" s="151">
        <v>1</v>
      </c>
      <c r="GJ374" s="151"/>
      <c r="GK374" s="151">
        <v>1</v>
      </c>
      <c r="GL374" s="151"/>
      <c r="GM374" s="151"/>
      <c r="GN374" s="151"/>
      <c r="GO374" s="151"/>
      <c r="GP374" s="151"/>
      <c r="GQ374" s="151"/>
      <c r="GR374" s="151"/>
      <c r="GS374" s="151"/>
      <c r="GT374" s="151"/>
      <c r="GU374" s="151"/>
      <c r="GV374" s="151">
        <v>1</v>
      </c>
      <c r="GW374" s="151"/>
      <c r="GX374" s="151">
        <v>1</v>
      </c>
      <c r="GY374" s="151">
        <v>2</v>
      </c>
      <c r="GZ374" s="151"/>
      <c r="HA374" s="151">
        <v>3</v>
      </c>
      <c r="HB374" s="151"/>
      <c r="HC374" s="151"/>
      <c r="HD374" s="151"/>
      <c r="HE374" s="151"/>
      <c r="HF374" s="151"/>
      <c r="HG374" s="151"/>
      <c r="HH374" s="151">
        <v>1</v>
      </c>
      <c r="HI374" s="151"/>
      <c r="HJ374" s="151"/>
      <c r="HK374" s="151"/>
      <c r="HL374" s="151"/>
      <c r="HM374" s="151"/>
      <c r="HN374" s="151"/>
      <c r="HO374" s="151"/>
      <c r="HP374" s="151"/>
      <c r="HQ374" s="151"/>
      <c r="HR374" s="151"/>
      <c r="HS374" s="151"/>
      <c r="HT374" s="151"/>
      <c r="HU374" s="151"/>
      <c r="HV374" s="151">
        <v>0</v>
      </c>
      <c r="HW374" s="151"/>
      <c r="HX374" s="151">
        <v>4</v>
      </c>
      <c r="HY374" s="151"/>
      <c r="HZ374" s="151"/>
      <c r="IA374" s="151"/>
      <c r="IB374" s="151"/>
      <c r="IC374" s="151">
        <v>9</v>
      </c>
      <c r="ID374" s="151"/>
      <c r="IE374" s="151">
        <v>3</v>
      </c>
      <c r="IF374" s="151"/>
      <c r="IG374" s="151"/>
      <c r="IH374" s="151"/>
      <c r="II374" s="151"/>
      <c r="IJ374" s="151"/>
      <c r="IK374" s="151"/>
      <c r="IL374" s="151">
        <v>1</v>
      </c>
      <c r="IM374" s="151">
        <v>5</v>
      </c>
      <c r="IN374" s="151">
        <v>2</v>
      </c>
      <c r="IO374" s="151"/>
      <c r="IP374" s="151"/>
      <c r="IQ374" s="151"/>
      <c r="IR374" s="151"/>
      <c r="IS374" s="151"/>
      <c r="IT374" s="151"/>
      <c r="IU374" s="151"/>
      <c r="IV374" s="151"/>
      <c r="IW374" s="151"/>
      <c r="IX374" s="151"/>
      <c r="IY374" s="151"/>
      <c r="IZ374" s="151"/>
      <c r="JA374" s="151"/>
      <c r="JB374" s="151"/>
      <c r="JC374" s="151"/>
      <c r="JD374" s="151"/>
      <c r="JE374" s="151">
        <v>30</v>
      </c>
      <c r="JF374" s="151"/>
      <c r="JG374" s="151"/>
      <c r="JH374" s="151">
        <v>8</v>
      </c>
      <c r="JI374" s="151"/>
      <c r="JJ374" s="151"/>
      <c r="JK374" s="151"/>
      <c r="JL374" s="151">
        <v>58</v>
      </c>
      <c r="JM374" s="151">
        <v>39</v>
      </c>
      <c r="JN374" s="151">
        <v>36</v>
      </c>
      <c r="JO374" s="151">
        <v>49</v>
      </c>
      <c r="JP374" s="151">
        <v>93</v>
      </c>
      <c r="JQ374" s="151"/>
      <c r="JR374" s="151">
        <v>118</v>
      </c>
      <c r="JS374" s="151"/>
      <c r="JT374" s="151">
        <v>118</v>
      </c>
      <c r="JU374" s="151"/>
      <c r="JV374" s="151"/>
      <c r="JW374" s="151"/>
      <c r="JX374" s="151"/>
      <c r="JY374" s="151"/>
      <c r="JZ374" s="151"/>
      <c r="KA374" s="151"/>
      <c r="KB374" s="151"/>
      <c r="KC374" s="151"/>
      <c r="KD374" s="151"/>
      <c r="KE374" s="151"/>
      <c r="KF374" s="151"/>
      <c r="KG374" s="151">
        <v>141</v>
      </c>
      <c r="KH374" s="151"/>
      <c r="KI374" s="151"/>
      <c r="KJ374" s="151"/>
      <c r="KK374" s="151"/>
      <c r="KL374" s="151">
        <v>1</v>
      </c>
      <c r="KM374" s="151"/>
      <c r="KN374" s="151"/>
      <c r="KO374" s="151">
        <v>7</v>
      </c>
      <c r="KP374" s="151">
        <v>8</v>
      </c>
      <c r="KQ374" s="151">
        <v>11</v>
      </c>
      <c r="KR374" s="151">
        <v>2</v>
      </c>
      <c r="KS374" s="151">
        <v>25</v>
      </c>
      <c r="KT374" s="151">
        <v>54</v>
      </c>
      <c r="KU374" s="151">
        <v>8</v>
      </c>
      <c r="KV374" s="151"/>
      <c r="KW374" s="151"/>
      <c r="KX374" s="151">
        <v>8</v>
      </c>
      <c r="KY374" s="151">
        <v>30</v>
      </c>
      <c r="KZ374" s="151">
        <v>10</v>
      </c>
      <c r="LA374" s="151">
        <v>116</v>
      </c>
      <c r="LB374" s="151">
        <v>13</v>
      </c>
      <c r="LC374" s="151">
        <v>0</v>
      </c>
      <c r="LD374" s="151">
        <v>183</v>
      </c>
      <c r="LE374" s="151">
        <v>262</v>
      </c>
      <c r="LF374" s="151">
        <v>139</v>
      </c>
      <c r="LG374" s="151">
        <v>23</v>
      </c>
      <c r="LH374" s="151"/>
      <c r="LI374" s="151">
        <v>30</v>
      </c>
      <c r="LJ374" s="151">
        <v>10</v>
      </c>
      <c r="LK374" s="151">
        <v>40</v>
      </c>
      <c r="LL374" s="151"/>
      <c r="LM374" s="151">
        <v>1</v>
      </c>
      <c r="LN374" s="151">
        <v>602</v>
      </c>
      <c r="LO374" s="151">
        <v>23</v>
      </c>
      <c r="LP374" s="151">
        <v>24</v>
      </c>
      <c r="LQ374" s="151">
        <v>4</v>
      </c>
      <c r="LR374" s="151"/>
      <c r="LS374" s="151">
        <v>174</v>
      </c>
      <c r="LT374" s="151">
        <v>29</v>
      </c>
      <c r="LU374" s="151">
        <v>226</v>
      </c>
      <c r="LV374" s="151">
        <v>102</v>
      </c>
      <c r="LW374" s="151">
        <v>159</v>
      </c>
      <c r="LX374" s="151">
        <v>92</v>
      </c>
      <c r="LY374" s="151">
        <v>141</v>
      </c>
      <c r="LZ374" s="151">
        <v>42</v>
      </c>
      <c r="MA374" s="151">
        <v>25</v>
      </c>
      <c r="MB374" s="151">
        <v>425</v>
      </c>
      <c r="MC374" s="151"/>
      <c r="MD374" s="151"/>
      <c r="ME374" s="151">
        <v>6</v>
      </c>
      <c r="MF374" s="151">
        <v>79</v>
      </c>
      <c r="MG374" s="151">
        <v>1299</v>
      </c>
      <c r="MH374" s="151">
        <v>216</v>
      </c>
      <c r="MI374" s="151">
        <v>57</v>
      </c>
      <c r="MJ374" s="151">
        <v>96</v>
      </c>
      <c r="MK374" s="151">
        <v>7</v>
      </c>
      <c r="ML374" s="151">
        <v>38</v>
      </c>
      <c r="MM374" s="151">
        <v>110</v>
      </c>
      <c r="MN374" s="151">
        <v>16</v>
      </c>
      <c r="MO374" s="151">
        <v>112</v>
      </c>
      <c r="MP374" s="151">
        <v>22</v>
      </c>
      <c r="MQ374" s="151">
        <v>191</v>
      </c>
      <c r="MR374" s="151">
        <v>39</v>
      </c>
      <c r="MS374" s="151">
        <v>10</v>
      </c>
      <c r="MT374" s="151">
        <v>143</v>
      </c>
      <c r="MU374" s="151">
        <v>12</v>
      </c>
      <c r="MV374" s="151">
        <v>5</v>
      </c>
      <c r="MW374" s="151">
        <v>33</v>
      </c>
      <c r="MX374" s="151">
        <v>1</v>
      </c>
      <c r="MY374" s="151">
        <v>8</v>
      </c>
      <c r="MZ374" s="151">
        <v>2</v>
      </c>
      <c r="NA374" s="151">
        <v>36</v>
      </c>
      <c r="NB374" s="151">
        <v>16</v>
      </c>
      <c r="NC374" s="151">
        <v>4</v>
      </c>
      <c r="ND374" s="151">
        <v>15</v>
      </c>
      <c r="NE374" s="151">
        <v>4</v>
      </c>
      <c r="NF374" s="151">
        <v>7</v>
      </c>
      <c r="NG374" s="151">
        <v>5</v>
      </c>
      <c r="NH374" s="151">
        <v>3</v>
      </c>
      <c r="NI374" s="151"/>
      <c r="NJ374" s="151">
        <v>9</v>
      </c>
      <c r="NK374" s="151"/>
      <c r="NL374" s="151">
        <v>16</v>
      </c>
      <c r="NM374" s="151">
        <v>87</v>
      </c>
      <c r="NN374" s="151">
        <v>93</v>
      </c>
      <c r="NO374" s="151">
        <v>88</v>
      </c>
      <c r="NP374" s="151">
        <v>342</v>
      </c>
      <c r="NQ374" s="151">
        <v>1492</v>
      </c>
      <c r="NR374" s="151">
        <v>94</v>
      </c>
      <c r="NS374" s="151">
        <v>1</v>
      </c>
      <c r="NT374" s="151"/>
      <c r="NU374" s="151">
        <v>2</v>
      </c>
      <c r="NV374" s="151"/>
      <c r="NW374" s="151">
        <v>4</v>
      </c>
      <c r="NX374" s="151">
        <v>0</v>
      </c>
      <c r="NY374" s="151">
        <v>1</v>
      </c>
      <c r="NZ374" s="151"/>
      <c r="OA374" s="151">
        <v>5</v>
      </c>
      <c r="OB374" s="151">
        <v>24</v>
      </c>
      <c r="OC374" s="151">
        <v>88</v>
      </c>
      <c r="OD374" s="151"/>
      <c r="OE374" s="151"/>
      <c r="OF374" s="151"/>
      <c r="OG374" s="151"/>
      <c r="OH374" s="151"/>
      <c r="OI374" s="151"/>
      <c r="OJ374" s="151">
        <v>183</v>
      </c>
      <c r="OK374" s="151">
        <v>97</v>
      </c>
      <c r="OL374" s="151"/>
      <c r="OM374" s="151"/>
      <c r="ON374" s="151"/>
      <c r="OO374" s="152">
        <v>25</v>
      </c>
      <c r="OP374" s="142">
        <v>9183</v>
      </c>
      <c r="OQ374" s="153">
        <v>32596</v>
      </c>
      <c r="OR374" s="151"/>
      <c r="OS374" s="151">
        <v>4817</v>
      </c>
      <c r="OT374" s="151"/>
      <c r="OU374" s="151"/>
      <c r="OV374" s="151"/>
      <c r="OW374" s="151">
        <v>347</v>
      </c>
      <c r="OX374" s="151">
        <v>-432</v>
      </c>
      <c r="OY374" s="151"/>
      <c r="OZ374" s="151"/>
      <c r="PA374" s="151"/>
      <c r="PB374" s="151"/>
      <c r="PC374" s="151"/>
      <c r="PD374" s="151"/>
      <c r="PE374" s="151"/>
      <c r="PF374" s="151"/>
      <c r="PG374" s="151"/>
      <c r="PH374" s="151"/>
      <c r="PI374" s="151"/>
      <c r="PJ374" s="154"/>
      <c r="PK374" s="142">
        <v>37328</v>
      </c>
      <c r="PL374" s="142">
        <v>46511</v>
      </c>
    </row>
    <row r="375" spans="1:428" ht="15" x14ac:dyDescent="0.25">
      <c r="A375" s="156">
        <v>711200</v>
      </c>
      <c r="B375" s="157" t="s">
        <v>745</v>
      </c>
      <c r="C375" s="147" t="s">
        <v>551</v>
      </c>
      <c r="D375" s="153">
        <v>5</v>
      </c>
      <c r="E375" s="151">
        <v>8</v>
      </c>
      <c r="F375" s="151">
        <v>2</v>
      </c>
      <c r="G375" s="151">
        <v>3</v>
      </c>
      <c r="H375" s="151">
        <v>3</v>
      </c>
      <c r="I375" s="151">
        <v>2</v>
      </c>
      <c r="J375" s="151">
        <v>14</v>
      </c>
      <c r="K375" s="151">
        <v>1</v>
      </c>
      <c r="L375" s="151">
        <v>5</v>
      </c>
      <c r="M375" s="151">
        <v>4</v>
      </c>
      <c r="N375" s="151"/>
      <c r="O375" s="151"/>
      <c r="P375" s="151"/>
      <c r="Q375" s="151"/>
      <c r="R375" s="151"/>
      <c r="S375" s="151"/>
      <c r="T375" s="151"/>
      <c r="U375" s="151"/>
      <c r="V375" s="151"/>
      <c r="W375" s="151">
        <v>0</v>
      </c>
      <c r="X375" s="151">
        <v>14</v>
      </c>
      <c r="Y375" s="151">
        <v>63</v>
      </c>
      <c r="Z375" s="151">
        <v>3</v>
      </c>
      <c r="AA375" s="151">
        <v>3</v>
      </c>
      <c r="AB375" s="151">
        <v>1</v>
      </c>
      <c r="AC375" s="151">
        <v>2</v>
      </c>
      <c r="AD375" s="151">
        <v>20</v>
      </c>
      <c r="AE375" s="151">
        <v>2</v>
      </c>
      <c r="AF375" s="151">
        <v>12</v>
      </c>
      <c r="AG375" s="151">
        <v>2</v>
      </c>
      <c r="AH375" s="151">
        <v>45</v>
      </c>
      <c r="AI375" s="151">
        <v>1</v>
      </c>
      <c r="AJ375" s="151">
        <v>3</v>
      </c>
      <c r="AK375" s="151">
        <v>1</v>
      </c>
      <c r="AL375" s="151">
        <v>28</v>
      </c>
      <c r="AM375" s="151">
        <v>6</v>
      </c>
      <c r="AN375" s="151">
        <v>2</v>
      </c>
      <c r="AO375" s="151">
        <v>0</v>
      </c>
      <c r="AP375" s="151">
        <v>1</v>
      </c>
      <c r="AQ375" s="151">
        <v>1</v>
      </c>
      <c r="AR375" s="151"/>
      <c r="AS375" s="151">
        <v>2</v>
      </c>
      <c r="AT375" s="151"/>
      <c r="AU375" s="151">
        <v>5</v>
      </c>
      <c r="AV375" s="151">
        <v>0</v>
      </c>
      <c r="AW375" s="151">
        <v>2</v>
      </c>
      <c r="AX375" s="151"/>
      <c r="AY375" s="151"/>
      <c r="AZ375" s="151"/>
      <c r="BA375" s="151">
        <v>0</v>
      </c>
      <c r="BB375" s="151"/>
      <c r="BC375" s="151">
        <v>1</v>
      </c>
      <c r="BD375" s="151">
        <v>4</v>
      </c>
      <c r="BE375" s="151">
        <v>1</v>
      </c>
      <c r="BF375" s="151"/>
      <c r="BG375" s="151"/>
      <c r="BH375" s="151">
        <v>1</v>
      </c>
      <c r="BI375" s="151"/>
      <c r="BJ375" s="151">
        <v>0</v>
      </c>
      <c r="BK375" s="151">
        <v>0</v>
      </c>
      <c r="BL375" s="151">
        <v>1</v>
      </c>
      <c r="BM375" s="151">
        <v>1</v>
      </c>
      <c r="BN375" s="151"/>
      <c r="BO375" s="151">
        <v>0</v>
      </c>
      <c r="BP375" s="151">
        <v>1</v>
      </c>
      <c r="BQ375" s="151">
        <v>1</v>
      </c>
      <c r="BR375" s="151">
        <v>4</v>
      </c>
      <c r="BS375" s="151">
        <v>2</v>
      </c>
      <c r="BT375" s="151"/>
      <c r="BU375" s="151">
        <v>1</v>
      </c>
      <c r="BV375" s="151">
        <v>0</v>
      </c>
      <c r="BW375" s="151">
        <v>1</v>
      </c>
      <c r="BX375" s="151">
        <v>1</v>
      </c>
      <c r="BY375" s="151">
        <v>4</v>
      </c>
      <c r="BZ375" s="151">
        <v>2</v>
      </c>
      <c r="CA375" s="151">
        <v>2</v>
      </c>
      <c r="CB375" s="151"/>
      <c r="CC375" s="151">
        <v>1</v>
      </c>
      <c r="CD375" s="151"/>
      <c r="CE375" s="151">
        <v>0</v>
      </c>
      <c r="CF375" s="151"/>
      <c r="CG375" s="151">
        <v>1</v>
      </c>
      <c r="CH375" s="151">
        <v>1</v>
      </c>
      <c r="CI375" s="151"/>
      <c r="CJ375" s="151">
        <v>1</v>
      </c>
      <c r="CK375" s="151">
        <v>2</v>
      </c>
      <c r="CL375" s="151">
        <v>1</v>
      </c>
      <c r="CM375" s="151">
        <v>1</v>
      </c>
      <c r="CN375" s="151">
        <v>0</v>
      </c>
      <c r="CO375" s="151"/>
      <c r="CP375" s="151">
        <v>1</v>
      </c>
      <c r="CQ375" s="151">
        <v>0</v>
      </c>
      <c r="CR375" s="151">
        <v>1</v>
      </c>
      <c r="CS375" s="151"/>
      <c r="CT375" s="151"/>
      <c r="CU375" s="151">
        <v>1</v>
      </c>
      <c r="CV375" s="151">
        <v>0</v>
      </c>
      <c r="CW375" s="151"/>
      <c r="CX375" s="151"/>
      <c r="CY375" s="151"/>
      <c r="CZ375" s="151"/>
      <c r="DA375" s="151">
        <v>2</v>
      </c>
      <c r="DB375" s="151">
        <v>0</v>
      </c>
      <c r="DC375" s="151">
        <v>0</v>
      </c>
      <c r="DD375" s="151">
        <v>1</v>
      </c>
      <c r="DE375" s="151"/>
      <c r="DF375" s="151">
        <v>1</v>
      </c>
      <c r="DG375" s="151"/>
      <c r="DH375" s="151">
        <v>1</v>
      </c>
      <c r="DI375" s="151"/>
      <c r="DJ375" s="151"/>
      <c r="DK375" s="151"/>
      <c r="DL375" s="151"/>
      <c r="DM375" s="151"/>
      <c r="DN375" s="151">
        <v>0</v>
      </c>
      <c r="DO375" s="151"/>
      <c r="DP375" s="151">
        <v>0</v>
      </c>
      <c r="DQ375" s="151"/>
      <c r="DR375" s="151"/>
      <c r="DS375" s="151">
        <v>2</v>
      </c>
      <c r="DT375" s="151">
        <v>0</v>
      </c>
      <c r="DU375" s="151"/>
      <c r="DV375" s="151">
        <v>0</v>
      </c>
      <c r="DW375" s="151"/>
      <c r="DX375" s="151">
        <v>0</v>
      </c>
      <c r="DY375" s="151">
        <v>1</v>
      </c>
      <c r="DZ375" s="151"/>
      <c r="EA375" s="151">
        <v>1</v>
      </c>
      <c r="EB375" s="151"/>
      <c r="EC375" s="151"/>
      <c r="ED375" s="151"/>
      <c r="EE375" s="151">
        <v>0</v>
      </c>
      <c r="EF375" s="151"/>
      <c r="EG375" s="151"/>
      <c r="EH375" s="151"/>
      <c r="EI375" s="151"/>
      <c r="EJ375" s="151"/>
      <c r="EK375" s="151"/>
      <c r="EL375" s="151"/>
      <c r="EM375" s="151"/>
      <c r="EN375" s="151"/>
      <c r="EO375" s="151"/>
      <c r="EP375" s="151"/>
      <c r="EQ375" s="151">
        <v>0</v>
      </c>
      <c r="ER375" s="151">
        <v>1</v>
      </c>
      <c r="ES375" s="151"/>
      <c r="ET375" s="151"/>
      <c r="EU375" s="151">
        <v>1</v>
      </c>
      <c r="EV375" s="151"/>
      <c r="EW375" s="151"/>
      <c r="EX375" s="151">
        <v>1</v>
      </c>
      <c r="EY375" s="151">
        <v>1</v>
      </c>
      <c r="EZ375" s="151">
        <v>1</v>
      </c>
      <c r="FA375" s="151">
        <v>1</v>
      </c>
      <c r="FB375" s="151"/>
      <c r="FC375" s="151">
        <v>3</v>
      </c>
      <c r="FD375" s="151">
        <v>2</v>
      </c>
      <c r="FE375" s="151"/>
      <c r="FF375" s="151">
        <v>1</v>
      </c>
      <c r="FG375" s="151">
        <v>1</v>
      </c>
      <c r="FH375" s="151">
        <v>1</v>
      </c>
      <c r="FI375" s="151"/>
      <c r="FJ375" s="151"/>
      <c r="FK375" s="151">
        <v>1</v>
      </c>
      <c r="FL375" s="151">
        <v>1</v>
      </c>
      <c r="FM375" s="151">
        <v>0</v>
      </c>
      <c r="FN375" s="151"/>
      <c r="FO375" s="151"/>
      <c r="FP375" s="151"/>
      <c r="FQ375" s="151">
        <v>2</v>
      </c>
      <c r="FR375" s="151"/>
      <c r="FS375" s="151"/>
      <c r="FT375" s="151">
        <v>1</v>
      </c>
      <c r="FU375" s="151"/>
      <c r="FV375" s="151">
        <v>0</v>
      </c>
      <c r="FW375" s="151">
        <v>2</v>
      </c>
      <c r="FX375" s="151">
        <v>0</v>
      </c>
      <c r="FY375" s="151">
        <v>1</v>
      </c>
      <c r="FZ375" s="151">
        <v>6</v>
      </c>
      <c r="GA375" s="151"/>
      <c r="GB375" s="151"/>
      <c r="GC375" s="151"/>
      <c r="GD375" s="151">
        <v>1</v>
      </c>
      <c r="GE375" s="151">
        <v>1</v>
      </c>
      <c r="GF375" s="151"/>
      <c r="GG375" s="151"/>
      <c r="GH375" s="151">
        <v>1</v>
      </c>
      <c r="GI375" s="151">
        <v>1</v>
      </c>
      <c r="GJ375" s="151">
        <v>1</v>
      </c>
      <c r="GK375" s="151">
        <v>1</v>
      </c>
      <c r="GL375" s="151">
        <v>0</v>
      </c>
      <c r="GM375" s="151"/>
      <c r="GN375" s="151"/>
      <c r="GO375" s="151"/>
      <c r="GP375" s="151"/>
      <c r="GQ375" s="151"/>
      <c r="GR375" s="151"/>
      <c r="GS375" s="151">
        <v>0</v>
      </c>
      <c r="GT375" s="151">
        <v>0</v>
      </c>
      <c r="GU375" s="151"/>
      <c r="GV375" s="151">
        <v>2</v>
      </c>
      <c r="GW375" s="151"/>
      <c r="GX375" s="151">
        <v>2</v>
      </c>
      <c r="GY375" s="151">
        <v>2</v>
      </c>
      <c r="GZ375" s="151">
        <v>0</v>
      </c>
      <c r="HA375" s="151">
        <v>7</v>
      </c>
      <c r="HB375" s="151">
        <v>1</v>
      </c>
      <c r="HC375" s="151">
        <v>1</v>
      </c>
      <c r="HD375" s="151">
        <v>0</v>
      </c>
      <c r="HE375" s="151">
        <v>0</v>
      </c>
      <c r="HF375" s="151">
        <v>1</v>
      </c>
      <c r="HG375" s="151">
        <v>1</v>
      </c>
      <c r="HH375" s="151">
        <v>2</v>
      </c>
      <c r="HI375" s="151">
        <v>0</v>
      </c>
      <c r="HJ375" s="151">
        <v>1</v>
      </c>
      <c r="HK375" s="151"/>
      <c r="HL375" s="151"/>
      <c r="HM375" s="151"/>
      <c r="HN375" s="151"/>
      <c r="HO375" s="151"/>
      <c r="HP375" s="151"/>
      <c r="HQ375" s="151"/>
      <c r="HR375" s="151">
        <v>0</v>
      </c>
      <c r="HS375" s="151"/>
      <c r="HT375" s="151"/>
      <c r="HU375" s="151"/>
      <c r="HV375" s="151">
        <v>1</v>
      </c>
      <c r="HW375" s="151">
        <v>1</v>
      </c>
      <c r="HX375" s="151">
        <v>5</v>
      </c>
      <c r="HY375" s="151">
        <v>0</v>
      </c>
      <c r="HZ375" s="151">
        <v>0</v>
      </c>
      <c r="IA375" s="151"/>
      <c r="IB375" s="151"/>
      <c r="IC375" s="151">
        <v>10</v>
      </c>
      <c r="ID375" s="151"/>
      <c r="IE375" s="151">
        <v>4</v>
      </c>
      <c r="IF375" s="151"/>
      <c r="IG375" s="151"/>
      <c r="IH375" s="151"/>
      <c r="II375" s="151"/>
      <c r="IJ375" s="151"/>
      <c r="IK375" s="151"/>
      <c r="IL375" s="151">
        <v>1</v>
      </c>
      <c r="IM375" s="151">
        <v>7</v>
      </c>
      <c r="IN375" s="151">
        <v>3</v>
      </c>
      <c r="IO375" s="151"/>
      <c r="IP375" s="151"/>
      <c r="IQ375" s="151">
        <v>1</v>
      </c>
      <c r="IR375" s="151">
        <v>0</v>
      </c>
      <c r="IS375" s="151"/>
      <c r="IT375" s="151"/>
      <c r="IU375" s="151"/>
      <c r="IV375" s="151">
        <v>1</v>
      </c>
      <c r="IW375" s="151"/>
      <c r="IX375" s="151">
        <v>0</v>
      </c>
      <c r="IY375" s="151"/>
      <c r="IZ375" s="151"/>
      <c r="JA375" s="151">
        <v>0</v>
      </c>
      <c r="JB375" s="151">
        <v>4</v>
      </c>
      <c r="JC375" s="151"/>
      <c r="JD375" s="151"/>
      <c r="JE375" s="151">
        <v>3</v>
      </c>
      <c r="JF375" s="151">
        <v>1</v>
      </c>
      <c r="JG375" s="151">
        <v>0</v>
      </c>
      <c r="JH375" s="151">
        <v>9</v>
      </c>
      <c r="JI375" s="151">
        <v>1</v>
      </c>
      <c r="JJ375" s="151"/>
      <c r="JK375" s="151">
        <v>1</v>
      </c>
      <c r="JL375" s="151">
        <v>62</v>
      </c>
      <c r="JM375" s="151">
        <v>14</v>
      </c>
      <c r="JN375" s="151">
        <v>56</v>
      </c>
      <c r="JO375" s="151">
        <v>11</v>
      </c>
      <c r="JP375" s="151">
        <v>49</v>
      </c>
      <c r="JQ375" s="151"/>
      <c r="JR375" s="151">
        <v>152</v>
      </c>
      <c r="JS375" s="151"/>
      <c r="JT375" s="151">
        <v>131</v>
      </c>
      <c r="JU375" s="151"/>
      <c r="JV375" s="151"/>
      <c r="JW375" s="151">
        <v>12</v>
      </c>
      <c r="JX375" s="151">
        <v>1</v>
      </c>
      <c r="JY375" s="151">
        <v>2</v>
      </c>
      <c r="JZ375" s="151"/>
      <c r="KA375" s="151"/>
      <c r="KB375" s="151"/>
      <c r="KC375" s="151"/>
      <c r="KD375" s="151"/>
      <c r="KE375" s="151"/>
      <c r="KF375" s="151"/>
      <c r="KG375" s="151"/>
      <c r="KH375" s="151"/>
      <c r="KI375" s="151"/>
      <c r="KJ375" s="151"/>
      <c r="KK375" s="151"/>
      <c r="KL375" s="151">
        <v>4</v>
      </c>
      <c r="KM375" s="151"/>
      <c r="KN375" s="151">
        <v>1</v>
      </c>
      <c r="KO375" s="151">
        <v>3</v>
      </c>
      <c r="KP375" s="151">
        <v>4</v>
      </c>
      <c r="KQ375" s="151">
        <v>7</v>
      </c>
      <c r="KR375" s="151">
        <v>1</v>
      </c>
      <c r="KS375" s="151">
        <v>23</v>
      </c>
      <c r="KT375" s="151">
        <v>8</v>
      </c>
      <c r="KU375" s="151">
        <v>2</v>
      </c>
      <c r="KV375" s="151">
        <v>6657</v>
      </c>
      <c r="KW375" s="151">
        <v>6255</v>
      </c>
      <c r="KX375" s="151">
        <v>10</v>
      </c>
      <c r="KY375" s="151">
        <v>35</v>
      </c>
      <c r="KZ375" s="151">
        <v>11</v>
      </c>
      <c r="LA375" s="151">
        <v>140</v>
      </c>
      <c r="LB375" s="151">
        <v>20</v>
      </c>
      <c r="LC375" s="151">
        <v>0</v>
      </c>
      <c r="LD375" s="151">
        <v>222</v>
      </c>
      <c r="LE375" s="151">
        <v>311</v>
      </c>
      <c r="LF375" s="151">
        <v>171</v>
      </c>
      <c r="LG375" s="151">
        <v>28</v>
      </c>
      <c r="LH375" s="151"/>
      <c r="LI375" s="151">
        <v>34</v>
      </c>
      <c r="LJ375" s="151">
        <v>9</v>
      </c>
      <c r="LK375" s="151">
        <v>43</v>
      </c>
      <c r="LL375" s="151"/>
      <c r="LM375" s="151"/>
      <c r="LN375" s="151">
        <v>1015</v>
      </c>
      <c r="LO375" s="151">
        <v>28</v>
      </c>
      <c r="LP375" s="151">
        <v>41</v>
      </c>
      <c r="LQ375" s="151">
        <v>8</v>
      </c>
      <c r="LR375" s="151"/>
      <c r="LS375" s="151">
        <v>114</v>
      </c>
      <c r="LT375" s="151">
        <v>35</v>
      </c>
      <c r="LU375" s="151">
        <v>265</v>
      </c>
      <c r="LV375" s="151">
        <v>73</v>
      </c>
      <c r="LW375" s="151">
        <v>94</v>
      </c>
      <c r="LX375" s="151">
        <v>111</v>
      </c>
      <c r="LY375" s="151">
        <v>81</v>
      </c>
      <c r="LZ375" s="151">
        <v>23</v>
      </c>
      <c r="MA375" s="151">
        <v>29</v>
      </c>
      <c r="MB375" s="151">
        <v>39</v>
      </c>
      <c r="MC375" s="151">
        <v>6</v>
      </c>
      <c r="MD375" s="151">
        <v>4</v>
      </c>
      <c r="ME375" s="151">
        <v>6</v>
      </c>
      <c r="MF375" s="151">
        <v>31</v>
      </c>
      <c r="MG375" s="151">
        <v>38</v>
      </c>
      <c r="MH375" s="151">
        <v>228</v>
      </c>
      <c r="MI375" s="151">
        <v>30</v>
      </c>
      <c r="MJ375" s="151">
        <v>32</v>
      </c>
      <c r="MK375" s="151">
        <v>9</v>
      </c>
      <c r="ML375" s="151">
        <v>38</v>
      </c>
      <c r="MM375" s="151">
        <v>44</v>
      </c>
      <c r="MN375" s="151">
        <v>24</v>
      </c>
      <c r="MO375" s="151">
        <v>34</v>
      </c>
      <c r="MP375" s="151">
        <v>29</v>
      </c>
      <c r="MQ375" s="151">
        <v>2</v>
      </c>
      <c r="MR375" s="151">
        <v>43</v>
      </c>
      <c r="MS375" s="151">
        <v>8</v>
      </c>
      <c r="MT375" s="151">
        <v>158</v>
      </c>
      <c r="MU375" s="151">
        <v>13</v>
      </c>
      <c r="MV375" s="151">
        <v>8</v>
      </c>
      <c r="MW375" s="151">
        <v>12</v>
      </c>
      <c r="MX375" s="151">
        <v>3</v>
      </c>
      <c r="MY375" s="151">
        <v>10</v>
      </c>
      <c r="MZ375" s="151">
        <v>4</v>
      </c>
      <c r="NA375" s="151">
        <v>14</v>
      </c>
      <c r="NB375" s="151">
        <v>16</v>
      </c>
      <c r="NC375" s="151">
        <v>3</v>
      </c>
      <c r="ND375" s="151">
        <v>22</v>
      </c>
      <c r="NE375" s="151">
        <v>5</v>
      </c>
      <c r="NF375" s="151">
        <v>9</v>
      </c>
      <c r="NG375" s="151">
        <v>1</v>
      </c>
      <c r="NH375" s="151">
        <v>6140</v>
      </c>
      <c r="NI375" s="151">
        <v>1018</v>
      </c>
      <c r="NJ375" s="151">
        <v>5</v>
      </c>
      <c r="NK375" s="151"/>
      <c r="NL375" s="151">
        <v>1</v>
      </c>
      <c r="NM375" s="151">
        <v>4</v>
      </c>
      <c r="NN375" s="151">
        <v>5</v>
      </c>
      <c r="NO375" s="151">
        <v>12</v>
      </c>
      <c r="NP375" s="151">
        <v>54</v>
      </c>
      <c r="NQ375" s="151">
        <v>76</v>
      </c>
      <c r="NR375" s="151">
        <v>13</v>
      </c>
      <c r="NS375" s="151">
        <v>2</v>
      </c>
      <c r="NT375" s="151">
        <v>1</v>
      </c>
      <c r="NU375" s="151">
        <v>3</v>
      </c>
      <c r="NV375" s="151"/>
      <c r="NW375" s="151">
        <v>8</v>
      </c>
      <c r="NX375" s="151">
        <v>0</v>
      </c>
      <c r="NY375" s="151">
        <v>1</v>
      </c>
      <c r="NZ375" s="151">
        <v>4</v>
      </c>
      <c r="OA375" s="151"/>
      <c r="OB375" s="151">
        <v>30</v>
      </c>
      <c r="OC375" s="151">
        <v>9</v>
      </c>
      <c r="OD375" s="151"/>
      <c r="OE375" s="151"/>
      <c r="OF375" s="151"/>
      <c r="OG375" s="151"/>
      <c r="OH375" s="151">
        <v>19</v>
      </c>
      <c r="OI375" s="151">
        <v>4</v>
      </c>
      <c r="OJ375" s="151"/>
      <c r="OK375" s="151"/>
      <c r="OL375" s="151"/>
      <c r="OM375" s="151"/>
      <c r="ON375" s="151"/>
      <c r="OO375" s="152">
        <v>2</v>
      </c>
      <c r="OP375" s="142">
        <v>25167</v>
      </c>
      <c r="OQ375" s="153">
        <v>21320</v>
      </c>
      <c r="OR375" s="151"/>
      <c r="OS375" s="151"/>
      <c r="OT375" s="151"/>
      <c r="OU375" s="151"/>
      <c r="OV375" s="151"/>
      <c r="OW375" s="151">
        <v>294</v>
      </c>
      <c r="OX375" s="151">
        <v>-546</v>
      </c>
      <c r="OY375" s="151"/>
      <c r="OZ375" s="151"/>
      <c r="PA375" s="151"/>
      <c r="PB375" s="151"/>
      <c r="PC375" s="151"/>
      <c r="PD375" s="151"/>
      <c r="PE375" s="151"/>
      <c r="PF375" s="151"/>
      <c r="PG375" s="151"/>
      <c r="PH375" s="151"/>
      <c r="PI375" s="151"/>
      <c r="PJ375" s="154"/>
      <c r="PK375" s="142">
        <v>21068</v>
      </c>
      <c r="PL375" s="142">
        <v>46235</v>
      </c>
    </row>
    <row r="376" spans="1:428" ht="15" x14ac:dyDescent="0.25">
      <c r="A376" s="156">
        <v>711500</v>
      </c>
      <c r="B376" s="157" t="s">
        <v>745</v>
      </c>
      <c r="C376" s="147" t="s">
        <v>552</v>
      </c>
      <c r="D376" s="153"/>
      <c r="E376" s="151"/>
      <c r="F376" s="151"/>
      <c r="G376" s="151"/>
      <c r="H376" s="151"/>
      <c r="I376" s="151"/>
      <c r="J376" s="151"/>
      <c r="K376" s="151"/>
      <c r="L376" s="151"/>
      <c r="M376" s="151"/>
      <c r="N376" s="151">
        <v>0</v>
      </c>
      <c r="O376" s="151"/>
      <c r="P376" s="151"/>
      <c r="Q376" s="151">
        <v>0</v>
      </c>
      <c r="R376" s="151"/>
      <c r="S376" s="151"/>
      <c r="T376" s="151"/>
      <c r="U376" s="151"/>
      <c r="V376" s="151"/>
      <c r="W376" s="151"/>
      <c r="X376" s="151">
        <v>1</v>
      </c>
      <c r="Y376" s="151">
        <v>42</v>
      </c>
      <c r="Z376" s="151">
        <v>6</v>
      </c>
      <c r="AA376" s="151">
        <v>9</v>
      </c>
      <c r="AB376" s="151"/>
      <c r="AC376" s="151">
        <v>0</v>
      </c>
      <c r="AD376" s="151">
        <v>18</v>
      </c>
      <c r="AE376" s="151">
        <v>2</v>
      </c>
      <c r="AF376" s="151">
        <v>1</v>
      </c>
      <c r="AG376" s="151"/>
      <c r="AH376" s="151">
        <v>5</v>
      </c>
      <c r="AI376" s="151">
        <v>1</v>
      </c>
      <c r="AJ376" s="151">
        <v>0</v>
      </c>
      <c r="AK376" s="151"/>
      <c r="AL376" s="151">
        <v>4</v>
      </c>
      <c r="AM376" s="151">
        <v>1</v>
      </c>
      <c r="AN376" s="151">
        <v>8</v>
      </c>
      <c r="AO376" s="151">
        <v>1</v>
      </c>
      <c r="AP376" s="151">
        <v>2</v>
      </c>
      <c r="AQ376" s="151">
        <v>2</v>
      </c>
      <c r="AR376" s="151">
        <v>1</v>
      </c>
      <c r="AS376" s="151">
        <v>6</v>
      </c>
      <c r="AT376" s="151">
        <v>1</v>
      </c>
      <c r="AU376" s="151">
        <v>7</v>
      </c>
      <c r="AV376" s="151">
        <v>0</v>
      </c>
      <c r="AW376" s="151">
        <v>2</v>
      </c>
      <c r="AX376" s="151">
        <v>1</v>
      </c>
      <c r="AY376" s="151">
        <v>0</v>
      </c>
      <c r="AZ376" s="151">
        <v>1</v>
      </c>
      <c r="BA376" s="151">
        <v>0</v>
      </c>
      <c r="BB376" s="151">
        <v>1</v>
      </c>
      <c r="BC376" s="151">
        <v>1</v>
      </c>
      <c r="BD376" s="151">
        <v>10</v>
      </c>
      <c r="BE376" s="151">
        <v>3</v>
      </c>
      <c r="BF376" s="151">
        <v>1</v>
      </c>
      <c r="BG376" s="151"/>
      <c r="BH376" s="151">
        <v>2</v>
      </c>
      <c r="BI376" s="151">
        <v>1</v>
      </c>
      <c r="BJ376" s="151">
        <v>1</v>
      </c>
      <c r="BK376" s="151">
        <v>2</v>
      </c>
      <c r="BL376" s="151">
        <v>2</v>
      </c>
      <c r="BM376" s="151">
        <v>2</v>
      </c>
      <c r="BN376" s="151"/>
      <c r="BO376" s="151">
        <v>1</v>
      </c>
      <c r="BP376" s="151">
        <v>1</v>
      </c>
      <c r="BQ376" s="151">
        <v>1</v>
      </c>
      <c r="BR376" s="151">
        <v>5</v>
      </c>
      <c r="BS376" s="151">
        <v>4</v>
      </c>
      <c r="BT376" s="151">
        <v>1</v>
      </c>
      <c r="BU376" s="151">
        <v>1</v>
      </c>
      <c r="BV376" s="151">
        <v>1</v>
      </c>
      <c r="BW376" s="151">
        <v>1</v>
      </c>
      <c r="BX376" s="151">
        <v>1</v>
      </c>
      <c r="BY376" s="151">
        <v>4</v>
      </c>
      <c r="BZ376" s="151">
        <v>4</v>
      </c>
      <c r="CA376" s="151">
        <v>2</v>
      </c>
      <c r="CB376" s="151"/>
      <c r="CC376" s="151">
        <v>3</v>
      </c>
      <c r="CD376" s="151">
        <v>0</v>
      </c>
      <c r="CE376" s="151">
        <v>1</v>
      </c>
      <c r="CF376" s="151"/>
      <c r="CG376" s="151">
        <v>1</v>
      </c>
      <c r="CH376" s="151">
        <v>2</v>
      </c>
      <c r="CI376" s="151">
        <v>1</v>
      </c>
      <c r="CJ376" s="151">
        <v>1</v>
      </c>
      <c r="CK376" s="151">
        <v>1</v>
      </c>
      <c r="CL376" s="151">
        <v>1</v>
      </c>
      <c r="CM376" s="151">
        <v>3</v>
      </c>
      <c r="CN376" s="151">
        <v>0</v>
      </c>
      <c r="CO376" s="151"/>
      <c r="CP376" s="151">
        <v>2</v>
      </c>
      <c r="CQ376" s="151">
        <v>1</v>
      </c>
      <c r="CR376" s="151">
        <v>2</v>
      </c>
      <c r="CS376" s="151">
        <v>0</v>
      </c>
      <c r="CT376" s="151">
        <v>0</v>
      </c>
      <c r="CU376" s="151">
        <v>1</v>
      </c>
      <c r="CV376" s="151">
        <v>1</v>
      </c>
      <c r="CW376" s="151">
        <v>1</v>
      </c>
      <c r="CX376" s="151">
        <v>0</v>
      </c>
      <c r="CY376" s="151">
        <v>0</v>
      </c>
      <c r="CZ376" s="151">
        <v>0</v>
      </c>
      <c r="DA376" s="151">
        <v>3</v>
      </c>
      <c r="DB376" s="151">
        <v>1</v>
      </c>
      <c r="DC376" s="151">
        <v>1</v>
      </c>
      <c r="DD376" s="151">
        <v>2</v>
      </c>
      <c r="DE376" s="151"/>
      <c r="DF376" s="151">
        <v>1</v>
      </c>
      <c r="DG376" s="151"/>
      <c r="DH376" s="151">
        <v>2</v>
      </c>
      <c r="DI376" s="151">
        <v>1</v>
      </c>
      <c r="DJ376" s="151"/>
      <c r="DK376" s="151"/>
      <c r="DL376" s="151"/>
      <c r="DM376" s="151"/>
      <c r="DN376" s="151">
        <v>0</v>
      </c>
      <c r="DO376" s="151"/>
      <c r="DP376" s="151">
        <v>0</v>
      </c>
      <c r="DQ376" s="151"/>
      <c r="DR376" s="151"/>
      <c r="DS376" s="151">
        <v>1</v>
      </c>
      <c r="DT376" s="151">
        <v>0</v>
      </c>
      <c r="DU376" s="151"/>
      <c r="DV376" s="151">
        <v>0</v>
      </c>
      <c r="DW376" s="151"/>
      <c r="DX376" s="151">
        <v>0</v>
      </c>
      <c r="DY376" s="151">
        <v>0</v>
      </c>
      <c r="DZ376" s="151">
        <v>0</v>
      </c>
      <c r="EA376" s="151">
        <v>0</v>
      </c>
      <c r="EB376" s="151"/>
      <c r="EC376" s="151"/>
      <c r="ED376" s="151"/>
      <c r="EE376" s="151">
        <v>1</v>
      </c>
      <c r="EF376" s="151"/>
      <c r="EG376" s="151"/>
      <c r="EH376" s="151"/>
      <c r="EI376" s="151"/>
      <c r="EJ376" s="151">
        <v>0</v>
      </c>
      <c r="EK376" s="151"/>
      <c r="EL376" s="151"/>
      <c r="EM376" s="151"/>
      <c r="EN376" s="151">
        <v>1</v>
      </c>
      <c r="EO376" s="151">
        <v>1</v>
      </c>
      <c r="EP376" s="151"/>
      <c r="EQ376" s="151">
        <v>1</v>
      </c>
      <c r="ER376" s="151">
        <v>0</v>
      </c>
      <c r="ES376" s="151"/>
      <c r="ET376" s="151"/>
      <c r="EU376" s="151">
        <v>2</v>
      </c>
      <c r="EV376" s="151">
        <v>1</v>
      </c>
      <c r="EW376" s="151"/>
      <c r="EX376" s="151">
        <v>1</v>
      </c>
      <c r="EY376" s="151">
        <v>2</v>
      </c>
      <c r="EZ376" s="151">
        <v>2</v>
      </c>
      <c r="FA376" s="151">
        <v>2</v>
      </c>
      <c r="FB376" s="151">
        <v>3</v>
      </c>
      <c r="FC376" s="151">
        <v>2</v>
      </c>
      <c r="FD376" s="151">
        <v>3</v>
      </c>
      <c r="FE376" s="151">
        <v>2</v>
      </c>
      <c r="FF376" s="151">
        <v>1</v>
      </c>
      <c r="FG376" s="151">
        <v>2</v>
      </c>
      <c r="FH376" s="151">
        <v>2</v>
      </c>
      <c r="FI376" s="151"/>
      <c r="FJ376" s="151"/>
      <c r="FK376" s="151">
        <v>3</v>
      </c>
      <c r="FL376" s="151">
        <v>1</v>
      </c>
      <c r="FM376" s="151">
        <v>1</v>
      </c>
      <c r="FN376" s="151">
        <v>0</v>
      </c>
      <c r="FO376" s="151"/>
      <c r="FP376" s="151"/>
      <c r="FQ376" s="151">
        <v>1</v>
      </c>
      <c r="FR376" s="151">
        <v>1</v>
      </c>
      <c r="FS376" s="151">
        <v>0</v>
      </c>
      <c r="FT376" s="151"/>
      <c r="FU376" s="151">
        <v>1</v>
      </c>
      <c r="FV376" s="151">
        <v>1</v>
      </c>
      <c r="FW376" s="151">
        <v>5</v>
      </c>
      <c r="FX376" s="151">
        <v>0</v>
      </c>
      <c r="FY376" s="151">
        <v>2</v>
      </c>
      <c r="FZ376" s="151">
        <v>2</v>
      </c>
      <c r="GA376" s="151">
        <v>0</v>
      </c>
      <c r="GB376" s="151">
        <v>0</v>
      </c>
      <c r="GC376" s="151">
        <v>1</v>
      </c>
      <c r="GD376" s="151">
        <v>1</v>
      </c>
      <c r="GE376" s="151">
        <v>1</v>
      </c>
      <c r="GF376" s="151"/>
      <c r="GG376" s="151"/>
      <c r="GH376" s="151">
        <v>1</v>
      </c>
      <c r="GI376" s="151">
        <v>2</v>
      </c>
      <c r="GJ376" s="151">
        <v>2</v>
      </c>
      <c r="GK376" s="151">
        <v>1</v>
      </c>
      <c r="GL376" s="151">
        <v>2</v>
      </c>
      <c r="GM376" s="151">
        <v>0</v>
      </c>
      <c r="GN376" s="151">
        <v>0</v>
      </c>
      <c r="GO376" s="151"/>
      <c r="GP376" s="151">
        <v>0</v>
      </c>
      <c r="GQ376" s="151">
        <v>2</v>
      </c>
      <c r="GR376" s="151">
        <v>1</v>
      </c>
      <c r="GS376" s="151">
        <v>2</v>
      </c>
      <c r="GT376" s="151">
        <v>1</v>
      </c>
      <c r="GU376" s="151">
        <v>1</v>
      </c>
      <c r="GV376" s="151">
        <v>4</v>
      </c>
      <c r="GW376" s="151"/>
      <c r="GX376" s="151">
        <v>6</v>
      </c>
      <c r="GY376" s="151">
        <v>4</v>
      </c>
      <c r="GZ376" s="151">
        <v>1</v>
      </c>
      <c r="HA376" s="151">
        <v>14</v>
      </c>
      <c r="HB376" s="151">
        <v>1</v>
      </c>
      <c r="HC376" s="151">
        <v>1</v>
      </c>
      <c r="HD376" s="151">
        <v>1</v>
      </c>
      <c r="HE376" s="151"/>
      <c r="HF376" s="151">
        <v>2</v>
      </c>
      <c r="HG376" s="151">
        <v>2</v>
      </c>
      <c r="HH376" s="151">
        <v>2</v>
      </c>
      <c r="HI376" s="151">
        <v>2</v>
      </c>
      <c r="HJ376" s="151">
        <v>1</v>
      </c>
      <c r="HK376" s="151"/>
      <c r="HL376" s="151">
        <v>0</v>
      </c>
      <c r="HM376" s="151">
        <v>0</v>
      </c>
      <c r="HN376" s="151">
        <v>1</v>
      </c>
      <c r="HO376" s="151">
        <v>1</v>
      </c>
      <c r="HP376" s="151">
        <v>0</v>
      </c>
      <c r="HQ376" s="151">
        <v>0</v>
      </c>
      <c r="HR376" s="151">
        <v>1</v>
      </c>
      <c r="HS376" s="151">
        <v>0</v>
      </c>
      <c r="HT376" s="151">
        <v>0</v>
      </c>
      <c r="HU376" s="151">
        <v>1</v>
      </c>
      <c r="HV376" s="151">
        <v>2</v>
      </c>
      <c r="HW376" s="151">
        <v>3</v>
      </c>
      <c r="HX376" s="151">
        <v>10</v>
      </c>
      <c r="HY376" s="151">
        <v>2</v>
      </c>
      <c r="HZ376" s="151">
        <v>1</v>
      </c>
      <c r="IA376" s="151">
        <v>1</v>
      </c>
      <c r="IB376" s="151">
        <v>0</v>
      </c>
      <c r="IC376" s="151">
        <v>12</v>
      </c>
      <c r="ID376" s="151"/>
      <c r="IE376" s="151">
        <v>19</v>
      </c>
      <c r="IF376" s="151">
        <v>2</v>
      </c>
      <c r="IG376" s="151">
        <v>1</v>
      </c>
      <c r="IH376" s="151">
        <v>0</v>
      </c>
      <c r="II376" s="151"/>
      <c r="IJ376" s="151"/>
      <c r="IK376" s="151"/>
      <c r="IL376" s="151">
        <v>2</v>
      </c>
      <c r="IM376" s="151">
        <v>4</v>
      </c>
      <c r="IN376" s="151">
        <v>4</v>
      </c>
      <c r="IO376" s="151">
        <v>1</v>
      </c>
      <c r="IP376" s="151"/>
      <c r="IQ376" s="151"/>
      <c r="IR376" s="151">
        <v>2</v>
      </c>
      <c r="IS376" s="151"/>
      <c r="IT376" s="151">
        <v>0</v>
      </c>
      <c r="IU376" s="151"/>
      <c r="IV376" s="151">
        <v>1</v>
      </c>
      <c r="IW376" s="151">
        <v>1</v>
      </c>
      <c r="IX376" s="151">
        <v>1</v>
      </c>
      <c r="IY376" s="151"/>
      <c r="IZ376" s="151"/>
      <c r="JA376" s="151">
        <v>1</v>
      </c>
      <c r="JB376" s="151">
        <v>6</v>
      </c>
      <c r="JC376" s="151">
        <v>2</v>
      </c>
      <c r="JD376" s="151"/>
      <c r="JE376" s="151"/>
      <c r="JF376" s="151">
        <v>1</v>
      </c>
      <c r="JG376" s="151">
        <v>1</v>
      </c>
      <c r="JH376" s="151">
        <v>20</v>
      </c>
      <c r="JI376" s="151">
        <v>1</v>
      </c>
      <c r="JJ376" s="151">
        <v>1</v>
      </c>
      <c r="JK376" s="151">
        <v>2</v>
      </c>
      <c r="JL376" s="151"/>
      <c r="JM376" s="151">
        <v>258</v>
      </c>
      <c r="JN376" s="151">
        <v>321</v>
      </c>
      <c r="JO376" s="151">
        <v>285</v>
      </c>
      <c r="JP376" s="151">
        <v>419</v>
      </c>
      <c r="JQ376" s="151">
        <v>20</v>
      </c>
      <c r="JR376" s="151">
        <v>151</v>
      </c>
      <c r="JS376" s="151">
        <v>7</v>
      </c>
      <c r="JT376" s="151">
        <v>236</v>
      </c>
      <c r="JU376" s="151">
        <v>2</v>
      </c>
      <c r="JV376" s="151"/>
      <c r="JW376" s="151">
        <v>86</v>
      </c>
      <c r="JX376" s="151">
        <v>63</v>
      </c>
      <c r="JY376" s="151">
        <v>62</v>
      </c>
      <c r="JZ376" s="151">
        <v>40</v>
      </c>
      <c r="KA376" s="151">
        <v>22</v>
      </c>
      <c r="KB376" s="151">
        <v>55</v>
      </c>
      <c r="KC376" s="151">
        <v>22</v>
      </c>
      <c r="KD376" s="151">
        <v>87</v>
      </c>
      <c r="KE376" s="151">
        <v>42</v>
      </c>
      <c r="KF376" s="151"/>
      <c r="KG376" s="151">
        <v>1</v>
      </c>
      <c r="KH376" s="151"/>
      <c r="KI376" s="151">
        <v>41</v>
      </c>
      <c r="KJ376" s="151">
        <v>17</v>
      </c>
      <c r="KK376" s="151"/>
      <c r="KL376" s="151">
        <v>15</v>
      </c>
      <c r="KM376" s="151">
        <v>2</v>
      </c>
      <c r="KN376" s="151">
        <v>6</v>
      </c>
      <c r="KO376" s="151">
        <v>24</v>
      </c>
      <c r="KP376" s="151">
        <v>32</v>
      </c>
      <c r="KQ376" s="151"/>
      <c r="KR376" s="151"/>
      <c r="KS376" s="151">
        <v>42</v>
      </c>
      <c r="KT376" s="151">
        <v>2809</v>
      </c>
      <c r="KU376" s="151">
        <v>1</v>
      </c>
      <c r="KV376" s="151">
        <v>3</v>
      </c>
      <c r="KW376" s="151">
        <v>2932</v>
      </c>
      <c r="KX376" s="151">
        <v>13065</v>
      </c>
      <c r="KY376" s="151">
        <v>30</v>
      </c>
      <c r="KZ376" s="151"/>
      <c r="LA376" s="151">
        <v>62</v>
      </c>
      <c r="LB376" s="151">
        <v>10</v>
      </c>
      <c r="LC376" s="151">
        <v>0</v>
      </c>
      <c r="LD376" s="151">
        <v>197</v>
      </c>
      <c r="LE376" s="151">
        <v>1023</v>
      </c>
      <c r="LF376" s="151">
        <v>87</v>
      </c>
      <c r="LG376" s="151">
        <v>128</v>
      </c>
      <c r="LH376" s="151"/>
      <c r="LI376" s="151">
        <v>117</v>
      </c>
      <c r="LJ376" s="151"/>
      <c r="LK376" s="151">
        <v>216</v>
      </c>
      <c r="LL376" s="151"/>
      <c r="LM376" s="151"/>
      <c r="LN376" s="151">
        <v>2953</v>
      </c>
      <c r="LO376" s="151">
        <v>49</v>
      </c>
      <c r="LP376" s="151">
        <v>16</v>
      </c>
      <c r="LQ376" s="151">
        <v>66</v>
      </c>
      <c r="LR376" s="151"/>
      <c r="LS376" s="151">
        <v>199</v>
      </c>
      <c r="LT376" s="151">
        <v>61</v>
      </c>
      <c r="LU376" s="151">
        <v>66</v>
      </c>
      <c r="LV376" s="151">
        <v>35</v>
      </c>
      <c r="LW376" s="151">
        <v>183</v>
      </c>
      <c r="LX376" s="151">
        <v>160</v>
      </c>
      <c r="LY376" s="151">
        <v>73</v>
      </c>
      <c r="LZ376" s="151">
        <v>41</v>
      </c>
      <c r="MA376" s="151">
        <v>44</v>
      </c>
      <c r="MB376" s="151">
        <v>1543</v>
      </c>
      <c r="MC376" s="151">
        <v>18</v>
      </c>
      <c r="MD376" s="151">
        <v>11</v>
      </c>
      <c r="ME376" s="151">
        <v>1</v>
      </c>
      <c r="MF376" s="151">
        <v>16</v>
      </c>
      <c r="MG376" s="151">
        <v>753</v>
      </c>
      <c r="MH376" s="151">
        <v>201</v>
      </c>
      <c r="MI376" s="151">
        <v>70</v>
      </c>
      <c r="MJ376" s="151">
        <v>15</v>
      </c>
      <c r="MK376" s="151">
        <v>15</v>
      </c>
      <c r="ML376" s="151">
        <v>34</v>
      </c>
      <c r="MM376" s="151">
        <v>32</v>
      </c>
      <c r="MN376" s="151">
        <v>23</v>
      </c>
      <c r="MO376" s="151">
        <v>26</v>
      </c>
      <c r="MP376" s="151">
        <v>34</v>
      </c>
      <c r="MQ376" s="151">
        <v>48</v>
      </c>
      <c r="MR376" s="151">
        <v>2</v>
      </c>
      <c r="MS376" s="151">
        <v>18</v>
      </c>
      <c r="MT376" s="151">
        <v>185</v>
      </c>
      <c r="MU376" s="151">
        <v>23</v>
      </c>
      <c r="MV376" s="151">
        <v>14</v>
      </c>
      <c r="MW376" s="151">
        <v>37</v>
      </c>
      <c r="MX376" s="151">
        <v>5</v>
      </c>
      <c r="MY376" s="151">
        <v>29</v>
      </c>
      <c r="MZ376" s="151">
        <v>3</v>
      </c>
      <c r="NA376" s="151">
        <v>685</v>
      </c>
      <c r="NB376" s="151">
        <v>60</v>
      </c>
      <c r="NC376" s="151">
        <v>52</v>
      </c>
      <c r="ND376" s="151">
        <v>41</v>
      </c>
      <c r="NE376" s="151">
        <v>153</v>
      </c>
      <c r="NF376" s="151">
        <v>19</v>
      </c>
      <c r="NG376" s="151">
        <v>1838</v>
      </c>
      <c r="NH376" s="151">
        <v>3</v>
      </c>
      <c r="NI376" s="151"/>
      <c r="NJ376" s="151">
        <v>2288</v>
      </c>
      <c r="NK376" s="151">
        <v>3</v>
      </c>
      <c r="NL376" s="151">
        <v>49</v>
      </c>
      <c r="NM376" s="151">
        <v>256</v>
      </c>
      <c r="NN376" s="151">
        <v>7</v>
      </c>
      <c r="NO376" s="151">
        <v>49</v>
      </c>
      <c r="NP376" s="151">
        <v>164</v>
      </c>
      <c r="NQ376" s="151">
        <v>210</v>
      </c>
      <c r="NR376" s="151">
        <v>14</v>
      </c>
      <c r="NS376" s="151">
        <v>12</v>
      </c>
      <c r="NT376" s="151">
        <v>1</v>
      </c>
      <c r="NU376" s="151">
        <v>9</v>
      </c>
      <c r="NV376" s="151">
        <v>2</v>
      </c>
      <c r="NW376" s="151">
        <v>3</v>
      </c>
      <c r="NX376" s="151"/>
      <c r="NY376" s="151">
        <v>6</v>
      </c>
      <c r="NZ376" s="151">
        <v>695</v>
      </c>
      <c r="OA376" s="151">
        <v>14</v>
      </c>
      <c r="OB376" s="151">
        <v>4</v>
      </c>
      <c r="OC376" s="151">
        <v>8</v>
      </c>
      <c r="OD376" s="151"/>
      <c r="OE376" s="151">
        <v>0</v>
      </c>
      <c r="OF376" s="151">
        <v>14</v>
      </c>
      <c r="OG376" s="151">
        <v>0</v>
      </c>
      <c r="OH376" s="151"/>
      <c r="OI376" s="151"/>
      <c r="OJ376" s="151">
        <v>41</v>
      </c>
      <c r="OK376" s="151">
        <v>26</v>
      </c>
      <c r="OL376" s="151">
        <v>601</v>
      </c>
      <c r="OM376" s="151">
        <v>7</v>
      </c>
      <c r="ON376" s="151"/>
      <c r="OO376" s="152"/>
      <c r="OP376" s="142">
        <v>37898</v>
      </c>
      <c r="OQ376" s="153">
        <v>472</v>
      </c>
      <c r="OR376" s="151"/>
      <c r="OS376" s="151">
        <v>660</v>
      </c>
      <c r="OT376" s="151"/>
      <c r="OU376" s="151"/>
      <c r="OV376" s="151"/>
      <c r="OW376" s="151">
        <v>371</v>
      </c>
      <c r="OX376" s="151">
        <v>0</v>
      </c>
      <c r="OY376" s="151"/>
      <c r="OZ376" s="151"/>
      <c r="PA376" s="151"/>
      <c r="PB376" s="151"/>
      <c r="PC376" s="151"/>
      <c r="PD376" s="151"/>
      <c r="PE376" s="151"/>
      <c r="PF376" s="151"/>
      <c r="PG376" s="151"/>
      <c r="PH376" s="151"/>
      <c r="PI376" s="151"/>
      <c r="PJ376" s="154"/>
      <c r="PK376" s="142">
        <v>1503</v>
      </c>
      <c r="PL376" s="142">
        <v>39400</v>
      </c>
    </row>
    <row r="377" spans="1:428" ht="15" x14ac:dyDescent="0.25">
      <c r="A377" s="156" t="s">
        <v>660</v>
      </c>
      <c r="B377" s="157" t="s">
        <v>745</v>
      </c>
      <c r="C377" s="147" t="s">
        <v>553</v>
      </c>
      <c r="D377" s="153"/>
      <c r="E377" s="151"/>
      <c r="F377" s="151"/>
      <c r="G377" s="151"/>
      <c r="H377" s="151"/>
      <c r="I377" s="151"/>
      <c r="J377" s="151"/>
      <c r="K377" s="151"/>
      <c r="L377" s="151"/>
      <c r="M377" s="151"/>
      <c r="N377" s="151"/>
      <c r="O377" s="151"/>
      <c r="P377" s="151"/>
      <c r="Q377" s="151"/>
      <c r="R377" s="151"/>
      <c r="S377" s="151"/>
      <c r="T377" s="151"/>
      <c r="U377" s="151"/>
      <c r="V377" s="151"/>
      <c r="W377" s="151"/>
      <c r="X377" s="151"/>
      <c r="Y377" s="151">
        <v>9</v>
      </c>
      <c r="Z377" s="151">
        <v>2</v>
      </c>
      <c r="AA377" s="151">
        <v>0</v>
      </c>
      <c r="AB377" s="151"/>
      <c r="AC377" s="151"/>
      <c r="AD377" s="151">
        <v>1</v>
      </c>
      <c r="AE377" s="151"/>
      <c r="AF377" s="151"/>
      <c r="AG377" s="151"/>
      <c r="AH377" s="151"/>
      <c r="AI377" s="151"/>
      <c r="AJ377" s="151"/>
      <c r="AK377" s="151"/>
      <c r="AL377" s="151"/>
      <c r="AM377" s="151">
        <v>1</v>
      </c>
      <c r="AN377" s="151">
        <v>1</v>
      </c>
      <c r="AO377" s="151"/>
      <c r="AP377" s="151"/>
      <c r="AQ377" s="151"/>
      <c r="AR377" s="151"/>
      <c r="AS377" s="151"/>
      <c r="AT377" s="151"/>
      <c r="AU377" s="151">
        <v>1</v>
      </c>
      <c r="AV377" s="151"/>
      <c r="AW377" s="151"/>
      <c r="AX377" s="151"/>
      <c r="AY377" s="151"/>
      <c r="AZ377" s="151"/>
      <c r="BA377" s="151"/>
      <c r="BB377" s="151"/>
      <c r="BC377" s="151"/>
      <c r="BD377" s="151">
        <v>1</v>
      </c>
      <c r="BE377" s="151"/>
      <c r="BF377" s="151"/>
      <c r="BG377" s="151"/>
      <c r="BH377" s="151"/>
      <c r="BI377" s="151"/>
      <c r="BJ377" s="151"/>
      <c r="BK377" s="151"/>
      <c r="BL377" s="151"/>
      <c r="BM377" s="151"/>
      <c r="BN377" s="151"/>
      <c r="BO377" s="151"/>
      <c r="BP377" s="151"/>
      <c r="BQ377" s="151"/>
      <c r="BR377" s="151"/>
      <c r="BS377" s="151">
        <v>0</v>
      </c>
      <c r="BT377" s="151"/>
      <c r="BU377" s="151"/>
      <c r="BV377" s="151"/>
      <c r="BW377" s="151"/>
      <c r="BX377" s="151"/>
      <c r="BY377" s="151">
        <v>0</v>
      </c>
      <c r="BZ377" s="151"/>
      <c r="CA377" s="151"/>
      <c r="CB377" s="151"/>
      <c r="CC377" s="151"/>
      <c r="CD377" s="151"/>
      <c r="CE377" s="151"/>
      <c r="CF377" s="151"/>
      <c r="CG377" s="151"/>
      <c r="CH377" s="151">
        <v>0</v>
      </c>
      <c r="CI377" s="151"/>
      <c r="CJ377" s="151"/>
      <c r="CK377" s="151"/>
      <c r="CL377" s="151"/>
      <c r="CM377" s="151"/>
      <c r="CN377" s="151"/>
      <c r="CO377" s="151"/>
      <c r="CP377" s="151"/>
      <c r="CQ377" s="151"/>
      <c r="CR377" s="151"/>
      <c r="CS377" s="151"/>
      <c r="CT377" s="151"/>
      <c r="CU377" s="151"/>
      <c r="CV377" s="151"/>
      <c r="CW377" s="151"/>
      <c r="CX377" s="151"/>
      <c r="CY377" s="151"/>
      <c r="CZ377" s="151"/>
      <c r="DA377" s="151"/>
      <c r="DB377" s="151"/>
      <c r="DC377" s="151"/>
      <c r="DD377" s="151"/>
      <c r="DE377" s="151"/>
      <c r="DF377" s="151"/>
      <c r="DG377" s="151"/>
      <c r="DH377" s="151"/>
      <c r="DI377" s="151"/>
      <c r="DJ377" s="151"/>
      <c r="DK377" s="151"/>
      <c r="DL377" s="151"/>
      <c r="DM377" s="151"/>
      <c r="DN377" s="151"/>
      <c r="DO377" s="151"/>
      <c r="DP377" s="151"/>
      <c r="DQ377" s="151"/>
      <c r="DR377" s="151"/>
      <c r="DS377" s="151"/>
      <c r="DT377" s="151"/>
      <c r="DU377" s="151"/>
      <c r="DV377" s="151"/>
      <c r="DW377" s="151"/>
      <c r="DX377" s="151"/>
      <c r="DY377" s="151"/>
      <c r="DZ377" s="151"/>
      <c r="EA377" s="151"/>
      <c r="EB377" s="151"/>
      <c r="EC377" s="151"/>
      <c r="ED377" s="151"/>
      <c r="EE377" s="151"/>
      <c r="EF377" s="151"/>
      <c r="EG377" s="151"/>
      <c r="EH377" s="151"/>
      <c r="EI377" s="151"/>
      <c r="EJ377" s="151"/>
      <c r="EK377" s="151"/>
      <c r="EL377" s="151"/>
      <c r="EM377" s="151"/>
      <c r="EN377" s="151"/>
      <c r="EO377" s="151"/>
      <c r="EP377" s="151"/>
      <c r="EQ377" s="151"/>
      <c r="ER377" s="151"/>
      <c r="ES377" s="151"/>
      <c r="ET377" s="151"/>
      <c r="EU377" s="151"/>
      <c r="EV377" s="151"/>
      <c r="EW377" s="151"/>
      <c r="EX377" s="151"/>
      <c r="EY377" s="151"/>
      <c r="EZ377" s="151"/>
      <c r="FA377" s="151"/>
      <c r="FB377" s="151"/>
      <c r="FC377" s="151"/>
      <c r="FD377" s="151">
        <v>0</v>
      </c>
      <c r="FE377" s="151"/>
      <c r="FF377" s="151">
        <v>0</v>
      </c>
      <c r="FG377" s="151"/>
      <c r="FH377" s="151"/>
      <c r="FI377" s="151"/>
      <c r="FJ377" s="151"/>
      <c r="FK377" s="151"/>
      <c r="FL377" s="151"/>
      <c r="FM377" s="151"/>
      <c r="FN377" s="151"/>
      <c r="FO377" s="151"/>
      <c r="FP377" s="151"/>
      <c r="FQ377" s="151"/>
      <c r="FR377" s="151"/>
      <c r="FS377" s="151"/>
      <c r="FT377" s="151"/>
      <c r="FU377" s="151"/>
      <c r="FV377" s="151"/>
      <c r="FW377" s="151"/>
      <c r="FX377" s="151"/>
      <c r="FY377" s="151"/>
      <c r="FZ377" s="151"/>
      <c r="GA377" s="151"/>
      <c r="GB377" s="151"/>
      <c r="GC377" s="151"/>
      <c r="GD377" s="151"/>
      <c r="GE377" s="151"/>
      <c r="GF377" s="151"/>
      <c r="GG377" s="151"/>
      <c r="GH377" s="151"/>
      <c r="GI377" s="151"/>
      <c r="GJ377" s="151"/>
      <c r="GK377" s="151"/>
      <c r="GL377" s="151"/>
      <c r="GM377" s="151"/>
      <c r="GN377" s="151"/>
      <c r="GO377" s="151"/>
      <c r="GP377" s="151"/>
      <c r="GQ377" s="151"/>
      <c r="GR377" s="151"/>
      <c r="GS377" s="151"/>
      <c r="GT377" s="151"/>
      <c r="GU377" s="151"/>
      <c r="GV377" s="151"/>
      <c r="GW377" s="151"/>
      <c r="GX377" s="151">
        <v>0</v>
      </c>
      <c r="GY377" s="151">
        <v>0</v>
      </c>
      <c r="GZ377" s="151"/>
      <c r="HA377" s="151">
        <v>1</v>
      </c>
      <c r="HB377" s="151"/>
      <c r="HC377" s="151"/>
      <c r="HD377" s="151"/>
      <c r="HE377" s="151"/>
      <c r="HF377" s="151"/>
      <c r="HG377" s="151"/>
      <c r="HH377" s="151"/>
      <c r="HI377" s="151"/>
      <c r="HJ377" s="151"/>
      <c r="HK377" s="151"/>
      <c r="HL377" s="151"/>
      <c r="HM377" s="151"/>
      <c r="HN377" s="151"/>
      <c r="HO377" s="151"/>
      <c r="HP377" s="151"/>
      <c r="HQ377" s="151"/>
      <c r="HR377" s="151"/>
      <c r="HS377" s="151"/>
      <c r="HT377" s="151"/>
      <c r="HU377" s="151"/>
      <c r="HV377" s="151"/>
      <c r="HW377" s="151"/>
      <c r="HX377" s="151">
        <v>1</v>
      </c>
      <c r="HY377" s="151"/>
      <c r="HZ377" s="151"/>
      <c r="IA377" s="151"/>
      <c r="IB377" s="151"/>
      <c r="IC377" s="151">
        <v>1</v>
      </c>
      <c r="ID377" s="151"/>
      <c r="IE377" s="151">
        <v>2</v>
      </c>
      <c r="IF377" s="151"/>
      <c r="IG377" s="151"/>
      <c r="IH377" s="151"/>
      <c r="II377" s="151"/>
      <c r="IJ377" s="151"/>
      <c r="IK377" s="151"/>
      <c r="IL377" s="151"/>
      <c r="IM377" s="151"/>
      <c r="IN377" s="151"/>
      <c r="IO377" s="151"/>
      <c r="IP377" s="151"/>
      <c r="IQ377" s="151"/>
      <c r="IR377" s="151"/>
      <c r="IS377" s="151"/>
      <c r="IT377" s="151"/>
      <c r="IU377" s="151"/>
      <c r="IV377" s="151"/>
      <c r="IW377" s="151"/>
      <c r="IX377" s="151"/>
      <c r="IY377" s="151"/>
      <c r="IZ377" s="151"/>
      <c r="JA377" s="151"/>
      <c r="JB377" s="151"/>
      <c r="JC377" s="151"/>
      <c r="JD377" s="151"/>
      <c r="JE377" s="151"/>
      <c r="JF377" s="151"/>
      <c r="JG377" s="151"/>
      <c r="JH377" s="151">
        <v>2</v>
      </c>
      <c r="JI377" s="151"/>
      <c r="JJ377" s="151"/>
      <c r="JK377" s="151"/>
      <c r="JL377" s="151">
        <v>79</v>
      </c>
      <c r="JM377" s="151">
        <v>51</v>
      </c>
      <c r="JN377" s="151">
        <v>61</v>
      </c>
      <c r="JO377" s="151">
        <v>44</v>
      </c>
      <c r="JP377" s="151">
        <v>28</v>
      </c>
      <c r="JQ377" s="151">
        <v>2</v>
      </c>
      <c r="JR377" s="151">
        <v>29</v>
      </c>
      <c r="JS377" s="151"/>
      <c r="JT377" s="151">
        <v>32</v>
      </c>
      <c r="JU377" s="151">
        <v>6</v>
      </c>
      <c r="JV377" s="151"/>
      <c r="JW377" s="151">
        <v>307</v>
      </c>
      <c r="JX377" s="151">
        <v>312</v>
      </c>
      <c r="JY377" s="151">
        <v>4</v>
      </c>
      <c r="JZ377" s="151">
        <v>49</v>
      </c>
      <c r="KA377" s="151">
        <v>1</v>
      </c>
      <c r="KB377" s="151">
        <v>57</v>
      </c>
      <c r="KC377" s="151">
        <v>2</v>
      </c>
      <c r="KD377" s="151">
        <v>78</v>
      </c>
      <c r="KE377" s="151">
        <v>16</v>
      </c>
      <c r="KF377" s="151"/>
      <c r="KG377" s="151"/>
      <c r="KH377" s="151"/>
      <c r="KI377" s="151">
        <v>8</v>
      </c>
      <c r="KJ377" s="151"/>
      <c r="KK377" s="151"/>
      <c r="KL377" s="151">
        <v>212</v>
      </c>
      <c r="KM377" s="151"/>
      <c r="KN377" s="151"/>
      <c r="KO377" s="151"/>
      <c r="KP377" s="151"/>
      <c r="KQ377" s="151"/>
      <c r="KR377" s="151"/>
      <c r="KS377" s="151">
        <v>13</v>
      </c>
      <c r="KT377" s="151">
        <v>3680</v>
      </c>
      <c r="KU377" s="151">
        <v>218</v>
      </c>
      <c r="KV377" s="151">
        <v>14</v>
      </c>
      <c r="KW377" s="151">
        <v>113</v>
      </c>
      <c r="KX377" s="151">
        <v>420</v>
      </c>
      <c r="KY377" s="151">
        <v>4</v>
      </c>
      <c r="KZ377" s="151"/>
      <c r="LA377" s="151">
        <v>14</v>
      </c>
      <c r="LB377" s="151"/>
      <c r="LC377" s="151">
        <v>0</v>
      </c>
      <c r="LD377" s="151"/>
      <c r="LE377" s="151"/>
      <c r="LF377" s="151"/>
      <c r="LG377" s="151"/>
      <c r="LH377" s="151"/>
      <c r="LI377" s="151"/>
      <c r="LJ377" s="151"/>
      <c r="LK377" s="151">
        <v>42</v>
      </c>
      <c r="LL377" s="151"/>
      <c r="LM377" s="151"/>
      <c r="LN377" s="151">
        <v>565</v>
      </c>
      <c r="LO377" s="151">
        <v>9</v>
      </c>
      <c r="LP377" s="151">
        <v>1</v>
      </c>
      <c r="LQ377" s="151">
        <v>0</v>
      </c>
      <c r="LR377" s="151"/>
      <c r="LS377" s="151">
        <v>108</v>
      </c>
      <c r="LT377" s="151">
        <v>12</v>
      </c>
      <c r="LU377" s="151">
        <v>12</v>
      </c>
      <c r="LV377" s="151">
        <v>39</v>
      </c>
      <c r="LW377" s="151">
        <v>112</v>
      </c>
      <c r="LX377" s="151">
        <v>29</v>
      </c>
      <c r="LY377" s="151">
        <v>85</v>
      </c>
      <c r="LZ377" s="151">
        <v>29</v>
      </c>
      <c r="MA377" s="151">
        <v>8</v>
      </c>
      <c r="MB377" s="151">
        <v>58</v>
      </c>
      <c r="MC377" s="151"/>
      <c r="MD377" s="151"/>
      <c r="ME377" s="151">
        <v>3</v>
      </c>
      <c r="MF377" s="151">
        <v>58</v>
      </c>
      <c r="MG377" s="151">
        <v>1835</v>
      </c>
      <c r="MH377" s="151">
        <v>68</v>
      </c>
      <c r="MI377" s="151">
        <v>11</v>
      </c>
      <c r="MJ377" s="151">
        <v>70</v>
      </c>
      <c r="MK377" s="151">
        <v>1</v>
      </c>
      <c r="ML377" s="151">
        <v>14</v>
      </c>
      <c r="MM377" s="151">
        <v>75</v>
      </c>
      <c r="MN377" s="151">
        <v>2</v>
      </c>
      <c r="MO377" s="151">
        <v>142</v>
      </c>
      <c r="MP377" s="151">
        <v>2</v>
      </c>
      <c r="MQ377" s="151">
        <v>1</v>
      </c>
      <c r="MR377" s="151">
        <v>3</v>
      </c>
      <c r="MS377" s="151"/>
      <c r="MT377" s="151">
        <v>35</v>
      </c>
      <c r="MU377" s="151">
        <v>4</v>
      </c>
      <c r="MV377" s="151"/>
      <c r="MW377" s="151">
        <v>6</v>
      </c>
      <c r="MX377" s="151">
        <v>0</v>
      </c>
      <c r="MY377" s="151">
        <v>5</v>
      </c>
      <c r="MZ377" s="151"/>
      <c r="NA377" s="151">
        <v>54</v>
      </c>
      <c r="NB377" s="151">
        <v>10</v>
      </c>
      <c r="NC377" s="151">
        <v>1</v>
      </c>
      <c r="ND377" s="151">
        <v>2</v>
      </c>
      <c r="NE377" s="151">
        <v>0</v>
      </c>
      <c r="NF377" s="151"/>
      <c r="NG377" s="151">
        <v>810</v>
      </c>
      <c r="NH377" s="151">
        <v>2757</v>
      </c>
      <c r="NI377" s="151">
        <v>4127</v>
      </c>
      <c r="NJ377" s="151">
        <v>2997</v>
      </c>
      <c r="NK377" s="151">
        <v>4</v>
      </c>
      <c r="NL377" s="151"/>
      <c r="NM377" s="151"/>
      <c r="NN377" s="151">
        <v>63</v>
      </c>
      <c r="NO377" s="151">
        <v>22</v>
      </c>
      <c r="NP377" s="151">
        <v>79</v>
      </c>
      <c r="NQ377" s="151">
        <v>153</v>
      </c>
      <c r="NR377" s="151">
        <v>25</v>
      </c>
      <c r="NS377" s="151">
        <v>2</v>
      </c>
      <c r="NT377" s="151"/>
      <c r="NU377" s="151">
        <v>2</v>
      </c>
      <c r="NV377" s="151"/>
      <c r="NW377" s="151"/>
      <c r="NX377" s="151"/>
      <c r="NY377" s="151">
        <v>1</v>
      </c>
      <c r="NZ377" s="151"/>
      <c r="OA377" s="151">
        <v>194</v>
      </c>
      <c r="OB377" s="151"/>
      <c r="OC377" s="151">
        <v>491</v>
      </c>
      <c r="OD377" s="151"/>
      <c r="OE377" s="151"/>
      <c r="OF377" s="151"/>
      <c r="OG377" s="151">
        <v>0</v>
      </c>
      <c r="OH377" s="151"/>
      <c r="OI377" s="151"/>
      <c r="OJ377" s="151"/>
      <c r="OK377" s="151"/>
      <c r="OL377" s="151"/>
      <c r="OM377" s="151"/>
      <c r="ON377" s="151"/>
      <c r="OO377" s="152"/>
      <c r="OP377" s="142">
        <v>21114</v>
      </c>
      <c r="OQ377" s="153">
        <v>11360</v>
      </c>
      <c r="OR377" s="151"/>
      <c r="OS377" s="151"/>
      <c r="OT377" s="151"/>
      <c r="OU377" s="151"/>
      <c r="OV377" s="151"/>
      <c r="OW377" s="151">
        <v>533</v>
      </c>
      <c r="OX377" s="151">
        <v>-346</v>
      </c>
      <c r="OY377" s="151"/>
      <c r="OZ377" s="151"/>
      <c r="PA377" s="151"/>
      <c r="PB377" s="151"/>
      <c r="PC377" s="151"/>
      <c r="PD377" s="151"/>
      <c r="PE377" s="151"/>
      <c r="PF377" s="151"/>
      <c r="PG377" s="151"/>
      <c r="PH377" s="151"/>
      <c r="PI377" s="151"/>
      <c r="PJ377" s="154"/>
      <c r="PK377" s="142">
        <v>11546</v>
      </c>
      <c r="PL377" s="142">
        <v>32661</v>
      </c>
    </row>
    <row r="378" spans="1:428" ht="15" x14ac:dyDescent="0.25">
      <c r="A378" s="156">
        <v>712000</v>
      </c>
      <c r="B378" s="157" t="s">
        <v>745</v>
      </c>
      <c r="C378" s="147" t="s">
        <v>554</v>
      </c>
      <c r="D378" s="153"/>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c r="AB378" s="151"/>
      <c r="AC378" s="151"/>
      <c r="AD378" s="151"/>
      <c r="AE378" s="151"/>
      <c r="AF378" s="151"/>
      <c r="AG378" s="151"/>
      <c r="AH378" s="151"/>
      <c r="AI378" s="151"/>
      <c r="AJ378" s="151"/>
      <c r="AK378" s="151"/>
      <c r="AL378" s="151"/>
      <c r="AM378" s="151"/>
      <c r="AN378" s="151"/>
      <c r="AO378" s="151"/>
      <c r="AP378" s="151"/>
      <c r="AQ378" s="151"/>
      <c r="AR378" s="151"/>
      <c r="AS378" s="151"/>
      <c r="AT378" s="151"/>
      <c r="AU378" s="151"/>
      <c r="AV378" s="151"/>
      <c r="AW378" s="151"/>
      <c r="AX378" s="151"/>
      <c r="AY378" s="151"/>
      <c r="AZ378" s="151"/>
      <c r="BA378" s="151"/>
      <c r="BB378" s="151"/>
      <c r="BC378" s="151"/>
      <c r="BD378" s="151"/>
      <c r="BE378" s="151"/>
      <c r="BF378" s="151"/>
      <c r="BG378" s="151"/>
      <c r="BH378" s="151"/>
      <c r="BI378" s="151"/>
      <c r="BJ378" s="151"/>
      <c r="BK378" s="151"/>
      <c r="BL378" s="151"/>
      <c r="BM378" s="151"/>
      <c r="BN378" s="151"/>
      <c r="BO378" s="151"/>
      <c r="BP378" s="151"/>
      <c r="BQ378" s="151"/>
      <c r="BR378" s="151"/>
      <c r="BS378" s="151"/>
      <c r="BT378" s="151"/>
      <c r="BU378" s="151"/>
      <c r="BV378" s="151"/>
      <c r="BW378" s="151"/>
      <c r="BX378" s="151"/>
      <c r="BY378" s="151"/>
      <c r="BZ378" s="151"/>
      <c r="CA378" s="151"/>
      <c r="CB378" s="151"/>
      <c r="CC378" s="151"/>
      <c r="CD378" s="151"/>
      <c r="CE378" s="151"/>
      <c r="CF378" s="151"/>
      <c r="CG378" s="151"/>
      <c r="CH378" s="151"/>
      <c r="CI378" s="151"/>
      <c r="CJ378" s="151"/>
      <c r="CK378" s="151"/>
      <c r="CL378" s="151"/>
      <c r="CM378" s="151"/>
      <c r="CN378" s="151"/>
      <c r="CO378" s="151"/>
      <c r="CP378" s="151"/>
      <c r="CQ378" s="151"/>
      <c r="CR378" s="151"/>
      <c r="CS378" s="151"/>
      <c r="CT378" s="151"/>
      <c r="CU378" s="151"/>
      <c r="CV378" s="151"/>
      <c r="CW378" s="151"/>
      <c r="CX378" s="151"/>
      <c r="CY378" s="151"/>
      <c r="CZ378" s="151"/>
      <c r="DA378" s="151"/>
      <c r="DB378" s="151"/>
      <c r="DC378" s="151"/>
      <c r="DD378" s="151"/>
      <c r="DE378" s="151"/>
      <c r="DF378" s="151"/>
      <c r="DG378" s="151"/>
      <c r="DH378" s="151"/>
      <c r="DI378" s="151"/>
      <c r="DJ378" s="151"/>
      <c r="DK378" s="151"/>
      <c r="DL378" s="151"/>
      <c r="DM378" s="151"/>
      <c r="DN378" s="151"/>
      <c r="DO378" s="151"/>
      <c r="DP378" s="151"/>
      <c r="DQ378" s="151"/>
      <c r="DR378" s="151"/>
      <c r="DS378" s="151"/>
      <c r="DT378" s="151"/>
      <c r="DU378" s="151"/>
      <c r="DV378" s="151"/>
      <c r="DW378" s="151"/>
      <c r="DX378" s="151"/>
      <c r="DY378" s="151"/>
      <c r="DZ378" s="151"/>
      <c r="EA378" s="151"/>
      <c r="EB378" s="151"/>
      <c r="EC378" s="151"/>
      <c r="ED378" s="151"/>
      <c r="EE378" s="151"/>
      <c r="EF378" s="151"/>
      <c r="EG378" s="151"/>
      <c r="EH378" s="151"/>
      <c r="EI378" s="151"/>
      <c r="EJ378" s="151"/>
      <c r="EK378" s="151"/>
      <c r="EL378" s="151"/>
      <c r="EM378" s="151"/>
      <c r="EN378" s="151"/>
      <c r="EO378" s="151"/>
      <c r="EP378" s="151"/>
      <c r="EQ378" s="151"/>
      <c r="ER378" s="151"/>
      <c r="ES378" s="151"/>
      <c r="ET378" s="151"/>
      <c r="EU378" s="151"/>
      <c r="EV378" s="151"/>
      <c r="EW378" s="151"/>
      <c r="EX378" s="151"/>
      <c r="EY378" s="151"/>
      <c r="EZ378" s="151"/>
      <c r="FA378" s="151"/>
      <c r="FB378" s="151"/>
      <c r="FC378" s="151"/>
      <c r="FD378" s="151"/>
      <c r="FE378" s="151"/>
      <c r="FF378" s="151"/>
      <c r="FG378" s="151"/>
      <c r="FH378" s="151"/>
      <c r="FI378" s="151"/>
      <c r="FJ378" s="151"/>
      <c r="FK378" s="151"/>
      <c r="FL378" s="151"/>
      <c r="FM378" s="151"/>
      <c r="FN378" s="151"/>
      <c r="FO378" s="151"/>
      <c r="FP378" s="151"/>
      <c r="FQ378" s="151"/>
      <c r="FR378" s="151"/>
      <c r="FS378" s="151"/>
      <c r="FT378" s="151"/>
      <c r="FU378" s="151"/>
      <c r="FV378" s="151"/>
      <c r="FW378" s="151"/>
      <c r="FX378" s="151"/>
      <c r="FY378" s="151"/>
      <c r="FZ378" s="151"/>
      <c r="GA378" s="151"/>
      <c r="GB378" s="151"/>
      <c r="GC378" s="151"/>
      <c r="GD378" s="151"/>
      <c r="GE378" s="151"/>
      <c r="GF378" s="151"/>
      <c r="GG378" s="151"/>
      <c r="GH378" s="151"/>
      <c r="GI378" s="151"/>
      <c r="GJ378" s="151"/>
      <c r="GK378" s="151"/>
      <c r="GL378" s="151"/>
      <c r="GM378" s="151"/>
      <c r="GN378" s="151"/>
      <c r="GO378" s="151"/>
      <c r="GP378" s="151"/>
      <c r="GQ378" s="151"/>
      <c r="GR378" s="151"/>
      <c r="GS378" s="151"/>
      <c r="GT378" s="151"/>
      <c r="GU378" s="151"/>
      <c r="GV378" s="151"/>
      <c r="GW378" s="151"/>
      <c r="GX378" s="151"/>
      <c r="GY378" s="151"/>
      <c r="GZ378" s="151"/>
      <c r="HA378" s="151"/>
      <c r="HB378" s="151"/>
      <c r="HC378" s="151"/>
      <c r="HD378" s="151"/>
      <c r="HE378" s="151"/>
      <c r="HF378" s="151"/>
      <c r="HG378" s="151"/>
      <c r="HH378" s="151"/>
      <c r="HI378" s="151"/>
      <c r="HJ378" s="151"/>
      <c r="HK378" s="151"/>
      <c r="HL378" s="151"/>
      <c r="HM378" s="151"/>
      <c r="HN378" s="151"/>
      <c r="HO378" s="151"/>
      <c r="HP378" s="151"/>
      <c r="HQ378" s="151"/>
      <c r="HR378" s="151"/>
      <c r="HS378" s="151"/>
      <c r="HT378" s="151"/>
      <c r="HU378" s="151"/>
      <c r="HV378" s="151"/>
      <c r="HW378" s="151"/>
      <c r="HX378" s="151"/>
      <c r="HY378" s="151"/>
      <c r="HZ378" s="151"/>
      <c r="IA378" s="151"/>
      <c r="IB378" s="151"/>
      <c r="IC378" s="151"/>
      <c r="ID378" s="151"/>
      <c r="IE378" s="151"/>
      <c r="IF378" s="151"/>
      <c r="IG378" s="151"/>
      <c r="IH378" s="151"/>
      <c r="II378" s="151"/>
      <c r="IJ378" s="151"/>
      <c r="IK378" s="151"/>
      <c r="IL378" s="151"/>
      <c r="IM378" s="151"/>
      <c r="IN378" s="151"/>
      <c r="IO378" s="151"/>
      <c r="IP378" s="151"/>
      <c r="IQ378" s="151"/>
      <c r="IR378" s="151"/>
      <c r="IS378" s="151"/>
      <c r="IT378" s="151"/>
      <c r="IU378" s="151"/>
      <c r="IV378" s="151"/>
      <c r="IW378" s="151"/>
      <c r="IX378" s="151"/>
      <c r="IY378" s="151"/>
      <c r="IZ378" s="151"/>
      <c r="JA378" s="151"/>
      <c r="JB378" s="151"/>
      <c r="JC378" s="151"/>
      <c r="JD378" s="151"/>
      <c r="JE378" s="151"/>
      <c r="JF378" s="151"/>
      <c r="JG378" s="151"/>
      <c r="JH378" s="151"/>
      <c r="JI378" s="151"/>
      <c r="JJ378" s="151"/>
      <c r="JK378" s="151"/>
      <c r="JL378" s="151"/>
      <c r="JM378" s="151"/>
      <c r="JN378" s="151"/>
      <c r="JO378" s="151"/>
      <c r="JP378" s="151"/>
      <c r="JQ378" s="151"/>
      <c r="JR378" s="151"/>
      <c r="JS378" s="151"/>
      <c r="JT378" s="151"/>
      <c r="JU378" s="151"/>
      <c r="JV378" s="151"/>
      <c r="JW378" s="151"/>
      <c r="JX378" s="151"/>
      <c r="JY378" s="151"/>
      <c r="JZ378" s="151"/>
      <c r="KA378" s="151"/>
      <c r="KB378" s="151"/>
      <c r="KC378" s="151"/>
      <c r="KD378" s="151"/>
      <c r="KE378" s="151"/>
      <c r="KF378" s="151"/>
      <c r="KG378" s="151"/>
      <c r="KH378" s="151"/>
      <c r="KI378" s="151"/>
      <c r="KJ378" s="151"/>
      <c r="KK378" s="151"/>
      <c r="KL378" s="151"/>
      <c r="KM378" s="151"/>
      <c r="KN378" s="151"/>
      <c r="KO378" s="151"/>
      <c r="KP378" s="151"/>
      <c r="KQ378" s="151"/>
      <c r="KR378" s="151"/>
      <c r="KS378" s="151"/>
      <c r="KT378" s="151"/>
      <c r="KU378" s="151"/>
      <c r="KV378" s="151"/>
      <c r="KW378" s="151"/>
      <c r="KX378" s="151"/>
      <c r="KY378" s="151"/>
      <c r="KZ378" s="151"/>
      <c r="LA378" s="151"/>
      <c r="LB378" s="151"/>
      <c r="LC378" s="151"/>
      <c r="LD378" s="151"/>
      <c r="LE378" s="151"/>
      <c r="LF378" s="151"/>
      <c r="LG378" s="151"/>
      <c r="LH378" s="151"/>
      <c r="LI378" s="151"/>
      <c r="LJ378" s="151"/>
      <c r="LK378" s="151"/>
      <c r="LL378" s="151"/>
      <c r="LM378" s="151"/>
      <c r="LN378" s="151"/>
      <c r="LO378" s="151"/>
      <c r="LP378" s="151"/>
      <c r="LQ378" s="151"/>
      <c r="LR378" s="151"/>
      <c r="LS378" s="151"/>
      <c r="LT378" s="151"/>
      <c r="LU378" s="151"/>
      <c r="LV378" s="151"/>
      <c r="LW378" s="151"/>
      <c r="LX378" s="151"/>
      <c r="LY378" s="151"/>
      <c r="LZ378" s="151"/>
      <c r="MA378" s="151"/>
      <c r="MB378" s="151"/>
      <c r="MC378" s="151"/>
      <c r="MD378" s="151"/>
      <c r="ME378" s="151"/>
      <c r="MF378" s="151"/>
      <c r="MG378" s="151"/>
      <c r="MH378" s="151"/>
      <c r="MI378" s="151"/>
      <c r="MJ378" s="151"/>
      <c r="MK378" s="151"/>
      <c r="ML378" s="151"/>
      <c r="MM378" s="151"/>
      <c r="MN378" s="151"/>
      <c r="MO378" s="151"/>
      <c r="MP378" s="151"/>
      <c r="MQ378" s="151"/>
      <c r="MR378" s="151"/>
      <c r="MS378" s="151"/>
      <c r="MT378" s="151"/>
      <c r="MU378" s="151"/>
      <c r="MV378" s="151"/>
      <c r="MW378" s="151"/>
      <c r="MX378" s="151"/>
      <c r="MY378" s="151"/>
      <c r="MZ378" s="151"/>
      <c r="NA378" s="151"/>
      <c r="NB378" s="151"/>
      <c r="NC378" s="151"/>
      <c r="ND378" s="151"/>
      <c r="NE378" s="151"/>
      <c r="NF378" s="151"/>
      <c r="NG378" s="151"/>
      <c r="NH378" s="151"/>
      <c r="NI378" s="151"/>
      <c r="NJ378" s="151"/>
      <c r="NK378" s="151"/>
      <c r="NL378" s="151"/>
      <c r="NM378" s="151"/>
      <c r="NN378" s="151"/>
      <c r="NO378" s="151"/>
      <c r="NP378" s="151"/>
      <c r="NQ378" s="151"/>
      <c r="NR378" s="151"/>
      <c r="NS378" s="151"/>
      <c r="NT378" s="151"/>
      <c r="NU378" s="151"/>
      <c r="NV378" s="151"/>
      <c r="NW378" s="151"/>
      <c r="NX378" s="151"/>
      <c r="NY378" s="151"/>
      <c r="NZ378" s="151"/>
      <c r="OA378" s="151"/>
      <c r="OB378" s="151"/>
      <c r="OC378" s="151"/>
      <c r="OD378" s="151"/>
      <c r="OE378" s="151"/>
      <c r="OF378" s="151"/>
      <c r="OG378" s="151"/>
      <c r="OH378" s="151"/>
      <c r="OI378" s="151"/>
      <c r="OJ378" s="151"/>
      <c r="OK378" s="151"/>
      <c r="OL378" s="151"/>
      <c r="OM378" s="151"/>
      <c r="ON378" s="151"/>
      <c r="OO378" s="152"/>
      <c r="OP378" s="142"/>
      <c r="OQ378" s="153">
        <v>21225</v>
      </c>
      <c r="OR378" s="151"/>
      <c r="OS378" s="151"/>
      <c r="OT378" s="151"/>
      <c r="OU378" s="151"/>
      <c r="OV378" s="151"/>
      <c r="OW378" s="151">
        <v>1</v>
      </c>
      <c r="OX378" s="151">
        <v>0</v>
      </c>
      <c r="OY378" s="151"/>
      <c r="OZ378" s="151"/>
      <c r="PA378" s="151"/>
      <c r="PB378" s="151"/>
      <c r="PC378" s="151"/>
      <c r="PD378" s="151"/>
      <c r="PE378" s="151"/>
      <c r="PF378" s="151"/>
      <c r="PG378" s="151"/>
      <c r="PH378" s="151"/>
      <c r="PI378" s="151"/>
      <c r="PJ378" s="154"/>
      <c r="PK378" s="142">
        <v>21226</v>
      </c>
      <c r="PL378" s="142">
        <v>21226</v>
      </c>
    </row>
    <row r="379" spans="1:428" ht="15" x14ac:dyDescent="0.25">
      <c r="A379" s="156">
        <v>713100</v>
      </c>
      <c r="B379" s="157" t="s">
        <v>745</v>
      </c>
      <c r="C379" s="147" t="s">
        <v>555</v>
      </c>
      <c r="D379" s="153"/>
      <c r="E379" s="151"/>
      <c r="F379" s="151"/>
      <c r="G379" s="151"/>
      <c r="H379" s="151"/>
      <c r="I379" s="151"/>
      <c r="J379" s="151"/>
      <c r="K379" s="151"/>
      <c r="L379" s="151"/>
      <c r="M379" s="151"/>
      <c r="N379" s="151"/>
      <c r="O379" s="151"/>
      <c r="P379" s="151"/>
      <c r="Q379" s="151"/>
      <c r="R379" s="151"/>
      <c r="S379" s="151"/>
      <c r="T379" s="151"/>
      <c r="U379" s="151"/>
      <c r="V379" s="151"/>
      <c r="W379" s="151"/>
      <c r="X379" s="151"/>
      <c r="Y379" s="151"/>
      <c r="Z379" s="151"/>
      <c r="AA379" s="151"/>
      <c r="AB379" s="151"/>
      <c r="AC379" s="151"/>
      <c r="AD379" s="151"/>
      <c r="AE379" s="151"/>
      <c r="AF379" s="151"/>
      <c r="AG379" s="151"/>
      <c r="AH379" s="151"/>
      <c r="AI379" s="151"/>
      <c r="AJ379" s="151"/>
      <c r="AK379" s="151"/>
      <c r="AL379" s="151"/>
      <c r="AM379" s="151"/>
      <c r="AN379" s="151"/>
      <c r="AO379" s="151"/>
      <c r="AP379" s="151"/>
      <c r="AQ379" s="151"/>
      <c r="AR379" s="151"/>
      <c r="AS379" s="151"/>
      <c r="AT379" s="151"/>
      <c r="AU379" s="151"/>
      <c r="AV379" s="151"/>
      <c r="AW379" s="151"/>
      <c r="AX379" s="151"/>
      <c r="AY379" s="151"/>
      <c r="AZ379" s="151"/>
      <c r="BA379" s="151"/>
      <c r="BB379" s="151"/>
      <c r="BC379" s="151"/>
      <c r="BD379" s="151"/>
      <c r="BE379" s="151"/>
      <c r="BF379" s="151"/>
      <c r="BG379" s="151"/>
      <c r="BH379" s="151"/>
      <c r="BI379" s="151"/>
      <c r="BJ379" s="151"/>
      <c r="BK379" s="151"/>
      <c r="BL379" s="151"/>
      <c r="BM379" s="151"/>
      <c r="BN379" s="151"/>
      <c r="BO379" s="151"/>
      <c r="BP379" s="151"/>
      <c r="BQ379" s="151"/>
      <c r="BR379" s="151"/>
      <c r="BS379" s="151"/>
      <c r="BT379" s="151"/>
      <c r="BU379" s="151"/>
      <c r="BV379" s="151"/>
      <c r="BW379" s="151"/>
      <c r="BX379" s="151"/>
      <c r="BY379" s="151"/>
      <c r="BZ379" s="151"/>
      <c r="CA379" s="151"/>
      <c r="CB379" s="151"/>
      <c r="CC379" s="151"/>
      <c r="CD379" s="151"/>
      <c r="CE379" s="151"/>
      <c r="CF379" s="151"/>
      <c r="CG379" s="151"/>
      <c r="CH379" s="151"/>
      <c r="CI379" s="151"/>
      <c r="CJ379" s="151"/>
      <c r="CK379" s="151"/>
      <c r="CL379" s="151"/>
      <c r="CM379" s="151"/>
      <c r="CN379" s="151"/>
      <c r="CO379" s="151"/>
      <c r="CP379" s="151"/>
      <c r="CQ379" s="151"/>
      <c r="CR379" s="151"/>
      <c r="CS379" s="151"/>
      <c r="CT379" s="151"/>
      <c r="CU379" s="151"/>
      <c r="CV379" s="151"/>
      <c r="CW379" s="151"/>
      <c r="CX379" s="151"/>
      <c r="CY379" s="151"/>
      <c r="CZ379" s="151"/>
      <c r="DA379" s="151"/>
      <c r="DB379" s="151"/>
      <c r="DC379" s="151"/>
      <c r="DD379" s="151"/>
      <c r="DE379" s="151"/>
      <c r="DF379" s="151"/>
      <c r="DG379" s="151"/>
      <c r="DH379" s="151"/>
      <c r="DI379" s="151"/>
      <c r="DJ379" s="151"/>
      <c r="DK379" s="151"/>
      <c r="DL379" s="151"/>
      <c r="DM379" s="151"/>
      <c r="DN379" s="151"/>
      <c r="DO379" s="151"/>
      <c r="DP379" s="151"/>
      <c r="DQ379" s="151"/>
      <c r="DR379" s="151"/>
      <c r="DS379" s="151"/>
      <c r="DT379" s="151"/>
      <c r="DU379" s="151"/>
      <c r="DV379" s="151"/>
      <c r="DW379" s="151"/>
      <c r="DX379" s="151"/>
      <c r="DY379" s="151"/>
      <c r="DZ379" s="151"/>
      <c r="EA379" s="151"/>
      <c r="EB379" s="151"/>
      <c r="EC379" s="151"/>
      <c r="ED379" s="151"/>
      <c r="EE379" s="151"/>
      <c r="EF379" s="151"/>
      <c r="EG379" s="151"/>
      <c r="EH379" s="151"/>
      <c r="EI379" s="151"/>
      <c r="EJ379" s="151"/>
      <c r="EK379" s="151"/>
      <c r="EL379" s="151"/>
      <c r="EM379" s="151"/>
      <c r="EN379" s="151"/>
      <c r="EO379" s="151"/>
      <c r="EP379" s="151"/>
      <c r="EQ379" s="151"/>
      <c r="ER379" s="151"/>
      <c r="ES379" s="151"/>
      <c r="ET379" s="151"/>
      <c r="EU379" s="151"/>
      <c r="EV379" s="151"/>
      <c r="EW379" s="151"/>
      <c r="EX379" s="151"/>
      <c r="EY379" s="151"/>
      <c r="EZ379" s="151"/>
      <c r="FA379" s="151"/>
      <c r="FB379" s="151"/>
      <c r="FC379" s="151"/>
      <c r="FD379" s="151"/>
      <c r="FE379" s="151"/>
      <c r="FF379" s="151"/>
      <c r="FG379" s="151"/>
      <c r="FH379" s="151"/>
      <c r="FI379" s="151"/>
      <c r="FJ379" s="151"/>
      <c r="FK379" s="151"/>
      <c r="FL379" s="151"/>
      <c r="FM379" s="151"/>
      <c r="FN379" s="151"/>
      <c r="FO379" s="151"/>
      <c r="FP379" s="151"/>
      <c r="FQ379" s="151"/>
      <c r="FR379" s="151"/>
      <c r="FS379" s="151"/>
      <c r="FT379" s="151"/>
      <c r="FU379" s="151"/>
      <c r="FV379" s="151"/>
      <c r="FW379" s="151"/>
      <c r="FX379" s="151"/>
      <c r="FY379" s="151"/>
      <c r="FZ379" s="151"/>
      <c r="GA379" s="151"/>
      <c r="GB379" s="151"/>
      <c r="GC379" s="151"/>
      <c r="GD379" s="151"/>
      <c r="GE379" s="151"/>
      <c r="GF379" s="151"/>
      <c r="GG379" s="151"/>
      <c r="GH379" s="151"/>
      <c r="GI379" s="151"/>
      <c r="GJ379" s="151"/>
      <c r="GK379" s="151"/>
      <c r="GL379" s="151"/>
      <c r="GM379" s="151"/>
      <c r="GN379" s="151"/>
      <c r="GO379" s="151"/>
      <c r="GP379" s="151"/>
      <c r="GQ379" s="151"/>
      <c r="GR379" s="151"/>
      <c r="GS379" s="151"/>
      <c r="GT379" s="151"/>
      <c r="GU379" s="151"/>
      <c r="GV379" s="151"/>
      <c r="GW379" s="151"/>
      <c r="GX379" s="151"/>
      <c r="GY379" s="151"/>
      <c r="GZ379" s="151"/>
      <c r="HA379" s="151"/>
      <c r="HB379" s="151"/>
      <c r="HC379" s="151"/>
      <c r="HD379" s="151"/>
      <c r="HE379" s="151"/>
      <c r="HF379" s="151"/>
      <c r="HG379" s="151"/>
      <c r="HH379" s="151"/>
      <c r="HI379" s="151"/>
      <c r="HJ379" s="151"/>
      <c r="HK379" s="151"/>
      <c r="HL379" s="151"/>
      <c r="HM379" s="151"/>
      <c r="HN379" s="151"/>
      <c r="HO379" s="151"/>
      <c r="HP379" s="151"/>
      <c r="HQ379" s="151"/>
      <c r="HR379" s="151"/>
      <c r="HS379" s="151"/>
      <c r="HT379" s="151"/>
      <c r="HU379" s="151"/>
      <c r="HV379" s="151"/>
      <c r="HW379" s="151"/>
      <c r="HX379" s="151"/>
      <c r="HY379" s="151"/>
      <c r="HZ379" s="151"/>
      <c r="IA379" s="151"/>
      <c r="IB379" s="151"/>
      <c r="IC379" s="151"/>
      <c r="ID379" s="151"/>
      <c r="IE379" s="151"/>
      <c r="IF379" s="151"/>
      <c r="IG379" s="151"/>
      <c r="IH379" s="151"/>
      <c r="II379" s="151"/>
      <c r="IJ379" s="151"/>
      <c r="IK379" s="151"/>
      <c r="IL379" s="151"/>
      <c r="IM379" s="151"/>
      <c r="IN379" s="151"/>
      <c r="IO379" s="151"/>
      <c r="IP379" s="151"/>
      <c r="IQ379" s="151"/>
      <c r="IR379" s="151"/>
      <c r="IS379" s="151"/>
      <c r="IT379" s="151"/>
      <c r="IU379" s="151"/>
      <c r="IV379" s="151"/>
      <c r="IW379" s="151"/>
      <c r="IX379" s="151"/>
      <c r="IY379" s="151"/>
      <c r="IZ379" s="151"/>
      <c r="JA379" s="151"/>
      <c r="JB379" s="151"/>
      <c r="JC379" s="151"/>
      <c r="JD379" s="151"/>
      <c r="JE379" s="151"/>
      <c r="JF379" s="151"/>
      <c r="JG379" s="151"/>
      <c r="JH379" s="151"/>
      <c r="JI379" s="151"/>
      <c r="JJ379" s="151"/>
      <c r="JK379" s="151"/>
      <c r="JL379" s="151"/>
      <c r="JM379" s="151"/>
      <c r="JN379" s="151"/>
      <c r="JO379" s="151"/>
      <c r="JP379" s="151"/>
      <c r="JQ379" s="151"/>
      <c r="JR379" s="151"/>
      <c r="JS379" s="151"/>
      <c r="JT379" s="151"/>
      <c r="JU379" s="151"/>
      <c r="JV379" s="151"/>
      <c r="JW379" s="151"/>
      <c r="JX379" s="151"/>
      <c r="JY379" s="151"/>
      <c r="JZ379" s="151"/>
      <c r="KA379" s="151"/>
      <c r="KB379" s="151"/>
      <c r="KC379" s="151"/>
      <c r="KD379" s="151"/>
      <c r="KE379" s="151"/>
      <c r="KF379" s="151"/>
      <c r="KG379" s="151"/>
      <c r="KH379" s="151"/>
      <c r="KI379" s="151"/>
      <c r="KJ379" s="151"/>
      <c r="KK379" s="151"/>
      <c r="KL379" s="151"/>
      <c r="KM379" s="151"/>
      <c r="KN379" s="151"/>
      <c r="KO379" s="151"/>
      <c r="KP379" s="151"/>
      <c r="KQ379" s="151"/>
      <c r="KR379" s="151"/>
      <c r="KS379" s="151"/>
      <c r="KT379" s="151"/>
      <c r="KU379" s="151"/>
      <c r="KV379" s="151"/>
      <c r="KW379" s="151"/>
      <c r="KX379" s="151"/>
      <c r="KY379" s="151"/>
      <c r="KZ379" s="151"/>
      <c r="LA379" s="151"/>
      <c r="LB379" s="151"/>
      <c r="LC379" s="151"/>
      <c r="LD379" s="151"/>
      <c r="LE379" s="151"/>
      <c r="LF379" s="151"/>
      <c r="LG379" s="151"/>
      <c r="LH379" s="151"/>
      <c r="LI379" s="151"/>
      <c r="LJ379" s="151"/>
      <c r="LK379" s="151"/>
      <c r="LL379" s="151"/>
      <c r="LM379" s="151"/>
      <c r="LN379" s="151"/>
      <c r="LO379" s="151"/>
      <c r="LP379" s="151"/>
      <c r="LQ379" s="151"/>
      <c r="LR379" s="151"/>
      <c r="LS379" s="151"/>
      <c r="LT379" s="151"/>
      <c r="LU379" s="151"/>
      <c r="LV379" s="151"/>
      <c r="LW379" s="151"/>
      <c r="LX379" s="151"/>
      <c r="LY379" s="151"/>
      <c r="LZ379" s="151"/>
      <c r="MA379" s="151"/>
      <c r="MB379" s="151"/>
      <c r="MC379" s="151"/>
      <c r="MD379" s="151"/>
      <c r="ME379" s="151"/>
      <c r="MF379" s="151"/>
      <c r="MG379" s="151">
        <v>207</v>
      </c>
      <c r="MH379" s="151"/>
      <c r="MI379" s="151"/>
      <c r="MJ379" s="151"/>
      <c r="MK379" s="151"/>
      <c r="ML379" s="151"/>
      <c r="MM379" s="151"/>
      <c r="MN379" s="151"/>
      <c r="MO379" s="151">
        <v>68</v>
      </c>
      <c r="MP379" s="151"/>
      <c r="MQ379" s="151">
        <v>1</v>
      </c>
      <c r="MR379" s="151">
        <v>7</v>
      </c>
      <c r="MS379" s="151"/>
      <c r="MT379" s="151"/>
      <c r="MU379" s="151"/>
      <c r="MV379" s="151"/>
      <c r="MW379" s="151"/>
      <c r="MX379" s="151"/>
      <c r="MY379" s="151"/>
      <c r="MZ379" s="151"/>
      <c r="NA379" s="151"/>
      <c r="NB379" s="151"/>
      <c r="NC379" s="151"/>
      <c r="ND379" s="151"/>
      <c r="NE379" s="151"/>
      <c r="NF379" s="151"/>
      <c r="NG379" s="151"/>
      <c r="NH379" s="151"/>
      <c r="NI379" s="151"/>
      <c r="NJ379" s="151">
        <v>16</v>
      </c>
      <c r="NK379" s="151"/>
      <c r="NL379" s="151"/>
      <c r="NM379" s="151"/>
      <c r="NN379" s="151"/>
      <c r="NO379" s="151">
        <v>157</v>
      </c>
      <c r="NP379" s="151"/>
      <c r="NQ379" s="151"/>
      <c r="NR379" s="151">
        <v>111</v>
      </c>
      <c r="NS379" s="151"/>
      <c r="NT379" s="151"/>
      <c r="NU379" s="151"/>
      <c r="NV379" s="151"/>
      <c r="NW379" s="151"/>
      <c r="NX379" s="151"/>
      <c r="NY379" s="151"/>
      <c r="NZ379" s="151"/>
      <c r="OA379" s="151"/>
      <c r="OB379" s="151"/>
      <c r="OC379" s="151"/>
      <c r="OD379" s="151"/>
      <c r="OE379" s="151"/>
      <c r="OF379" s="151"/>
      <c r="OG379" s="151"/>
      <c r="OH379" s="151"/>
      <c r="OI379" s="151"/>
      <c r="OJ379" s="151"/>
      <c r="OK379" s="151"/>
      <c r="OL379" s="151"/>
      <c r="OM379" s="151"/>
      <c r="ON379" s="151"/>
      <c r="OO379" s="152"/>
      <c r="OP379" s="142">
        <v>567</v>
      </c>
      <c r="OQ379" s="153">
        <v>17522</v>
      </c>
      <c r="OR379" s="151"/>
      <c r="OS379" s="151"/>
      <c r="OT379" s="151"/>
      <c r="OU379" s="151"/>
      <c r="OV379" s="151"/>
      <c r="OW379" s="151">
        <v>1</v>
      </c>
      <c r="OX379" s="151">
        <v>0</v>
      </c>
      <c r="OY379" s="151"/>
      <c r="OZ379" s="151"/>
      <c r="PA379" s="151"/>
      <c r="PB379" s="151"/>
      <c r="PC379" s="151"/>
      <c r="PD379" s="151"/>
      <c r="PE379" s="151"/>
      <c r="PF379" s="151"/>
      <c r="PG379" s="151"/>
      <c r="PH379" s="151"/>
      <c r="PI379" s="151"/>
      <c r="PJ379" s="154"/>
      <c r="PK379" s="142">
        <v>17523</v>
      </c>
      <c r="PL379" s="142">
        <v>18091</v>
      </c>
    </row>
    <row r="380" spans="1:428" ht="15" x14ac:dyDescent="0.25">
      <c r="A380" s="156">
        <v>713200</v>
      </c>
      <c r="B380" s="157" t="s">
        <v>745</v>
      </c>
      <c r="C380" s="147" t="s">
        <v>556</v>
      </c>
      <c r="D380" s="153"/>
      <c r="E380" s="151"/>
      <c r="F380" s="151"/>
      <c r="G380" s="151"/>
      <c r="H380" s="151"/>
      <c r="I380" s="151"/>
      <c r="J380" s="151"/>
      <c r="K380" s="151"/>
      <c r="L380" s="151"/>
      <c r="M380" s="151"/>
      <c r="N380" s="151"/>
      <c r="O380" s="151"/>
      <c r="P380" s="151"/>
      <c r="Q380" s="151"/>
      <c r="R380" s="151"/>
      <c r="S380" s="151"/>
      <c r="T380" s="151"/>
      <c r="U380" s="151"/>
      <c r="V380" s="151"/>
      <c r="W380" s="151"/>
      <c r="X380" s="151"/>
      <c r="Y380" s="151"/>
      <c r="Z380" s="151"/>
      <c r="AA380" s="151"/>
      <c r="AB380" s="151"/>
      <c r="AC380" s="151"/>
      <c r="AD380" s="151"/>
      <c r="AE380" s="151"/>
      <c r="AF380" s="151"/>
      <c r="AG380" s="151"/>
      <c r="AH380" s="151"/>
      <c r="AI380" s="151"/>
      <c r="AJ380" s="151"/>
      <c r="AK380" s="151"/>
      <c r="AL380" s="151"/>
      <c r="AM380" s="151"/>
      <c r="AN380" s="151"/>
      <c r="AO380" s="151"/>
      <c r="AP380" s="151"/>
      <c r="AQ380" s="151"/>
      <c r="AR380" s="151"/>
      <c r="AS380" s="151"/>
      <c r="AT380" s="151"/>
      <c r="AU380" s="151"/>
      <c r="AV380" s="151"/>
      <c r="AW380" s="151"/>
      <c r="AX380" s="151"/>
      <c r="AY380" s="151"/>
      <c r="AZ380" s="151"/>
      <c r="BA380" s="151"/>
      <c r="BB380" s="151"/>
      <c r="BC380" s="151"/>
      <c r="BD380" s="151"/>
      <c r="BE380" s="151"/>
      <c r="BF380" s="151"/>
      <c r="BG380" s="151"/>
      <c r="BH380" s="151"/>
      <c r="BI380" s="151"/>
      <c r="BJ380" s="151"/>
      <c r="BK380" s="151"/>
      <c r="BL380" s="151"/>
      <c r="BM380" s="151"/>
      <c r="BN380" s="151"/>
      <c r="BO380" s="151"/>
      <c r="BP380" s="151"/>
      <c r="BQ380" s="151"/>
      <c r="BR380" s="151"/>
      <c r="BS380" s="151"/>
      <c r="BT380" s="151"/>
      <c r="BU380" s="151"/>
      <c r="BV380" s="151"/>
      <c r="BW380" s="151"/>
      <c r="BX380" s="151"/>
      <c r="BY380" s="151"/>
      <c r="BZ380" s="151"/>
      <c r="CA380" s="151"/>
      <c r="CB380" s="151"/>
      <c r="CC380" s="151"/>
      <c r="CD380" s="151"/>
      <c r="CE380" s="151"/>
      <c r="CF380" s="151"/>
      <c r="CG380" s="151"/>
      <c r="CH380" s="151"/>
      <c r="CI380" s="151"/>
      <c r="CJ380" s="151"/>
      <c r="CK380" s="151"/>
      <c r="CL380" s="151"/>
      <c r="CM380" s="151"/>
      <c r="CN380" s="151"/>
      <c r="CO380" s="151"/>
      <c r="CP380" s="151"/>
      <c r="CQ380" s="151"/>
      <c r="CR380" s="151"/>
      <c r="CS380" s="151"/>
      <c r="CT380" s="151"/>
      <c r="CU380" s="151"/>
      <c r="CV380" s="151"/>
      <c r="CW380" s="151"/>
      <c r="CX380" s="151"/>
      <c r="CY380" s="151"/>
      <c r="CZ380" s="151"/>
      <c r="DA380" s="151"/>
      <c r="DB380" s="151"/>
      <c r="DC380" s="151"/>
      <c r="DD380" s="151"/>
      <c r="DE380" s="151"/>
      <c r="DF380" s="151"/>
      <c r="DG380" s="151"/>
      <c r="DH380" s="151"/>
      <c r="DI380" s="151"/>
      <c r="DJ380" s="151"/>
      <c r="DK380" s="151"/>
      <c r="DL380" s="151"/>
      <c r="DM380" s="151"/>
      <c r="DN380" s="151"/>
      <c r="DO380" s="151"/>
      <c r="DP380" s="151"/>
      <c r="DQ380" s="151"/>
      <c r="DR380" s="151"/>
      <c r="DS380" s="151"/>
      <c r="DT380" s="151"/>
      <c r="DU380" s="151"/>
      <c r="DV380" s="151"/>
      <c r="DW380" s="151"/>
      <c r="DX380" s="151"/>
      <c r="DY380" s="151"/>
      <c r="DZ380" s="151"/>
      <c r="EA380" s="151"/>
      <c r="EB380" s="151"/>
      <c r="EC380" s="151"/>
      <c r="ED380" s="151"/>
      <c r="EE380" s="151"/>
      <c r="EF380" s="151"/>
      <c r="EG380" s="151"/>
      <c r="EH380" s="151"/>
      <c r="EI380" s="151"/>
      <c r="EJ380" s="151"/>
      <c r="EK380" s="151"/>
      <c r="EL380" s="151"/>
      <c r="EM380" s="151"/>
      <c r="EN380" s="151"/>
      <c r="EO380" s="151"/>
      <c r="EP380" s="151"/>
      <c r="EQ380" s="151"/>
      <c r="ER380" s="151"/>
      <c r="ES380" s="151"/>
      <c r="ET380" s="151"/>
      <c r="EU380" s="151"/>
      <c r="EV380" s="151"/>
      <c r="EW380" s="151"/>
      <c r="EX380" s="151"/>
      <c r="EY380" s="151"/>
      <c r="EZ380" s="151"/>
      <c r="FA380" s="151"/>
      <c r="FB380" s="151"/>
      <c r="FC380" s="151"/>
      <c r="FD380" s="151"/>
      <c r="FE380" s="151"/>
      <c r="FF380" s="151"/>
      <c r="FG380" s="151"/>
      <c r="FH380" s="151"/>
      <c r="FI380" s="151"/>
      <c r="FJ380" s="151"/>
      <c r="FK380" s="151"/>
      <c r="FL380" s="151"/>
      <c r="FM380" s="151"/>
      <c r="FN380" s="151"/>
      <c r="FO380" s="151"/>
      <c r="FP380" s="151"/>
      <c r="FQ380" s="151"/>
      <c r="FR380" s="151"/>
      <c r="FS380" s="151"/>
      <c r="FT380" s="151"/>
      <c r="FU380" s="151"/>
      <c r="FV380" s="151"/>
      <c r="FW380" s="151"/>
      <c r="FX380" s="151"/>
      <c r="FY380" s="151"/>
      <c r="FZ380" s="151"/>
      <c r="GA380" s="151"/>
      <c r="GB380" s="151"/>
      <c r="GC380" s="151"/>
      <c r="GD380" s="151"/>
      <c r="GE380" s="151"/>
      <c r="GF380" s="151"/>
      <c r="GG380" s="151"/>
      <c r="GH380" s="151"/>
      <c r="GI380" s="151"/>
      <c r="GJ380" s="151"/>
      <c r="GK380" s="151"/>
      <c r="GL380" s="151"/>
      <c r="GM380" s="151"/>
      <c r="GN380" s="151"/>
      <c r="GO380" s="151"/>
      <c r="GP380" s="151"/>
      <c r="GQ380" s="151"/>
      <c r="GR380" s="151"/>
      <c r="GS380" s="151"/>
      <c r="GT380" s="151"/>
      <c r="GU380" s="151"/>
      <c r="GV380" s="151"/>
      <c r="GW380" s="151"/>
      <c r="GX380" s="151"/>
      <c r="GY380" s="151"/>
      <c r="GZ380" s="151"/>
      <c r="HA380" s="151"/>
      <c r="HB380" s="151"/>
      <c r="HC380" s="151"/>
      <c r="HD380" s="151"/>
      <c r="HE380" s="151"/>
      <c r="HF380" s="151"/>
      <c r="HG380" s="151"/>
      <c r="HH380" s="151"/>
      <c r="HI380" s="151"/>
      <c r="HJ380" s="151"/>
      <c r="HK380" s="151"/>
      <c r="HL380" s="151"/>
      <c r="HM380" s="151"/>
      <c r="HN380" s="151"/>
      <c r="HO380" s="151"/>
      <c r="HP380" s="151"/>
      <c r="HQ380" s="151"/>
      <c r="HR380" s="151"/>
      <c r="HS380" s="151"/>
      <c r="HT380" s="151"/>
      <c r="HU380" s="151"/>
      <c r="HV380" s="151"/>
      <c r="HW380" s="151"/>
      <c r="HX380" s="151"/>
      <c r="HY380" s="151"/>
      <c r="HZ380" s="151"/>
      <c r="IA380" s="151"/>
      <c r="IB380" s="151"/>
      <c r="IC380" s="151"/>
      <c r="ID380" s="151"/>
      <c r="IE380" s="151"/>
      <c r="IF380" s="151"/>
      <c r="IG380" s="151"/>
      <c r="IH380" s="151"/>
      <c r="II380" s="151"/>
      <c r="IJ380" s="151"/>
      <c r="IK380" s="151"/>
      <c r="IL380" s="151"/>
      <c r="IM380" s="151"/>
      <c r="IN380" s="151"/>
      <c r="IO380" s="151"/>
      <c r="IP380" s="151"/>
      <c r="IQ380" s="151"/>
      <c r="IR380" s="151"/>
      <c r="IS380" s="151"/>
      <c r="IT380" s="151"/>
      <c r="IU380" s="151"/>
      <c r="IV380" s="151"/>
      <c r="IW380" s="151"/>
      <c r="IX380" s="151"/>
      <c r="IY380" s="151"/>
      <c r="IZ380" s="151"/>
      <c r="JA380" s="151"/>
      <c r="JB380" s="151"/>
      <c r="JC380" s="151"/>
      <c r="JD380" s="151"/>
      <c r="JE380" s="151"/>
      <c r="JF380" s="151"/>
      <c r="JG380" s="151"/>
      <c r="JH380" s="151"/>
      <c r="JI380" s="151"/>
      <c r="JJ380" s="151"/>
      <c r="JK380" s="151"/>
      <c r="JL380" s="151"/>
      <c r="JM380" s="151"/>
      <c r="JN380" s="151"/>
      <c r="JO380" s="151"/>
      <c r="JP380" s="151"/>
      <c r="JQ380" s="151"/>
      <c r="JR380" s="151"/>
      <c r="JS380" s="151"/>
      <c r="JT380" s="151"/>
      <c r="JU380" s="151"/>
      <c r="JV380" s="151"/>
      <c r="JW380" s="151"/>
      <c r="JX380" s="151"/>
      <c r="JY380" s="151"/>
      <c r="JZ380" s="151"/>
      <c r="KA380" s="151"/>
      <c r="KB380" s="151"/>
      <c r="KC380" s="151"/>
      <c r="KD380" s="151"/>
      <c r="KE380" s="151"/>
      <c r="KF380" s="151"/>
      <c r="KG380" s="151"/>
      <c r="KH380" s="151"/>
      <c r="KI380" s="151"/>
      <c r="KJ380" s="151"/>
      <c r="KK380" s="151"/>
      <c r="KL380" s="151"/>
      <c r="KM380" s="151"/>
      <c r="KN380" s="151"/>
      <c r="KO380" s="151"/>
      <c r="KP380" s="151"/>
      <c r="KQ380" s="151"/>
      <c r="KR380" s="151"/>
      <c r="KS380" s="151"/>
      <c r="KT380" s="151"/>
      <c r="KU380" s="151"/>
      <c r="KV380" s="151"/>
      <c r="KW380" s="151"/>
      <c r="KX380" s="151"/>
      <c r="KY380" s="151"/>
      <c r="KZ380" s="151"/>
      <c r="LA380" s="151"/>
      <c r="LB380" s="151"/>
      <c r="LC380" s="151"/>
      <c r="LD380" s="151"/>
      <c r="LE380" s="151"/>
      <c r="LF380" s="151"/>
      <c r="LG380" s="151"/>
      <c r="LH380" s="151"/>
      <c r="LI380" s="151"/>
      <c r="LJ380" s="151"/>
      <c r="LK380" s="151"/>
      <c r="LL380" s="151"/>
      <c r="LM380" s="151"/>
      <c r="LN380" s="151"/>
      <c r="LO380" s="151"/>
      <c r="LP380" s="151"/>
      <c r="LQ380" s="151"/>
      <c r="LR380" s="151"/>
      <c r="LS380" s="151"/>
      <c r="LT380" s="151"/>
      <c r="LU380" s="151"/>
      <c r="LV380" s="151"/>
      <c r="LW380" s="151"/>
      <c r="LX380" s="151"/>
      <c r="LY380" s="151"/>
      <c r="LZ380" s="151"/>
      <c r="MA380" s="151"/>
      <c r="MB380" s="151"/>
      <c r="MC380" s="151"/>
      <c r="MD380" s="151"/>
      <c r="ME380" s="151"/>
      <c r="MF380" s="151"/>
      <c r="MG380" s="151"/>
      <c r="MH380" s="151"/>
      <c r="MI380" s="151"/>
      <c r="MJ380" s="151"/>
      <c r="MK380" s="151"/>
      <c r="ML380" s="151"/>
      <c r="MM380" s="151"/>
      <c r="MN380" s="151"/>
      <c r="MO380" s="151"/>
      <c r="MP380" s="151"/>
      <c r="MQ380" s="151"/>
      <c r="MR380" s="151"/>
      <c r="MS380" s="151"/>
      <c r="MT380" s="151"/>
      <c r="MU380" s="151"/>
      <c r="MV380" s="151"/>
      <c r="MW380" s="151"/>
      <c r="MX380" s="151"/>
      <c r="MY380" s="151"/>
      <c r="MZ380" s="151"/>
      <c r="NA380" s="151"/>
      <c r="NB380" s="151"/>
      <c r="NC380" s="151"/>
      <c r="ND380" s="151"/>
      <c r="NE380" s="151"/>
      <c r="NF380" s="151"/>
      <c r="NG380" s="151"/>
      <c r="NH380" s="151"/>
      <c r="NI380" s="151"/>
      <c r="NJ380" s="151"/>
      <c r="NK380" s="151"/>
      <c r="NL380" s="151"/>
      <c r="NM380" s="151">
        <v>199</v>
      </c>
      <c r="NN380" s="151"/>
      <c r="NO380" s="151"/>
      <c r="NP380" s="151"/>
      <c r="NQ380" s="151"/>
      <c r="NR380" s="151"/>
      <c r="NS380" s="151"/>
      <c r="NT380" s="151"/>
      <c r="NU380" s="151"/>
      <c r="NV380" s="151"/>
      <c r="NW380" s="151"/>
      <c r="NX380" s="151"/>
      <c r="NY380" s="151"/>
      <c r="NZ380" s="151"/>
      <c r="OA380" s="151"/>
      <c r="OB380" s="151"/>
      <c r="OC380" s="151"/>
      <c r="OD380" s="151"/>
      <c r="OE380" s="151"/>
      <c r="OF380" s="151"/>
      <c r="OG380" s="151"/>
      <c r="OH380" s="151"/>
      <c r="OI380" s="151"/>
      <c r="OJ380" s="151"/>
      <c r="OK380" s="151"/>
      <c r="OL380" s="151"/>
      <c r="OM380" s="151"/>
      <c r="ON380" s="151"/>
      <c r="OO380" s="152">
        <v>86</v>
      </c>
      <c r="OP380" s="142">
        <v>285</v>
      </c>
      <c r="OQ380" s="153">
        <v>111858</v>
      </c>
      <c r="OR380" s="151"/>
      <c r="OS380" s="151"/>
      <c r="OT380" s="151"/>
      <c r="OU380" s="151"/>
      <c r="OV380" s="151"/>
      <c r="OW380" s="151">
        <v>1</v>
      </c>
      <c r="OX380" s="151">
        <v>0</v>
      </c>
      <c r="OY380" s="151"/>
      <c r="OZ380" s="151"/>
      <c r="PA380" s="151"/>
      <c r="PB380" s="151"/>
      <c r="PC380" s="151"/>
      <c r="PD380" s="151"/>
      <c r="PE380" s="151"/>
      <c r="PF380" s="151"/>
      <c r="PG380" s="151"/>
      <c r="PH380" s="151"/>
      <c r="PI380" s="151"/>
      <c r="PJ380" s="154"/>
      <c r="PK380" s="142">
        <v>111859</v>
      </c>
      <c r="PL380" s="142">
        <v>112145</v>
      </c>
    </row>
    <row r="381" spans="1:428" ht="15" x14ac:dyDescent="0.25">
      <c r="A381" s="156">
        <v>713900</v>
      </c>
      <c r="B381" s="157" t="s">
        <v>745</v>
      </c>
      <c r="C381" s="147" t="s">
        <v>557</v>
      </c>
      <c r="D381" s="153">
        <v>2</v>
      </c>
      <c r="E381" s="151">
        <v>3</v>
      </c>
      <c r="F381" s="151">
        <v>1</v>
      </c>
      <c r="G381" s="151">
        <v>1</v>
      </c>
      <c r="H381" s="151">
        <v>1</v>
      </c>
      <c r="I381" s="151">
        <v>1</v>
      </c>
      <c r="J381" s="151">
        <v>5</v>
      </c>
      <c r="K381" s="151">
        <v>0</v>
      </c>
      <c r="L381" s="151">
        <v>5</v>
      </c>
      <c r="M381" s="151">
        <v>2</v>
      </c>
      <c r="N381" s="151"/>
      <c r="O381" s="151"/>
      <c r="P381" s="151">
        <v>0</v>
      </c>
      <c r="Q381" s="151"/>
      <c r="R381" s="151">
        <v>0</v>
      </c>
      <c r="S381" s="151"/>
      <c r="T381" s="151"/>
      <c r="U381" s="151">
        <v>0</v>
      </c>
      <c r="V381" s="151"/>
      <c r="W381" s="151">
        <v>0</v>
      </c>
      <c r="X381" s="151">
        <v>11</v>
      </c>
      <c r="Y381" s="151">
        <v>38</v>
      </c>
      <c r="Z381" s="151">
        <v>9</v>
      </c>
      <c r="AA381" s="151"/>
      <c r="AB381" s="151">
        <v>1</v>
      </c>
      <c r="AC381" s="151">
        <v>0</v>
      </c>
      <c r="AD381" s="151">
        <v>13</v>
      </c>
      <c r="AE381" s="151">
        <v>2</v>
      </c>
      <c r="AF381" s="151">
        <v>8</v>
      </c>
      <c r="AG381" s="151">
        <v>1</v>
      </c>
      <c r="AH381" s="151">
        <v>33</v>
      </c>
      <c r="AI381" s="151">
        <v>1</v>
      </c>
      <c r="AJ381" s="151">
        <v>2</v>
      </c>
      <c r="AK381" s="151">
        <v>0</v>
      </c>
      <c r="AL381" s="151">
        <v>19</v>
      </c>
      <c r="AM381" s="151">
        <v>4</v>
      </c>
      <c r="AN381" s="151">
        <v>1</v>
      </c>
      <c r="AO381" s="151">
        <v>1</v>
      </c>
      <c r="AP381" s="151">
        <v>1</v>
      </c>
      <c r="AQ381" s="151">
        <v>1</v>
      </c>
      <c r="AR381" s="151">
        <v>1</v>
      </c>
      <c r="AS381" s="151">
        <v>2</v>
      </c>
      <c r="AT381" s="151">
        <v>0</v>
      </c>
      <c r="AU381" s="151">
        <v>4</v>
      </c>
      <c r="AV381" s="151">
        <v>0</v>
      </c>
      <c r="AW381" s="151">
        <v>1</v>
      </c>
      <c r="AX381" s="151">
        <v>1</v>
      </c>
      <c r="AY381" s="151">
        <v>0</v>
      </c>
      <c r="AZ381" s="151">
        <v>0</v>
      </c>
      <c r="BA381" s="151">
        <v>0</v>
      </c>
      <c r="BB381" s="151">
        <v>0</v>
      </c>
      <c r="BC381" s="151">
        <v>1</v>
      </c>
      <c r="BD381" s="151">
        <v>3</v>
      </c>
      <c r="BE381" s="151">
        <v>1</v>
      </c>
      <c r="BF381" s="151">
        <v>0</v>
      </c>
      <c r="BG381" s="151"/>
      <c r="BH381" s="151">
        <v>0</v>
      </c>
      <c r="BI381" s="151">
        <v>0</v>
      </c>
      <c r="BJ381" s="151">
        <v>0</v>
      </c>
      <c r="BK381" s="151">
        <v>0</v>
      </c>
      <c r="BL381" s="151">
        <v>1</v>
      </c>
      <c r="BM381" s="151">
        <v>1</v>
      </c>
      <c r="BN381" s="151">
        <v>0</v>
      </c>
      <c r="BO381" s="151">
        <v>0</v>
      </c>
      <c r="BP381" s="151">
        <v>1</v>
      </c>
      <c r="BQ381" s="151">
        <v>0</v>
      </c>
      <c r="BR381" s="151">
        <v>3</v>
      </c>
      <c r="BS381" s="151">
        <v>2</v>
      </c>
      <c r="BT381" s="151">
        <v>0</v>
      </c>
      <c r="BU381" s="151">
        <v>0</v>
      </c>
      <c r="BV381" s="151">
        <v>0</v>
      </c>
      <c r="BW381" s="151">
        <v>0</v>
      </c>
      <c r="BX381" s="151">
        <v>0</v>
      </c>
      <c r="BY381" s="151">
        <v>3</v>
      </c>
      <c r="BZ381" s="151">
        <v>2</v>
      </c>
      <c r="CA381" s="151">
        <v>2</v>
      </c>
      <c r="CB381" s="151"/>
      <c r="CC381" s="151">
        <v>1</v>
      </c>
      <c r="CD381" s="151">
        <v>0</v>
      </c>
      <c r="CE381" s="151">
        <v>0</v>
      </c>
      <c r="CF381" s="151"/>
      <c r="CG381" s="151">
        <v>0</v>
      </c>
      <c r="CH381" s="151">
        <v>1</v>
      </c>
      <c r="CI381" s="151"/>
      <c r="CJ381" s="151">
        <v>0</v>
      </c>
      <c r="CK381" s="151">
        <v>1</v>
      </c>
      <c r="CL381" s="151">
        <v>0</v>
      </c>
      <c r="CM381" s="151">
        <v>1</v>
      </c>
      <c r="CN381" s="151">
        <v>0</v>
      </c>
      <c r="CO381" s="151"/>
      <c r="CP381" s="151">
        <v>1</v>
      </c>
      <c r="CQ381" s="151">
        <v>0</v>
      </c>
      <c r="CR381" s="151">
        <v>1</v>
      </c>
      <c r="CS381" s="151">
        <v>0</v>
      </c>
      <c r="CT381" s="151">
        <v>0</v>
      </c>
      <c r="CU381" s="151">
        <v>0</v>
      </c>
      <c r="CV381" s="151">
        <v>0</v>
      </c>
      <c r="CW381" s="151">
        <v>0</v>
      </c>
      <c r="CX381" s="151"/>
      <c r="CY381" s="151"/>
      <c r="CZ381" s="151">
        <v>0</v>
      </c>
      <c r="DA381" s="151">
        <v>1</v>
      </c>
      <c r="DB381" s="151">
        <v>0</v>
      </c>
      <c r="DC381" s="151">
        <v>0</v>
      </c>
      <c r="DD381" s="151">
        <v>0</v>
      </c>
      <c r="DE381" s="151"/>
      <c r="DF381" s="151">
        <v>0</v>
      </c>
      <c r="DG381" s="151"/>
      <c r="DH381" s="151">
        <v>1</v>
      </c>
      <c r="DI381" s="151">
        <v>0</v>
      </c>
      <c r="DJ381" s="151"/>
      <c r="DK381" s="151"/>
      <c r="DL381" s="151"/>
      <c r="DM381" s="151">
        <v>0</v>
      </c>
      <c r="DN381" s="151">
        <v>0</v>
      </c>
      <c r="DO381" s="151"/>
      <c r="DP381" s="151">
        <v>0</v>
      </c>
      <c r="DQ381" s="151"/>
      <c r="DR381" s="151"/>
      <c r="DS381" s="151">
        <v>1</v>
      </c>
      <c r="DT381" s="151">
        <v>0</v>
      </c>
      <c r="DU381" s="151"/>
      <c r="DV381" s="151">
        <v>0</v>
      </c>
      <c r="DW381" s="151"/>
      <c r="DX381" s="151">
        <v>0</v>
      </c>
      <c r="DY381" s="151">
        <v>0</v>
      </c>
      <c r="DZ381" s="151"/>
      <c r="EA381" s="151">
        <v>0</v>
      </c>
      <c r="EB381" s="151"/>
      <c r="EC381" s="151"/>
      <c r="ED381" s="151"/>
      <c r="EE381" s="151">
        <v>0</v>
      </c>
      <c r="EF381" s="151"/>
      <c r="EG381" s="151"/>
      <c r="EH381" s="151"/>
      <c r="EI381" s="151"/>
      <c r="EJ381" s="151"/>
      <c r="EK381" s="151"/>
      <c r="EL381" s="151"/>
      <c r="EM381" s="151"/>
      <c r="EN381" s="151">
        <v>0</v>
      </c>
      <c r="EO381" s="151"/>
      <c r="EP381" s="151"/>
      <c r="EQ381" s="151">
        <v>0</v>
      </c>
      <c r="ER381" s="151">
        <v>0</v>
      </c>
      <c r="ES381" s="151"/>
      <c r="ET381" s="151"/>
      <c r="EU381" s="151">
        <v>0</v>
      </c>
      <c r="EV381" s="151">
        <v>0</v>
      </c>
      <c r="EW381" s="151"/>
      <c r="EX381" s="151">
        <v>1</v>
      </c>
      <c r="EY381" s="151">
        <v>1</v>
      </c>
      <c r="EZ381" s="151">
        <v>0</v>
      </c>
      <c r="FA381" s="151">
        <v>1</v>
      </c>
      <c r="FB381" s="151">
        <v>1</v>
      </c>
      <c r="FC381" s="151">
        <v>2</v>
      </c>
      <c r="FD381" s="151">
        <v>1</v>
      </c>
      <c r="FE381" s="151">
        <v>1</v>
      </c>
      <c r="FF381" s="151">
        <v>0</v>
      </c>
      <c r="FG381" s="151">
        <v>1</v>
      </c>
      <c r="FH381" s="151">
        <v>1</v>
      </c>
      <c r="FI381" s="151"/>
      <c r="FJ381" s="151"/>
      <c r="FK381" s="151">
        <v>1</v>
      </c>
      <c r="FL381" s="151">
        <v>1</v>
      </c>
      <c r="FM381" s="151">
        <v>0</v>
      </c>
      <c r="FN381" s="151">
        <v>0</v>
      </c>
      <c r="FO381" s="151"/>
      <c r="FP381" s="151"/>
      <c r="FQ381" s="151">
        <v>2</v>
      </c>
      <c r="FR381" s="151">
        <v>0</v>
      </c>
      <c r="FS381" s="151">
        <v>0</v>
      </c>
      <c r="FT381" s="151">
        <v>0</v>
      </c>
      <c r="FU381" s="151">
        <v>0</v>
      </c>
      <c r="FV381" s="151">
        <v>0</v>
      </c>
      <c r="FW381" s="151">
        <v>1</v>
      </c>
      <c r="FX381" s="151">
        <v>1</v>
      </c>
      <c r="FY381" s="151">
        <v>1</v>
      </c>
      <c r="FZ381" s="151">
        <v>4</v>
      </c>
      <c r="GA381" s="151">
        <v>0</v>
      </c>
      <c r="GB381" s="151"/>
      <c r="GC381" s="151">
        <v>0</v>
      </c>
      <c r="GD381" s="151">
        <v>1</v>
      </c>
      <c r="GE381" s="151">
        <v>1</v>
      </c>
      <c r="GF381" s="151"/>
      <c r="GG381" s="151"/>
      <c r="GH381" s="151">
        <v>1</v>
      </c>
      <c r="GI381" s="151">
        <v>1</v>
      </c>
      <c r="GJ381" s="151">
        <v>0</v>
      </c>
      <c r="GK381" s="151">
        <v>1</v>
      </c>
      <c r="GL381" s="151">
        <v>0</v>
      </c>
      <c r="GM381" s="151">
        <v>0</v>
      </c>
      <c r="GN381" s="151"/>
      <c r="GO381" s="151"/>
      <c r="GP381" s="151"/>
      <c r="GQ381" s="151">
        <v>0</v>
      </c>
      <c r="GR381" s="151"/>
      <c r="GS381" s="151">
        <v>0</v>
      </c>
      <c r="GT381" s="151">
        <v>0</v>
      </c>
      <c r="GU381" s="151">
        <v>0</v>
      </c>
      <c r="GV381" s="151">
        <v>1</v>
      </c>
      <c r="GW381" s="151"/>
      <c r="GX381" s="151">
        <v>2</v>
      </c>
      <c r="GY381" s="151">
        <v>2</v>
      </c>
      <c r="GZ381" s="151">
        <v>0</v>
      </c>
      <c r="HA381" s="151">
        <v>5</v>
      </c>
      <c r="HB381" s="151">
        <v>1</v>
      </c>
      <c r="HC381" s="151">
        <v>0</v>
      </c>
      <c r="HD381" s="151">
        <v>0</v>
      </c>
      <c r="HE381" s="151">
        <v>0</v>
      </c>
      <c r="HF381" s="151">
        <v>1</v>
      </c>
      <c r="HG381" s="151">
        <v>1</v>
      </c>
      <c r="HH381" s="151">
        <v>1</v>
      </c>
      <c r="HI381" s="151">
        <v>0</v>
      </c>
      <c r="HJ381" s="151">
        <v>0</v>
      </c>
      <c r="HK381" s="151"/>
      <c r="HL381" s="151">
        <v>0</v>
      </c>
      <c r="HM381" s="151"/>
      <c r="HN381" s="151"/>
      <c r="HO381" s="151">
        <v>0</v>
      </c>
      <c r="HP381" s="151"/>
      <c r="HQ381" s="151"/>
      <c r="HR381" s="151">
        <v>0</v>
      </c>
      <c r="HS381" s="151">
        <v>0</v>
      </c>
      <c r="HT381" s="151"/>
      <c r="HU381" s="151">
        <v>0</v>
      </c>
      <c r="HV381" s="151">
        <v>0</v>
      </c>
      <c r="HW381" s="151">
        <v>1</v>
      </c>
      <c r="HX381" s="151">
        <v>4</v>
      </c>
      <c r="HY381" s="151">
        <v>0</v>
      </c>
      <c r="HZ381" s="151">
        <v>0</v>
      </c>
      <c r="IA381" s="151">
        <v>0</v>
      </c>
      <c r="IB381" s="151">
        <v>0</v>
      </c>
      <c r="IC381" s="151">
        <v>8</v>
      </c>
      <c r="ID381" s="151">
        <v>0</v>
      </c>
      <c r="IE381" s="151">
        <v>3</v>
      </c>
      <c r="IF381" s="151">
        <v>1</v>
      </c>
      <c r="IG381" s="151">
        <v>0</v>
      </c>
      <c r="IH381" s="151"/>
      <c r="II381" s="151"/>
      <c r="IJ381" s="151"/>
      <c r="IK381" s="151"/>
      <c r="IL381" s="151">
        <v>1</v>
      </c>
      <c r="IM381" s="151">
        <v>5</v>
      </c>
      <c r="IN381" s="151">
        <v>2</v>
      </c>
      <c r="IO381" s="151">
        <v>0</v>
      </c>
      <c r="IP381" s="151"/>
      <c r="IQ381" s="151">
        <v>0</v>
      </c>
      <c r="IR381" s="151">
        <v>0</v>
      </c>
      <c r="IS381" s="151"/>
      <c r="IT381" s="151">
        <v>0</v>
      </c>
      <c r="IU381" s="151"/>
      <c r="IV381" s="151">
        <v>0</v>
      </c>
      <c r="IW381" s="151">
        <v>0</v>
      </c>
      <c r="IX381" s="151">
        <v>0</v>
      </c>
      <c r="IY381" s="151"/>
      <c r="IZ381" s="151"/>
      <c r="JA381" s="151">
        <v>0</v>
      </c>
      <c r="JB381" s="151">
        <v>3</v>
      </c>
      <c r="JC381" s="151"/>
      <c r="JD381" s="151"/>
      <c r="JE381" s="151">
        <v>3</v>
      </c>
      <c r="JF381" s="151">
        <v>0</v>
      </c>
      <c r="JG381" s="151">
        <v>0</v>
      </c>
      <c r="JH381" s="151">
        <v>7</v>
      </c>
      <c r="JI381" s="151">
        <v>0</v>
      </c>
      <c r="JJ381" s="151">
        <v>0</v>
      </c>
      <c r="JK381" s="151">
        <v>1</v>
      </c>
      <c r="JL381" s="151">
        <v>46</v>
      </c>
      <c r="JM381" s="151">
        <v>26</v>
      </c>
      <c r="JN381" s="151">
        <v>43</v>
      </c>
      <c r="JO381" s="151">
        <v>48</v>
      </c>
      <c r="JP381" s="151">
        <v>55</v>
      </c>
      <c r="JQ381" s="151"/>
      <c r="JR381" s="151">
        <v>117</v>
      </c>
      <c r="JS381" s="151"/>
      <c r="JT381" s="151">
        <v>98</v>
      </c>
      <c r="JU381" s="151"/>
      <c r="JV381" s="151"/>
      <c r="JW381" s="151">
        <v>7</v>
      </c>
      <c r="JX381" s="151">
        <v>28</v>
      </c>
      <c r="JY381" s="151">
        <v>2</v>
      </c>
      <c r="JZ381" s="151">
        <v>43</v>
      </c>
      <c r="KA381" s="151"/>
      <c r="KB381" s="151">
        <v>48</v>
      </c>
      <c r="KC381" s="151"/>
      <c r="KD381" s="151">
        <v>70</v>
      </c>
      <c r="KE381" s="151">
        <v>134</v>
      </c>
      <c r="KF381" s="151">
        <v>0</v>
      </c>
      <c r="KG381" s="151">
        <v>0</v>
      </c>
      <c r="KH381" s="151"/>
      <c r="KI381" s="151"/>
      <c r="KJ381" s="151"/>
      <c r="KK381" s="151"/>
      <c r="KL381" s="151">
        <v>5</v>
      </c>
      <c r="KM381" s="151"/>
      <c r="KN381" s="151">
        <v>1</v>
      </c>
      <c r="KO381" s="151">
        <v>2</v>
      </c>
      <c r="KP381" s="151">
        <v>3</v>
      </c>
      <c r="KQ381" s="151">
        <v>4</v>
      </c>
      <c r="KR381" s="151">
        <v>1</v>
      </c>
      <c r="KS381" s="151">
        <v>16</v>
      </c>
      <c r="KT381" s="151">
        <v>5</v>
      </c>
      <c r="KU381" s="151">
        <v>2</v>
      </c>
      <c r="KV381" s="151">
        <v>0</v>
      </c>
      <c r="KW381" s="151">
        <v>1</v>
      </c>
      <c r="KX381" s="151">
        <v>7</v>
      </c>
      <c r="KY381" s="151">
        <v>24</v>
      </c>
      <c r="KZ381" s="151">
        <v>8</v>
      </c>
      <c r="LA381" s="151">
        <v>93</v>
      </c>
      <c r="LB381" s="151">
        <v>14</v>
      </c>
      <c r="LC381" s="151">
        <v>0</v>
      </c>
      <c r="LD381" s="151">
        <v>151</v>
      </c>
      <c r="LE381" s="151">
        <v>213</v>
      </c>
      <c r="LF381" s="151">
        <v>114</v>
      </c>
      <c r="LG381" s="151">
        <v>19</v>
      </c>
      <c r="LH381" s="151"/>
      <c r="LI381" s="151">
        <v>22</v>
      </c>
      <c r="LJ381" s="151">
        <v>6</v>
      </c>
      <c r="LK381" s="151">
        <v>29</v>
      </c>
      <c r="LL381" s="151"/>
      <c r="LM381" s="151">
        <v>1</v>
      </c>
      <c r="LN381" s="151"/>
      <c r="LO381" s="151">
        <v>19</v>
      </c>
      <c r="LP381" s="151">
        <v>26</v>
      </c>
      <c r="LQ381" s="151">
        <v>5</v>
      </c>
      <c r="LR381" s="151"/>
      <c r="LS381" s="151">
        <v>83</v>
      </c>
      <c r="LT381" s="151">
        <v>23</v>
      </c>
      <c r="LU381" s="151">
        <v>179</v>
      </c>
      <c r="LV381" s="151">
        <v>54</v>
      </c>
      <c r="LW381" s="151">
        <v>70</v>
      </c>
      <c r="LX381" s="151">
        <v>77</v>
      </c>
      <c r="LY381" s="151">
        <v>73</v>
      </c>
      <c r="LZ381" s="151">
        <v>17</v>
      </c>
      <c r="MA381" s="151">
        <v>27</v>
      </c>
      <c r="MB381" s="151">
        <v>30</v>
      </c>
      <c r="MC381" s="151">
        <v>4</v>
      </c>
      <c r="MD381" s="151">
        <v>3</v>
      </c>
      <c r="ME381" s="151">
        <v>5</v>
      </c>
      <c r="MF381" s="151">
        <v>26</v>
      </c>
      <c r="MG381" s="151">
        <v>569</v>
      </c>
      <c r="MH381" s="151">
        <v>156</v>
      </c>
      <c r="MI381" s="151">
        <v>26</v>
      </c>
      <c r="MJ381" s="151">
        <v>27</v>
      </c>
      <c r="MK381" s="151">
        <v>6</v>
      </c>
      <c r="ML381" s="151">
        <v>27</v>
      </c>
      <c r="MM381" s="151">
        <v>35</v>
      </c>
      <c r="MN381" s="151">
        <v>16</v>
      </c>
      <c r="MO381" s="151">
        <v>41</v>
      </c>
      <c r="MP381" s="151">
        <v>22</v>
      </c>
      <c r="MQ381" s="151">
        <v>2</v>
      </c>
      <c r="MR381" s="151">
        <v>33</v>
      </c>
      <c r="MS381" s="151">
        <v>7</v>
      </c>
      <c r="MT381" s="151">
        <v>183</v>
      </c>
      <c r="MU381" s="151">
        <v>9</v>
      </c>
      <c r="MV381" s="151">
        <v>7</v>
      </c>
      <c r="MW381" s="151">
        <v>7</v>
      </c>
      <c r="MX381" s="151">
        <v>2</v>
      </c>
      <c r="MY381" s="151">
        <v>7</v>
      </c>
      <c r="MZ381" s="151">
        <v>3</v>
      </c>
      <c r="NA381" s="151">
        <v>10</v>
      </c>
      <c r="NB381" s="151">
        <v>19</v>
      </c>
      <c r="NC381" s="151">
        <v>3</v>
      </c>
      <c r="ND381" s="151">
        <v>15</v>
      </c>
      <c r="NE381" s="151">
        <v>4</v>
      </c>
      <c r="NF381" s="151">
        <v>28</v>
      </c>
      <c r="NG381" s="151">
        <v>1</v>
      </c>
      <c r="NH381" s="151">
        <v>77</v>
      </c>
      <c r="NI381" s="151">
        <v>0</v>
      </c>
      <c r="NJ381" s="151">
        <v>45</v>
      </c>
      <c r="NK381" s="151">
        <v>0</v>
      </c>
      <c r="NL381" s="151">
        <v>1</v>
      </c>
      <c r="NM381" s="151">
        <v>2</v>
      </c>
      <c r="NN381" s="151">
        <v>4</v>
      </c>
      <c r="NO381" s="151">
        <v>159</v>
      </c>
      <c r="NP381" s="151">
        <v>38</v>
      </c>
      <c r="NQ381" s="151">
        <v>54</v>
      </c>
      <c r="NR381" s="151">
        <v>496</v>
      </c>
      <c r="NS381" s="151">
        <v>2</v>
      </c>
      <c r="NT381" s="151">
        <v>1</v>
      </c>
      <c r="NU381" s="151">
        <v>2</v>
      </c>
      <c r="NV381" s="151">
        <v>1</v>
      </c>
      <c r="NW381" s="151">
        <v>10</v>
      </c>
      <c r="NX381" s="151">
        <v>0</v>
      </c>
      <c r="NY381" s="151">
        <v>1</v>
      </c>
      <c r="NZ381" s="151">
        <v>3</v>
      </c>
      <c r="OA381" s="151"/>
      <c r="OB381" s="151">
        <v>20</v>
      </c>
      <c r="OC381" s="151">
        <v>9</v>
      </c>
      <c r="OD381" s="151"/>
      <c r="OE381" s="151">
        <v>2</v>
      </c>
      <c r="OF381" s="151">
        <v>2</v>
      </c>
      <c r="OG381" s="151"/>
      <c r="OH381" s="151">
        <v>0</v>
      </c>
      <c r="OI381" s="151"/>
      <c r="OJ381" s="151">
        <v>56</v>
      </c>
      <c r="OK381" s="151"/>
      <c r="OL381" s="151">
        <v>461</v>
      </c>
      <c r="OM381" s="151">
        <v>0</v>
      </c>
      <c r="ON381" s="151"/>
      <c r="OO381" s="152">
        <v>3</v>
      </c>
      <c r="OP381" s="142">
        <v>5239</v>
      </c>
      <c r="OQ381" s="153">
        <v>80832</v>
      </c>
      <c r="OR381" s="151"/>
      <c r="OS381" s="151"/>
      <c r="OT381" s="151"/>
      <c r="OU381" s="151"/>
      <c r="OV381" s="151"/>
      <c r="OW381" s="151">
        <v>1</v>
      </c>
      <c r="OX381" s="151">
        <v>0</v>
      </c>
      <c r="OY381" s="151"/>
      <c r="OZ381" s="151"/>
      <c r="PA381" s="151"/>
      <c r="PB381" s="151"/>
      <c r="PC381" s="151"/>
      <c r="PD381" s="151"/>
      <c r="PE381" s="151"/>
      <c r="PF381" s="151"/>
      <c r="PG381" s="151"/>
      <c r="PH381" s="151"/>
      <c r="PI381" s="151"/>
      <c r="PJ381" s="154"/>
      <c r="PK381" s="142">
        <v>80833</v>
      </c>
      <c r="PL381" s="142">
        <v>86072</v>
      </c>
    </row>
    <row r="382" spans="1:428" ht="15" x14ac:dyDescent="0.25">
      <c r="A382" s="156">
        <v>721000</v>
      </c>
      <c r="B382" s="157" t="s">
        <v>745</v>
      </c>
      <c r="C382" s="147" t="s">
        <v>558</v>
      </c>
      <c r="D382" s="153"/>
      <c r="E382" s="151">
        <v>0</v>
      </c>
      <c r="F382" s="151"/>
      <c r="G382" s="151"/>
      <c r="H382" s="151"/>
      <c r="I382" s="151"/>
      <c r="J382" s="151">
        <v>1</v>
      </c>
      <c r="K382" s="151"/>
      <c r="L382" s="151">
        <v>0</v>
      </c>
      <c r="M382" s="151"/>
      <c r="N382" s="151"/>
      <c r="O382" s="151"/>
      <c r="P382" s="151"/>
      <c r="Q382" s="151">
        <v>1</v>
      </c>
      <c r="R382" s="151">
        <v>4</v>
      </c>
      <c r="S382" s="151"/>
      <c r="T382" s="151">
        <v>0</v>
      </c>
      <c r="U382" s="151">
        <v>2</v>
      </c>
      <c r="V382" s="151">
        <v>2</v>
      </c>
      <c r="W382" s="151">
        <v>7</v>
      </c>
      <c r="X382" s="151">
        <v>194</v>
      </c>
      <c r="Y382" s="151">
        <v>1065</v>
      </c>
      <c r="Z382" s="151">
        <v>148</v>
      </c>
      <c r="AA382" s="151">
        <v>7</v>
      </c>
      <c r="AB382" s="151">
        <v>3</v>
      </c>
      <c r="AC382" s="151">
        <v>11</v>
      </c>
      <c r="AD382" s="151">
        <v>307</v>
      </c>
      <c r="AE382" s="151">
        <v>37</v>
      </c>
      <c r="AF382" s="151">
        <v>14</v>
      </c>
      <c r="AG382" s="151">
        <v>1</v>
      </c>
      <c r="AH382" s="151">
        <v>17</v>
      </c>
      <c r="AI382" s="151">
        <v>2</v>
      </c>
      <c r="AJ382" s="151">
        <v>4</v>
      </c>
      <c r="AK382" s="151">
        <v>1</v>
      </c>
      <c r="AL382" s="151">
        <v>11</v>
      </c>
      <c r="AM382" s="151">
        <v>4</v>
      </c>
      <c r="AN382" s="151">
        <v>20</v>
      </c>
      <c r="AO382" s="151">
        <v>14</v>
      </c>
      <c r="AP382" s="151">
        <v>15</v>
      </c>
      <c r="AQ382" s="151">
        <v>24</v>
      </c>
      <c r="AR382" s="151">
        <v>3</v>
      </c>
      <c r="AS382" s="151">
        <v>30</v>
      </c>
      <c r="AT382" s="151">
        <v>5</v>
      </c>
      <c r="AU382" s="151">
        <v>66</v>
      </c>
      <c r="AV382" s="151">
        <v>3</v>
      </c>
      <c r="AW382" s="151">
        <v>21</v>
      </c>
      <c r="AX382" s="151">
        <v>3</v>
      </c>
      <c r="AY382" s="151">
        <v>2</v>
      </c>
      <c r="AZ382" s="151">
        <v>7</v>
      </c>
      <c r="BA382" s="151">
        <v>2</v>
      </c>
      <c r="BB382" s="151">
        <v>8</v>
      </c>
      <c r="BC382" s="151">
        <v>10</v>
      </c>
      <c r="BD382" s="151">
        <v>57</v>
      </c>
      <c r="BE382" s="151">
        <v>12</v>
      </c>
      <c r="BF382" s="151">
        <v>2</v>
      </c>
      <c r="BG382" s="151">
        <v>1</v>
      </c>
      <c r="BH382" s="151">
        <v>10</v>
      </c>
      <c r="BI382" s="151">
        <v>2</v>
      </c>
      <c r="BJ382" s="151">
        <v>5</v>
      </c>
      <c r="BK382" s="151">
        <v>4</v>
      </c>
      <c r="BL382" s="151">
        <v>10</v>
      </c>
      <c r="BM382" s="151">
        <v>13</v>
      </c>
      <c r="BN382" s="151">
        <v>6</v>
      </c>
      <c r="BO382" s="151">
        <v>7</v>
      </c>
      <c r="BP382" s="151">
        <v>13</v>
      </c>
      <c r="BQ382" s="151">
        <v>8</v>
      </c>
      <c r="BR382" s="151">
        <v>57</v>
      </c>
      <c r="BS382" s="151">
        <v>34</v>
      </c>
      <c r="BT382" s="151">
        <v>4</v>
      </c>
      <c r="BU382" s="151">
        <v>7</v>
      </c>
      <c r="BV382" s="151">
        <v>5</v>
      </c>
      <c r="BW382" s="151">
        <v>9</v>
      </c>
      <c r="BX382" s="151">
        <v>9</v>
      </c>
      <c r="BY382" s="151">
        <v>53</v>
      </c>
      <c r="BZ382" s="151">
        <v>36</v>
      </c>
      <c r="CA382" s="151">
        <v>31</v>
      </c>
      <c r="CB382" s="151">
        <v>1</v>
      </c>
      <c r="CC382" s="151">
        <v>14</v>
      </c>
      <c r="CD382" s="151">
        <v>1</v>
      </c>
      <c r="CE382" s="151">
        <v>4</v>
      </c>
      <c r="CF382" s="151">
        <v>2</v>
      </c>
      <c r="CG382" s="151">
        <v>7</v>
      </c>
      <c r="CH382" s="151">
        <v>14</v>
      </c>
      <c r="CI382" s="151">
        <v>4</v>
      </c>
      <c r="CJ382" s="151">
        <v>9</v>
      </c>
      <c r="CK382" s="151">
        <v>24</v>
      </c>
      <c r="CL382" s="151">
        <v>8</v>
      </c>
      <c r="CM382" s="151">
        <v>21</v>
      </c>
      <c r="CN382" s="151">
        <v>6</v>
      </c>
      <c r="CO382" s="151">
        <v>1</v>
      </c>
      <c r="CP382" s="151">
        <v>18</v>
      </c>
      <c r="CQ382" s="151">
        <v>5</v>
      </c>
      <c r="CR382" s="151">
        <v>18</v>
      </c>
      <c r="CS382" s="151">
        <v>2</v>
      </c>
      <c r="CT382" s="151">
        <v>3</v>
      </c>
      <c r="CU382" s="151">
        <v>9</v>
      </c>
      <c r="CV382" s="151">
        <v>6</v>
      </c>
      <c r="CW382" s="151">
        <v>5</v>
      </c>
      <c r="CX382" s="151">
        <v>5</v>
      </c>
      <c r="CY382" s="151">
        <v>1</v>
      </c>
      <c r="CZ382" s="151">
        <v>3</v>
      </c>
      <c r="DA382" s="151">
        <v>28</v>
      </c>
      <c r="DB382" s="151">
        <v>5</v>
      </c>
      <c r="DC382" s="151">
        <v>6</v>
      </c>
      <c r="DD382" s="151">
        <v>9</v>
      </c>
      <c r="DE382" s="151">
        <v>2</v>
      </c>
      <c r="DF382" s="151">
        <v>7</v>
      </c>
      <c r="DG382" s="151">
        <v>1</v>
      </c>
      <c r="DH382" s="151">
        <v>13</v>
      </c>
      <c r="DI382" s="151">
        <v>3</v>
      </c>
      <c r="DJ382" s="151"/>
      <c r="DK382" s="151"/>
      <c r="DL382" s="151">
        <v>0</v>
      </c>
      <c r="DM382" s="151">
        <v>0</v>
      </c>
      <c r="DN382" s="151">
        <v>0</v>
      </c>
      <c r="DO382" s="151">
        <v>0</v>
      </c>
      <c r="DP382" s="151">
        <v>0</v>
      </c>
      <c r="DQ382" s="151">
        <v>0</v>
      </c>
      <c r="DR382" s="151">
        <v>1</v>
      </c>
      <c r="DS382" s="151">
        <v>21</v>
      </c>
      <c r="DT382" s="151">
        <v>1</v>
      </c>
      <c r="DU382" s="151"/>
      <c r="DV382" s="151">
        <v>2</v>
      </c>
      <c r="DW382" s="151">
        <v>0</v>
      </c>
      <c r="DX382" s="151">
        <v>3</v>
      </c>
      <c r="DY382" s="151">
        <v>7</v>
      </c>
      <c r="DZ382" s="151">
        <v>1</v>
      </c>
      <c r="EA382" s="151">
        <v>7</v>
      </c>
      <c r="EB382" s="151"/>
      <c r="EC382" s="151">
        <v>0</v>
      </c>
      <c r="ED382" s="151">
        <v>0</v>
      </c>
      <c r="EE382" s="151">
        <v>6</v>
      </c>
      <c r="EF382" s="151">
        <v>1</v>
      </c>
      <c r="EG382" s="151"/>
      <c r="EH382" s="151">
        <v>0</v>
      </c>
      <c r="EI382" s="151">
        <v>0</v>
      </c>
      <c r="EJ382" s="151">
        <v>2</v>
      </c>
      <c r="EK382" s="151"/>
      <c r="EL382" s="151">
        <v>2</v>
      </c>
      <c r="EM382" s="151"/>
      <c r="EN382" s="151">
        <v>4</v>
      </c>
      <c r="EO382" s="151">
        <v>3</v>
      </c>
      <c r="EP382" s="151">
        <v>0</v>
      </c>
      <c r="EQ382" s="151">
        <v>6</v>
      </c>
      <c r="ER382" s="151">
        <v>9</v>
      </c>
      <c r="ES382" s="151">
        <v>12</v>
      </c>
      <c r="ET382" s="151">
        <v>1</v>
      </c>
      <c r="EU382" s="151">
        <v>9</v>
      </c>
      <c r="EV382" s="151">
        <v>2</v>
      </c>
      <c r="EW382" s="151"/>
      <c r="EX382" s="151">
        <v>10</v>
      </c>
      <c r="EY382" s="151">
        <v>12</v>
      </c>
      <c r="EZ382" s="151">
        <v>8</v>
      </c>
      <c r="FA382" s="151">
        <v>12</v>
      </c>
      <c r="FB382" s="151">
        <v>12</v>
      </c>
      <c r="FC382" s="151">
        <v>43</v>
      </c>
      <c r="FD382" s="151">
        <v>21</v>
      </c>
      <c r="FE382" s="151">
        <v>13</v>
      </c>
      <c r="FF382" s="151">
        <v>7</v>
      </c>
      <c r="FG382" s="151">
        <v>18</v>
      </c>
      <c r="FH382" s="151">
        <v>20</v>
      </c>
      <c r="FI382" s="151"/>
      <c r="FJ382" s="151"/>
      <c r="FK382" s="151">
        <v>20</v>
      </c>
      <c r="FL382" s="151">
        <v>17</v>
      </c>
      <c r="FM382" s="151">
        <v>4</v>
      </c>
      <c r="FN382" s="151">
        <v>2</v>
      </c>
      <c r="FO382" s="151"/>
      <c r="FP382" s="151">
        <v>0</v>
      </c>
      <c r="FQ382" s="151">
        <v>30</v>
      </c>
      <c r="FR382" s="151">
        <v>6</v>
      </c>
      <c r="FS382" s="151">
        <v>3</v>
      </c>
      <c r="FT382" s="151">
        <v>9</v>
      </c>
      <c r="FU382" s="151">
        <v>5</v>
      </c>
      <c r="FV382" s="151">
        <v>7</v>
      </c>
      <c r="FW382" s="151">
        <v>29</v>
      </c>
      <c r="FX382" s="151">
        <v>8</v>
      </c>
      <c r="FY382" s="151">
        <v>15</v>
      </c>
      <c r="FZ382" s="151">
        <v>76</v>
      </c>
      <c r="GA382" s="151">
        <v>3</v>
      </c>
      <c r="GB382" s="151">
        <v>1</v>
      </c>
      <c r="GC382" s="151">
        <v>3</v>
      </c>
      <c r="GD382" s="151">
        <v>10</v>
      </c>
      <c r="GE382" s="151">
        <v>13</v>
      </c>
      <c r="GF382" s="151">
        <v>0</v>
      </c>
      <c r="GG382" s="151">
        <v>1</v>
      </c>
      <c r="GH382" s="151">
        <v>19</v>
      </c>
      <c r="GI382" s="151">
        <v>19</v>
      </c>
      <c r="GJ382" s="151">
        <v>5</v>
      </c>
      <c r="GK382" s="151">
        <v>18</v>
      </c>
      <c r="GL382" s="151">
        <v>4</v>
      </c>
      <c r="GM382" s="151">
        <v>2</v>
      </c>
      <c r="GN382" s="151">
        <v>0</v>
      </c>
      <c r="GO382" s="151">
        <v>0</v>
      </c>
      <c r="GP382" s="151">
        <v>0</v>
      </c>
      <c r="GQ382" s="151">
        <v>6</v>
      </c>
      <c r="GR382" s="151">
        <v>2</v>
      </c>
      <c r="GS382" s="151">
        <v>6</v>
      </c>
      <c r="GT382" s="151">
        <v>5</v>
      </c>
      <c r="GU382" s="151">
        <v>2</v>
      </c>
      <c r="GV382" s="151">
        <v>23</v>
      </c>
      <c r="GW382" s="151">
        <v>2</v>
      </c>
      <c r="GX382" s="151">
        <v>28</v>
      </c>
      <c r="GY382" s="151">
        <v>33</v>
      </c>
      <c r="GZ382" s="151">
        <v>4</v>
      </c>
      <c r="HA382" s="151">
        <v>90</v>
      </c>
      <c r="HB382" s="151">
        <v>16</v>
      </c>
      <c r="HC382" s="151">
        <v>5</v>
      </c>
      <c r="HD382" s="151">
        <v>3</v>
      </c>
      <c r="HE382" s="151">
        <v>5</v>
      </c>
      <c r="HF382" s="151">
        <v>12</v>
      </c>
      <c r="HG382" s="151">
        <v>10</v>
      </c>
      <c r="HH382" s="151">
        <v>24</v>
      </c>
      <c r="HI382" s="151">
        <v>7</v>
      </c>
      <c r="HJ382" s="151">
        <v>9</v>
      </c>
      <c r="HK382" s="151"/>
      <c r="HL382" s="151">
        <v>4</v>
      </c>
      <c r="HM382" s="151">
        <v>1</v>
      </c>
      <c r="HN382" s="151">
        <v>4</v>
      </c>
      <c r="HO382" s="151">
        <v>4</v>
      </c>
      <c r="HP382" s="151">
        <v>1</v>
      </c>
      <c r="HQ382" s="151">
        <v>1</v>
      </c>
      <c r="HR382" s="151">
        <v>5</v>
      </c>
      <c r="HS382" s="151">
        <v>1</v>
      </c>
      <c r="HT382" s="151">
        <v>1</v>
      </c>
      <c r="HU382" s="151">
        <v>4</v>
      </c>
      <c r="HV382" s="151">
        <v>9</v>
      </c>
      <c r="HW382" s="151">
        <v>11</v>
      </c>
      <c r="HX382" s="151">
        <v>69</v>
      </c>
      <c r="HY382" s="151">
        <v>7</v>
      </c>
      <c r="HZ382" s="151">
        <v>4</v>
      </c>
      <c r="IA382" s="151">
        <v>3</v>
      </c>
      <c r="IB382" s="151">
        <v>1</v>
      </c>
      <c r="IC382" s="151">
        <v>189</v>
      </c>
      <c r="ID382" s="151">
        <v>2</v>
      </c>
      <c r="IE382" s="151">
        <v>60</v>
      </c>
      <c r="IF382" s="151">
        <v>12</v>
      </c>
      <c r="IG382" s="151">
        <v>2</v>
      </c>
      <c r="IH382" s="151">
        <v>2</v>
      </c>
      <c r="II382" s="151"/>
      <c r="IJ382" s="151">
        <v>2</v>
      </c>
      <c r="IK382" s="151">
        <v>1</v>
      </c>
      <c r="IL382" s="151">
        <v>14</v>
      </c>
      <c r="IM382" s="151">
        <v>93</v>
      </c>
      <c r="IN382" s="151">
        <v>39</v>
      </c>
      <c r="IO382" s="151">
        <v>5</v>
      </c>
      <c r="IP382" s="151"/>
      <c r="IQ382" s="151">
        <v>6</v>
      </c>
      <c r="IR382" s="151">
        <v>5</v>
      </c>
      <c r="IS382" s="151">
        <v>1</v>
      </c>
      <c r="IT382" s="151">
        <v>3</v>
      </c>
      <c r="IU382" s="151">
        <v>2</v>
      </c>
      <c r="IV382" s="151">
        <v>8</v>
      </c>
      <c r="IW382" s="151">
        <v>4</v>
      </c>
      <c r="IX382" s="151">
        <v>7</v>
      </c>
      <c r="IY382" s="151">
        <v>2</v>
      </c>
      <c r="IZ382" s="151">
        <v>0</v>
      </c>
      <c r="JA382" s="151">
        <v>10</v>
      </c>
      <c r="JB382" s="151">
        <v>53</v>
      </c>
      <c r="JC382" s="151">
        <v>6</v>
      </c>
      <c r="JD382" s="151"/>
      <c r="JE382" s="151">
        <v>106</v>
      </c>
      <c r="JF382" s="151">
        <v>8</v>
      </c>
      <c r="JG382" s="151">
        <v>3</v>
      </c>
      <c r="JH382" s="151">
        <v>128</v>
      </c>
      <c r="JI382" s="151">
        <v>9</v>
      </c>
      <c r="JJ382" s="151">
        <v>4</v>
      </c>
      <c r="JK382" s="151">
        <v>12</v>
      </c>
      <c r="JL382" s="151">
        <v>1023</v>
      </c>
      <c r="JM382" s="151">
        <v>184</v>
      </c>
      <c r="JN382" s="151">
        <v>778</v>
      </c>
      <c r="JO382" s="151">
        <v>244</v>
      </c>
      <c r="JP382" s="151">
        <v>606</v>
      </c>
      <c r="JQ382" s="151"/>
      <c r="JR382" s="151">
        <v>268</v>
      </c>
      <c r="JS382" s="151"/>
      <c r="JT382" s="151">
        <v>373</v>
      </c>
      <c r="JU382" s="151"/>
      <c r="JV382" s="151"/>
      <c r="JW382" s="151">
        <v>42</v>
      </c>
      <c r="JX382" s="151">
        <v>50</v>
      </c>
      <c r="JY382" s="151">
        <v>52</v>
      </c>
      <c r="JZ382" s="151">
        <v>78</v>
      </c>
      <c r="KA382" s="151">
        <v>2</v>
      </c>
      <c r="KB382" s="151">
        <v>71</v>
      </c>
      <c r="KC382" s="151">
        <v>3</v>
      </c>
      <c r="KD382" s="151">
        <v>84</v>
      </c>
      <c r="KE382" s="151">
        <v>7</v>
      </c>
      <c r="KF382" s="151"/>
      <c r="KG382" s="151">
        <v>14</v>
      </c>
      <c r="KH382" s="151"/>
      <c r="KI382" s="151"/>
      <c r="KJ382" s="151"/>
      <c r="KK382" s="151">
        <v>3</v>
      </c>
      <c r="KL382" s="151">
        <v>332</v>
      </c>
      <c r="KM382" s="151">
        <v>1</v>
      </c>
      <c r="KN382" s="151">
        <v>15</v>
      </c>
      <c r="KO382" s="151">
        <v>35</v>
      </c>
      <c r="KP382" s="151">
        <v>65</v>
      </c>
      <c r="KQ382" s="151">
        <v>94</v>
      </c>
      <c r="KR382" s="151">
        <v>21</v>
      </c>
      <c r="KS382" s="151">
        <v>334</v>
      </c>
      <c r="KT382" s="151">
        <v>114</v>
      </c>
      <c r="KU382" s="151">
        <v>57</v>
      </c>
      <c r="KV382" s="151">
        <v>7</v>
      </c>
      <c r="KW382" s="151">
        <v>18</v>
      </c>
      <c r="KX382" s="151">
        <v>148</v>
      </c>
      <c r="KY382" s="151">
        <v>498</v>
      </c>
      <c r="KZ382" s="151">
        <v>176</v>
      </c>
      <c r="LA382" s="151">
        <v>3075</v>
      </c>
      <c r="LB382" s="151">
        <v>286</v>
      </c>
      <c r="LC382" s="151">
        <v>0</v>
      </c>
      <c r="LD382" s="151">
        <v>3183</v>
      </c>
      <c r="LE382" s="151">
        <v>4442</v>
      </c>
      <c r="LF382" s="151">
        <v>2424</v>
      </c>
      <c r="LG382" s="151">
        <v>404</v>
      </c>
      <c r="LH382" s="151"/>
      <c r="LI382" s="151">
        <v>465</v>
      </c>
      <c r="LJ382" s="151">
        <v>127</v>
      </c>
      <c r="LK382" s="151">
        <v>614</v>
      </c>
      <c r="LL382" s="151"/>
      <c r="LM382" s="151">
        <v>21</v>
      </c>
      <c r="LN382" s="151">
        <v>13795</v>
      </c>
      <c r="LO382" s="151">
        <v>395</v>
      </c>
      <c r="LP382" s="151">
        <v>588</v>
      </c>
      <c r="LQ382" s="151">
        <v>111</v>
      </c>
      <c r="LR382" s="151">
        <v>73</v>
      </c>
      <c r="LS382" s="151">
        <v>1384</v>
      </c>
      <c r="LT382" s="151">
        <v>497</v>
      </c>
      <c r="LU382" s="151">
        <v>4052</v>
      </c>
      <c r="LV382" s="151">
        <v>940</v>
      </c>
      <c r="LW382" s="151">
        <v>1061</v>
      </c>
      <c r="LX382" s="151">
        <v>1749</v>
      </c>
      <c r="LY382" s="151">
        <v>1054</v>
      </c>
      <c r="LZ382" s="151">
        <v>241</v>
      </c>
      <c r="MA382" s="151">
        <v>489</v>
      </c>
      <c r="MB382" s="151">
        <v>391</v>
      </c>
      <c r="MC382" s="151">
        <v>130</v>
      </c>
      <c r="MD382" s="151">
        <v>85</v>
      </c>
      <c r="ME382" s="151">
        <v>94</v>
      </c>
      <c r="MF382" s="151">
        <v>263</v>
      </c>
      <c r="MG382" s="151">
        <v>942</v>
      </c>
      <c r="MH382" s="151">
        <v>3152</v>
      </c>
      <c r="MI382" s="151">
        <v>460</v>
      </c>
      <c r="MJ382" s="151">
        <v>230</v>
      </c>
      <c r="MK382" s="151">
        <v>129</v>
      </c>
      <c r="ML382" s="151">
        <v>516</v>
      </c>
      <c r="MM382" s="151">
        <v>392</v>
      </c>
      <c r="MN382" s="151">
        <v>338</v>
      </c>
      <c r="MO382" s="151">
        <v>252</v>
      </c>
      <c r="MP382" s="151">
        <v>534</v>
      </c>
      <c r="MQ382" s="151">
        <v>27</v>
      </c>
      <c r="MR382" s="151">
        <v>567</v>
      </c>
      <c r="MS382" s="151">
        <v>144</v>
      </c>
      <c r="MT382" s="151">
        <v>2271</v>
      </c>
      <c r="MU382" s="151">
        <v>191</v>
      </c>
      <c r="MV382" s="151">
        <v>146</v>
      </c>
      <c r="MW382" s="151">
        <v>188</v>
      </c>
      <c r="MX382" s="151">
        <v>44</v>
      </c>
      <c r="MY382" s="151">
        <v>149</v>
      </c>
      <c r="MZ382" s="151">
        <v>59</v>
      </c>
      <c r="NA382" s="151">
        <v>212</v>
      </c>
      <c r="NB382" s="151">
        <v>224</v>
      </c>
      <c r="NC382" s="151">
        <v>36</v>
      </c>
      <c r="ND382" s="151">
        <v>62</v>
      </c>
      <c r="NE382" s="151">
        <v>83</v>
      </c>
      <c r="NF382" s="151">
        <v>6</v>
      </c>
      <c r="NG382" s="151">
        <v>13</v>
      </c>
      <c r="NH382" s="151">
        <v>32</v>
      </c>
      <c r="NI382" s="151">
        <v>6</v>
      </c>
      <c r="NJ382" s="151">
        <v>72</v>
      </c>
      <c r="NK382" s="151">
        <v>2</v>
      </c>
      <c r="NL382" s="151">
        <v>14</v>
      </c>
      <c r="NM382" s="151">
        <v>131</v>
      </c>
      <c r="NN382" s="151">
        <v>72</v>
      </c>
      <c r="NO382" s="151">
        <v>208</v>
      </c>
      <c r="NP382" s="151">
        <v>784</v>
      </c>
      <c r="NQ382" s="151">
        <v>1122</v>
      </c>
      <c r="NR382" s="151">
        <v>836</v>
      </c>
      <c r="NS382" s="151">
        <v>35</v>
      </c>
      <c r="NT382" s="151">
        <v>15</v>
      </c>
      <c r="NU382" s="151">
        <v>43</v>
      </c>
      <c r="NV382" s="151">
        <v>10</v>
      </c>
      <c r="NW382" s="151">
        <v>104</v>
      </c>
      <c r="NX382" s="151">
        <v>0</v>
      </c>
      <c r="NY382" s="151">
        <v>18</v>
      </c>
      <c r="NZ382" s="151">
        <v>62</v>
      </c>
      <c r="OA382" s="151"/>
      <c r="OB382" s="151">
        <v>409</v>
      </c>
      <c r="OC382" s="151">
        <v>132</v>
      </c>
      <c r="OD382" s="151"/>
      <c r="OE382" s="151">
        <v>1432</v>
      </c>
      <c r="OF382" s="151">
        <v>900</v>
      </c>
      <c r="OG382" s="151"/>
      <c r="OH382" s="151">
        <v>8</v>
      </c>
      <c r="OI382" s="151">
        <v>40</v>
      </c>
      <c r="OJ382" s="151">
        <v>639</v>
      </c>
      <c r="OK382" s="151">
        <v>355</v>
      </c>
      <c r="OL382" s="151">
        <v>1796</v>
      </c>
      <c r="OM382" s="151">
        <v>18</v>
      </c>
      <c r="ON382" s="151">
        <v>4</v>
      </c>
      <c r="OO382" s="152">
        <v>150</v>
      </c>
      <c r="OP382" s="142">
        <v>73618</v>
      </c>
      <c r="OQ382" s="153">
        <v>163295</v>
      </c>
      <c r="OR382" s="151"/>
      <c r="OS382" s="151"/>
      <c r="OT382" s="151"/>
      <c r="OU382" s="151"/>
      <c r="OV382" s="151"/>
      <c r="OW382" s="151"/>
      <c r="OX382" s="151"/>
      <c r="OY382" s="151"/>
      <c r="OZ382" s="151"/>
      <c r="PA382" s="151"/>
      <c r="PB382" s="151"/>
      <c r="PC382" s="151"/>
      <c r="PD382" s="151"/>
      <c r="PE382" s="151"/>
      <c r="PF382" s="151"/>
      <c r="PG382" s="151"/>
      <c r="PH382" s="151"/>
      <c r="PI382" s="151"/>
      <c r="PJ382" s="154"/>
      <c r="PK382" s="142">
        <v>163295</v>
      </c>
      <c r="PL382" s="142">
        <v>236913</v>
      </c>
    </row>
    <row r="383" spans="1:428" ht="15" x14ac:dyDescent="0.25">
      <c r="A383" s="156">
        <v>722110</v>
      </c>
      <c r="B383" s="157" t="s">
        <v>746</v>
      </c>
      <c r="C383" s="147" t="s">
        <v>559</v>
      </c>
      <c r="D383" s="153">
        <v>20</v>
      </c>
      <c r="E383" s="151">
        <v>83</v>
      </c>
      <c r="F383" s="151">
        <v>15</v>
      </c>
      <c r="G383" s="151">
        <v>18</v>
      </c>
      <c r="H383" s="151">
        <v>22</v>
      </c>
      <c r="I383" s="151">
        <v>25</v>
      </c>
      <c r="J383" s="151">
        <v>55</v>
      </c>
      <c r="K383" s="151">
        <v>47</v>
      </c>
      <c r="L383" s="151">
        <v>55</v>
      </c>
      <c r="M383" s="151">
        <v>15</v>
      </c>
      <c r="N383" s="151">
        <v>2</v>
      </c>
      <c r="O383" s="151">
        <v>1</v>
      </c>
      <c r="P383" s="151">
        <v>0</v>
      </c>
      <c r="Q383" s="151">
        <v>7</v>
      </c>
      <c r="R383" s="151">
        <v>3</v>
      </c>
      <c r="S383" s="151">
        <v>4</v>
      </c>
      <c r="T383" s="151">
        <v>2</v>
      </c>
      <c r="U383" s="151">
        <v>2</v>
      </c>
      <c r="V383" s="151">
        <v>6</v>
      </c>
      <c r="W383" s="151">
        <v>3</v>
      </c>
      <c r="X383" s="151">
        <v>70</v>
      </c>
      <c r="Y383" s="151">
        <v>2020</v>
      </c>
      <c r="Z383" s="151">
        <v>117</v>
      </c>
      <c r="AA383" s="151">
        <v>4</v>
      </c>
      <c r="AB383" s="151">
        <v>0</v>
      </c>
      <c r="AC383" s="151"/>
      <c r="AD383" s="151">
        <v>217</v>
      </c>
      <c r="AE383" s="151">
        <v>21</v>
      </c>
      <c r="AF383" s="151">
        <v>4</v>
      </c>
      <c r="AG383" s="151"/>
      <c r="AH383" s="151">
        <v>1</v>
      </c>
      <c r="AI383" s="151"/>
      <c r="AJ383" s="151">
        <v>3</v>
      </c>
      <c r="AK383" s="151">
        <v>3</v>
      </c>
      <c r="AL383" s="151"/>
      <c r="AM383" s="151">
        <v>16</v>
      </c>
      <c r="AN383" s="151">
        <v>22</v>
      </c>
      <c r="AO383" s="151">
        <v>9</v>
      </c>
      <c r="AP383" s="151">
        <v>9</v>
      </c>
      <c r="AQ383" s="151">
        <v>13</v>
      </c>
      <c r="AR383" s="151">
        <v>3</v>
      </c>
      <c r="AS383" s="151">
        <v>21</v>
      </c>
      <c r="AT383" s="151">
        <v>3</v>
      </c>
      <c r="AU383" s="151">
        <v>37</v>
      </c>
      <c r="AV383" s="151">
        <v>2</v>
      </c>
      <c r="AW383" s="151">
        <v>11</v>
      </c>
      <c r="AX383" s="151">
        <v>3</v>
      </c>
      <c r="AY383" s="151">
        <v>2</v>
      </c>
      <c r="AZ383" s="151">
        <v>4</v>
      </c>
      <c r="BA383" s="151">
        <v>1</v>
      </c>
      <c r="BB383" s="151">
        <v>5</v>
      </c>
      <c r="BC383" s="151">
        <v>6</v>
      </c>
      <c r="BD383" s="151">
        <v>38</v>
      </c>
      <c r="BE383" s="151">
        <v>9</v>
      </c>
      <c r="BF383" s="151">
        <v>2</v>
      </c>
      <c r="BG383" s="151">
        <v>0</v>
      </c>
      <c r="BH383" s="151">
        <v>9</v>
      </c>
      <c r="BI383" s="151">
        <v>1</v>
      </c>
      <c r="BJ383" s="151">
        <v>4</v>
      </c>
      <c r="BK383" s="151">
        <v>5</v>
      </c>
      <c r="BL383" s="151">
        <v>8</v>
      </c>
      <c r="BM383" s="151">
        <v>9</v>
      </c>
      <c r="BN383" s="151">
        <v>2</v>
      </c>
      <c r="BO383" s="151">
        <v>4</v>
      </c>
      <c r="BP383" s="151">
        <v>6</v>
      </c>
      <c r="BQ383" s="151">
        <v>5</v>
      </c>
      <c r="BR383" s="151">
        <v>30</v>
      </c>
      <c r="BS383" s="151">
        <v>20</v>
      </c>
      <c r="BT383" s="151">
        <v>3</v>
      </c>
      <c r="BU383" s="151">
        <v>5</v>
      </c>
      <c r="BV383" s="151">
        <v>3</v>
      </c>
      <c r="BW383" s="151">
        <v>5</v>
      </c>
      <c r="BX383" s="151">
        <v>6</v>
      </c>
      <c r="BY383" s="151">
        <v>26</v>
      </c>
      <c r="BZ383" s="151">
        <v>21</v>
      </c>
      <c r="CA383" s="151">
        <v>15</v>
      </c>
      <c r="CB383" s="151">
        <v>0</v>
      </c>
      <c r="CC383" s="151">
        <v>10</v>
      </c>
      <c r="CD383" s="151">
        <v>1</v>
      </c>
      <c r="CE383" s="151">
        <v>2</v>
      </c>
      <c r="CF383" s="151">
        <v>2</v>
      </c>
      <c r="CG383" s="151">
        <v>5</v>
      </c>
      <c r="CH383" s="151">
        <v>9</v>
      </c>
      <c r="CI383" s="151">
        <v>3</v>
      </c>
      <c r="CJ383" s="151">
        <v>5</v>
      </c>
      <c r="CK383" s="151">
        <v>11</v>
      </c>
      <c r="CL383" s="151">
        <v>4</v>
      </c>
      <c r="CM383" s="151">
        <v>15</v>
      </c>
      <c r="CN383" s="151">
        <v>3</v>
      </c>
      <c r="CO383" s="151">
        <v>4</v>
      </c>
      <c r="CP383" s="151">
        <v>11</v>
      </c>
      <c r="CQ383" s="151">
        <v>3</v>
      </c>
      <c r="CR383" s="151">
        <v>10</v>
      </c>
      <c r="CS383" s="151">
        <v>2</v>
      </c>
      <c r="CT383" s="151">
        <v>2</v>
      </c>
      <c r="CU383" s="151">
        <v>5</v>
      </c>
      <c r="CV383" s="151">
        <v>4</v>
      </c>
      <c r="CW383" s="151">
        <v>3</v>
      </c>
      <c r="CX383" s="151">
        <v>0</v>
      </c>
      <c r="CY383" s="151">
        <v>0</v>
      </c>
      <c r="CZ383" s="151">
        <v>2</v>
      </c>
      <c r="DA383" s="151">
        <v>15</v>
      </c>
      <c r="DB383" s="151">
        <v>4</v>
      </c>
      <c r="DC383" s="151">
        <v>5</v>
      </c>
      <c r="DD383" s="151">
        <v>7</v>
      </c>
      <c r="DE383" s="151">
        <v>12</v>
      </c>
      <c r="DF383" s="151">
        <v>4</v>
      </c>
      <c r="DG383" s="151">
        <v>1</v>
      </c>
      <c r="DH383" s="151">
        <v>8</v>
      </c>
      <c r="DI383" s="151">
        <v>2</v>
      </c>
      <c r="DJ383" s="151">
        <v>0</v>
      </c>
      <c r="DK383" s="151">
        <v>0</v>
      </c>
      <c r="DL383" s="151">
        <v>0</v>
      </c>
      <c r="DM383" s="151">
        <v>0</v>
      </c>
      <c r="DN383" s="151">
        <v>0</v>
      </c>
      <c r="DO383" s="151">
        <v>0</v>
      </c>
      <c r="DP383" s="151">
        <v>0</v>
      </c>
      <c r="DQ383" s="151">
        <v>0</v>
      </c>
      <c r="DR383" s="151">
        <v>3</v>
      </c>
      <c r="DS383" s="151">
        <v>10</v>
      </c>
      <c r="DT383" s="151">
        <v>1</v>
      </c>
      <c r="DU383" s="151">
        <v>0</v>
      </c>
      <c r="DV383" s="151">
        <v>1</v>
      </c>
      <c r="DW383" s="151">
        <v>0</v>
      </c>
      <c r="DX383" s="151">
        <v>1</v>
      </c>
      <c r="DY383" s="151">
        <v>3</v>
      </c>
      <c r="DZ383" s="151">
        <v>1</v>
      </c>
      <c r="EA383" s="151">
        <v>3</v>
      </c>
      <c r="EB383" s="151">
        <v>3</v>
      </c>
      <c r="EC383" s="151">
        <v>0</v>
      </c>
      <c r="ED383" s="151">
        <v>0</v>
      </c>
      <c r="EE383" s="151">
        <v>4</v>
      </c>
      <c r="EF383" s="151">
        <v>0</v>
      </c>
      <c r="EG383" s="151">
        <v>7</v>
      </c>
      <c r="EH383" s="151">
        <v>1</v>
      </c>
      <c r="EI383" s="151">
        <v>1</v>
      </c>
      <c r="EJ383" s="151">
        <v>2</v>
      </c>
      <c r="EK383" s="151">
        <v>4</v>
      </c>
      <c r="EL383" s="151">
        <v>1</v>
      </c>
      <c r="EM383" s="151">
        <v>0</v>
      </c>
      <c r="EN383" s="151">
        <v>3</v>
      </c>
      <c r="EO383" s="151">
        <v>2</v>
      </c>
      <c r="EP383" s="151">
        <v>0</v>
      </c>
      <c r="EQ383" s="151">
        <v>4</v>
      </c>
      <c r="ER383" s="151">
        <v>4</v>
      </c>
      <c r="ES383" s="151">
        <v>5</v>
      </c>
      <c r="ET383" s="151">
        <v>1</v>
      </c>
      <c r="EU383" s="151">
        <v>6</v>
      </c>
      <c r="EV383" s="151">
        <v>3</v>
      </c>
      <c r="EW383" s="151">
        <v>0</v>
      </c>
      <c r="EX383" s="151">
        <v>6</v>
      </c>
      <c r="EY383" s="151">
        <v>7</v>
      </c>
      <c r="EZ383" s="151">
        <v>7</v>
      </c>
      <c r="FA383" s="151">
        <v>8</v>
      </c>
      <c r="FB383" s="151">
        <v>10</v>
      </c>
      <c r="FC383" s="151">
        <v>19</v>
      </c>
      <c r="FD383" s="151">
        <v>13</v>
      </c>
      <c r="FE383" s="151">
        <v>10</v>
      </c>
      <c r="FF383" s="151">
        <v>4</v>
      </c>
      <c r="FG383" s="151">
        <v>11</v>
      </c>
      <c r="FH383" s="151">
        <v>11</v>
      </c>
      <c r="FI383" s="151">
        <v>2</v>
      </c>
      <c r="FJ383" s="151">
        <v>9</v>
      </c>
      <c r="FK383" s="151">
        <v>13</v>
      </c>
      <c r="FL383" s="151">
        <v>9</v>
      </c>
      <c r="FM383" s="151">
        <v>3</v>
      </c>
      <c r="FN383" s="151">
        <v>1</v>
      </c>
      <c r="FO383" s="151">
        <v>3</v>
      </c>
      <c r="FP383" s="151">
        <v>1</v>
      </c>
      <c r="FQ383" s="151">
        <v>13</v>
      </c>
      <c r="FR383" s="151">
        <v>5</v>
      </c>
      <c r="FS383" s="151">
        <v>2</v>
      </c>
      <c r="FT383" s="151">
        <v>5</v>
      </c>
      <c r="FU383" s="151">
        <v>3</v>
      </c>
      <c r="FV383" s="151">
        <v>4</v>
      </c>
      <c r="FW383" s="151">
        <v>20</v>
      </c>
      <c r="FX383" s="151">
        <v>4</v>
      </c>
      <c r="FY383" s="151">
        <v>10</v>
      </c>
      <c r="FZ383" s="151">
        <v>35</v>
      </c>
      <c r="GA383" s="151">
        <v>2</v>
      </c>
      <c r="GB383" s="151">
        <v>1</v>
      </c>
      <c r="GC383" s="151">
        <v>2</v>
      </c>
      <c r="GD383" s="151">
        <v>6</v>
      </c>
      <c r="GE383" s="151">
        <v>7</v>
      </c>
      <c r="GF383" s="151">
        <v>0</v>
      </c>
      <c r="GG383" s="151">
        <v>1</v>
      </c>
      <c r="GH383" s="151">
        <v>9</v>
      </c>
      <c r="GI383" s="151">
        <v>14</v>
      </c>
      <c r="GJ383" s="151">
        <v>6</v>
      </c>
      <c r="GK383" s="151">
        <v>10</v>
      </c>
      <c r="GL383" s="151">
        <v>4</v>
      </c>
      <c r="GM383" s="151">
        <v>1</v>
      </c>
      <c r="GN383" s="151">
        <v>1</v>
      </c>
      <c r="GO383" s="151">
        <v>0</v>
      </c>
      <c r="GP383" s="151">
        <v>1</v>
      </c>
      <c r="GQ383" s="151">
        <v>21</v>
      </c>
      <c r="GR383" s="151">
        <v>4</v>
      </c>
      <c r="GS383" s="151">
        <v>6</v>
      </c>
      <c r="GT383" s="151">
        <v>4</v>
      </c>
      <c r="GU383" s="151">
        <v>3</v>
      </c>
      <c r="GV383" s="151">
        <v>17</v>
      </c>
      <c r="GW383" s="151">
        <v>1</v>
      </c>
      <c r="GX383" s="151">
        <v>20</v>
      </c>
      <c r="GY383" s="151">
        <v>20</v>
      </c>
      <c r="GZ383" s="151">
        <v>3</v>
      </c>
      <c r="HA383" s="151">
        <v>57</v>
      </c>
      <c r="HB383" s="151">
        <v>8</v>
      </c>
      <c r="HC383" s="151">
        <v>5</v>
      </c>
      <c r="HD383" s="151">
        <v>4</v>
      </c>
      <c r="HE383" s="151">
        <v>2</v>
      </c>
      <c r="HF383" s="151">
        <v>9</v>
      </c>
      <c r="HG383" s="151">
        <v>7</v>
      </c>
      <c r="HH383" s="151">
        <v>13</v>
      </c>
      <c r="HI383" s="151">
        <v>6</v>
      </c>
      <c r="HJ383" s="151">
        <v>6</v>
      </c>
      <c r="HK383" s="151">
        <v>7</v>
      </c>
      <c r="HL383" s="151">
        <v>2</v>
      </c>
      <c r="HM383" s="151">
        <v>1</v>
      </c>
      <c r="HN383" s="151">
        <v>5</v>
      </c>
      <c r="HO383" s="151">
        <v>3</v>
      </c>
      <c r="HP383" s="151">
        <v>1</v>
      </c>
      <c r="HQ383" s="151">
        <v>1</v>
      </c>
      <c r="HR383" s="151">
        <v>5</v>
      </c>
      <c r="HS383" s="151">
        <v>1</v>
      </c>
      <c r="HT383" s="151">
        <v>1</v>
      </c>
      <c r="HU383" s="151">
        <v>3</v>
      </c>
      <c r="HV383" s="151">
        <v>7</v>
      </c>
      <c r="HW383" s="151">
        <v>9</v>
      </c>
      <c r="HX383" s="151">
        <v>42</v>
      </c>
      <c r="HY383" s="151">
        <v>6</v>
      </c>
      <c r="HZ383" s="151">
        <v>3</v>
      </c>
      <c r="IA383" s="151">
        <v>4</v>
      </c>
      <c r="IB383" s="151">
        <v>1</v>
      </c>
      <c r="IC383" s="151">
        <v>70</v>
      </c>
      <c r="ID383" s="151">
        <v>2</v>
      </c>
      <c r="IE383" s="151">
        <v>55</v>
      </c>
      <c r="IF383" s="151">
        <v>9</v>
      </c>
      <c r="IG383" s="151">
        <v>3</v>
      </c>
      <c r="IH383" s="151">
        <v>5</v>
      </c>
      <c r="II383" s="151">
        <v>1</v>
      </c>
      <c r="IJ383" s="151">
        <v>4</v>
      </c>
      <c r="IK383" s="151">
        <v>1</v>
      </c>
      <c r="IL383" s="151">
        <v>9</v>
      </c>
      <c r="IM383" s="151">
        <v>42</v>
      </c>
      <c r="IN383" s="151">
        <v>22</v>
      </c>
      <c r="IO383" s="151">
        <v>3</v>
      </c>
      <c r="IP383" s="151">
        <v>7</v>
      </c>
      <c r="IQ383" s="151">
        <v>3</v>
      </c>
      <c r="IR383" s="151">
        <v>5</v>
      </c>
      <c r="IS383" s="151">
        <v>1</v>
      </c>
      <c r="IT383" s="151">
        <v>2</v>
      </c>
      <c r="IU383" s="151">
        <v>1</v>
      </c>
      <c r="IV383" s="151">
        <v>5</v>
      </c>
      <c r="IW383" s="151">
        <v>3</v>
      </c>
      <c r="IX383" s="151">
        <v>4</v>
      </c>
      <c r="IY383" s="151">
        <v>2</v>
      </c>
      <c r="IZ383" s="151">
        <v>0</v>
      </c>
      <c r="JA383" s="151">
        <v>8</v>
      </c>
      <c r="JB383" s="151">
        <v>30</v>
      </c>
      <c r="JC383" s="151">
        <v>7</v>
      </c>
      <c r="JD383" s="151">
        <v>1</v>
      </c>
      <c r="JE383" s="151">
        <v>8</v>
      </c>
      <c r="JF383" s="151">
        <v>6</v>
      </c>
      <c r="JG383" s="151">
        <v>3</v>
      </c>
      <c r="JH383" s="151">
        <v>83</v>
      </c>
      <c r="JI383" s="151">
        <v>5</v>
      </c>
      <c r="JJ383" s="151">
        <v>2</v>
      </c>
      <c r="JK383" s="151">
        <v>9</v>
      </c>
      <c r="JL383" s="151">
        <v>363</v>
      </c>
      <c r="JM383" s="151">
        <v>474</v>
      </c>
      <c r="JN383" s="151">
        <v>932</v>
      </c>
      <c r="JO383" s="151">
        <v>558</v>
      </c>
      <c r="JP383" s="151">
        <v>598</v>
      </c>
      <c r="JQ383" s="151">
        <v>59</v>
      </c>
      <c r="JR383" s="151">
        <v>443</v>
      </c>
      <c r="JS383" s="151">
        <v>18</v>
      </c>
      <c r="JT383" s="151">
        <v>687</v>
      </c>
      <c r="JU383" s="151">
        <v>39</v>
      </c>
      <c r="JV383" s="151"/>
      <c r="JW383" s="151">
        <v>391</v>
      </c>
      <c r="JX383" s="151">
        <v>151</v>
      </c>
      <c r="JY383" s="151">
        <v>150</v>
      </c>
      <c r="JZ383" s="151">
        <v>104</v>
      </c>
      <c r="KA383" s="151">
        <v>63</v>
      </c>
      <c r="KB383" s="151">
        <v>106</v>
      </c>
      <c r="KC383" s="151">
        <v>66</v>
      </c>
      <c r="KD383" s="151">
        <v>188</v>
      </c>
      <c r="KE383" s="151">
        <v>105</v>
      </c>
      <c r="KF383" s="151">
        <v>69</v>
      </c>
      <c r="KG383" s="151">
        <v>1</v>
      </c>
      <c r="KH383" s="151">
        <v>17</v>
      </c>
      <c r="KI383" s="151">
        <v>124</v>
      </c>
      <c r="KJ383" s="151">
        <v>96</v>
      </c>
      <c r="KK383" s="151">
        <v>7</v>
      </c>
      <c r="KL383" s="151">
        <v>257</v>
      </c>
      <c r="KM383" s="151">
        <v>7</v>
      </c>
      <c r="KN383" s="151">
        <v>17</v>
      </c>
      <c r="KO383" s="151">
        <v>26</v>
      </c>
      <c r="KP383" s="151">
        <v>42</v>
      </c>
      <c r="KQ383" s="151">
        <v>68</v>
      </c>
      <c r="KR383" s="151">
        <v>15</v>
      </c>
      <c r="KS383" s="151">
        <v>212</v>
      </c>
      <c r="KT383" s="151">
        <v>97</v>
      </c>
      <c r="KU383" s="151">
        <v>25</v>
      </c>
      <c r="KV383" s="151">
        <v>4</v>
      </c>
      <c r="KW383" s="151">
        <v>13</v>
      </c>
      <c r="KX383" s="151">
        <v>103</v>
      </c>
      <c r="KY383" s="151">
        <v>340</v>
      </c>
      <c r="KZ383" s="151">
        <v>104</v>
      </c>
      <c r="LA383" s="151">
        <v>2235</v>
      </c>
      <c r="LB383" s="151">
        <v>172</v>
      </c>
      <c r="LC383" s="151">
        <v>0</v>
      </c>
      <c r="LD383" s="151">
        <v>2295</v>
      </c>
      <c r="LE383" s="151">
        <v>5558</v>
      </c>
      <c r="LF383" s="151">
        <v>1671</v>
      </c>
      <c r="LG383" s="151">
        <v>234</v>
      </c>
      <c r="LH383" s="151">
        <v>4</v>
      </c>
      <c r="LI383" s="151">
        <v>2031</v>
      </c>
      <c r="LJ383" s="151">
        <v>74</v>
      </c>
      <c r="LK383" s="151">
        <v>1004</v>
      </c>
      <c r="LL383" s="151"/>
      <c r="LM383" s="151">
        <v>12</v>
      </c>
      <c r="LN383" s="151">
        <v>26670</v>
      </c>
      <c r="LO383" s="151">
        <v>428</v>
      </c>
      <c r="LP383" s="151">
        <v>560</v>
      </c>
      <c r="LQ383" s="151">
        <v>115</v>
      </c>
      <c r="LR383" s="151">
        <v>406</v>
      </c>
      <c r="LS383" s="151">
        <v>1369</v>
      </c>
      <c r="LT383" s="151">
        <v>468</v>
      </c>
      <c r="LU383" s="151">
        <v>3112</v>
      </c>
      <c r="LV383" s="151">
        <v>616</v>
      </c>
      <c r="LW383" s="151">
        <v>1143</v>
      </c>
      <c r="LX383" s="151">
        <v>2388</v>
      </c>
      <c r="LY383" s="151">
        <v>842</v>
      </c>
      <c r="LZ383" s="151">
        <v>254</v>
      </c>
      <c r="MA383" s="151">
        <v>447</v>
      </c>
      <c r="MB383" s="151">
        <v>269</v>
      </c>
      <c r="MC383" s="151">
        <v>145</v>
      </c>
      <c r="MD383" s="151">
        <v>80</v>
      </c>
      <c r="ME383" s="151">
        <v>94</v>
      </c>
      <c r="MF383" s="151">
        <v>180</v>
      </c>
      <c r="MG383" s="151">
        <v>1482</v>
      </c>
      <c r="MH383" s="151">
        <v>2407</v>
      </c>
      <c r="MI383" s="151">
        <v>278</v>
      </c>
      <c r="MJ383" s="151">
        <v>162</v>
      </c>
      <c r="MK383" s="151">
        <v>118</v>
      </c>
      <c r="ML383" s="151">
        <v>408</v>
      </c>
      <c r="MM383" s="151">
        <v>308</v>
      </c>
      <c r="MN383" s="151">
        <v>269</v>
      </c>
      <c r="MO383" s="151">
        <v>223</v>
      </c>
      <c r="MP383" s="151">
        <v>391</v>
      </c>
      <c r="MQ383" s="151">
        <v>19</v>
      </c>
      <c r="MR383" s="151">
        <v>324</v>
      </c>
      <c r="MS383" s="151">
        <v>133</v>
      </c>
      <c r="MT383" s="151">
        <v>3816</v>
      </c>
      <c r="MU383" s="151">
        <v>177</v>
      </c>
      <c r="MV383" s="151">
        <v>124</v>
      </c>
      <c r="MW383" s="151">
        <v>242</v>
      </c>
      <c r="MX383" s="151">
        <v>45</v>
      </c>
      <c r="MY383" s="151">
        <v>160</v>
      </c>
      <c r="MZ383" s="151">
        <v>45</v>
      </c>
      <c r="NA383" s="151">
        <v>8532</v>
      </c>
      <c r="NB383" s="151">
        <v>286</v>
      </c>
      <c r="NC383" s="151">
        <v>43</v>
      </c>
      <c r="ND383" s="151">
        <v>368</v>
      </c>
      <c r="NE383" s="151">
        <v>362</v>
      </c>
      <c r="NF383" s="151">
        <v>1143</v>
      </c>
      <c r="NG383" s="151">
        <v>12</v>
      </c>
      <c r="NH383" s="151">
        <v>25</v>
      </c>
      <c r="NI383" s="151">
        <v>6</v>
      </c>
      <c r="NJ383" s="151">
        <v>68</v>
      </c>
      <c r="NK383" s="151">
        <v>30</v>
      </c>
      <c r="NL383" s="151">
        <v>12</v>
      </c>
      <c r="NM383" s="151">
        <v>69</v>
      </c>
      <c r="NN383" s="151">
        <v>59</v>
      </c>
      <c r="NO383" s="151">
        <v>148</v>
      </c>
      <c r="NP383" s="151">
        <v>939</v>
      </c>
      <c r="NQ383" s="151">
        <v>878</v>
      </c>
      <c r="NR383" s="151">
        <v>188</v>
      </c>
      <c r="NS383" s="151">
        <v>55</v>
      </c>
      <c r="NT383" s="151">
        <v>13</v>
      </c>
      <c r="NU383" s="151">
        <v>60</v>
      </c>
      <c r="NV383" s="151">
        <v>14</v>
      </c>
      <c r="NW383" s="151">
        <v>147</v>
      </c>
      <c r="NX383" s="151">
        <v>0</v>
      </c>
      <c r="NY383" s="151">
        <v>29</v>
      </c>
      <c r="NZ383" s="151">
        <v>63</v>
      </c>
      <c r="OA383" s="151">
        <v>42</v>
      </c>
      <c r="OB383" s="151">
        <v>264</v>
      </c>
      <c r="OC383" s="151">
        <v>75</v>
      </c>
      <c r="OD383" s="151"/>
      <c r="OE383" s="151">
        <v>226</v>
      </c>
      <c r="OF383" s="151">
        <v>117</v>
      </c>
      <c r="OG383" s="151">
        <v>15</v>
      </c>
      <c r="OH383" s="151">
        <v>28</v>
      </c>
      <c r="OI383" s="151">
        <v>13</v>
      </c>
      <c r="OJ383" s="151">
        <v>89</v>
      </c>
      <c r="OK383" s="151">
        <v>158</v>
      </c>
      <c r="OL383" s="151">
        <v>594</v>
      </c>
      <c r="OM383" s="151">
        <v>10</v>
      </c>
      <c r="ON383" s="151">
        <v>5</v>
      </c>
      <c r="OO383" s="152">
        <v>270</v>
      </c>
      <c r="OP383" s="142">
        <v>93153</v>
      </c>
      <c r="OQ383" s="153">
        <v>279233</v>
      </c>
      <c r="OR383" s="151"/>
      <c r="OS383" s="151"/>
      <c r="OT383" s="151"/>
      <c r="OU383" s="151"/>
      <c r="OV383" s="151"/>
      <c r="OW383" s="151">
        <v>1177</v>
      </c>
      <c r="OX383" s="151"/>
      <c r="OY383" s="151"/>
      <c r="OZ383" s="151"/>
      <c r="PA383" s="151"/>
      <c r="PB383" s="151"/>
      <c r="PC383" s="151"/>
      <c r="PD383" s="151"/>
      <c r="PE383" s="151"/>
      <c r="PF383" s="151"/>
      <c r="PG383" s="151"/>
      <c r="PH383" s="151"/>
      <c r="PI383" s="151"/>
      <c r="PJ383" s="154"/>
      <c r="PK383" s="142">
        <v>280411</v>
      </c>
      <c r="PL383" s="142">
        <v>373564</v>
      </c>
    </row>
    <row r="384" spans="1:428" ht="15" x14ac:dyDescent="0.25">
      <c r="A384" s="156">
        <v>722211</v>
      </c>
      <c r="B384" s="157" t="s">
        <v>746</v>
      </c>
      <c r="C384" s="147" t="s">
        <v>560</v>
      </c>
      <c r="D384" s="153">
        <v>4</v>
      </c>
      <c r="E384" s="151">
        <v>7</v>
      </c>
      <c r="F384" s="151">
        <v>3</v>
      </c>
      <c r="G384" s="151">
        <v>6</v>
      </c>
      <c r="H384" s="151">
        <v>4</v>
      </c>
      <c r="I384" s="151">
        <v>3</v>
      </c>
      <c r="J384" s="151">
        <v>13</v>
      </c>
      <c r="K384" s="151">
        <v>1</v>
      </c>
      <c r="L384" s="151">
        <v>6</v>
      </c>
      <c r="M384" s="151">
        <v>4</v>
      </c>
      <c r="N384" s="151">
        <v>1</v>
      </c>
      <c r="O384" s="151">
        <v>1</v>
      </c>
      <c r="P384" s="151">
        <v>3</v>
      </c>
      <c r="Q384" s="151">
        <v>1</v>
      </c>
      <c r="R384" s="151">
        <v>2</v>
      </c>
      <c r="S384" s="151">
        <v>7</v>
      </c>
      <c r="T384" s="151">
        <v>1</v>
      </c>
      <c r="U384" s="151">
        <v>1</v>
      </c>
      <c r="V384" s="151">
        <v>2</v>
      </c>
      <c r="W384" s="151">
        <v>2</v>
      </c>
      <c r="X384" s="151">
        <v>293</v>
      </c>
      <c r="Y384" s="151">
        <v>123</v>
      </c>
      <c r="Z384" s="151">
        <v>35</v>
      </c>
      <c r="AA384" s="151">
        <v>3</v>
      </c>
      <c r="AB384" s="151"/>
      <c r="AC384" s="151"/>
      <c r="AD384" s="151">
        <v>57</v>
      </c>
      <c r="AE384" s="151">
        <v>6</v>
      </c>
      <c r="AF384" s="151"/>
      <c r="AG384" s="151"/>
      <c r="AH384" s="151"/>
      <c r="AI384" s="151"/>
      <c r="AJ384" s="151"/>
      <c r="AK384" s="151"/>
      <c r="AL384" s="151"/>
      <c r="AM384" s="151">
        <v>70</v>
      </c>
      <c r="AN384" s="151">
        <v>20</v>
      </c>
      <c r="AO384" s="151">
        <v>8</v>
      </c>
      <c r="AP384" s="151">
        <v>8</v>
      </c>
      <c r="AQ384" s="151">
        <v>12</v>
      </c>
      <c r="AR384" s="151">
        <v>2</v>
      </c>
      <c r="AS384" s="151">
        <v>20</v>
      </c>
      <c r="AT384" s="151">
        <v>3</v>
      </c>
      <c r="AU384" s="151">
        <v>34</v>
      </c>
      <c r="AV384" s="151">
        <v>2</v>
      </c>
      <c r="AW384" s="151">
        <v>10</v>
      </c>
      <c r="AX384" s="151">
        <v>1</v>
      </c>
      <c r="AY384" s="151">
        <v>2</v>
      </c>
      <c r="AZ384" s="151">
        <v>3</v>
      </c>
      <c r="BA384" s="151">
        <v>1</v>
      </c>
      <c r="BB384" s="151">
        <v>4</v>
      </c>
      <c r="BC384" s="151">
        <v>5</v>
      </c>
      <c r="BD384" s="151">
        <v>35</v>
      </c>
      <c r="BE384" s="151">
        <v>8</v>
      </c>
      <c r="BF384" s="151">
        <v>1</v>
      </c>
      <c r="BG384" s="151">
        <v>0</v>
      </c>
      <c r="BH384" s="151">
        <v>7</v>
      </c>
      <c r="BI384" s="151">
        <v>1</v>
      </c>
      <c r="BJ384" s="151">
        <v>3</v>
      </c>
      <c r="BK384" s="151">
        <v>4</v>
      </c>
      <c r="BL384" s="151">
        <v>7</v>
      </c>
      <c r="BM384" s="151">
        <v>9</v>
      </c>
      <c r="BN384" s="151">
        <v>3</v>
      </c>
      <c r="BO384" s="151">
        <v>4</v>
      </c>
      <c r="BP384" s="151">
        <v>6</v>
      </c>
      <c r="BQ384" s="151">
        <v>5</v>
      </c>
      <c r="BR384" s="151">
        <v>27</v>
      </c>
      <c r="BS384" s="151">
        <v>18</v>
      </c>
      <c r="BT384" s="151">
        <v>3</v>
      </c>
      <c r="BU384" s="151">
        <v>4</v>
      </c>
      <c r="BV384" s="151">
        <v>3</v>
      </c>
      <c r="BW384" s="151">
        <v>5</v>
      </c>
      <c r="BX384" s="151">
        <v>5</v>
      </c>
      <c r="BY384" s="151">
        <v>25</v>
      </c>
      <c r="BZ384" s="151">
        <v>19</v>
      </c>
      <c r="CA384" s="151">
        <v>14</v>
      </c>
      <c r="CB384" s="151">
        <v>0</v>
      </c>
      <c r="CC384" s="151">
        <v>9</v>
      </c>
      <c r="CD384" s="151">
        <v>1</v>
      </c>
      <c r="CE384" s="151">
        <v>2</v>
      </c>
      <c r="CF384" s="151">
        <v>1</v>
      </c>
      <c r="CG384" s="151">
        <v>4</v>
      </c>
      <c r="CH384" s="151">
        <v>8</v>
      </c>
      <c r="CI384" s="151">
        <v>3</v>
      </c>
      <c r="CJ384" s="151">
        <v>5</v>
      </c>
      <c r="CK384" s="151">
        <v>10</v>
      </c>
      <c r="CL384" s="151">
        <v>4</v>
      </c>
      <c r="CM384" s="151">
        <v>12</v>
      </c>
      <c r="CN384" s="151">
        <v>3</v>
      </c>
      <c r="CO384" s="151">
        <v>2</v>
      </c>
      <c r="CP384" s="151">
        <v>10</v>
      </c>
      <c r="CQ384" s="151">
        <v>3</v>
      </c>
      <c r="CR384" s="151">
        <v>9</v>
      </c>
      <c r="CS384" s="151">
        <v>1</v>
      </c>
      <c r="CT384" s="151">
        <v>2</v>
      </c>
      <c r="CU384" s="151">
        <v>4</v>
      </c>
      <c r="CV384" s="151">
        <v>4</v>
      </c>
      <c r="CW384" s="151">
        <v>3</v>
      </c>
      <c r="CX384" s="151">
        <v>0</v>
      </c>
      <c r="CY384" s="151">
        <v>0</v>
      </c>
      <c r="CZ384" s="151">
        <v>2</v>
      </c>
      <c r="DA384" s="151">
        <v>14</v>
      </c>
      <c r="DB384" s="151">
        <v>3</v>
      </c>
      <c r="DC384" s="151">
        <v>5</v>
      </c>
      <c r="DD384" s="151">
        <v>6</v>
      </c>
      <c r="DE384" s="151">
        <v>6</v>
      </c>
      <c r="DF384" s="151">
        <v>4</v>
      </c>
      <c r="DG384" s="151">
        <v>1</v>
      </c>
      <c r="DH384" s="151">
        <v>7</v>
      </c>
      <c r="DI384" s="151">
        <v>2</v>
      </c>
      <c r="DJ384" s="151">
        <v>0</v>
      </c>
      <c r="DK384" s="151">
        <v>0</v>
      </c>
      <c r="DL384" s="151">
        <v>0</v>
      </c>
      <c r="DM384" s="151">
        <v>0</v>
      </c>
      <c r="DN384" s="151">
        <v>0</v>
      </c>
      <c r="DO384" s="151">
        <v>0</v>
      </c>
      <c r="DP384" s="151">
        <v>0</v>
      </c>
      <c r="DQ384" s="151">
        <v>0</v>
      </c>
      <c r="DR384" s="151">
        <v>0</v>
      </c>
      <c r="DS384" s="151">
        <v>9</v>
      </c>
      <c r="DT384" s="151">
        <v>1</v>
      </c>
      <c r="DU384" s="151">
        <v>0</v>
      </c>
      <c r="DV384" s="151">
        <v>1</v>
      </c>
      <c r="DW384" s="151">
        <v>0</v>
      </c>
      <c r="DX384" s="151">
        <v>1</v>
      </c>
      <c r="DY384" s="151">
        <v>3</v>
      </c>
      <c r="DZ384" s="151">
        <v>1</v>
      </c>
      <c r="EA384" s="151">
        <v>3</v>
      </c>
      <c r="EB384" s="151">
        <v>1</v>
      </c>
      <c r="EC384" s="151">
        <v>0</v>
      </c>
      <c r="ED384" s="151">
        <v>0</v>
      </c>
      <c r="EE384" s="151">
        <v>4</v>
      </c>
      <c r="EF384" s="151">
        <v>0</v>
      </c>
      <c r="EG384" s="151">
        <v>2</v>
      </c>
      <c r="EH384" s="151">
        <v>0</v>
      </c>
      <c r="EI384" s="151">
        <v>0</v>
      </c>
      <c r="EJ384" s="151">
        <v>1</v>
      </c>
      <c r="EK384" s="151">
        <v>0</v>
      </c>
      <c r="EL384" s="151">
        <v>1</v>
      </c>
      <c r="EM384" s="151">
        <v>0</v>
      </c>
      <c r="EN384" s="151">
        <v>2</v>
      </c>
      <c r="EO384" s="151">
        <v>2</v>
      </c>
      <c r="EP384" s="151">
        <v>0</v>
      </c>
      <c r="EQ384" s="151">
        <v>4</v>
      </c>
      <c r="ER384" s="151">
        <v>4</v>
      </c>
      <c r="ES384" s="151">
        <v>5</v>
      </c>
      <c r="ET384" s="151">
        <v>1</v>
      </c>
      <c r="EU384" s="151">
        <v>6</v>
      </c>
      <c r="EV384" s="151">
        <v>3</v>
      </c>
      <c r="EW384" s="151">
        <v>0</v>
      </c>
      <c r="EX384" s="151">
        <v>6</v>
      </c>
      <c r="EY384" s="151">
        <v>7</v>
      </c>
      <c r="EZ384" s="151">
        <v>6</v>
      </c>
      <c r="FA384" s="151">
        <v>7</v>
      </c>
      <c r="FB384" s="151">
        <v>9</v>
      </c>
      <c r="FC384" s="151">
        <v>18</v>
      </c>
      <c r="FD384" s="151">
        <v>12</v>
      </c>
      <c r="FE384" s="151">
        <v>8</v>
      </c>
      <c r="FF384" s="151">
        <v>4</v>
      </c>
      <c r="FG384" s="151">
        <v>10</v>
      </c>
      <c r="FH384" s="151">
        <v>10</v>
      </c>
      <c r="FI384" s="151">
        <v>0</v>
      </c>
      <c r="FJ384" s="151"/>
      <c r="FK384" s="151">
        <v>12</v>
      </c>
      <c r="FL384" s="151">
        <v>8</v>
      </c>
      <c r="FM384" s="151">
        <v>2</v>
      </c>
      <c r="FN384" s="151">
        <v>1</v>
      </c>
      <c r="FO384" s="151"/>
      <c r="FP384" s="151">
        <v>0</v>
      </c>
      <c r="FQ384" s="151">
        <v>13</v>
      </c>
      <c r="FR384" s="151">
        <v>4</v>
      </c>
      <c r="FS384" s="151">
        <v>2</v>
      </c>
      <c r="FT384" s="151">
        <v>5</v>
      </c>
      <c r="FU384" s="151">
        <v>3</v>
      </c>
      <c r="FV384" s="151">
        <v>3</v>
      </c>
      <c r="FW384" s="151">
        <v>18</v>
      </c>
      <c r="FX384" s="151">
        <v>4</v>
      </c>
      <c r="FY384" s="151">
        <v>9</v>
      </c>
      <c r="FZ384" s="151">
        <v>33</v>
      </c>
      <c r="GA384" s="151">
        <v>2</v>
      </c>
      <c r="GB384" s="151">
        <v>1</v>
      </c>
      <c r="GC384" s="151">
        <v>2</v>
      </c>
      <c r="GD384" s="151">
        <v>6</v>
      </c>
      <c r="GE384" s="151">
        <v>6</v>
      </c>
      <c r="GF384" s="151">
        <v>0</v>
      </c>
      <c r="GG384" s="151">
        <v>1</v>
      </c>
      <c r="GH384" s="151">
        <v>8</v>
      </c>
      <c r="GI384" s="151">
        <v>11</v>
      </c>
      <c r="GJ384" s="151">
        <v>5</v>
      </c>
      <c r="GK384" s="151">
        <v>9</v>
      </c>
      <c r="GL384" s="151">
        <v>4</v>
      </c>
      <c r="GM384" s="151">
        <v>1</v>
      </c>
      <c r="GN384" s="151">
        <v>1</v>
      </c>
      <c r="GO384" s="151">
        <v>0</v>
      </c>
      <c r="GP384" s="151">
        <v>1</v>
      </c>
      <c r="GQ384" s="151">
        <v>11</v>
      </c>
      <c r="GR384" s="151">
        <v>3</v>
      </c>
      <c r="GS384" s="151">
        <v>5</v>
      </c>
      <c r="GT384" s="151">
        <v>3</v>
      </c>
      <c r="GU384" s="151">
        <v>3</v>
      </c>
      <c r="GV384" s="151">
        <v>15</v>
      </c>
      <c r="GW384" s="151">
        <v>1</v>
      </c>
      <c r="GX384" s="151">
        <v>18</v>
      </c>
      <c r="GY384" s="151">
        <v>19</v>
      </c>
      <c r="GZ384" s="151">
        <v>3</v>
      </c>
      <c r="HA384" s="151">
        <v>53</v>
      </c>
      <c r="HB384" s="151">
        <v>8</v>
      </c>
      <c r="HC384" s="151">
        <v>4</v>
      </c>
      <c r="HD384" s="151">
        <v>3</v>
      </c>
      <c r="HE384" s="151">
        <v>2</v>
      </c>
      <c r="HF384" s="151">
        <v>8</v>
      </c>
      <c r="HG384" s="151">
        <v>6</v>
      </c>
      <c r="HH384" s="151">
        <v>12</v>
      </c>
      <c r="HI384" s="151">
        <v>5</v>
      </c>
      <c r="HJ384" s="151">
        <v>5</v>
      </c>
      <c r="HK384" s="151">
        <v>4</v>
      </c>
      <c r="HL384" s="151">
        <v>2</v>
      </c>
      <c r="HM384" s="151">
        <v>1</v>
      </c>
      <c r="HN384" s="151">
        <v>4</v>
      </c>
      <c r="HO384" s="151">
        <v>3</v>
      </c>
      <c r="HP384" s="151">
        <v>1</v>
      </c>
      <c r="HQ384" s="151">
        <v>1</v>
      </c>
      <c r="HR384" s="151">
        <v>4</v>
      </c>
      <c r="HS384" s="151">
        <v>1</v>
      </c>
      <c r="HT384" s="151">
        <v>0</v>
      </c>
      <c r="HU384" s="151">
        <v>3</v>
      </c>
      <c r="HV384" s="151">
        <v>6</v>
      </c>
      <c r="HW384" s="151">
        <v>8</v>
      </c>
      <c r="HX384" s="151">
        <v>39</v>
      </c>
      <c r="HY384" s="151">
        <v>6</v>
      </c>
      <c r="HZ384" s="151">
        <v>2</v>
      </c>
      <c r="IA384" s="151">
        <v>3</v>
      </c>
      <c r="IB384" s="151">
        <v>1</v>
      </c>
      <c r="IC384" s="151">
        <v>67</v>
      </c>
      <c r="ID384" s="151">
        <v>1</v>
      </c>
      <c r="IE384" s="151">
        <v>53</v>
      </c>
      <c r="IF384" s="151">
        <v>8</v>
      </c>
      <c r="IG384" s="151">
        <v>2</v>
      </c>
      <c r="IH384" s="151">
        <v>2</v>
      </c>
      <c r="II384" s="151">
        <v>1</v>
      </c>
      <c r="IJ384" s="151">
        <v>1</v>
      </c>
      <c r="IK384" s="151">
        <v>1</v>
      </c>
      <c r="IL384" s="151">
        <v>8</v>
      </c>
      <c r="IM384" s="151">
        <v>38</v>
      </c>
      <c r="IN384" s="151">
        <v>20</v>
      </c>
      <c r="IO384" s="151">
        <v>3</v>
      </c>
      <c r="IP384" s="151">
        <v>3</v>
      </c>
      <c r="IQ384" s="151">
        <v>3</v>
      </c>
      <c r="IR384" s="151">
        <v>5</v>
      </c>
      <c r="IS384" s="151">
        <v>1</v>
      </c>
      <c r="IT384" s="151">
        <v>2</v>
      </c>
      <c r="IU384" s="151">
        <v>1</v>
      </c>
      <c r="IV384" s="151">
        <v>4</v>
      </c>
      <c r="IW384" s="151">
        <v>2</v>
      </c>
      <c r="IX384" s="151">
        <v>4</v>
      </c>
      <c r="IY384" s="151">
        <v>2</v>
      </c>
      <c r="IZ384" s="151">
        <v>0</v>
      </c>
      <c r="JA384" s="151">
        <v>6</v>
      </c>
      <c r="JB384" s="151">
        <v>27</v>
      </c>
      <c r="JC384" s="151">
        <v>6</v>
      </c>
      <c r="JD384" s="151">
        <v>2</v>
      </c>
      <c r="JE384" s="151">
        <v>8</v>
      </c>
      <c r="JF384" s="151">
        <v>5</v>
      </c>
      <c r="JG384" s="151">
        <v>2</v>
      </c>
      <c r="JH384" s="151">
        <v>80</v>
      </c>
      <c r="JI384" s="151">
        <v>5</v>
      </c>
      <c r="JJ384" s="151">
        <v>3</v>
      </c>
      <c r="JK384" s="151">
        <v>8</v>
      </c>
      <c r="JL384" s="151"/>
      <c r="JM384" s="151">
        <v>410</v>
      </c>
      <c r="JN384" s="151">
        <v>572</v>
      </c>
      <c r="JO384" s="151">
        <v>393</v>
      </c>
      <c r="JP384" s="151">
        <v>364</v>
      </c>
      <c r="JQ384" s="151">
        <v>36</v>
      </c>
      <c r="JR384" s="151">
        <v>272</v>
      </c>
      <c r="JS384" s="151">
        <v>12</v>
      </c>
      <c r="JT384" s="151">
        <v>423</v>
      </c>
      <c r="JU384" s="151">
        <v>6</v>
      </c>
      <c r="JV384" s="151"/>
      <c r="JW384" s="151">
        <v>174</v>
      </c>
      <c r="JX384" s="151">
        <v>86</v>
      </c>
      <c r="JY384" s="151">
        <v>85</v>
      </c>
      <c r="JZ384" s="151">
        <v>44</v>
      </c>
      <c r="KA384" s="151">
        <v>40</v>
      </c>
      <c r="KB384" s="151">
        <v>45</v>
      </c>
      <c r="KC384" s="151">
        <v>41</v>
      </c>
      <c r="KD384" s="151">
        <v>98</v>
      </c>
      <c r="KE384" s="151">
        <v>64</v>
      </c>
      <c r="KF384" s="151">
        <v>41</v>
      </c>
      <c r="KG384" s="151">
        <v>1</v>
      </c>
      <c r="KH384" s="151">
        <v>0</v>
      </c>
      <c r="KI384" s="151">
        <v>71</v>
      </c>
      <c r="KJ384" s="151">
        <v>46</v>
      </c>
      <c r="KK384" s="151">
        <v>9</v>
      </c>
      <c r="KL384" s="151">
        <v>24</v>
      </c>
      <c r="KM384" s="151">
        <v>4</v>
      </c>
      <c r="KN384" s="151">
        <v>7</v>
      </c>
      <c r="KO384" s="151">
        <v>6</v>
      </c>
      <c r="KP384" s="151">
        <v>7</v>
      </c>
      <c r="KQ384" s="151">
        <v>13</v>
      </c>
      <c r="KR384" s="151">
        <v>3</v>
      </c>
      <c r="KS384" s="151">
        <v>71</v>
      </c>
      <c r="KT384" s="151">
        <v>25</v>
      </c>
      <c r="KU384" s="151">
        <v>5</v>
      </c>
      <c r="KV384" s="151">
        <v>1</v>
      </c>
      <c r="KW384" s="151">
        <v>2</v>
      </c>
      <c r="KX384" s="151">
        <v>20</v>
      </c>
      <c r="KY384" s="151">
        <v>67</v>
      </c>
      <c r="KZ384" s="151">
        <v>12</v>
      </c>
      <c r="LA384" s="151">
        <v>224</v>
      </c>
      <c r="LB384" s="151">
        <v>16</v>
      </c>
      <c r="LC384" s="151">
        <v>0</v>
      </c>
      <c r="LD384" s="151">
        <v>529</v>
      </c>
      <c r="LE384" s="151">
        <v>2132</v>
      </c>
      <c r="LF384" s="151">
        <v>612</v>
      </c>
      <c r="LG384" s="151">
        <v>60</v>
      </c>
      <c r="LH384" s="151"/>
      <c r="LI384" s="151">
        <v>1239</v>
      </c>
      <c r="LJ384" s="151">
        <v>9</v>
      </c>
      <c r="LK384" s="151">
        <v>429</v>
      </c>
      <c r="LL384" s="151"/>
      <c r="LM384" s="151">
        <v>1</v>
      </c>
      <c r="LN384" s="151">
        <v>11683</v>
      </c>
      <c r="LO384" s="151">
        <v>146</v>
      </c>
      <c r="LP384" s="151">
        <v>174</v>
      </c>
      <c r="LQ384" s="151">
        <v>32</v>
      </c>
      <c r="LR384" s="151">
        <v>297</v>
      </c>
      <c r="LS384" s="151">
        <v>450</v>
      </c>
      <c r="LT384" s="151">
        <v>141</v>
      </c>
      <c r="LU384" s="151">
        <v>1382</v>
      </c>
      <c r="LV384" s="151">
        <v>128</v>
      </c>
      <c r="LW384" s="151">
        <v>400</v>
      </c>
      <c r="LX384" s="151">
        <v>816</v>
      </c>
      <c r="LY384" s="151">
        <v>299</v>
      </c>
      <c r="LZ384" s="151">
        <v>88</v>
      </c>
      <c r="MA384" s="151">
        <v>142</v>
      </c>
      <c r="MB384" s="151">
        <v>129</v>
      </c>
      <c r="MC384" s="151">
        <v>163</v>
      </c>
      <c r="MD384" s="151">
        <v>80</v>
      </c>
      <c r="ME384" s="151">
        <v>33</v>
      </c>
      <c r="MF384" s="151">
        <v>44</v>
      </c>
      <c r="MG384" s="151">
        <v>622</v>
      </c>
      <c r="MH384" s="151">
        <v>573</v>
      </c>
      <c r="MI384" s="151">
        <v>151</v>
      </c>
      <c r="MJ384" s="151">
        <v>44</v>
      </c>
      <c r="MK384" s="151">
        <v>33</v>
      </c>
      <c r="ML384" s="151">
        <v>99</v>
      </c>
      <c r="MM384" s="151">
        <v>86</v>
      </c>
      <c r="MN384" s="151">
        <v>61</v>
      </c>
      <c r="MO384" s="151">
        <v>150</v>
      </c>
      <c r="MP384" s="151">
        <v>91</v>
      </c>
      <c r="MQ384" s="151">
        <v>31</v>
      </c>
      <c r="MR384" s="151">
        <v>34</v>
      </c>
      <c r="MS384" s="151">
        <v>35</v>
      </c>
      <c r="MT384" s="151">
        <v>1506</v>
      </c>
      <c r="MU384" s="151">
        <v>53</v>
      </c>
      <c r="MV384" s="151">
        <v>36</v>
      </c>
      <c r="MW384" s="151">
        <v>80</v>
      </c>
      <c r="MX384" s="151">
        <v>12</v>
      </c>
      <c r="MY384" s="151">
        <v>57</v>
      </c>
      <c r="MZ384" s="151">
        <v>11</v>
      </c>
      <c r="NA384" s="151">
        <v>1489</v>
      </c>
      <c r="NB384" s="151">
        <v>109</v>
      </c>
      <c r="NC384" s="151">
        <v>13</v>
      </c>
      <c r="ND384" s="151">
        <v>85</v>
      </c>
      <c r="NE384" s="151">
        <v>15</v>
      </c>
      <c r="NF384" s="151">
        <v>50</v>
      </c>
      <c r="NG384" s="151">
        <v>4</v>
      </c>
      <c r="NH384" s="151">
        <v>4</v>
      </c>
      <c r="NI384" s="151">
        <v>2</v>
      </c>
      <c r="NJ384" s="151">
        <v>14</v>
      </c>
      <c r="NK384" s="151">
        <v>1</v>
      </c>
      <c r="NL384" s="151">
        <v>4</v>
      </c>
      <c r="NM384" s="151">
        <v>3</v>
      </c>
      <c r="NN384" s="151">
        <v>29</v>
      </c>
      <c r="NO384" s="151">
        <v>120</v>
      </c>
      <c r="NP384" s="151">
        <v>260</v>
      </c>
      <c r="NQ384" s="151">
        <v>851</v>
      </c>
      <c r="NR384" s="151">
        <v>93</v>
      </c>
      <c r="NS384" s="151">
        <v>24</v>
      </c>
      <c r="NT384" s="151">
        <v>4</v>
      </c>
      <c r="NU384" s="151">
        <v>24</v>
      </c>
      <c r="NV384" s="151">
        <v>6</v>
      </c>
      <c r="NW384" s="151">
        <v>59</v>
      </c>
      <c r="NX384" s="151">
        <v>0</v>
      </c>
      <c r="NY384" s="151">
        <v>12</v>
      </c>
      <c r="NZ384" s="151">
        <v>21</v>
      </c>
      <c r="OA384" s="151">
        <v>33</v>
      </c>
      <c r="OB384" s="151">
        <v>49</v>
      </c>
      <c r="OC384" s="151">
        <v>34</v>
      </c>
      <c r="OD384" s="151"/>
      <c r="OE384" s="151">
        <v>254</v>
      </c>
      <c r="OF384" s="151">
        <v>133</v>
      </c>
      <c r="OG384" s="151">
        <v>25</v>
      </c>
      <c r="OH384" s="151">
        <v>43</v>
      </c>
      <c r="OI384" s="151">
        <v>7</v>
      </c>
      <c r="OJ384" s="151">
        <v>1265</v>
      </c>
      <c r="OK384" s="151">
        <v>1363</v>
      </c>
      <c r="OL384" s="151">
        <v>1088</v>
      </c>
      <c r="OM384" s="151">
        <v>5</v>
      </c>
      <c r="ON384" s="151">
        <v>1</v>
      </c>
      <c r="OO384" s="152">
        <v>134</v>
      </c>
      <c r="OP384" s="142">
        <v>39130</v>
      </c>
      <c r="OQ384" s="153">
        <v>344723</v>
      </c>
      <c r="OR384" s="151"/>
      <c r="OS384" s="151"/>
      <c r="OT384" s="151"/>
      <c r="OU384" s="151"/>
      <c r="OV384" s="151"/>
      <c r="OW384" s="151">
        <v>1130</v>
      </c>
      <c r="OX384" s="151"/>
      <c r="OY384" s="151"/>
      <c r="OZ384" s="151"/>
      <c r="PA384" s="151"/>
      <c r="PB384" s="151"/>
      <c r="PC384" s="151"/>
      <c r="PD384" s="151"/>
      <c r="PE384" s="151"/>
      <c r="PF384" s="151"/>
      <c r="PG384" s="151"/>
      <c r="PH384" s="151"/>
      <c r="PI384" s="151"/>
      <c r="PJ384" s="154"/>
      <c r="PK384" s="142">
        <v>345854</v>
      </c>
      <c r="PL384" s="142">
        <v>384984</v>
      </c>
    </row>
    <row r="385" spans="1:428" ht="15" x14ac:dyDescent="0.25">
      <c r="A385" s="156" t="s">
        <v>661</v>
      </c>
      <c r="B385" s="157" t="s">
        <v>746</v>
      </c>
      <c r="C385" s="147" t="s">
        <v>561</v>
      </c>
      <c r="D385" s="153">
        <v>4</v>
      </c>
      <c r="E385" s="151">
        <v>7</v>
      </c>
      <c r="F385" s="151">
        <v>1</v>
      </c>
      <c r="G385" s="151">
        <v>1</v>
      </c>
      <c r="H385" s="151">
        <v>2</v>
      </c>
      <c r="I385" s="151">
        <v>0</v>
      </c>
      <c r="J385" s="151">
        <v>13</v>
      </c>
      <c r="K385" s="151">
        <v>0</v>
      </c>
      <c r="L385" s="151">
        <v>4</v>
      </c>
      <c r="M385" s="151">
        <v>3</v>
      </c>
      <c r="N385" s="151"/>
      <c r="O385" s="151"/>
      <c r="P385" s="151"/>
      <c r="Q385" s="151">
        <v>0</v>
      </c>
      <c r="R385" s="151"/>
      <c r="S385" s="151"/>
      <c r="T385" s="151"/>
      <c r="U385" s="151"/>
      <c r="V385" s="151"/>
      <c r="W385" s="151">
        <v>1</v>
      </c>
      <c r="X385" s="151">
        <v>23</v>
      </c>
      <c r="Y385" s="151">
        <v>74</v>
      </c>
      <c r="Z385" s="151">
        <v>29</v>
      </c>
      <c r="AA385" s="151"/>
      <c r="AB385" s="151">
        <v>0</v>
      </c>
      <c r="AC385" s="151">
        <v>0</v>
      </c>
      <c r="AD385" s="151">
        <v>24</v>
      </c>
      <c r="AE385" s="151">
        <v>2</v>
      </c>
      <c r="AF385" s="151">
        <v>6</v>
      </c>
      <c r="AG385" s="151">
        <v>1</v>
      </c>
      <c r="AH385" s="151">
        <v>15</v>
      </c>
      <c r="AI385" s="151">
        <v>4</v>
      </c>
      <c r="AJ385" s="151">
        <v>1</v>
      </c>
      <c r="AK385" s="151"/>
      <c r="AL385" s="151">
        <v>40</v>
      </c>
      <c r="AM385" s="151">
        <v>11</v>
      </c>
      <c r="AN385" s="151">
        <v>5</v>
      </c>
      <c r="AO385" s="151"/>
      <c r="AP385" s="151">
        <v>2</v>
      </c>
      <c r="AQ385" s="151">
        <v>0</v>
      </c>
      <c r="AR385" s="151"/>
      <c r="AS385" s="151">
        <v>5</v>
      </c>
      <c r="AT385" s="151"/>
      <c r="AU385" s="151">
        <v>9</v>
      </c>
      <c r="AV385" s="151">
        <v>0</v>
      </c>
      <c r="AW385" s="151">
        <v>3</v>
      </c>
      <c r="AX385" s="151"/>
      <c r="AY385" s="151"/>
      <c r="AZ385" s="151"/>
      <c r="BA385" s="151"/>
      <c r="BB385" s="151"/>
      <c r="BC385" s="151"/>
      <c r="BD385" s="151">
        <v>10</v>
      </c>
      <c r="BE385" s="151">
        <v>0</v>
      </c>
      <c r="BF385" s="151"/>
      <c r="BG385" s="151"/>
      <c r="BH385" s="151">
        <v>0</v>
      </c>
      <c r="BI385" s="151"/>
      <c r="BJ385" s="151">
        <v>0</v>
      </c>
      <c r="BK385" s="151">
        <v>0</v>
      </c>
      <c r="BL385" s="151">
        <v>1</v>
      </c>
      <c r="BM385" s="151">
        <v>1</v>
      </c>
      <c r="BN385" s="151"/>
      <c r="BO385" s="151">
        <v>0</v>
      </c>
      <c r="BP385" s="151">
        <v>0</v>
      </c>
      <c r="BQ385" s="151">
        <v>0</v>
      </c>
      <c r="BR385" s="151">
        <v>8</v>
      </c>
      <c r="BS385" s="151">
        <v>5</v>
      </c>
      <c r="BT385" s="151"/>
      <c r="BU385" s="151">
        <v>0</v>
      </c>
      <c r="BV385" s="151"/>
      <c r="BW385" s="151">
        <v>0</v>
      </c>
      <c r="BX385" s="151">
        <v>0</v>
      </c>
      <c r="BY385" s="151">
        <v>7</v>
      </c>
      <c r="BZ385" s="151">
        <v>5</v>
      </c>
      <c r="CA385" s="151">
        <v>4</v>
      </c>
      <c r="CB385" s="151"/>
      <c r="CC385" s="151">
        <v>2</v>
      </c>
      <c r="CD385" s="151"/>
      <c r="CE385" s="151">
        <v>0</v>
      </c>
      <c r="CF385" s="151"/>
      <c r="CG385" s="151">
        <v>0</v>
      </c>
      <c r="CH385" s="151">
        <v>2</v>
      </c>
      <c r="CI385" s="151"/>
      <c r="CJ385" s="151">
        <v>0</v>
      </c>
      <c r="CK385" s="151">
        <v>3</v>
      </c>
      <c r="CL385" s="151"/>
      <c r="CM385" s="151">
        <v>1</v>
      </c>
      <c r="CN385" s="151"/>
      <c r="CO385" s="151"/>
      <c r="CP385" s="151">
        <v>3</v>
      </c>
      <c r="CQ385" s="151"/>
      <c r="CR385" s="151">
        <v>1</v>
      </c>
      <c r="CS385" s="151"/>
      <c r="CT385" s="151">
        <v>0</v>
      </c>
      <c r="CU385" s="151">
        <v>0</v>
      </c>
      <c r="CV385" s="151">
        <v>0</v>
      </c>
      <c r="CW385" s="151"/>
      <c r="CX385" s="151"/>
      <c r="CY385" s="151"/>
      <c r="CZ385" s="151"/>
      <c r="DA385" s="151">
        <v>4</v>
      </c>
      <c r="DB385" s="151">
        <v>0</v>
      </c>
      <c r="DC385" s="151">
        <v>0</v>
      </c>
      <c r="DD385" s="151">
        <v>0</v>
      </c>
      <c r="DE385" s="151"/>
      <c r="DF385" s="151"/>
      <c r="DG385" s="151"/>
      <c r="DH385" s="151">
        <v>2</v>
      </c>
      <c r="DI385" s="151">
        <v>0</v>
      </c>
      <c r="DJ385" s="151"/>
      <c r="DK385" s="151"/>
      <c r="DL385" s="151"/>
      <c r="DM385" s="151"/>
      <c r="DN385" s="151">
        <v>0</v>
      </c>
      <c r="DO385" s="151"/>
      <c r="DP385" s="151">
        <v>0</v>
      </c>
      <c r="DQ385" s="151"/>
      <c r="DR385" s="151"/>
      <c r="DS385" s="151">
        <v>2</v>
      </c>
      <c r="DT385" s="151">
        <v>0</v>
      </c>
      <c r="DU385" s="151"/>
      <c r="DV385" s="151">
        <v>0</v>
      </c>
      <c r="DW385" s="151"/>
      <c r="DX385" s="151">
        <v>0</v>
      </c>
      <c r="DY385" s="151">
        <v>0</v>
      </c>
      <c r="DZ385" s="151"/>
      <c r="EA385" s="151">
        <v>0</v>
      </c>
      <c r="EB385" s="151"/>
      <c r="EC385" s="151"/>
      <c r="ED385" s="151"/>
      <c r="EE385" s="151"/>
      <c r="EF385" s="151"/>
      <c r="EG385" s="151"/>
      <c r="EH385" s="151"/>
      <c r="EI385" s="151"/>
      <c r="EJ385" s="151"/>
      <c r="EK385" s="151"/>
      <c r="EL385" s="151"/>
      <c r="EM385" s="151"/>
      <c r="EN385" s="151"/>
      <c r="EO385" s="151"/>
      <c r="EP385" s="151"/>
      <c r="EQ385" s="151">
        <v>0</v>
      </c>
      <c r="ER385" s="151">
        <v>1</v>
      </c>
      <c r="ES385" s="151"/>
      <c r="ET385" s="151"/>
      <c r="EU385" s="151"/>
      <c r="EV385" s="151"/>
      <c r="EW385" s="151"/>
      <c r="EX385" s="151"/>
      <c r="EY385" s="151">
        <v>0</v>
      </c>
      <c r="EZ385" s="151"/>
      <c r="FA385" s="151">
        <v>0</v>
      </c>
      <c r="FB385" s="151"/>
      <c r="FC385" s="151">
        <v>6</v>
      </c>
      <c r="FD385" s="151">
        <v>3</v>
      </c>
      <c r="FE385" s="151"/>
      <c r="FF385" s="151">
        <v>1</v>
      </c>
      <c r="FG385" s="151">
        <v>2</v>
      </c>
      <c r="FH385" s="151">
        <v>1</v>
      </c>
      <c r="FI385" s="151"/>
      <c r="FJ385" s="151"/>
      <c r="FK385" s="151">
        <v>1</v>
      </c>
      <c r="FL385" s="151">
        <v>2</v>
      </c>
      <c r="FM385" s="151"/>
      <c r="FN385" s="151"/>
      <c r="FO385" s="151"/>
      <c r="FP385" s="151"/>
      <c r="FQ385" s="151">
        <v>3</v>
      </c>
      <c r="FR385" s="151"/>
      <c r="FS385" s="151"/>
      <c r="FT385" s="151">
        <v>0</v>
      </c>
      <c r="FU385" s="151"/>
      <c r="FV385" s="151"/>
      <c r="FW385" s="151">
        <v>1</v>
      </c>
      <c r="FX385" s="151">
        <v>1</v>
      </c>
      <c r="FY385" s="151">
        <v>2</v>
      </c>
      <c r="FZ385" s="151">
        <v>10</v>
      </c>
      <c r="GA385" s="151"/>
      <c r="GB385" s="151"/>
      <c r="GC385" s="151"/>
      <c r="GD385" s="151">
        <v>0</v>
      </c>
      <c r="GE385" s="151">
        <v>2</v>
      </c>
      <c r="GF385" s="151"/>
      <c r="GG385" s="151"/>
      <c r="GH385" s="151">
        <v>1</v>
      </c>
      <c r="GI385" s="151">
        <v>3</v>
      </c>
      <c r="GJ385" s="151"/>
      <c r="GK385" s="151">
        <v>3</v>
      </c>
      <c r="GL385" s="151"/>
      <c r="GM385" s="151"/>
      <c r="GN385" s="151"/>
      <c r="GO385" s="151"/>
      <c r="GP385" s="151"/>
      <c r="GQ385" s="151"/>
      <c r="GR385" s="151"/>
      <c r="GS385" s="151"/>
      <c r="GT385" s="151"/>
      <c r="GU385" s="151"/>
      <c r="GV385" s="151">
        <v>3</v>
      </c>
      <c r="GW385" s="151"/>
      <c r="GX385" s="151">
        <v>5</v>
      </c>
      <c r="GY385" s="151">
        <v>5</v>
      </c>
      <c r="GZ385" s="151"/>
      <c r="HA385" s="151">
        <v>14</v>
      </c>
      <c r="HB385" s="151">
        <v>0</v>
      </c>
      <c r="HC385" s="151"/>
      <c r="HD385" s="151"/>
      <c r="HE385" s="151"/>
      <c r="HF385" s="151">
        <v>0</v>
      </c>
      <c r="HG385" s="151">
        <v>0</v>
      </c>
      <c r="HH385" s="151">
        <v>3</v>
      </c>
      <c r="HI385" s="151"/>
      <c r="HJ385" s="151">
        <v>0</v>
      </c>
      <c r="HK385" s="151"/>
      <c r="HL385" s="151"/>
      <c r="HM385" s="151">
        <v>0</v>
      </c>
      <c r="HN385" s="151">
        <v>1</v>
      </c>
      <c r="HO385" s="151">
        <v>1</v>
      </c>
      <c r="HP385" s="151">
        <v>0</v>
      </c>
      <c r="HQ385" s="151">
        <v>0</v>
      </c>
      <c r="HR385" s="151">
        <v>1</v>
      </c>
      <c r="HS385" s="151">
        <v>1</v>
      </c>
      <c r="HT385" s="151">
        <v>1</v>
      </c>
      <c r="HU385" s="151">
        <v>0</v>
      </c>
      <c r="HV385" s="151">
        <v>2</v>
      </c>
      <c r="HW385" s="151">
        <v>1</v>
      </c>
      <c r="HX385" s="151">
        <v>12</v>
      </c>
      <c r="HY385" s="151">
        <v>0</v>
      </c>
      <c r="HZ385" s="151">
        <v>1</v>
      </c>
      <c r="IA385" s="151">
        <v>0</v>
      </c>
      <c r="IB385" s="151">
        <v>0</v>
      </c>
      <c r="IC385" s="151">
        <v>34</v>
      </c>
      <c r="ID385" s="151">
        <v>1</v>
      </c>
      <c r="IE385" s="151">
        <v>24</v>
      </c>
      <c r="IF385" s="151">
        <v>3</v>
      </c>
      <c r="IG385" s="151">
        <v>0</v>
      </c>
      <c r="IH385" s="151">
        <v>1</v>
      </c>
      <c r="II385" s="151"/>
      <c r="IJ385" s="151"/>
      <c r="IK385" s="151"/>
      <c r="IL385" s="151">
        <v>2</v>
      </c>
      <c r="IM385" s="151">
        <v>12</v>
      </c>
      <c r="IN385" s="151">
        <v>5</v>
      </c>
      <c r="IO385" s="151"/>
      <c r="IP385" s="151"/>
      <c r="IQ385" s="151"/>
      <c r="IR385" s="151"/>
      <c r="IS385" s="151"/>
      <c r="IT385" s="151"/>
      <c r="IU385" s="151"/>
      <c r="IV385" s="151"/>
      <c r="IW385" s="151"/>
      <c r="IX385" s="151"/>
      <c r="IY385" s="151"/>
      <c r="IZ385" s="151"/>
      <c r="JA385" s="151"/>
      <c r="JB385" s="151">
        <v>3</v>
      </c>
      <c r="JC385" s="151"/>
      <c r="JD385" s="151"/>
      <c r="JE385" s="151">
        <v>39</v>
      </c>
      <c r="JF385" s="151">
        <v>0</v>
      </c>
      <c r="JG385" s="151"/>
      <c r="JH385" s="151">
        <v>22</v>
      </c>
      <c r="JI385" s="151">
        <v>0</v>
      </c>
      <c r="JJ385" s="151"/>
      <c r="JK385" s="151">
        <v>0</v>
      </c>
      <c r="JL385" s="151">
        <v>209</v>
      </c>
      <c r="JM385" s="151">
        <v>92</v>
      </c>
      <c r="JN385" s="151">
        <v>191</v>
      </c>
      <c r="JO385" s="151">
        <v>251</v>
      </c>
      <c r="JP385" s="151">
        <v>268</v>
      </c>
      <c r="JQ385" s="151"/>
      <c r="JR385" s="151">
        <v>506</v>
      </c>
      <c r="JS385" s="151"/>
      <c r="JT385" s="151">
        <v>472</v>
      </c>
      <c r="JU385" s="151"/>
      <c r="JV385" s="151"/>
      <c r="JW385" s="151">
        <v>387</v>
      </c>
      <c r="JX385" s="151">
        <v>569</v>
      </c>
      <c r="JY385" s="151">
        <v>870</v>
      </c>
      <c r="JZ385" s="151">
        <v>537</v>
      </c>
      <c r="KA385" s="151">
        <v>151</v>
      </c>
      <c r="KB385" s="151">
        <v>696</v>
      </c>
      <c r="KC385" s="151">
        <v>102</v>
      </c>
      <c r="KD385" s="151">
        <v>807</v>
      </c>
      <c r="KE385" s="151">
        <v>309</v>
      </c>
      <c r="KF385" s="151">
        <v>7193</v>
      </c>
      <c r="KG385" s="151">
        <v>0</v>
      </c>
      <c r="KH385" s="151"/>
      <c r="KI385" s="151">
        <v>615</v>
      </c>
      <c r="KJ385" s="151"/>
      <c r="KK385" s="151">
        <v>0</v>
      </c>
      <c r="KL385" s="151">
        <v>39</v>
      </c>
      <c r="KM385" s="151">
        <v>976</v>
      </c>
      <c r="KN385" s="151">
        <v>279</v>
      </c>
      <c r="KO385" s="151">
        <v>2</v>
      </c>
      <c r="KP385" s="151">
        <v>3</v>
      </c>
      <c r="KQ385" s="151">
        <v>4</v>
      </c>
      <c r="KR385" s="151">
        <v>1</v>
      </c>
      <c r="KS385" s="151">
        <v>17</v>
      </c>
      <c r="KT385" s="151">
        <v>94</v>
      </c>
      <c r="KU385" s="151">
        <v>2</v>
      </c>
      <c r="KV385" s="151">
        <v>0</v>
      </c>
      <c r="KW385" s="151"/>
      <c r="KX385" s="151">
        <v>18</v>
      </c>
      <c r="KY385" s="151">
        <v>117</v>
      </c>
      <c r="KZ385" s="151">
        <v>15</v>
      </c>
      <c r="LA385" s="151">
        <v>150</v>
      </c>
      <c r="LB385" s="151">
        <v>22</v>
      </c>
      <c r="LC385" s="151">
        <v>0</v>
      </c>
      <c r="LD385" s="151">
        <v>301</v>
      </c>
      <c r="LE385" s="151">
        <v>395</v>
      </c>
      <c r="LF385" s="151">
        <v>244</v>
      </c>
      <c r="LG385" s="151">
        <v>58</v>
      </c>
      <c r="LH385" s="151"/>
      <c r="LI385" s="151">
        <v>27</v>
      </c>
      <c r="LJ385" s="151">
        <v>12</v>
      </c>
      <c r="LK385" s="151">
        <v>31</v>
      </c>
      <c r="LL385" s="151"/>
      <c r="LM385" s="151">
        <v>3</v>
      </c>
      <c r="LN385" s="151">
        <v>1211</v>
      </c>
      <c r="LO385" s="151">
        <v>25</v>
      </c>
      <c r="LP385" s="151">
        <v>47</v>
      </c>
      <c r="LQ385" s="151">
        <v>14</v>
      </c>
      <c r="LR385" s="151">
        <v>674</v>
      </c>
      <c r="LS385" s="151">
        <v>700</v>
      </c>
      <c r="LT385" s="151">
        <v>33</v>
      </c>
      <c r="LU385" s="151">
        <v>998</v>
      </c>
      <c r="LV385" s="151">
        <v>373</v>
      </c>
      <c r="LW385" s="151">
        <v>1096</v>
      </c>
      <c r="LX385" s="151">
        <v>971</v>
      </c>
      <c r="LY385" s="151">
        <v>2162</v>
      </c>
      <c r="LZ385" s="151">
        <v>199</v>
      </c>
      <c r="MA385" s="151">
        <v>1767</v>
      </c>
      <c r="MB385" s="151">
        <v>492</v>
      </c>
      <c r="MC385" s="151">
        <v>372</v>
      </c>
      <c r="MD385" s="151">
        <v>29</v>
      </c>
      <c r="ME385" s="151">
        <v>5</v>
      </c>
      <c r="MF385" s="151">
        <v>745</v>
      </c>
      <c r="MG385" s="151">
        <v>2542</v>
      </c>
      <c r="MH385" s="151">
        <v>674</v>
      </c>
      <c r="MI385" s="151">
        <v>106</v>
      </c>
      <c r="MJ385" s="151">
        <v>657</v>
      </c>
      <c r="MK385" s="151">
        <v>156</v>
      </c>
      <c r="ML385" s="151">
        <v>509</v>
      </c>
      <c r="MM385" s="151">
        <v>925</v>
      </c>
      <c r="MN385" s="151">
        <v>233</v>
      </c>
      <c r="MO385" s="151">
        <v>2232</v>
      </c>
      <c r="MP385" s="151">
        <v>21</v>
      </c>
      <c r="MQ385" s="151">
        <v>265</v>
      </c>
      <c r="MR385" s="151">
        <v>162</v>
      </c>
      <c r="MS385" s="151">
        <v>17</v>
      </c>
      <c r="MT385" s="151">
        <v>3715</v>
      </c>
      <c r="MU385" s="151">
        <v>10</v>
      </c>
      <c r="MV385" s="151">
        <v>751</v>
      </c>
      <c r="MW385" s="151">
        <v>9892</v>
      </c>
      <c r="MX385" s="151">
        <v>1</v>
      </c>
      <c r="MY385" s="151">
        <v>18</v>
      </c>
      <c r="MZ385" s="151">
        <v>2</v>
      </c>
      <c r="NA385" s="151">
        <v>2942</v>
      </c>
      <c r="NB385" s="151">
        <v>5731</v>
      </c>
      <c r="NC385" s="151">
        <v>585</v>
      </c>
      <c r="ND385" s="151">
        <v>21</v>
      </c>
      <c r="NE385" s="151">
        <v>205</v>
      </c>
      <c r="NF385" s="151">
        <v>13</v>
      </c>
      <c r="NG385" s="151"/>
      <c r="NH385" s="151">
        <v>133</v>
      </c>
      <c r="NI385" s="151"/>
      <c r="NJ385" s="151">
        <v>215</v>
      </c>
      <c r="NK385" s="151"/>
      <c r="NL385" s="151">
        <v>118</v>
      </c>
      <c r="NM385" s="151">
        <v>746</v>
      </c>
      <c r="NN385" s="151">
        <v>174</v>
      </c>
      <c r="NO385" s="151">
        <v>8684</v>
      </c>
      <c r="NP385" s="151">
        <v>756</v>
      </c>
      <c r="NQ385" s="151">
        <v>1279</v>
      </c>
      <c r="NR385" s="151">
        <v>371</v>
      </c>
      <c r="NS385" s="151">
        <v>37</v>
      </c>
      <c r="NT385" s="151"/>
      <c r="NU385" s="151">
        <v>72</v>
      </c>
      <c r="NV385" s="151"/>
      <c r="NW385" s="151">
        <v>606</v>
      </c>
      <c r="NX385" s="151">
        <v>0</v>
      </c>
      <c r="NY385" s="151">
        <v>0</v>
      </c>
      <c r="NZ385" s="151">
        <v>183</v>
      </c>
      <c r="OA385" s="151">
        <v>216</v>
      </c>
      <c r="OB385" s="151">
        <v>37</v>
      </c>
      <c r="OC385" s="151">
        <v>102</v>
      </c>
      <c r="OD385" s="151"/>
      <c r="OE385" s="151">
        <v>37</v>
      </c>
      <c r="OF385" s="151">
        <v>38</v>
      </c>
      <c r="OG385" s="151">
        <v>5</v>
      </c>
      <c r="OH385" s="151">
        <v>81</v>
      </c>
      <c r="OI385" s="151">
        <v>20</v>
      </c>
      <c r="OJ385" s="151">
        <v>1471</v>
      </c>
      <c r="OK385" s="151">
        <v>1420</v>
      </c>
      <c r="OL385" s="151">
        <v>827</v>
      </c>
      <c r="OM385" s="151">
        <v>0</v>
      </c>
      <c r="ON385" s="151"/>
      <c r="OO385" s="152">
        <v>139</v>
      </c>
      <c r="OP385" s="142">
        <v>79708</v>
      </c>
      <c r="OQ385" s="153">
        <v>107894</v>
      </c>
      <c r="OR385" s="151"/>
      <c r="OS385" s="151"/>
      <c r="OT385" s="151"/>
      <c r="OU385" s="151"/>
      <c r="OV385" s="151"/>
      <c r="OW385" s="151">
        <v>400</v>
      </c>
      <c r="OX385" s="151"/>
      <c r="OY385" s="151"/>
      <c r="OZ385" s="151"/>
      <c r="PA385" s="151"/>
      <c r="PB385" s="151"/>
      <c r="PC385" s="151"/>
      <c r="PD385" s="151"/>
      <c r="PE385" s="151"/>
      <c r="PF385" s="151"/>
      <c r="PG385" s="151"/>
      <c r="PH385" s="151"/>
      <c r="PI385" s="151"/>
      <c r="PJ385" s="154"/>
      <c r="PK385" s="142">
        <v>108294</v>
      </c>
      <c r="PL385" s="142">
        <v>188002</v>
      </c>
    </row>
    <row r="386" spans="1:428" ht="15" x14ac:dyDescent="0.25">
      <c r="A386" s="156">
        <v>811100</v>
      </c>
      <c r="B386" s="157" t="s">
        <v>746</v>
      </c>
      <c r="C386" s="147" t="s">
        <v>562</v>
      </c>
      <c r="D386" s="153">
        <v>11</v>
      </c>
      <c r="E386" s="151">
        <v>25</v>
      </c>
      <c r="F386" s="151">
        <v>3</v>
      </c>
      <c r="G386" s="151">
        <v>3</v>
      </c>
      <c r="H386" s="151"/>
      <c r="I386" s="151">
        <v>8</v>
      </c>
      <c r="J386" s="151">
        <v>20</v>
      </c>
      <c r="K386" s="151"/>
      <c r="L386" s="151">
        <v>3</v>
      </c>
      <c r="M386" s="151">
        <v>7</v>
      </c>
      <c r="N386" s="151">
        <v>5</v>
      </c>
      <c r="O386" s="151"/>
      <c r="P386" s="151"/>
      <c r="Q386" s="151">
        <v>2</v>
      </c>
      <c r="R386" s="151">
        <v>8</v>
      </c>
      <c r="S386" s="151">
        <v>2</v>
      </c>
      <c r="T386" s="151">
        <v>3</v>
      </c>
      <c r="U386" s="151">
        <v>3</v>
      </c>
      <c r="V386" s="151">
        <v>6</v>
      </c>
      <c r="W386" s="151">
        <v>27</v>
      </c>
      <c r="X386" s="151">
        <v>30</v>
      </c>
      <c r="Y386" s="151">
        <v>65</v>
      </c>
      <c r="Z386" s="151">
        <v>14</v>
      </c>
      <c r="AA386" s="151">
        <v>0</v>
      </c>
      <c r="AB386" s="151">
        <v>10</v>
      </c>
      <c r="AC386" s="151">
        <v>3</v>
      </c>
      <c r="AD386" s="151">
        <v>151</v>
      </c>
      <c r="AE386" s="151">
        <v>33</v>
      </c>
      <c r="AF386" s="151">
        <v>57</v>
      </c>
      <c r="AG386" s="151">
        <v>22</v>
      </c>
      <c r="AH386" s="151">
        <v>95</v>
      </c>
      <c r="AI386" s="151">
        <v>29</v>
      </c>
      <c r="AJ386" s="151">
        <v>54</v>
      </c>
      <c r="AK386" s="151">
        <v>77</v>
      </c>
      <c r="AL386" s="151">
        <v>67</v>
      </c>
      <c r="AM386" s="151">
        <v>154</v>
      </c>
      <c r="AN386" s="151">
        <v>33</v>
      </c>
      <c r="AO386" s="151">
        <v>18</v>
      </c>
      <c r="AP386" s="151">
        <v>13</v>
      </c>
      <c r="AQ386" s="151">
        <v>12</v>
      </c>
      <c r="AR386" s="151">
        <v>15</v>
      </c>
      <c r="AS386" s="151">
        <v>45</v>
      </c>
      <c r="AT386" s="151">
        <v>22</v>
      </c>
      <c r="AU386" s="151">
        <v>49</v>
      </c>
      <c r="AV386" s="151">
        <v>11</v>
      </c>
      <c r="AW386" s="151">
        <v>15</v>
      </c>
      <c r="AX386" s="151">
        <v>10</v>
      </c>
      <c r="AY386" s="151">
        <v>3</v>
      </c>
      <c r="AZ386" s="151">
        <v>5</v>
      </c>
      <c r="BA386" s="151">
        <v>7</v>
      </c>
      <c r="BB386" s="151">
        <v>10</v>
      </c>
      <c r="BC386" s="151">
        <v>8</v>
      </c>
      <c r="BD386" s="151">
        <v>92</v>
      </c>
      <c r="BE386" s="151">
        <v>23</v>
      </c>
      <c r="BF386" s="151">
        <v>7</v>
      </c>
      <c r="BG386" s="151">
        <v>3</v>
      </c>
      <c r="BH386" s="151">
        <v>21</v>
      </c>
      <c r="BI386" s="151">
        <v>8</v>
      </c>
      <c r="BJ386" s="151">
        <v>8</v>
      </c>
      <c r="BK386" s="151">
        <v>11</v>
      </c>
      <c r="BL386" s="151">
        <v>26</v>
      </c>
      <c r="BM386" s="151">
        <v>20</v>
      </c>
      <c r="BN386" s="151">
        <v>11</v>
      </c>
      <c r="BO386" s="151">
        <v>20</v>
      </c>
      <c r="BP386" s="151">
        <v>11</v>
      </c>
      <c r="BQ386" s="151">
        <v>10</v>
      </c>
      <c r="BR386" s="151">
        <v>33</v>
      </c>
      <c r="BS386" s="151">
        <v>25</v>
      </c>
      <c r="BT386" s="151">
        <v>4</v>
      </c>
      <c r="BU386" s="151">
        <v>5</v>
      </c>
      <c r="BV386" s="151">
        <v>7</v>
      </c>
      <c r="BW386" s="151">
        <v>5</v>
      </c>
      <c r="BX386" s="151">
        <v>10</v>
      </c>
      <c r="BY386" s="151">
        <v>41</v>
      </c>
      <c r="BZ386" s="151">
        <v>41</v>
      </c>
      <c r="CA386" s="151">
        <v>34</v>
      </c>
      <c r="CB386" s="151">
        <v>3</v>
      </c>
      <c r="CC386" s="151">
        <v>18</v>
      </c>
      <c r="CD386" s="151">
        <v>8</v>
      </c>
      <c r="CE386" s="151">
        <v>4</v>
      </c>
      <c r="CF386" s="151">
        <v>6</v>
      </c>
      <c r="CG386" s="151">
        <v>10</v>
      </c>
      <c r="CH386" s="151">
        <v>13</v>
      </c>
      <c r="CI386" s="151">
        <v>2</v>
      </c>
      <c r="CJ386" s="151">
        <v>19</v>
      </c>
      <c r="CK386" s="151">
        <v>14</v>
      </c>
      <c r="CL386" s="151">
        <v>2</v>
      </c>
      <c r="CM386" s="151">
        <v>17</v>
      </c>
      <c r="CN386" s="151">
        <v>3</v>
      </c>
      <c r="CO386" s="151">
        <v>1</v>
      </c>
      <c r="CP386" s="151">
        <v>13</v>
      </c>
      <c r="CQ386" s="151">
        <v>2</v>
      </c>
      <c r="CR386" s="151">
        <v>13</v>
      </c>
      <c r="CS386" s="151">
        <v>3</v>
      </c>
      <c r="CT386" s="151">
        <v>8</v>
      </c>
      <c r="CU386" s="151">
        <v>7</v>
      </c>
      <c r="CV386" s="151">
        <v>4</v>
      </c>
      <c r="CW386" s="151">
        <v>9</v>
      </c>
      <c r="CX386" s="151">
        <v>8</v>
      </c>
      <c r="CY386" s="151">
        <v>3</v>
      </c>
      <c r="CZ386" s="151">
        <v>6</v>
      </c>
      <c r="DA386" s="151">
        <v>15</v>
      </c>
      <c r="DB386" s="151">
        <v>2</v>
      </c>
      <c r="DC386" s="151">
        <v>13</v>
      </c>
      <c r="DD386" s="151">
        <v>13</v>
      </c>
      <c r="DE386" s="151">
        <v>2</v>
      </c>
      <c r="DF386" s="151">
        <v>2</v>
      </c>
      <c r="DG386" s="151">
        <v>1</v>
      </c>
      <c r="DH386" s="151">
        <v>13</v>
      </c>
      <c r="DI386" s="151">
        <v>9</v>
      </c>
      <c r="DJ386" s="151">
        <v>0</v>
      </c>
      <c r="DK386" s="151">
        <v>0</v>
      </c>
      <c r="DL386" s="151">
        <v>1</v>
      </c>
      <c r="DM386" s="151">
        <v>0</v>
      </c>
      <c r="DN386" s="151">
        <v>4</v>
      </c>
      <c r="DO386" s="151">
        <v>0</v>
      </c>
      <c r="DP386" s="151">
        <v>58</v>
      </c>
      <c r="DQ386" s="151">
        <v>4</v>
      </c>
      <c r="DR386" s="151">
        <v>12</v>
      </c>
      <c r="DS386" s="151">
        <v>10</v>
      </c>
      <c r="DT386" s="151">
        <v>13</v>
      </c>
      <c r="DU386" s="151">
        <v>0</v>
      </c>
      <c r="DV386" s="151">
        <v>1</v>
      </c>
      <c r="DW386" s="151">
        <v>15</v>
      </c>
      <c r="DX386" s="151">
        <v>1</v>
      </c>
      <c r="DY386" s="151">
        <v>4</v>
      </c>
      <c r="DZ386" s="151">
        <v>1</v>
      </c>
      <c r="EA386" s="151">
        <v>3</v>
      </c>
      <c r="EB386" s="151">
        <v>0</v>
      </c>
      <c r="EC386" s="151">
        <v>0</v>
      </c>
      <c r="ED386" s="151">
        <v>0</v>
      </c>
      <c r="EE386" s="151">
        <v>3</v>
      </c>
      <c r="EF386" s="151">
        <v>0</v>
      </c>
      <c r="EG386" s="151">
        <v>5</v>
      </c>
      <c r="EH386" s="151">
        <v>2</v>
      </c>
      <c r="EI386" s="151">
        <v>2</v>
      </c>
      <c r="EJ386" s="151">
        <v>4</v>
      </c>
      <c r="EK386" s="151">
        <v>2</v>
      </c>
      <c r="EL386" s="151">
        <v>4</v>
      </c>
      <c r="EM386" s="151">
        <v>0</v>
      </c>
      <c r="EN386" s="151">
        <v>3</v>
      </c>
      <c r="EO386" s="151">
        <v>5</v>
      </c>
      <c r="EP386" s="151">
        <v>1</v>
      </c>
      <c r="EQ386" s="151">
        <v>2</v>
      </c>
      <c r="ER386" s="151">
        <v>3</v>
      </c>
      <c r="ES386" s="151">
        <v>31</v>
      </c>
      <c r="ET386" s="151">
        <v>2</v>
      </c>
      <c r="EU386" s="151">
        <v>5</v>
      </c>
      <c r="EV386" s="151">
        <v>3</v>
      </c>
      <c r="EW386" s="151"/>
      <c r="EX386" s="151">
        <v>3</v>
      </c>
      <c r="EY386" s="151">
        <v>24</v>
      </c>
      <c r="EZ386" s="151">
        <v>8</v>
      </c>
      <c r="FA386" s="151">
        <v>19</v>
      </c>
      <c r="FB386" s="151">
        <v>20</v>
      </c>
      <c r="FC386" s="151">
        <v>27</v>
      </c>
      <c r="FD386" s="151">
        <v>24</v>
      </c>
      <c r="FE386" s="151">
        <v>18</v>
      </c>
      <c r="FF386" s="151">
        <v>15</v>
      </c>
      <c r="FG386" s="151">
        <v>50</v>
      </c>
      <c r="FH386" s="151">
        <v>11</v>
      </c>
      <c r="FI386" s="151">
        <v>5</v>
      </c>
      <c r="FJ386" s="151">
        <v>8</v>
      </c>
      <c r="FK386" s="151">
        <v>6</v>
      </c>
      <c r="FL386" s="151">
        <v>22</v>
      </c>
      <c r="FM386" s="151">
        <v>2</v>
      </c>
      <c r="FN386" s="151">
        <v>3</v>
      </c>
      <c r="FO386" s="151">
        <v>1</v>
      </c>
      <c r="FP386" s="151">
        <v>1</v>
      </c>
      <c r="FQ386" s="151">
        <v>7</v>
      </c>
      <c r="FR386" s="151">
        <v>4</v>
      </c>
      <c r="FS386" s="151">
        <v>1</v>
      </c>
      <c r="FT386" s="151">
        <v>2</v>
      </c>
      <c r="FU386" s="151">
        <v>2</v>
      </c>
      <c r="FV386" s="151">
        <v>4</v>
      </c>
      <c r="FW386" s="151">
        <v>8</v>
      </c>
      <c r="FX386" s="151">
        <v>3</v>
      </c>
      <c r="FY386" s="151">
        <v>20</v>
      </c>
      <c r="FZ386" s="151">
        <v>13</v>
      </c>
      <c r="GA386" s="151">
        <v>3</v>
      </c>
      <c r="GB386" s="151">
        <v>3</v>
      </c>
      <c r="GC386" s="151">
        <v>3</v>
      </c>
      <c r="GD386" s="151">
        <v>3</v>
      </c>
      <c r="GE386" s="151">
        <v>4</v>
      </c>
      <c r="GF386" s="151">
        <v>0</v>
      </c>
      <c r="GG386" s="151">
        <v>2</v>
      </c>
      <c r="GH386" s="151">
        <v>7</v>
      </c>
      <c r="GI386" s="151">
        <v>13</v>
      </c>
      <c r="GJ386" s="151">
        <v>11</v>
      </c>
      <c r="GK386" s="151">
        <v>12</v>
      </c>
      <c r="GL386" s="151">
        <v>7</v>
      </c>
      <c r="GM386" s="151">
        <v>5</v>
      </c>
      <c r="GN386" s="151">
        <v>1</v>
      </c>
      <c r="GO386" s="151">
        <v>3</v>
      </c>
      <c r="GP386" s="151">
        <v>3</v>
      </c>
      <c r="GQ386" s="151">
        <v>21</v>
      </c>
      <c r="GR386" s="151">
        <v>15</v>
      </c>
      <c r="GS386" s="151">
        <v>17</v>
      </c>
      <c r="GT386" s="151">
        <v>13</v>
      </c>
      <c r="GU386" s="151">
        <v>12</v>
      </c>
      <c r="GV386" s="151">
        <v>25</v>
      </c>
      <c r="GW386" s="151">
        <v>8</v>
      </c>
      <c r="GX386" s="151">
        <v>25</v>
      </c>
      <c r="GY386" s="151">
        <v>60</v>
      </c>
      <c r="GZ386" s="151">
        <v>8</v>
      </c>
      <c r="HA386" s="151">
        <v>30</v>
      </c>
      <c r="HB386" s="151">
        <v>13</v>
      </c>
      <c r="HC386" s="151">
        <v>20</v>
      </c>
      <c r="HD386" s="151">
        <v>3</v>
      </c>
      <c r="HE386" s="151">
        <v>3</v>
      </c>
      <c r="HF386" s="151">
        <v>10</v>
      </c>
      <c r="HG386" s="151">
        <v>16</v>
      </c>
      <c r="HH386" s="151">
        <v>22</v>
      </c>
      <c r="HI386" s="151">
        <v>7</v>
      </c>
      <c r="HJ386" s="151">
        <v>6</v>
      </c>
      <c r="HK386" s="151">
        <v>3</v>
      </c>
      <c r="HL386" s="151">
        <v>17</v>
      </c>
      <c r="HM386" s="151">
        <v>2</v>
      </c>
      <c r="HN386" s="151">
        <v>8</v>
      </c>
      <c r="HO386" s="151">
        <v>4</v>
      </c>
      <c r="HP386" s="151">
        <v>2</v>
      </c>
      <c r="HQ386" s="151">
        <v>1</v>
      </c>
      <c r="HR386" s="151">
        <v>3</v>
      </c>
      <c r="HS386" s="151">
        <v>0</v>
      </c>
      <c r="HT386" s="151">
        <v>0</v>
      </c>
      <c r="HU386" s="151">
        <v>19</v>
      </c>
      <c r="HV386" s="151">
        <v>36</v>
      </c>
      <c r="HW386" s="151">
        <v>69</v>
      </c>
      <c r="HX386" s="151">
        <v>75</v>
      </c>
      <c r="HY386" s="151">
        <v>14</v>
      </c>
      <c r="HZ386" s="151">
        <v>3</v>
      </c>
      <c r="IA386" s="151">
        <v>7</v>
      </c>
      <c r="IB386" s="151">
        <v>3</v>
      </c>
      <c r="IC386" s="151">
        <v>71</v>
      </c>
      <c r="ID386" s="151">
        <v>2</v>
      </c>
      <c r="IE386" s="151">
        <v>85</v>
      </c>
      <c r="IF386" s="151">
        <v>17</v>
      </c>
      <c r="IG386" s="151">
        <v>8</v>
      </c>
      <c r="IH386" s="151">
        <v>20</v>
      </c>
      <c r="II386" s="151">
        <v>30</v>
      </c>
      <c r="IJ386" s="151">
        <v>17</v>
      </c>
      <c r="IK386" s="151">
        <v>7</v>
      </c>
      <c r="IL386" s="151">
        <v>47</v>
      </c>
      <c r="IM386" s="151">
        <v>114</v>
      </c>
      <c r="IN386" s="151">
        <v>83</v>
      </c>
      <c r="IO386" s="151">
        <v>10</v>
      </c>
      <c r="IP386" s="151">
        <v>7</v>
      </c>
      <c r="IQ386" s="151">
        <v>35</v>
      </c>
      <c r="IR386" s="151">
        <v>3</v>
      </c>
      <c r="IS386" s="151">
        <v>19</v>
      </c>
      <c r="IT386" s="151">
        <v>19</v>
      </c>
      <c r="IU386" s="151">
        <v>6</v>
      </c>
      <c r="IV386" s="151">
        <v>7</v>
      </c>
      <c r="IW386" s="151">
        <v>5</v>
      </c>
      <c r="IX386" s="151">
        <v>17</v>
      </c>
      <c r="IY386" s="151">
        <v>9</v>
      </c>
      <c r="IZ386" s="151">
        <v>1</v>
      </c>
      <c r="JA386" s="151">
        <v>28</v>
      </c>
      <c r="JB386" s="151">
        <v>28</v>
      </c>
      <c r="JC386" s="151">
        <v>16</v>
      </c>
      <c r="JD386" s="151">
        <v>2</v>
      </c>
      <c r="JE386" s="151">
        <v>7</v>
      </c>
      <c r="JF386" s="151">
        <v>5</v>
      </c>
      <c r="JG386" s="151">
        <v>11</v>
      </c>
      <c r="JH386" s="151">
        <v>73</v>
      </c>
      <c r="JI386" s="151">
        <v>16</v>
      </c>
      <c r="JJ386" s="151">
        <v>3</v>
      </c>
      <c r="JK386" s="151">
        <v>10</v>
      </c>
      <c r="JL386" s="151">
        <v>151</v>
      </c>
      <c r="JM386" s="151">
        <v>30</v>
      </c>
      <c r="JN386" s="151">
        <v>143</v>
      </c>
      <c r="JO386" s="151">
        <v>248</v>
      </c>
      <c r="JP386" s="151">
        <v>458</v>
      </c>
      <c r="JQ386" s="151">
        <v>73</v>
      </c>
      <c r="JR386" s="151">
        <v>424</v>
      </c>
      <c r="JS386" s="151">
        <v>137</v>
      </c>
      <c r="JT386" s="151">
        <v>806</v>
      </c>
      <c r="JU386" s="151">
        <v>65</v>
      </c>
      <c r="JV386" s="151"/>
      <c r="JW386" s="151">
        <v>211</v>
      </c>
      <c r="JX386" s="151">
        <v>330</v>
      </c>
      <c r="JY386" s="151">
        <v>342</v>
      </c>
      <c r="JZ386" s="151">
        <v>186</v>
      </c>
      <c r="KA386" s="151">
        <v>74</v>
      </c>
      <c r="KB386" s="151">
        <v>278</v>
      </c>
      <c r="KC386" s="151">
        <v>41</v>
      </c>
      <c r="KD386" s="151">
        <v>141</v>
      </c>
      <c r="KE386" s="151">
        <v>92</v>
      </c>
      <c r="KF386" s="151"/>
      <c r="KG386" s="151">
        <v>7</v>
      </c>
      <c r="KH386" s="151"/>
      <c r="KI386" s="151">
        <v>4538</v>
      </c>
      <c r="KJ386" s="151">
        <v>537</v>
      </c>
      <c r="KK386" s="151">
        <v>98</v>
      </c>
      <c r="KL386" s="151">
        <v>443</v>
      </c>
      <c r="KM386" s="151">
        <v>0</v>
      </c>
      <c r="KN386" s="151">
        <v>145</v>
      </c>
      <c r="KO386" s="151">
        <v>14</v>
      </c>
      <c r="KP386" s="151">
        <v>12</v>
      </c>
      <c r="KQ386" s="151">
        <v>13</v>
      </c>
      <c r="KR386" s="151">
        <v>3</v>
      </c>
      <c r="KS386" s="151">
        <v>195</v>
      </c>
      <c r="KT386" s="151">
        <v>44</v>
      </c>
      <c r="KU386" s="151">
        <v>1</v>
      </c>
      <c r="KV386" s="151">
        <v>14</v>
      </c>
      <c r="KW386" s="151">
        <v>19</v>
      </c>
      <c r="KX386" s="151">
        <v>323</v>
      </c>
      <c r="KY386" s="151">
        <v>26</v>
      </c>
      <c r="KZ386" s="151">
        <v>40</v>
      </c>
      <c r="LA386" s="151">
        <v>195</v>
      </c>
      <c r="LB386" s="151">
        <v>173</v>
      </c>
      <c r="LC386" s="151">
        <v>0</v>
      </c>
      <c r="LD386" s="151">
        <v>114</v>
      </c>
      <c r="LE386" s="151">
        <v>630</v>
      </c>
      <c r="LF386" s="151">
        <v>258</v>
      </c>
      <c r="LG386" s="151">
        <v>56</v>
      </c>
      <c r="LH386" s="151">
        <v>3</v>
      </c>
      <c r="LI386" s="151">
        <v>569</v>
      </c>
      <c r="LJ386" s="151">
        <v>6</v>
      </c>
      <c r="LK386" s="151">
        <v>23</v>
      </c>
      <c r="LL386" s="151"/>
      <c r="LM386" s="151">
        <v>0</v>
      </c>
      <c r="LN386" s="151">
        <v>1633</v>
      </c>
      <c r="LO386" s="151">
        <v>890</v>
      </c>
      <c r="LP386" s="151">
        <v>409</v>
      </c>
      <c r="LQ386" s="151">
        <v>30</v>
      </c>
      <c r="LR386" s="151">
        <v>29</v>
      </c>
      <c r="LS386" s="151">
        <v>125</v>
      </c>
      <c r="LT386" s="151">
        <v>62</v>
      </c>
      <c r="LU386" s="151">
        <v>79</v>
      </c>
      <c r="LV386" s="151">
        <v>24</v>
      </c>
      <c r="LW386" s="151">
        <v>52</v>
      </c>
      <c r="LX386" s="151">
        <v>168</v>
      </c>
      <c r="LY386" s="151">
        <v>32</v>
      </c>
      <c r="LZ386" s="151">
        <v>39</v>
      </c>
      <c r="MA386" s="151">
        <v>72</v>
      </c>
      <c r="MB386" s="151">
        <v>54</v>
      </c>
      <c r="MC386" s="151">
        <v>9</v>
      </c>
      <c r="MD386" s="151">
        <v>5</v>
      </c>
      <c r="ME386" s="151">
        <v>13</v>
      </c>
      <c r="MF386" s="151">
        <v>51</v>
      </c>
      <c r="MG386" s="151">
        <v>954</v>
      </c>
      <c r="MH386" s="151">
        <v>63</v>
      </c>
      <c r="MI386" s="151">
        <v>978</v>
      </c>
      <c r="MJ386" s="151">
        <v>118</v>
      </c>
      <c r="MK386" s="151">
        <v>46</v>
      </c>
      <c r="ML386" s="151">
        <v>63</v>
      </c>
      <c r="MM386" s="151">
        <v>44</v>
      </c>
      <c r="MN386" s="151">
        <v>60</v>
      </c>
      <c r="MO386" s="151">
        <v>48</v>
      </c>
      <c r="MP386" s="151">
        <v>694</v>
      </c>
      <c r="MQ386" s="151"/>
      <c r="MR386" s="151">
        <v>32</v>
      </c>
      <c r="MS386" s="151">
        <v>61</v>
      </c>
      <c r="MT386" s="151">
        <v>268</v>
      </c>
      <c r="MU386" s="151">
        <v>29</v>
      </c>
      <c r="MV386" s="151">
        <v>30</v>
      </c>
      <c r="MW386" s="151">
        <v>117</v>
      </c>
      <c r="MX386" s="151">
        <v>110</v>
      </c>
      <c r="MY386" s="151">
        <v>22</v>
      </c>
      <c r="MZ386" s="151">
        <v>68</v>
      </c>
      <c r="NA386" s="151">
        <v>1351</v>
      </c>
      <c r="NB386" s="151">
        <v>88</v>
      </c>
      <c r="NC386" s="151">
        <v>23</v>
      </c>
      <c r="ND386" s="151">
        <v>22</v>
      </c>
      <c r="NE386" s="151">
        <v>19</v>
      </c>
      <c r="NF386" s="151">
        <v>15</v>
      </c>
      <c r="NG386" s="151">
        <v>10</v>
      </c>
      <c r="NH386" s="151">
        <v>8</v>
      </c>
      <c r="NI386" s="151">
        <v>4</v>
      </c>
      <c r="NJ386" s="151">
        <v>15</v>
      </c>
      <c r="NK386" s="151">
        <v>11</v>
      </c>
      <c r="NL386" s="151">
        <v>20</v>
      </c>
      <c r="NM386" s="151">
        <v>16</v>
      </c>
      <c r="NN386" s="151">
        <v>84</v>
      </c>
      <c r="NO386" s="151">
        <v>226</v>
      </c>
      <c r="NP386" s="151">
        <v>449</v>
      </c>
      <c r="NQ386" s="151">
        <v>585</v>
      </c>
      <c r="NR386" s="151">
        <v>319</v>
      </c>
      <c r="NS386" s="151">
        <v>115</v>
      </c>
      <c r="NT386" s="151">
        <v>21</v>
      </c>
      <c r="NU386" s="151">
        <v>51</v>
      </c>
      <c r="NV386" s="151">
        <v>19</v>
      </c>
      <c r="NW386" s="151">
        <v>46</v>
      </c>
      <c r="NX386" s="151">
        <v>3</v>
      </c>
      <c r="NY386" s="151">
        <v>19</v>
      </c>
      <c r="NZ386" s="151">
        <v>64</v>
      </c>
      <c r="OA386" s="151"/>
      <c r="OB386" s="151">
        <v>12</v>
      </c>
      <c r="OC386" s="151">
        <v>45</v>
      </c>
      <c r="OD386" s="151"/>
      <c r="OE386" s="151">
        <v>0</v>
      </c>
      <c r="OF386" s="151">
        <v>52</v>
      </c>
      <c r="OG386" s="151">
        <v>5</v>
      </c>
      <c r="OH386" s="151"/>
      <c r="OI386" s="151"/>
      <c r="OJ386" s="151">
        <v>751</v>
      </c>
      <c r="OK386" s="151">
        <v>29</v>
      </c>
      <c r="OL386" s="151">
        <v>448</v>
      </c>
      <c r="OM386" s="151">
        <v>11</v>
      </c>
      <c r="ON386" s="151"/>
      <c r="OO386" s="152">
        <v>13</v>
      </c>
      <c r="OP386" s="142">
        <v>29356</v>
      </c>
      <c r="OQ386" s="153">
        <v>164881</v>
      </c>
      <c r="OR386" s="151"/>
      <c r="OS386" s="151"/>
      <c r="OT386" s="151"/>
      <c r="OU386" s="151"/>
      <c r="OV386" s="151"/>
      <c r="OW386" s="151">
        <v>49</v>
      </c>
      <c r="OX386" s="151"/>
      <c r="OY386" s="151"/>
      <c r="OZ386" s="151"/>
      <c r="PA386" s="151"/>
      <c r="PB386" s="151"/>
      <c r="PC386" s="151"/>
      <c r="PD386" s="151"/>
      <c r="PE386" s="151"/>
      <c r="PF386" s="151"/>
      <c r="PG386" s="151"/>
      <c r="PH386" s="151"/>
      <c r="PI386" s="151"/>
      <c r="PJ386" s="154"/>
      <c r="PK386" s="142">
        <v>164930</v>
      </c>
      <c r="PL386" s="142">
        <v>194285</v>
      </c>
    </row>
    <row r="387" spans="1:428" ht="15" x14ac:dyDescent="0.25">
      <c r="A387" s="156">
        <v>811200</v>
      </c>
      <c r="B387" s="157" t="s">
        <v>735</v>
      </c>
      <c r="C387" s="147" t="s">
        <v>563</v>
      </c>
      <c r="D387" s="153">
        <v>17</v>
      </c>
      <c r="E387" s="151">
        <v>39</v>
      </c>
      <c r="F387" s="151">
        <v>5</v>
      </c>
      <c r="G387" s="151">
        <v>4</v>
      </c>
      <c r="H387" s="151">
        <v>4</v>
      </c>
      <c r="I387" s="151">
        <v>12</v>
      </c>
      <c r="J387" s="151">
        <v>33</v>
      </c>
      <c r="K387" s="151"/>
      <c r="L387" s="151">
        <v>5</v>
      </c>
      <c r="M387" s="151">
        <v>12</v>
      </c>
      <c r="N387" s="151">
        <v>5</v>
      </c>
      <c r="O387" s="151"/>
      <c r="P387" s="151"/>
      <c r="Q387" s="151">
        <v>9</v>
      </c>
      <c r="R387" s="151">
        <v>7</v>
      </c>
      <c r="S387" s="151">
        <v>3</v>
      </c>
      <c r="T387" s="151">
        <v>4</v>
      </c>
      <c r="U387" s="151">
        <v>6</v>
      </c>
      <c r="V387" s="151">
        <v>12</v>
      </c>
      <c r="W387" s="151">
        <v>100</v>
      </c>
      <c r="X387" s="151">
        <v>180</v>
      </c>
      <c r="Y387" s="151">
        <v>131</v>
      </c>
      <c r="Z387" s="151">
        <v>169</v>
      </c>
      <c r="AA387" s="151">
        <v>108</v>
      </c>
      <c r="AB387" s="151">
        <v>7</v>
      </c>
      <c r="AC387" s="151">
        <v>4</v>
      </c>
      <c r="AD387" s="151">
        <v>176</v>
      </c>
      <c r="AE387" s="151">
        <v>36</v>
      </c>
      <c r="AF387" s="151">
        <v>57</v>
      </c>
      <c r="AG387" s="151">
        <v>26</v>
      </c>
      <c r="AH387" s="151">
        <v>132</v>
      </c>
      <c r="AI387" s="151">
        <v>28</v>
      </c>
      <c r="AJ387" s="151">
        <v>74</v>
      </c>
      <c r="AK387" s="151">
        <v>87</v>
      </c>
      <c r="AL387" s="151">
        <v>83</v>
      </c>
      <c r="AM387" s="151">
        <v>190</v>
      </c>
      <c r="AN387" s="151">
        <v>20</v>
      </c>
      <c r="AO387" s="151">
        <v>11</v>
      </c>
      <c r="AP387" s="151">
        <v>14</v>
      </c>
      <c r="AQ387" s="151">
        <v>15</v>
      </c>
      <c r="AR387" s="151">
        <v>8</v>
      </c>
      <c r="AS387" s="151">
        <v>26</v>
      </c>
      <c r="AT387" s="151">
        <v>9</v>
      </c>
      <c r="AU387" s="151">
        <v>35</v>
      </c>
      <c r="AV387" s="151">
        <v>5</v>
      </c>
      <c r="AW387" s="151">
        <v>13</v>
      </c>
      <c r="AX387" s="151">
        <v>3</v>
      </c>
      <c r="AY387" s="151">
        <v>1</v>
      </c>
      <c r="AZ387" s="151">
        <v>3</v>
      </c>
      <c r="BA387" s="151">
        <v>3</v>
      </c>
      <c r="BB387" s="151">
        <v>4</v>
      </c>
      <c r="BC387" s="151">
        <v>3</v>
      </c>
      <c r="BD387" s="151">
        <v>57</v>
      </c>
      <c r="BE387" s="151">
        <v>10</v>
      </c>
      <c r="BF387" s="151">
        <v>2</v>
      </c>
      <c r="BG387" s="151">
        <v>1</v>
      </c>
      <c r="BH387" s="151">
        <v>9</v>
      </c>
      <c r="BI387" s="151">
        <v>3</v>
      </c>
      <c r="BJ387" s="151">
        <v>4</v>
      </c>
      <c r="BK387" s="151">
        <v>4</v>
      </c>
      <c r="BL387" s="151">
        <v>23</v>
      </c>
      <c r="BM387" s="151">
        <v>9</v>
      </c>
      <c r="BN387" s="151">
        <v>7</v>
      </c>
      <c r="BO387" s="151">
        <v>14</v>
      </c>
      <c r="BP387" s="151">
        <v>13</v>
      </c>
      <c r="BQ387" s="151">
        <v>11</v>
      </c>
      <c r="BR387" s="151">
        <v>32</v>
      </c>
      <c r="BS387" s="151">
        <v>30</v>
      </c>
      <c r="BT387" s="151">
        <v>4</v>
      </c>
      <c r="BU387" s="151">
        <v>4</v>
      </c>
      <c r="BV387" s="151">
        <v>6</v>
      </c>
      <c r="BW387" s="151">
        <v>10</v>
      </c>
      <c r="BX387" s="151">
        <v>9</v>
      </c>
      <c r="BY387" s="151">
        <v>36</v>
      </c>
      <c r="BZ387" s="151">
        <v>32</v>
      </c>
      <c r="CA387" s="151">
        <v>27</v>
      </c>
      <c r="CB387" s="151">
        <v>10</v>
      </c>
      <c r="CC387" s="151">
        <v>17</v>
      </c>
      <c r="CD387" s="151">
        <v>6</v>
      </c>
      <c r="CE387" s="151">
        <v>3</v>
      </c>
      <c r="CF387" s="151">
        <v>5</v>
      </c>
      <c r="CG387" s="151">
        <v>12</v>
      </c>
      <c r="CH387" s="151">
        <v>10</v>
      </c>
      <c r="CI387" s="151">
        <v>1</v>
      </c>
      <c r="CJ387" s="151">
        <v>12</v>
      </c>
      <c r="CK387" s="151">
        <v>11</v>
      </c>
      <c r="CL387" s="151">
        <v>3</v>
      </c>
      <c r="CM387" s="151">
        <v>18</v>
      </c>
      <c r="CN387" s="151">
        <v>3</v>
      </c>
      <c r="CO387" s="151">
        <v>0</v>
      </c>
      <c r="CP387" s="151">
        <v>11</v>
      </c>
      <c r="CQ387" s="151">
        <v>1</v>
      </c>
      <c r="CR387" s="151">
        <v>13</v>
      </c>
      <c r="CS387" s="151">
        <v>2</v>
      </c>
      <c r="CT387" s="151">
        <v>7</v>
      </c>
      <c r="CU387" s="151">
        <v>7</v>
      </c>
      <c r="CV387" s="151">
        <v>2</v>
      </c>
      <c r="CW387" s="151">
        <v>6</v>
      </c>
      <c r="CX387" s="151">
        <v>6</v>
      </c>
      <c r="CY387" s="151">
        <v>1</v>
      </c>
      <c r="CZ387" s="151">
        <v>2</v>
      </c>
      <c r="DA387" s="151">
        <v>11</v>
      </c>
      <c r="DB387" s="151">
        <v>1</v>
      </c>
      <c r="DC387" s="151">
        <v>8</v>
      </c>
      <c r="DD387" s="151">
        <v>12</v>
      </c>
      <c r="DE387" s="151">
        <v>1</v>
      </c>
      <c r="DF387" s="151">
        <v>4</v>
      </c>
      <c r="DG387" s="151">
        <v>1</v>
      </c>
      <c r="DH387" s="151">
        <v>13</v>
      </c>
      <c r="DI387" s="151">
        <v>4</v>
      </c>
      <c r="DJ387" s="151">
        <v>0</v>
      </c>
      <c r="DK387" s="151">
        <v>0</v>
      </c>
      <c r="DL387" s="151">
        <v>0</v>
      </c>
      <c r="DM387" s="151">
        <v>1</v>
      </c>
      <c r="DN387" s="151">
        <v>3</v>
      </c>
      <c r="DO387" s="151">
        <v>0</v>
      </c>
      <c r="DP387" s="151">
        <v>27</v>
      </c>
      <c r="DQ387" s="151">
        <v>3</v>
      </c>
      <c r="DR387" s="151">
        <v>5</v>
      </c>
      <c r="DS387" s="151">
        <v>8</v>
      </c>
      <c r="DT387" s="151">
        <v>12</v>
      </c>
      <c r="DU387" s="151"/>
      <c r="DV387" s="151">
        <v>1</v>
      </c>
      <c r="DW387" s="151">
        <v>7</v>
      </c>
      <c r="DX387" s="151">
        <v>12</v>
      </c>
      <c r="DY387" s="151">
        <v>3</v>
      </c>
      <c r="DZ387" s="151">
        <v>1</v>
      </c>
      <c r="EA387" s="151">
        <v>2</v>
      </c>
      <c r="EB387" s="151">
        <v>0</v>
      </c>
      <c r="EC387" s="151">
        <v>0</v>
      </c>
      <c r="ED387" s="151"/>
      <c r="EE387" s="151">
        <v>2</v>
      </c>
      <c r="EF387" s="151"/>
      <c r="EG387" s="151"/>
      <c r="EH387" s="151">
        <v>1</v>
      </c>
      <c r="EI387" s="151">
        <v>1</v>
      </c>
      <c r="EJ387" s="151">
        <v>1</v>
      </c>
      <c r="EK387" s="151">
        <v>1</v>
      </c>
      <c r="EL387" s="151">
        <v>2</v>
      </c>
      <c r="EM387" s="151">
        <v>0</v>
      </c>
      <c r="EN387" s="151">
        <v>1</v>
      </c>
      <c r="EO387" s="151">
        <v>2</v>
      </c>
      <c r="EP387" s="151">
        <v>0</v>
      </c>
      <c r="EQ387" s="151">
        <v>1</v>
      </c>
      <c r="ER387" s="151">
        <v>2</v>
      </c>
      <c r="ES387" s="151">
        <v>21</v>
      </c>
      <c r="ET387" s="151">
        <v>1</v>
      </c>
      <c r="EU387" s="151">
        <v>2</v>
      </c>
      <c r="EV387" s="151">
        <v>1</v>
      </c>
      <c r="EW387" s="151"/>
      <c r="EX387" s="151">
        <v>1</v>
      </c>
      <c r="EY387" s="151">
        <v>17</v>
      </c>
      <c r="EZ387" s="151">
        <v>8</v>
      </c>
      <c r="FA387" s="151">
        <v>14</v>
      </c>
      <c r="FB387" s="151">
        <v>9</v>
      </c>
      <c r="FC387" s="151">
        <v>15</v>
      </c>
      <c r="FD387" s="151">
        <v>14</v>
      </c>
      <c r="FE387" s="151">
        <v>8</v>
      </c>
      <c r="FF387" s="151">
        <v>13</v>
      </c>
      <c r="FG387" s="151">
        <v>32</v>
      </c>
      <c r="FH387" s="151">
        <v>9</v>
      </c>
      <c r="FI387" s="151">
        <v>13</v>
      </c>
      <c r="FJ387" s="151">
        <v>2</v>
      </c>
      <c r="FK387" s="151">
        <v>3</v>
      </c>
      <c r="FL387" s="151">
        <v>14</v>
      </c>
      <c r="FM387" s="151"/>
      <c r="FN387" s="151">
        <v>1</v>
      </c>
      <c r="FO387" s="151"/>
      <c r="FP387" s="151"/>
      <c r="FQ387" s="151">
        <v>11</v>
      </c>
      <c r="FR387" s="151">
        <v>2</v>
      </c>
      <c r="FS387" s="151">
        <v>5</v>
      </c>
      <c r="FT387" s="151">
        <v>1</v>
      </c>
      <c r="FU387" s="151">
        <v>0</v>
      </c>
      <c r="FV387" s="151">
        <v>2</v>
      </c>
      <c r="FW387" s="151">
        <v>4</v>
      </c>
      <c r="FX387" s="151">
        <v>2</v>
      </c>
      <c r="FY387" s="151">
        <v>27</v>
      </c>
      <c r="FZ387" s="151">
        <v>25</v>
      </c>
      <c r="GA387" s="151">
        <v>5</v>
      </c>
      <c r="GB387" s="151">
        <v>1</v>
      </c>
      <c r="GC387" s="151">
        <v>9</v>
      </c>
      <c r="GD387" s="151">
        <v>5</v>
      </c>
      <c r="GE387" s="151">
        <v>10</v>
      </c>
      <c r="GF387" s="151">
        <v>1</v>
      </c>
      <c r="GG387" s="151">
        <v>0</v>
      </c>
      <c r="GH387" s="151">
        <v>13</v>
      </c>
      <c r="GI387" s="151">
        <v>19</v>
      </c>
      <c r="GJ387" s="151">
        <v>5</v>
      </c>
      <c r="GK387" s="151">
        <v>5</v>
      </c>
      <c r="GL387" s="151">
        <v>3</v>
      </c>
      <c r="GM387" s="151">
        <v>2</v>
      </c>
      <c r="GN387" s="151">
        <v>0</v>
      </c>
      <c r="GO387" s="151">
        <v>1</v>
      </c>
      <c r="GP387" s="151">
        <v>1</v>
      </c>
      <c r="GQ387" s="151">
        <v>8</v>
      </c>
      <c r="GR387" s="151">
        <v>7</v>
      </c>
      <c r="GS387" s="151">
        <v>13</v>
      </c>
      <c r="GT387" s="151">
        <v>5</v>
      </c>
      <c r="GU387" s="151">
        <v>5</v>
      </c>
      <c r="GV387" s="151">
        <v>11</v>
      </c>
      <c r="GW387" s="151">
        <v>3</v>
      </c>
      <c r="GX387" s="151">
        <v>16</v>
      </c>
      <c r="GY387" s="151">
        <v>36</v>
      </c>
      <c r="GZ387" s="151">
        <v>5</v>
      </c>
      <c r="HA387" s="151">
        <v>21</v>
      </c>
      <c r="HB387" s="151">
        <v>5</v>
      </c>
      <c r="HC387" s="151">
        <v>9</v>
      </c>
      <c r="HD387" s="151">
        <v>1</v>
      </c>
      <c r="HE387" s="151">
        <v>1</v>
      </c>
      <c r="HF387" s="151">
        <v>4</v>
      </c>
      <c r="HG387" s="151">
        <v>6</v>
      </c>
      <c r="HH387" s="151">
        <v>9</v>
      </c>
      <c r="HI387" s="151">
        <v>4</v>
      </c>
      <c r="HJ387" s="151">
        <v>3</v>
      </c>
      <c r="HK387" s="151"/>
      <c r="HL387" s="151">
        <v>5</v>
      </c>
      <c r="HM387" s="151">
        <v>1</v>
      </c>
      <c r="HN387" s="151">
        <v>3</v>
      </c>
      <c r="HO387" s="151">
        <v>4</v>
      </c>
      <c r="HP387" s="151">
        <v>1</v>
      </c>
      <c r="HQ387" s="151">
        <v>2</v>
      </c>
      <c r="HR387" s="151">
        <v>0</v>
      </c>
      <c r="HS387" s="151">
        <v>3</v>
      </c>
      <c r="HT387" s="151"/>
      <c r="HU387" s="151">
        <v>8</v>
      </c>
      <c r="HV387" s="151">
        <v>34</v>
      </c>
      <c r="HW387" s="151">
        <v>39</v>
      </c>
      <c r="HX387" s="151">
        <v>31</v>
      </c>
      <c r="HY387" s="151">
        <v>17</v>
      </c>
      <c r="HZ387" s="151">
        <v>5</v>
      </c>
      <c r="IA387" s="151">
        <v>6</v>
      </c>
      <c r="IB387" s="151">
        <v>4</v>
      </c>
      <c r="IC387" s="151">
        <v>50</v>
      </c>
      <c r="ID387" s="151">
        <v>2</v>
      </c>
      <c r="IE387" s="151">
        <v>55</v>
      </c>
      <c r="IF387" s="151">
        <v>16</v>
      </c>
      <c r="IG387" s="151">
        <v>8</v>
      </c>
      <c r="IH387" s="151">
        <v>14</v>
      </c>
      <c r="II387" s="151">
        <v>25</v>
      </c>
      <c r="IJ387" s="151">
        <v>7</v>
      </c>
      <c r="IK387" s="151">
        <v>3</v>
      </c>
      <c r="IL387" s="151">
        <v>30</v>
      </c>
      <c r="IM387" s="151">
        <v>70</v>
      </c>
      <c r="IN387" s="151">
        <v>46</v>
      </c>
      <c r="IO387" s="151">
        <v>4</v>
      </c>
      <c r="IP387" s="151">
        <v>3</v>
      </c>
      <c r="IQ387" s="151">
        <v>24</v>
      </c>
      <c r="IR387" s="151">
        <v>2</v>
      </c>
      <c r="IS387" s="151">
        <v>8</v>
      </c>
      <c r="IT387" s="151">
        <v>8</v>
      </c>
      <c r="IU387" s="151">
        <v>2</v>
      </c>
      <c r="IV387" s="151">
        <v>6</v>
      </c>
      <c r="IW387" s="151">
        <v>2</v>
      </c>
      <c r="IX387" s="151">
        <v>11</v>
      </c>
      <c r="IY387" s="151">
        <v>7</v>
      </c>
      <c r="IZ387" s="151">
        <v>0</v>
      </c>
      <c r="JA387" s="151">
        <v>17</v>
      </c>
      <c r="JB387" s="151">
        <v>17</v>
      </c>
      <c r="JC387" s="151">
        <v>6</v>
      </c>
      <c r="JD387" s="151"/>
      <c r="JE387" s="151">
        <v>3</v>
      </c>
      <c r="JF387" s="151">
        <v>2</v>
      </c>
      <c r="JG387" s="151">
        <v>5</v>
      </c>
      <c r="JH387" s="151">
        <v>77</v>
      </c>
      <c r="JI387" s="151">
        <v>14</v>
      </c>
      <c r="JJ387" s="151">
        <v>1</v>
      </c>
      <c r="JK387" s="151">
        <v>14</v>
      </c>
      <c r="JL387" s="151">
        <v>159</v>
      </c>
      <c r="JM387" s="151">
        <v>355</v>
      </c>
      <c r="JN387" s="151">
        <v>190</v>
      </c>
      <c r="JO387" s="151">
        <v>232</v>
      </c>
      <c r="JP387" s="151">
        <v>642</v>
      </c>
      <c r="JQ387" s="151">
        <v>92</v>
      </c>
      <c r="JR387" s="151">
        <v>386</v>
      </c>
      <c r="JS387" s="151">
        <v>184</v>
      </c>
      <c r="JT387" s="151">
        <v>650</v>
      </c>
      <c r="JU387" s="151">
        <v>100</v>
      </c>
      <c r="JV387" s="151"/>
      <c r="JW387" s="151">
        <v>586</v>
      </c>
      <c r="JX387" s="151">
        <v>400</v>
      </c>
      <c r="JY387" s="151">
        <v>359</v>
      </c>
      <c r="JZ387" s="151">
        <v>198</v>
      </c>
      <c r="KA387" s="151">
        <v>84</v>
      </c>
      <c r="KB387" s="151">
        <v>301</v>
      </c>
      <c r="KC387" s="151">
        <v>68</v>
      </c>
      <c r="KD387" s="151">
        <v>308</v>
      </c>
      <c r="KE387" s="151">
        <v>125</v>
      </c>
      <c r="KF387" s="151">
        <v>326</v>
      </c>
      <c r="KG387" s="151">
        <v>24</v>
      </c>
      <c r="KH387" s="151">
        <v>9</v>
      </c>
      <c r="KI387" s="151">
        <v>330</v>
      </c>
      <c r="KJ387" s="151">
        <v>213</v>
      </c>
      <c r="KK387" s="151">
        <v>11</v>
      </c>
      <c r="KL387" s="151">
        <v>388</v>
      </c>
      <c r="KM387" s="151">
        <v>31</v>
      </c>
      <c r="KN387" s="151">
        <v>209</v>
      </c>
      <c r="KO387" s="151">
        <v>18</v>
      </c>
      <c r="KP387" s="151">
        <v>13</v>
      </c>
      <c r="KQ387" s="151">
        <v>17</v>
      </c>
      <c r="KR387" s="151">
        <v>5</v>
      </c>
      <c r="KS387" s="151">
        <v>261</v>
      </c>
      <c r="KT387" s="151">
        <v>59</v>
      </c>
      <c r="KU387" s="151">
        <v>1</v>
      </c>
      <c r="KV387" s="151">
        <v>14</v>
      </c>
      <c r="KW387" s="151">
        <v>32</v>
      </c>
      <c r="KX387" s="151">
        <v>415</v>
      </c>
      <c r="KY387" s="151">
        <v>284</v>
      </c>
      <c r="KZ387" s="151">
        <v>51</v>
      </c>
      <c r="LA387" s="151">
        <v>221</v>
      </c>
      <c r="LB387" s="151">
        <v>175</v>
      </c>
      <c r="LC387" s="151">
        <v>0</v>
      </c>
      <c r="LD387" s="151">
        <v>230</v>
      </c>
      <c r="LE387" s="151">
        <v>395</v>
      </c>
      <c r="LF387" s="151">
        <v>271</v>
      </c>
      <c r="LG387" s="151">
        <v>59</v>
      </c>
      <c r="LH387" s="151"/>
      <c r="LI387" s="151">
        <v>537</v>
      </c>
      <c r="LJ387" s="151">
        <v>6</v>
      </c>
      <c r="LK387" s="151">
        <v>15</v>
      </c>
      <c r="LL387" s="151"/>
      <c r="LM387" s="151">
        <v>0</v>
      </c>
      <c r="LN387" s="151">
        <v>181</v>
      </c>
      <c r="LO387" s="151">
        <v>1126</v>
      </c>
      <c r="LP387" s="151">
        <v>507</v>
      </c>
      <c r="LQ387" s="151">
        <v>74</v>
      </c>
      <c r="LR387" s="151">
        <v>40</v>
      </c>
      <c r="LS387" s="151">
        <v>177</v>
      </c>
      <c r="LT387" s="151">
        <v>90</v>
      </c>
      <c r="LU387" s="151">
        <v>287</v>
      </c>
      <c r="LV387" s="151">
        <v>61</v>
      </c>
      <c r="LW387" s="151">
        <v>75</v>
      </c>
      <c r="LX387" s="151">
        <v>250</v>
      </c>
      <c r="LY387" s="151">
        <v>42</v>
      </c>
      <c r="LZ387" s="151">
        <v>342</v>
      </c>
      <c r="MA387" s="151">
        <v>6135</v>
      </c>
      <c r="MB387" s="151">
        <v>73</v>
      </c>
      <c r="MC387" s="151">
        <v>21</v>
      </c>
      <c r="MD387" s="151">
        <v>6</v>
      </c>
      <c r="ME387" s="151">
        <v>18</v>
      </c>
      <c r="MF387" s="151">
        <v>74</v>
      </c>
      <c r="MG387" s="151">
        <v>1208</v>
      </c>
      <c r="MH387" s="151">
        <v>179</v>
      </c>
      <c r="MI387" s="151">
        <v>993</v>
      </c>
      <c r="MJ387" s="151">
        <v>204</v>
      </c>
      <c r="MK387" s="151">
        <v>80</v>
      </c>
      <c r="ML387" s="151">
        <v>99</v>
      </c>
      <c r="MM387" s="151">
        <v>69</v>
      </c>
      <c r="MN387" s="151">
        <v>398</v>
      </c>
      <c r="MO387" s="151">
        <v>71</v>
      </c>
      <c r="MP387" s="151">
        <v>852</v>
      </c>
      <c r="MQ387" s="151">
        <v>168</v>
      </c>
      <c r="MR387" s="151">
        <v>566</v>
      </c>
      <c r="MS387" s="151">
        <v>49</v>
      </c>
      <c r="MT387" s="151">
        <v>522</v>
      </c>
      <c r="MU387" s="151">
        <v>326</v>
      </c>
      <c r="MV387" s="151">
        <v>46</v>
      </c>
      <c r="MW387" s="151">
        <v>198</v>
      </c>
      <c r="MX387" s="151">
        <v>145</v>
      </c>
      <c r="MY387" s="151">
        <v>50</v>
      </c>
      <c r="MZ387" s="151">
        <v>111</v>
      </c>
      <c r="NA387" s="151">
        <v>2036</v>
      </c>
      <c r="NB387" s="151">
        <v>171</v>
      </c>
      <c r="NC387" s="151">
        <v>41</v>
      </c>
      <c r="ND387" s="151">
        <v>38</v>
      </c>
      <c r="NE387" s="151">
        <v>44</v>
      </c>
      <c r="NF387" s="151">
        <v>22</v>
      </c>
      <c r="NG387" s="151">
        <v>31</v>
      </c>
      <c r="NH387" s="151">
        <v>27</v>
      </c>
      <c r="NI387" s="151">
        <v>39</v>
      </c>
      <c r="NJ387" s="151">
        <v>48</v>
      </c>
      <c r="NK387" s="151">
        <v>35</v>
      </c>
      <c r="NL387" s="151">
        <v>48</v>
      </c>
      <c r="NM387" s="151">
        <v>122</v>
      </c>
      <c r="NN387" s="151">
        <v>242</v>
      </c>
      <c r="NO387" s="151">
        <v>326</v>
      </c>
      <c r="NP387" s="151">
        <v>807</v>
      </c>
      <c r="NQ387" s="151">
        <v>941</v>
      </c>
      <c r="NR387" s="151">
        <v>146</v>
      </c>
      <c r="NS387" s="151">
        <v>302</v>
      </c>
      <c r="NT387" s="151">
        <v>36</v>
      </c>
      <c r="NU387" s="151">
        <v>143</v>
      </c>
      <c r="NV387" s="151">
        <v>51</v>
      </c>
      <c r="NW387" s="151">
        <v>165</v>
      </c>
      <c r="NX387" s="151">
        <v>5</v>
      </c>
      <c r="NY387" s="151">
        <v>245</v>
      </c>
      <c r="NZ387" s="151">
        <v>139</v>
      </c>
      <c r="OA387" s="151">
        <v>4</v>
      </c>
      <c r="OB387" s="151">
        <v>19</v>
      </c>
      <c r="OC387" s="151">
        <v>102</v>
      </c>
      <c r="OD387" s="151"/>
      <c r="OE387" s="151">
        <v>2247</v>
      </c>
      <c r="OF387" s="151">
        <v>41</v>
      </c>
      <c r="OG387" s="151">
        <v>4</v>
      </c>
      <c r="OH387" s="151">
        <v>25</v>
      </c>
      <c r="OI387" s="151">
        <v>387</v>
      </c>
      <c r="OJ387" s="151">
        <v>2755</v>
      </c>
      <c r="OK387" s="151">
        <v>1590</v>
      </c>
      <c r="OL387" s="151">
        <v>3005</v>
      </c>
      <c r="OM387" s="151">
        <v>7</v>
      </c>
      <c r="ON387" s="151"/>
      <c r="OO387" s="152">
        <v>62</v>
      </c>
      <c r="OP387" s="142">
        <v>46322</v>
      </c>
      <c r="OQ387" s="153">
        <v>4114</v>
      </c>
      <c r="OR387" s="151"/>
      <c r="OS387" s="151"/>
      <c r="OT387" s="151"/>
      <c r="OU387" s="151"/>
      <c r="OV387" s="151"/>
      <c r="OW387" s="151">
        <v>4</v>
      </c>
      <c r="OX387" s="151"/>
      <c r="OY387" s="151"/>
      <c r="OZ387" s="151"/>
      <c r="PA387" s="151"/>
      <c r="PB387" s="151"/>
      <c r="PC387" s="151"/>
      <c r="PD387" s="151"/>
      <c r="PE387" s="151"/>
      <c r="PF387" s="151"/>
      <c r="PG387" s="151"/>
      <c r="PH387" s="151"/>
      <c r="PI387" s="151"/>
      <c r="PJ387" s="154"/>
      <c r="PK387" s="142">
        <v>4118</v>
      </c>
      <c r="PL387" s="142">
        <v>50441</v>
      </c>
    </row>
    <row r="388" spans="1:428" ht="15" x14ac:dyDescent="0.25">
      <c r="A388" s="156">
        <v>811300</v>
      </c>
      <c r="B388" s="157" t="s">
        <v>727</v>
      </c>
      <c r="C388" s="147" t="s">
        <v>564</v>
      </c>
      <c r="D388" s="153">
        <v>2</v>
      </c>
      <c r="E388" s="151">
        <v>5</v>
      </c>
      <c r="F388" s="151">
        <v>1</v>
      </c>
      <c r="G388" s="151">
        <v>1</v>
      </c>
      <c r="H388" s="151">
        <v>8</v>
      </c>
      <c r="I388" s="151">
        <v>1</v>
      </c>
      <c r="J388" s="151">
        <v>4</v>
      </c>
      <c r="K388" s="151"/>
      <c r="L388" s="151">
        <v>1</v>
      </c>
      <c r="M388" s="151">
        <v>2</v>
      </c>
      <c r="N388" s="151">
        <v>13</v>
      </c>
      <c r="O388" s="151"/>
      <c r="P388" s="151"/>
      <c r="Q388" s="151">
        <v>1</v>
      </c>
      <c r="R388" s="151"/>
      <c r="S388" s="151"/>
      <c r="T388" s="151"/>
      <c r="U388" s="151"/>
      <c r="V388" s="151">
        <v>1</v>
      </c>
      <c r="W388" s="151">
        <v>9</v>
      </c>
      <c r="X388" s="151">
        <v>13</v>
      </c>
      <c r="Y388" s="151">
        <v>191</v>
      </c>
      <c r="Z388" s="151"/>
      <c r="AA388" s="151">
        <v>41</v>
      </c>
      <c r="AB388" s="151">
        <v>10</v>
      </c>
      <c r="AC388" s="151">
        <v>8</v>
      </c>
      <c r="AD388" s="151">
        <v>387</v>
      </c>
      <c r="AE388" s="151">
        <v>85</v>
      </c>
      <c r="AF388" s="151">
        <v>146</v>
      </c>
      <c r="AG388" s="151">
        <v>57</v>
      </c>
      <c r="AH388" s="151">
        <v>291</v>
      </c>
      <c r="AI388" s="151">
        <v>73</v>
      </c>
      <c r="AJ388" s="151">
        <v>141</v>
      </c>
      <c r="AK388" s="151">
        <v>183</v>
      </c>
      <c r="AL388" s="151">
        <v>190</v>
      </c>
      <c r="AM388" s="151">
        <v>385</v>
      </c>
      <c r="AN388" s="151">
        <v>82</v>
      </c>
      <c r="AO388" s="151">
        <v>45</v>
      </c>
      <c r="AP388" s="151">
        <v>34</v>
      </c>
      <c r="AQ388" s="151">
        <v>31</v>
      </c>
      <c r="AR388" s="151">
        <v>38</v>
      </c>
      <c r="AS388" s="151">
        <v>116</v>
      </c>
      <c r="AT388" s="151">
        <v>54</v>
      </c>
      <c r="AU388" s="151">
        <v>123</v>
      </c>
      <c r="AV388" s="151">
        <v>29</v>
      </c>
      <c r="AW388" s="151">
        <v>39</v>
      </c>
      <c r="AX388" s="151">
        <v>26</v>
      </c>
      <c r="AY388" s="151">
        <v>8</v>
      </c>
      <c r="AZ388" s="151">
        <v>14</v>
      </c>
      <c r="BA388" s="151">
        <v>18</v>
      </c>
      <c r="BB388" s="151">
        <v>24</v>
      </c>
      <c r="BC388" s="151">
        <v>20</v>
      </c>
      <c r="BD388" s="151">
        <v>230</v>
      </c>
      <c r="BE388" s="151">
        <v>58</v>
      </c>
      <c r="BF388" s="151">
        <v>19</v>
      </c>
      <c r="BG388" s="151">
        <v>7</v>
      </c>
      <c r="BH388" s="151">
        <v>53</v>
      </c>
      <c r="BI388" s="151">
        <v>19</v>
      </c>
      <c r="BJ388" s="151">
        <v>21</v>
      </c>
      <c r="BK388" s="151">
        <v>27</v>
      </c>
      <c r="BL388" s="151">
        <v>65</v>
      </c>
      <c r="BM388" s="151">
        <v>51</v>
      </c>
      <c r="BN388" s="151">
        <v>27</v>
      </c>
      <c r="BO388" s="151">
        <v>52</v>
      </c>
      <c r="BP388" s="151">
        <v>28</v>
      </c>
      <c r="BQ388" s="151">
        <v>27</v>
      </c>
      <c r="BR388" s="151">
        <v>83</v>
      </c>
      <c r="BS388" s="151">
        <v>64</v>
      </c>
      <c r="BT388" s="151">
        <v>10</v>
      </c>
      <c r="BU388" s="151">
        <v>11</v>
      </c>
      <c r="BV388" s="151">
        <v>18</v>
      </c>
      <c r="BW388" s="151">
        <v>14</v>
      </c>
      <c r="BX388" s="151">
        <v>25</v>
      </c>
      <c r="BY388" s="151">
        <v>102</v>
      </c>
      <c r="BZ388" s="151">
        <v>104</v>
      </c>
      <c r="CA388" s="151">
        <v>86</v>
      </c>
      <c r="CB388" s="151">
        <v>9</v>
      </c>
      <c r="CC388" s="151">
        <v>46</v>
      </c>
      <c r="CD388" s="151">
        <v>20</v>
      </c>
      <c r="CE388" s="151">
        <v>11</v>
      </c>
      <c r="CF388" s="151">
        <v>19</v>
      </c>
      <c r="CG388" s="151">
        <v>27</v>
      </c>
      <c r="CH388" s="151">
        <v>32</v>
      </c>
      <c r="CI388" s="151">
        <v>4</v>
      </c>
      <c r="CJ388" s="151">
        <v>49</v>
      </c>
      <c r="CK388" s="151">
        <v>37</v>
      </c>
      <c r="CL388" s="151">
        <v>5</v>
      </c>
      <c r="CM388" s="151">
        <v>44</v>
      </c>
      <c r="CN388" s="151">
        <v>9</v>
      </c>
      <c r="CO388" s="151">
        <v>2</v>
      </c>
      <c r="CP388" s="151">
        <v>32</v>
      </c>
      <c r="CQ388" s="151">
        <v>5</v>
      </c>
      <c r="CR388" s="151">
        <v>33</v>
      </c>
      <c r="CS388" s="151">
        <v>9</v>
      </c>
      <c r="CT388" s="151">
        <v>20</v>
      </c>
      <c r="CU388" s="151">
        <v>17</v>
      </c>
      <c r="CV388" s="151">
        <v>12</v>
      </c>
      <c r="CW388" s="151">
        <v>24</v>
      </c>
      <c r="CX388" s="151">
        <v>20</v>
      </c>
      <c r="CY388" s="151">
        <v>8</v>
      </c>
      <c r="CZ388" s="151">
        <v>16</v>
      </c>
      <c r="DA388" s="151">
        <v>37</v>
      </c>
      <c r="DB388" s="151">
        <v>7</v>
      </c>
      <c r="DC388" s="151">
        <v>34</v>
      </c>
      <c r="DD388" s="151">
        <v>33</v>
      </c>
      <c r="DE388" s="151">
        <v>7</v>
      </c>
      <c r="DF388" s="151">
        <v>7</v>
      </c>
      <c r="DG388" s="151">
        <v>3</v>
      </c>
      <c r="DH388" s="151">
        <v>32</v>
      </c>
      <c r="DI388" s="151">
        <v>22</v>
      </c>
      <c r="DJ388" s="151">
        <v>0</v>
      </c>
      <c r="DK388" s="151">
        <v>0</v>
      </c>
      <c r="DL388" s="151">
        <v>2</v>
      </c>
      <c r="DM388" s="151">
        <v>0</v>
      </c>
      <c r="DN388" s="151">
        <v>10</v>
      </c>
      <c r="DO388" s="151">
        <v>1</v>
      </c>
      <c r="DP388" s="151">
        <v>145</v>
      </c>
      <c r="DQ388" s="151">
        <v>11</v>
      </c>
      <c r="DR388" s="151">
        <v>32</v>
      </c>
      <c r="DS388" s="151">
        <v>26</v>
      </c>
      <c r="DT388" s="151">
        <v>33</v>
      </c>
      <c r="DU388" s="151">
        <v>0</v>
      </c>
      <c r="DV388" s="151">
        <v>3</v>
      </c>
      <c r="DW388" s="151">
        <v>42</v>
      </c>
      <c r="DX388" s="151">
        <v>4</v>
      </c>
      <c r="DY388" s="151">
        <v>10</v>
      </c>
      <c r="DZ388" s="151">
        <v>2</v>
      </c>
      <c r="EA388" s="151">
        <v>6</v>
      </c>
      <c r="EB388" s="151">
        <v>0</v>
      </c>
      <c r="EC388" s="151">
        <v>0</v>
      </c>
      <c r="ED388" s="151">
        <v>1</v>
      </c>
      <c r="EE388" s="151">
        <v>9</v>
      </c>
      <c r="EF388" s="151">
        <v>0</v>
      </c>
      <c r="EG388" s="151">
        <v>14</v>
      </c>
      <c r="EH388" s="151">
        <v>5</v>
      </c>
      <c r="EI388" s="151">
        <v>6</v>
      </c>
      <c r="EJ388" s="151">
        <v>9</v>
      </c>
      <c r="EK388" s="151">
        <v>6</v>
      </c>
      <c r="EL388" s="151">
        <v>10</v>
      </c>
      <c r="EM388" s="151">
        <v>0</v>
      </c>
      <c r="EN388" s="151">
        <v>7</v>
      </c>
      <c r="EO388" s="151">
        <v>13</v>
      </c>
      <c r="EP388" s="151">
        <v>4</v>
      </c>
      <c r="EQ388" s="151">
        <v>6</v>
      </c>
      <c r="ER388" s="151">
        <v>8</v>
      </c>
      <c r="ES388" s="151">
        <v>78</v>
      </c>
      <c r="ET388" s="151">
        <v>6</v>
      </c>
      <c r="EU388" s="151">
        <v>11</v>
      </c>
      <c r="EV388" s="151">
        <v>8</v>
      </c>
      <c r="EW388" s="151">
        <v>0</v>
      </c>
      <c r="EX388" s="151">
        <v>9</v>
      </c>
      <c r="EY388" s="151">
        <v>61</v>
      </c>
      <c r="EZ388" s="151">
        <v>19</v>
      </c>
      <c r="FA388" s="151">
        <v>48</v>
      </c>
      <c r="FB388" s="151">
        <v>51</v>
      </c>
      <c r="FC388" s="151">
        <v>68</v>
      </c>
      <c r="FD388" s="151">
        <v>61</v>
      </c>
      <c r="FE388" s="151">
        <v>43</v>
      </c>
      <c r="FF388" s="151">
        <v>37</v>
      </c>
      <c r="FG388" s="151">
        <v>123</v>
      </c>
      <c r="FH388" s="151">
        <v>27</v>
      </c>
      <c r="FI388" s="151">
        <v>14</v>
      </c>
      <c r="FJ388" s="151">
        <v>23</v>
      </c>
      <c r="FK388" s="151">
        <v>16</v>
      </c>
      <c r="FL388" s="151">
        <v>50</v>
      </c>
      <c r="FM388" s="151">
        <v>7</v>
      </c>
      <c r="FN388" s="151">
        <v>8</v>
      </c>
      <c r="FO388" s="151">
        <v>4</v>
      </c>
      <c r="FP388" s="151">
        <v>4</v>
      </c>
      <c r="FQ388" s="151">
        <v>17</v>
      </c>
      <c r="FR388" s="151">
        <v>11</v>
      </c>
      <c r="FS388" s="151">
        <v>3</v>
      </c>
      <c r="FT388" s="151">
        <v>5</v>
      </c>
      <c r="FU388" s="151">
        <v>6</v>
      </c>
      <c r="FV388" s="151">
        <v>9</v>
      </c>
      <c r="FW388" s="151">
        <v>20</v>
      </c>
      <c r="FX388" s="151">
        <v>7</v>
      </c>
      <c r="FY388" s="151">
        <v>51</v>
      </c>
      <c r="FZ388" s="151">
        <v>34</v>
      </c>
      <c r="GA388" s="151">
        <v>9</v>
      </c>
      <c r="GB388" s="151">
        <v>8</v>
      </c>
      <c r="GC388" s="151">
        <v>9</v>
      </c>
      <c r="GD388" s="151">
        <v>9</v>
      </c>
      <c r="GE388" s="151">
        <v>11</v>
      </c>
      <c r="GF388" s="151">
        <v>0</v>
      </c>
      <c r="GG388" s="151">
        <v>5</v>
      </c>
      <c r="GH388" s="151">
        <v>19</v>
      </c>
      <c r="GI388" s="151">
        <v>34</v>
      </c>
      <c r="GJ388" s="151">
        <v>28</v>
      </c>
      <c r="GK388" s="151">
        <v>29</v>
      </c>
      <c r="GL388" s="151">
        <v>19</v>
      </c>
      <c r="GM388" s="151">
        <v>13</v>
      </c>
      <c r="GN388" s="151">
        <v>2</v>
      </c>
      <c r="GO388" s="151">
        <v>7</v>
      </c>
      <c r="GP388" s="151">
        <v>8</v>
      </c>
      <c r="GQ388" s="151">
        <v>58</v>
      </c>
      <c r="GR388" s="151">
        <v>38</v>
      </c>
      <c r="GS388" s="151">
        <v>42</v>
      </c>
      <c r="GT388" s="151">
        <v>32</v>
      </c>
      <c r="GU388" s="151">
        <v>29</v>
      </c>
      <c r="GV388" s="151">
        <v>63</v>
      </c>
      <c r="GW388" s="151">
        <v>19</v>
      </c>
      <c r="GX388" s="151">
        <v>63</v>
      </c>
      <c r="GY388" s="151">
        <v>150</v>
      </c>
      <c r="GZ388" s="151">
        <v>21</v>
      </c>
      <c r="HA388" s="151">
        <v>75</v>
      </c>
      <c r="HB388" s="151">
        <v>33</v>
      </c>
      <c r="HC388" s="151">
        <v>51</v>
      </c>
      <c r="HD388" s="151">
        <v>9</v>
      </c>
      <c r="HE388" s="151">
        <v>10</v>
      </c>
      <c r="HF388" s="151">
        <v>24</v>
      </c>
      <c r="HG388" s="151">
        <v>39</v>
      </c>
      <c r="HH388" s="151">
        <v>54</v>
      </c>
      <c r="HI388" s="151">
        <v>19</v>
      </c>
      <c r="HJ388" s="151">
        <v>16</v>
      </c>
      <c r="HK388" s="151">
        <v>10</v>
      </c>
      <c r="HL388" s="151">
        <v>43</v>
      </c>
      <c r="HM388" s="151">
        <v>6</v>
      </c>
      <c r="HN388" s="151">
        <v>20</v>
      </c>
      <c r="HO388" s="151">
        <v>11</v>
      </c>
      <c r="HP388" s="151">
        <v>6</v>
      </c>
      <c r="HQ388" s="151">
        <v>3</v>
      </c>
      <c r="HR388" s="151">
        <v>7</v>
      </c>
      <c r="HS388" s="151">
        <v>0</v>
      </c>
      <c r="HT388" s="151">
        <v>2</v>
      </c>
      <c r="HU388" s="151">
        <v>46</v>
      </c>
      <c r="HV388" s="151">
        <v>91</v>
      </c>
      <c r="HW388" s="151">
        <v>172</v>
      </c>
      <c r="HX388" s="151">
        <v>186</v>
      </c>
      <c r="HY388" s="151">
        <v>35</v>
      </c>
      <c r="HZ388" s="151">
        <v>8</v>
      </c>
      <c r="IA388" s="151">
        <v>17</v>
      </c>
      <c r="IB388" s="151">
        <v>9</v>
      </c>
      <c r="IC388" s="151">
        <v>178</v>
      </c>
      <c r="ID388" s="151">
        <v>7</v>
      </c>
      <c r="IE388" s="151">
        <v>219</v>
      </c>
      <c r="IF388" s="151">
        <v>43</v>
      </c>
      <c r="IG388" s="151">
        <v>21</v>
      </c>
      <c r="IH388" s="151">
        <v>51</v>
      </c>
      <c r="II388" s="151">
        <v>151</v>
      </c>
      <c r="IJ388" s="151">
        <v>43</v>
      </c>
      <c r="IK388" s="151">
        <v>18</v>
      </c>
      <c r="IL388" s="151">
        <v>118</v>
      </c>
      <c r="IM388" s="151">
        <v>285</v>
      </c>
      <c r="IN388" s="151">
        <v>206</v>
      </c>
      <c r="IO388" s="151">
        <v>24</v>
      </c>
      <c r="IP388" s="151">
        <v>17</v>
      </c>
      <c r="IQ388" s="151">
        <v>88</v>
      </c>
      <c r="IR388" s="151">
        <v>8</v>
      </c>
      <c r="IS388" s="151">
        <v>48</v>
      </c>
      <c r="IT388" s="151">
        <v>49</v>
      </c>
      <c r="IU388" s="151">
        <v>15</v>
      </c>
      <c r="IV388" s="151">
        <v>18</v>
      </c>
      <c r="IW388" s="151">
        <v>13</v>
      </c>
      <c r="IX388" s="151">
        <v>43</v>
      </c>
      <c r="IY388" s="151">
        <v>23</v>
      </c>
      <c r="IZ388" s="151">
        <v>4</v>
      </c>
      <c r="JA388" s="151">
        <v>71</v>
      </c>
      <c r="JB388" s="151">
        <v>70</v>
      </c>
      <c r="JC388" s="151">
        <v>39</v>
      </c>
      <c r="JD388" s="151">
        <v>7</v>
      </c>
      <c r="JE388" s="151">
        <v>16</v>
      </c>
      <c r="JF388" s="151">
        <v>13</v>
      </c>
      <c r="JG388" s="151">
        <v>28</v>
      </c>
      <c r="JH388" s="151">
        <v>181</v>
      </c>
      <c r="JI388" s="151">
        <v>41</v>
      </c>
      <c r="JJ388" s="151">
        <v>8</v>
      </c>
      <c r="JK388" s="151">
        <v>25</v>
      </c>
      <c r="JL388" s="151">
        <v>383</v>
      </c>
      <c r="JM388" s="151">
        <v>69</v>
      </c>
      <c r="JN388" s="151">
        <v>343</v>
      </c>
      <c r="JO388" s="151">
        <v>611</v>
      </c>
      <c r="JP388" s="151">
        <v>1098</v>
      </c>
      <c r="JQ388" s="151">
        <v>185</v>
      </c>
      <c r="JR388" s="151">
        <v>831</v>
      </c>
      <c r="JS388" s="151">
        <v>347</v>
      </c>
      <c r="JT388" s="151">
        <v>1275</v>
      </c>
      <c r="JU388" s="151">
        <v>165</v>
      </c>
      <c r="JV388" s="151"/>
      <c r="JW388" s="151">
        <v>554</v>
      </c>
      <c r="JX388" s="151">
        <v>838</v>
      </c>
      <c r="JY388" s="151">
        <v>885</v>
      </c>
      <c r="JZ388" s="151">
        <v>471</v>
      </c>
      <c r="KA388" s="151">
        <v>188</v>
      </c>
      <c r="KB388" s="151">
        <v>708</v>
      </c>
      <c r="KC388" s="151">
        <v>104</v>
      </c>
      <c r="KD388" s="151">
        <v>339</v>
      </c>
      <c r="KE388" s="151">
        <v>239</v>
      </c>
      <c r="KF388" s="151">
        <v>10</v>
      </c>
      <c r="KG388" s="151">
        <v>1</v>
      </c>
      <c r="KH388" s="151"/>
      <c r="KI388" s="151">
        <v>615</v>
      </c>
      <c r="KJ388" s="151">
        <v>57</v>
      </c>
      <c r="KK388" s="151">
        <v>36</v>
      </c>
      <c r="KL388" s="151">
        <v>103</v>
      </c>
      <c r="KM388" s="151">
        <v>6</v>
      </c>
      <c r="KN388" s="151">
        <v>365</v>
      </c>
      <c r="KO388" s="151">
        <v>36</v>
      </c>
      <c r="KP388" s="151">
        <v>30</v>
      </c>
      <c r="KQ388" s="151">
        <v>34</v>
      </c>
      <c r="KR388" s="151">
        <v>9</v>
      </c>
      <c r="KS388" s="151">
        <v>492</v>
      </c>
      <c r="KT388" s="151">
        <v>111</v>
      </c>
      <c r="KU388" s="151">
        <v>2</v>
      </c>
      <c r="KV388" s="151">
        <v>36</v>
      </c>
      <c r="KW388" s="151">
        <v>48</v>
      </c>
      <c r="KX388" s="151">
        <v>811</v>
      </c>
      <c r="KY388" s="151">
        <v>64</v>
      </c>
      <c r="KZ388" s="151">
        <v>107</v>
      </c>
      <c r="LA388" s="151">
        <v>491</v>
      </c>
      <c r="LB388" s="151">
        <v>428</v>
      </c>
      <c r="LC388" s="151">
        <v>0</v>
      </c>
      <c r="LD388" s="151">
        <v>287</v>
      </c>
      <c r="LE388" s="151">
        <v>1586</v>
      </c>
      <c r="LF388" s="151">
        <v>698</v>
      </c>
      <c r="LG388" s="151">
        <v>152</v>
      </c>
      <c r="LH388" s="151"/>
      <c r="LI388" s="151">
        <v>1430</v>
      </c>
      <c r="LJ388" s="151">
        <v>16</v>
      </c>
      <c r="LK388" s="151">
        <v>55</v>
      </c>
      <c r="LL388" s="151"/>
      <c r="LM388" s="151">
        <v>0</v>
      </c>
      <c r="LN388" s="151">
        <v>322</v>
      </c>
      <c r="LO388" s="151">
        <v>2369</v>
      </c>
      <c r="LP388" s="151">
        <v>1046</v>
      </c>
      <c r="LQ388" s="151">
        <v>77</v>
      </c>
      <c r="LR388" s="151"/>
      <c r="LS388" s="151">
        <v>313</v>
      </c>
      <c r="LT388" s="151">
        <v>157</v>
      </c>
      <c r="LU388" s="151">
        <v>437</v>
      </c>
      <c r="LV388" s="151">
        <v>56</v>
      </c>
      <c r="LW388" s="151">
        <v>124</v>
      </c>
      <c r="LX388" s="151">
        <v>426</v>
      </c>
      <c r="LY388" s="151">
        <v>71</v>
      </c>
      <c r="LZ388" s="151">
        <v>95</v>
      </c>
      <c r="MA388" s="151">
        <v>180</v>
      </c>
      <c r="MB388" s="151">
        <v>135</v>
      </c>
      <c r="MC388" s="151">
        <v>26</v>
      </c>
      <c r="MD388" s="151">
        <v>13</v>
      </c>
      <c r="ME388" s="151">
        <v>32</v>
      </c>
      <c r="MF388" s="151">
        <v>120</v>
      </c>
      <c r="MG388" s="151">
        <v>2335</v>
      </c>
      <c r="MH388" s="151">
        <v>155</v>
      </c>
      <c r="MI388" s="151">
        <v>2470</v>
      </c>
      <c r="MJ388" s="151">
        <v>286</v>
      </c>
      <c r="MK388" s="151">
        <v>116</v>
      </c>
      <c r="ML388" s="151">
        <v>160</v>
      </c>
      <c r="MM388" s="151">
        <v>99</v>
      </c>
      <c r="MN388" s="151">
        <v>154</v>
      </c>
      <c r="MO388" s="151">
        <v>117</v>
      </c>
      <c r="MP388" s="151">
        <v>1693</v>
      </c>
      <c r="MQ388" s="151">
        <v>0</v>
      </c>
      <c r="MR388" s="151">
        <v>179</v>
      </c>
      <c r="MS388" s="151">
        <v>144</v>
      </c>
      <c r="MT388" s="151">
        <v>675</v>
      </c>
      <c r="MU388" s="151">
        <v>73</v>
      </c>
      <c r="MV388" s="151">
        <v>77</v>
      </c>
      <c r="MW388" s="151">
        <v>297</v>
      </c>
      <c r="MX388" s="151">
        <v>277</v>
      </c>
      <c r="MY388" s="151">
        <v>57</v>
      </c>
      <c r="MZ388" s="151">
        <v>172</v>
      </c>
      <c r="NA388" s="151">
        <v>3418</v>
      </c>
      <c r="NB388" s="151">
        <v>224</v>
      </c>
      <c r="NC388" s="151">
        <v>58</v>
      </c>
      <c r="ND388" s="151">
        <v>56</v>
      </c>
      <c r="NE388" s="151">
        <v>47</v>
      </c>
      <c r="NF388" s="151">
        <v>38</v>
      </c>
      <c r="NG388" s="151">
        <v>28</v>
      </c>
      <c r="NH388" s="151">
        <v>21</v>
      </c>
      <c r="NI388" s="151">
        <v>12</v>
      </c>
      <c r="NJ388" s="151">
        <v>39</v>
      </c>
      <c r="NK388" s="151">
        <v>28</v>
      </c>
      <c r="NL388" s="151">
        <v>51</v>
      </c>
      <c r="NM388" s="151">
        <v>80</v>
      </c>
      <c r="NN388" s="151">
        <v>210</v>
      </c>
      <c r="NO388" s="151">
        <v>573</v>
      </c>
      <c r="NP388" s="151">
        <v>1129</v>
      </c>
      <c r="NQ388" s="151">
        <v>1474</v>
      </c>
      <c r="NR388" s="151">
        <v>853</v>
      </c>
      <c r="NS388" s="151">
        <v>289</v>
      </c>
      <c r="NT388" s="151">
        <v>53</v>
      </c>
      <c r="NU388" s="151">
        <v>127</v>
      </c>
      <c r="NV388" s="151">
        <v>49</v>
      </c>
      <c r="NW388" s="151">
        <v>116</v>
      </c>
      <c r="NX388" s="151">
        <v>7</v>
      </c>
      <c r="NY388" s="151">
        <v>49</v>
      </c>
      <c r="NZ388" s="151">
        <v>165</v>
      </c>
      <c r="OA388" s="151">
        <v>16</v>
      </c>
      <c r="OB388" s="151">
        <v>30</v>
      </c>
      <c r="OC388" s="151">
        <v>112</v>
      </c>
      <c r="OD388" s="151"/>
      <c r="OE388" s="151">
        <v>685</v>
      </c>
      <c r="OF388" s="151">
        <v>8143</v>
      </c>
      <c r="OG388" s="151">
        <v>0</v>
      </c>
      <c r="OH388" s="151"/>
      <c r="OI388" s="151"/>
      <c r="OJ388" s="151">
        <v>441</v>
      </c>
      <c r="OK388" s="151">
        <v>561</v>
      </c>
      <c r="OL388" s="151">
        <v>1382</v>
      </c>
      <c r="OM388" s="151">
        <v>12</v>
      </c>
      <c r="ON388" s="151"/>
      <c r="OO388" s="152">
        <v>95</v>
      </c>
      <c r="OP388" s="142">
        <v>64081</v>
      </c>
      <c r="OQ388" s="153"/>
      <c r="OR388" s="151"/>
      <c r="OS388" s="151"/>
      <c r="OT388" s="151"/>
      <c r="OU388" s="151"/>
      <c r="OV388" s="151"/>
      <c r="OW388" s="151">
        <v>17</v>
      </c>
      <c r="OX388" s="151"/>
      <c r="OY388" s="151"/>
      <c r="OZ388" s="151"/>
      <c r="PA388" s="151"/>
      <c r="PB388" s="151"/>
      <c r="PC388" s="151"/>
      <c r="PD388" s="151"/>
      <c r="PE388" s="151"/>
      <c r="PF388" s="151"/>
      <c r="PG388" s="151"/>
      <c r="PH388" s="151"/>
      <c r="PI388" s="151"/>
      <c r="PJ388" s="154"/>
      <c r="PK388" s="142">
        <v>17</v>
      </c>
      <c r="PL388" s="142">
        <v>64098</v>
      </c>
    </row>
    <row r="389" spans="1:428" ht="15" x14ac:dyDescent="0.25">
      <c r="A389" s="156">
        <v>811400</v>
      </c>
      <c r="B389" s="157" t="s">
        <v>727</v>
      </c>
      <c r="C389" s="147" t="s">
        <v>565</v>
      </c>
      <c r="D389" s="153"/>
      <c r="E389" s="151"/>
      <c r="F389" s="151"/>
      <c r="G389" s="151"/>
      <c r="H389" s="151"/>
      <c r="I389" s="151"/>
      <c r="J389" s="151"/>
      <c r="K389" s="151"/>
      <c r="L389" s="151"/>
      <c r="M389" s="151"/>
      <c r="N389" s="151">
        <v>6</v>
      </c>
      <c r="O389" s="151">
        <v>1</v>
      </c>
      <c r="P389" s="151"/>
      <c r="Q389" s="151">
        <v>22</v>
      </c>
      <c r="R389" s="151">
        <v>40</v>
      </c>
      <c r="S389" s="151"/>
      <c r="T389" s="151"/>
      <c r="U389" s="151">
        <v>1</v>
      </c>
      <c r="V389" s="151">
        <v>1</v>
      </c>
      <c r="W389" s="151">
        <v>88</v>
      </c>
      <c r="X389" s="151">
        <v>3</v>
      </c>
      <c r="Y389" s="151">
        <v>97</v>
      </c>
      <c r="Z389" s="151">
        <v>498</v>
      </c>
      <c r="AA389" s="151">
        <v>1</v>
      </c>
      <c r="AB389" s="151">
        <v>69</v>
      </c>
      <c r="AC389" s="151">
        <v>565</v>
      </c>
      <c r="AD389" s="151">
        <v>163</v>
      </c>
      <c r="AE389" s="151">
        <v>36</v>
      </c>
      <c r="AF389" s="151">
        <v>55</v>
      </c>
      <c r="AG389" s="151">
        <v>23</v>
      </c>
      <c r="AH389" s="151">
        <v>116</v>
      </c>
      <c r="AI389" s="151">
        <v>31</v>
      </c>
      <c r="AJ389" s="151">
        <v>54</v>
      </c>
      <c r="AK389" s="151">
        <v>79</v>
      </c>
      <c r="AL389" s="151">
        <v>77</v>
      </c>
      <c r="AM389" s="151">
        <v>152</v>
      </c>
      <c r="AN389" s="151">
        <v>8</v>
      </c>
      <c r="AO389" s="151">
        <v>3</v>
      </c>
      <c r="AP389" s="151">
        <v>3</v>
      </c>
      <c r="AQ389" s="151">
        <v>2</v>
      </c>
      <c r="AR389" s="151">
        <v>5</v>
      </c>
      <c r="AS389" s="151">
        <v>9</v>
      </c>
      <c r="AT389" s="151">
        <v>5</v>
      </c>
      <c r="AU389" s="151">
        <v>12</v>
      </c>
      <c r="AV389" s="151">
        <v>3</v>
      </c>
      <c r="AW389" s="151">
        <v>4</v>
      </c>
      <c r="AX389" s="151">
        <v>5</v>
      </c>
      <c r="AY389" s="151">
        <v>0</v>
      </c>
      <c r="AZ389" s="151">
        <v>1</v>
      </c>
      <c r="BA389" s="151">
        <v>1</v>
      </c>
      <c r="BB389" s="151">
        <v>1</v>
      </c>
      <c r="BC389" s="151">
        <v>1</v>
      </c>
      <c r="BD389" s="151">
        <v>24</v>
      </c>
      <c r="BE389" s="151">
        <v>5</v>
      </c>
      <c r="BF389" s="151">
        <v>1</v>
      </c>
      <c r="BG389" s="151">
        <v>1</v>
      </c>
      <c r="BH389" s="151">
        <v>5</v>
      </c>
      <c r="BI389" s="151">
        <v>2</v>
      </c>
      <c r="BJ389" s="151">
        <v>2</v>
      </c>
      <c r="BK389" s="151">
        <v>2</v>
      </c>
      <c r="BL389" s="151">
        <v>6</v>
      </c>
      <c r="BM389" s="151">
        <v>4</v>
      </c>
      <c r="BN389" s="151">
        <v>1</v>
      </c>
      <c r="BO389" s="151">
        <v>7</v>
      </c>
      <c r="BP389" s="151">
        <v>2</v>
      </c>
      <c r="BQ389" s="151">
        <v>4</v>
      </c>
      <c r="BR389" s="151">
        <v>8</v>
      </c>
      <c r="BS389" s="151">
        <v>6</v>
      </c>
      <c r="BT389" s="151">
        <v>0</v>
      </c>
      <c r="BU389" s="151">
        <v>1</v>
      </c>
      <c r="BV389" s="151">
        <v>2</v>
      </c>
      <c r="BW389" s="151">
        <v>1</v>
      </c>
      <c r="BX389" s="151">
        <v>2</v>
      </c>
      <c r="BY389" s="151">
        <v>10</v>
      </c>
      <c r="BZ389" s="151">
        <v>9</v>
      </c>
      <c r="CA389" s="151">
        <v>8</v>
      </c>
      <c r="CB389" s="151">
        <v>3</v>
      </c>
      <c r="CC389" s="151">
        <v>4</v>
      </c>
      <c r="CD389" s="151">
        <v>2</v>
      </c>
      <c r="CE389" s="151">
        <v>1</v>
      </c>
      <c r="CF389" s="151">
        <v>4</v>
      </c>
      <c r="CG389" s="151">
        <v>2</v>
      </c>
      <c r="CH389" s="151">
        <v>3</v>
      </c>
      <c r="CI389" s="151"/>
      <c r="CJ389" s="151">
        <v>4</v>
      </c>
      <c r="CK389" s="151">
        <v>4</v>
      </c>
      <c r="CL389" s="151">
        <v>0</v>
      </c>
      <c r="CM389" s="151">
        <v>4</v>
      </c>
      <c r="CN389" s="151">
        <v>0</v>
      </c>
      <c r="CO389" s="151"/>
      <c r="CP389" s="151">
        <v>3</v>
      </c>
      <c r="CQ389" s="151"/>
      <c r="CR389" s="151">
        <v>3</v>
      </c>
      <c r="CS389" s="151">
        <v>1</v>
      </c>
      <c r="CT389" s="151">
        <v>2</v>
      </c>
      <c r="CU389" s="151">
        <v>2</v>
      </c>
      <c r="CV389" s="151">
        <v>1</v>
      </c>
      <c r="CW389" s="151">
        <v>2</v>
      </c>
      <c r="CX389" s="151">
        <v>2</v>
      </c>
      <c r="CY389" s="151">
        <v>1</v>
      </c>
      <c r="CZ389" s="151">
        <v>1</v>
      </c>
      <c r="DA389" s="151">
        <v>3</v>
      </c>
      <c r="DB389" s="151">
        <v>0</v>
      </c>
      <c r="DC389" s="151">
        <v>3</v>
      </c>
      <c r="DD389" s="151">
        <v>3</v>
      </c>
      <c r="DE389" s="151"/>
      <c r="DF389" s="151"/>
      <c r="DG389" s="151"/>
      <c r="DH389" s="151">
        <v>3</v>
      </c>
      <c r="DI389" s="151">
        <v>2</v>
      </c>
      <c r="DJ389" s="151"/>
      <c r="DK389" s="151">
        <v>0</v>
      </c>
      <c r="DL389" s="151"/>
      <c r="DM389" s="151">
        <v>0</v>
      </c>
      <c r="DN389" s="151">
        <v>1</v>
      </c>
      <c r="DO389" s="151"/>
      <c r="DP389" s="151">
        <v>15</v>
      </c>
      <c r="DQ389" s="151">
        <v>1</v>
      </c>
      <c r="DR389" s="151">
        <v>2</v>
      </c>
      <c r="DS389" s="151">
        <v>2</v>
      </c>
      <c r="DT389" s="151">
        <v>3</v>
      </c>
      <c r="DU389" s="151"/>
      <c r="DV389" s="151">
        <v>0</v>
      </c>
      <c r="DW389" s="151"/>
      <c r="DX389" s="151">
        <v>0</v>
      </c>
      <c r="DY389" s="151">
        <v>0</v>
      </c>
      <c r="DZ389" s="151"/>
      <c r="EA389" s="151">
        <v>0</v>
      </c>
      <c r="EB389" s="151"/>
      <c r="EC389" s="151"/>
      <c r="ED389" s="151"/>
      <c r="EE389" s="151">
        <v>0</v>
      </c>
      <c r="EF389" s="151"/>
      <c r="EG389" s="151"/>
      <c r="EH389" s="151">
        <v>0</v>
      </c>
      <c r="EI389" s="151">
        <v>0</v>
      </c>
      <c r="EJ389" s="151">
        <v>1</v>
      </c>
      <c r="EK389" s="151">
        <v>0</v>
      </c>
      <c r="EL389" s="151">
        <v>1</v>
      </c>
      <c r="EM389" s="151">
        <v>0</v>
      </c>
      <c r="EN389" s="151">
        <v>0</v>
      </c>
      <c r="EO389" s="151">
        <v>1</v>
      </c>
      <c r="EP389" s="151">
        <v>0</v>
      </c>
      <c r="EQ389" s="151">
        <v>0</v>
      </c>
      <c r="ER389" s="151">
        <v>1</v>
      </c>
      <c r="ES389" s="151">
        <v>7</v>
      </c>
      <c r="ET389" s="151">
        <v>0</v>
      </c>
      <c r="EU389" s="151">
        <v>1</v>
      </c>
      <c r="EV389" s="151">
        <v>0</v>
      </c>
      <c r="EW389" s="151"/>
      <c r="EX389" s="151">
        <v>0</v>
      </c>
      <c r="EY389" s="151">
        <v>6</v>
      </c>
      <c r="EZ389" s="151">
        <v>1</v>
      </c>
      <c r="FA389" s="151">
        <v>5</v>
      </c>
      <c r="FB389" s="151">
        <v>4</v>
      </c>
      <c r="FC389" s="151">
        <v>7</v>
      </c>
      <c r="FD389" s="151">
        <v>6</v>
      </c>
      <c r="FE389" s="151">
        <v>3</v>
      </c>
      <c r="FF389" s="151">
        <v>3</v>
      </c>
      <c r="FG389" s="151">
        <v>11</v>
      </c>
      <c r="FH389" s="151">
        <v>3</v>
      </c>
      <c r="FI389" s="151">
        <v>1</v>
      </c>
      <c r="FJ389" s="151">
        <v>1</v>
      </c>
      <c r="FK389" s="151">
        <v>1</v>
      </c>
      <c r="FL389" s="151">
        <v>6</v>
      </c>
      <c r="FM389" s="151"/>
      <c r="FN389" s="151"/>
      <c r="FO389" s="151"/>
      <c r="FP389" s="151"/>
      <c r="FQ389" s="151">
        <v>1</v>
      </c>
      <c r="FR389" s="151">
        <v>0</v>
      </c>
      <c r="FS389" s="151">
        <v>0</v>
      </c>
      <c r="FT389" s="151">
        <v>0</v>
      </c>
      <c r="FU389" s="151"/>
      <c r="FV389" s="151">
        <v>0</v>
      </c>
      <c r="FW389" s="151">
        <v>1</v>
      </c>
      <c r="FX389" s="151">
        <v>0</v>
      </c>
      <c r="FY389" s="151">
        <v>5</v>
      </c>
      <c r="FZ389" s="151">
        <v>3</v>
      </c>
      <c r="GA389" s="151"/>
      <c r="GB389" s="151">
        <v>0</v>
      </c>
      <c r="GC389" s="151">
        <v>0</v>
      </c>
      <c r="GD389" s="151"/>
      <c r="GE389" s="151">
        <v>1</v>
      </c>
      <c r="GF389" s="151"/>
      <c r="GG389" s="151"/>
      <c r="GH389" s="151">
        <v>2</v>
      </c>
      <c r="GI389" s="151">
        <v>1</v>
      </c>
      <c r="GJ389" s="151">
        <v>3</v>
      </c>
      <c r="GK389" s="151">
        <v>3</v>
      </c>
      <c r="GL389" s="151">
        <v>2</v>
      </c>
      <c r="GM389" s="151">
        <v>1</v>
      </c>
      <c r="GN389" s="151">
        <v>0</v>
      </c>
      <c r="GO389" s="151">
        <v>1</v>
      </c>
      <c r="GP389" s="151">
        <v>1</v>
      </c>
      <c r="GQ389" s="151">
        <v>3</v>
      </c>
      <c r="GR389" s="151">
        <v>3</v>
      </c>
      <c r="GS389" s="151">
        <v>4</v>
      </c>
      <c r="GT389" s="151">
        <v>3</v>
      </c>
      <c r="GU389" s="151">
        <v>3</v>
      </c>
      <c r="GV389" s="151">
        <v>6</v>
      </c>
      <c r="GW389" s="151">
        <v>2</v>
      </c>
      <c r="GX389" s="151">
        <v>6</v>
      </c>
      <c r="GY389" s="151">
        <v>15</v>
      </c>
      <c r="GZ389" s="151">
        <v>2</v>
      </c>
      <c r="HA389" s="151">
        <v>7</v>
      </c>
      <c r="HB389" s="151">
        <v>3</v>
      </c>
      <c r="HC389" s="151">
        <v>4</v>
      </c>
      <c r="HD389" s="151">
        <v>1</v>
      </c>
      <c r="HE389" s="151">
        <v>0</v>
      </c>
      <c r="HF389" s="151">
        <v>2</v>
      </c>
      <c r="HG389" s="151">
        <v>3</v>
      </c>
      <c r="HH389" s="151">
        <v>6</v>
      </c>
      <c r="HI389" s="151">
        <v>1</v>
      </c>
      <c r="HJ389" s="151">
        <v>1</v>
      </c>
      <c r="HK389" s="151"/>
      <c r="HL389" s="151">
        <v>2</v>
      </c>
      <c r="HM389" s="151">
        <v>0</v>
      </c>
      <c r="HN389" s="151">
        <v>1</v>
      </c>
      <c r="HO389" s="151">
        <v>0</v>
      </c>
      <c r="HP389" s="151">
        <v>0</v>
      </c>
      <c r="HQ389" s="151"/>
      <c r="HR389" s="151">
        <v>0</v>
      </c>
      <c r="HS389" s="151"/>
      <c r="HT389" s="151"/>
      <c r="HU389" s="151">
        <v>4</v>
      </c>
      <c r="HV389" s="151">
        <v>9</v>
      </c>
      <c r="HW389" s="151">
        <v>17</v>
      </c>
      <c r="HX389" s="151">
        <v>19</v>
      </c>
      <c r="HY389" s="151">
        <v>3</v>
      </c>
      <c r="HZ389" s="151"/>
      <c r="IA389" s="151">
        <v>1</v>
      </c>
      <c r="IB389" s="151">
        <v>0</v>
      </c>
      <c r="IC389" s="151">
        <v>18</v>
      </c>
      <c r="ID389" s="151">
        <v>0</v>
      </c>
      <c r="IE389" s="151">
        <v>22</v>
      </c>
      <c r="IF389" s="151">
        <v>4</v>
      </c>
      <c r="IG389" s="151">
        <v>1</v>
      </c>
      <c r="IH389" s="151">
        <v>5</v>
      </c>
      <c r="II389" s="151">
        <v>15</v>
      </c>
      <c r="IJ389" s="151">
        <v>4</v>
      </c>
      <c r="IK389" s="151">
        <v>2</v>
      </c>
      <c r="IL389" s="151">
        <v>12</v>
      </c>
      <c r="IM389" s="151">
        <v>29</v>
      </c>
      <c r="IN389" s="151">
        <v>21</v>
      </c>
      <c r="IO389" s="151">
        <v>2</v>
      </c>
      <c r="IP389" s="151">
        <v>2</v>
      </c>
      <c r="IQ389" s="151">
        <v>9</v>
      </c>
      <c r="IR389" s="151">
        <v>0</v>
      </c>
      <c r="IS389" s="151">
        <v>4</v>
      </c>
      <c r="IT389" s="151">
        <v>4</v>
      </c>
      <c r="IU389" s="151">
        <v>1</v>
      </c>
      <c r="IV389" s="151">
        <v>2</v>
      </c>
      <c r="IW389" s="151">
        <v>1</v>
      </c>
      <c r="IX389" s="151">
        <v>4</v>
      </c>
      <c r="IY389" s="151">
        <v>2</v>
      </c>
      <c r="IZ389" s="151">
        <v>0</v>
      </c>
      <c r="JA389" s="151">
        <v>7</v>
      </c>
      <c r="JB389" s="151">
        <v>6</v>
      </c>
      <c r="JC389" s="151">
        <v>3</v>
      </c>
      <c r="JD389" s="151"/>
      <c r="JE389" s="151">
        <v>2</v>
      </c>
      <c r="JF389" s="151">
        <v>1</v>
      </c>
      <c r="JG389" s="151">
        <v>3</v>
      </c>
      <c r="JH389" s="151">
        <v>19</v>
      </c>
      <c r="JI389" s="151">
        <v>4</v>
      </c>
      <c r="JJ389" s="151">
        <v>0</v>
      </c>
      <c r="JK389" s="151">
        <v>2</v>
      </c>
      <c r="JL389" s="151">
        <v>170</v>
      </c>
      <c r="JM389" s="151">
        <v>30</v>
      </c>
      <c r="JN389" s="151">
        <v>157</v>
      </c>
      <c r="JO389" s="151">
        <v>343</v>
      </c>
      <c r="JP389" s="151">
        <v>487</v>
      </c>
      <c r="JQ389" s="151">
        <v>82</v>
      </c>
      <c r="JR389" s="151">
        <v>369</v>
      </c>
      <c r="JS389" s="151">
        <v>156</v>
      </c>
      <c r="JT389" s="151">
        <v>570</v>
      </c>
      <c r="JU389" s="151">
        <v>75</v>
      </c>
      <c r="JV389" s="151"/>
      <c r="JW389" s="151">
        <v>278</v>
      </c>
      <c r="JX389" s="151">
        <v>371</v>
      </c>
      <c r="JY389" s="151">
        <v>417</v>
      </c>
      <c r="JZ389" s="151">
        <v>209</v>
      </c>
      <c r="KA389" s="151">
        <v>92</v>
      </c>
      <c r="KB389" s="151">
        <v>313</v>
      </c>
      <c r="KC389" s="151">
        <v>50</v>
      </c>
      <c r="KD389" s="151">
        <v>152</v>
      </c>
      <c r="KE389" s="151">
        <v>109</v>
      </c>
      <c r="KF389" s="151"/>
      <c r="KG389" s="151">
        <v>11</v>
      </c>
      <c r="KH389" s="151">
        <v>396</v>
      </c>
      <c r="KI389" s="151">
        <v>838</v>
      </c>
      <c r="KJ389" s="151">
        <v>385</v>
      </c>
      <c r="KK389" s="151">
        <v>2</v>
      </c>
      <c r="KL389" s="151">
        <v>587</v>
      </c>
      <c r="KM389" s="151">
        <v>4</v>
      </c>
      <c r="KN389" s="151">
        <v>162</v>
      </c>
      <c r="KO389" s="151">
        <v>16</v>
      </c>
      <c r="KP389" s="151">
        <v>14</v>
      </c>
      <c r="KQ389" s="151">
        <v>15</v>
      </c>
      <c r="KR389" s="151">
        <v>3</v>
      </c>
      <c r="KS389" s="151">
        <v>220</v>
      </c>
      <c r="KT389" s="151">
        <v>49</v>
      </c>
      <c r="KU389" s="151"/>
      <c r="KV389" s="151">
        <v>17</v>
      </c>
      <c r="KW389" s="151">
        <v>21</v>
      </c>
      <c r="KX389" s="151">
        <v>415</v>
      </c>
      <c r="KY389" s="151">
        <v>157</v>
      </c>
      <c r="KZ389" s="151">
        <v>49</v>
      </c>
      <c r="LA389" s="151">
        <v>216</v>
      </c>
      <c r="LB389" s="151">
        <v>195</v>
      </c>
      <c r="LC389" s="151">
        <v>0</v>
      </c>
      <c r="LD389" s="151">
        <v>113</v>
      </c>
      <c r="LE389" s="151">
        <v>191</v>
      </c>
      <c r="LF389" s="151">
        <v>315</v>
      </c>
      <c r="LG389" s="151">
        <v>69</v>
      </c>
      <c r="LH389" s="151"/>
      <c r="LI389" s="151">
        <v>581</v>
      </c>
      <c r="LJ389" s="151">
        <v>7</v>
      </c>
      <c r="LK389" s="151">
        <v>5</v>
      </c>
      <c r="LL389" s="151"/>
      <c r="LM389" s="151">
        <v>0</v>
      </c>
      <c r="LN389" s="151">
        <v>2714</v>
      </c>
      <c r="LO389" s="151">
        <v>998</v>
      </c>
      <c r="LP389" s="151">
        <v>466</v>
      </c>
      <c r="LQ389" s="151">
        <v>33</v>
      </c>
      <c r="LR389" s="151">
        <v>32</v>
      </c>
      <c r="LS389" s="151">
        <v>321</v>
      </c>
      <c r="LT389" s="151">
        <v>68</v>
      </c>
      <c r="LU389" s="151">
        <v>407</v>
      </c>
      <c r="LV389" s="151">
        <v>143</v>
      </c>
      <c r="LW389" s="151">
        <v>58</v>
      </c>
      <c r="LX389" s="151">
        <v>260</v>
      </c>
      <c r="LY389" s="151">
        <v>236</v>
      </c>
      <c r="LZ389" s="151">
        <v>105</v>
      </c>
      <c r="MA389" s="151">
        <v>135</v>
      </c>
      <c r="MB389" s="151">
        <v>59</v>
      </c>
      <c r="MC389" s="151">
        <v>9</v>
      </c>
      <c r="MD389" s="151">
        <v>3</v>
      </c>
      <c r="ME389" s="151">
        <v>15</v>
      </c>
      <c r="MF389" s="151">
        <v>65</v>
      </c>
      <c r="MG389" s="151">
        <v>1206</v>
      </c>
      <c r="MH389" s="151">
        <v>151</v>
      </c>
      <c r="MI389" s="151">
        <v>1694</v>
      </c>
      <c r="MJ389" s="151">
        <v>315</v>
      </c>
      <c r="MK389" s="151">
        <v>1509</v>
      </c>
      <c r="ML389" s="151">
        <v>104</v>
      </c>
      <c r="MM389" s="151">
        <v>238</v>
      </c>
      <c r="MN389" s="151">
        <v>733</v>
      </c>
      <c r="MO389" s="151">
        <v>144</v>
      </c>
      <c r="MP389" s="151">
        <v>1138</v>
      </c>
      <c r="MQ389" s="151">
        <v>485</v>
      </c>
      <c r="MR389" s="151">
        <v>133</v>
      </c>
      <c r="MS389" s="151">
        <v>10</v>
      </c>
      <c r="MT389" s="151">
        <v>301</v>
      </c>
      <c r="MU389" s="151">
        <v>34</v>
      </c>
      <c r="MV389" s="151">
        <v>34</v>
      </c>
      <c r="MW389" s="151">
        <v>127</v>
      </c>
      <c r="MX389" s="151">
        <v>124</v>
      </c>
      <c r="MY389" s="151">
        <v>24</v>
      </c>
      <c r="MZ389" s="151">
        <v>75</v>
      </c>
      <c r="NA389" s="151">
        <v>1581</v>
      </c>
      <c r="NB389" s="151">
        <v>109</v>
      </c>
      <c r="NC389" s="151">
        <v>28</v>
      </c>
      <c r="ND389" s="151">
        <v>27</v>
      </c>
      <c r="NE389" s="151">
        <v>28</v>
      </c>
      <c r="NF389" s="151">
        <v>18</v>
      </c>
      <c r="NG389" s="151">
        <v>15</v>
      </c>
      <c r="NH389" s="151">
        <v>88</v>
      </c>
      <c r="NI389" s="151">
        <v>9</v>
      </c>
      <c r="NJ389" s="151">
        <v>24</v>
      </c>
      <c r="NK389" s="151">
        <v>13</v>
      </c>
      <c r="NL389" s="151">
        <v>23</v>
      </c>
      <c r="NM389" s="151">
        <v>38</v>
      </c>
      <c r="NN389" s="151">
        <v>115</v>
      </c>
      <c r="NO389" s="151">
        <v>279</v>
      </c>
      <c r="NP389" s="151">
        <v>524</v>
      </c>
      <c r="NQ389" s="151">
        <v>825</v>
      </c>
      <c r="NR389" s="151">
        <v>91</v>
      </c>
      <c r="NS389" s="151">
        <v>132</v>
      </c>
      <c r="NT389" s="151">
        <v>23</v>
      </c>
      <c r="NU389" s="151">
        <v>59</v>
      </c>
      <c r="NV389" s="151">
        <v>62</v>
      </c>
      <c r="NW389" s="151">
        <v>63</v>
      </c>
      <c r="NX389" s="151">
        <v>3</v>
      </c>
      <c r="NY389" s="151">
        <v>31</v>
      </c>
      <c r="NZ389" s="151">
        <v>74</v>
      </c>
      <c r="OA389" s="151">
        <v>6</v>
      </c>
      <c r="OB389" s="151">
        <v>16</v>
      </c>
      <c r="OC389" s="151">
        <v>65</v>
      </c>
      <c r="OD389" s="151"/>
      <c r="OE389" s="151">
        <v>108</v>
      </c>
      <c r="OF389" s="151">
        <v>6</v>
      </c>
      <c r="OG389" s="151">
        <v>35</v>
      </c>
      <c r="OH389" s="151">
        <v>48</v>
      </c>
      <c r="OI389" s="151"/>
      <c r="OJ389" s="151">
        <v>567</v>
      </c>
      <c r="OK389" s="151">
        <v>496</v>
      </c>
      <c r="OL389" s="151">
        <v>2800</v>
      </c>
      <c r="OM389" s="151">
        <v>73</v>
      </c>
      <c r="ON389" s="151">
        <v>793</v>
      </c>
      <c r="OO389" s="152">
        <v>1218</v>
      </c>
      <c r="OP389" s="142">
        <v>37588</v>
      </c>
      <c r="OQ389" s="153">
        <v>22333</v>
      </c>
      <c r="OR389" s="151"/>
      <c r="OS389" s="151"/>
      <c r="OT389" s="151"/>
      <c r="OU389" s="151"/>
      <c r="OV389" s="151"/>
      <c r="OW389" s="151">
        <v>5</v>
      </c>
      <c r="OX389" s="151">
        <v>-4786</v>
      </c>
      <c r="OY389" s="151"/>
      <c r="OZ389" s="151"/>
      <c r="PA389" s="151"/>
      <c r="PB389" s="151"/>
      <c r="PC389" s="151"/>
      <c r="PD389" s="151"/>
      <c r="PE389" s="151"/>
      <c r="PF389" s="151"/>
      <c r="PG389" s="151"/>
      <c r="PH389" s="151"/>
      <c r="PI389" s="151"/>
      <c r="PJ389" s="154"/>
      <c r="PK389" s="142">
        <v>17551</v>
      </c>
      <c r="PL389" s="142">
        <v>55139</v>
      </c>
    </row>
    <row r="390" spans="1:428" ht="15" x14ac:dyDescent="0.25">
      <c r="A390" s="156">
        <v>812100</v>
      </c>
      <c r="B390" s="157" t="s">
        <v>727</v>
      </c>
      <c r="C390" s="147" t="s">
        <v>566</v>
      </c>
      <c r="D390" s="153"/>
      <c r="E390" s="151"/>
      <c r="F390" s="151"/>
      <c r="G390" s="151"/>
      <c r="H390" s="151"/>
      <c r="I390" s="151"/>
      <c r="J390" s="151"/>
      <c r="K390" s="151"/>
      <c r="L390" s="151"/>
      <c r="M390" s="151"/>
      <c r="N390" s="151"/>
      <c r="O390" s="151"/>
      <c r="P390" s="151"/>
      <c r="Q390" s="151"/>
      <c r="R390" s="151"/>
      <c r="S390" s="151"/>
      <c r="T390" s="151"/>
      <c r="U390" s="151"/>
      <c r="V390" s="151"/>
      <c r="W390" s="151"/>
      <c r="X390" s="151"/>
      <c r="Y390" s="151"/>
      <c r="Z390" s="151"/>
      <c r="AA390" s="151"/>
      <c r="AB390" s="151"/>
      <c r="AC390" s="151"/>
      <c r="AD390" s="151"/>
      <c r="AE390" s="151"/>
      <c r="AF390" s="151"/>
      <c r="AG390" s="151"/>
      <c r="AH390" s="151"/>
      <c r="AI390" s="151"/>
      <c r="AJ390" s="151"/>
      <c r="AK390" s="151"/>
      <c r="AL390" s="151"/>
      <c r="AM390" s="151"/>
      <c r="AN390" s="151"/>
      <c r="AO390" s="151"/>
      <c r="AP390" s="151"/>
      <c r="AQ390" s="151"/>
      <c r="AR390" s="151"/>
      <c r="AS390" s="151"/>
      <c r="AT390" s="151"/>
      <c r="AU390" s="151"/>
      <c r="AV390" s="151"/>
      <c r="AW390" s="151"/>
      <c r="AX390" s="151"/>
      <c r="AY390" s="151"/>
      <c r="AZ390" s="151"/>
      <c r="BA390" s="151"/>
      <c r="BB390" s="151"/>
      <c r="BC390" s="151"/>
      <c r="BD390" s="151"/>
      <c r="BE390" s="151"/>
      <c r="BF390" s="151"/>
      <c r="BG390" s="151"/>
      <c r="BH390" s="151"/>
      <c r="BI390" s="151"/>
      <c r="BJ390" s="151"/>
      <c r="BK390" s="151"/>
      <c r="BL390" s="151"/>
      <c r="BM390" s="151"/>
      <c r="BN390" s="151"/>
      <c r="BO390" s="151"/>
      <c r="BP390" s="151"/>
      <c r="BQ390" s="151"/>
      <c r="BR390" s="151"/>
      <c r="BS390" s="151"/>
      <c r="BT390" s="151"/>
      <c r="BU390" s="151"/>
      <c r="BV390" s="151"/>
      <c r="BW390" s="151"/>
      <c r="BX390" s="151"/>
      <c r="BY390" s="151"/>
      <c r="BZ390" s="151"/>
      <c r="CA390" s="151"/>
      <c r="CB390" s="151"/>
      <c r="CC390" s="151"/>
      <c r="CD390" s="151"/>
      <c r="CE390" s="151"/>
      <c r="CF390" s="151"/>
      <c r="CG390" s="151"/>
      <c r="CH390" s="151"/>
      <c r="CI390" s="151"/>
      <c r="CJ390" s="151"/>
      <c r="CK390" s="151"/>
      <c r="CL390" s="151"/>
      <c r="CM390" s="151"/>
      <c r="CN390" s="151"/>
      <c r="CO390" s="151"/>
      <c r="CP390" s="151"/>
      <c r="CQ390" s="151"/>
      <c r="CR390" s="151"/>
      <c r="CS390" s="151"/>
      <c r="CT390" s="151"/>
      <c r="CU390" s="151"/>
      <c r="CV390" s="151"/>
      <c r="CW390" s="151"/>
      <c r="CX390" s="151"/>
      <c r="CY390" s="151"/>
      <c r="CZ390" s="151"/>
      <c r="DA390" s="151"/>
      <c r="DB390" s="151"/>
      <c r="DC390" s="151"/>
      <c r="DD390" s="151"/>
      <c r="DE390" s="151"/>
      <c r="DF390" s="151"/>
      <c r="DG390" s="151"/>
      <c r="DH390" s="151"/>
      <c r="DI390" s="151"/>
      <c r="DJ390" s="151"/>
      <c r="DK390" s="151"/>
      <c r="DL390" s="151"/>
      <c r="DM390" s="151"/>
      <c r="DN390" s="151"/>
      <c r="DO390" s="151"/>
      <c r="DP390" s="151"/>
      <c r="DQ390" s="151"/>
      <c r="DR390" s="151"/>
      <c r="DS390" s="151"/>
      <c r="DT390" s="151"/>
      <c r="DU390" s="151"/>
      <c r="DV390" s="151"/>
      <c r="DW390" s="151"/>
      <c r="DX390" s="151"/>
      <c r="DY390" s="151"/>
      <c r="DZ390" s="151"/>
      <c r="EA390" s="151"/>
      <c r="EB390" s="151"/>
      <c r="EC390" s="151"/>
      <c r="ED390" s="151"/>
      <c r="EE390" s="151"/>
      <c r="EF390" s="151"/>
      <c r="EG390" s="151"/>
      <c r="EH390" s="151"/>
      <c r="EI390" s="151"/>
      <c r="EJ390" s="151"/>
      <c r="EK390" s="151"/>
      <c r="EL390" s="151"/>
      <c r="EM390" s="151"/>
      <c r="EN390" s="151"/>
      <c r="EO390" s="151"/>
      <c r="EP390" s="151"/>
      <c r="EQ390" s="151"/>
      <c r="ER390" s="151"/>
      <c r="ES390" s="151"/>
      <c r="ET390" s="151"/>
      <c r="EU390" s="151"/>
      <c r="EV390" s="151"/>
      <c r="EW390" s="151"/>
      <c r="EX390" s="151"/>
      <c r="EY390" s="151"/>
      <c r="EZ390" s="151"/>
      <c r="FA390" s="151"/>
      <c r="FB390" s="151"/>
      <c r="FC390" s="151"/>
      <c r="FD390" s="151"/>
      <c r="FE390" s="151"/>
      <c r="FF390" s="151"/>
      <c r="FG390" s="151"/>
      <c r="FH390" s="151"/>
      <c r="FI390" s="151"/>
      <c r="FJ390" s="151"/>
      <c r="FK390" s="151"/>
      <c r="FL390" s="151"/>
      <c r="FM390" s="151"/>
      <c r="FN390" s="151"/>
      <c r="FO390" s="151"/>
      <c r="FP390" s="151"/>
      <c r="FQ390" s="151"/>
      <c r="FR390" s="151"/>
      <c r="FS390" s="151"/>
      <c r="FT390" s="151"/>
      <c r="FU390" s="151"/>
      <c r="FV390" s="151"/>
      <c r="FW390" s="151"/>
      <c r="FX390" s="151"/>
      <c r="FY390" s="151"/>
      <c r="FZ390" s="151"/>
      <c r="GA390" s="151"/>
      <c r="GB390" s="151"/>
      <c r="GC390" s="151"/>
      <c r="GD390" s="151"/>
      <c r="GE390" s="151"/>
      <c r="GF390" s="151"/>
      <c r="GG390" s="151"/>
      <c r="GH390" s="151"/>
      <c r="GI390" s="151"/>
      <c r="GJ390" s="151"/>
      <c r="GK390" s="151"/>
      <c r="GL390" s="151"/>
      <c r="GM390" s="151"/>
      <c r="GN390" s="151"/>
      <c r="GO390" s="151"/>
      <c r="GP390" s="151"/>
      <c r="GQ390" s="151"/>
      <c r="GR390" s="151"/>
      <c r="GS390" s="151"/>
      <c r="GT390" s="151"/>
      <c r="GU390" s="151"/>
      <c r="GV390" s="151"/>
      <c r="GW390" s="151"/>
      <c r="GX390" s="151"/>
      <c r="GY390" s="151"/>
      <c r="GZ390" s="151"/>
      <c r="HA390" s="151"/>
      <c r="HB390" s="151"/>
      <c r="HC390" s="151"/>
      <c r="HD390" s="151"/>
      <c r="HE390" s="151"/>
      <c r="HF390" s="151"/>
      <c r="HG390" s="151"/>
      <c r="HH390" s="151"/>
      <c r="HI390" s="151"/>
      <c r="HJ390" s="151"/>
      <c r="HK390" s="151"/>
      <c r="HL390" s="151"/>
      <c r="HM390" s="151"/>
      <c r="HN390" s="151"/>
      <c r="HO390" s="151"/>
      <c r="HP390" s="151"/>
      <c r="HQ390" s="151"/>
      <c r="HR390" s="151"/>
      <c r="HS390" s="151"/>
      <c r="HT390" s="151"/>
      <c r="HU390" s="151"/>
      <c r="HV390" s="151"/>
      <c r="HW390" s="151"/>
      <c r="HX390" s="151"/>
      <c r="HY390" s="151"/>
      <c r="HZ390" s="151"/>
      <c r="IA390" s="151"/>
      <c r="IB390" s="151"/>
      <c r="IC390" s="151"/>
      <c r="ID390" s="151"/>
      <c r="IE390" s="151"/>
      <c r="IF390" s="151"/>
      <c r="IG390" s="151"/>
      <c r="IH390" s="151"/>
      <c r="II390" s="151"/>
      <c r="IJ390" s="151"/>
      <c r="IK390" s="151"/>
      <c r="IL390" s="151"/>
      <c r="IM390" s="151"/>
      <c r="IN390" s="151"/>
      <c r="IO390" s="151"/>
      <c r="IP390" s="151"/>
      <c r="IQ390" s="151"/>
      <c r="IR390" s="151"/>
      <c r="IS390" s="151"/>
      <c r="IT390" s="151"/>
      <c r="IU390" s="151"/>
      <c r="IV390" s="151"/>
      <c r="IW390" s="151"/>
      <c r="IX390" s="151"/>
      <c r="IY390" s="151"/>
      <c r="IZ390" s="151"/>
      <c r="JA390" s="151"/>
      <c r="JB390" s="151"/>
      <c r="JC390" s="151"/>
      <c r="JD390" s="151"/>
      <c r="JE390" s="151"/>
      <c r="JF390" s="151"/>
      <c r="JG390" s="151"/>
      <c r="JH390" s="151"/>
      <c r="JI390" s="151"/>
      <c r="JJ390" s="151"/>
      <c r="JK390" s="151"/>
      <c r="JL390" s="151"/>
      <c r="JM390" s="151"/>
      <c r="JN390" s="151"/>
      <c r="JO390" s="151"/>
      <c r="JP390" s="151"/>
      <c r="JQ390" s="151"/>
      <c r="JR390" s="151"/>
      <c r="JS390" s="151"/>
      <c r="JT390" s="151"/>
      <c r="JU390" s="151"/>
      <c r="JV390" s="151"/>
      <c r="JW390" s="151"/>
      <c r="JX390" s="151"/>
      <c r="JY390" s="151"/>
      <c r="JZ390" s="151"/>
      <c r="KA390" s="151"/>
      <c r="KB390" s="151"/>
      <c r="KC390" s="151"/>
      <c r="KD390" s="151"/>
      <c r="KE390" s="151"/>
      <c r="KF390" s="151"/>
      <c r="KG390" s="151"/>
      <c r="KH390" s="151"/>
      <c r="KI390" s="151"/>
      <c r="KJ390" s="151"/>
      <c r="KK390" s="151"/>
      <c r="KL390" s="151"/>
      <c r="KM390" s="151"/>
      <c r="KN390" s="151"/>
      <c r="KO390" s="151"/>
      <c r="KP390" s="151"/>
      <c r="KQ390" s="151"/>
      <c r="KR390" s="151"/>
      <c r="KS390" s="151"/>
      <c r="KT390" s="151"/>
      <c r="KU390" s="151"/>
      <c r="KV390" s="151"/>
      <c r="KW390" s="151"/>
      <c r="KX390" s="151"/>
      <c r="KY390" s="151"/>
      <c r="KZ390" s="151"/>
      <c r="LA390" s="151"/>
      <c r="LB390" s="151"/>
      <c r="LC390" s="151"/>
      <c r="LD390" s="151"/>
      <c r="LE390" s="151"/>
      <c r="LF390" s="151"/>
      <c r="LG390" s="151"/>
      <c r="LH390" s="151"/>
      <c r="LI390" s="151"/>
      <c r="LJ390" s="151"/>
      <c r="LK390" s="151"/>
      <c r="LL390" s="151"/>
      <c r="LM390" s="151"/>
      <c r="LN390" s="151"/>
      <c r="LO390" s="151"/>
      <c r="LP390" s="151"/>
      <c r="LQ390" s="151"/>
      <c r="LR390" s="151"/>
      <c r="LS390" s="151"/>
      <c r="LT390" s="151"/>
      <c r="LU390" s="151"/>
      <c r="LV390" s="151"/>
      <c r="LW390" s="151"/>
      <c r="LX390" s="151"/>
      <c r="LY390" s="151"/>
      <c r="LZ390" s="151"/>
      <c r="MA390" s="151"/>
      <c r="MB390" s="151"/>
      <c r="MC390" s="151"/>
      <c r="MD390" s="151"/>
      <c r="ME390" s="151"/>
      <c r="MF390" s="151"/>
      <c r="MG390" s="151"/>
      <c r="MH390" s="151"/>
      <c r="MI390" s="151"/>
      <c r="MJ390" s="151"/>
      <c r="MK390" s="151"/>
      <c r="ML390" s="151"/>
      <c r="MM390" s="151"/>
      <c r="MN390" s="151"/>
      <c r="MO390" s="151"/>
      <c r="MP390" s="151"/>
      <c r="MQ390" s="151"/>
      <c r="MR390" s="151"/>
      <c r="MS390" s="151"/>
      <c r="MT390" s="151"/>
      <c r="MU390" s="151"/>
      <c r="MV390" s="151"/>
      <c r="MW390" s="151"/>
      <c r="MX390" s="151"/>
      <c r="MY390" s="151"/>
      <c r="MZ390" s="151"/>
      <c r="NA390" s="151"/>
      <c r="NB390" s="151"/>
      <c r="NC390" s="151"/>
      <c r="ND390" s="151"/>
      <c r="NE390" s="151"/>
      <c r="NF390" s="151"/>
      <c r="NG390" s="151"/>
      <c r="NH390" s="151"/>
      <c r="NI390" s="151"/>
      <c r="NJ390" s="151"/>
      <c r="NK390" s="151"/>
      <c r="NL390" s="151"/>
      <c r="NM390" s="151"/>
      <c r="NN390" s="151"/>
      <c r="NO390" s="151"/>
      <c r="NP390" s="151"/>
      <c r="NQ390" s="151"/>
      <c r="NR390" s="151"/>
      <c r="NS390" s="151"/>
      <c r="NT390" s="151"/>
      <c r="NU390" s="151"/>
      <c r="NV390" s="151"/>
      <c r="NW390" s="151">
        <v>562</v>
      </c>
      <c r="NX390" s="151"/>
      <c r="NY390" s="151"/>
      <c r="NZ390" s="151"/>
      <c r="OA390" s="151"/>
      <c r="OB390" s="151"/>
      <c r="OC390" s="151"/>
      <c r="OD390" s="151"/>
      <c r="OE390" s="151"/>
      <c r="OF390" s="151"/>
      <c r="OG390" s="151"/>
      <c r="OH390" s="151"/>
      <c r="OI390" s="151"/>
      <c r="OJ390" s="151"/>
      <c r="OK390" s="151"/>
      <c r="OL390" s="151">
        <v>30</v>
      </c>
      <c r="OM390" s="151"/>
      <c r="ON390" s="151"/>
      <c r="OO390" s="152"/>
      <c r="OP390" s="142">
        <v>592</v>
      </c>
      <c r="OQ390" s="153">
        <v>79038</v>
      </c>
      <c r="OR390" s="151"/>
      <c r="OS390" s="151"/>
      <c r="OT390" s="151"/>
      <c r="OU390" s="151"/>
      <c r="OV390" s="151"/>
      <c r="OW390" s="151"/>
      <c r="OX390" s="151"/>
      <c r="OY390" s="151"/>
      <c r="OZ390" s="151"/>
      <c r="PA390" s="151"/>
      <c r="PB390" s="151"/>
      <c r="PC390" s="151"/>
      <c r="PD390" s="151"/>
      <c r="PE390" s="151"/>
      <c r="PF390" s="151"/>
      <c r="PG390" s="151"/>
      <c r="PH390" s="151"/>
      <c r="PI390" s="151"/>
      <c r="PJ390" s="154"/>
      <c r="PK390" s="142">
        <v>79038</v>
      </c>
      <c r="PL390" s="142">
        <v>79630</v>
      </c>
    </row>
    <row r="391" spans="1:428" ht="15" x14ac:dyDescent="0.25">
      <c r="A391" s="156">
        <v>812200</v>
      </c>
      <c r="B391" s="157" t="s">
        <v>744</v>
      </c>
      <c r="C391" s="147" t="s">
        <v>567</v>
      </c>
      <c r="D391" s="153"/>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c r="AB391" s="151"/>
      <c r="AC391" s="151"/>
      <c r="AD391" s="151"/>
      <c r="AE391" s="151"/>
      <c r="AF391" s="151"/>
      <c r="AG391" s="151"/>
      <c r="AH391" s="151"/>
      <c r="AI391" s="151"/>
      <c r="AJ391" s="151"/>
      <c r="AK391" s="151"/>
      <c r="AL391" s="151"/>
      <c r="AM391" s="151"/>
      <c r="AN391" s="151"/>
      <c r="AO391" s="151"/>
      <c r="AP391" s="151"/>
      <c r="AQ391" s="151"/>
      <c r="AR391" s="151"/>
      <c r="AS391" s="151"/>
      <c r="AT391" s="151"/>
      <c r="AU391" s="151"/>
      <c r="AV391" s="151"/>
      <c r="AW391" s="151"/>
      <c r="AX391" s="151"/>
      <c r="AY391" s="151"/>
      <c r="AZ391" s="151"/>
      <c r="BA391" s="151"/>
      <c r="BB391" s="151"/>
      <c r="BC391" s="151"/>
      <c r="BD391" s="151"/>
      <c r="BE391" s="151"/>
      <c r="BF391" s="151"/>
      <c r="BG391" s="151"/>
      <c r="BH391" s="151"/>
      <c r="BI391" s="151"/>
      <c r="BJ391" s="151"/>
      <c r="BK391" s="151"/>
      <c r="BL391" s="151"/>
      <c r="BM391" s="151"/>
      <c r="BN391" s="151"/>
      <c r="BO391" s="151"/>
      <c r="BP391" s="151"/>
      <c r="BQ391" s="151"/>
      <c r="BR391" s="151"/>
      <c r="BS391" s="151"/>
      <c r="BT391" s="151"/>
      <c r="BU391" s="151"/>
      <c r="BV391" s="151"/>
      <c r="BW391" s="151"/>
      <c r="BX391" s="151"/>
      <c r="BY391" s="151"/>
      <c r="BZ391" s="151"/>
      <c r="CA391" s="151"/>
      <c r="CB391" s="151"/>
      <c r="CC391" s="151"/>
      <c r="CD391" s="151"/>
      <c r="CE391" s="151"/>
      <c r="CF391" s="151"/>
      <c r="CG391" s="151"/>
      <c r="CH391" s="151"/>
      <c r="CI391" s="151"/>
      <c r="CJ391" s="151"/>
      <c r="CK391" s="151"/>
      <c r="CL391" s="151"/>
      <c r="CM391" s="151"/>
      <c r="CN391" s="151"/>
      <c r="CO391" s="151"/>
      <c r="CP391" s="151"/>
      <c r="CQ391" s="151"/>
      <c r="CR391" s="151"/>
      <c r="CS391" s="151"/>
      <c r="CT391" s="151"/>
      <c r="CU391" s="151"/>
      <c r="CV391" s="151"/>
      <c r="CW391" s="151"/>
      <c r="CX391" s="151"/>
      <c r="CY391" s="151"/>
      <c r="CZ391" s="151"/>
      <c r="DA391" s="151"/>
      <c r="DB391" s="151"/>
      <c r="DC391" s="151"/>
      <c r="DD391" s="151"/>
      <c r="DE391" s="151"/>
      <c r="DF391" s="151"/>
      <c r="DG391" s="151"/>
      <c r="DH391" s="151"/>
      <c r="DI391" s="151"/>
      <c r="DJ391" s="151"/>
      <c r="DK391" s="151"/>
      <c r="DL391" s="151"/>
      <c r="DM391" s="151"/>
      <c r="DN391" s="151"/>
      <c r="DO391" s="151"/>
      <c r="DP391" s="151"/>
      <c r="DQ391" s="151"/>
      <c r="DR391" s="151"/>
      <c r="DS391" s="151"/>
      <c r="DT391" s="151"/>
      <c r="DU391" s="151"/>
      <c r="DV391" s="151"/>
      <c r="DW391" s="151"/>
      <c r="DX391" s="151"/>
      <c r="DY391" s="151"/>
      <c r="DZ391" s="151"/>
      <c r="EA391" s="151"/>
      <c r="EB391" s="151"/>
      <c r="EC391" s="151"/>
      <c r="ED391" s="151"/>
      <c r="EE391" s="151"/>
      <c r="EF391" s="151"/>
      <c r="EG391" s="151"/>
      <c r="EH391" s="151"/>
      <c r="EI391" s="151"/>
      <c r="EJ391" s="151"/>
      <c r="EK391" s="151"/>
      <c r="EL391" s="151"/>
      <c r="EM391" s="151"/>
      <c r="EN391" s="151"/>
      <c r="EO391" s="151"/>
      <c r="EP391" s="151"/>
      <c r="EQ391" s="151"/>
      <c r="ER391" s="151"/>
      <c r="ES391" s="151"/>
      <c r="ET391" s="151"/>
      <c r="EU391" s="151"/>
      <c r="EV391" s="151"/>
      <c r="EW391" s="151"/>
      <c r="EX391" s="151"/>
      <c r="EY391" s="151"/>
      <c r="EZ391" s="151"/>
      <c r="FA391" s="151"/>
      <c r="FB391" s="151"/>
      <c r="FC391" s="151"/>
      <c r="FD391" s="151"/>
      <c r="FE391" s="151"/>
      <c r="FF391" s="151"/>
      <c r="FG391" s="151"/>
      <c r="FH391" s="151"/>
      <c r="FI391" s="151"/>
      <c r="FJ391" s="151"/>
      <c r="FK391" s="151"/>
      <c r="FL391" s="151"/>
      <c r="FM391" s="151"/>
      <c r="FN391" s="151"/>
      <c r="FO391" s="151"/>
      <c r="FP391" s="151"/>
      <c r="FQ391" s="151"/>
      <c r="FR391" s="151"/>
      <c r="FS391" s="151"/>
      <c r="FT391" s="151"/>
      <c r="FU391" s="151"/>
      <c r="FV391" s="151"/>
      <c r="FW391" s="151"/>
      <c r="FX391" s="151"/>
      <c r="FY391" s="151"/>
      <c r="FZ391" s="151"/>
      <c r="GA391" s="151"/>
      <c r="GB391" s="151"/>
      <c r="GC391" s="151"/>
      <c r="GD391" s="151"/>
      <c r="GE391" s="151"/>
      <c r="GF391" s="151"/>
      <c r="GG391" s="151"/>
      <c r="GH391" s="151"/>
      <c r="GI391" s="151"/>
      <c r="GJ391" s="151"/>
      <c r="GK391" s="151"/>
      <c r="GL391" s="151"/>
      <c r="GM391" s="151"/>
      <c r="GN391" s="151"/>
      <c r="GO391" s="151"/>
      <c r="GP391" s="151"/>
      <c r="GQ391" s="151"/>
      <c r="GR391" s="151"/>
      <c r="GS391" s="151"/>
      <c r="GT391" s="151"/>
      <c r="GU391" s="151"/>
      <c r="GV391" s="151"/>
      <c r="GW391" s="151"/>
      <c r="GX391" s="151"/>
      <c r="GY391" s="151"/>
      <c r="GZ391" s="151"/>
      <c r="HA391" s="151"/>
      <c r="HB391" s="151"/>
      <c r="HC391" s="151"/>
      <c r="HD391" s="151"/>
      <c r="HE391" s="151"/>
      <c r="HF391" s="151"/>
      <c r="HG391" s="151"/>
      <c r="HH391" s="151"/>
      <c r="HI391" s="151"/>
      <c r="HJ391" s="151"/>
      <c r="HK391" s="151"/>
      <c r="HL391" s="151"/>
      <c r="HM391" s="151"/>
      <c r="HN391" s="151"/>
      <c r="HO391" s="151"/>
      <c r="HP391" s="151"/>
      <c r="HQ391" s="151"/>
      <c r="HR391" s="151"/>
      <c r="HS391" s="151"/>
      <c r="HT391" s="151"/>
      <c r="HU391" s="151"/>
      <c r="HV391" s="151"/>
      <c r="HW391" s="151"/>
      <c r="HX391" s="151"/>
      <c r="HY391" s="151"/>
      <c r="HZ391" s="151"/>
      <c r="IA391" s="151"/>
      <c r="IB391" s="151"/>
      <c r="IC391" s="151"/>
      <c r="ID391" s="151"/>
      <c r="IE391" s="151"/>
      <c r="IF391" s="151"/>
      <c r="IG391" s="151"/>
      <c r="IH391" s="151"/>
      <c r="II391" s="151"/>
      <c r="IJ391" s="151"/>
      <c r="IK391" s="151"/>
      <c r="IL391" s="151"/>
      <c r="IM391" s="151"/>
      <c r="IN391" s="151"/>
      <c r="IO391" s="151"/>
      <c r="IP391" s="151"/>
      <c r="IQ391" s="151"/>
      <c r="IR391" s="151"/>
      <c r="IS391" s="151"/>
      <c r="IT391" s="151"/>
      <c r="IU391" s="151"/>
      <c r="IV391" s="151"/>
      <c r="IW391" s="151"/>
      <c r="IX391" s="151"/>
      <c r="IY391" s="151"/>
      <c r="IZ391" s="151"/>
      <c r="JA391" s="151"/>
      <c r="JB391" s="151"/>
      <c r="JC391" s="151"/>
      <c r="JD391" s="151"/>
      <c r="JE391" s="151"/>
      <c r="JF391" s="151"/>
      <c r="JG391" s="151"/>
      <c r="JH391" s="151"/>
      <c r="JI391" s="151"/>
      <c r="JJ391" s="151"/>
      <c r="JK391" s="151"/>
      <c r="JL391" s="151"/>
      <c r="JM391" s="151"/>
      <c r="JN391" s="151"/>
      <c r="JO391" s="151"/>
      <c r="JP391" s="151"/>
      <c r="JQ391" s="151"/>
      <c r="JR391" s="151"/>
      <c r="JS391" s="151"/>
      <c r="JT391" s="151"/>
      <c r="JU391" s="151"/>
      <c r="JV391" s="151"/>
      <c r="JW391" s="151"/>
      <c r="JX391" s="151"/>
      <c r="JY391" s="151"/>
      <c r="JZ391" s="151"/>
      <c r="KA391" s="151"/>
      <c r="KB391" s="151"/>
      <c r="KC391" s="151"/>
      <c r="KD391" s="151"/>
      <c r="KE391" s="151"/>
      <c r="KF391" s="151"/>
      <c r="KG391" s="151"/>
      <c r="KH391" s="151"/>
      <c r="KI391" s="151"/>
      <c r="KJ391" s="151"/>
      <c r="KK391" s="151"/>
      <c r="KL391" s="151"/>
      <c r="KM391" s="151"/>
      <c r="KN391" s="151"/>
      <c r="KO391" s="151"/>
      <c r="KP391" s="151"/>
      <c r="KQ391" s="151"/>
      <c r="KR391" s="151"/>
      <c r="KS391" s="151"/>
      <c r="KT391" s="151"/>
      <c r="KU391" s="151"/>
      <c r="KV391" s="151"/>
      <c r="KW391" s="151"/>
      <c r="KX391" s="151"/>
      <c r="KY391" s="151"/>
      <c r="KZ391" s="151"/>
      <c r="LA391" s="151"/>
      <c r="LB391" s="151"/>
      <c r="LC391" s="151"/>
      <c r="LD391" s="151"/>
      <c r="LE391" s="151"/>
      <c r="LF391" s="151"/>
      <c r="LG391" s="151"/>
      <c r="LH391" s="151"/>
      <c r="LI391" s="151"/>
      <c r="LJ391" s="151"/>
      <c r="LK391" s="151"/>
      <c r="LL391" s="151"/>
      <c r="LM391" s="151"/>
      <c r="LN391" s="151"/>
      <c r="LO391" s="151"/>
      <c r="LP391" s="151"/>
      <c r="LQ391" s="151"/>
      <c r="LR391" s="151"/>
      <c r="LS391" s="151"/>
      <c r="LT391" s="151"/>
      <c r="LU391" s="151"/>
      <c r="LV391" s="151"/>
      <c r="LW391" s="151"/>
      <c r="LX391" s="151"/>
      <c r="LY391" s="151"/>
      <c r="LZ391" s="151"/>
      <c r="MA391" s="151"/>
      <c r="MB391" s="151"/>
      <c r="MC391" s="151"/>
      <c r="MD391" s="151"/>
      <c r="ME391" s="151"/>
      <c r="MF391" s="151"/>
      <c r="MG391" s="151"/>
      <c r="MH391" s="151"/>
      <c r="MI391" s="151"/>
      <c r="MJ391" s="151"/>
      <c r="MK391" s="151"/>
      <c r="ML391" s="151"/>
      <c r="MM391" s="151"/>
      <c r="MN391" s="151"/>
      <c r="MO391" s="151"/>
      <c r="MP391" s="151"/>
      <c r="MQ391" s="151"/>
      <c r="MR391" s="151"/>
      <c r="MS391" s="151"/>
      <c r="MT391" s="151"/>
      <c r="MU391" s="151"/>
      <c r="MV391" s="151"/>
      <c r="MW391" s="151"/>
      <c r="MX391" s="151"/>
      <c r="MY391" s="151"/>
      <c r="MZ391" s="151"/>
      <c r="NA391" s="151"/>
      <c r="NB391" s="151"/>
      <c r="NC391" s="151"/>
      <c r="ND391" s="151"/>
      <c r="NE391" s="151"/>
      <c r="NF391" s="151"/>
      <c r="NG391" s="151"/>
      <c r="NH391" s="151"/>
      <c r="NI391" s="151"/>
      <c r="NJ391" s="151"/>
      <c r="NK391" s="151"/>
      <c r="NL391" s="151"/>
      <c r="NM391" s="151"/>
      <c r="NN391" s="151"/>
      <c r="NO391" s="151"/>
      <c r="NP391" s="151"/>
      <c r="NQ391" s="151"/>
      <c r="NR391" s="151"/>
      <c r="NS391" s="151"/>
      <c r="NT391" s="151"/>
      <c r="NU391" s="151"/>
      <c r="NV391" s="151"/>
      <c r="NW391" s="151"/>
      <c r="NX391" s="151"/>
      <c r="NY391" s="151"/>
      <c r="NZ391" s="151"/>
      <c r="OA391" s="151"/>
      <c r="OB391" s="151"/>
      <c r="OC391" s="151"/>
      <c r="OD391" s="151"/>
      <c r="OE391" s="151"/>
      <c r="OF391" s="151"/>
      <c r="OG391" s="151"/>
      <c r="OH391" s="151"/>
      <c r="OI391" s="151"/>
      <c r="OJ391" s="151"/>
      <c r="OK391" s="151"/>
      <c r="OL391" s="151"/>
      <c r="OM391" s="151"/>
      <c r="ON391" s="151"/>
      <c r="OO391" s="152"/>
      <c r="OP391" s="142"/>
      <c r="OQ391" s="153">
        <v>21338</v>
      </c>
      <c r="OR391" s="151"/>
      <c r="OS391" s="151"/>
      <c r="OT391" s="151"/>
      <c r="OU391" s="151"/>
      <c r="OV391" s="151"/>
      <c r="OW391" s="151"/>
      <c r="OX391" s="151"/>
      <c r="OY391" s="151"/>
      <c r="OZ391" s="151"/>
      <c r="PA391" s="151"/>
      <c r="PB391" s="151"/>
      <c r="PC391" s="151"/>
      <c r="PD391" s="151"/>
      <c r="PE391" s="151"/>
      <c r="PF391" s="151"/>
      <c r="PG391" s="151"/>
      <c r="PH391" s="151"/>
      <c r="PI391" s="151"/>
      <c r="PJ391" s="154"/>
      <c r="PK391" s="142">
        <v>21338</v>
      </c>
      <c r="PL391" s="142">
        <v>21338</v>
      </c>
    </row>
    <row r="392" spans="1:428" ht="15" x14ac:dyDescent="0.25">
      <c r="A392" s="156">
        <v>812300</v>
      </c>
      <c r="B392" s="157" t="s">
        <v>744</v>
      </c>
      <c r="C392" s="147" t="s">
        <v>568</v>
      </c>
      <c r="D392" s="153"/>
      <c r="E392" s="151"/>
      <c r="F392" s="151"/>
      <c r="G392" s="151"/>
      <c r="H392" s="151"/>
      <c r="I392" s="151"/>
      <c r="J392" s="151"/>
      <c r="K392" s="151"/>
      <c r="L392" s="151"/>
      <c r="M392" s="151"/>
      <c r="N392" s="151"/>
      <c r="O392" s="151"/>
      <c r="P392" s="151">
        <v>14</v>
      </c>
      <c r="Q392" s="151">
        <v>0</v>
      </c>
      <c r="R392" s="151"/>
      <c r="S392" s="151"/>
      <c r="T392" s="151"/>
      <c r="U392" s="151"/>
      <c r="V392" s="151"/>
      <c r="W392" s="151"/>
      <c r="X392" s="151"/>
      <c r="Y392" s="151"/>
      <c r="Z392" s="151">
        <v>3</v>
      </c>
      <c r="AA392" s="151"/>
      <c r="AB392" s="151"/>
      <c r="AC392" s="151"/>
      <c r="AD392" s="151"/>
      <c r="AE392" s="151"/>
      <c r="AF392" s="151"/>
      <c r="AG392" s="151"/>
      <c r="AH392" s="151"/>
      <c r="AI392" s="151"/>
      <c r="AJ392" s="151"/>
      <c r="AK392" s="151"/>
      <c r="AL392" s="151"/>
      <c r="AM392" s="151"/>
      <c r="AN392" s="151">
        <v>1</v>
      </c>
      <c r="AO392" s="151"/>
      <c r="AP392" s="151">
        <v>0</v>
      </c>
      <c r="AQ392" s="151"/>
      <c r="AR392" s="151">
        <v>1</v>
      </c>
      <c r="AS392" s="151">
        <v>59</v>
      </c>
      <c r="AT392" s="151"/>
      <c r="AU392" s="151">
        <v>4</v>
      </c>
      <c r="AV392" s="151"/>
      <c r="AW392" s="151">
        <v>3</v>
      </c>
      <c r="AX392" s="151"/>
      <c r="AY392" s="151"/>
      <c r="AZ392" s="151"/>
      <c r="BA392" s="151"/>
      <c r="BB392" s="151"/>
      <c r="BC392" s="151"/>
      <c r="BD392" s="151">
        <v>22</v>
      </c>
      <c r="BE392" s="151"/>
      <c r="BF392" s="151">
        <v>0</v>
      </c>
      <c r="BG392" s="151"/>
      <c r="BH392" s="151"/>
      <c r="BI392" s="151"/>
      <c r="BJ392" s="151">
        <v>16</v>
      </c>
      <c r="BK392" s="151">
        <v>1</v>
      </c>
      <c r="BL392" s="151"/>
      <c r="BM392" s="151">
        <v>3</v>
      </c>
      <c r="BN392" s="151"/>
      <c r="BO392" s="151"/>
      <c r="BP392" s="151"/>
      <c r="BQ392" s="151"/>
      <c r="BR392" s="151"/>
      <c r="BS392" s="151"/>
      <c r="BT392" s="151"/>
      <c r="BU392" s="151"/>
      <c r="BV392" s="151"/>
      <c r="BW392" s="151"/>
      <c r="BX392" s="151"/>
      <c r="BY392" s="151">
        <v>0</v>
      </c>
      <c r="BZ392" s="151"/>
      <c r="CA392" s="151">
        <v>85</v>
      </c>
      <c r="CB392" s="151"/>
      <c r="CC392" s="151"/>
      <c r="CD392" s="151"/>
      <c r="CE392" s="151"/>
      <c r="CF392" s="151"/>
      <c r="CG392" s="151"/>
      <c r="CH392" s="151"/>
      <c r="CI392" s="151"/>
      <c r="CJ392" s="151"/>
      <c r="CK392" s="151"/>
      <c r="CL392" s="151">
        <v>4</v>
      </c>
      <c r="CM392" s="151"/>
      <c r="CN392" s="151">
        <v>16</v>
      </c>
      <c r="CO392" s="151"/>
      <c r="CP392" s="151"/>
      <c r="CQ392" s="151"/>
      <c r="CR392" s="151"/>
      <c r="CS392" s="151"/>
      <c r="CT392" s="151"/>
      <c r="CU392" s="151"/>
      <c r="CV392" s="151"/>
      <c r="CW392" s="151"/>
      <c r="CX392" s="151"/>
      <c r="CY392" s="151"/>
      <c r="CZ392" s="151"/>
      <c r="DA392" s="151"/>
      <c r="DB392" s="151"/>
      <c r="DC392" s="151"/>
      <c r="DD392" s="151"/>
      <c r="DE392" s="151"/>
      <c r="DF392" s="151"/>
      <c r="DG392" s="151"/>
      <c r="DH392" s="151"/>
      <c r="DI392" s="151"/>
      <c r="DJ392" s="151"/>
      <c r="DK392" s="151"/>
      <c r="DL392" s="151"/>
      <c r="DM392" s="151"/>
      <c r="DN392" s="151"/>
      <c r="DO392" s="151"/>
      <c r="DP392" s="151"/>
      <c r="DQ392" s="151"/>
      <c r="DR392" s="151"/>
      <c r="DS392" s="151"/>
      <c r="DT392" s="151"/>
      <c r="DU392" s="151"/>
      <c r="DV392" s="151"/>
      <c r="DW392" s="151"/>
      <c r="DX392" s="151"/>
      <c r="DY392" s="151"/>
      <c r="DZ392" s="151"/>
      <c r="EA392" s="151"/>
      <c r="EB392" s="151"/>
      <c r="EC392" s="151"/>
      <c r="ED392" s="151"/>
      <c r="EE392" s="151"/>
      <c r="EF392" s="151"/>
      <c r="EG392" s="151"/>
      <c r="EH392" s="151"/>
      <c r="EI392" s="151"/>
      <c r="EJ392" s="151"/>
      <c r="EK392" s="151"/>
      <c r="EL392" s="151"/>
      <c r="EM392" s="151"/>
      <c r="EN392" s="151"/>
      <c r="EO392" s="151"/>
      <c r="EP392" s="151"/>
      <c r="EQ392" s="151"/>
      <c r="ER392" s="151">
        <v>0</v>
      </c>
      <c r="ES392" s="151"/>
      <c r="ET392" s="151"/>
      <c r="EU392" s="151">
        <v>10</v>
      </c>
      <c r="EV392" s="151"/>
      <c r="EW392" s="151"/>
      <c r="EX392" s="151"/>
      <c r="EY392" s="151"/>
      <c r="EZ392" s="151"/>
      <c r="FA392" s="151">
        <v>1</v>
      </c>
      <c r="FB392" s="151"/>
      <c r="FC392" s="151"/>
      <c r="FD392" s="151">
        <v>1</v>
      </c>
      <c r="FE392" s="151"/>
      <c r="FF392" s="151">
        <v>14</v>
      </c>
      <c r="FG392" s="151"/>
      <c r="FH392" s="151"/>
      <c r="FI392" s="151"/>
      <c r="FJ392" s="151"/>
      <c r="FK392" s="151"/>
      <c r="FL392" s="151">
        <v>11</v>
      </c>
      <c r="FM392" s="151"/>
      <c r="FN392" s="151"/>
      <c r="FO392" s="151"/>
      <c r="FP392" s="151"/>
      <c r="FQ392" s="151"/>
      <c r="FR392" s="151"/>
      <c r="FS392" s="151"/>
      <c r="FT392" s="151"/>
      <c r="FU392" s="151"/>
      <c r="FV392" s="151"/>
      <c r="FW392" s="151"/>
      <c r="FX392" s="151"/>
      <c r="FY392" s="151"/>
      <c r="FZ392" s="151">
        <v>1</v>
      </c>
      <c r="GA392" s="151">
        <v>12</v>
      </c>
      <c r="GB392" s="151"/>
      <c r="GC392" s="151">
        <v>0</v>
      </c>
      <c r="GD392" s="151"/>
      <c r="GE392" s="151"/>
      <c r="GF392" s="151"/>
      <c r="GG392" s="151"/>
      <c r="GH392" s="151"/>
      <c r="GI392" s="151">
        <v>1</v>
      </c>
      <c r="GJ392" s="151"/>
      <c r="GK392" s="151"/>
      <c r="GL392" s="151"/>
      <c r="GM392" s="151"/>
      <c r="GN392" s="151"/>
      <c r="GO392" s="151"/>
      <c r="GP392" s="151"/>
      <c r="GQ392" s="151"/>
      <c r="GR392" s="151"/>
      <c r="GS392" s="151"/>
      <c r="GT392" s="151"/>
      <c r="GU392" s="151"/>
      <c r="GV392" s="151"/>
      <c r="GW392" s="151"/>
      <c r="GX392" s="151"/>
      <c r="GY392" s="151"/>
      <c r="GZ392" s="151"/>
      <c r="HA392" s="151">
        <v>2</v>
      </c>
      <c r="HB392" s="151"/>
      <c r="HC392" s="151"/>
      <c r="HD392" s="151"/>
      <c r="HE392" s="151"/>
      <c r="HF392" s="151"/>
      <c r="HG392" s="151"/>
      <c r="HH392" s="151"/>
      <c r="HI392" s="151"/>
      <c r="HJ392" s="151"/>
      <c r="HK392" s="151"/>
      <c r="HL392" s="151"/>
      <c r="HM392" s="151">
        <v>2</v>
      </c>
      <c r="HN392" s="151">
        <v>2</v>
      </c>
      <c r="HO392" s="151">
        <v>2</v>
      </c>
      <c r="HP392" s="151">
        <v>1</v>
      </c>
      <c r="HQ392" s="151"/>
      <c r="HR392" s="151">
        <v>1</v>
      </c>
      <c r="HS392" s="151"/>
      <c r="HT392" s="151"/>
      <c r="HU392" s="151"/>
      <c r="HV392" s="151">
        <v>0</v>
      </c>
      <c r="HW392" s="151"/>
      <c r="HX392" s="151"/>
      <c r="HY392" s="151"/>
      <c r="HZ392" s="151"/>
      <c r="IA392" s="151"/>
      <c r="IB392" s="151"/>
      <c r="IC392" s="151"/>
      <c r="ID392" s="151"/>
      <c r="IE392" s="151">
        <v>1</v>
      </c>
      <c r="IF392" s="151"/>
      <c r="IG392" s="151"/>
      <c r="IH392" s="151"/>
      <c r="II392" s="151"/>
      <c r="IJ392" s="151"/>
      <c r="IK392" s="151"/>
      <c r="IL392" s="151"/>
      <c r="IM392" s="151"/>
      <c r="IN392" s="151"/>
      <c r="IO392" s="151"/>
      <c r="IP392" s="151"/>
      <c r="IQ392" s="151"/>
      <c r="IR392" s="151">
        <v>1</v>
      </c>
      <c r="IS392" s="151"/>
      <c r="IT392" s="151"/>
      <c r="IU392" s="151"/>
      <c r="IV392" s="151"/>
      <c r="IW392" s="151"/>
      <c r="IX392" s="151"/>
      <c r="IY392" s="151"/>
      <c r="IZ392" s="151"/>
      <c r="JA392" s="151"/>
      <c r="JB392" s="151"/>
      <c r="JC392" s="151"/>
      <c r="JD392" s="151"/>
      <c r="JE392" s="151"/>
      <c r="JF392" s="151"/>
      <c r="JG392" s="151"/>
      <c r="JH392" s="151">
        <v>4</v>
      </c>
      <c r="JI392" s="151"/>
      <c r="JJ392" s="151"/>
      <c r="JK392" s="151"/>
      <c r="JL392" s="151">
        <v>7</v>
      </c>
      <c r="JM392" s="151">
        <v>183</v>
      </c>
      <c r="JN392" s="151">
        <v>21</v>
      </c>
      <c r="JO392" s="151">
        <v>93</v>
      </c>
      <c r="JP392" s="151">
        <v>477</v>
      </c>
      <c r="JQ392" s="151"/>
      <c r="JR392" s="151">
        <v>46</v>
      </c>
      <c r="JS392" s="151"/>
      <c r="JT392" s="151">
        <v>35</v>
      </c>
      <c r="JU392" s="151">
        <v>37</v>
      </c>
      <c r="JV392" s="151"/>
      <c r="JW392" s="151">
        <v>539</v>
      </c>
      <c r="JX392" s="151">
        <v>56</v>
      </c>
      <c r="JY392" s="151">
        <v>55</v>
      </c>
      <c r="JZ392" s="151">
        <v>22</v>
      </c>
      <c r="KA392" s="151">
        <v>5</v>
      </c>
      <c r="KB392" s="151">
        <v>258</v>
      </c>
      <c r="KC392" s="151"/>
      <c r="KD392" s="151"/>
      <c r="KE392" s="151">
        <v>10</v>
      </c>
      <c r="KF392" s="151">
        <v>1</v>
      </c>
      <c r="KG392" s="151">
        <v>25</v>
      </c>
      <c r="KH392" s="151"/>
      <c r="KI392" s="151">
        <v>5</v>
      </c>
      <c r="KJ392" s="151">
        <v>72</v>
      </c>
      <c r="KK392" s="151"/>
      <c r="KL392" s="151">
        <v>670</v>
      </c>
      <c r="KM392" s="151">
        <v>7</v>
      </c>
      <c r="KN392" s="151"/>
      <c r="KO392" s="151"/>
      <c r="KP392" s="151"/>
      <c r="KQ392" s="151"/>
      <c r="KR392" s="151"/>
      <c r="KS392" s="151"/>
      <c r="KT392" s="151">
        <v>7</v>
      </c>
      <c r="KU392" s="151"/>
      <c r="KV392" s="151"/>
      <c r="KW392" s="151"/>
      <c r="KX392" s="151">
        <v>2</v>
      </c>
      <c r="KY392" s="151">
        <v>14</v>
      </c>
      <c r="KZ392" s="151"/>
      <c r="LA392" s="151"/>
      <c r="LB392" s="151"/>
      <c r="LC392" s="151"/>
      <c r="LD392" s="151"/>
      <c r="LE392" s="151"/>
      <c r="LF392" s="151"/>
      <c r="LG392" s="151"/>
      <c r="LH392" s="151"/>
      <c r="LI392" s="151"/>
      <c r="LJ392" s="151"/>
      <c r="LK392" s="151"/>
      <c r="LL392" s="151"/>
      <c r="LM392" s="151"/>
      <c r="LN392" s="151">
        <v>667</v>
      </c>
      <c r="LO392" s="151"/>
      <c r="LP392" s="151">
        <v>52</v>
      </c>
      <c r="LQ392" s="151">
        <v>5</v>
      </c>
      <c r="LR392" s="151"/>
      <c r="LS392" s="151">
        <v>26</v>
      </c>
      <c r="LT392" s="151"/>
      <c r="LU392" s="151">
        <v>11</v>
      </c>
      <c r="LV392" s="151">
        <v>14</v>
      </c>
      <c r="LW392" s="151">
        <v>28</v>
      </c>
      <c r="LX392" s="151">
        <v>3</v>
      </c>
      <c r="LY392" s="151">
        <v>29</v>
      </c>
      <c r="LZ392" s="151">
        <v>12</v>
      </c>
      <c r="MA392" s="151">
        <v>291</v>
      </c>
      <c r="MB392" s="151">
        <v>28</v>
      </c>
      <c r="MC392" s="151"/>
      <c r="MD392" s="151">
        <v>33</v>
      </c>
      <c r="ME392" s="151">
        <v>20</v>
      </c>
      <c r="MF392" s="151">
        <v>26</v>
      </c>
      <c r="MG392" s="151"/>
      <c r="MH392" s="151">
        <v>29</v>
      </c>
      <c r="MI392" s="151">
        <v>66</v>
      </c>
      <c r="MJ392" s="151">
        <v>28</v>
      </c>
      <c r="MK392" s="151">
        <v>1</v>
      </c>
      <c r="ML392" s="151">
        <v>9</v>
      </c>
      <c r="MM392" s="151">
        <v>31</v>
      </c>
      <c r="MN392" s="151">
        <v>12</v>
      </c>
      <c r="MO392" s="151">
        <v>36</v>
      </c>
      <c r="MP392" s="151">
        <v>15</v>
      </c>
      <c r="MQ392" s="151">
        <v>7</v>
      </c>
      <c r="MR392" s="151">
        <v>46</v>
      </c>
      <c r="MS392" s="151">
        <v>5</v>
      </c>
      <c r="MT392" s="151">
        <v>276</v>
      </c>
      <c r="MU392" s="151">
        <v>236</v>
      </c>
      <c r="MV392" s="151">
        <v>63</v>
      </c>
      <c r="MW392" s="151">
        <v>294</v>
      </c>
      <c r="MX392" s="151">
        <v>35</v>
      </c>
      <c r="MY392" s="151">
        <v>27</v>
      </c>
      <c r="MZ392" s="151">
        <v>16</v>
      </c>
      <c r="NA392" s="151">
        <v>2859</v>
      </c>
      <c r="NB392" s="151">
        <v>526</v>
      </c>
      <c r="NC392" s="151">
        <v>90</v>
      </c>
      <c r="ND392" s="151">
        <v>129</v>
      </c>
      <c r="NE392" s="151">
        <v>58</v>
      </c>
      <c r="NF392" s="151">
        <v>45</v>
      </c>
      <c r="NG392" s="151"/>
      <c r="NH392" s="151">
        <v>2</v>
      </c>
      <c r="NI392" s="151"/>
      <c r="NJ392" s="151">
        <v>4</v>
      </c>
      <c r="NK392" s="151">
        <v>1</v>
      </c>
      <c r="NL392" s="151">
        <v>8</v>
      </c>
      <c r="NM392" s="151">
        <v>31</v>
      </c>
      <c r="NN392" s="151">
        <v>106</v>
      </c>
      <c r="NO392" s="151">
        <v>274</v>
      </c>
      <c r="NP392" s="151">
        <v>167</v>
      </c>
      <c r="NQ392" s="151">
        <v>505</v>
      </c>
      <c r="NR392" s="151">
        <v>201</v>
      </c>
      <c r="NS392" s="151">
        <v>144</v>
      </c>
      <c r="NT392" s="151">
        <v>318</v>
      </c>
      <c r="NU392" s="151">
        <v>15</v>
      </c>
      <c r="NV392" s="151">
        <v>9</v>
      </c>
      <c r="NW392" s="151">
        <v>819</v>
      </c>
      <c r="NX392" s="151"/>
      <c r="NY392" s="151">
        <v>569</v>
      </c>
      <c r="NZ392" s="151">
        <v>314</v>
      </c>
      <c r="OA392" s="151">
        <v>36</v>
      </c>
      <c r="OB392" s="151">
        <v>8</v>
      </c>
      <c r="OC392" s="151">
        <v>19</v>
      </c>
      <c r="OD392" s="151"/>
      <c r="OE392" s="151">
        <v>153</v>
      </c>
      <c r="OF392" s="151">
        <v>11</v>
      </c>
      <c r="OG392" s="151">
        <v>19</v>
      </c>
      <c r="OH392" s="151"/>
      <c r="OI392" s="151"/>
      <c r="OJ392" s="151">
        <v>410</v>
      </c>
      <c r="OK392" s="151">
        <v>621</v>
      </c>
      <c r="OL392" s="151">
        <v>1185</v>
      </c>
      <c r="OM392" s="151">
        <v>2</v>
      </c>
      <c r="ON392" s="151">
        <v>15</v>
      </c>
      <c r="OO392" s="152">
        <v>12</v>
      </c>
      <c r="OP392" s="142">
        <v>15104</v>
      </c>
      <c r="OQ392" s="153">
        <v>14091</v>
      </c>
      <c r="OR392" s="151"/>
      <c r="OS392" s="151"/>
      <c r="OT392" s="151"/>
      <c r="OU392" s="151"/>
      <c r="OV392" s="151"/>
      <c r="OW392" s="151"/>
      <c r="OX392" s="151"/>
      <c r="OY392" s="151"/>
      <c r="OZ392" s="151"/>
      <c r="PA392" s="151"/>
      <c r="PB392" s="151"/>
      <c r="PC392" s="151"/>
      <c r="PD392" s="151"/>
      <c r="PE392" s="151"/>
      <c r="PF392" s="151"/>
      <c r="PG392" s="151"/>
      <c r="PH392" s="151"/>
      <c r="PI392" s="151"/>
      <c r="PJ392" s="154"/>
      <c r="PK392" s="142">
        <v>14091</v>
      </c>
      <c r="PL392" s="142">
        <v>29195</v>
      </c>
    </row>
    <row r="393" spans="1:428" ht="15" x14ac:dyDescent="0.25">
      <c r="A393" s="171">
        <v>812900</v>
      </c>
      <c r="B393" s="172" t="s">
        <v>744</v>
      </c>
      <c r="C393" s="173" t="s">
        <v>569</v>
      </c>
      <c r="D393" s="153"/>
      <c r="E393" s="151"/>
      <c r="F393" s="151"/>
      <c r="G393" s="151"/>
      <c r="H393" s="151"/>
      <c r="I393" s="151"/>
      <c r="J393" s="151"/>
      <c r="K393" s="151"/>
      <c r="L393" s="151"/>
      <c r="M393" s="151"/>
      <c r="N393" s="151"/>
      <c r="O393" s="151"/>
      <c r="P393" s="151"/>
      <c r="Q393" s="151"/>
      <c r="R393" s="151"/>
      <c r="S393" s="151"/>
      <c r="T393" s="151"/>
      <c r="U393" s="151"/>
      <c r="V393" s="151"/>
      <c r="W393" s="151"/>
      <c r="X393" s="151"/>
      <c r="Y393" s="151"/>
      <c r="Z393" s="151"/>
      <c r="AA393" s="151"/>
      <c r="AB393" s="151"/>
      <c r="AC393" s="151"/>
      <c r="AD393" s="151"/>
      <c r="AE393" s="151"/>
      <c r="AF393" s="151"/>
      <c r="AG393" s="151"/>
      <c r="AH393" s="151"/>
      <c r="AI393" s="151"/>
      <c r="AJ393" s="151"/>
      <c r="AK393" s="151"/>
      <c r="AL393" s="151"/>
      <c r="AM393" s="151"/>
      <c r="AN393" s="151"/>
      <c r="AO393" s="151"/>
      <c r="AP393" s="151"/>
      <c r="AQ393" s="151"/>
      <c r="AR393" s="151"/>
      <c r="AS393" s="151"/>
      <c r="AT393" s="151"/>
      <c r="AU393" s="151"/>
      <c r="AV393" s="151"/>
      <c r="AW393" s="151"/>
      <c r="AX393" s="151"/>
      <c r="AY393" s="151"/>
      <c r="AZ393" s="151"/>
      <c r="BA393" s="151"/>
      <c r="BB393" s="151"/>
      <c r="BC393" s="151"/>
      <c r="BD393" s="151"/>
      <c r="BE393" s="151"/>
      <c r="BF393" s="151"/>
      <c r="BG393" s="151"/>
      <c r="BH393" s="151"/>
      <c r="BI393" s="151"/>
      <c r="BJ393" s="151"/>
      <c r="BK393" s="151"/>
      <c r="BL393" s="151"/>
      <c r="BM393" s="151"/>
      <c r="BN393" s="151"/>
      <c r="BO393" s="151"/>
      <c r="BP393" s="151"/>
      <c r="BQ393" s="151"/>
      <c r="BR393" s="151"/>
      <c r="BS393" s="151"/>
      <c r="BT393" s="151"/>
      <c r="BU393" s="151"/>
      <c r="BV393" s="151"/>
      <c r="BW393" s="151"/>
      <c r="BX393" s="151"/>
      <c r="BY393" s="151"/>
      <c r="BZ393" s="151"/>
      <c r="CA393" s="151"/>
      <c r="CB393" s="151"/>
      <c r="CC393" s="151"/>
      <c r="CD393" s="151"/>
      <c r="CE393" s="151"/>
      <c r="CF393" s="151"/>
      <c r="CG393" s="151"/>
      <c r="CH393" s="151"/>
      <c r="CI393" s="151"/>
      <c r="CJ393" s="151"/>
      <c r="CK393" s="151"/>
      <c r="CL393" s="151"/>
      <c r="CM393" s="151"/>
      <c r="CN393" s="151"/>
      <c r="CO393" s="151"/>
      <c r="CP393" s="151"/>
      <c r="CQ393" s="151"/>
      <c r="CR393" s="151"/>
      <c r="CS393" s="151"/>
      <c r="CT393" s="151"/>
      <c r="CU393" s="151"/>
      <c r="CV393" s="151"/>
      <c r="CW393" s="151"/>
      <c r="CX393" s="151"/>
      <c r="CY393" s="151"/>
      <c r="CZ393" s="151"/>
      <c r="DA393" s="151"/>
      <c r="DB393" s="151"/>
      <c r="DC393" s="151"/>
      <c r="DD393" s="151"/>
      <c r="DE393" s="151"/>
      <c r="DF393" s="151"/>
      <c r="DG393" s="151"/>
      <c r="DH393" s="151"/>
      <c r="DI393" s="151"/>
      <c r="DJ393" s="151"/>
      <c r="DK393" s="151"/>
      <c r="DL393" s="151"/>
      <c r="DM393" s="151"/>
      <c r="DN393" s="151"/>
      <c r="DO393" s="151"/>
      <c r="DP393" s="151"/>
      <c r="DQ393" s="151"/>
      <c r="DR393" s="151"/>
      <c r="DS393" s="151"/>
      <c r="DT393" s="151"/>
      <c r="DU393" s="151"/>
      <c r="DV393" s="151"/>
      <c r="DW393" s="151"/>
      <c r="DX393" s="151"/>
      <c r="DY393" s="151"/>
      <c r="DZ393" s="151"/>
      <c r="EA393" s="151"/>
      <c r="EB393" s="151"/>
      <c r="EC393" s="151"/>
      <c r="ED393" s="151"/>
      <c r="EE393" s="151"/>
      <c r="EF393" s="151"/>
      <c r="EG393" s="151"/>
      <c r="EH393" s="151"/>
      <c r="EI393" s="151"/>
      <c r="EJ393" s="151"/>
      <c r="EK393" s="151"/>
      <c r="EL393" s="151"/>
      <c r="EM393" s="151"/>
      <c r="EN393" s="151"/>
      <c r="EO393" s="151"/>
      <c r="EP393" s="151"/>
      <c r="EQ393" s="151"/>
      <c r="ER393" s="151"/>
      <c r="ES393" s="151"/>
      <c r="ET393" s="151"/>
      <c r="EU393" s="151"/>
      <c r="EV393" s="151"/>
      <c r="EW393" s="151"/>
      <c r="EX393" s="151"/>
      <c r="EY393" s="151"/>
      <c r="EZ393" s="151"/>
      <c r="FA393" s="151"/>
      <c r="FB393" s="151"/>
      <c r="FC393" s="151"/>
      <c r="FD393" s="151"/>
      <c r="FE393" s="151"/>
      <c r="FF393" s="151"/>
      <c r="FG393" s="151"/>
      <c r="FH393" s="151"/>
      <c r="FI393" s="151"/>
      <c r="FJ393" s="151"/>
      <c r="FK393" s="151"/>
      <c r="FL393" s="151"/>
      <c r="FM393" s="151"/>
      <c r="FN393" s="151"/>
      <c r="FO393" s="151"/>
      <c r="FP393" s="151"/>
      <c r="FQ393" s="151"/>
      <c r="FR393" s="151"/>
      <c r="FS393" s="151"/>
      <c r="FT393" s="151"/>
      <c r="FU393" s="151"/>
      <c r="FV393" s="151"/>
      <c r="FW393" s="151"/>
      <c r="FX393" s="151"/>
      <c r="FY393" s="151"/>
      <c r="FZ393" s="151"/>
      <c r="GA393" s="151"/>
      <c r="GB393" s="151"/>
      <c r="GC393" s="151"/>
      <c r="GD393" s="151"/>
      <c r="GE393" s="151"/>
      <c r="GF393" s="151"/>
      <c r="GG393" s="151"/>
      <c r="GH393" s="151"/>
      <c r="GI393" s="151"/>
      <c r="GJ393" s="151"/>
      <c r="GK393" s="151"/>
      <c r="GL393" s="151"/>
      <c r="GM393" s="151"/>
      <c r="GN393" s="151"/>
      <c r="GO393" s="151"/>
      <c r="GP393" s="151"/>
      <c r="GQ393" s="151"/>
      <c r="GR393" s="151"/>
      <c r="GS393" s="151"/>
      <c r="GT393" s="151"/>
      <c r="GU393" s="151"/>
      <c r="GV393" s="151"/>
      <c r="GW393" s="151"/>
      <c r="GX393" s="151"/>
      <c r="GY393" s="151"/>
      <c r="GZ393" s="151"/>
      <c r="HA393" s="151"/>
      <c r="HB393" s="151"/>
      <c r="HC393" s="151"/>
      <c r="HD393" s="151"/>
      <c r="HE393" s="151"/>
      <c r="HF393" s="151"/>
      <c r="HG393" s="151"/>
      <c r="HH393" s="151"/>
      <c r="HI393" s="151"/>
      <c r="HJ393" s="151"/>
      <c r="HK393" s="151"/>
      <c r="HL393" s="151"/>
      <c r="HM393" s="151"/>
      <c r="HN393" s="151"/>
      <c r="HO393" s="151"/>
      <c r="HP393" s="151"/>
      <c r="HQ393" s="151"/>
      <c r="HR393" s="151"/>
      <c r="HS393" s="151"/>
      <c r="HT393" s="151"/>
      <c r="HU393" s="151"/>
      <c r="HV393" s="151"/>
      <c r="HW393" s="151"/>
      <c r="HX393" s="151"/>
      <c r="HY393" s="151"/>
      <c r="HZ393" s="151"/>
      <c r="IA393" s="151"/>
      <c r="IB393" s="151"/>
      <c r="IC393" s="151"/>
      <c r="ID393" s="151"/>
      <c r="IE393" s="151"/>
      <c r="IF393" s="151"/>
      <c r="IG393" s="151"/>
      <c r="IH393" s="151"/>
      <c r="II393" s="151"/>
      <c r="IJ393" s="151"/>
      <c r="IK393" s="151"/>
      <c r="IL393" s="151"/>
      <c r="IM393" s="151"/>
      <c r="IN393" s="151"/>
      <c r="IO393" s="151"/>
      <c r="IP393" s="151"/>
      <c r="IQ393" s="151"/>
      <c r="IR393" s="151"/>
      <c r="IS393" s="151"/>
      <c r="IT393" s="151"/>
      <c r="IU393" s="151"/>
      <c r="IV393" s="151"/>
      <c r="IW393" s="151"/>
      <c r="IX393" s="151"/>
      <c r="IY393" s="151"/>
      <c r="IZ393" s="151"/>
      <c r="JA393" s="151"/>
      <c r="JB393" s="151"/>
      <c r="JC393" s="151"/>
      <c r="JD393" s="151"/>
      <c r="JE393" s="151"/>
      <c r="JF393" s="151"/>
      <c r="JG393" s="151"/>
      <c r="JH393" s="151"/>
      <c r="JI393" s="151"/>
      <c r="JJ393" s="151"/>
      <c r="JK393" s="151"/>
      <c r="JL393" s="151">
        <v>181</v>
      </c>
      <c r="JM393" s="151">
        <v>127</v>
      </c>
      <c r="JN393" s="151">
        <v>269</v>
      </c>
      <c r="JO393" s="151">
        <v>202</v>
      </c>
      <c r="JP393" s="151">
        <v>213</v>
      </c>
      <c r="JQ393" s="151"/>
      <c r="JR393" s="151">
        <v>331</v>
      </c>
      <c r="JS393" s="151"/>
      <c r="JT393" s="151">
        <v>1161</v>
      </c>
      <c r="JU393" s="151">
        <v>72</v>
      </c>
      <c r="JV393" s="151"/>
      <c r="JW393" s="151">
        <v>20</v>
      </c>
      <c r="JX393" s="151"/>
      <c r="JY393" s="151"/>
      <c r="JZ393" s="151">
        <v>17</v>
      </c>
      <c r="KA393" s="151">
        <v>32</v>
      </c>
      <c r="KB393" s="151"/>
      <c r="KC393" s="151">
        <v>1</v>
      </c>
      <c r="KD393" s="151">
        <v>22</v>
      </c>
      <c r="KE393" s="151">
        <v>253</v>
      </c>
      <c r="KF393" s="151">
        <v>1</v>
      </c>
      <c r="KG393" s="151"/>
      <c r="KH393" s="151"/>
      <c r="KI393" s="151">
        <v>3</v>
      </c>
      <c r="KJ393" s="151"/>
      <c r="KK393" s="151"/>
      <c r="KL393" s="151"/>
      <c r="KM393" s="151"/>
      <c r="KN393" s="151"/>
      <c r="KO393" s="151"/>
      <c r="KP393" s="151"/>
      <c r="KQ393" s="151"/>
      <c r="KR393" s="151">
        <v>12</v>
      </c>
      <c r="KS393" s="151">
        <v>2</v>
      </c>
      <c r="KT393" s="151"/>
      <c r="KU393" s="151"/>
      <c r="KV393" s="151"/>
      <c r="KW393" s="151">
        <v>2</v>
      </c>
      <c r="KX393" s="151">
        <v>60</v>
      </c>
      <c r="KY393" s="151">
        <v>321</v>
      </c>
      <c r="KZ393" s="151">
        <v>13</v>
      </c>
      <c r="LA393" s="151">
        <v>4</v>
      </c>
      <c r="LB393" s="151"/>
      <c r="LC393" s="151">
        <v>0</v>
      </c>
      <c r="LD393" s="151">
        <v>47</v>
      </c>
      <c r="LE393" s="151">
        <v>37</v>
      </c>
      <c r="LF393" s="151">
        <v>42</v>
      </c>
      <c r="LG393" s="151">
        <v>7</v>
      </c>
      <c r="LH393" s="151"/>
      <c r="LI393" s="151">
        <v>6</v>
      </c>
      <c r="LJ393" s="151">
        <v>1</v>
      </c>
      <c r="LK393" s="151"/>
      <c r="LL393" s="151"/>
      <c r="LM393" s="151"/>
      <c r="LN393" s="151">
        <v>133</v>
      </c>
      <c r="LO393" s="151"/>
      <c r="LP393" s="151"/>
      <c r="LQ393" s="151"/>
      <c r="LR393" s="151"/>
      <c r="LS393" s="151">
        <v>86</v>
      </c>
      <c r="LT393" s="151">
        <v>3</v>
      </c>
      <c r="LU393" s="151">
        <v>4</v>
      </c>
      <c r="LV393" s="151">
        <v>1</v>
      </c>
      <c r="LW393" s="151">
        <v>569</v>
      </c>
      <c r="LX393" s="151">
        <v>409</v>
      </c>
      <c r="LY393" s="151">
        <v>22</v>
      </c>
      <c r="LZ393" s="151">
        <v>827</v>
      </c>
      <c r="MA393" s="151">
        <v>453</v>
      </c>
      <c r="MB393" s="151">
        <v>160</v>
      </c>
      <c r="MC393" s="151">
        <v>109</v>
      </c>
      <c r="MD393" s="151">
        <v>131</v>
      </c>
      <c r="ME393" s="151"/>
      <c r="MF393" s="151">
        <v>28</v>
      </c>
      <c r="MG393" s="151">
        <v>11</v>
      </c>
      <c r="MH393" s="151"/>
      <c r="MI393" s="151">
        <v>0</v>
      </c>
      <c r="MJ393" s="151">
        <v>1</v>
      </c>
      <c r="MK393" s="151">
        <v>45</v>
      </c>
      <c r="ML393" s="151">
        <v>44</v>
      </c>
      <c r="MM393" s="151">
        <v>1</v>
      </c>
      <c r="MN393" s="151"/>
      <c r="MO393" s="151">
        <v>32</v>
      </c>
      <c r="MP393" s="151"/>
      <c r="MQ393" s="151"/>
      <c r="MR393" s="151">
        <v>1</v>
      </c>
      <c r="MS393" s="151">
        <v>2</v>
      </c>
      <c r="MT393" s="151">
        <v>28</v>
      </c>
      <c r="MU393" s="151">
        <v>4</v>
      </c>
      <c r="MV393" s="151">
        <v>2</v>
      </c>
      <c r="MW393" s="151"/>
      <c r="MX393" s="151">
        <v>6</v>
      </c>
      <c r="MY393" s="151">
        <v>4</v>
      </c>
      <c r="MZ393" s="151"/>
      <c r="NA393" s="151">
        <v>2</v>
      </c>
      <c r="NB393" s="151">
        <v>9</v>
      </c>
      <c r="NC393" s="151"/>
      <c r="ND393" s="151">
        <v>38</v>
      </c>
      <c r="NE393" s="151">
        <v>0</v>
      </c>
      <c r="NF393" s="151">
        <v>1</v>
      </c>
      <c r="NG393" s="151">
        <v>129</v>
      </c>
      <c r="NH393" s="151">
        <v>2</v>
      </c>
      <c r="NI393" s="151">
        <v>0</v>
      </c>
      <c r="NJ393" s="151">
        <v>4</v>
      </c>
      <c r="NK393" s="151">
        <v>0</v>
      </c>
      <c r="NL393" s="151">
        <v>9</v>
      </c>
      <c r="NM393" s="151">
        <v>49</v>
      </c>
      <c r="NN393" s="151">
        <v>38</v>
      </c>
      <c r="NO393" s="151">
        <v>65</v>
      </c>
      <c r="NP393" s="151"/>
      <c r="NQ393" s="151">
        <v>2</v>
      </c>
      <c r="NR393" s="151"/>
      <c r="NS393" s="151"/>
      <c r="NT393" s="151"/>
      <c r="NU393" s="151"/>
      <c r="NV393" s="151">
        <v>2</v>
      </c>
      <c r="NW393" s="151"/>
      <c r="NX393" s="151"/>
      <c r="NY393" s="151"/>
      <c r="NZ393" s="151"/>
      <c r="OA393" s="151"/>
      <c r="OB393" s="151"/>
      <c r="OC393" s="151">
        <v>1</v>
      </c>
      <c r="OD393" s="151"/>
      <c r="OE393" s="151"/>
      <c r="OF393" s="151"/>
      <c r="OG393" s="151">
        <v>11</v>
      </c>
      <c r="OH393" s="151"/>
      <c r="OI393" s="151"/>
      <c r="OJ393" s="151">
        <v>31</v>
      </c>
      <c r="OK393" s="151"/>
      <c r="OL393" s="151">
        <v>2562</v>
      </c>
      <c r="OM393" s="151"/>
      <c r="ON393" s="151"/>
      <c r="OO393" s="152">
        <v>31</v>
      </c>
      <c r="OP393" s="142">
        <v>9564</v>
      </c>
      <c r="OQ393" s="153">
        <v>71772</v>
      </c>
      <c r="OR393" s="151"/>
      <c r="OS393" s="151"/>
      <c r="OT393" s="151"/>
      <c r="OU393" s="151"/>
      <c r="OV393" s="151"/>
      <c r="OW393" s="151"/>
      <c r="OX393" s="151"/>
      <c r="OY393" s="151"/>
      <c r="OZ393" s="151"/>
      <c r="PA393" s="151"/>
      <c r="PB393" s="151"/>
      <c r="PC393" s="151"/>
      <c r="PD393" s="151"/>
      <c r="PE393" s="151"/>
      <c r="PF393" s="151"/>
      <c r="PG393" s="151"/>
      <c r="PH393" s="151"/>
      <c r="PI393" s="151"/>
      <c r="PJ393" s="154"/>
      <c r="PK393" s="142">
        <v>71772</v>
      </c>
      <c r="PL393" s="142">
        <v>81336</v>
      </c>
    </row>
    <row r="394" spans="1:428" ht="15" x14ac:dyDescent="0.25">
      <c r="A394" s="171">
        <v>813100</v>
      </c>
      <c r="B394" s="172" t="s">
        <v>744</v>
      </c>
      <c r="C394" s="173" t="s">
        <v>570</v>
      </c>
      <c r="D394" s="153"/>
      <c r="E394" s="151"/>
      <c r="F394" s="151"/>
      <c r="G394" s="151"/>
      <c r="H394" s="151"/>
      <c r="I394" s="151"/>
      <c r="J394" s="151"/>
      <c r="K394" s="151"/>
      <c r="L394" s="151"/>
      <c r="M394" s="151"/>
      <c r="N394" s="151"/>
      <c r="O394" s="151"/>
      <c r="P394" s="151"/>
      <c r="Q394" s="151"/>
      <c r="R394" s="151"/>
      <c r="S394" s="151"/>
      <c r="T394" s="151"/>
      <c r="U394" s="151"/>
      <c r="V394" s="151"/>
      <c r="W394" s="151"/>
      <c r="X394" s="151"/>
      <c r="Y394" s="151"/>
      <c r="Z394" s="151"/>
      <c r="AA394" s="151"/>
      <c r="AB394" s="151"/>
      <c r="AC394" s="151"/>
      <c r="AD394" s="151"/>
      <c r="AE394" s="151"/>
      <c r="AF394" s="151"/>
      <c r="AG394" s="151"/>
      <c r="AH394" s="151"/>
      <c r="AI394" s="151"/>
      <c r="AJ394" s="151"/>
      <c r="AK394" s="151"/>
      <c r="AL394" s="151"/>
      <c r="AM394" s="151"/>
      <c r="AN394" s="151"/>
      <c r="AO394" s="151"/>
      <c r="AP394" s="151"/>
      <c r="AQ394" s="151"/>
      <c r="AR394" s="151"/>
      <c r="AS394" s="151"/>
      <c r="AT394" s="151"/>
      <c r="AU394" s="151"/>
      <c r="AV394" s="151"/>
      <c r="AW394" s="151"/>
      <c r="AX394" s="151"/>
      <c r="AY394" s="151"/>
      <c r="AZ394" s="151"/>
      <c r="BA394" s="151"/>
      <c r="BB394" s="151"/>
      <c r="BC394" s="151"/>
      <c r="BD394" s="151"/>
      <c r="BE394" s="151"/>
      <c r="BF394" s="151"/>
      <c r="BG394" s="151"/>
      <c r="BH394" s="151"/>
      <c r="BI394" s="151"/>
      <c r="BJ394" s="151"/>
      <c r="BK394" s="151"/>
      <c r="BL394" s="151"/>
      <c r="BM394" s="151"/>
      <c r="BN394" s="151"/>
      <c r="BO394" s="151"/>
      <c r="BP394" s="151"/>
      <c r="BQ394" s="151"/>
      <c r="BR394" s="151"/>
      <c r="BS394" s="151"/>
      <c r="BT394" s="151"/>
      <c r="BU394" s="151"/>
      <c r="BV394" s="151"/>
      <c r="BW394" s="151"/>
      <c r="BX394" s="151"/>
      <c r="BY394" s="151"/>
      <c r="BZ394" s="151"/>
      <c r="CA394" s="151"/>
      <c r="CB394" s="151"/>
      <c r="CC394" s="151"/>
      <c r="CD394" s="151"/>
      <c r="CE394" s="151"/>
      <c r="CF394" s="151"/>
      <c r="CG394" s="151"/>
      <c r="CH394" s="151"/>
      <c r="CI394" s="151"/>
      <c r="CJ394" s="151"/>
      <c r="CK394" s="151"/>
      <c r="CL394" s="151"/>
      <c r="CM394" s="151"/>
      <c r="CN394" s="151"/>
      <c r="CO394" s="151"/>
      <c r="CP394" s="151"/>
      <c r="CQ394" s="151"/>
      <c r="CR394" s="151"/>
      <c r="CS394" s="151"/>
      <c r="CT394" s="151"/>
      <c r="CU394" s="151"/>
      <c r="CV394" s="151"/>
      <c r="CW394" s="151"/>
      <c r="CX394" s="151"/>
      <c r="CY394" s="151"/>
      <c r="CZ394" s="151"/>
      <c r="DA394" s="151"/>
      <c r="DB394" s="151"/>
      <c r="DC394" s="151"/>
      <c r="DD394" s="151"/>
      <c r="DE394" s="151"/>
      <c r="DF394" s="151"/>
      <c r="DG394" s="151"/>
      <c r="DH394" s="151"/>
      <c r="DI394" s="151"/>
      <c r="DJ394" s="151"/>
      <c r="DK394" s="151"/>
      <c r="DL394" s="151"/>
      <c r="DM394" s="151"/>
      <c r="DN394" s="151"/>
      <c r="DO394" s="151"/>
      <c r="DP394" s="151"/>
      <c r="DQ394" s="151"/>
      <c r="DR394" s="151"/>
      <c r="DS394" s="151"/>
      <c r="DT394" s="151"/>
      <c r="DU394" s="151"/>
      <c r="DV394" s="151"/>
      <c r="DW394" s="151"/>
      <c r="DX394" s="151"/>
      <c r="DY394" s="151"/>
      <c r="DZ394" s="151"/>
      <c r="EA394" s="151"/>
      <c r="EB394" s="151"/>
      <c r="EC394" s="151"/>
      <c r="ED394" s="151"/>
      <c r="EE394" s="151"/>
      <c r="EF394" s="151"/>
      <c r="EG394" s="151"/>
      <c r="EH394" s="151"/>
      <c r="EI394" s="151"/>
      <c r="EJ394" s="151"/>
      <c r="EK394" s="151"/>
      <c r="EL394" s="151"/>
      <c r="EM394" s="151"/>
      <c r="EN394" s="151"/>
      <c r="EO394" s="151"/>
      <c r="EP394" s="151"/>
      <c r="EQ394" s="151"/>
      <c r="ER394" s="151"/>
      <c r="ES394" s="151"/>
      <c r="ET394" s="151"/>
      <c r="EU394" s="151"/>
      <c r="EV394" s="151"/>
      <c r="EW394" s="151"/>
      <c r="EX394" s="151"/>
      <c r="EY394" s="151"/>
      <c r="EZ394" s="151"/>
      <c r="FA394" s="151"/>
      <c r="FB394" s="151"/>
      <c r="FC394" s="151"/>
      <c r="FD394" s="151"/>
      <c r="FE394" s="151"/>
      <c r="FF394" s="151"/>
      <c r="FG394" s="151"/>
      <c r="FH394" s="151"/>
      <c r="FI394" s="151"/>
      <c r="FJ394" s="151"/>
      <c r="FK394" s="151"/>
      <c r="FL394" s="151"/>
      <c r="FM394" s="151"/>
      <c r="FN394" s="151"/>
      <c r="FO394" s="151"/>
      <c r="FP394" s="151"/>
      <c r="FQ394" s="151"/>
      <c r="FR394" s="151"/>
      <c r="FS394" s="151"/>
      <c r="FT394" s="151"/>
      <c r="FU394" s="151"/>
      <c r="FV394" s="151"/>
      <c r="FW394" s="151"/>
      <c r="FX394" s="151"/>
      <c r="FY394" s="151"/>
      <c r="FZ394" s="151"/>
      <c r="GA394" s="151"/>
      <c r="GB394" s="151"/>
      <c r="GC394" s="151"/>
      <c r="GD394" s="151"/>
      <c r="GE394" s="151"/>
      <c r="GF394" s="151"/>
      <c r="GG394" s="151"/>
      <c r="GH394" s="151"/>
      <c r="GI394" s="151"/>
      <c r="GJ394" s="151"/>
      <c r="GK394" s="151"/>
      <c r="GL394" s="151"/>
      <c r="GM394" s="151"/>
      <c r="GN394" s="151"/>
      <c r="GO394" s="151"/>
      <c r="GP394" s="151"/>
      <c r="GQ394" s="151"/>
      <c r="GR394" s="151"/>
      <c r="GS394" s="151"/>
      <c r="GT394" s="151"/>
      <c r="GU394" s="151"/>
      <c r="GV394" s="151"/>
      <c r="GW394" s="151"/>
      <c r="GX394" s="151"/>
      <c r="GY394" s="151"/>
      <c r="GZ394" s="151"/>
      <c r="HA394" s="151"/>
      <c r="HB394" s="151"/>
      <c r="HC394" s="151"/>
      <c r="HD394" s="151"/>
      <c r="HE394" s="151"/>
      <c r="HF394" s="151"/>
      <c r="HG394" s="151"/>
      <c r="HH394" s="151"/>
      <c r="HI394" s="151"/>
      <c r="HJ394" s="151"/>
      <c r="HK394" s="151"/>
      <c r="HL394" s="151"/>
      <c r="HM394" s="151"/>
      <c r="HN394" s="151"/>
      <c r="HO394" s="151"/>
      <c r="HP394" s="151"/>
      <c r="HQ394" s="151"/>
      <c r="HR394" s="151"/>
      <c r="HS394" s="151"/>
      <c r="HT394" s="151"/>
      <c r="HU394" s="151"/>
      <c r="HV394" s="151"/>
      <c r="HW394" s="151"/>
      <c r="HX394" s="151"/>
      <c r="HY394" s="151"/>
      <c r="HZ394" s="151"/>
      <c r="IA394" s="151"/>
      <c r="IB394" s="151"/>
      <c r="IC394" s="151"/>
      <c r="ID394" s="151"/>
      <c r="IE394" s="151"/>
      <c r="IF394" s="151"/>
      <c r="IG394" s="151"/>
      <c r="IH394" s="151"/>
      <c r="II394" s="151"/>
      <c r="IJ394" s="151"/>
      <c r="IK394" s="151"/>
      <c r="IL394" s="151"/>
      <c r="IM394" s="151"/>
      <c r="IN394" s="151"/>
      <c r="IO394" s="151"/>
      <c r="IP394" s="151"/>
      <c r="IQ394" s="151"/>
      <c r="IR394" s="151"/>
      <c r="IS394" s="151"/>
      <c r="IT394" s="151"/>
      <c r="IU394" s="151"/>
      <c r="IV394" s="151"/>
      <c r="IW394" s="151"/>
      <c r="IX394" s="151"/>
      <c r="IY394" s="151"/>
      <c r="IZ394" s="151"/>
      <c r="JA394" s="151"/>
      <c r="JB394" s="151"/>
      <c r="JC394" s="151"/>
      <c r="JD394" s="151"/>
      <c r="JE394" s="151"/>
      <c r="JF394" s="151"/>
      <c r="JG394" s="151"/>
      <c r="JH394" s="151"/>
      <c r="JI394" s="151"/>
      <c r="JJ394" s="151"/>
      <c r="JK394" s="151"/>
      <c r="JL394" s="151"/>
      <c r="JM394" s="151"/>
      <c r="JN394" s="151"/>
      <c r="JO394" s="151"/>
      <c r="JP394" s="151"/>
      <c r="JQ394" s="151"/>
      <c r="JR394" s="151"/>
      <c r="JS394" s="151"/>
      <c r="JT394" s="151"/>
      <c r="JU394" s="151"/>
      <c r="JV394" s="151"/>
      <c r="JW394" s="151"/>
      <c r="JX394" s="151"/>
      <c r="JY394" s="151"/>
      <c r="JZ394" s="151"/>
      <c r="KA394" s="151"/>
      <c r="KB394" s="151"/>
      <c r="KC394" s="151"/>
      <c r="KD394" s="151"/>
      <c r="KE394" s="151"/>
      <c r="KF394" s="151"/>
      <c r="KG394" s="151"/>
      <c r="KH394" s="151"/>
      <c r="KI394" s="151"/>
      <c r="KJ394" s="151"/>
      <c r="KK394" s="151"/>
      <c r="KL394" s="151"/>
      <c r="KM394" s="151"/>
      <c r="KN394" s="151"/>
      <c r="KO394" s="151"/>
      <c r="KP394" s="151"/>
      <c r="KQ394" s="151"/>
      <c r="KR394" s="151"/>
      <c r="KS394" s="151"/>
      <c r="KT394" s="151"/>
      <c r="KU394" s="151"/>
      <c r="KV394" s="151"/>
      <c r="KW394" s="151"/>
      <c r="KX394" s="151"/>
      <c r="KY394" s="151"/>
      <c r="KZ394" s="151"/>
      <c r="LA394" s="151"/>
      <c r="LB394" s="151"/>
      <c r="LC394" s="151"/>
      <c r="LD394" s="151"/>
      <c r="LE394" s="151"/>
      <c r="LF394" s="151"/>
      <c r="LG394" s="151"/>
      <c r="LH394" s="151"/>
      <c r="LI394" s="151"/>
      <c r="LJ394" s="151"/>
      <c r="LK394" s="151"/>
      <c r="LL394" s="151"/>
      <c r="LM394" s="151"/>
      <c r="LN394" s="151"/>
      <c r="LO394" s="151"/>
      <c r="LP394" s="151"/>
      <c r="LQ394" s="151"/>
      <c r="LR394" s="151"/>
      <c r="LS394" s="151"/>
      <c r="LT394" s="151"/>
      <c r="LU394" s="151"/>
      <c r="LV394" s="151"/>
      <c r="LW394" s="151"/>
      <c r="LX394" s="151"/>
      <c r="LY394" s="151"/>
      <c r="LZ394" s="151"/>
      <c r="MA394" s="151"/>
      <c r="MB394" s="151"/>
      <c r="MC394" s="151"/>
      <c r="MD394" s="151"/>
      <c r="ME394" s="151"/>
      <c r="MF394" s="151"/>
      <c r="MG394" s="151"/>
      <c r="MH394" s="151"/>
      <c r="MI394" s="151"/>
      <c r="MJ394" s="151"/>
      <c r="MK394" s="151"/>
      <c r="ML394" s="151"/>
      <c r="MM394" s="151"/>
      <c r="MN394" s="151"/>
      <c r="MO394" s="151"/>
      <c r="MP394" s="151"/>
      <c r="MQ394" s="151"/>
      <c r="MR394" s="151"/>
      <c r="MS394" s="151"/>
      <c r="MT394" s="151"/>
      <c r="MU394" s="151"/>
      <c r="MV394" s="151"/>
      <c r="MW394" s="151"/>
      <c r="MX394" s="151"/>
      <c r="MY394" s="151"/>
      <c r="MZ394" s="151"/>
      <c r="NA394" s="151"/>
      <c r="NB394" s="151"/>
      <c r="NC394" s="151"/>
      <c r="ND394" s="151"/>
      <c r="NE394" s="151"/>
      <c r="NF394" s="151"/>
      <c r="NG394" s="151"/>
      <c r="NH394" s="151"/>
      <c r="NI394" s="151"/>
      <c r="NJ394" s="151"/>
      <c r="NK394" s="151"/>
      <c r="NL394" s="151"/>
      <c r="NM394" s="151"/>
      <c r="NN394" s="151"/>
      <c r="NO394" s="151"/>
      <c r="NP394" s="151"/>
      <c r="NQ394" s="151"/>
      <c r="NR394" s="151"/>
      <c r="NS394" s="151"/>
      <c r="NT394" s="151"/>
      <c r="NU394" s="151"/>
      <c r="NV394" s="151"/>
      <c r="NW394" s="151"/>
      <c r="NX394" s="151"/>
      <c r="NY394" s="151"/>
      <c r="NZ394" s="151"/>
      <c r="OA394" s="151"/>
      <c r="OB394" s="151"/>
      <c r="OC394" s="151"/>
      <c r="OD394" s="151"/>
      <c r="OE394" s="151"/>
      <c r="OF394" s="151"/>
      <c r="OG394" s="151"/>
      <c r="OH394" s="151"/>
      <c r="OI394" s="151"/>
      <c r="OJ394" s="151"/>
      <c r="OK394" s="151"/>
      <c r="OL394" s="151"/>
      <c r="OM394" s="151"/>
      <c r="ON394" s="151"/>
      <c r="OO394" s="152"/>
      <c r="OP394" s="142"/>
      <c r="OQ394" s="153">
        <v>100202</v>
      </c>
      <c r="OR394" s="151"/>
      <c r="OS394" s="151"/>
      <c r="OT394" s="151"/>
      <c r="OU394" s="151"/>
      <c r="OV394" s="151"/>
      <c r="OW394" s="151"/>
      <c r="OX394" s="151"/>
      <c r="OY394" s="151"/>
      <c r="OZ394" s="151"/>
      <c r="PA394" s="151"/>
      <c r="PB394" s="151"/>
      <c r="PC394" s="151"/>
      <c r="PD394" s="151"/>
      <c r="PE394" s="151"/>
      <c r="PF394" s="151"/>
      <c r="PG394" s="151"/>
      <c r="PH394" s="151"/>
      <c r="PI394" s="151"/>
      <c r="PJ394" s="154"/>
      <c r="PK394" s="142">
        <v>100202</v>
      </c>
      <c r="PL394" s="142">
        <v>100202</v>
      </c>
    </row>
    <row r="395" spans="1:428" ht="15" x14ac:dyDescent="0.25">
      <c r="A395" s="156" t="s">
        <v>662</v>
      </c>
      <c r="B395" s="157" t="s">
        <v>744</v>
      </c>
      <c r="C395" s="147" t="s">
        <v>571</v>
      </c>
      <c r="D395" s="153"/>
      <c r="E395" s="151"/>
      <c r="F395" s="151"/>
      <c r="G395" s="151"/>
      <c r="H395" s="151"/>
      <c r="I395" s="151"/>
      <c r="J395" s="151"/>
      <c r="K395" s="151"/>
      <c r="L395" s="151"/>
      <c r="M395" s="151"/>
      <c r="N395" s="151"/>
      <c r="O395" s="151"/>
      <c r="P395" s="151"/>
      <c r="Q395" s="151"/>
      <c r="R395" s="151"/>
      <c r="S395" s="151"/>
      <c r="T395" s="151"/>
      <c r="U395" s="151"/>
      <c r="V395" s="151"/>
      <c r="W395" s="151"/>
      <c r="X395" s="151"/>
      <c r="Y395" s="151"/>
      <c r="Z395" s="151"/>
      <c r="AA395" s="151"/>
      <c r="AB395" s="151"/>
      <c r="AC395" s="151"/>
      <c r="AD395" s="151"/>
      <c r="AE395" s="151"/>
      <c r="AF395" s="151"/>
      <c r="AG395" s="151"/>
      <c r="AH395" s="151"/>
      <c r="AI395" s="151"/>
      <c r="AJ395" s="151"/>
      <c r="AK395" s="151"/>
      <c r="AL395" s="151"/>
      <c r="AM395" s="151"/>
      <c r="AN395" s="151"/>
      <c r="AO395" s="151"/>
      <c r="AP395" s="151"/>
      <c r="AQ395" s="151"/>
      <c r="AR395" s="151"/>
      <c r="AS395" s="151"/>
      <c r="AT395" s="151"/>
      <c r="AU395" s="151"/>
      <c r="AV395" s="151"/>
      <c r="AW395" s="151"/>
      <c r="AX395" s="151"/>
      <c r="AY395" s="151"/>
      <c r="AZ395" s="151"/>
      <c r="BA395" s="151"/>
      <c r="BB395" s="151"/>
      <c r="BC395" s="151"/>
      <c r="BD395" s="151"/>
      <c r="BE395" s="151"/>
      <c r="BF395" s="151"/>
      <c r="BG395" s="151"/>
      <c r="BH395" s="151"/>
      <c r="BI395" s="151"/>
      <c r="BJ395" s="151"/>
      <c r="BK395" s="151"/>
      <c r="BL395" s="151"/>
      <c r="BM395" s="151"/>
      <c r="BN395" s="151"/>
      <c r="BO395" s="151"/>
      <c r="BP395" s="151"/>
      <c r="BQ395" s="151"/>
      <c r="BR395" s="151"/>
      <c r="BS395" s="151"/>
      <c r="BT395" s="151"/>
      <c r="BU395" s="151"/>
      <c r="BV395" s="151"/>
      <c r="BW395" s="151"/>
      <c r="BX395" s="151"/>
      <c r="BY395" s="151"/>
      <c r="BZ395" s="151"/>
      <c r="CA395" s="151"/>
      <c r="CB395" s="151"/>
      <c r="CC395" s="151"/>
      <c r="CD395" s="151"/>
      <c r="CE395" s="151"/>
      <c r="CF395" s="151"/>
      <c r="CG395" s="151"/>
      <c r="CH395" s="151"/>
      <c r="CI395" s="151"/>
      <c r="CJ395" s="151"/>
      <c r="CK395" s="151"/>
      <c r="CL395" s="151"/>
      <c r="CM395" s="151"/>
      <c r="CN395" s="151"/>
      <c r="CO395" s="151"/>
      <c r="CP395" s="151"/>
      <c r="CQ395" s="151"/>
      <c r="CR395" s="151"/>
      <c r="CS395" s="151"/>
      <c r="CT395" s="151"/>
      <c r="CU395" s="151"/>
      <c r="CV395" s="151"/>
      <c r="CW395" s="151"/>
      <c r="CX395" s="151"/>
      <c r="CY395" s="151"/>
      <c r="CZ395" s="151"/>
      <c r="DA395" s="151"/>
      <c r="DB395" s="151"/>
      <c r="DC395" s="151"/>
      <c r="DD395" s="151"/>
      <c r="DE395" s="151"/>
      <c r="DF395" s="151"/>
      <c r="DG395" s="151"/>
      <c r="DH395" s="151"/>
      <c r="DI395" s="151"/>
      <c r="DJ395" s="151"/>
      <c r="DK395" s="151"/>
      <c r="DL395" s="151"/>
      <c r="DM395" s="151"/>
      <c r="DN395" s="151"/>
      <c r="DO395" s="151"/>
      <c r="DP395" s="151"/>
      <c r="DQ395" s="151"/>
      <c r="DR395" s="151"/>
      <c r="DS395" s="151"/>
      <c r="DT395" s="151"/>
      <c r="DU395" s="151"/>
      <c r="DV395" s="151"/>
      <c r="DW395" s="151"/>
      <c r="DX395" s="151"/>
      <c r="DY395" s="151"/>
      <c r="DZ395" s="151"/>
      <c r="EA395" s="151"/>
      <c r="EB395" s="151"/>
      <c r="EC395" s="151"/>
      <c r="ED395" s="151"/>
      <c r="EE395" s="151"/>
      <c r="EF395" s="151"/>
      <c r="EG395" s="151"/>
      <c r="EH395" s="151"/>
      <c r="EI395" s="151"/>
      <c r="EJ395" s="151"/>
      <c r="EK395" s="151"/>
      <c r="EL395" s="151"/>
      <c r="EM395" s="151"/>
      <c r="EN395" s="151"/>
      <c r="EO395" s="151"/>
      <c r="EP395" s="151"/>
      <c r="EQ395" s="151"/>
      <c r="ER395" s="151"/>
      <c r="ES395" s="151"/>
      <c r="ET395" s="151"/>
      <c r="EU395" s="151"/>
      <c r="EV395" s="151"/>
      <c r="EW395" s="151"/>
      <c r="EX395" s="151"/>
      <c r="EY395" s="151"/>
      <c r="EZ395" s="151"/>
      <c r="FA395" s="151"/>
      <c r="FB395" s="151"/>
      <c r="FC395" s="151"/>
      <c r="FD395" s="151"/>
      <c r="FE395" s="151"/>
      <c r="FF395" s="151"/>
      <c r="FG395" s="151"/>
      <c r="FH395" s="151"/>
      <c r="FI395" s="151"/>
      <c r="FJ395" s="151"/>
      <c r="FK395" s="151"/>
      <c r="FL395" s="151"/>
      <c r="FM395" s="151"/>
      <c r="FN395" s="151"/>
      <c r="FO395" s="151"/>
      <c r="FP395" s="151"/>
      <c r="FQ395" s="151"/>
      <c r="FR395" s="151"/>
      <c r="FS395" s="151"/>
      <c r="FT395" s="151"/>
      <c r="FU395" s="151"/>
      <c r="FV395" s="151"/>
      <c r="FW395" s="151"/>
      <c r="FX395" s="151"/>
      <c r="FY395" s="151"/>
      <c r="FZ395" s="151"/>
      <c r="GA395" s="151"/>
      <c r="GB395" s="151"/>
      <c r="GC395" s="151"/>
      <c r="GD395" s="151"/>
      <c r="GE395" s="151"/>
      <c r="GF395" s="151"/>
      <c r="GG395" s="151"/>
      <c r="GH395" s="151"/>
      <c r="GI395" s="151"/>
      <c r="GJ395" s="151"/>
      <c r="GK395" s="151"/>
      <c r="GL395" s="151"/>
      <c r="GM395" s="151"/>
      <c r="GN395" s="151"/>
      <c r="GO395" s="151"/>
      <c r="GP395" s="151"/>
      <c r="GQ395" s="151"/>
      <c r="GR395" s="151"/>
      <c r="GS395" s="151"/>
      <c r="GT395" s="151"/>
      <c r="GU395" s="151"/>
      <c r="GV395" s="151"/>
      <c r="GW395" s="151"/>
      <c r="GX395" s="151"/>
      <c r="GY395" s="151"/>
      <c r="GZ395" s="151"/>
      <c r="HA395" s="151"/>
      <c r="HB395" s="151"/>
      <c r="HC395" s="151"/>
      <c r="HD395" s="151"/>
      <c r="HE395" s="151"/>
      <c r="HF395" s="151"/>
      <c r="HG395" s="151"/>
      <c r="HH395" s="151"/>
      <c r="HI395" s="151"/>
      <c r="HJ395" s="151"/>
      <c r="HK395" s="151"/>
      <c r="HL395" s="151"/>
      <c r="HM395" s="151"/>
      <c r="HN395" s="151"/>
      <c r="HO395" s="151"/>
      <c r="HP395" s="151"/>
      <c r="HQ395" s="151"/>
      <c r="HR395" s="151"/>
      <c r="HS395" s="151"/>
      <c r="HT395" s="151"/>
      <c r="HU395" s="151"/>
      <c r="HV395" s="151"/>
      <c r="HW395" s="151"/>
      <c r="HX395" s="151"/>
      <c r="HY395" s="151"/>
      <c r="HZ395" s="151"/>
      <c r="IA395" s="151"/>
      <c r="IB395" s="151"/>
      <c r="IC395" s="151"/>
      <c r="ID395" s="151"/>
      <c r="IE395" s="151"/>
      <c r="IF395" s="151"/>
      <c r="IG395" s="151"/>
      <c r="IH395" s="151"/>
      <c r="II395" s="151"/>
      <c r="IJ395" s="151"/>
      <c r="IK395" s="151"/>
      <c r="IL395" s="151"/>
      <c r="IM395" s="151"/>
      <c r="IN395" s="151"/>
      <c r="IO395" s="151"/>
      <c r="IP395" s="151"/>
      <c r="IQ395" s="151"/>
      <c r="IR395" s="151"/>
      <c r="IS395" s="151"/>
      <c r="IT395" s="151"/>
      <c r="IU395" s="151"/>
      <c r="IV395" s="151"/>
      <c r="IW395" s="151"/>
      <c r="IX395" s="151"/>
      <c r="IY395" s="151"/>
      <c r="IZ395" s="151"/>
      <c r="JA395" s="151"/>
      <c r="JB395" s="151"/>
      <c r="JC395" s="151"/>
      <c r="JD395" s="151"/>
      <c r="JE395" s="151"/>
      <c r="JF395" s="151"/>
      <c r="JG395" s="151"/>
      <c r="JH395" s="151"/>
      <c r="JI395" s="151"/>
      <c r="JJ395" s="151"/>
      <c r="JK395" s="151"/>
      <c r="JL395" s="151"/>
      <c r="JM395" s="151"/>
      <c r="JN395" s="151"/>
      <c r="JO395" s="151"/>
      <c r="JP395" s="151"/>
      <c r="JQ395" s="151"/>
      <c r="JR395" s="151"/>
      <c r="JS395" s="151"/>
      <c r="JT395" s="151"/>
      <c r="JU395" s="151"/>
      <c r="JV395" s="151"/>
      <c r="JW395" s="151"/>
      <c r="JX395" s="151"/>
      <c r="JY395" s="151"/>
      <c r="JZ395" s="151"/>
      <c r="KA395" s="151"/>
      <c r="KB395" s="151"/>
      <c r="KC395" s="151"/>
      <c r="KD395" s="151"/>
      <c r="KE395" s="151"/>
      <c r="KF395" s="151"/>
      <c r="KG395" s="151"/>
      <c r="KH395" s="151"/>
      <c r="KI395" s="151"/>
      <c r="KJ395" s="151"/>
      <c r="KK395" s="151"/>
      <c r="KL395" s="151"/>
      <c r="KM395" s="151"/>
      <c r="KN395" s="151"/>
      <c r="KO395" s="151"/>
      <c r="KP395" s="151"/>
      <c r="KQ395" s="151"/>
      <c r="KR395" s="151"/>
      <c r="KS395" s="151"/>
      <c r="KT395" s="151"/>
      <c r="KU395" s="151"/>
      <c r="KV395" s="151"/>
      <c r="KW395" s="151"/>
      <c r="KX395" s="151"/>
      <c r="KY395" s="151"/>
      <c r="KZ395" s="151"/>
      <c r="LA395" s="151"/>
      <c r="LB395" s="151"/>
      <c r="LC395" s="151"/>
      <c r="LD395" s="151"/>
      <c r="LE395" s="151"/>
      <c r="LF395" s="151"/>
      <c r="LG395" s="151"/>
      <c r="LH395" s="151"/>
      <c r="LI395" s="151"/>
      <c r="LJ395" s="151"/>
      <c r="LK395" s="151"/>
      <c r="LL395" s="151"/>
      <c r="LM395" s="151"/>
      <c r="LN395" s="151"/>
      <c r="LO395" s="151"/>
      <c r="LP395" s="151"/>
      <c r="LQ395" s="151"/>
      <c r="LR395" s="151"/>
      <c r="LS395" s="151"/>
      <c r="LT395" s="151"/>
      <c r="LU395" s="151"/>
      <c r="LV395" s="151"/>
      <c r="LW395" s="151"/>
      <c r="LX395" s="151"/>
      <c r="LY395" s="151"/>
      <c r="LZ395" s="151"/>
      <c r="MA395" s="151"/>
      <c r="MB395" s="151"/>
      <c r="MC395" s="151"/>
      <c r="MD395" s="151"/>
      <c r="ME395" s="151"/>
      <c r="MF395" s="151"/>
      <c r="MG395" s="151"/>
      <c r="MH395" s="151"/>
      <c r="MI395" s="151"/>
      <c r="MJ395" s="151"/>
      <c r="MK395" s="151"/>
      <c r="ML395" s="151"/>
      <c r="MM395" s="151"/>
      <c r="MN395" s="151"/>
      <c r="MO395" s="151"/>
      <c r="MP395" s="151"/>
      <c r="MQ395" s="151"/>
      <c r="MR395" s="151"/>
      <c r="MS395" s="151"/>
      <c r="MT395" s="151"/>
      <c r="MU395" s="151"/>
      <c r="MV395" s="151"/>
      <c r="MW395" s="151"/>
      <c r="MX395" s="151"/>
      <c r="MY395" s="151"/>
      <c r="MZ395" s="151"/>
      <c r="NA395" s="151"/>
      <c r="NB395" s="151"/>
      <c r="NC395" s="151"/>
      <c r="ND395" s="151"/>
      <c r="NE395" s="151"/>
      <c r="NF395" s="151"/>
      <c r="NG395" s="151"/>
      <c r="NH395" s="151"/>
      <c r="NI395" s="151"/>
      <c r="NJ395" s="151"/>
      <c r="NK395" s="151"/>
      <c r="NL395" s="151"/>
      <c r="NM395" s="151"/>
      <c r="NN395" s="151"/>
      <c r="NO395" s="151"/>
      <c r="NP395" s="151"/>
      <c r="NQ395" s="151"/>
      <c r="NR395" s="151"/>
      <c r="NS395" s="151"/>
      <c r="NT395" s="151"/>
      <c r="NU395" s="151"/>
      <c r="NV395" s="151"/>
      <c r="NW395" s="151"/>
      <c r="NX395" s="151"/>
      <c r="NY395" s="151"/>
      <c r="NZ395" s="151"/>
      <c r="OA395" s="151"/>
      <c r="OB395" s="151">
        <v>0</v>
      </c>
      <c r="OC395" s="151">
        <v>225</v>
      </c>
      <c r="OD395" s="151"/>
      <c r="OE395" s="151"/>
      <c r="OF395" s="151"/>
      <c r="OG395" s="151"/>
      <c r="OH395" s="151"/>
      <c r="OI395" s="151"/>
      <c r="OJ395" s="151"/>
      <c r="OK395" s="151"/>
      <c r="OL395" s="151"/>
      <c r="OM395" s="151"/>
      <c r="ON395" s="151"/>
      <c r="OO395" s="152"/>
      <c r="OP395" s="142">
        <v>225</v>
      </c>
      <c r="OQ395" s="153">
        <v>58233</v>
      </c>
      <c r="OR395" s="151"/>
      <c r="OS395" s="151"/>
      <c r="OT395" s="151"/>
      <c r="OU395" s="151"/>
      <c r="OV395" s="151"/>
      <c r="OW395" s="151"/>
      <c r="OX395" s="151"/>
      <c r="OY395" s="151"/>
      <c r="OZ395" s="151"/>
      <c r="PA395" s="151"/>
      <c r="PB395" s="151"/>
      <c r="PC395" s="151"/>
      <c r="PD395" s="151"/>
      <c r="PE395" s="151"/>
      <c r="PF395" s="151"/>
      <c r="PG395" s="151"/>
      <c r="PH395" s="151"/>
      <c r="PI395" s="151"/>
      <c r="PJ395" s="154"/>
      <c r="PK395" s="142">
        <v>58233</v>
      </c>
      <c r="PL395" s="142">
        <v>58458</v>
      </c>
    </row>
    <row r="396" spans="1:428" ht="15" x14ac:dyDescent="0.25">
      <c r="A396" s="163" t="s">
        <v>663</v>
      </c>
      <c r="B396" s="164" t="s">
        <v>744</v>
      </c>
      <c r="C396" s="147" t="s">
        <v>572</v>
      </c>
      <c r="D396" s="153">
        <v>42</v>
      </c>
      <c r="E396" s="151">
        <v>10</v>
      </c>
      <c r="F396" s="151">
        <v>3</v>
      </c>
      <c r="G396" s="151">
        <v>3</v>
      </c>
      <c r="H396" s="151">
        <v>3</v>
      </c>
      <c r="I396" s="151">
        <v>5</v>
      </c>
      <c r="J396" s="151">
        <v>25</v>
      </c>
      <c r="K396" s="151">
        <v>2</v>
      </c>
      <c r="L396" s="151">
        <v>11</v>
      </c>
      <c r="M396" s="151">
        <v>4</v>
      </c>
      <c r="N396" s="151"/>
      <c r="O396" s="151"/>
      <c r="P396" s="151"/>
      <c r="Q396" s="151">
        <v>15</v>
      </c>
      <c r="R396" s="151">
        <v>8</v>
      </c>
      <c r="S396" s="151">
        <v>1</v>
      </c>
      <c r="T396" s="151">
        <v>1</v>
      </c>
      <c r="U396" s="151">
        <v>2</v>
      </c>
      <c r="V396" s="151">
        <v>1</v>
      </c>
      <c r="W396" s="151">
        <v>7</v>
      </c>
      <c r="X396" s="151">
        <v>37</v>
      </c>
      <c r="Y396" s="151">
        <v>140</v>
      </c>
      <c r="Z396" s="151">
        <v>82</v>
      </c>
      <c r="AA396" s="151">
        <v>3</v>
      </c>
      <c r="AB396" s="151">
        <v>9</v>
      </c>
      <c r="AC396" s="151">
        <v>1</v>
      </c>
      <c r="AD396" s="151">
        <v>53</v>
      </c>
      <c r="AE396" s="151">
        <v>29</v>
      </c>
      <c r="AF396" s="151">
        <v>67</v>
      </c>
      <c r="AG396" s="151">
        <v>24</v>
      </c>
      <c r="AH396" s="151">
        <v>233</v>
      </c>
      <c r="AI396" s="151">
        <v>9</v>
      </c>
      <c r="AJ396" s="151">
        <v>35</v>
      </c>
      <c r="AK396" s="151">
        <v>21</v>
      </c>
      <c r="AL396" s="151">
        <v>288</v>
      </c>
      <c r="AM396" s="151">
        <v>58</v>
      </c>
      <c r="AN396" s="151">
        <v>7</v>
      </c>
      <c r="AO396" s="151">
        <v>2</v>
      </c>
      <c r="AP396" s="151">
        <v>2</v>
      </c>
      <c r="AQ396" s="151">
        <v>4</v>
      </c>
      <c r="AR396" s="151">
        <v>1</v>
      </c>
      <c r="AS396" s="151">
        <v>6</v>
      </c>
      <c r="AT396" s="151">
        <v>1</v>
      </c>
      <c r="AU396" s="151">
        <v>8</v>
      </c>
      <c r="AV396" s="151">
        <v>0</v>
      </c>
      <c r="AW396" s="151">
        <v>3</v>
      </c>
      <c r="AX396" s="151">
        <v>1</v>
      </c>
      <c r="AY396" s="151">
        <v>0</v>
      </c>
      <c r="AZ396" s="151">
        <v>1</v>
      </c>
      <c r="BA396" s="151">
        <v>0</v>
      </c>
      <c r="BB396" s="151">
        <v>1</v>
      </c>
      <c r="BC396" s="151">
        <v>1</v>
      </c>
      <c r="BD396" s="151">
        <v>8</v>
      </c>
      <c r="BE396" s="151">
        <v>2</v>
      </c>
      <c r="BF396" s="151">
        <v>1</v>
      </c>
      <c r="BG396" s="151">
        <v>0</v>
      </c>
      <c r="BH396" s="151">
        <v>2</v>
      </c>
      <c r="BI396" s="151"/>
      <c r="BJ396" s="151">
        <v>1</v>
      </c>
      <c r="BK396" s="151">
        <v>1</v>
      </c>
      <c r="BL396" s="151">
        <v>2</v>
      </c>
      <c r="BM396" s="151">
        <v>3</v>
      </c>
      <c r="BN396" s="151">
        <v>1</v>
      </c>
      <c r="BO396" s="151">
        <v>1</v>
      </c>
      <c r="BP396" s="151">
        <v>1</v>
      </c>
      <c r="BQ396" s="151">
        <v>1</v>
      </c>
      <c r="BR396" s="151">
        <v>6</v>
      </c>
      <c r="BS396" s="151">
        <v>5</v>
      </c>
      <c r="BT396" s="151">
        <v>1</v>
      </c>
      <c r="BU396" s="151">
        <v>1</v>
      </c>
      <c r="BV396" s="151">
        <v>1</v>
      </c>
      <c r="BW396" s="151">
        <v>1</v>
      </c>
      <c r="BX396" s="151">
        <v>1</v>
      </c>
      <c r="BY396" s="151">
        <v>4</v>
      </c>
      <c r="BZ396" s="151">
        <v>4</v>
      </c>
      <c r="CA396" s="151">
        <v>2</v>
      </c>
      <c r="CB396" s="151"/>
      <c r="CC396" s="151">
        <v>2</v>
      </c>
      <c r="CD396" s="151">
        <v>0</v>
      </c>
      <c r="CE396" s="151">
        <v>1</v>
      </c>
      <c r="CF396" s="151"/>
      <c r="CG396" s="151">
        <v>1</v>
      </c>
      <c r="CH396" s="151">
        <v>2</v>
      </c>
      <c r="CI396" s="151">
        <v>1</v>
      </c>
      <c r="CJ396" s="151">
        <v>1</v>
      </c>
      <c r="CK396" s="151">
        <v>0</v>
      </c>
      <c r="CL396" s="151">
        <v>1</v>
      </c>
      <c r="CM396" s="151">
        <v>3</v>
      </c>
      <c r="CN396" s="151">
        <v>0</v>
      </c>
      <c r="CO396" s="151"/>
      <c r="CP396" s="151">
        <v>3</v>
      </c>
      <c r="CQ396" s="151">
        <v>1</v>
      </c>
      <c r="CR396" s="151">
        <v>2</v>
      </c>
      <c r="CS396" s="151">
        <v>0</v>
      </c>
      <c r="CT396" s="151">
        <v>1</v>
      </c>
      <c r="CU396" s="151">
        <v>1</v>
      </c>
      <c r="CV396" s="151">
        <v>1</v>
      </c>
      <c r="CW396" s="151">
        <v>1</v>
      </c>
      <c r="CX396" s="151"/>
      <c r="CY396" s="151">
        <v>0</v>
      </c>
      <c r="CZ396" s="151">
        <v>0</v>
      </c>
      <c r="DA396" s="151">
        <v>3</v>
      </c>
      <c r="DB396" s="151">
        <v>1</v>
      </c>
      <c r="DC396" s="151">
        <v>1</v>
      </c>
      <c r="DD396" s="151">
        <v>2</v>
      </c>
      <c r="DE396" s="151"/>
      <c r="DF396" s="151">
        <v>1</v>
      </c>
      <c r="DG396" s="151">
        <v>0</v>
      </c>
      <c r="DH396" s="151">
        <v>2</v>
      </c>
      <c r="DI396" s="151">
        <v>1</v>
      </c>
      <c r="DJ396" s="151"/>
      <c r="DK396" s="151"/>
      <c r="DL396" s="151"/>
      <c r="DM396" s="151"/>
      <c r="DN396" s="151">
        <v>0</v>
      </c>
      <c r="DO396" s="151"/>
      <c r="DP396" s="151">
        <v>0</v>
      </c>
      <c r="DQ396" s="151"/>
      <c r="DR396" s="151"/>
      <c r="DS396" s="151">
        <v>1</v>
      </c>
      <c r="DT396" s="151">
        <v>0</v>
      </c>
      <c r="DU396" s="151"/>
      <c r="DV396" s="151">
        <v>0</v>
      </c>
      <c r="DW396" s="151">
        <v>0</v>
      </c>
      <c r="DX396" s="151">
        <v>0</v>
      </c>
      <c r="DY396" s="151">
        <v>0</v>
      </c>
      <c r="DZ396" s="151">
        <v>0</v>
      </c>
      <c r="EA396" s="151">
        <v>0</v>
      </c>
      <c r="EB396" s="151"/>
      <c r="EC396" s="151"/>
      <c r="ED396" s="151"/>
      <c r="EE396" s="151">
        <v>1</v>
      </c>
      <c r="EF396" s="151"/>
      <c r="EG396" s="151"/>
      <c r="EH396" s="151"/>
      <c r="EI396" s="151"/>
      <c r="EJ396" s="151">
        <v>0</v>
      </c>
      <c r="EK396" s="151"/>
      <c r="EL396" s="151">
        <v>0</v>
      </c>
      <c r="EM396" s="151"/>
      <c r="EN396" s="151">
        <v>0</v>
      </c>
      <c r="EO396" s="151">
        <v>0</v>
      </c>
      <c r="EP396" s="151"/>
      <c r="EQ396" s="151">
        <v>1</v>
      </c>
      <c r="ER396" s="151"/>
      <c r="ES396" s="151"/>
      <c r="ET396" s="151"/>
      <c r="EU396" s="151"/>
      <c r="EV396" s="151">
        <v>1</v>
      </c>
      <c r="EW396" s="151"/>
      <c r="EX396" s="151">
        <v>2</v>
      </c>
      <c r="EY396" s="151">
        <v>1</v>
      </c>
      <c r="EZ396" s="151"/>
      <c r="FA396" s="151"/>
      <c r="FB396" s="151">
        <v>4</v>
      </c>
      <c r="FC396" s="151">
        <v>2</v>
      </c>
      <c r="FD396" s="151">
        <v>3</v>
      </c>
      <c r="FE396" s="151">
        <v>3</v>
      </c>
      <c r="FF396" s="151"/>
      <c r="FG396" s="151">
        <v>2</v>
      </c>
      <c r="FH396" s="151">
        <v>2</v>
      </c>
      <c r="FI396" s="151"/>
      <c r="FJ396" s="151"/>
      <c r="FK396" s="151">
        <v>3</v>
      </c>
      <c r="FL396" s="151">
        <v>2</v>
      </c>
      <c r="FM396" s="151">
        <v>1</v>
      </c>
      <c r="FN396" s="151"/>
      <c r="FO396" s="151"/>
      <c r="FP396" s="151"/>
      <c r="FQ396" s="151">
        <v>4</v>
      </c>
      <c r="FR396" s="151">
        <v>2</v>
      </c>
      <c r="FS396" s="151">
        <v>0</v>
      </c>
      <c r="FT396" s="151">
        <v>1</v>
      </c>
      <c r="FU396" s="151">
        <v>1</v>
      </c>
      <c r="FV396" s="151">
        <v>1</v>
      </c>
      <c r="FW396" s="151">
        <v>5</v>
      </c>
      <c r="FX396" s="151">
        <v>1</v>
      </c>
      <c r="FY396" s="151">
        <v>3</v>
      </c>
      <c r="FZ396" s="151">
        <v>4</v>
      </c>
      <c r="GA396" s="151">
        <v>0</v>
      </c>
      <c r="GB396" s="151">
        <v>0</v>
      </c>
      <c r="GC396" s="151">
        <v>1</v>
      </c>
      <c r="GD396" s="151">
        <v>1</v>
      </c>
      <c r="GE396" s="151">
        <v>1</v>
      </c>
      <c r="GF396" s="151">
        <v>0</v>
      </c>
      <c r="GG396" s="151">
        <v>0</v>
      </c>
      <c r="GH396" s="151">
        <v>1</v>
      </c>
      <c r="GI396" s="151">
        <v>4</v>
      </c>
      <c r="GJ396" s="151">
        <v>0</v>
      </c>
      <c r="GK396" s="151">
        <v>1</v>
      </c>
      <c r="GL396" s="151">
        <v>1</v>
      </c>
      <c r="GM396" s="151">
        <v>0</v>
      </c>
      <c r="GN396" s="151">
        <v>0</v>
      </c>
      <c r="GO396" s="151"/>
      <c r="GP396" s="151">
        <v>0</v>
      </c>
      <c r="GQ396" s="151">
        <v>2</v>
      </c>
      <c r="GR396" s="151">
        <v>1</v>
      </c>
      <c r="GS396" s="151">
        <v>2</v>
      </c>
      <c r="GT396" s="151">
        <v>1</v>
      </c>
      <c r="GU396" s="151">
        <v>1</v>
      </c>
      <c r="GV396" s="151">
        <v>5</v>
      </c>
      <c r="GW396" s="151">
        <v>1</v>
      </c>
      <c r="GX396" s="151">
        <v>7</v>
      </c>
      <c r="GY396" s="151">
        <v>5</v>
      </c>
      <c r="GZ396" s="151">
        <v>1</v>
      </c>
      <c r="HA396" s="151">
        <v>12</v>
      </c>
      <c r="HB396" s="151">
        <v>1</v>
      </c>
      <c r="HC396" s="151">
        <v>1</v>
      </c>
      <c r="HD396" s="151">
        <v>1</v>
      </c>
      <c r="HE396" s="151"/>
      <c r="HF396" s="151">
        <v>3</v>
      </c>
      <c r="HG396" s="151">
        <v>7</v>
      </c>
      <c r="HH396" s="151">
        <v>3</v>
      </c>
      <c r="HI396" s="151">
        <v>1</v>
      </c>
      <c r="HJ396" s="151">
        <v>1</v>
      </c>
      <c r="HK396" s="151"/>
      <c r="HL396" s="151">
        <v>0</v>
      </c>
      <c r="HM396" s="151">
        <v>0</v>
      </c>
      <c r="HN396" s="151">
        <v>1</v>
      </c>
      <c r="HO396" s="151">
        <v>1</v>
      </c>
      <c r="HP396" s="151">
        <v>1</v>
      </c>
      <c r="HQ396" s="151"/>
      <c r="HR396" s="151">
        <v>1</v>
      </c>
      <c r="HS396" s="151">
        <v>0</v>
      </c>
      <c r="HT396" s="151">
        <v>0</v>
      </c>
      <c r="HU396" s="151">
        <v>1</v>
      </c>
      <c r="HV396" s="151">
        <v>2</v>
      </c>
      <c r="HW396" s="151">
        <v>3</v>
      </c>
      <c r="HX396" s="151">
        <v>11</v>
      </c>
      <c r="HY396" s="151">
        <v>2</v>
      </c>
      <c r="HZ396" s="151">
        <v>1</v>
      </c>
      <c r="IA396" s="151">
        <v>1</v>
      </c>
      <c r="IB396" s="151">
        <v>0</v>
      </c>
      <c r="IC396" s="151">
        <v>13</v>
      </c>
      <c r="ID396" s="151">
        <v>0</v>
      </c>
      <c r="IE396" s="151">
        <v>23</v>
      </c>
      <c r="IF396" s="151">
        <v>3</v>
      </c>
      <c r="IG396" s="151">
        <v>1</v>
      </c>
      <c r="IH396" s="151">
        <v>0</v>
      </c>
      <c r="II396" s="151"/>
      <c r="IJ396" s="151"/>
      <c r="IK396" s="151">
        <v>0</v>
      </c>
      <c r="IL396" s="151">
        <v>2</v>
      </c>
      <c r="IM396" s="151">
        <v>0</v>
      </c>
      <c r="IN396" s="151">
        <v>4</v>
      </c>
      <c r="IO396" s="151"/>
      <c r="IP396" s="151"/>
      <c r="IQ396" s="151"/>
      <c r="IR396" s="151">
        <v>2</v>
      </c>
      <c r="IS396" s="151">
        <v>0</v>
      </c>
      <c r="IT396" s="151">
        <v>0</v>
      </c>
      <c r="IU396" s="151"/>
      <c r="IV396" s="151">
        <v>1</v>
      </c>
      <c r="IW396" s="151"/>
      <c r="IX396" s="151">
        <v>1</v>
      </c>
      <c r="IY396" s="151"/>
      <c r="IZ396" s="151"/>
      <c r="JA396" s="151">
        <v>1</v>
      </c>
      <c r="JB396" s="151">
        <v>7</v>
      </c>
      <c r="JC396" s="151">
        <v>1</v>
      </c>
      <c r="JD396" s="151"/>
      <c r="JE396" s="151">
        <v>2</v>
      </c>
      <c r="JF396" s="151">
        <v>2</v>
      </c>
      <c r="JG396" s="151"/>
      <c r="JH396" s="151">
        <v>23</v>
      </c>
      <c r="JI396" s="151">
        <v>1</v>
      </c>
      <c r="JJ396" s="151">
        <v>1</v>
      </c>
      <c r="JK396" s="151">
        <v>3</v>
      </c>
      <c r="JL396" s="151">
        <v>130</v>
      </c>
      <c r="JM396" s="151"/>
      <c r="JN396" s="151">
        <v>114</v>
      </c>
      <c r="JO396" s="151">
        <v>124</v>
      </c>
      <c r="JP396" s="151">
        <v>123</v>
      </c>
      <c r="JQ396" s="151"/>
      <c r="JR396" s="151">
        <v>321</v>
      </c>
      <c r="JS396" s="151"/>
      <c r="JT396" s="151">
        <v>111</v>
      </c>
      <c r="JU396" s="151"/>
      <c r="JV396" s="151"/>
      <c r="JW396" s="151">
        <v>76</v>
      </c>
      <c r="JX396" s="151">
        <v>38</v>
      </c>
      <c r="JY396" s="151">
        <v>19</v>
      </c>
      <c r="JZ396" s="151">
        <v>72</v>
      </c>
      <c r="KA396" s="151">
        <v>21</v>
      </c>
      <c r="KB396" s="151">
        <v>97</v>
      </c>
      <c r="KC396" s="151">
        <v>32</v>
      </c>
      <c r="KD396" s="151">
        <v>109</v>
      </c>
      <c r="KE396" s="151">
        <v>55</v>
      </c>
      <c r="KF396" s="151">
        <v>52</v>
      </c>
      <c r="KG396" s="151">
        <v>39</v>
      </c>
      <c r="KH396" s="151"/>
      <c r="KI396" s="151">
        <v>111</v>
      </c>
      <c r="KJ396" s="151">
        <v>33</v>
      </c>
      <c r="KK396" s="151">
        <v>2</v>
      </c>
      <c r="KL396" s="151">
        <v>40</v>
      </c>
      <c r="KM396" s="151">
        <v>9</v>
      </c>
      <c r="KN396" s="151">
        <v>27</v>
      </c>
      <c r="KO396" s="151">
        <v>6</v>
      </c>
      <c r="KP396" s="151">
        <v>6</v>
      </c>
      <c r="KQ396" s="151">
        <v>15</v>
      </c>
      <c r="KR396" s="151">
        <v>4</v>
      </c>
      <c r="KS396" s="151">
        <v>25</v>
      </c>
      <c r="KT396" s="151">
        <v>21</v>
      </c>
      <c r="KU396" s="151">
        <v>3</v>
      </c>
      <c r="KV396" s="151">
        <v>0</v>
      </c>
      <c r="KW396" s="151">
        <v>2</v>
      </c>
      <c r="KX396" s="151">
        <v>24</v>
      </c>
      <c r="KY396" s="151">
        <v>116</v>
      </c>
      <c r="KZ396" s="151">
        <v>5</v>
      </c>
      <c r="LA396" s="151">
        <v>59</v>
      </c>
      <c r="LB396" s="151">
        <v>5</v>
      </c>
      <c r="LC396" s="151">
        <v>0</v>
      </c>
      <c r="LD396" s="151">
        <v>1161</v>
      </c>
      <c r="LE396" s="151">
        <v>1933</v>
      </c>
      <c r="LF396" s="151">
        <v>1372</v>
      </c>
      <c r="LG396" s="151">
        <v>371</v>
      </c>
      <c r="LH396" s="151">
        <v>230</v>
      </c>
      <c r="LI396" s="151">
        <v>2689</v>
      </c>
      <c r="LJ396" s="151">
        <v>1</v>
      </c>
      <c r="LK396" s="151">
        <v>151</v>
      </c>
      <c r="LL396" s="151">
        <v>2221</v>
      </c>
      <c r="LM396" s="151">
        <v>16393</v>
      </c>
      <c r="LN396" s="151">
        <v>728</v>
      </c>
      <c r="LO396" s="151">
        <v>44</v>
      </c>
      <c r="LP396" s="151">
        <v>103</v>
      </c>
      <c r="LQ396" s="151">
        <v>7</v>
      </c>
      <c r="LR396" s="151">
        <v>1566</v>
      </c>
      <c r="LS396" s="151">
        <v>144</v>
      </c>
      <c r="LT396" s="151">
        <v>75</v>
      </c>
      <c r="LU396" s="151">
        <v>249</v>
      </c>
      <c r="LV396" s="151">
        <v>28</v>
      </c>
      <c r="LW396" s="151">
        <v>84</v>
      </c>
      <c r="LX396" s="151">
        <v>137</v>
      </c>
      <c r="LY396" s="151">
        <v>75</v>
      </c>
      <c r="LZ396" s="151">
        <v>25</v>
      </c>
      <c r="MA396" s="151">
        <v>357</v>
      </c>
      <c r="MB396" s="151">
        <v>30</v>
      </c>
      <c r="MC396" s="151">
        <v>10</v>
      </c>
      <c r="MD396" s="151">
        <v>5</v>
      </c>
      <c r="ME396" s="151">
        <v>25</v>
      </c>
      <c r="MF396" s="151">
        <v>11</v>
      </c>
      <c r="MG396" s="151">
        <v>354</v>
      </c>
      <c r="MH396" s="151">
        <v>92</v>
      </c>
      <c r="MI396" s="151">
        <v>65</v>
      </c>
      <c r="MJ396" s="151">
        <v>14</v>
      </c>
      <c r="MK396" s="151">
        <v>13</v>
      </c>
      <c r="ML396" s="151">
        <v>27</v>
      </c>
      <c r="MM396" s="151">
        <v>19</v>
      </c>
      <c r="MN396" s="151">
        <v>19</v>
      </c>
      <c r="MO396" s="151">
        <v>22</v>
      </c>
      <c r="MP396" s="151">
        <v>25</v>
      </c>
      <c r="MQ396" s="151">
        <v>4</v>
      </c>
      <c r="MR396" s="151">
        <v>4</v>
      </c>
      <c r="MS396" s="151">
        <v>47</v>
      </c>
      <c r="MT396" s="151">
        <v>312</v>
      </c>
      <c r="MU396" s="151">
        <v>84</v>
      </c>
      <c r="MV396" s="151">
        <v>61</v>
      </c>
      <c r="MW396" s="151">
        <v>64</v>
      </c>
      <c r="MX396" s="151">
        <v>14</v>
      </c>
      <c r="MY396" s="151">
        <v>28</v>
      </c>
      <c r="MZ396" s="151">
        <v>62</v>
      </c>
      <c r="NA396" s="151">
        <v>300</v>
      </c>
      <c r="NB396" s="151">
        <v>102</v>
      </c>
      <c r="NC396" s="151">
        <v>14</v>
      </c>
      <c r="ND396" s="151">
        <v>60</v>
      </c>
      <c r="NE396" s="151">
        <v>1</v>
      </c>
      <c r="NF396" s="151">
        <v>1</v>
      </c>
      <c r="NG396" s="151"/>
      <c r="NH396" s="151">
        <v>3</v>
      </c>
      <c r="NI396" s="151">
        <v>1</v>
      </c>
      <c r="NJ396" s="151">
        <v>132</v>
      </c>
      <c r="NK396" s="151">
        <v>0</v>
      </c>
      <c r="NL396" s="151">
        <v>2</v>
      </c>
      <c r="NM396" s="151"/>
      <c r="NN396" s="151">
        <v>8</v>
      </c>
      <c r="NO396" s="151">
        <v>10</v>
      </c>
      <c r="NP396" s="151">
        <v>171</v>
      </c>
      <c r="NQ396" s="151">
        <v>90</v>
      </c>
      <c r="NR396" s="151">
        <v>24</v>
      </c>
      <c r="NS396" s="151">
        <v>15</v>
      </c>
      <c r="NT396" s="151">
        <v>11</v>
      </c>
      <c r="NU396" s="151">
        <v>22</v>
      </c>
      <c r="NV396" s="151">
        <v>2</v>
      </c>
      <c r="NW396" s="151">
        <v>282</v>
      </c>
      <c r="NX396" s="151"/>
      <c r="NY396" s="151">
        <v>9</v>
      </c>
      <c r="NZ396" s="151">
        <v>17</v>
      </c>
      <c r="OA396" s="151">
        <v>21</v>
      </c>
      <c r="OB396" s="151">
        <v>26</v>
      </c>
      <c r="OC396" s="151">
        <v>32</v>
      </c>
      <c r="OD396" s="151"/>
      <c r="OE396" s="151"/>
      <c r="OF396" s="151"/>
      <c r="OG396" s="151">
        <v>2</v>
      </c>
      <c r="OH396" s="151">
        <v>2</v>
      </c>
      <c r="OI396" s="151">
        <v>2</v>
      </c>
      <c r="OJ396" s="151"/>
      <c r="OK396" s="151"/>
      <c r="OL396" s="151"/>
      <c r="OM396" s="151">
        <v>3</v>
      </c>
      <c r="ON396" s="151"/>
      <c r="OO396" s="152">
        <v>15</v>
      </c>
      <c r="OP396" s="142">
        <v>36567</v>
      </c>
      <c r="OQ396" s="153">
        <v>58624</v>
      </c>
      <c r="OR396" s="151"/>
      <c r="OS396" s="151"/>
      <c r="OT396" s="151"/>
      <c r="OU396" s="151"/>
      <c r="OV396" s="151"/>
      <c r="OW396" s="151">
        <v>0</v>
      </c>
      <c r="OX396" s="151"/>
      <c r="OY396" s="151"/>
      <c r="OZ396" s="151"/>
      <c r="PA396" s="151"/>
      <c r="PB396" s="151"/>
      <c r="PC396" s="151"/>
      <c r="PD396" s="151"/>
      <c r="PE396" s="151"/>
      <c r="PF396" s="151"/>
      <c r="PG396" s="151"/>
      <c r="PH396" s="151"/>
      <c r="PI396" s="151"/>
      <c r="PJ396" s="154"/>
      <c r="PK396" s="142">
        <v>58624</v>
      </c>
      <c r="PL396" s="142">
        <v>95191</v>
      </c>
    </row>
    <row r="397" spans="1:428" ht="15" x14ac:dyDescent="0.25">
      <c r="A397" s="156">
        <v>814000</v>
      </c>
      <c r="B397" s="157" t="s">
        <v>744</v>
      </c>
      <c r="C397" s="147" t="s">
        <v>573</v>
      </c>
      <c r="D397" s="153"/>
      <c r="E397" s="151"/>
      <c r="F397" s="151"/>
      <c r="G397" s="151"/>
      <c r="H397" s="151"/>
      <c r="I397" s="151"/>
      <c r="J397" s="151"/>
      <c r="K397" s="151"/>
      <c r="L397" s="151"/>
      <c r="M397" s="151"/>
      <c r="N397" s="151"/>
      <c r="O397" s="151"/>
      <c r="P397" s="151"/>
      <c r="Q397" s="151"/>
      <c r="R397" s="151"/>
      <c r="S397" s="151"/>
      <c r="T397" s="151"/>
      <c r="U397" s="151"/>
      <c r="V397" s="151"/>
      <c r="W397" s="151"/>
      <c r="X397" s="151"/>
      <c r="Y397" s="151"/>
      <c r="Z397" s="151"/>
      <c r="AA397" s="151"/>
      <c r="AB397" s="151"/>
      <c r="AC397" s="151"/>
      <c r="AD397" s="151"/>
      <c r="AE397" s="151"/>
      <c r="AF397" s="151"/>
      <c r="AG397" s="151"/>
      <c r="AH397" s="151"/>
      <c r="AI397" s="151"/>
      <c r="AJ397" s="151"/>
      <c r="AK397" s="151"/>
      <c r="AL397" s="151"/>
      <c r="AM397" s="151"/>
      <c r="AN397" s="151"/>
      <c r="AO397" s="151"/>
      <c r="AP397" s="151"/>
      <c r="AQ397" s="151"/>
      <c r="AR397" s="151"/>
      <c r="AS397" s="151"/>
      <c r="AT397" s="151"/>
      <c r="AU397" s="151"/>
      <c r="AV397" s="151"/>
      <c r="AW397" s="151"/>
      <c r="AX397" s="151"/>
      <c r="AY397" s="151"/>
      <c r="AZ397" s="151"/>
      <c r="BA397" s="151"/>
      <c r="BB397" s="151"/>
      <c r="BC397" s="151"/>
      <c r="BD397" s="151"/>
      <c r="BE397" s="151"/>
      <c r="BF397" s="151"/>
      <c r="BG397" s="151"/>
      <c r="BH397" s="151"/>
      <c r="BI397" s="151"/>
      <c r="BJ397" s="151"/>
      <c r="BK397" s="151"/>
      <c r="BL397" s="151"/>
      <c r="BM397" s="151"/>
      <c r="BN397" s="151"/>
      <c r="BO397" s="151"/>
      <c r="BP397" s="151"/>
      <c r="BQ397" s="151"/>
      <c r="BR397" s="151"/>
      <c r="BS397" s="151"/>
      <c r="BT397" s="151"/>
      <c r="BU397" s="151"/>
      <c r="BV397" s="151"/>
      <c r="BW397" s="151"/>
      <c r="BX397" s="151"/>
      <c r="BY397" s="151"/>
      <c r="BZ397" s="151"/>
      <c r="CA397" s="151"/>
      <c r="CB397" s="151"/>
      <c r="CC397" s="151"/>
      <c r="CD397" s="151"/>
      <c r="CE397" s="151"/>
      <c r="CF397" s="151"/>
      <c r="CG397" s="151"/>
      <c r="CH397" s="151"/>
      <c r="CI397" s="151"/>
      <c r="CJ397" s="151"/>
      <c r="CK397" s="151"/>
      <c r="CL397" s="151"/>
      <c r="CM397" s="151"/>
      <c r="CN397" s="151"/>
      <c r="CO397" s="151"/>
      <c r="CP397" s="151"/>
      <c r="CQ397" s="151"/>
      <c r="CR397" s="151"/>
      <c r="CS397" s="151"/>
      <c r="CT397" s="151"/>
      <c r="CU397" s="151"/>
      <c r="CV397" s="151"/>
      <c r="CW397" s="151"/>
      <c r="CX397" s="151"/>
      <c r="CY397" s="151"/>
      <c r="CZ397" s="151"/>
      <c r="DA397" s="151"/>
      <c r="DB397" s="151"/>
      <c r="DC397" s="151"/>
      <c r="DD397" s="151"/>
      <c r="DE397" s="151"/>
      <c r="DF397" s="151"/>
      <c r="DG397" s="151"/>
      <c r="DH397" s="151"/>
      <c r="DI397" s="151"/>
      <c r="DJ397" s="151"/>
      <c r="DK397" s="151"/>
      <c r="DL397" s="151"/>
      <c r="DM397" s="151"/>
      <c r="DN397" s="151"/>
      <c r="DO397" s="151"/>
      <c r="DP397" s="151"/>
      <c r="DQ397" s="151"/>
      <c r="DR397" s="151"/>
      <c r="DS397" s="151"/>
      <c r="DT397" s="151"/>
      <c r="DU397" s="151"/>
      <c r="DV397" s="151"/>
      <c r="DW397" s="151"/>
      <c r="DX397" s="151"/>
      <c r="DY397" s="151"/>
      <c r="DZ397" s="151"/>
      <c r="EA397" s="151"/>
      <c r="EB397" s="151"/>
      <c r="EC397" s="151"/>
      <c r="ED397" s="151"/>
      <c r="EE397" s="151"/>
      <c r="EF397" s="151"/>
      <c r="EG397" s="151"/>
      <c r="EH397" s="151"/>
      <c r="EI397" s="151"/>
      <c r="EJ397" s="151"/>
      <c r="EK397" s="151"/>
      <c r="EL397" s="151"/>
      <c r="EM397" s="151"/>
      <c r="EN397" s="151"/>
      <c r="EO397" s="151"/>
      <c r="EP397" s="151"/>
      <c r="EQ397" s="151"/>
      <c r="ER397" s="151"/>
      <c r="ES397" s="151"/>
      <c r="ET397" s="151"/>
      <c r="EU397" s="151"/>
      <c r="EV397" s="151"/>
      <c r="EW397" s="151"/>
      <c r="EX397" s="151"/>
      <c r="EY397" s="151"/>
      <c r="EZ397" s="151"/>
      <c r="FA397" s="151"/>
      <c r="FB397" s="151"/>
      <c r="FC397" s="151"/>
      <c r="FD397" s="151"/>
      <c r="FE397" s="151"/>
      <c r="FF397" s="151"/>
      <c r="FG397" s="151"/>
      <c r="FH397" s="151"/>
      <c r="FI397" s="151"/>
      <c r="FJ397" s="151"/>
      <c r="FK397" s="151"/>
      <c r="FL397" s="151"/>
      <c r="FM397" s="151"/>
      <c r="FN397" s="151"/>
      <c r="FO397" s="151"/>
      <c r="FP397" s="151"/>
      <c r="FQ397" s="151"/>
      <c r="FR397" s="151"/>
      <c r="FS397" s="151"/>
      <c r="FT397" s="151"/>
      <c r="FU397" s="151"/>
      <c r="FV397" s="151"/>
      <c r="FW397" s="151"/>
      <c r="FX397" s="151"/>
      <c r="FY397" s="151"/>
      <c r="FZ397" s="151"/>
      <c r="GA397" s="151"/>
      <c r="GB397" s="151"/>
      <c r="GC397" s="151"/>
      <c r="GD397" s="151"/>
      <c r="GE397" s="151"/>
      <c r="GF397" s="151"/>
      <c r="GG397" s="151"/>
      <c r="GH397" s="151"/>
      <c r="GI397" s="151"/>
      <c r="GJ397" s="151"/>
      <c r="GK397" s="151"/>
      <c r="GL397" s="151"/>
      <c r="GM397" s="151"/>
      <c r="GN397" s="151"/>
      <c r="GO397" s="151"/>
      <c r="GP397" s="151"/>
      <c r="GQ397" s="151"/>
      <c r="GR397" s="151"/>
      <c r="GS397" s="151"/>
      <c r="GT397" s="151"/>
      <c r="GU397" s="151"/>
      <c r="GV397" s="151"/>
      <c r="GW397" s="151"/>
      <c r="GX397" s="151"/>
      <c r="GY397" s="151"/>
      <c r="GZ397" s="151"/>
      <c r="HA397" s="151"/>
      <c r="HB397" s="151"/>
      <c r="HC397" s="151"/>
      <c r="HD397" s="151"/>
      <c r="HE397" s="151"/>
      <c r="HF397" s="151"/>
      <c r="HG397" s="151"/>
      <c r="HH397" s="151"/>
      <c r="HI397" s="151"/>
      <c r="HJ397" s="151"/>
      <c r="HK397" s="151"/>
      <c r="HL397" s="151"/>
      <c r="HM397" s="151"/>
      <c r="HN397" s="151"/>
      <c r="HO397" s="151"/>
      <c r="HP397" s="151"/>
      <c r="HQ397" s="151"/>
      <c r="HR397" s="151"/>
      <c r="HS397" s="151"/>
      <c r="HT397" s="151"/>
      <c r="HU397" s="151"/>
      <c r="HV397" s="151"/>
      <c r="HW397" s="151"/>
      <c r="HX397" s="151"/>
      <c r="HY397" s="151"/>
      <c r="HZ397" s="151"/>
      <c r="IA397" s="151"/>
      <c r="IB397" s="151"/>
      <c r="IC397" s="151"/>
      <c r="ID397" s="151"/>
      <c r="IE397" s="151"/>
      <c r="IF397" s="151"/>
      <c r="IG397" s="151"/>
      <c r="IH397" s="151"/>
      <c r="II397" s="151"/>
      <c r="IJ397" s="151"/>
      <c r="IK397" s="151"/>
      <c r="IL397" s="151"/>
      <c r="IM397" s="151"/>
      <c r="IN397" s="151"/>
      <c r="IO397" s="151"/>
      <c r="IP397" s="151"/>
      <c r="IQ397" s="151"/>
      <c r="IR397" s="151"/>
      <c r="IS397" s="151"/>
      <c r="IT397" s="151"/>
      <c r="IU397" s="151"/>
      <c r="IV397" s="151"/>
      <c r="IW397" s="151"/>
      <c r="IX397" s="151"/>
      <c r="IY397" s="151"/>
      <c r="IZ397" s="151"/>
      <c r="JA397" s="151"/>
      <c r="JB397" s="151"/>
      <c r="JC397" s="151"/>
      <c r="JD397" s="151"/>
      <c r="JE397" s="151"/>
      <c r="JF397" s="151"/>
      <c r="JG397" s="151"/>
      <c r="JH397" s="151"/>
      <c r="JI397" s="151"/>
      <c r="JJ397" s="151"/>
      <c r="JK397" s="151"/>
      <c r="JL397" s="151"/>
      <c r="JM397" s="151"/>
      <c r="JN397" s="151"/>
      <c r="JO397" s="151"/>
      <c r="JP397" s="151"/>
      <c r="JQ397" s="151"/>
      <c r="JR397" s="151"/>
      <c r="JS397" s="151"/>
      <c r="JT397" s="151"/>
      <c r="JU397" s="151"/>
      <c r="JV397" s="151"/>
      <c r="JW397" s="151"/>
      <c r="JX397" s="151"/>
      <c r="JY397" s="151"/>
      <c r="JZ397" s="151"/>
      <c r="KA397" s="151"/>
      <c r="KB397" s="151"/>
      <c r="KC397" s="151"/>
      <c r="KD397" s="151"/>
      <c r="KE397" s="151"/>
      <c r="KF397" s="151"/>
      <c r="KG397" s="151"/>
      <c r="KH397" s="151"/>
      <c r="KI397" s="151"/>
      <c r="KJ397" s="151"/>
      <c r="KK397" s="151"/>
      <c r="KL397" s="151"/>
      <c r="KM397" s="151"/>
      <c r="KN397" s="151"/>
      <c r="KO397" s="151"/>
      <c r="KP397" s="151"/>
      <c r="KQ397" s="151"/>
      <c r="KR397" s="151"/>
      <c r="KS397" s="151"/>
      <c r="KT397" s="151"/>
      <c r="KU397" s="151"/>
      <c r="KV397" s="151"/>
      <c r="KW397" s="151"/>
      <c r="KX397" s="151"/>
      <c r="KY397" s="151"/>
      <c r="KZ397" s="151"/>
      <c r="LA397" s="151"/>
      <c r="LB397" s="151"/>
      <c r="LC397" s="151"/>
      <c r="LD397" s="151"/>
      <c r="LE397" s="151"/>
      <c r="LF397" s="151"/>
      <c r="LG397" s="151"/>
      <c r="LH397" s="151"/>
      <c r="LI397" s="151"/>
      <c r="LJ397" s="151"/>
      <c r="LK397" s="151"/>
      <c r="LL397" s="151"/>
      <c r="LM397" s="151"/>
      <c r="LN397" s="151"/>
      <c r="LO397" s="151"/>
      <c r="LP397" s="151"/>
      <c r="LQ397" s="151"/>
      <c r="LR397" s="151"/>
      <c r="LS397" s="151"/>
      <c r="LT397" s="151"/>
      <c r="LU397" s="151"/>
      <c r="LV397" s="151"/>
      <c r="LW397" s="151"/>
      <c r="LX397" s="151"/>
      <c r="LY397" s="151"/>
      <c r="LZ397" s="151"/>
      <c r="MA397" s="151"/>
      <c r="MB397" s="151"/>
      <c r="MC397" s="151"/>
      <c r="MD397" s="151"/>
      <c r="ME397" s="151"/>
      <c r="MF397" s="151"/>
      <c r="MG397" s="151"/>
      <c r="MH397" s="151"/>
      <c r="MI397" s="151"/>
      <c r="MJ397" s="151"/>
      <c r="MK397" s="151"/>
      <c r="ML397" s="151"/>
      <c r="MM397" s="151"/>
      <c r="MN397" s="151"/>
      <c r="MO397" s="151"/>
      <c r="MP397" s="151"/>
      <c r="MQ397" s="151"/>
      <c r="MR397" s="151"/>
      <c r="MS397" s="151"/>
      <c r="MT397" s="151"/>
      <c r="MU397" s="151"/>
      <c r="MV397" s="151"/>
      <c r="MW397" s="151"/>
      <c r="MX397" s="151"/>
      <c r="MY397" s="151"/>
      <c r="MZ397" s="151"/>
      <c r="NA397" s="151"/>
      <c r="NB397" s="151"/>
      <c r="NC397" s="151"/>
      <c r="ND397" s="151"/>
      <c r="NE397" s="151"/>
      <c r="NF397" s="151"/>
      <c r="NG397" s="151"/>
      <c r="NH397" s="151"/>
      <c r="NI397" s="151"/>
      <c r="NJ397" s="151"/>
      <c r="NK397" s="151"/>
      <c r="NL397" s="151"/>
      <c r="NM397" s="151"/>
      <c r="NN397" s="151"/>
      <c r="NO397" s="151"/>
      <c r="NP397" s="151"/>
      <c r="NQ397" s="151"/>
      <c r="NR397" s="151"/>
      <c r="NS397" s="151"/>
      <c r="NT397" s="151"/>
      <c r="NU397" s="151"/>
      <c r="NV397" s="151"/>
      <c r="NW397" s="151"/>
      <c r="NX397" s="151"/>
      <c r="NY397" s="151"/>
      <c r="NZ397" s="151"/>
      <c r="OA397" s="151"/>
      <c r="OB397" s="151"/>
      <c r="OC397" s="151"/>
      <c r="OD397" s="151"/>
      <c r="OE397" s="151"/>
      <c r="OF397" s="151"/>
      <c r="OG397" s="151"/>
      <c r="OH397" s="151"/>
      <c r="OI397" s="151"/>
      <c r="OJ397" s="151"/>
      <c r="OK397" s="151"/>
      <c r="OL397" s="151"/>
      <c r="OM397" s="151"/>
      <c r="ON397" s="151"/>
      <c r="OO397" s="152"/>
      <c r="OP397" s="142"/>
      <c r="OQ397" s="153">
        <v>18684</v>
      </c>
      <c r="OR397" s="151"/>
      <c r="OS397" s="151"/>
      <c r="OT397" s="151"/>
      <c r="OU397" s="151"/>
      <c r="OV397" s="151"/>
      <c r="OW397" s="151"/>
      <c r="OX397" s="151"/>
      <c r="OY397" s="151"/>
      <c r="OZ397" s="151"/>
      <c r="PA397" s="151"/>
      <c r="PB397" s="151"/>
      <c r="PC397" s="151"/>
      <c r="PD397" s="151"/>
      <c r="PE397" s="151"/>
      <c r="PF397" s="151"/>
      <c r="PG397" s="151"/>
      <c r="PH397" s="151"/>
      <c r="PI397" s="151"/>
      <c r="PJ397" s="154"/>
      <c r="PK397" s="142">
        <v>18684</v>
      </c>
      <c r="PL397" s="142">
        <v>18684</v>
      </c>
    </row>
    <row r="398" spans="1:428" ht="15" x14ac:dyDescent="0.25">
      <c r="A398" s="156" t="s">
        <v>664</v>
      </c>
      <c r="B398" s="157" t="s">
        <v>747</v>
      </c>
      <c r="C398" s="147" t="s">
        <v>574</v>
      </c>
      <c r="D398" s="153"/>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c r="AB398" s="151"/>
      <c r="AC398" s="151"/>
      <c r="AD398" s="151"/>
      <c r="AE398" s="151"/>
      <c r="AF398" s="151"/>
      <c r="AG398" s="151"/>
      <c r="AH398" s="151"/>
      <c r="AI398" s="151"/>
      <c r="AJ398" s="151"/>
      <c r="AK398" s="151"/>
      <c r="AL398" s="151"/>
      <c r="AM398" s="151"/>
      <c r="AN398" s="151"/>
      <c r="AO398" s="151"/>
      <c r="AP398" s="151"/>
      <c r="AQ398" s="151"/>
      <c r="AR398" s="151"/>
      <c r="AS398" s="151"/>
      <c r="AT398" s="151"/>
      <c r="AU398" s="151"/>
      <c r="AV398" s="151"/>
      <c r="AW398" s="151"/>
      <c r="AX398" s="151"/>
      <c r="AY398" s="151"/>
      <c r="AZ398" s="151"/>
      <c r="BA398" s="151"/>
      <c r="BB398" s="151"/>
      <c r="BC398" s="151"/>
      <c r="BD398" s="151"/>
      <c r="BE398" s="151"/>
      <c r="BF398" s="151"/>
      <c r="BG398" s="151"/>
      <c r="BH398" s="151"/>
      <c r="BI398" s="151"/>
      <c r="BJ398" s="151"/>
      <c r="BK398" s="151"/>
      <c r="BL398" s="151"/>
      <c r="BM398" s="151"/>
      <c r="BN398" s="151"/>
      <c r="BO398" s="151"/>
      <c r="BP398" s="151"/>
      <c r="BQ398" s="151"/>
      <c r="BR398" s="151"/>
      <c r="BS398" s="151"/>
      <c r="BT398" s="151"/>
      <c r="BU398" s="151"/>
      <c r="BV398" s="151"/>
      <c r="BW398" s="151"/>
      <c r="BX398" s="151"/>
      <c r="BY398" s="151"/>
      <c r="BZ398" s="151"/>
      <c r="CA398" s="151"/>
      <c r="CB398" s="151"/>
      <c r="CC398" s="151"/>
      <c r="CD398" s="151"/>
      <c r="CE398" s="151"/>
      <c r="CF398" s="151"/>
      <c r="CG398" s="151"/>
      <c r="CH398" s="151"/>
      <c r="CI398" s="151"/>
      <c r="CJ398" s="151"/>
      <c r="CK398" s="151"/>
      <c r="CL398" s="151"/>
      <c r="CM398" s="151"/>
      <c r="CN398" s="151"/>
      <c r="CO398" s="151"/>
      <c r="CP398" s="151"/>
      <c r="CQ398" s="151"/>
      <c r="CR398" s="151"/>
      <c r="CS398" s="151"/>
      <c r="CT398" s="151"/>
      <c r="CU398" s="151"/>
      <c r="CV398" s="151"/>
      <c r="CW398" s="151"/>
      <c r="CX398" s="151"/>
      <c r="CY398" s="151"/>
      <c r="CZ398" s="151"/>
      <c r="DA398" s="151"/>
      <c r="DB398" s="151"/>
      <c r="DC398" s="151"/>
      <c r="DD398" s="151"/>
      <c r="DE398" s="151"/>
      <c r="DF398" s="151"/>
      <c r="DG398" s="151"/>
      <c r="DH398" s="151"/>
      <c r="DI398" s="151"/>
      <c r="DJ398" s="151"/>
      <c r="DK398" s="151"/>
      <c r="DL398" s="151"/>
      <c r="DM398" s="151"/>
      <c r="DN398" s="151"/>
      <c r="DO398" s="151"/>
      <c r="DP398" s="151"/>
      <c r="DQ398" s="151"/>
      <c r="DR398" s="151"/>
      <c r="DS398" s="151"/>
      <c r="DT398" s="151"/>
      <c r="DU398" s="151"/>
      <c r="DV398" s="151"/>
      <c r="DW398" s="151"/>
      <c r="DX398" s="151"/>
      <c r="DY398" s="151"/>
      <c r="DZ398" s="151"/>
      <c r="EA398" s="151"/>
      <c r="EB398" s="151"/>
      <c r="EC398" s="151"/>
      <c r="ED398" s="151"/>
      <c r="EE398" s="151"/>
      <c r="EF398" s="151"/>
      <c r="EG398" s="151"/>
      <c r="EH398" s="151"/>
      <c r="EI398" s="151"/>
      <c r="EJ398" s="151"/>
      <c r="EK398" s="151"/>
      <c r="EL398" s="151"/>
      <c r="EM398" s="151"/>
      <c r="EN398" s="151"/>
      <c r="EO398" s="151"/>
      <c r="EP398" s="151"/>
      <c r="EQ398" s="151"/>
      <c r="ER398" s="151"/>
      <c r="ES398" s="151"/>
      <c r="ET398" s="151"/>
      <c r="EU398" s="151"/>
      <c r="EV398" s="151"/>
      <c r="EW398" s="151"/>
      <c r="EX398" s="151"/>
      <c r="EY398" s="151"/>
      <c r="EZ398" s="151"/>
      <c r="FA398" s="151"/>
      <c r="FB398" s="151"/>
      <c r="FC398" s="151"/>
      <c r="FD398" s="151"/>
      <c r="FE398" s="151"/>
      <c r="FF398" s="151"/>
      <c r="FG398" s="151"/>
      <c r="FH398" s="151"/>
      <c r="FI398" s="151"/>
      <c r="FJ398" s="151"/>
      <c r="FK398" s="151"/>
      <c r="FL398" s="151"/>
      <c r="FM398" s="151"/>
      <c r="FN398" s="151"/>
      <c r="FO398" s="151"/>
      <c r="FP398" s="151"/>
      <c r="FQ398" s="151"/>
      <c r="FR398" s="151"/>
      <c r="FS398" s="151"/>
      <c r="FT398" s="151"/>
      <c r="FU398" s="151"/>
      <c r="FV398" s="151"/>
      <c r="FW398" s="151"/>
      <c r="FX398" s="151"/>
      <c r="FY398" s="151"/>
      <c r="FZ398" s="151"/>
      <c r="GA398" s="151"/>
      <c r="GB398" s="151"/>
      <c r="GC398" s="151"/>
      <c r="GD398" s="151"/>
      <c r="GE398" s="151"/>
      <c r="GF398" s="151"/>
      <c r="GG398" s="151"/>
      <c r="GH398" s="151"/>
      <c r="GI398" s="151"/>
      <c r="GJ398" s="151"/>
      <c r="GK398" s="151"/>
      <c r="GL398" s="151"/>
      <c r="GM398" s="151"/>
      <c r="GN398" s="151"/>
      <c r="GO398" s="151"/>
      <c r="GP398" s="151"/>
      <c r="GQ398" s="151"/>
      <c r="GR398" s="151"/>
      <c r="GS398" s="151"/>
      <c r="GT398" s="151"/>
      <c r="GU398" s="151"/>
      <c r="GV398" s="151"/>
      <c r="GW398" s="151"/>
      <c r="GX398" s="151"/>
      <c r="GY398" s="151"/>
      <c r="GZ398" s="151"/>
      <c r="HA398" s="151"/>
      <c r="HB398" s="151"/>
      <c r="HC398" s="151"/>
      <c r="HD398" s="151"/>
      <c r="HE398" s="151"/>
      <c r="HF398" s="151"/>
      <c r="HG398" s="151"/>
      <c r="HH398" s="151"/>
      <c r="HI398" s="151"/>
      <c r="HJ398" s="151"/>
      <c r="HK398" s="151"/>
      <c r="HL398" s="151"/>
      <c r="HM398" s="151"/>
      <c r="HN398" s="151"/>
      <c r="HO398" s="151"/>
      <c r="HP398" s="151"/>
      <c r="HQ398" s="151"/>
      <c r="HR398" s="151"/>
      <c r="HS398" s="151"/>
      <c r="HT398" s="151"/>
      <c r="HU398" s="151"/>
      <c r="HV398" s="151"/>
      <c r="HW398" s="151"/>
      <c r="HX398" s="151"/>
      <c r="HY398" s="151"/>
      <c r="HZ398" s="151"/>
      <c r="IA398" s="151"/>
      <c r="IB398" s="151"/>
      <c r="IC398" s="151"/>
      <c r="ID398" s="151"/>
      <c r="IE398" s="151"/>
      <c r="IF398" s="151"/>
      <c r="IG398" s="151"/>
      <c r="IH398" s="151"/>
      <c r="II398" s="151"/>
      <c r="IJ398" s="151"/>
      <c r="IK398" s="151"/>
      <c r="IL398" s="151"/>
      <c r="IM398" s="151"/>
      <c r="IN398" s="151"/>
      <c r="IO398" s="151"/>
      <c r="IP398" s="151"/>
      <c r="IQ398" s="151"/>
      <c r="IR398" s="151"/>
      <c r="IS398" s="151"/>
      <c r="IT398" s="151"/>
      <c r="IU398" s="151"/>
      <c r="IV398" s="151"/>
      <c r="IW398" s="151"/>
      <c r="IX398" s="151"/>
      <c r="IY398" s="151"/>
      <c r="IZ398" s="151"/>
      <c r="JA398" s="151"/>
      <c r="JB398" s="151"/>
      <c r="JC398" s="151"/>
      <c r="JD398" s="151"/>
      <c r="JE398" s="151"/>
      <c r="JF398" s="151"/>
      <c r="JG398" s="151"/>
      <c r="JH398" s="151"/>
      <c r="JI398" s="151"/>
      <c r="JJ398" s="151"/>
      <c r="JK398" s="151"/>
      <c r="JL398" s="151"/>
      <c r="JM398" s="151"/>
      <c r="JN398" s="151"/>
      <c r="JO398" s="151"/>
      <c r="JP398" s="151"/>
      <c r="JQ398" s="151"/>
      <c r="JR398" s="151"/>
      <c r="JS398" s="151"/>
      <c r="JT398" s="151"/>
      <c r="JU398" s="151"/>
      <c r="JV398" s="151"/>
      <c r="JW398" s="151"/>
      <c r="JX398" s="151"/>
      <c r="JY398" s="151"/>
      <c r="JZ398" s="151"/>
      <c r="KA398" s="151"/>
      <c r="KB398" s="151"/>
      <c r="KC398" s="151"/>
      <c r="KD398" s="151"/>
      <c r="KE398" s="151"/>
      <c r="KF398" s="151"/>
      <c r="KG398" s="151"/>
      <c r="KH398" s="151"/>
      <c r="KI398" s="151"/>
      <c r="KJ398" s="151"/>
      <c r="KK398" s="151"/>
      <c r="KL398" s="151"/>
      <c r="KM398" s="151"/>
      <c r="KN398" s="151"/>
      <c r="KO398" s="151"/>
      <c r="KP398" s="151"/>
      <c r="KQ398" s="151"/>
      <c r="KR398" s="151"/>
      <c r="KS398" s="151"/>
      <c r="KT398" s="151"/>
      <c r="KU398" s="151"/>
      <c r="KV398" s="151"/>
      <c r="KW398" s="151"/>
      <c r="KX398" s="151"/>
      <c r="KY398" s="151"/>
      <c r="KZ398" s="151"/>
      <c r="LA398" s="151"/>
      <c r="LB398" s="151"/>
      <c r="LC398" s="151"/>
      <c r="LD398" s="151"/>
      <c r="LE398" s="151"/>
      <c r="LF398" s="151"/>
      <c r="LG398" s="151"/>
      <c r="LH398" s="151"/>
      <c r="LI398" s="151"/>
      <c r="LJ398" s="151"/>
      <c r="LK398" s="151"/>
      <c r="LL398" s="151"/>
      <c r="LM398" s="151"/>
      <c r="LN398" s="151"/>
      <c r="LO398" s="151"/>
      <c r="LP398" s="151"/>
      <c r="LQ398" s="151"/>
      <c r="LR398" s="151"/>
      <c r="LS398" s="151"/>
      <c r="LT398" s="151"/>
      <c r="LU398" s="151"/>
      <c r="LV398" s="151"/>
      <c r="LW398" s="151"/>
      <c r="LX398" s="151"/>
      <c r="LY398" s="151"/>
      <c r="LZ398" s="151"/>
      <c r="MA398" s="151"/>
      <c r="MB398" s="151"/>
      <c r="MC398" s="151"/>
      <c r="MD398" s="151"/>
      <c r="ME398" s="151"/>
      <c r="MF398" s="151"/>
      <c r="MG398" s="151"/>
      <c r="MH398" s="151"/>
      <c r="MI398" s="151"/>
      <c r="MJ398" s="151"/>
      <c r="MK398" s="151"/>
      <c r="ML398" s="151"/>
      <c r="MM398" s="151"/>
      <c r="MN398" s="151"/>
      <c r="MO398" s="151"/>
      <c r="MP398" s="151"/>
      <c r="MQ398" s="151"/>
      <c r="MR398" s="151"/>
      <c r="MS398" s="151"/>
      <c r="MT398" s="151"/>
      <c r="MU398" s="151"/>
      <c r="MV398" s="151"/>
      <c r="MW398" s="151"/>
      <c r="MX398" s="151"/>
      <c r="MY398" s="151"/>
      <c r="MZ398" s="151"/>
      <c r="NA398" s="151"/>
      <c r="NB398" s="151"/>
      <c r="NC398" s="151"/>
      <c r="ND398" s="151"/>
      <c r="NE398" s="151"/>
      <c r="NF398" s="151"/>
      <c r="NG398" s="151"/>
      <c r="NH398" s="151"/>
      <c r="NI398" s="151"/>
      <c r="NJ398" s="151"/>
      <c r="NK398" s="151"/>
      <c r="NL398" s="151"/>
      <c r="NM398" s="151"/>
      <c r="NN398" s="151"/>
      <c r="NO398" s="151"/>
      <c r="NP398" s="151"/>
      <c r="NQ398" s="151"/>
      <c r="NR398" s="151"/>
      <c r="NS398" s="151"/>
      <c r="NT398" s="151"/>
      <c r="NU398" s="151"/>
      <c r="NV398" s="151"/>
      <c r="NW398" s="151"/>
      <c r="NX398" s="151"/>
      <c r="NY398" s="151"/>
      <c r="NZ398" s="151"/>
      <c r="OA398" s="151"/>
      <c r="OB398" s="151"/>
      <c r="OC398" s="151"/>
      <c r="OD398" s="151"/>
      <c r="OE398" s="151"/>
      <c r="OF398" s="151"/>
      <c r="OG398" s="151"/>
      <c r="OH398" s="151"/>
      <c r="OI398" s="151"/>
      <c r="OJ398" s="151"/>
      <c r="OK398" s="151"/>
      <c r="OL398" s="151"/>
      <c r="OM398" s="151"/>
      <c r="ON398" s="151"/>
      <c r="OO398" s="152"/>
      <c r="OP398" s="142"/>
      <c r="OQ398" s="153"/>
      <c r="OR398" s="151"/>
      <c r="OS398" s="151"/>
      <c r="OT398" s="151"/>
      <c r="OU398" s="151"/>
      <c r="OV398" s="151"/>
      <c r="OW398" s="151"/>
      <c r="OX398" s="151"/>
      <c r="OY398" s="151">
        <v>599358</v>
      </c>
      <c r="OZ398" s="151"/>
      <c r="PA398" s="151"/>
      <c r="PB398" s="151"/>
      <c r="PC398" s="151"/>
      <c r="PD398" s="151"/>
      <c r="PE398" s="151"/>
      <c r="PF398" s="151"/>
      <c r="PG398" s="151"/>
      <c r="PH398" s="151"/>
      <c r="PI398" s="151"/>
      <c r="PJ398" s="154"/>
      <c r="PK398" s="142">
        <v>599358</v>
      </c>
      <c r="PL398" s="142">
        <v>599358</v>
      </c>
    </row>
    <row r="399" spans="1:428" ht="15" x14ac:dyDescent="0.25">
      <c r="A399" s="156" t="s">
        <v>665</v>
      </c>
      <c r="B399" s="157" t="s">
        <v>748</v>
      </c>
      <c r="C399" s="147" t="s">
        <v>575</v>
      </c>
      <c r="D399" s="153"/>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c r="AB399" s="151"/>
      <c r="AC399" s="151"/>
      <c r="AD399" s="151"/>
      <c r="AE399" s="151"/>
      <c r="AF399" s="151"/>
      <c r="AG399" s="151"/>
      <c r="AH399" s="151"/>
      <c r="AI399" s="151"/>
      <c r="AJ399" s="151"/>
      <c r="AK399" s="151"/>
      <c r="AL399" s="151"/>
      <c r="AM399" s="151"/>
      <c r="AN399" s="151"/>
      <c r="AO399" s="151"/>
      <c r="AP399" s="151"/>
      <c r="AQ399" s="151"/>
      <c r="AR399" s="151"/>
      <c r="AS399" s="151"/>
      <c r="AT399" s="151"/>
      <c r="AU399" s="151"/>
      <c r="AV399" s="151"/>
      <c r="AW399" s="151"/>
      <c r="AX399" s="151"/>
      <c r="AY399" s="151"/>
      <c r="AZ399" s="151"/>
      <c r="BA399" s="151"/>
      <c r="BB399" s="151"/>
      <c r="BC399" s="151"/>
      <c r="BD399" s="151"/>
      <c r="BE399" s="151"/>
      <c r="BF399" s="151"/>
      <c r="BG399" s="151"/>
      <c r="BH399" s="151"/>
      <c r="BI399" s="151"/>
      <c r="BJ399" s="151"/>
      <c r="BK399" s="151"/>
      <c r="BL399" s="151"/>
      <c r="BM399" s="151"/>
      <c r="BN399" s="151"/>
      <c r="BO399" s="151"/>
      <c r="BP399" s="151"/>
      <c r="BQ399" s="151"/>
      <c r="BR399" s="151"/>
      <c r="BS399" s="151"/>
      <c r="BT399" s="151"/>
      <c r="BU399" s="151"/>
      <c r="BV399" s="151"/>
      <c r="BW399" s="151"/>
      <c r="BX399" s="151"/>
      <c r="BY399" s="151"/>
      <c r="BZ399" s="151"/>
      <c r="CA399" s="151"/>
      <c r="CB399" s="151"/>
      <c r="CC399" s="151"/>
      <c r="CD399" s="151"/>
      <c r="CE399" s="151"/>
      <c r="CF399" s="151"/>
      <c r="CG399" s="151"/>
      <c r="CH399" s="151"/>
      <c r="CI399" s="151"/>
      <c r="CJ399" s="151"/>
      <c r="CK399" s="151"/>
      <c r="CL399" s="151"/>
      <c r="CM399" s="151"/>
      <c r="CN399" s="151"/>
      <c r="CO399" s="151"/>
      <c r="CP399" s="151"/>
      <c r="CQ399" s="151"/>
      <c r="CR399" s="151"/>
      <c r="CS399" s="151"/>
      <c r="CT399" s="151"/>
      <c r="CU399" s="151"/>
      <c r="CV399" s="151"/>
      <c r="CW399" s="151"/>
      <c r="CX399" s="151"/>
      <c r="CY399" s="151"/>
      <c r="CZ399" s="151"/>
      <c r="DA399" s="151"/>
      <c r="DB399" s="151"/>
      <c r="DC399" s="151"/>
      <c r="DD399" s="151"/>
      <c r="DE399" s="151"/>
      <c r="DF399" s="151"/>
      <c r="DG399" s="151"/>
      <c r="DH399" s="151"/>
      <c r="DI399" s="151"/>
      <c r="DJ399" s="151"/>
      <c r="DK399" s="151"/>
      <c r="DL399" s="151"/>
      <c r="DM399" s="151"/>
      <c r="DN399" s="151"/>
      <c r="DO399" s="151"/>
      <c r="DP399" s="151"/>
      <c r="DQ399" s="151"/>
      <c r="DR399" s="151"/>
      <c r="DS399" s="151"/>
      <c r="DT399" s="151"/>
      <c r="DU399" s="151"/>
      <c r="DV399" s="151"/>
      <c r="DW399" s="151"/>
      <c r="DX399" s="151"/>
      <c r="DY399" s="151"/>
      <c r="DZ399" s="151"/>
      <c r="EA399" s="151"/>
      <c r="EB399" s="151"/>
      <c r="EC399" s="151"/>
      <c r="ED399" s="151"/>
      <c r="EE399" s="151"/>
      <c r="EF399" s="151"/>
      <c r="EG399" s="151"/>
      <c r="EH399" s="151"/>
      <c r="EI399" s="151"/>
      <c r="EJ399" s="151"/>
      <c r="EK399" s="151"/>
      <c r="EL399" s="151"/>
      <c r="EM399" s="151"/>
      <c r="EN399" s="151"/>
      <c r="EO399" s="151"/>
      <c r="EP399" s="151"/>
      <c r="EQ399" s="151"/>
      <c r="ER399" s="151"/>
      <c r="ES399" s="151"/>
      <c r="ET399" s="151"/>
      <c r="EU399" s="151"/>
      <c r="EV399" s="151"/>
      <c r="EW399" s="151"/>
      <c r="EX399" s="151"/>
      <c r="EY399" s="151"/>
      <c r="EZ399" s="151"/>
      <c r="FA399" s="151"/>
      <c r="FB399" s="151"/>
      <c r="FC399" s="151"/>
      <c r="FD399" s="151"/>
      <c r="FE399" s="151"/>
      <c r="FF399" s="151"/>
      <c r="FG399" s="151"/>
      <c r="FH399" s="151"/>
      <c r="FI399" s="151"/>
      <c r="FJ399" s="151"/>
      <c r="FK399" s="151"/>
      <c r="FL399" s="151"/>
      <c r="FM399" s="151"/>
      <c r="FN399" s="151"/>
      <c r="FO399" s="151"/>
      <c r="FP399" s="151"/>
      <c r="FQ399" s="151"/>
      <c r="FR399" s="151"/>
      <c r="FS399" s="151"/>
      <c r="FT399" s="151"/>
      <c r="FU399" s="151"/>
      <c r="FV399" s="151"/>
      <c r="FW399" s="151"/>
      <c r="FX399" s="151"/>
      <c r="FY399" s="151"/>
      <c r="FZ399" s="151"/>
      <c r="GA399" s="151"/>
      <c r="GB399" s="151"/>
      <c r="GC399" s="151"/>
      <c r="GD399" s="151"/>
      <c r="GE399" s="151"/>
      <c r="GF399" s="151"/>
      <c r="GG399" s="151"/>
      <c r="GH399" s="151"/>
      <c r="GI399" s="151"/>
      <c r="GJ399" s="151"/>
      <c r="GK399" s="151"/>
      <c r="GL399" s="151"/>
      <c r="GM399" s="151"/>
      <c r="GN399" s="151"/>
      <c r="GO399" s="151"/>
      <c r="GP399" s="151"/>
      <c r="GQ399" s="151"/>
      <c r="GR399" s="151"/>
      <c r="GS399" s="151"/>
      <c r="GT399" s="151"/>
      <c r="GU399" s="151"/>
      <c r="GV399" s="151"/>
      <c r="GW399" s="151"/>
      <c r="GX399" s="151"/>
      <c r="GY399" s="151"/>
      <c r="GZ399" s="151"/>
      <c r="HA399" s="151"/>
      <c r="HB399" s="151"/>
      <c r="HC399" s="151"/>
      <c r="HD399" s="151"/>
      <c r="HE399" s="151"/>
      <c r="HF399" s="151"/>
      <c r="HG399" s="151"/>
      <c r="HH399" s="151"/>
      <c r="HI399" s="151"/>
      <c r="HJ399" s="151"/>
      <c r="HK399" s="151"/>
      <c r="HL399" s="151"/>
      <c r="HM399" s="151"/>
      <c r="HN399" s="151"/>
      <c r="HO399" s="151"/>
      <c r="HP399" s="151"/>
      <c r="HQ399" s="151"/>
      <c r="HR399" s="151"/>
      <c r="HS399" s="151"/>
      <c r="HT399" s="151"/>
      <c r="HU399" s="151"/>
      <c r="HV399" s="151"/>
      <c r="HW399" s="151"/>
      <c r="HX399" s="151"/>
      <c r="HY399" s="151"/>
      <c r="HZ399" s="151"/>
      <c r="IA399" s="151"/>
      <c r="IB399" s="151"/>
      <c r="IC399" s="151"/>
      <c r="ID399" s="151"/>
      <c r="IE399" s="151"/>
      <c r="IF399" s="151"/>
      <c r="IG399" s="151"/>
      <c r="IH399" s="151"/>
      <c r="II399" s="151"/>
      <c r="IJ399" s="151"/>
      <c r="IK399" s="151"/>
      <c r="IL399" s="151"/>
      <c r="IM399" s="151"/>
      <c r="IN399" s="151"/>
      <c r="IO399" s="151"/>
      <c r="IP399" s="151"/>
      <c r="IQ399" s="151"/>
      <c r="IR399" s="151"/>
      <c r="IS399" s="151"/>
      <c r="IT399" s="151"/>
      <c r="IU399" s="151"/>
      <c r="IV399" s="151"/>
      <c r="IW399" s="151"/>
      <c r="IX399" s="151"/>
      <c r="IY399" s="151"/>
      <c r="IZ399" s="151"/>
      <c r="JA399" s="151"/>
      <c r="JB399" s="151"/>
      <c r="JC399" s="151"/>
      <c r="JD399" s="151"/>
      <c r="JE399" s="151"/>
      <c r="JF399" s="151"/>
      <c r="JG399" s="151"/>
      <c r="JH399" s="151"/>
      <c r="JI399" s="151"/>
      <c r="JJ399" s="151"/>
      <c r="JK399" s="151"/>
      <c r="JL399" s="151"/>
      <c r="JM399" s="151"/>
      <c r="JN399" s="151"/>
      <c r="JO399" s="151"/>
      <c r="JP399" s="151"/>
      <c r="JQ399" s="151"/>
      <c r="JR399" s="151"/>
      <c r="JS399" s="151"/>
      <c r="JT399" s="151"/>
      <c r="JU399" s="151"/>
      <c r="JV399" s="151"/>
      <c r="JW399" s="151"/>
      <c r="JX399" s="151"/>
      <c r="JY399" s="151"/>
      <c r="JZ399" s="151"/>
      <c r="KA399" s="151"/>
      <c r="KB399" s="151"/>
      <c r="KC399" s="151"/>
      <c r="KD399" s="151"/>
      <c r="KE399" s="151"/>
      <c r="KF399" s="151"/>
      <c r="KG399" s="151"/>
      <c r="KH399" s="151"/>
      <c r="KI399" s="151"/>
      <c r="KJ399" s="151"/>
      <c r="KK399" s="151"/>
      <c r="KL399" s="151"/>
      <c r="KM399" s="151"/>
      <c r="KN399" s="151"/>
      <c r="KO399" s="151"/>
      <c r="KP399" s="151"/>
      <c r="KQ399" s="151"/>
      <c r="KR399" s="151"/>
      <c r="KS399" s="151"/>
      <c r="KT399" s="151"/>
      <c r="KU399" s="151"/>
      <c r="KV399" s="151"/>
      <c r="KW399" s="151"/>
      <c r="KX399" s="151"/>
      <c r="KY399" s="151"/>
      <c r="KZ399" s="151"/>
      <c r="LA399" s="151"/>
      <c r="LB399" s="151"/>
      <c r="LC399" s="151"/>
      <c r="LD399" s="151"/>
      <c r="LE399" s="151"/>
      <c r="LF399" s="151"/>
      <c r="LG399" s="151"/>
      <c r="LH399" s="151"/>
      <c r="LI399" s="151"/>
      <c r="LJ399" s="151"/>
      <c r="LK399" s="151"/>
      <c r="LL399" s="151"/>
      <c r="LM399" s="151"/>
      <c r="LN399" s="151"/>
      <c r="LO399" s="151"/>
      <c r="LP399" s="151"/>
      <c r="LQ399" s="151"/>
      <c r="LR399" s="151"/>
      <c r="LS399" s="151"/>
      <c r="LT399" s="151"/>
      <c r="LU399" s="151"/>
      <c r="LV399" s="151"/>
      <c r="LW399" s="151"/>
      <c r="LX399" s="151"/>
      <c r="LY399" s="151"/>
      <c r="LZ399" s="151"/>
      <c r="MA399" s="151"/>
      <c r="MB399" s="151"/>
      <c r="MC399" s="151"/>
      <c r="MD399" s="151"/>
      <c r="ME399" s="151"/>
      <c r="MF399" s="151"/>
      <c r="MG399" s="151"/>
      <c r="MH399" s="151"/>
      <c r="MI399" s="151"/>
      <c r="MJ399" s="151"/>
      <c r="MK399" s="151"/>
      <c r="ML399" s="151"/>
      <c r="MM399" s="151"/>
      <c r="MN399" s="151"/>
      <c r="MO399" s="151"/>
      <c r="MP399" s="151"/>
      <c r="MQ399" s="151"/>
      <c r="MR399" s="151"/>
      <c r="MS399" s="151"/>
      <c r="MT399" s="151"/>
      <c r="MU399" s="151"/>
      <c r="MV399" s="151"/>
      <c r="MW399" s="151"/>
      <c r="MX399" s="151"/>
      <c r="MY399" s="151"/>
      <c r="MZ399" s="151"/>
      <c r="NA399" s="151"/>
      <c r="NB399" s="151"/>
      <c r="NC399" s="151"/>
      <c r="ND399" s="151"/>
      <c r="NE399" s="151"/>
      <c r="NF399" s="151"/>
      <c r="NG399" s="151"/>
      <c r="NH399" s="151"/>
      <c r="NI399" s="151"/>
      <c r="NJ399" s="151"/>
      <c r="NK399" s="151"/>
      <c r="NL399" s="151"/>
      <c r="NM399" s="151"/>
      <c r="NN399" s="151"/>
      <c r="NO399" s="151"/>
      <c r="NP399" s="151"/>
      <c r="NQ399" s="151"/>
      <c r="NR399" s="151"/>
      <c r="NS399" s="151"/>
      <c r="NT399" s="151"/>
      <c r="NU399" s="151"/>
      <c r="NV399" s="151"/>
      <c r="NW399" s="151"/>
      <c r="NX399" s="151"/>
      <c r="NY399" s="151"/>
      <c r="NZ399" s="151"/>
      <c r="OA399" s="151"/>
      <c r="OB399" s="151"/>
      <c r="OC399" s="151"/>
      <c r="OD399" s="151"/>
      <c r="OE399" s="151"/>
      <c r="OF399" s="151"/>
      <c r="OG399" s="151"/>
      <c r="OH399" s="151"/>
      <c r="OI399" s="151"/>
      <c r="OJ399" s="151"/>
      <c r="OK399" s="151"/>
      <c r="OL399" s="151"/>
      <c r="OM399" s="151"/>
      <c r="ON399" s="151"/>
      <c r="OO399" s="152"/>
      <c r="OP399" s="142"/>
      <c r="OQ399" s="153"/>
      <c r="OR399" s="151"/>
      <c r="OS399" s="151"/>
      <c r="OT399" s="151"/>
      <c r="OU399" s="151"/>
      <c r="OV399" s="151"/>
      <c r="OW399" s="151"/>
      <c r="OX399" s="151"/>
      <c r="OY399" s="151"/>
      <c r="OZ399" s="151"/>
      <c r="PA399" s="151"/>
      <c r="PB399" s="151"/>
      <c r="PC399" s="151">
        <v>379143</v>
      </c>
      <c r="PD399" s="151"/>
      <c r="PE399" s="151"/>
      <c r="PF399" s="151"/>
      <c r="PG399" s="151"/>
      <c r="PH399" s="151"/>
      <c r="PI399" s="151"/>
      <c r="PJ399" s="154"/>
      <c r="PK399" s="142">
        <v>379143</v>
      </c>
      <c r="PL399" s="142">
        <v>379143</v>
      </c>
    </row>
    <row r="400" spans="1:428" ht="15" x14ac:dyDescent="0.25">
      <c r="A400" s="156">
        <v>491000</v>
      </c>
      <c r="B400" s="157" t="s">
        <v>748</v>
      </c>
      <c r="C400" s="147" t="s">
        <v>576</v>
      </c>
      <c r="D400" s="153">
        <v>1</v>
      </c>
      <c r="E400" s="151">
        <v>3</v>
      </c>
      <c r="F400" s="151">
        <v>1</v>
      </c>
      <c r="G400" s="151"/>
      <c r="H400" s="151"/>
      <c r="I400" s="151">
        <v>0</v>
      </c>
      <c r="J400" s="151">
        <v>6</v>
      </c>
      <c r="K400" s="151"/>
      <c r="L400" s="151">
        <v>0</v>
      </c>
      <c r="M400" s="151"/>
      <c r="N400" s="151"/>
      <c r="O400" s="151"/>
      <c r="P400" s="151">
        <v>4</v>
      </c>
      <c r="Q400" s="151"/>
      <c r="R400" s="151">
        <v>1</v>
      </c>
      <c r="S400" s="151"/>
      <c r="T400" s="151">
        <v>2</v>
      </c>
      <c r="U400" s="151"/>
      <c r="V400" s="151">
        <v>0</v>
      </c>
      <c r="W400" s="151"/>
      <c r="X400" s="151"/>
      <c r="Y400" s="151">
        <v>219</v>
      </c>
      <c r="Z400" s="151">
        <v>72</v>
      </c>
      <c r="AA400" s="151">
        <v>10</v>
      </c>
      <c r="AB400" s="151"/>
      <c r="AC400" s="151"/>
      <c r="AD400" s="151">
        <v>7</v>
      </c>
      <c r="AE400" s="151">
        <v>2</v>
      </c>
      <c r="AF400" s="151"/>
      <c r="AG400" s="151"/>
      <c r="AH400" s="151"/>
      <c r="AI400" s="151"/>
      <c r="AJ400" s="151"/>
      <c r="AK400" s="151"/>
      <c r="AL400" s="151"/>
      <c r="AM400" s="151"/>
      <c r="AN400" s="151"/>
      <c r="AO400" s="151"/>
      <c r="AP400" s="151"/>
      <c r="AQ400" s="151"/>
      <c r="AR400" s="151"/>
      <c r="AS400" s="151"/>
      <c r="AT400" s="151"/>
      <c r="AU400" s="151"/>
      <c r="AV400" s="151"/>
      <c r="AW400" s="151"/>
      <c r="AX400" s="151"/>
      <c r="AY400" s="151"/>
      <c r="AZ400" s="151"/>
      <c r="BA400" s="151"/>
      <c r="BB400" s="151"/>
      <c r="BC400" s="151"/>
      <c r="BD400" s="151">
        <v>2</v>
      </c>
      <c r="BE400" s="151">
        <v>4</v>
      </c>
      <c r="BF400" s="151">
        <v>2</v>
      </c>
      <c r="BG400" s="151">
        <v>1</v>
      </c>
      <c r="BH400" s="151">
        <v>11</v>
      </c>
      <c r="BI400" s="151">
        <v>4</v>
      </c>
      <c r="BJ400" s="151">
        <v>2</v>
      </c>
      <c r="BK400" s="151">
        <v>2</v>
      </c>
      <c r="BL400" s="151">
        <v>2</v>
      </c>
      <c r="BM400" s="151">
        <v>3</v>
      </c>
      <c r="BN400" s="151">
        <v>3</v>
      </c>
      <c r="BO400" s="151">
        <v>6</v>
      </c>
      <c r="BP400" s="151">
        <v>3</v>
      </c>
      <c r="BQ400" s="151">
        <v>9</v>
      </c>
      <c r="BR400" s="151">
        <v>4</v>
      </c>
      <c r="BS400" s="151">
        <v>24</v>
      </c>
      <c r="BT400" s="151">
        <v>6</v>
      </c>
      <c r="BU400" s="151">
        <v>4</v>
      </c>
      <c r="BV400" s="151">
        <v>4</v>
      </c>
      <c r="BW400" s="151">
        <v>3</v>
      </c>
      <c r="BX400" s="151">
        <v>4</v>
      </c>
      <c r="BY400" s="151">
        <v>4</v>
      </c>
      <c r="BZ400" s="151">
        <v>7</v>
      </c>
      <c r="CA400" s="151">
        <v>4</v>
      </c>
      <c r="CB400" s="151">
        <v>10</v>
      </c>
      <c r="CC400" s="151">
        <v>4</v>
      </c>
      <c r="CD400" s="151">
        <v>3</v>
      </c>
      <c r="CE400" s="151">
        <v>3</v>
      </c>
      <c r="CF400" s="151">
        <v>12</v>
      </c>
      <c r="CG400" s="151">
        <v>3</v>
      </c>
      <c r="CH400" s="151">
        <v>19</v>
      </c>
      <c r="CI400" s="151">
        <v>12</v>
      </c>
      <c r="CJ400" s="151">
        <v>30</v>
      </c>
      <c r="CK400" s="151">
        <v>4</v>
      </c>
      <c r="CL400" s="151">
        <v>7</v>
      </c>
      <c r="CM400" s="151">
        <v>36</v>
      </c>
      <c r="CN400" s="151"/>
      <c r="CO400" s="151"/>
      <c r="CP400" s="151">
        <v>14</v>
      </c>
      <c r="CQ400" s="151">
        <v>4</v>
      </c>
      <c r="CR400" s="151">
        <v>1</v>
      </c>
      <c r="CS400" s="151"/>
      <c r="CT400" s="151">
        <v>1</v>
      </c>
      <c r="CU400" s="151">
        <v>2</v>
      </c>
      <c r="CV400" s="151">
        <v>12</v>
      </c>
      <c r="CW400" s="151">
        <v>2</v>
      </c>
      <c r="CX400" s="151">
        <v>31</v>
      </c>
      <c r="CY400" s="151">
        <v>1</v>
      </c>
      <c r="CZ400" s="151">
        <v>1</v>
      </c>
      <c r="DA400" s="151">
        <v>36</v>
      </c>
      <c r="DB400" s="151">
        <v>7</v>
      </c>
      <c r="DC400" s="151">
        <v>23</v>
      </c>
      <c r="DD400" s="151">
        <v>19</v>
      </c>
      <c r="DE400" s="151">
        <v>2</v>
      </c>
      <c r="DF400" s="151">
        <v>6</v>
      </c>
      <c r="DG400" s="151">
        <v>1</v>
      </c>
      <c r="DH400" s="151">
        <v>19</v>
      </c>
      <c r="DI400" s="151">
        <v>3</v>
      </c>
      <c r="DJ400" s="151">
        <v>0</v>
      </c>
      <c r="DK400" s="151">
        <v>0</v>
      </c>
      <c r="DL400" s="151">
        <v>2</v>
      </c>
      <c r="DM400" s="151">
        <v>0</v>
      </c>
      <c r="DN400" s="151">
        <v>0</v>
      </c>
      <c r="DO400" s="151">
        <v>3</v>
      </c>
      <c r="DP400" s="151">
        <v>4</v>
      </c>
      <c r="DQ400" s="151">
        <v>3</v>
      </c>
      <c r="DR400" s="151">
        <v>11</v>
      </c>
      <c r="DS400" s="151">
        <v>7</v>
      </c>
      <c r="DT400" s="151">
        <v>6</v>
      </c>
      <c r="DU400" s="151">
        <v>3</v>
      </c>
      <c r="DV400" s="151">
        <v>5</v>
      </c>
      <c r="DW400" s="151">
        <v>10</v>
      </c>
      <c r="DX400" s="151">
        <v>8</v>
      </c>
      <c r="DY400" s="151">
        <v>10</v>
      </c>
      <c r="DZ400" s="151">
        <v>3</v>
      </c>
      <c r="EA400" s="151">
        <v>6</v>
      </c>
      <c r="EB400" s="151">
        <v>4</v>
      </c>
      <c r="EC400" s="151">
        <v>2</v>
      </c>
      <c r="ED400" s="151">
        <v>0</v>
      </c>
      <c r="EE400" s="151">
        <v>18</v>
      </c>
      <c r="EF400" s="151">
        <v>10</v>
      </c>
      <c r="EG400" s="151">
        <v>8</v>
      </c>
      <c r="EH400" s="151">
        <v>5</v>
      </c>
      <c r="EI400" s="151">
        <v>6</v>
      </c>
      <c r="EJ400" s="151">
        <v>39</v>
      </c>
      <c r="EK400" s="151">
        <v>10</v>
      </c>
      <c r="EL400" s="151"/>
      <c r="EM400" s="151"/>
      <c r="EN400" s="151">
        <v>6</v>
      </c>
      <c r="EO400" s="151">
        <v>39</v>
      </c>
      <c r="EP400" s="151"/>
      <c r="EQ400" s="151">
        <v>8</v>
      </c>
      <c r="ER400" s="151"/>
      <c r="ES400" s="151"/>
      <c r="ET400" s="151"/>
      <c r="EU400" s="151"/>
      <c r="EV400" s="151"/>
      <c r="EW400" s="151"/>
      <c r="EX400" s="151"/>
      <c r="EY400" s="151"/>
      <c r="EZ400" s="151"/>
      <c r="FA400" s="151"/>
      <c r="FB400" s="151"/>
      <c r="FC400" s="151"/>
      <c r="FD400" s="151"/>
      <c r="FE400" s="151"/>
      <c r="FF400" s="151"/>
      <c r="FG400" s="151"/>
      <c r="FH400" s="151"/>
      <c r="FI400" s="151"/>
      <c r="FJ400" s="151"/>
      <c r="FK400" s="151"/>
      <c r="FL400" s="151"/>
      <c r="FM400" s="151"/>
      <c r="FN400" s="151"/>
      <c r="FO400" s="151"/>
      <c r="FP400" s="151"/>
      <c r="FQ400" s="151"/>
      <c r="FR400" s="151"/>
      <c r="FS400" s="151"/>
      <c r="FT400" s="151"/>
      <c r="FU400" s="151"/>
      <c r="FV400" s="151"/>
      <c r="FW400" s="151"/>
      <c r="FX400" s="151"/>
      <c r="FY400" s="151"/>
      <c r="FZ400" s="151"/>
      <c r="GA400" s="151"/>
      <c r="GB400" s="151"/>
      <c r="GC400" s="151"/>
      <c r="GD400" s="151"/>
      <c r="GE400" s="151"/>
      <c r="GF400" s="151"/>
      <c r="GG400" s="151"/>
      <c r="GH400" s="151"/>
      <c r="GI400" s="151">
        <v>17</v>
      </c>
      <c r="GJ400" s="151"/>
      <c r="GK400" s="151"/>
      <c r="GL400" s="151"/>
      <c r="GM400" s="151"/>
      <c r="GN400" s="151"/>
      <c r="GO400" s="151"/>
      <c r="GP400" s="151"/>
      <c r="GQ400" s="151"/>
      <c r="GR400" s="151"/>
      <c r="GS400" s="151"/>
      <c r="GT400" s="151"/>
      <c r="GU400" s="151"/>
      <c r="GV400" s="151"/>
      <c r="GW400" s="151"/>
      <c r="GX400" s="151"/>
      <c r="GY400" s="151"/>
      <c r="GZ400" s="151"/>
      <c r="HA400" s="151"/>
      <c r="HB400" s="151"/>
      <c r="HC400" s="151"/>
      <c r="HD400" s="151"/>
      <c r="HE400" s="151"/>
      <c r="HF400" s="151"/>
      <c r="HG400" s="151"/>
      <c r="HH400" s="151"/>
      <c r="HI400" s="151"/>
      <c r="HJ400" s="151"/>
      <c r="HK400" s="151"/>
      <c r="HL400" s="151"/>
      <c r="HM400" s="151"/>
      <c r="HN400" s="151">
        <v>1</v>
      </c>
      <c r="HO400" s="151"/>
      <c r="HP400" s="151"/>
      <c r="HQ400" s="151"/>
      <c r="HR400" s="151"/>
      <c r="HS400" s="151"/>
      <c r="HT400" s="151"/>
      <c r="HU400" s="151"/>
      <c r="HV400" s="151"/>
      <c r="HW400" s="151"/>
      <c r="HX400" s="151"/>
      <c r="HY400" s="151"/>
      <c r="HZ400" s="151"/>
      <c r="IA400" s="151"/>
      <c r="IB400" s="151"/>
      <c r="IC400" s="151">
        <v>55</v>
      </c>
      <c r="ID400" s="151"/>
      <c r="IE400" s="151">
        <v>43</v>
      </c>
      <c r="IF400" s="151"/>
      <c r="IG400" s="151"/>
      <c r="IH400" s="151"/>
      <c r="II400" s="151"/>
      <c r="IJ400" s="151"/>
      <c r="IK400" s="151"/>
      <c r="IL400" s="151">
        <v>8</v>
      </c>
      <c r="IM400" s="151">
        <v>54</v>
      </c>
      <c r="IN400" s="151"/>
      <c r="IO400" s="151">
        <v>1</v>
      </c>
      <c r="IP400" s="151"/>
      <c r="IQ400" s="151"/>
      <c r="IR400" s="151"/>
      <c r="IS400" s="151"/>
      <c r="IT400" s="151"/>
      <c r="IU400" s="151"/>
      <c r="IV400" s="151"/>
      <c r="IW400" s="151"/>
      <c r="IX400" s="151"/>
      <c r="IY400" s="151"/>
      <c r="IZ400" s="151"/>
      <c r="JA400" s="151"/>
      <c r="JB400" s="151"/>
      <c r="JC400" s="151"/>
      <c r="JD400" s="151"/>
      <c r="JE400" s="151"/>
      <c r="JF400" s="151"/>
      <c r="JG400" s="151"/>
      <c r="JH400" s="151"/>
      <c r="JI400" s="151"/>
      <c r="JJ400" s="151"/>
      <c r="JK400" s="151"/>
      <c r="JL400" s="151">
        <v>747</v>
      </c>
      <c r="JM400" s="151">
        <v>1864</v>
      </c>
      <c r="JN400" s="151">
        <v>2949</v>
      </c>
      <c r="JO400" s="151">
        <v>1654</v>
      </c>
      <c r="JP400" s="151">
        <v>3896</v>
      </c>
      <c r="JQ400" s="151">
        <v>3015</v>
      </c>
      <c r="JR400" s="151">
        <v>1801</v>
      </c>
      <c r="JS400" s="151">
        <v>720</v>
      </c>
      <c r="JT400" s="151">
        <v>4001</v>
      </c>
      <c r="JU400" s="151">
        <v>397</v>
      </c>
      <c r="JV400" s="151"/>
      <c r="JW400" s="151">
        <v>972</v>
      </c>
      <c r="JX400" s="151">
        <v>653</v>
      </c>
      <c r="JY400" s="151">
        <v>368</v>
      </c>
      <c r="JZ400" s="151">
        <v>460</v>
      </c>
      <c r="KA400" s="151">
        <v>547</v>
      </c>
      <c r="KB400" s="151">
        <v>268</v>
      </c>
      <c r="KC400" s="151">
        <v>438</v>
      </c>
      <c r="KD400" s="151">
        <v>2117</v>
      </c>
      <c r="KE400" s="151">
        <v>635</v>
      </c>
      <c r="KF400" s="151">
        <v>3</v>
      </c>
      <c r="KG400" s="151"/>
      <c r="KH400" s="151">
        <v>2478</v>
      </c>
      <c r="KI400" s="151">
        <v>3029</v>
      </c>
      <c r="KJ400" s="151">
        <v>342</v>
      </c>
      <c r="KK400" s="151">
        <v>29</v>
      </c>
      <c r="KL400" s="151">
        <v>173</v>
      </c>
      <c r="KM400" s="151">
        <v>602</v>
      </c>
      <c r="KN400" s="151">
        <v>693</v>
      </c>
      <c r="KO400" s="151">
        <v>101</v>
      </c>
      <c r="KP400" s="151">
        <v>117</v>
      </c>
      <c r="KQ400" s="151">
        <v>219</v>
      </c>
      <c r="KR400" s="151">
        <v>73</v>
      </c>
      <c r="KS400" s="151">
        <v>34</v>
      </c>
      <c r="KT400" s="151">
        <v>173</v>
      </c>
      <c r="KU400" s="151">
        <v>21</v>
      </c>
      <c r="KV400" s="151"/>
      <c r="KW400" s="151"/>
      <c r="KX400" s="151">
        <v>33</v>
      </c>
      <c r="KY400" s="151">
        <v>156</v>
      </c>
      <c r="KZ400" s="151">
        <v>20</v>
      </c>
      <c r="LA400" s="151">
        <v>796</v>
      </c>
      <c r="LB400" s="151">
        <v>403</v>
      </c>
      <c r="LC400" s="151">
        <v>0</v>
      </c>
      <c r="LD400" s="151">
        <v>731</v>
      </c>
      <c r="LE400" s="151">
        <v>694</v>
      </c>
      <c r="LF400" s="151">
        <v>1671</v>
      </c>
      <c r="LG400" s="151">
        <v>237</v>
      </c>
      <c r="LH400" s="151">
        <v>68</v>
      </c>
      <c r="LI400" s="151">
        <v>5</v>
      </c>
      <c r="LJ400" s="151">
        <v>32</v>
      </c>
      <c r="LK400" s="151"/>
      <c r="LL400" s="151"/>
      <c r="LM400" s="151">
        <v>0</v>
      </c>
      <c r="LN400" s="151">
        <v>615</v>
      </c>
      <c r="LO400" s="151">
        <v>145</v>
      </c>
      <c r="LP400" s="151">
        <v>350</v>
      </c>
      <c r="LQ400" s="151">
        <v>56</v>
      </c>
      <c r="LR400" s="151">
        <v>784</v>
      </c>
      <c r="LS400" s="151">
        <v>367</v>
      </c>
      <c r="LT400" s="151">
        <v>84</v>
      </c>
      <c r="LU400" s="151">
        <v>395</v>
      </c>
      <c r="LV400" s="151">
        <v>43</v>
      </c>
      <c r="LW400" s="151">
        <v>325</v>
      </c>
      <c r="LX400" s="151">
        <v>288</v>
      </c>
      <c r="LY400" s="151">
        <v>701</v>
      </c>
      <c r="LZ400" s="151">
        <v>64</v>
      </c>
      <c r="MA400" s="151">
        <v>217</v>
      </c>
      <c r="MB400" s="151">
        <v>333</v>
      </c>
      <c r="MC400" s="151">
        <v>59</v>
      </c>
      <c r="MD400" s="151">
        <v>57</v>
      </c>
      <c r="ME400" s="151">
        <v>6</v>
      </c>
      <c r="MF400" s="151">
        <v>108</v>
      </c>
      <c r="MG400" s="151">
        <v>242</v>
      </c>
      <c r="MH400" s="151">
        <v>157</v>
      </c>
      <c r="MI400" s="151">
        <v>30</v>
      </c>
      <c r="MJ400" s="151">
        <v>43</v>
      </c>
      <c r="MK400" s="151">
        <v>14</v>
      </c>
      <c r="ML400" s="151">
        <v>539</v>
      </c>
      <c r="MM400" s="151">
        <v>109</v>
      </c>
      <c r="MN400" s="151">
        <v>64</v>
      </c>
      <c r="MO400" s="151">
        <v>143</v>
      </c>
      <c r="MP400" s="151">
        <v>130</v>
      </c>
      <c r="MQ400" s="151">
        <v>8</v>
      </c>
      <c r="MR400" s="151">
        <v>69</v>
      </c>
      <c r="MS400" s="151">
        <v>144</v>
      </c>
      <c r="MT400" s="151">
        <v>378</v>
      </c>
      <c r="MU400" s="151">
        <v>106</v>
      </c>
      <c r="MV400" s="151">
        <v>96</v>
      </c>
      <c r="MW400" s="151">
        <v>137</v>
      </c>
      <c r="MX400" s="151">
        <v>44</v>
      </c>
      <c r="MY400" s="151">
        <v>44</v>
      </c>
      <c r="MZ400" s="151">
        <v>213</v>
      </c>
      <c r="NA400" s="151">
        <v>2225</v>
      </c>
      <c r="NB400" s="151">
        <v>106</v>
      </c>
      <c r="NC400" s="151">
        <v>148</v>
      </c>
      <c r="ND400" s="151">
        <v>266</v>
      </c>
      <c r="NE400" s="151">
        <v>10</v>
      </c>
      <c r="NF400" s="151">
        <v>300</v>
      </c>
      <c r="NG400" s="151">
        <v>23</v>
      </c>
      <c r="NH400" s="151">
        <v>11</v>
      </c>
      <c r="NI400" s="151">
        <v>9</v>
      </c>
      <c r="NJ400" s="151">
        <v>21</v>
      </c>
      <c r="NK400" s="151">
        <v>89</v>
      </c>
      <c r="NL400" s="151">
        <v>6</v>
      </c>
      <c r="NM400" s="151">
        <v>2</v>
      </c>
      <c r="NN400" s="151">
        <v>72</v>
      </c>
      <c r="NO400" s="151">
        <v>1254</v>
      </c>
      <c r="NP400" s="151">
        <v>2939</v>
      </c>
      <c r="NQ400" s="151">
        <v>2457</v>
      </c>
      <c r="NR400" s="151">
        <v>37</v>
      </c>
      <c r="NS400" s="151">
        <v>37</v>
      </c>
      <c r="NT400" s="151">
        <v>19</v>
      </c>
      <c r="NU400" s="151">
        <v>25</v>
      </c>
      <c r="NV400" s="151">
        <v>6</v>
      </c>
      <c r="NW400" s="151">
        <v>109</v>
      </c>
      <c r="NX400" s="151">
        <v>0</v>
      </c>
      <c r="NY400" s="151">
        <v>20</v>
      </c>
      <c r="NZ400" s="151">
        <v>138</v>
      </c>
      <c r="OA400" s="151">
        <v>252</v>
      </c>
      <c r="OB400" s="151">
        <v>101</v>
      </c>
      <c r="OC400" s="151">
        <v>46</v>
      </c>
      <c r="OD400" s="151"/>
      <c r="OE400" s="151"/>
      <c r="OF400" s="151">
        <v>107</v>
      </c>
      <c r="OG400" s="151">
        <v>0</v>
      </c>
      <c r="OH400" s="151">
        <v>21</v>
      </c>
      <c r="OI400" s="151">
        <v>61</v>
      </c>
      <c r="OJ400" s="151">
        <v>175</v>
      </c>
      <c r="OK400" s="151">
        <v>233</v>
      </c>
      <c r="OL400" s="151">
        <v>1471</v>
      </c>
      <c r="OM400" s="151">
        <v>8</v>
      </c>
      <c r="ON400" s="151"/>
      <c r="OO400" s="152">
        <v>98</v>
      </c>
      <c r="OP400" s="142">
        <v>62229</v>
      </c>
      <c r="OQ400" s="153">
        <v>6914</v>
      </c>
      <c r="OR400" s="151"/>
      <c r="OS400" s="151"/>
      <c r="OT400" s="151"/>
      <c r="OU400" s="151"/>
      <c r="OV400" s="151"/>
      <c r="OW400" s="151">
        <v>710</v>
      </c>
      <c r="OX400" s="151">
        <v>-289</v>
      </c>
      <c r="OY400" s="151"/>
      <c r="OZ400" s="151"/>
      <c r="PA400" s="151"/>
      <c r="PB400" s="151"/>
      <c r="PC400" s="151"/>
      <c r="PD400" s="151"/>
      <c r="PE400" s="151"/>
      <c r="PF400" s="151"/>
      <c r="PG400" s="151"/>
      <c r="PH400" s="151"/>
      <c r="PI400" s="151"/>
      <c r="PJ400" s="154"/>
      <c r="PK400" s="142">
        <v>7335</v>
      </c>
      <c r="PL400" s="142">
        <v>69564</v>
      </c>
    </row>
    <row r="401" spans="1:428" ht="15" x14ac:dyDescent="0.25">
      <c r="A401" s="156" t="s">
        <v>667</v>
      </c>
      <c r="B401" s="157" t="s">
        <v>748</v>
      </c>
      <c r="C401" s="147" t="s">
        <v>578</v>
      </c>
      <c r="D401" s="153"/>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c r="AB401" s="151"/>
      <c r="AC401" s="151"/>
      <c r="AD401" s="151"/>
      <c r="AE401" s="151"/>
      <c r="AF401" s="151"/>
      <c r="AG401" s="151"/>
      <c r="AH401" s="151"/>
      <c r="AI401" s="151"/>
      <c r="AJ401" s="151"/>
      <c r="AK401" s="151"/>
      <c r="AL401" s="151"/>
      <c r="AM401" s="151"/>
      <c r="AN401" s="151"/>
      <c r="AO401" s="151"/>
      <c r="AP401" s="151"/>
      <c r="AQ401" s="151"/>
      <c r="AR401" s="151"/>
      <c r="AS401" s="151"/>
      <c r="AT401" s="151"/>
      <c r="AU401" s="151"/>
      <c r="AV401" s="151"/>
      <c r="AW401" s="151"/>
      <c r="AX401" s="151"/>
      <c r="AY401" s="151"/>
      <c r="AZ401" s="151"/>
      <c r="BA401" s="151"/>
      <c r="BB401" s="151"/>
      <c r="BC401" s="151"/>
      <c r="BD401" s="151"/>
      <c r="BE401" s="151"/>
      <c r="BF401" s="151"/>
      <c r="BG401" s="151"/>
      <c r="BH401" s="151"/>
      <c r="BI401" s="151"/>
      <c r="BJ401" s="151"/>
      <c r="BK401" s="151"/>
      <c r="BL401" s="151"/>
      <c r="BM401" s="151"/>
      <c r="BN401" s="151"/>
      <c r="BO401" s="151"/>
      <c r="BP401" s="151"/>
      <c r="BQ401" s="151"/>
      <c r="BR401" s="151"/>
      <c r="BS401" s="151"/>
      <c r="BT401" s="151"/>
      <c r="BU401" s="151"/>
      <c r="BV401" s="151"/>
      <c r="BW401" s="151"/>
      <c r="BX401" s="151"/>
      <c r="BY401" s="151"/>
      <c r="BZ401" s="151"/>
      <c r="CA401" s="151"/>
      <c r="CB401" s="151"/>
      <c r="CC401" s="151"/>
      <c r="CD401" s="151"/>
      <c r="CE401" s="151"/>
      <c r="CF401" s="151"/>
      <c r="CG401" s="151"/>
      <c r="CH401" s="151"/>
      <c r="CI401" s="151"/>
      <c r="CJ401" s="151"/>
      <c r="CK401" s="151"/>
      <c r="CL401" s="151"/>
      <c r="CM401" s="151"/>
      <c r="CN401" s="151"/>
      <c r="CO401" s="151"/>
      <c r="CP401" s="151"/>
      <c r="CQ401" s="151"/>
      <c r="CR401" s="151"/>
      <c r="CS401" s="151"/>
      <c r="CT401" s="151"/>
      <c r="CU401" s="151"/>
      <c r="CV401" s="151"/>
      <c r="CW401" s="151"/>
      <c r="CX401" s="151"/>
      <c r="CY401" s="151"/>
      <c r="CZ401" s="151"/>
      <c r="DA401" s="151"/>
      <c r="DB401" s="151"/>
      <c r="DC401" s="151"/>
      <c r="DD401" s="151"/>
      <c r="DE401" s="151"/>
      <c r="DF401" s="151"/>
      <c r="DG401" s="151"/>
      <c r="DH401" s="151"/>
      <c r="DI401" s="151"/>
      <c r="DJ401" s="151"/>
      <c r="DK401" s="151"/>
      <c r="DL401" s="151"/>
      <c r="DM401" s="151"/>
      <c r="DN401" s="151"/>
      <c r="DO401" s="151"/>
      <c r="DP401" s="151"/>
      <c r="DQ401" s="151"/>
      <c r="DR401" s="151"/>
      <c r="DS401" s="151"/>
      <c r="DT401" s="151"/>
      <c r="DU401" s="151"/>
      <c r="DV401" s="151"/>
      <c r="DW401" s="151"/>
      <c r="DX401" s="151"/>
      <c r="DY401" s="151"/>
      <c r="DZ401" s="151"/>
      <c r="EA401" s="151"/>
      <c r="EB401" s="151"/>
      <c r="EC401" s="151"/>
      <c r="ED401" s="151"/>
      <c r="EE401" s="151"/>
      <c r="EF401" s="151"/>
      <c r="EG401" s="151"/>
      <c r="EH401" s="151"/>
      <c r="EI401" s="151"/>
      <c r="EJ401" s="151"/>
      <c r="EK401" s="151"/>
      <c r="EL401" s="151"/>
      <c r="EM401" s="151"/>
      <c r="EN401" s="151"/>
      <c r="EO401" s="151"/>
      <c r="EP401" s="151"/>
      <c r="EQ401" s="151"/>
      <c r="ER401" s="151"/>
      <c r="ES401" s="151"/>
      <c r="ET401" s="151"/>
      <c r="EU401" s="151"/>
      <c r="EV401" s="151"/>
      <c r="EW401" s="151"/>
      <c r="EX401" s="151"/>
      <c r="EY401" s="151"/>
      <c r="EZ401" s="151"/>
      <c r="FA401" s="151"/>
      <c r="FB401" s="151"/>
      <c r="FC401" s="151"/>
      <c r="FD401" s="151"/>
      <c r="FE401" s="151"/>
      <c r="FF401" s="151"/>
      <c r="FG401" s="151"/>
      <c r="FH401" s="151"/>
      <c r="FI401" s="151"/>
      <c r="FJ401" s="151"/>
      <c r="FK401" s="151"/>
      <c r="FL401" s="151"/>
      <c r="FM401" s="151"/>
      <c r="FN401" s="151"/>
      <c r="FO401" s="151"/>
      <c r="FP401" s="151"/>
      <c r="FQ401" s="151"/>
      <c r="FR401" s="151"/>
      <c r="FS401" s="151"/>
      <c r="FT401" s="151"/>
      <c r="FU401" s="151"/>
      <c r="FV401" s="151"/>
      <c r="FW401" s="151"/>
      <c r="FX401" s="151"/>
      <c r="FY401" s="151"/>
      <c r="FZ401" s="151"/>
      <c r="GA401" s="151"/>
      <c r="GB401" s="151"/>
      <c r="GC401" s="151"/>
      <c r="GD401" s="151"/>
      <c r="GE401" s="151"/>
      <c r="GF401" s="151"/>
      <c r="GG401" s="151"/>
      <c r="GH401" s="151"/>
      <c r="GI401" s="151"/>
      <c r="GJ401" s="151"/>
      <c r="GK401" s="151"/>
      <c r="GL401" s="151"/>
      <c r="GM401" s="151"/>
      <c r="GN401" s="151"/>
      <c r="GO401" s="151"/>
      <c r="GP401" s="151"/>
      <c r="GQ401" s="151"/>
      <c r="GR401" s="151"/>
      <c r="GS401" s="151"/>
      <c r="GT401" s="151"/>
      <c r="GU401" s="151"/>
      <c r="GV401" s="151"/>
      <c r="GW401" s="151"/>
      <c r="GX401" s="151"/>
      <c r="GY401" s="151"/>
      <c r="GZ401" s="151"/>
      <c r="HA401" s="151"/>
      <c r="HB401" s="151"/>
      <c r="HC401" s="151"/>
      <c r="HD401" s="151"/>
      <c r="HE401" s="151"/>
      <c r="HF401" s="151"/>
      <c r="HG401" s="151"/>
      <c r="HH401" s="151"/>
      <c r="HI401" s="151"/>
      <c r="HJ401" s="151"/>
      <c r="HK401" s="151"/>
      <c r="HL401" s="151"/>
      <c r="HM401" s="151"/>
      <c r="HN401" s="151"/>
      <c r="HO401" s="151"/>
      <c r="HP401" s="151"/>
      <c r="HQ401" s="151"/>
      <c r="HR401" s="151"/>
      <c r="HS401" s="151"/>
      <c r="HT401" s="151"/>
      <c r="HU401" s="151"/>
      <c r="HV401" s="151"/>
      <c r="HW401" s="151"/>
      <c r="HX401" s="151"/>
      <c r="HY401" s="151"/>
      <c r="HZ401" s="151"/>
      <c r="IA401" s="151"/>
      <c r="IB401" s="151"/>
      <c r="IC401" s="151"/>
      <c r="ID401" s="151"/>
      <c r="IE401" s="151"/>
      <c r="IF401" s="151"/>
      <c r="IG401" s="151"/>
      <c r="IH401" s="151"/>
      <c r="II401" s="151"/>
      <c r="IJ401" s="151"/>
      <c r="IK401" s="151"/>
      <c r="IL401" s="151"/>
      <c r="IM401" s="151"/>
      <c r="IN401" s="151"/>
      <c r="IO401" s="151"/>
      <c r="IP401" s="151"/>
      <c r="IQ401" s="151"/>
      <c r="IR401" s="151"/>
      <c r="IS401" s="151"/>
      <c r="IT401" s="151"/>
      <c r="IU401" s="151"/>
      <c r="IV401" s="151"/>
      <c r="IW401" s="151"/>
      <c r="IX401" s="151"/>
      <c r="IY401" s="151"/>
      <c r="IZ401" s="151"/>
      <c r="JA401" s="151"/>
      <c r="JB401" s="151"/>
      <c r="JC401" s="151"/>
      <c r="JD401" s="151"/>
      <c r="JE401" s="151"/>
      <c r="JF401" s="151"/>
      <c r="JG401" s="151"/>
      <c r="JH401" s="151"/>
      <c r="JI401" s="151"/>
      <c r="JJ401" s="151"/>
      <c r="JK401" s="151"/>
      <c r="JL401" s="151"/>
      <c r="JM401" s="151"/>
      <c r="JN401" s="151"/>
      <c r="JO401" s="151"/>
      <c r="JP401" s="151"/>
      <c r="JQ401" s="151"/>
      <c r="JR401" s="151"/>
      <c r="JS401" s="151"/>
      <c r="JT401" s="151"/>
      <c r="JU401" s="151"/>
      <c r="JV401" s="151"/>
      <c r="JW401" s="151">
        <v>4</v>
      </c>
      <c r="JX401" s="151"/>
      <c r="JY401" s="151"/>
      <c r="JZ401" s="151"/>
      <c r="KA401" s="151"/>
      <c r="KB401" s="151"/>
      <c r="KC401" s="151"/>
      <c r="KD401" s="151"/>
      <c r="KE401" s="151"/>
      <c r="KF401" s="151"/>
      <c r="KG401" s="151"/>
      <c r="KH401" s="151"/>
      <c r="KI401" s="151"/>
      <c r="KJ401" s="151"/>
      <c r="KK401" s="151"/>
      <c r="KL401" s="151"/>
      <c r="KM401" s="151"/>
      <c r="KN401" s="151"/>
      <c r="KO401" s="151"/>
      <c r="KP401" s="151"/>
      <c r="KQ401" s="151"/>
      <c r="KR401" s="151"/>
      <c r="KS401" s="151"/>
      <c r="KT401" s="151"/>
      <c r="KU401" s="151"/>
      <c r="KV401" s="151"/>
      <c r="KW401" s="151"/>
      <c r="KX401" s="151"/>
      <c r="KY401" s="151"/>
      <c r="KZ401" s="151"/>
      <c r="LA401" s="151"/>
      <c r="LB401" s="151"/>
      <c r="LC401" s="151"/>
      <c r="LD401" s="151">
        <v>286</v>
      </c>
      <c r="LE401" s="151">
        <v>72</v>
      </c>
      <c r="LF401" s="151">
        <v>836</v>
      </c>
      <c r="LG401" s="151">
        <v>35</v>
      </c>
      <c r="LH401" s="151"/>
      <c r="LI401" s="151"/>
      <c r="LJ401" s="151"/>
      <c r="LK401" s="151"/>
      <c r="LL401" s="151"/>
      <c r="LM401" s="151"/>
      <c r="LN401" s="151"/>
      <c r="LO401" s="151"/>
      <c r="LP401" s="151"/>
      <c r="LQ401" s="151"/>
      <c r="LR401" s="151"/>
      <c r="LS401" s="151"/>
      <c r="LT401" s="151"/>
      <c r="LU401" s="151"/>
      <c r="LV401" s="151"/>
      <c r="LW401" s="151"/>
      <c r="LX401" s="151"/>
      <c r="LY401" s="151"/>
      <c r="LZ401" s="151"/>
      <c r="MA401" s="151"/>
      <c r="MB401" s="151"/>
      <c r="MC401" s="151"/>
      <c r="MD401" s="151"/>
      <c r="ME401" s="151"/>
      <c r="MF401" s="151"/>
      <c r="MG401" s="151"/>
      <c r="MH401" s="151"/>
      <c r="MI401" s="151"/>
      <c r="MJ401" s="151"/>
      <c r="MK401" s="151"/>
      <c r="ML401" s="151"/>
      <c r="MM401" s="151"/>
      <c r="MN401" s="151"/>
      <c r="MO401" s="151"/>
      <c r="MP401" s="151"/>
      <c r="MQ401" s="151"/>
      <c r="MR401" s="151"/>
      <c r="MS401" s="151"/>
      <c r="MT401" s="151"/>
      <c r="MU401" s="151"/>
      <c r="MV401" s="151"/>
      <c r="MW401" s="151"/>
      <c r="MX401" s="151"/>
      <c r="MY401" s="151"/>
      <c r="MZ401" s="151"/>
      <c r="NA401" s="151"/>
      <c r="NB401" s="151"/>
      <c r="NC401" s="151"/>
      <c r="ND401" s="151"/>
      <c r="NE401" s="151"/>
      <c r="NF401" s="151"/>
      <c r="NG401" s="151"/>
      <c r="NH401" s="151"/>
      <c r="NI401" s="151"/>
      <c r="NJ401" s="151"/>
      <c r="NK401" s="151"/>
      <c r="NL401" s="151"/>
      <c r="NM401" s="151"/>
      <c r="NN401" s="151"/>
      <c r="NO401" s="151"/>
      <c r="NP401" s="151"/>
      <c r="NQ401" s="151"/>
      <c r="NR401" s="151"/>
      <c r="NS401" s="151"/>
      <c r="NT401" s="151"/>
      <c r="NU401" s="151"/>
      <c r="NV401" s="151"/>
      <c r="NW401" s="151"/>
      <c r="NX401" s="151"/>
      <c r="NY401" s="151"/>
      <c r="NZ401" s="151"/>
      <c r="OA401" s="151"/>
      <c r="OB401" s="151"/>
      <c r="OC401" s="151"/>
      <c r="OD401" s="151"/>
      <c r="OE401" s="151"/>
      <c r="OF401" s="151"/>
      <c r="OG401" s="151"/>
      <c r="OH401" s="151"/>
      <c r="OI401" s="151"/>
      <c r="OJ401" s="151"/>
      <c r="OK401" s="151"/>
      <c r="OL401" s="151"/>
      <c r="OM401" s="151"/>
      <c r="ON401" s="151"/>
      <c r="OO401" s="152"/>
      <c r="OP401" s="142">
        <v>1233</v>
      </c>
      <c r="OQ401" s="153"/>
      <c r="OR401" s="151"/>
      <c r="OS401" s="151"/>
      <c r="OT401" s="151"/>
      <c r="OU401" s="151"/>
      <c r="OV401" s="151"/>
      <c r="OW401" s="151"/>
      <c r="OX401" s="151"/>
      <c r="OY401" s="151"/>
      <c r="OZ401" s="151"/>
      <c r="PA401" s="151"/>
      <c r="PB401" s="151"/>
      <c r="PC401" s="151"/>
      <c r="PD401" s="151"/>
      <c r="PE401" s="151"/>
      <c r="PF401" s="151"/>
      <c r="PG401" s="151"/>
      <c r="PH401" s="151"/>
      <c r="PI401" s="151"/>
      <c r="PJ401" s="154"/>
      <c r="PK401" s="142"/>
      <c r="PL401" s="142">
        <v>1233</v>
      </c>
    </row>
    <row r="402" spans="1:428" ht="15" x14ac:dyDescent="0.25">
      <c r="A402" s="156" t="s">
        <v>668</v>
      </c>
      <c r="B402" s="157" t="s">
        <v>748</v>
      </c>
      <c r="C402" s="147" t="s">
        <v>1878</v>
      </c>
      <c r="D402" s="153"/>
      <c r="E402" s="151"/>
      <c r="F402" s="151"/>
      <c r="G402" s="151"/>
      <c r="H402" s="151"/>
      <c r="I402" s="151"/>
      <c r="J402" s="151"/>
      <c r="K402" s="151"/>
      <c r="L402" s="151"/>
      <c r="M402" s="151"/>
      <c r="N402" s="151"/>
      <c r="O402" s="151"/>
      <c r="P402" s="151"/>
      <c r="Q402" s="151"/>
      <c r="R402" s="151"/>
      <c r="S402" s="151"/>
      <c r="T402" s="151"/>
      <c r="U402" s="151"/>
      <c r="V402" s="151"/>
      <c r="W402" s="151"/>
      <c r="X402" s="151"/>
      <c r="Y402" s="151"/>
      <c r="Z402" s="151"/>
      <c r="AA402" s="151"/>
      <c r="AB402" s="151"/>
      <c r="AC402" s="151"/>
      <c r="AD402" s="151"/>
      <c r="AE402" s="151"/>
      <c r="AF402" s="151"/>
      <c r="AG402" s="151"/>
      <c r="AH402" s="151"/>
      <c r="AI402" s="151"/>
      <c r="AJ402" s="151"/>
      <c r="AK402" s="151"/>
      <c r="AL402" s="151"/>
      <c r="AM402" s="151"/>
      <c r="AN402" s="151"/>
      <c r="AO402" s="151"/>
      <c r="AP402" s="151"/>
      <c r="AQ402" s="151"/>
      <c r="AR402" s="151"/>
      <c r="AS402" s="151"/>
      <c r="AT402" s="151"/>
      <c r="AU402" s="151"/>
      <c r="AV402" s="151"/>
      <c r="AW402" s="151"/>
      <c r="AX402" s="151"/>
      <c r="AY402" s="151"/>
      <c r="AZ402" s="151"/>
      <c r="BA402" s="151"/>
      <c r="BB402" s="151"/>
      <c r="BC402" s="151"/>
      <c r="BD402" s="151"/>
      <c r="BE402" s="151"/>
      <c r="BF402" s="151"/>
      <c r="BG402" s="151"/>
      <c r="BH402" s="151"/>
      <c r="BI402" s="151"/>
      <c r="BJ402" s="151"/>
      <c r="BK402" s="151"/>
      <c r="BL402" s="151"/>
      <c r="BM402" s="151"/>
      <c r="BN402" s="151"/>
      <c r="BO402" s="151"/>
      <c r="BP402" s="151"/>
      <c r="BQ402" s="151"/>
      <c r="BR402" s="151"/>
      <c r="BS402" s="151"/>
      <c r="BT402" s="151"/>
      <c r="BU402" s="151"/>
      <c r="BV402" s="151"/>
      <c r="BW402" s="151"/>
      <c r="BX402" s="151"/>
      <c r="BY402" s="151"/>
      <c r="BZ402" s="151"/>
      <c r="CA402" s="151"/>
      <c r="CB402" s="151"/>
      <c r="CC402" s="151"/>
      <c r="CD402" s="151"/>
      <c r="CE402" s="151"/>
      <c r="CF402" s="151"/>
      <c r="CG402" s="151"/>
      <c r="CH402" s="151"/>
      <c r="CI402" s="151"/>
      <c r="CJ402" s="151"/>
      <c r="CK402" s="151"/>
      <c r="CL402" s="151"/>
      <c r="CM402" s="151"/>
      <c r="CN402" s="151"/>
      <c r="CO402" s="151"/>
      <c r="CP402" s="151"/>
      <c r="CQ402" s="151"/>
      <c r="CR402" s="151"/>
      <c r="CS402" s="151"/>
      <c r="CT402" s="151"/>
      <c r="CU402" s="151"/>
      <c r="CV402" s="151"/>
      <c r="CW402" s="151"/>
      <c r="CX402" s="151"/>
      <c r="CY402" s="151"/>
      <c r="CZ402" s="151"/>
      <c r="DA402" s="151"/>
      <c r="DB402" s="151"/>
      <c r="DC402" s="151"/>
      <c r="DD402" s="151"/>
      <c r="DE402" s="151"/>
      <c r="DF402" s="151"/>
      <c r="DG402" s="151"/>
      <c r="DH402" s="151"/>
      <c r="DI402" s="151"/>
      <c r="DJ402" s="151"/>
      <c r="DK402" s="151"/>
      <c r="DL402" s="151"/>
      <c r="DM402" s="151"/>
      <c r="DN402" s="151"/>
      <c r="DO402" s="151"/>
      <c r="DP402" s="151"/>
      <c r="DQ402" s="151"/>
      <c r="DR402" s="151"/>
      <c r="DS402" s="151"/>
      <c r="DT402" s="151"/>
      <c r="DU402" s="151"/>
      <c r="DV402" s="151"/>
      <c r="DW402" s="151"/>
      <c r="DX402" s="151"/>
      <c r="DY402" s="151"/>
      <c r="DZ402" s="151"/>
      <c r="EA402" s="151"/>
      <c r="EB402" s="151"/>
      <c r="EC402" s="151"/>
      <c r="ED402" s="151"/>
      <c r="EE402" s="151"/>
      <c r="EF402" s="151"/>
      <c r="EG402" s="151"/>
      <c r="EH402" s="151"/>
      <c r="EI402" s="151"/>
      <c r="EJ402" s="151"/>
      <c r="EK402" s="151"/>
      <c r="EL402" s="151"/>
      <c r="EM402" s="151"/>
      <c r="EN402" s="151"/>
      <c r="EO402" s="151"/>
      <c r="EP402" s="151"/>
      <c r="EQ402" s="151"/>
      <c r="ER402" s="151"/>
      <c r="ES402" s="151"/>
      <c r="ET402" s="151"/>
      <c r="EU402" s="151"/>
      <c r="EV402" s="151"/>
      <c r="EW402" s="151"/>
      <c r="EX402" s="151"/>
      <c r="EY402" s="151"/>
      <c r="EZ402" s="151"/>
      <c r="FA402" s="151"/>
      <c r="FB402" s="151"/>
      <c r="FC402" s="151"/>
      <c r="FD402" s="151"/>
      <c r="FE402" s="151"/>
      <c r="FF402" s="151"/>
      <c r="FG402" s="151"/>
      <c r="FH402" s="151"/>
      <c r="FI402" s="151"/>
      <c r="FJ402" s="151"/>
      <c r="FK402" s="151"/>
      <c r="FL402" s="151"/>
      <c r="FM402" s="151"/>
      <c r="FN402" s="151"/>
      <c r="FO402" s="151"/>
      <c r="FP402" s="151"/>
      <c r="FQ402" s="151"/>
      <c r="FR402" s="151"/>
      <c r="FS402" s="151"/>
      <c r="FT402" s="151"/>
      <c r="FU402" s="151"/>
      <c r="FV402" s="151"/>
      <c r="FW402" s="151"/>
      <c r="FX402" s="151"/>
      <c r="FY402" s="151"/>
      <c r="FZ402" s="151"/>
      <c r="GA402" s="151"/>
      <c r="GB402" s="151"/>
      <c r="GC402" s="151"/>
      <c r="GD402" s="151"/>
      <c r="GE402" s="151"/>
      <c r="GF402" s="151"/>
      <c r="GG402" s="151"/>
      <c r="GH402" s="151"/>
      <c r="GI402" s="151"/>
      <c r="GJ402" s="151"/>
      <c r="GK402" s="151"/>
      <c r="GL402" s="151"/>
      <c r="GM402" s="151"/>
      <c r="GN402" s="151"/>
      <c r="GO402" s="151"/>
      <c r="GP402" s="151"/>
      <c r="GQ402" s="151"/>
      <c r="GR402" s="151"/>
      <c r="GS402" s="151"/>
      <c r="GT402" s="151"/>
      <c r="GU402" s="151"/>
      <c r="GV402" s="151"/>
      <c r="GW402" s="151"/>
      <c r="GX402" s="151"/>
      <c r="GY402" s="151"/>
      <c r="GZ402" s="151"/>
      <c r="HA402" s="151"/>
      <c r="HB402" s="151"/>
      <c r="HC402" s="151"/>
      <c r="HD402" s="151"/>
      <c r="HE402" s="151"/>
      <c r="HF402" s="151"/>
      <c r="HG402" s="151"/>
      <c r="HH402" s="151"/>
      <c r="HI402" s="151"/>
      <c r="HJ402" s="151"/>
      <c r="HK402" s="151"/>
      <c r="HL402" s="151"/>
      <c r="HM402" s="151"/>
      <c r="HN402" s="151"/>
      <c r="HO402" s="151"/>
      <c r="HP402" s="151"/>
      <c r="HQ402" s="151"/>
      <c r="HR402" s="151"/>
      <c r="HS402" s="151"/>
      <c r="HT402" s="151"/>
      <c r="HU402" s="151"/>
      <c r="HV402" s="151"/>
      <c r="HW402" s="151"/>
      <c r="HX402" s="151"/>
      <c r="HY402" s="151"/>
      <c r="HZ402" s="151"/>
      <c r="IA402" s="151"/>
      <c r="IB402" s="151"/>
      <c r="IC402" s="151"/>
      <c r="ID402" s="151"/>
      <c r="IE402" s="151"/>
      <c r="IF402" s="151"/>
      <c r="IG402" s="151"/>
      <c r="IH402" s="151"/>
      <c r="II402" s="151"/>
      <c r="IJ402" s="151"/>
      <c r="IK402" s="151"/>
      <c r="IL402" s="151"/>
      <c r="IM402" s="151"/>
      <c r="IN402" s="151"/>
      <c r="IO402" s="151"/>
      <c r="IP402" s="151"/>
      <c r="IQ402" s="151"/>
      <c r="IR402" s="151"/>
      <c r="IS402" s="151"/>
      <c r="IT402" s="151"/>
      <c r="IU402" s="151"/>
      <c r="IV402" s="151"/>
      <c r="IW402" s="151"/>
      <c r="IX402" s="151"/>
      <c r="IY402" s="151"/>
      <c r="IZ402" s="151"/>
      <c r="JA402" s="151"/>
      <c r="JB402" s="151"/>
      <c r="JC402" s="151"/>
      <c r="JD402" s="151"/>
      <c r="JE402" s="151"/>
      <c r="JF402" s="151"/>
      <c r="JG402" s="151"/>
      <c r="JH402" s="151"/>
      <c r="JI402" s="151"/>
      <c r="JJ402" s="151"/>
      <c r="JK402" s="151"/>
      <c r="JL402" s="151"/>
      <c r="JM402" s="151"/>
      <c r="JN402" s="151"/>
      <c r="JO402" s="151"/>
      <c r="JP402" s="151"/>
      <c r="JQ402" s="151"/>
      <c r="JR402" s="151"/>
      <c r="JS402" s="151"/>
      <c r="JT402" s="151"/>
      <c r="JU402" s="151"/>
      <c r="JV402" s="151"/>
      <c r="JW402" s="151"/>
      <c r="JX402" s="151"/>
      <c r="JY402" s="151"/>
      <c r="JZ402" s="151"/>
      <c r="KA402" s="151"/>
      <c r="KB402" s="151"/>
      <c r="KC402" s="151"/>
      <c r="KD402" s="151"/>
      <c r="KE402" s="151"/>
      <c r="KF402" s="151"/>
      <c r="KG402" s="151"/>
      <c r="KH402" s="151"/>
      <c r="KI402" s="151"/>
      <c r="KJ402" s="151"/>
      <c r="KK402" s="151"/>
      <c r="KL402" s="151"/>
      <c r="KM402" s="151"/>
      <c r="KN402" s="151"/>
      <c r="KO402" s="151"/>
      <c r="KP402" s="151"/>
      <c r="KQ402" s="151"/>
      <c r="KR402" s="151"/>
      <c r="KS402" s="151"/>
      <c r="KT402" s="151"/>
      <c r="KU402" s="151"/>
      <c r="KV402" s="151"/>
      <c r="KW402" s="151"/>
      <c r="KX402" s="151"/>
      <c r="KY402" s="151"/>
      <c r="KZ402" s="151"/>
      <c r="LA402" s="151"/>
      <c r="LB402" s="151"/>
      <c r="LC402" s="151"/>
      <c r="LD402" s="151"/>
      <c r="LE402" s="151"/>
      <c r="LF402" s="151"/>
      <c r="LG402" s="151"/>
      <c r="LH402" s="151"/>
      <c r="LI402" s="151"/>
      <c r="LJ402" s="151"/>
      <c r="LK402" s="151"/>
      <c r="LL402" s="151"/>
      <c r="LM402" s="151"/>
      <c r="LN402" s="151"/>
      <c r="LO402" s="151"/>
      <c r="LP402" s="151"/>
      <c r="LQ402" s="151"/>
      <c r="LR402" s="151"/>
      <c r="LS402" s="151"/>
      <c r="LT402" s="151"/>
      <c r="LU402" s="151"/>
      <c r="LV402" s="151"/>
      <c r="LW402" s="151"/>
      <c r="LX402" s="151"/>
      <c r="LY402" s="151"/>
      <c r="LZ402" s="151"/>
      <c r="MA402" s="151"/>
      <c r="MB402" s="151"/>
      <c r="MC402" s="151"/>
      <c r="MD402" s="151"/>
      <c r="ME402" s="151"/>
      <c r="MF402" s="151"/>
      <c r="MG402" s="151"/>
      <c r="MH402" s="151"/>
      <c r="MI402" s="151"/>
      <c r="MJ402" s="151"/>
      <c r="MK402" s="151"/>
      <c r="ML402" s="151"/>
      <c r="MM402" s="151"/>
      <c r="MN402" s="151"/>
      <c r="MO402" s="151"/>
      <c r="MP402" s="151"/>
      <c r="MQ402" s="151"/>
      <c r="MR402" s="151"/>
      <c r="MS402" s="151"/>
      <c r="MT402" s="151"/>
      <c r="MU402" s="151"/>
      <c r="MV402" s="151"/>
      <c r="MW402" s="151"/>
      <c r="MX402" s="151"/>
      <c r="MY402" s="151"/>
      <c r="MZ402" s="151"/>
      <c r="NA402" s="151"/>
      <c r="NB402" s="151"/>
      <c r="NC402" s="151"/>
      <c r="ND402" s="151"/>
      <c r="NE402" s="151"/>
      <c r="NF402" s="151"/>
      <c r="NG402" s="151"/>
      <c r="NH402" s="151"/>
      <c r="NI402" s="151"/>
      <c r="NJ402" s="151"/>
      <c r="NK402" s="151"/>
      <c r="NL402" s="151"/>
      <c r="NM402" s="151"/>
      <c r="NN402" s="151"/>
      <c r="NO402" s="151"/>
      <c r="NP402" s="151"/>
      <c r="NQ402" s="151"/>
      <c r="NR402" s="151"/>
      <c r="NS402" s="151"/>
      <c r="NT402" s="151"/>
      <c r="NU402" s="151"/>
      <c r="NV402" s="151"/>
      <c r="NW402" s="151"/>
      <c r="NX402" s="151"/>
      <c r="NY402" s="151"/>
      <c r="NZ402" s="151"/>
      <c r="OA402" s="151"/>
      <c r="OB402" s="151"/>
      <c r="OC402" s="151"/>
      <c r="OD402" s="151"/>
      <c r="OE402" s="151"/>
      <c r="OF402" s="151"/>
      <c r="OG402" s="151"/>
      <c r="OH402" s="151"/>
      <c r="OI402" s="151"/>
      <c r="OJ402" s="151"/>
      <c r="OK402" s="151"/>
      <c r="OL402" s="151"/>
      <c r="OM402" s="151"/>
      <c r="ON402" s="151"/>
      <c r="OO402" s="152"/>
      <c r="OP402" s="142"/>
      <c r="OQ402" s="153"/>
      <c r="OR402" s="151"/>
      <c r="OS402" s="151"/>
      <c r="OT402" s="151"/>
      <c r="OU402" s="151"/>
      <c r="OV402" s="151"/>
      <c r="OW402" s="151"/>
      <c r="OX402" s="151"/>
      <c r="OY402" s="151"/>
      <c r="OZ402" s="151"/>
      <c r="PA402" s="151"/>
      <c r="PB402" s="151"/>
      <c r="PC402" s="151"/>
      <c r="PD402" s="151"/>
      <c r="PE402" s="151"/>
      <c r="PF402" s="151"/>
      <c r="PG402" s="151">
        <v>832472</v>
      </c>
      <c r="PH402" s="151"/>
      <c r="PI402" s="151"/>
      <c r="PJ402" s="154"/>
      <c r="PK402" s="142">
        <v>832472</v>
      </c>
      <c r="PL402" s="142">
        <v>832472</v>
      </c>
    </row>
    <row r="403" spans="1:428" ht="15" x14ac:dyDescent="0.25">
      <c r="A403" s="156" t="s">
        <v>669</v>
      </c>
      <c r="B403" s="157" t="s">
        <v>748</v>
      </c>
      <c r="C403" s="147" t="s">
        <v>1879</v>
      </c>
      <c r="D403" s="153"/>
      <c r="E403" s="151"/>
      <c r="F403" s="151"/>
      <c r="G403" s="151"/>
      <c r="H403" s="151"/>
      <c r="I403" s="151"/>
      <c r="J403" s="151"/>
      <c r="K403" s="151"/>
      <c r="L403" s="151"/>
      <c r="M403" s="151"/>
      <c r="N403" s="151"/>
      <c r="O403" s="151"/>
      <c r="P403" s="151"/>
      <c r="Q403" s="151"/>
      <c r="R403" s="151"/>
      <c r="S403" s="151"/>
      <c r="T403" s="151"/>
      <c r="U403" s="151"/>
      <c r="V403" s="151"/>
      <c r="W403" s="151"/>
      <c r="X403" s="151"/>
      <c r="Y403" s="151"/>
      <c r="Z403" s="151"/>
      <c r="AA403" s="151"/>
      <c r="AB403" s="151"/>
      <c r="AC403" s="151"/>
      <c r="AD403" s="151"/>
      <c r="AE403" s="151"/>
      <c r="AF403" s="151"/>
      <c r="AG403" s="151"/>
      <c r="AH403" s="151"/>
      <c r="AI403" s="151"/>
      <c r="AJ403" s="151"/>
      <c r="AK403" s="151"/>
      <c r="AL403" s="151"/>
      <c r="AM403" s="151"/>
      <c r="AN403" s="151"/>
      <c r="AO403" s="151"/>
      <c r="AP403" s="151"/>
      <c r="AQ403" s="151"/>
      <c r="AR403" s="151"/>
      <c r="AS403" s="151"/>
      <c r="AT403" s="151"/>
      <c r="AU403" s="151"/>
      <c r="AV403" s="151"/>
      <c r="AW403" s="151"/>
      <c r="AX403" s="151"/>
      <c r="AY403" s="151"/>
      <c r="AZ403" s="151"/>
      <c r="BA403" s="151"/>
      <c r="BB403" s="151"/>
      <c r="BC403" s="151"/>
      <c r="BD403" s="151"/>
      <c r="BE403" s="151"/>
      <c r="BF403" s="151"/>
      <c r="BG403" s="151"/>
      <c r="BH403" s="151"/>
      <c r="BI403" s="151"/>
      <c r="BJ403" s="151"/>
      <c r="BK403" s="151"/>
      <c r="BL403" s="151"/>
      <c r="BM403" s="151"/>
      <c r="BN403" s="151"/>
      <c r="BO403" s="151"/>
      <c r="BP403" s="151"/>
      <c r="BQ403" s="151"/>
      <c r="BR403" s="151"/>
      <c r="BS403" s="151"/>
      <c r="BT403" s="151"/>
      <c r="BU403" s="151"/>
      <c r="BV403" s="151"/>
      <c r="BW403" s="151"/>
      <c r="BX403" s="151"/>
      <c r="BY403" s="151"/>
      <c r="BZ403" s="151"/>
      <c r="CA403" s="151"/>
      <c r="CB403" s="151"/>
      <c r="CC403" s="151"/>
      <c r="CD403" s="151"/>
      <c r="CE403" s="151"/>
      <c r="CF403" s="151"/>
      <c r="CG403" s="151"/>
      <c r="CH403" s="151"/>
      <c r="CI403" s="151"/>
      <c r="CJ403" s="151"/>
      <c r="CK403" s="151"/>
      <c r="CL403" s="151"/>
      <c r="CM403" s="151"/>
      <c r="CN403" s="151"/>
      <c r="CO403" s="151"/>
      <c r="CP403" s="151"/>
      <c r="CQ403" s="151"/>
      <c r="CR403" s="151"/>
      <c r="CS403" s="151"/>
      <c r="CT403" s="151"/>
      <c r="CU403" s="151"/>
      <c r="CV403" s="151"/>
      <c r="CW403" s="151"/>
      <c r="CX403" s="151"/>
      <c r="CY403" s="151"/>
      <c r="CZ403" s="151"/>
      <c r="DA403" s="151"/>
      <c r="DB403" s="151"/>
      <c r="DC403" s="151"/>
      <c r="DD403" s="151"/>
      <c r="DE403" s="151"/>
      <c r="DF403" s="151"/>
      <c r="DG403" s="151"/>
      <c r="DH403" s="151"/>
      <c r="DI403" s="151"/>
      <c r="DJ403" s="151"/>
      <c r="DK403" s="151"/>
      <c r="DL403" s="151"/>
      <c r="DM403" s="151"/>
      <c r="DN403" s="151"/>
      <c r="DO403" s="151"/>
      <c r="DP403" s="151"/>
      <c r="DQ403" s="151"/>
      <c r="DR403" s="151"/>
      <c r="DS403" s="151"/>
      <c r="DT403" s="151"/>
      <c r="DU403" s="151"/>
      <c r="DV403" s="151"/>
      <c r="DW403" s="151"/>
      <c r="DX403" s="151"/>
      <c r="DY403" s="151"/>
      <c r="DZ403" s="151"/>
      <c r="EA403" s="151"/>
      <c r="EB403" s="151"/>
      <c r="EC403" s="151"/>
      <c r="ED403" s="151"/>
      <c r="EE403" s="151"/>
      <c r="EF403" s="151"/>
      <c r="EG403" s="151"/>
      <c r="EH403" s="151"/>
      <c r="EI403" s="151"/>
      <c r="EJ403" s="151"/>
      <c r="EK403" s="151"/>
      <c r="EL403" s="151"/>
      <c r="EM403" s="151"/>
      <c r="EN403" s="151"/>
      <c r="EO403" s="151"/>
      <c r="EP403" s="151"/>
      <c r="EQ403" s="151"/>
      <c r="ER403" s="151"/>
      <c r="ES403" s="151"/>
      <c r="ET403" s="151"/>
      <c r="EU403" s="151"/>
      <c r="EV403" s="151"/>
      <c r="EW403" s="151"/>
      <c r="EX403" s="151"/>
      <c r="EY403" s="151"/>
      <c r="EZ403" s="151"/>
      <c r="FA403" s="151"/>
      <c r="FB403" s="151"/>
      <c r="FC403" s="151"/>
      <c r="FD403" s="151"/>
      <c r="FE403" s="151"/>
      <c r="FF403" s="151"/>
      <c r="FG403" s="151"/>
      <c r="FH403" s="151"/>
      <c r="FI403" s="151"/>
      <c r="FJ403" s="151"/>
      <c r="FK403" s="151"/>
      <c r="FL403" s="151"/>
      <c r="FM403" s="151"/>
      <c r="FN403" s="151"/>
      <c r="FO403" s="151"/>
      <c r="FP403" s="151"/>
      <c r="FQ403" s="151"/>
      <c r="FR403" s="151"/>
      <c r="FS403" s="151"/>
      <c r="FT403" s="151"/>
      <c r="FU403" s="151"/>
      <c r="FV403" s="151"/>
      <c r="FW403" s="151"/>
      <c r="FX403" s="151"/>
      <c r="FY403" s="151"/>
      <c r="FZ403" s="151"/>
      <c r="GA403" s="151"/>
      <c r="GB403" s="151"/>
      <c r="GC403" s="151"/>
      <c r="GD403" s="151"/>
      <c r="GE403" s="151"/>
      <c r="GF403" s="151"/>
      <c r="GG403" s="151"/>
      <c r="GH403" s="151"/>
      <c r="GI403" s="151"/>
      <c r="GJ403" s="151"/>
      <c r="GK403" s="151"/>
      <c r="GL403" s="151"/>
      <c r="GM403" s="151"/>
      <c r="GN403" s="151"/>
      <c r="GO403" s="151"/>
      <c r="GP403" s="151"/>
      <c r="GQ403" s="151"/>
      <c r="GR403" s="151"/>
      <c r="GS403" s="151"/>
      <c r="GT403" s="151"/>
      <c r="GU403" s="151"/>
      <c r="GV403" s="151"/>
      <c r="GW403" s="151"/>
      <c r="GX403" s="151"/>
      <c r="GY403" s="151"/>
      <c r="GZ403" s="151"/>
      <c r="HA403" s="151"/>
      <c r="HB403" s="151"/>
      <c r="HC403" s="151"/>
      <c r="HD403" s="151"/>
      <c r="HE403" s="151"/>
      <c r="HF403" s="151"/>
      <c r="HG403" s="151"/>
      <c r="HH403" s="151"/>
      <c r="HI403" s="151"/>
      <c r="HJ403" s="151"/>
      <c r="HK403" s="151"/>
      <c r="HL403" s="151"/>
      <c r="HM403" s="151"/>
      <c r="HN403" s="151"/>
      <c r="HO403" s="151"/>
      <c r="HP403" s="151"/>
      <c r="HQ403" s="151"/>
      <c r="HR403" s="151"/>
      <c r="HS403" s="151"/>
      <c r="HT403" s="151"/>
      <c r="HU403" s="151"/>
      <c r="HV403" s="151"/>
      <c r="HW403" s="151"/>
      <c r="HX403" s="151"/>
      <c r="HY403" s="151"/>
      <c r="HZ403" s="151"/>
      <c r="IA403" s="151"/>
      <c r="IB403" s="151"/>
      <c r="IC403" s="151"/>
      <c r="ID403" s="151"/>
      <c r="IE403" s="151"/>
      <c r="IF403" s="151"/>
      <c r="IG403" s="151"/>
      <c r="IH403" s="151"/>
      <c r="II403" s="151"/>
      <c r="IJ403" s="151"/>
      <c r="IK403" s="151"/>
      <c r="IL403" s="151"/>
      <c r="IM403" s="151"/>
      <c r="IN403" s="151"/>
      <c r="IO403" s="151"/>
      <c r="IP403" s="151"/>
      <c r="IQ403" s="151"/>
      <c r="IR403" s="151"/>
      <c r="IS403" s="151"/>
      <c r="IT403" s="151"/>
      <c r="IU403" s="151"/>
      <c r="IV403" s="151"/>
      <c r="IW403" s="151"/>
      <c r="IX403" s="151"/>
      <c r="IY403" s="151"/>
      <c r="IZ403" s="151"/>
      <c r="JA403" s="151"/>
      <c r="JB403" s="151"/>
      <c r="JC403" s="151"/>
      <c r="JD403" s="151"/>
      <c r="JE403" s="151"/>
      <c r="JF403" s="151"/>
      <c r="JG403" s="151"/>
      <c r="JH403" s="151"/>
      <c r="JI403" s="151"/>
      <c r="JJ403" s="151"/>
      <c r="JK403" s="151"/>
      <c r="JL403" s="151"/>
      <c r="JM403" s="151"/>
      <c r="JN403" s="151"/>
      <c r="JO403" s="151"/>
      <c r="JP403" s="151"/>
      <c r="JQ403" s="151"/>
      <c r="JR403" s="151"/>
      <c r="JS403" s="151"/>
      <c r="JT403" s="151"/>
      <c r="JU403" s="151"/>
      <c r="JV403" s="151"/>
      <c r="JW403" s="151"/>
      <c r="JX403" s="151"/>
      <c r="JY403" s="151"/>
      <c r="JZ403" s="151"/>
      <c r="KA403" s="151"/>
      <c r="KB403" s="151"/>
      <c r="KC403" s="151"/>
      <c r="KD403" s="151"/>
      <c r="KE403" s="151"/>
      <c r="KF403" s="151"/>
      <c r="KG403" s="151"/>
      <c r="KH403" s="151"/>
      <c r="KI403" s="151"/>
      <c r="KJ403" s="151"/>
      <c r="KK403" s="151"/>
      <c r="KL403" s="151"/>
      <c r="KM403" s="151"/>
      <c r="KN403" s="151"/>
      <c r="KO403" s="151"/>
      <c r="KP403" s="151"/>
      <c r="KQ403" s="151"/>
      <c r="KR403" s="151"/>
      <c r="KS403" s="151"/>
      <c r="KT403" s="151"/>
      <c r="KU403" s="151"/>
      <c r="KV403" s="151"/>
      <c r="KW403" s="151"/>
      <c r="KX403" s="151"/>
      <c r="KY403" s="151"/>
      <c r="KZ403" s="151"/>
      <c r="LA403" s="151"/>
      <c r="LB403" s="151"/>
      <c r="LC403" s="151"/>
      <c r="LD403" s="151"/>
      <c r="LE403" s="151"/>
      <c r="LF403" s="151"/>
      <c r="LG403" s="151"/>
      <c r="LH403" s="151"/>
      <c r="LI403" s="151"/>
      <c r="LJ403" s="151"/>
      <c r="LK403" s="151"/>
      <c r="LL403" s="151"/>
      <c r="LM403" s="151"/>
      <c r="LN403" s="151"/>
      <c r="LO403" s="151"/>
      <c r="LP403" s="151"/>
      <c r="LQ403" s="151"/>
      <c r="LR403" s="151"/>
      <c r="LS403" s="151"/>
      <c r="LT403" s="151"/>
      <c r="LU403" s="151"/>
      <c r="LV403" s="151"/>
      <c r="LW403" s="151"/>
      <c r="LX403" s="151"/>
      <c r="LY403" s="151"/>
      <c r="LZ403" s="151"/>
      <c r="MA403" s="151"/>
      <c r="MB403" s="151"/>
      <c r="MC403" s="151"/>
      <c r="MD403" s="151"/>
      <c r="ME403" s="151"/>
      <c r="MF403" s="151"/>
      <c r="MG403" s="151"/>
      <c r="MH403" s="151"/>
      <c r="MI403" s="151"/>
      <c r="MJ403" s="151"/>
      <c r="MK403" s="151"/>
      <c r="ML403" s="151"/>
      <c r="MM403" s="151"/>
      <c r="MN403" s="151"/>
      <c r="MO403" s="151"/>
      <c r="MP403" s="151"/>
      <c r="MQ403" s="151"/>
      <c r="MR403" s="151"/>
      <c r="MS403" s="151"/>
      <c r="MT403" s="151"/>
      <c r="MU403" s="151"/>
      <c r="MV403" s="151"/>
      <c r="MW403" s="151"/>
      <c r="MX403" s="151"/>
      <c r="MY403" s="151"/>
      <c r="MZ403" s="151"/>
      <c r="NA403" s="151"/>
      <c r="NB403" s="151"/>
      <c r="NC403" s="151"/>
      <c r="ND403" s="151"/>
      <c r="NE403" s="151"/>
      <c r="NF403" s="151"/>
      <c r="NG403" s="151"/>
      <c r="NH403" s="151"/>
      <c r="NI403" s="151"/>
      <c r="NJ403" s="151"/>
      <c r="NK403" s="151"/>
      <c r="NL403" s="151"/>
      <c r="NM403" s="151"/>
      <c r="NN403" s="151"/>
      <c r="NO403" s="151"/>
      <c r="NP403" s="151"/>
      <c r="NQ403" s="151"/>
      <c r="NR403" s="151"/>
      <c r="NS403" s="151"/>
      <c r="NT403" s="151"/>
      <c r="NU403" s="151"/>
      <c r="NV403" s="151"/>
      <c r="NW403" s="151"/>
      <c r="NX403" s="151"/>
      <c r="NY403" s="151"/>
      <c r="NZ403" s="151"/>
      <c r="OA403" s="151"/>
      <c r="OB403" s="151"/>
      <c r="OC403" s="151"/>
      <c r="OD403" s="151"/>
      <c r="OE403" s="151"/>
      <c r="OF403" s="151"/>
      <c r="OG403" s="151"/>
      <c r="OH403" s="151"/>
      <c r="OI403" s="151"/>
      <c r="OJ403" s="151"/>
      <c r="OK403" s="151"/>
      <c r="OL403" s="151"/>
      <c r="OM403" s="151"/>
      <c r="ON403" s="151"/>
      <c r="OO403" s="152"/>
      <c r="OP403" s="142"/>
      <c r="OQ403" s="153"/>
      <c r="OR403" s="151"/>
      <c r="OS403" s="151"/>
      <c r="OT403" s="151"/>
      <c r="OU403" s="151"/>
      <c r="OV403" s="151"/>
      <c r="OW403" s="151"/>
      <c r="OX403" s="151"/>
      <c r="OY403" s="151"/>
      <c r="OZ403" s="151"/>
      <c r="PA403" s="151"/>
      <c r="PB403" s="151"/>
      <c r="PC403" s="151"/>
      <c r="PD403" s="151"/>
      <c r="PE403" s="151"/>
      <c r="PF403" s="151"/>
      <c r="PG403" s="151">
        <v>68698</v>
      </c>
      <c r="PH403" s="151"/>
      <c r="PI403" s="151"/>
      <c r="PJ403" s="154"/>
      <c r="PK403" s="142">
        <v>68698</v>
      </c>
      <c r="PL403" s="142">
        <v>68698</v>
      </c>
    </row>
    <row r="404" spans="1:428" ht="15" x14ac:dyDescent="0.25">
      <c r="A404" s="156" t="s">
        <v>670</v>
      </c>
      <c r="B404" s="157" t="s">
        <v>748</v>
      </c>
      <c r="C404" s="147" t="s">
        <v>1880</v>
      </c>
      <c r="D404" s="153"/>
      <c r="E404" s="151"/>
      <c r="F404" s="151"/>
      <c r="G404" s="151"/>
      <c r="H404" s="151"/>
      <c r="I404" s="151"/>
      <c r="J404" s="151"/>
      <c r="K404" s="151"/>
      <c r="L404" s="151"/>
      <c r="M404" s="151"/>
      <c r="N404" s="151"/>
      <c r="O404" s="151"/>
      <c r="P404" s="151"/>
      <c r="Q404" s="151"/>
      <c r="R404" s="151"/>
      <c r="S404" s="151"/>
      <c r="T404" s="151"/>
      <c r="U404" s="151"/>
      <c r="V404" s="151"/>
      <c r="W404" s="151"/>
      <c r="X404" s="151"/>
      <c r="Y404" s="151"/>
      <c r="Z404" s="151"/>
      <c r="AA404" s="151"/>
      <c r="AB404" s="151"/>
      <c r="AC404" s="151"/>
      <c r="AD404" s="151"/>
      <c r="AE404" s="151"/>
      <c r="AF404" s="151"/>
      <c r="AG404" s="151"/>
      <c r="AH404" s="151"/>
      <c r="AI404" s="151"/>
      <c r="AJ404" s="151"/>
      <c r="AK404" s="151"/>
      <c r="AL404" s="151"/>
      <c r="AM404" s="151"/>
      <c r="AN404" s="151"/>
      <c r="AO404" s="151"/>
      <c r="AP404" s="151"/>
      <c r="AQ404" s="151"/>
      <c r="AR404" s="151"/>
      <c r="AS404" s="151"/>
      <c r="AT404" s="151"/>
      <c r="AU404" s="151"/>
      <c r="AV404" s="151"/>
      <c r="AW404" s="151"/>
      <c r="AX404" s="151"/>
      <c r="AY404" s="151"/>
      <c r="AZ404" s="151"/>
      <c r="BA404" s="151"/>
      <c r="BB404" s="151"/>
      <c r="BC404" s="151"/>
      <c r="BD404" s="151"/>
      <c r="BE404" s="151"/>
      <c r="BF404" s="151"/>
      <c r="BG404" s="151"/>
      <c r="BH404" s="151"/>
      <c r="BI404" s="151"/>
      <c r="BJ404" s="151"/>
      <c r="BK404" s="151"/>
      <c r="BL404" s="151"/>
      <c r="BM404" s="151"/>
      <c r="BN404" s="151"/>
      <c r="BO404" s="151"/>
      <c r="BP404" s="151"/>
      <c r="BQ404" s="151"/>
      <c r="BR404" s="151"/>
      <c r="BS404" s="151"/>
      <c r="BT404" s="151"/>
      <c r="BU404" s="151"/>
      <c r="BV404" s="151"/>
      <c r="BW404" s="151"/>
      <c r="BX404" s="151"/>
      <c r="BY404" s="151"/>
      <c r="BZ404" s="151"/>
      <c r="CA404" s="151"/>
      <c r="CB404" s="151"/>
      <c r="CC404" s="151"/>
      <c r="CD404" s="151"/>
      <c r="CE404" s="151"/>
      <c r="CF404" s="151"/>
      <c r="CG404" s="151"/>
      <c r="CH404" s="151"/>
      <c r="CI404" s="151"/>
      <c r="CJ404" s="151"/>
      <c r="CK404" s="151"/>
      <c r="CL404" s="151"/>
      <c r="CM404" s="151"/>
      <c r="CN404" s="151"/>
      <c r="CO404" s="151"/>
      <c r="CP404" s="151"/>
      <c r="CQ404" s="151"/>
      <c r="CR404" s="151"/>
      <c r="CS404" s="151"/>
      <c r="CT404" s="151"/>
      <c r="CU404" s="151"/>
      <c r="CV404" s="151"/>
      <c r="CW404" s="151"/>
      <c r="CX404" s="151"/>
      <c r="CY404" s="151"/>
      <c r="CZ404" s="151"/>
      <c r="DA404" s="151"/>
      <c r="DB404" s="151"/>
      <c r="DC404" s="151"/>
      <c r="DD404" s="151"/>
      <c r="DE404" s="151"/>
      <c r="DF404" s="151"/>
      <c r="DG404" s="151"/>
      <c r="DH404" s="151"/>
      <c r="DI404" s="151"/>
      <c r="DJ404" s="151"/>
      <c r="DK404" s="151"/>
      <c r="DL404" s="151"/>
      <c r="DM404" s="151"/>
      <c r="DN404" s="151"/>
      <c r="DO404" s="151"/>
      <c r="DP404" s="151"/>
      <c r="DQ404" s="151"/>
      <c r="DR404" s="151"/>
      <c r="DS404" s="151"/>
      <c r="DT404" s="151"/>
      <c r="DU404" s="151"/>
      <c r="DV404" s="151"/>
      <c r="DW404" s="151"/>
      <c r="DX404" s="151"/>
      <c r="DY404" s="151"/>
      <c r="DZ404" s="151"/>
      <c r="EA404" s="151"/>
      <c r="EB404" s="151"/>
      <c r="EC404" s="151"/>
      <c r="ED404" s="151"/>
      <c r="EE404" s="151"/>
      <c r="EF404" s="151"/>
      <c r="EG404" s="151"/>
      <c r="EH404" s="151"/>
      <c r="EI404" s="151"/>
      <c r="EJ404" s="151"/>
      <c r="EK404" s="151"/>
      <c r="EL404" s="151"/>
      <c r="EM404" s="151"/>
      <c r="EN404" s="151"/>
      <c r="EO404" s="151"/>
      <c r="EP404" s="151"/>
      <c r="EQ404" s="151"/>
      <c r="ER404" s="151"/>
      <c r="ES404" s="151"/>
      <c r="ET404" s="151"/>
      <c r="EU404" s="151"/>
      <c r="EV404" s="151"/>
      <c r="EW404" s="151"/>
      <c r="EX404" s="151"/>
      <c r="EY404" s="151"/>
      <c r="EZ404" s="151"/>
      <c r="FA404" s="151"/>
      <c r="FB404" s="151"/>
      <c r="FC404" s="151"/>
      <c r="FD404" s="151"/>
      <c r="FE404" s="151"/>
      <c r="FF404" s="151"/>
      <c r="FG404" s="151"/>
      <c r="FH404" s="151"/>
      <c r="FI404" s="151"/>
      <c r="FJ404" s="151"/>
      <c r="FK404" s="151"/>
      <c r="FL404" s="151"/>
      <c r="FM404" s="151"/>
      <c r="FN404" s="151"/>
      <c r="FO404" s="151"/>
      <c r="FP404" s="151"/>
      <c r="FQ404" s="151"/>
      <c r="FR404" s="151"/>
      <c r="FS404" s="151"/>
      <c r="FT404" s="151"/>
      <c r="FU404" s="151"/>
      <c r="FV404" s="151"/>
      <c r="FW404" s="151"/>
      <c r="FX404" s="151"/>
      <c r="FY404" s="151"/>
      <c r="FZ404" s="151"/>
      <c r="GA404" s="151"/>
      <c r="GB404" s="151"/>
      <c r="GC404" s="151"/>
      <c r="GD404" s="151"/>
      <c r="GE404" s="151"/>
      <c r="GF404" s="151"/>
      <c r="GG404" s="151"/>
      <c r="GH404" s="151"/>
      <c r="GI404" s="151"/>
      <c r="GJ404" s="151"/>
      <c r="GK404" s="151"/>
      <c r="GL404" s="151"/>
      <c r="GM404" s="151"/>
      <c r="GN404" s="151"/>
      <c r="GO404" s="151"/>
      <c r="GP404" s="151"/>
      <c r="GQ404" s="151"/>
      <c r="GR404" s="151"/>
      <c r="GS404" s="151"/>
      <c r="GT404" s="151"/>
      <c r="GU404" s="151"/>
      <c r="GV404" s="151"/>
      <c r="GW404" s="151"/>
      <c r="GX404" s="151"/>
      <c r="GY404" s="151"/>
      <c r="GZ404" s="151"/>
      <c r="HA404" s="151"/>
      <c r="HB404" s="151"/>
      <c r="HC404" s="151"/>
      <c r="HD404" s="151"/>
      <c r="HE404" s="151"/>
      <c r="HF404" s="151"/>
      <c r="HG404" s="151"/>
      <c r="HH404" s="151"/>
      <c r="HI404" s="151"/>
      <c r="HJ404" s="151"/>
      <c r="HK404" s="151"/>
      <c r="HL404" s="151"/>
      <c r="HM404" s="151"/>
      <c r="HN404" s="151"/>
      <c r="HO404" s="151"/>
      <c r="HP404" s="151"/>
      <c r="HQ404" s="151"/>
      <c r="HR404" s="151"/>
      <c r="HS404" s="151"/>
      <c r="HT404" s="151"/>
      <c r="HU404" s="151"/>
      <c r="HV404" s="151"/>
      <c r="HW404" s="151"/>
      <c r="HX404" s="151"/>
      <c r="HY404" s="151"/>
      <c r="HZ404" s="151"/>
      <c r="IA404" s="151"/>
      <c r="IB404" s="151"/>
      <c r="IC404" s="151"/>
      <c r="ID404" s="151"/>
      <c r="IE404" s="151"/>
      <c r="IF404" s="151"/>
      <c r="IG404" s="151"/>
      <c r="IH404" s="151"/>
      <c r="II404" s="151"/>
      <c r="IJ404" s="151"/>
      <c r="IK404" s="151"/>
      <c r="IL404" s="151"/>
      <c r="IM404" s="151"/>
      <c r="IN404" s="151"/>
      <c r="IO404" s="151"/>
      <c r="IP404" s="151"/>
      <c r="IQ404" s="151"/>
      <c r="IR404" s="151"/>
      <c r="IS404" s="151"/>
      <c r="IT404" s="151"/>
      <c r="IU404" s="151"/>
      <c r="IV404" s="151"/>
      <c r="IW404" s="151"/>
      <c r="IX404" s="151"/>
      <c r="IY404" s="151"/>
      <c r="IZ404" s="151"/>
      <c r="JA404" s="151"/>
      <c r="JB404" s="151"/>
      <c r="JC404" s="151"/>
      <c r="JD404" s="151"/>
      <c r="JE404" s="151"/>
      <c r="JF404" s="151"/>
      <c r="JG404" s="151"/>
      <c r="JH404" s="151"/>
      <c r="JI404" s="151"/>
      <c r="JJ404" s="151"/>
      <c r="JK404" s="151"/>
      <c r="JL404" s="151"/>
      <c r="JM404" s="151"/>
      <c r="JN404" s="151"/>
      <c r="JO404" s="151"/>
      <c r="JP404" s="151"/>
      <c r="JQ404" s="151"/>
      <c r="JR404" s="151"/>
      <c r="JS404" s="151"/>
      <c r="JT404" s="151"/>
      <c r="JU404" s="151"/>
      <c r="JV404" s="151"/>
      <c r="JW404" s="151"/>
      <c r="JX404" s="151"/>
      <c r="JY404" s="151"/>
      <c r="JZ404" s="151"/>
      <c r="KA404" s="151"/>
      <c r="KB404" s="151"/>
      <c r="KC404" s="151"/>
      <c r="KD404" s="151"/>
      <c r="KE404" s="151"/>
      <c r="KF404" s="151"/>
      <c r="KG404" s="151"/>
      <c r="KH404" s="151"/>
      <c r="KI404" s="151"/>
      <c r="KJ404" s="151"/>
      <c r="KK404" s="151"/>
      <c r="KL404" s="151"/>
      <c r="KM404" s="151"/>
      <c r="KN404" s="151"/>
      <c r="KO404" s="151"/>
      <c r="KP404" s="151"/>
      <c r="KQ404" s="151"/>
      <c r="KR404" s="151"/>
      <c r="KS404" s="151"/>
      <c r="KT404" s="151"/>
      <c r="KU404" s="151"/>
      <c r="KV404" s="151"/>
      <c r="KW404" s="151"/>
      <c r="KX404" s="151"/>
      <c r="KY404" s="151"/>
      <c r="KZ404" s="151"/>
      <c r="LA404" s="151"/>
      <c r="LB404" s="151"/>
      <c r="LC404" s="151"/>
      <c r="LD404" s="151"/>
      <c r="LE404" s="151"/>
      <c r="LF404" s="151"/>
      <c r="LG404" s="151"/>
      <c r="LH404" s="151"/>
      <c r="LI404" s="151"/>
      <c r="LJ404" s="151"/>
      <c r="LK404" s="151"/>
      <c r="LL404" s="151"/>
      <c r="LM404" s="151"/>
      <c r="LN404" s="151"/>
      <c r="LO404" s="151"/>
      <c r="LP404" s="151"/>
      <c r="LQ404" s="151"/>
      <c r="LR404" s="151"/>
      <c r="LS404" s="151"/>
      <c r="LT404" s="151"/>
      <c r="LU404" s="151"/>
      <c r="LV404" s="151"/>
      <c r="LW404" s="151"/>
      <c r="LX404" s="151"/>
      <c r="LY404" s="151"/>
      <c r="LZ404" s="151"/>
      <c r="MA404" s="151"/>
      <c r="MB404" s="151"/>
      <c r="MC404" s="151"/>
      <c r="MD404" s="151"/>
      <c r="ME404" s="151"/>
      <c r="MF404" s="151"/>
      <c r="MG404" s="151"/>
      <c r="MH404" s="151"/>
      <c r="MI404" s="151"/>
      <c r="MJ404" s="151"/>
      <c r="MK404" s="151"/>
      <c r="ML404" s="151"/>
      <c r="MM404" s="151"/>
      <c r="MN404" s="151"/>
      <c r="MO404" s="151"/>
      <c r="MP404" s="151"/>
      <c r="MQ404" s="151"/>
      <c r="MR404" s="151"/>
      <c r="MS404" s="151"/>
      <c r="MT404" s="151"/>
      <c r="MU404" s="151"/>
      <c r="MV404" s="151"/>
      <c r="MW404" s="151"/>
      <c r="MX404" s="151"/>
      <c r="MY404" s="151"/>
      <c r="MZ404" s="151"/>
      <c r="NA404" s="151"/>
      <c r="NB404" s="151"/>
      <c r="NC404" s="151"/>
      <c r="ND404" s="151"/>
      <c r="NE404" s="151"/>
      <c r="NF404" s="151"/>
      <c r="NG404" s="151"/>
      <c r="NH404" s="151"/>
      <c r="NI404" s="151"/>
      <c r="NJ404" s="151"/>
      <c r="NK404" s="151"/>
      <c r="NL404" s="151"/>
      <c r="NM404" s="151"/>
      <c r="NN404" s="151"/>
      <c r="NO404" s="151"/>
      <c r="NP404" s="151"/>
      <c r="NQ404" s="151"/>
      <c r="NR404" s="151"/>
      <c r="NS404" s="151"/>
      <c r="NT404" s="151"/>
      <c r="NU404" s="151"/>
      <c r="NV404" s="151"/>
      <c r="NW404" s="151"/>
      <c r="NX404" s="151"/>
      <c r="NY404" s="151"/>
      <c r="NZ404" s="151"/>
      <c r="OA404" s="151"/>
      <c r="OB404" s="151"/>
      <c r="OC404" s="151"/>
      <c r="OD404" s="151"/>
      <c r="OE404" s="151"/>
      <c r="OF404" s="151"/>
      <c r="OG404" s="151"/>
      <c r="OH404" s="151"/>
      <c r="OI404" s="151"/>
      <c r="OJ404" s="151"/>
      <c r="OK404" s="151"/>
      <c r="OL404" s="151"/>
      <c r="OM404" s="151"/>
      <c r="ON404" s="151"/>
      <c r="OO404" s="152"/>
      <c r="OP404" s="142"/>
      <c r="OQ404" s="153"/>
      <c r="OR404" s="151"/>
      <c r="OS404" s="151"/>
      <c r="OT404" s="151"/>
      <c r="OU404" s="151"/>
      <c r="OV404" s="151"/>
      <c r="OW404" s="151"/>
      <c r="OX404" s="151"/>
      <c r="OY404" s="151"/>
      <c r="OZ404" s="151"/>
      <c r="PA404" s="151"/>
      <c r="PB404" s="151"/>
      <c r="PC404" s="151"/>
      <c r="PD404" s="151"/>
      <c r="PE404" s="151"/>
      <c r="PF404" s="151"/>
      <c r="PG404" s="151">
        <v>836043</v>
      </c>
      <c r="PH404" s="151"/>
      <c r="PI404" s="151"/>
      <c r="PJ404" s="154"/>
      <c r="PK404" s="142">
        <v>836043</v>
      </c>
      <c r="PL404" s="142">
        <v>836043</v>
      </c>
    </row>
    <row r="405" spans="1:428" ht="15" x14ac:dyDescent="0.25">
      <c r="A405" s="156" t="s">
        <v>673</v>
      </c>
      <c r="B405" s="157" t="s">
        <v>748</v>
      </c>
      <c r="C405" s="147" t="s">
        <v>581</v>
      </c>
      <c r="D405" s="153"/>
      <c r="E405" s="151"/>
      <c r="F405" s="151"/>
      <c r="G405" s="151"/>
      <c r="H405" s="151"/>
      <c r="I405" s="151"/>
      <c r="J405" s="151"/>
      <c r="K405" s="151"/>
      <c r="L405" s="151"/>
      <c r="M405" s="151"/>
      <c r="N405" s="151">
        <v>0</v>
      </c>
      <c r="O405" s="151">
        <v>1</v>
      </c>
      <c r="P405" s="151"/>
      <c r="Q405" s="151"/>
      <c r="R405" s="151"/>
      <c r="S405" s="151"/>
      <c r="T405" s="151"/>
      <c r="U405" s="151"/>
      <c r="V405" s="151"/>
      <c r="W405" s="151"/>
      <c r="X405" s="151"/>
      <c r="Y405" s="151">
        <v>176</v>
      </c>
      <c r="Z405" s="151">
        <v>25</v>
      </c>
      <c r="AA405" s="151">
        <v>176</v>
      </c>
      <c r="AB405" s="151"/>
      <c r="AC405" s="151"/>
      <c r="AD405" s="151"/>
      <c r="AE405" s="151"/>
      <c r="AF405" s="151"/>
      <c r="AG405" s="151"/>
      <c r="AH405" s="151"/>
      <c r="AI405" s="151"/>
      <c r="AJ405" s="151"/>
      <c r="AK405" s="151"/>
      <c r="AL405" s="151"/>
      <c r="AM405" s="151"/>
      <c r="AN405" s="151">
        <v>13</v>
      </c>
      <c r="AO405" s="151">
        <v>18</v>
      </c>
      <c r="AP405" s="151">
        <v>14</v>
      </c>
      <c r="AQ405" s="151">
        <v>14</v>
      </c>
      <c r="AR405" s="151">
        <v>16</v>
      </c>
      <c r="AS405" s="151">
        <v>61</v>
      </c>
      <c r="AT405" s="151">
        <v>3</v>
      </c>
      <c r="AU405" s="151">
        <v>28</v>
      </c>
      <c r="AV405" s="151">
        <v>4</v>
      </c>
      <c r="AW405" s="151">
        <v>11</v>
      </c>
      <c r="AX405" s="151">
        <v>7</v>
      </c>
      <c r="AY405" s="151">
        <v>2</v>
      </c>
      <c r="AZ405" s="151">
        <v>5</v>
      </c>
      <c r="BA405" s="151">
        <v>4</v>
      </c>
      <c r="BB405" s="151">
        <v>17</v>
      </c>
      <c r="BC405" s="151">
        <v>8</v>
      </c>
      <c r="BD405" s="151">
        <v>85</v>
      </c>
      <c r="BE405" s="151">
        <v>15</v>
      </c>
      <c r="BF405" s="151">
        <v>5</v>
      </c>
      <c r="BG405" s="151">
        <v>1</v>
      </c>
      <c r="BH405" s="151">
        <v>15</v>
      </c>
      <c r="BI405" s="151">
        <v>5</v>
      </c>
      <c r="BJ405" s="151">
        <v>7</v>
      </c>
      <c r="BK405" s="151">
        <v>11</v>
      </c>
      <c r="BL405" s="151">
        <v>20</v>
      </c>
      <c r="BM405" s="151">
        <v>15</v>
      </c>
      <c r="BN405" s="151">
        <v>9</v>
      </c>
      <c r="BO405" s="151">
        <v>10</v>
      </c>
      <c r="BP405" s="151">
        <v>8</v>
      </c>
      <c r="BQ405" s="151">
        <v>9</v>
      </c>
      <c r="BR405" s="151">
        <v>19</v>
      </c>
      <c r="BS405" s="151">
        <v>20</v>
      </c>
      <c r="BT405" s="151">
        <v>6</v>
      </c>
      <c r="BU405" s="151">
        <v>4</v>
      </c>
      <c r="BV405" s="151">
        <v>5</v>
      </c>
      <c r="BW405" s="151">
        <v>7</v>
      </c>
      <c r="BX405" s="151">
        <v>5</v>
      </c>
      <c r="BY405" s="151">
        <v>24</v>
      </c>
      <c r="BZ405" s="151">
        <v>24</v>
      </c>
      <c r="CA405" s="151">
        <v>57</v>
      </c>
      <c r="CB405" s="151">
        <v>6</v>
      </c>
      <c r="CC405" s="151">
        <v>13</v>
      </c>
      <c r="CD405" s="151">
        <v>5</v>
      </c>
      <c r="CE405" s="151">
        <v>3</v>
      </c>
      <c r="CF405" s="151">
        <v>9</v>
      </c>
      <c r="CG405" s="151">
        <v>9</v>
      </c>
      <c r="CH405" s="151">
        <v>10</v>
      </c>
      <c r="CI405" s="151">
        <v>1</v>
      </c>
      <c r="CJ405" s="151">
        <v>12</v>
      </c>
      <c r="CK405" s="151">
        <v>12</v>
      </c>
      <c r="CL405" s="151">
        <v>1</v>
      </c>
      <c r="CM405" s="151">
        <v>24</v>
      </c>
      <c r="CN405" s="151">
        <v>3</v>
      </c>
      <c r="CO405" s="151">
        <v>0</v>
      </c>
      <c r="CP405" s="151">
        <v>11</v>
      </c>
      <c r="CQ405" s="151">
        <v>6</v>
      </c>
      <c r="CR405" s="151">
        <v>13</v>
      </c>
      <c r="CS405" s="151">
        <v>5</v>
      </c>
      <c r="CT405" s="151">
        <v>6</v>
      </c>
      <c r="CU405" s="151">
        <v>4</v>
      </c>
      <c r="CV405" s="151">
        <v>5</v>
      </c>
      <c r="CW405" s="151">
        <v>7</v>
      </c>
      <c r="CX405" s="151">
        <v>7</v>
      </c>
      <c r="CY405" s="151">
        <v>2</v>
      </c>
      <c r="CZ405" s="151">
        <v>4</v>
      </c>
      <c r="DA405" s="151">
        <v>14</v>
      </c>
      <c r="DB405" s="151">
        <v>3</v>
      </c>
      <c r="DC405" s="151">
        <v>11</v>
      </c>
      <c r="DD405" s="151">
        <v>10</v>
      </c>
      <c r="DE405" s="151">
        <v>1</v>
      </c>
      <c r="DF405" s="151">
        <v>3</v>
      </c>
      <c r="DG405" s="151">
        <v>2</v>
      </c>
      <c r="DH405" s="151">
        <v>15</v>
      </c>
      <c r="DI405" s="151">
        <v>7</v>
      </c>
      <c r="DJ405" s="151">
        <v>0</v>
      </c>
      <c r="DK405" s="151">
        <v>0</v>
      </c>
      <c r="DL405" s="151">
        <v>0</v>
      </c>
      <c r="DM405" s="151">
        <v>0</v>
      </c>
      <c r="DN405" s="151">
        <v>2</v>
      </c>
      <c r="DO405" s="151">
        <v>0</v>
      </c>
      <c r="DP405" s="151">
        <v>36</v>
      </c>
      <c r="DQ405" s="151">
        <v>1</v>
      </c>
      <c r="DR405" s="151">
        <v>2</v>
      </c>
      <c r="DS405" s="151">
        <v>5</v>
      </c>
      <c r="DT405" s="151">
        <v>42</v>
      </c>
      <c r="DU405" s="151">
        <v>0</v>
      </c>
      <c r="DV405" s="151">
        <v>0</v>
      </c>
      <c r="DW405" s="151">
        <v>0</v>
      </c>
      <c r="DX405" s="151">
        <v>5</v>
      </c>
      <c r="DY405" s="151">
        <v>4</v>
      </c>
      <c r="DZ405" s="151">
        <v>0</v>
      </c>
      <c r="EA405" s="151">
        <v>2</v>
      </c>
      <c r="EB405" s="151">
        <v>0</v>
      </c>
      <c r="EC405" s="151">
        <v>0</v>
      </c>
      <c r="ED405" s="151">
        <v>0</v>
      </c>
      <c r="EE405" s="151">
        <v>7</v>
      </c>
      <c r="EF405" s="151">
        <v>0</v>
      </c>
      <c r="EG405" s="151">
        <v>3</v>
      </c>
      <c r="EH405" s="151">
        <v>0</v>
      </c>
      <c r="EI405" s="151">
        <v>2</v>
      </c>
      <c r="EJ405" s="151">
        <v>4</v>
      </c>
      <c r="EK405" s="151">
        <v>1</v>
      </c>
      <c r="EL405" s="151">
        <v>4</v>
      </c>
      <c r="EM405" s="151">
        <v>0</v>
      </c>
      <c r="EN405" s="151">
        <v>2</v>
      </c>
      <c r="EO405" s="151">
        <v>4</v>
      </c>
      <c r="EP405" s="151">
        <v>6</v>
      </c>
      <c r="EQ405" s="151">
        <v>5</v>
      </c>
      <c r="ER405" s="151">
        <v>3</v>
      </c>
      <c r="ES405" s="151">
        <v>24</v>
      </c>
      <c r="ET405" s="151">
        <v>2</v>
      </c>
      <c r="EU405" s="151">
        <v>7</v>
      </c>
      <c r="EV405" s="151">
        <v>4</v>
      </c>
      <c r="EW405" s="151"/>
      <c r="EX405" s="151">
        <v>5</v>
      </c>
      <c r="EY405" s="151">
        <v>17</v>
      </c>
      <c r="EZ405" s="151">
        <v>6</v>
      </c>
      <c r="FA405" s="151">
        <v>12</v>
      </c>
      <c r="FB405" s="151">
        <v>24</v>
      </c>
      <c r="FC405" s="151">
        <v>12</v>
      </c>
      <c r="FD405" s="151">
        <v>23</v>
      </c>
      <c r="FE405" s="151">
        <v>12</v>
      </c>
      <c r="FF405" s="151">
        <v>16</v>
      </c>
      <c r="FG405" s="151">
        <v>59</v>
      </c>
      <c r="FH405" s="151">
        <v>16</v>
      </c>
      <c r="FI405" s="151"/>
      <c r="FJ405" s="151">
        <v>67</v>
      </c>
      <c r="FK405" s="151">
        <v>6</v>
      </c>
      <c r="FL405" s="151">
        <v>19</v>
      </c>
      <c r="FM405" s="151">
        <v>6</v>
      </c>
      <c r="FN405" s="151">
        <v>4</v>
      </c>
      <c r="FO405" s="151">
        <v>3</v>
      </c>
      <c r="FP405" s="151">
        <v>4</v>
      </c>
      <c r="FQ405" s="151">
        <v>12</v>
      </c>
      <c r="FR405" s="151">
        <v>6</v>
      </c>
      <c r="FS405" s="151">
        <v>1</v>
      </c>
      <c r="FT405" s="151">
        <v>3</v>
      </c>
      <c r="FU405" s="151">
        <v>2</v>
      </c>
      <c r="FV405" s="151">
        <v>4</v>
      </c>
      <c r="FW405" s="151">
        <v>13</v>
      </c>
      <c r="FX405" s="151">
        <v>6</v>
      </c>
      <c r="FY405" s="151">
        <v>20</v>
      </c>
      <c r="FZ405" s="151">
        <v>21</v>
      </c>
      <c r="GA405" s="151">
        <v>4</v>
      </c>
      <c r="GB405" s="151">
        <v>2</v>
      </c>
      <c r="GC405" s="151">
        <v>6</v>
      </c>
      <c r="GD405" s="151">
        <v>3</v>
      </c>
      <c r="GE405" s="151">
        <v>6</v>
      </c>
      <c r="GF405" s="151">
        <v>0</v>
      </c>
      <c r="GG405" s="151">
        <v>3</v>
      </c>
      <c r="GH405" s="151">
        <v>13</v>
      </c>
      <c r="GI405" s="151">
        <v>17</v>
      </c>
      <c r="GJ405" s="151">
        <v>15</v>
      </c>
      <c r="GK405" s="151">
        <v>11</v>
      </c>
      <c r="GL405" s="151">
        <v>9</v>
      </c>
      <c r="GM405" s="151">
        <v>21</v>
      </c>
      <c r="GN405" s="151">
        <v>2</v>
      </c>
      <c r="GO405" s="151">
        <v>6</v>
      </c>
      <c r="GP405" s="151">
        <v>8</v>
      </c>
      <c r="GQ405" s="151">
        <v>40</v>
      </c>
      <c r="GR405" s="151">
        <v>35</v>
      </c>
      <c r="GS405" s="151">
        <v>49</v>
      </c>
      <c r="GT405" s="151">
        <v>34</v>
      </c>
      <c r="GU405" s="151">
        <v>30</v>
      </c>
      <c r="GV405" s="151">
        <v>65</v>
      </c>
      <c r="GW405" s="151">
        <v>17</v>
      </c>
      <c r="GX405" s="151">
        <v>86</v>
      </c>
      <c r="GY405" s="151">
        <v>96</v>
      </c>
      <c r="GZ405" s="151">
        <v>13</v>
      </c>
      <c r="HA405" s="151">
        <v>44</v>
      </c>
      <c r="HB405" s="151">
        <v>23</v>
      </c>
      <c r="HC405" s="151">
        <v>34</v>
      </c>
      <c r="HD405" s="151">
        <v>5</v>
      </c>
      <c r="HE405" s="151">
        <v>13</v>
      </c>
      <c r="HF405" s="151">
        <v>21</v>
      </c>
      <c r="HG405" s="151">
        <v>34</v>
      </c>
      <c r="HH405" s="151">
        <v>65</v>
      </c>
      <c r="HI405" s="151">
        <v>39</v>
      </c>
      <c r="HJ405" s="151">
        <v>10</v>
      </c>
      <c r="HK405" s="151">
        <v>10</v>
      </c>
      <c r="HL405" s="151">
        <v>21</v>
      </c>
      <c r="HM405" s="151">
        <v>4</v>
      </c>
      <c r="HN405" s="151">
        <v>15</v>
      </c>
      <c r="HO405" s="151">
        <v>12</v>
      </c>
      <c r="HP405" s="151">
        <v>10</v>
      </c>
      <c r="HQ405" s="151">
        <v>3</v>
      </c>
      <c r="HR405" s="151">
        <v>6</v>
      </c>
      <c r="HS405" s="151">
        <v>0</v>
      </c>
      <c r="HT405" s="151">
        <v>1</v>
      </c>
      <c r="HU405" s="151">
        <v>11</v>
      </c>
      <c r="HV405" s="151">
        <v>45</v>
      </c>
      <c r="HW405" s="151">
        <v>67</v>
      </c>
      <c r="HX405" s="151">
        <v>45</v>
      </c>
      <c r="HY405" s="151">
        <v>18</v>
      </c>
      <c r="HZ405" s="151">
        <v>3</v>
      </c>
      <c r="IA405" s="151">
        <v>8</v>
      </c>
      <c r="IB405" s="151">
        <v>8</v>
      </c>
      <c r="IC405" s="151">
        <v>54</v>
      </c>
      <c r="ID405" s="151">
        <v>3</v>
      </c>
      <c r="IE405" s="151">
        <v>290</v>
      </c>
      <c r="IF405" s="151">
        <v>8</v>
      </c>
      <c r="IG405" s="151">
        <v>16</v>
      </c>
      <c r="IH405" s="151">
        <v>32</v>
      </c>
      <c r="II405" s="151">
        <v>35</v>
      </c>
      <c r="IJ405" s="151">
        <v>26</v>
      </c>
      <c r="IK405" s="151">
        <v>10</v>
      </c>
      <c r="IL405" s="151">
        <v>111</v>
      </c>
      <c r="IM405" s="151">
        <v>788</v>
      </c>
      <c r="IN405" s="151">
        <v>125</v>
      </c>
      <c r="IO405" s="151">
        <v>22</v>
      </c>
      <c r="IP405" s="151">
        <v>14</v>
      </c>
      <c r="IQ405" s="151">
        <v>54</v>
      </c>
      <c r="IR405" s="151">
        <v>6</v>
      </c>
      <c r="IS405" s="151">
        <v>30</v>
      </c>
      <c r="IT405" s="151">
        <v>12</v>
      </c>
      <c r="IU405" s="151">
        <v>16</v>
      </c>
      <c r="IV405" s="151">
        <v>23</v>
      </c>
      <c r="IW405" s="151">
        <v>15</v>
      </c>
      <c r="IX405" s="151">
        <v>28</v>
      </c>
      <c r="IY405" s="151">
        <v>16</v>
      </c>
      <c r="IZ405" s="151">
        <v>3</v>
      </c>
      <c r="JA405" s="151">
        <v>76</v>
      </c>
      <c r="JB405" s="151">
        <v>29</v>
      </c>
      <c r="JC405" s="151">
        <v>20</v>
      </c>
      <c r="JD405" s="151">
        <v>8</v>
      </c>
      <c r="JE405" s="151">
        <v>10</v>
      </c>
      <c r="JF405" s="151">
        <v>8</v>
      </c>
      <c r="JG405" s="151">
        <v>7</v>
      </c>
      <c r="JH405" s="151">
        <v>73</v>
      </c>
      <c r="JI405" s="151">
        <v>18</v>
      </c>
      <c r="JJ405" s="151">
        <v>7</v>
      </c>
      <c r="JK405" s="151">
        <v>14</v>
      </c>
      <c r="JL405" s="151">
        <v>142</v>
      </c>
      <c r="JM405" s="151">
        <v>70</v>
      </c>
      <c r="JN405" s="151">
        <v>537</v>
      </c>
      <c r="JO405" s="151">
        <v>102</v>
      </c>
      <c r="JP405" s="151">
        <v>284</v>
      </c>
      <c r="JQ405" s="151">
        <v>40</v>
      </c>
      <c r="JR405" s="151">
        <v>231</v>
      </c>
      <c r="JS405" s="151">
        <v>24</v>
      </c>
      <c r="JT405" s="151">
        <v>243</v>
      </c>
      <c r="JU405" s="151">
        <v>34</v>
      </c>
      <c r="JV405" s="151"/>
      <c r="JW405" s="151">
        <v>607</v>
      </c>
      <c r="JX405" s="151">
        <v>344</v>
      </c>
      <c r="JY405" s="151">
        <v>190</v>
      </c>
      <c r="JZ405" s="151">
        <v>112</v>
      </c>
      <c r="KA405" s="151">
        <v>124</v>
      </c>
      <c r="KB405" s="151">
        <v>314</v>
      </c>
      <c r="KC405" s="151">
        <v>107</v>
      </c>
      <c r="KD405" s="151">
        <v>81</v>
      </c>
      <c r="KE405" s="151">
        <v>207</v>
      </c>
      <c r="KF405" s="151">
        <v>4</v>
      </c>
      <c r="KG405" s="151"/>
      <c r="KH405" s="151"/>
      <c r="KI405" s="151">
        <v>420</v>
      </c>
      <c r="KJ405" s="151">
        <v>6</v>
      </c>
      <c r="KK405" s="151">
        <v>7</v>
      </c>
      <c r="KL405" s="151">
        <v>63</v>
      </c>
      <c r="KM405" s="151">
        <v>52</v>
      </c>
      <c r="KN405" s="151">
        <v>185</v>
      </c>
      <c r="KO405" s="151">
        <v>6</v>
      </c>
      <c r="KP405" s="151">
        <v>5</v>
      </c>
      <c r="KQ405" s="151">
        <v>18</v>
      </c>
      <c r="KR405" s="151">
        <v>2</v>
      </c>
      <c r="KS405" s="151">
        <v>39</v>
      </c>
      <c r="KT405" s="151">
        <v>49</v>
      </c>
      <c r="KU405" s="151">
        <v>2</v>
      </c>
      <c r="KV405" s="151">
        <v>5</v>
      </c>
      <c r="KW405" s="151">
        <v>14</v>
      </c>
      <c r="KX405" s="151">
        <v>9</v>
      </c>
      <c r="KY405" s="151">
        <v>10</v>
      </c>
      <c r="KZ405" s="151">
        <v>59</v>
      </c>
      <c r="LA405" s="151">
        <v>58</v>
      </c>
      <c r="LB405" s="151">
        <v>30</v>
      </c>
      <c r="LC405" s="151"/>
      <c r="LD405" s="151">
        <v>257</v>
      </c>
      <c r="LE405" s="151">
        <v>402</v>
      </c>
      <c r="LF405" s="151">
        <v>153</v>
      </c>
      <c r="LG405" s="151">
        <v>37</v>
      </c>
      <c r="LH405" s="151"/>
      <c r="LI405" s="151">
        <v>69</v>
      </c>
      <c r="LJ405" s="151">
        <v>29</v>
      </c>
      <c r="LK405" s="151"/>
      <c r="LL405" s="151"/>
      <c r="LM405" s="151"/>
      <c r="LN405" s="151">
        <v>2086</v>
      </c>
      <c r="LO405" s="151">
        <v>975</v>
      </c>
      <c r="LP405" s="151">
        <v>66</v>
      </c>
      <c r="LQ405" s="151">
        <v>22</v>
      </c>
      <c r="LR405" s="151">
        <v>29</v>
      </c>
      <c r="LS405" s="151">
        <v>558</v>
      </c>
      <c r="LT405" s="151">
        <v>37</v>
      </c>
      <c r="LU405" s="151">
        <v>92</v>
      </c>
      <c r="LV405" s="151">
        <v>142</v>
      </c>
      <c r="LW405" s="151">
        <v>71</v>
      </c>
      <c r="LX405" s="151">
        <v>106</v>
      </c>
      <c r="LY405" s="151">
        <v>207</v>
      </c>
      <c r="LZ405" s="151">
        <v>37</v>
      </c>
      <c r="MA405" s="151">
        <v>337</v>
      </c>
      <c r="MB405" s="151">
        <v>34</v>
      </c>
      <c r="MC405" s="151">
        <v>9</v>
      </c>
      <c r="MD405" s="151">
        <v>3</v>
      </c>
      <c r="ME405" s="151">
        <v>23</v>
      </c>
      <c r="MF405" s="151">
        <v>192</v>
      </c>
      <c r="MG405" s="151">
        <v>580</v>
      </c>
      <c r="MH405" s="151">
        <v>106</v>
      </c>
      <c r="MI405" s="151">
        <v>312</v>
      </c>
      <c r="MJ405" s="151">
        <v>260</v>
      </c>
      <c r="MK405" s="151">
        <v>115</v>
      </c>
      <c r="ML405" s="151">
        <v>79</v>
      </c>
      <c r="MM405" s="151">
        <v>240</v>
      </c>
      <c r="MN405" s="151">
        <v>25</v>
      </c>
      <c r="MO405" s="151">
        <v>148</v>
      </c>
      <c r="MP405" s="151">
        <v>702</v>
      </c>
      <c r="MQ405" s="151">
        <v>17</v>
      </c>
      <c r="MR405" s="151">
        <v>14</v>
      </c>
      <c r="MS405" s="151">
        <v>103</v>
      </c>
      <c r="MT405" s="151">
        <v>369</v>
      </c>
      <c r="MU405" s="151">
        <v>38</v>
      </c>
      <c r="MV405" s="151">
        <v>80</v>
      </c>
      <c r="MW405" s="151">
        <v>125</v>
      </c>
      <c r="MX405" s="151">
        <v>28</v>
      </c>
      <c r="MY405" s="151">
        <v>39</v>
      </c>
      <c r="MZ405" s="151">
        <v>22</v>
      </c>
      <c r="NA405" s="151">
        <v>758</v>
      </c>
      <c r="NB405" s="151">
        <v>430</v>
      </c>
      <c r="NC405" s="151">
        <v>67</v>
      </c>
      <c r="ND405" s="151">
        <v>159</v>
      </c>
      <c r="NE405" s="151">
        <v>188</v>
      </c>
      <c r="NF405" s="151">
        <v>30</v>
      </c>
      <c r="NG405" s="151">
        <v>9</v>
      </c>
      <c r="NH405" s="151">
        <v>18</v>
      </c>
      <c r="NI405" s="151">
        <v>5</v>
      </c>
      <c r="NJ405" s="151">
        <v>35</v>
      </c>
      <c r="NK405" s="151">
        <v>26</v>
      </c>
      <c r="NL405" s="151">
        <v>32</v>
      </c>
      <c r="NM405" s="151"/>
      <c r="NN405" s="151">
        <v>176</v>
      </c>
      <c r="NO405" s="151">
        <v>804</v>
      </c>
      <c r="NP405" s="151">
        <v>753</v>
      </c>
      <c r="NQ405" s="151">
        <v>618</v>
      </c>
      <c r="NR405" s="151">
        <v>66</v>
      </c>
      <c r="NS405" s="151">
        <v>205</v>
      </c>
      <c r="NT405" s="151">
        <v>15</v>
      </c>
      <c r="NU405" s="151">
        <v>42</v>
      </c>
      <c r="NV405" s="151">
        <v>26</v>
      </c>
      <c r="NW405" s="151">
        <v>180</v>
      </c>
      <c r="NX405" s="151">
        <v>6</v>
      </c>
      <c r="NY405" s="151">
        <v>180</v>
      </c>
      <c r="NZ405" s="151">
        <v>91</v>
      </c>
      <c r="OA405" s="151">
        <v>26</v>
      </c>
      <c r="OB405" s="151">
        <v>8</v>
      </c>
      <c r="OC405" s="151">
        <v>359</v>
      </c>
      <c r="OD405" s="151"/>
      <c r="OE405" s="151">
        <v>1277</v>
      </c>
      <c r="OF405" s="151">
        <v>740</v>
      </c>
      <c r="OG405" s="151">
        <v>258</v>
      </c>
      <c r="OH405" s="151"/>
      <c r="OI405" s="151"/>
      <c r="OJ405" s="151">
        <v>2040</v>
      </c>
      <c r="OK405" s="151">
        <v>1387</v>
      </c>
      <c r="OL405" s="151">
        <v>2950</v>
      </c>
      <c r="OM405" s="151">
        <v>10</v>
      </c>
      <c r="ON405" s="151"/>
      <c r="OO405" s="152">
        <v>1377</v>
      </c>
      <c r="OP405" s="142">
        <v>34550</v>
      </c>
      <c r="OQ405" s="153">
        <v>72509</v>
      </c>
      <c r="OR405" s="151"/>
      <c r="OS405" s="151"/>
      <c r="OT405" s="151"/>
      <c r="OU405" s="151"/>
      <c r="OV405" s="151"/>
      <c r="OW405" s="151"/>
      <c r="OX405" s="151"/>
      <c r="OY405" s="151"/>
      <c r="OZ405" s="151"/>
      <c r="PA405" s="151"/>
      <c r="PB405" s="151"/>
      <c r="PC405" s="151"/>
      <c r="PD405" s="151"/>
      <c r="PE405" s="151"/>
      <c r="PF405" s="151"/>
      <c r="PG405" s="151"/>
      <c r="PH405" s="151"/>
      <c r="PI405" s="151"/>
      <c r="PJ405" s="154"/>
      <c r="PK405" s="142">
        <v>72509</v>
      </c>
      <c r="PL405" s="142">
        <v>107059</v>
      </c>
    </row>
    <row r="406" spans="1:428" ht="15" x14ac:dyDescent="0.25">
      <c r="A406" s="156" t="s">
        <v>694</v>
      </c>
      <c r="B406" s="157" t="s">
        <v>748</v>
      </c>
      <c r="C406" s="147" t="s">
        <v>695</v>
      </c>
      <c r="D406" s="153"/>
      <c r="E406" s="151"/>
      <c r="F406" s="151"/>
      <c r="G406" s="151"/>
      <c r="H406" s="151"/>
      <c r="I406" s="151"/>
      <c r="J406" s="151"/>
      <c r="K406" s="151"/>
      <c r="L406" s="151"/>
      <c r="M406" s="151"/>
      <c r="N406" s="151"/>
      <c r="O406" s="151"/>
      <c r="P406" s="151"/>
      <c r="Q406" s="151"/>
      <c r="R406" s="151"/>
      <c r="S406" s="151"/>
      <c r="T406" s="151"/>
      <c r="U406" s="151"/>
      <c r="V406" s="151"/>
      <c r="W406" s="151"/>
      <c r="X406" s="151"/>
      <c r="Y406" s="151"/>
      <c r="Z406" s="151"/>
      <c r="AA406" s="151"/>
      <c r="AB406" s="151"/>
      <c r="AC406" s="151"/>
      <c r="AD406" s="151"/>
      <c r="AE406" s="151"/>
      <c r="AF406" s="151"/>
      <c r="AG406" s="151"/>
      <c r="AH406" s="151"/>
      <c r="AI406" s="151"/>
      <c r="AJ406" s="151"/>
      <c r="AK406" s="151"/>
      <c r="AL406" s="151"/>
      <c r="AM406" s="151"/>
      <c r="AN406" s="151"/>
      <c r="AO406" s="151"/>
      <c r="AP406" s="151"/>
      <c r="AQ406" s="151"/>
      <c r="AR406" s="151"/>
      <c r="AS406" s="151">
        <v>83</v>
      </c>
      <c r="AT406" s="151"/>
      <c r="AU406" s="151"/>
      <c r="AV406" s="151"/>
      <c r="AW406" s="151"/>
      <c r="AX406" s="151"/>
      <c r="AY406" s="151"/>
      <c r="AZ406" s="151"/>
      <c r="BA406" s="151"/>
      <c r="BB406" s="151"/>
      <c r="BC406" s="151"/>
      <c r="BD406" s="151">
        <v>20202</v>
      </c>
      <c r="BE406" s="151">
        <v>1212</v>
      </c>
      <c r="BF406" s="151">
        <v>1516</v>
      </c>
      <c r="BG406" s="151">
        <v>6</v>
      </c>
      <c r="BH406" s="151">
        <v>843</v>
      </c>
      <c r="BI406" s="151">
        <v>27</v>
      </c>
      <c r="BJ406" s="151">
        <v>695</v>
      </c>
      <c r="BK406" s="151">
        <v>341</v>
      </c>
      <c r="BL406" s="151">
        <v>2581</v>
      </c>
      <c r="BM406" s="151">
        <v>201</v>
      </c>
      <c r="BN406" s="151"/>
      <c r="BO406" s="151">
        <v>1</v>
      </c>
      <c r="BP406" s="151"/>
      <c r="BQ406" s="151"/>
      <c r="BR406" s="151">
        <v>35</v>
      </c>
      <c r="BS406" s="151">
        <v>114</v>
      </c>
      <c r="BT406" s="151"/>
      <c r="BU406" s="151"/>
      <c r="BV406" s="151"/>
      <c r="BW406" s="151"/>
      <c r="BX406" s="151">
        <v>1</v>
      </c>
      <c r="BY406" s="151"/>
      <c r="BZ406" s="151"/>
      <c r="CA406" s="151"/>
      <c r="CB406" s="151"/>
      <c r="CC406" s="151">
        <v>573</v>
      </c>
      <c r="CD406" s="151"/>
      <c r="CE406" s="151"/>
      <c r="CF406" s="151"/>
      <c r="CG406" s="151"/>
      <c r="CH406" s="151"/>
      <c r="CI406" s="151"/>
      <c r="CJ406" s="151"/>
      <c r="CK406" s="151"/>
      <c r="CL406" s="151"/>
      <c r="CM406" s="151"/>
      <c r="CN406" s="151"/>
      <c r="CO406" s="151"/>
      <c r="CP406" s="151"/>
      <c r="CQ406" s="151"/>
      <c r="CR406" s="151"/>
      <c r="CS406" s="151"/>
      <c r="CT406" s="151"/>
      <c r="CU406" s="151"/>
      <c r="CV406" s="151"/>
      <c r="CW406" s="151"/>
      <c r="CX406" s="151"/>
      <c r="CY406" s="151">
        <v>2</v>
      </c>
      <c r="CZ406" s="151">
        <v>6</v>
      </c>
      <c r="DA406" s="151"/>
      <c r="DB406" s="151"/>
      <c r="DC406" s="151"/>
      <c r="DD406" s="151"/>
      <c r="DE406" s="151"/>
      <c r="DF406" s="151"/>
      <c r="DG406" s="151"/>
      <c r="DH406" s="151">
        <v>1</v>
      </c>
      <c r="DI406" s="151"/>
      <c r="DJ406" s="151"/>
      <c r="DK406" s="151"/>
      <c r="DL406" s="151"/>
      <c r="DM406" s="151"/>
      <c r="DN406" s="151"/>
      <c r="DO406" s="151"/>
      <c r="DP406" s="151"/>
      <c r="DQ406" s="151"/>
      <c r="DR406" s="151"/>
      <c r="DS406" s="151"/>
      <c r="DT406" s="151"/>
      <c r="DU406" s="151"/>
      <c r="DV406" s="151"/>
      <c r="DW406" s="151"/>
      <c r="DX406" s="151"/>
      <c r="DY406" s="151"/>
      <c r="DZ406" s="151"/>
      <c r="EA406" s="151"/>
      <c r="EB406" s="151"/>
      <c r="EC406" s="151"/>
      <c r="ED406" s="151"/>
      <c r="EE406" s="151"/>
      <c r="EF406" s="151"/>
      <c r="EG406" s="151"/>
      <c r="EH406" s="151"/>
      <c r="EI406" s="151"/>
      <c r="EJ406" s="151"/>
      <c r="EK406" s="151"/>
      <c r="EL406" s="151"/>
      <c r="EM406" s="151"/>
      <c r="EN406" s="151"/>
      <c r="EO406" s="151"/>
      <c r="EP406" s="151"/>
      <c r="EQ406" s="151"/>
      <c r="ER406" s="151"/>
      <c r="ES406" s="151"/>
      <c r="ET406" s="151"/>
      <c r="EU406" s="151"/>
      <c r="EV406" s="151"/>
      <c r="EW406" s="151"/>
      <c r="EX406" s="151"/>
      <c r="EY406" s="151"/>
      <c r="EZ406" s="151"/>
      <c r="FA406" s="151"/>
      <c r="FB406" s="151"/>
      <c r="FC406" s="151"/>
      <c r="FD406" s="151"/>
      <c r="FE406" s="151"/>
      <c r="FF406" s="151"/>
      <c r="FG406" s="151"/>
      <c r="FH406" s="151"/>
      <c r="FI406" s="151"/>
      <c r="FJ406" s="151"/>
      <c r="FK406" s="151"/>
      <c r="FL406" s="151"/>
      <c r="FM406" s="151"/>
      <c r="FN406" s="151"/>
      <c r="FO406" s="151"/>
      <c r="FP406" s="151"/>
      <c r="FQ406" s="151"/>
      <c r="FR406" s="151"/>
      <c r="FS406" s="151"/>
      <c r="FT406" s="151"/>
      <c r="FU406" s="151"/>
      <c r="FV406" s="151"/>
      <c r="FW406" s="151"/>
      <c r="FX406" s="151"/>
      <c r="FY406" s="151"/>
      <c r="FZ406" s="151"/>
      <c r="GA406" s="151"/>
      <c r="GB406" s="151"/>
      <c r="GC406" s="151"/>
      <c r="GD406" s="151"/>
      <c r="GE406" s="151"/>
      <c r="GF406" s="151"/>
      <c r="GG406" s="151"/>
      <c r="GH406" s="151"/>
      <c r="GI406" s="151"/>
      <c r="GJ406" s="151"/>
      <c r="GK406" s="151"/>
      <c r="GL406" s="151"/>
      <c r="GM406" s="151"/>
      <c r="GN406" s="151"/>
      <c r="GO406" s="151"/>
      <c r="GP406" s="151"/>
      <c r="GQ406" s="151">
        <v>1</v>
      </c>
      <c r="GR406" s="151"/>
      <c r="GS406" s="151"/>
      <c r="GT406" s="151"/>
      <c r="GU406" s="151">
        <v>1</v>
      </c>
      <c r="GV406" s="151"/>
      <c r="GW406" s="151"/>
      <c r="GX406" s="151"/>
      <c r="GY406" s="151"/>
      <c r="GZ406" s="151"/>
      <c r="HA406" s="151"/>
      <c r="HB406" s="151"/>
      <c r="HC406" s="151"/>
      <c r="HD406" s="151"/>
      <c r="HE406" s="151"/>
      <c r="HF406" s="151"/>
      <c r="HG406" s="151"/>
      <c r="HH406" s="151"/>
      <c r="HI406" s="151"/>
      <c r="HJ406" s="151"/>
      <c r="HK406" s="151"/>
      <c r="HL406" s="151"/>
      <c r="HM406" s="151"/>
      <c r="HN406" s="151"/>
      <c r="HO406" s="151"/>
      <c r="HP406" s="151"/>
      <c r="HQ406" s="151"/>
      <c r="HR406" s="151">
        <v>17</v>
      </c>
      <c r="HS406" s="151"/>
      <c r="HT406" s="151"/>
      <c r="HU406" s="151">
        <v>105</v>
      </c>
      <c r="HV406" s="151">
        <v>380</v>
      </c>
      <c r="HW406" s="151">
        <v>1149</v>
      </c>
      <c r="HX406" s="151"/>
      <c r="HY406" s="151"/>
      <c r="HZ406" s="151">
        <v>188</v>
      </c>
      <c r="IA406" s="151"/>
      <c r="IB406" s="151">
        <v>119</v>
      </c>
      <c r="IC406" s="151"/>
      <c r="ID406" s="151"/>
      <c r="IE406" s="151"/>
      <c r="IF406" s="151"/>
      <c r="IG406" s="151"/>
      <c r="IH406" s="151"/>
      <c r="II406" s="151"/>
      <c r="IJ406" s="151"/>
      <c r="IK406" s="151"/>
      <c r="IL406" s="151"/>
      <c r="IM406" s="151"/>
      <c r="IN406" s="151"/>
      <c r="IO406" s="151"/>
      <c r="IP406" s="151"/>
      <c r="IQ406" s="151"/>
      <c r="IR406" s="151"/>
      <c r="IS406" s="151"/>
      <c r="IT406" s="151"/>
      <c r="IU406" s="151"/>
      <c r="IV406" s="151"/>
      <c r="IW406" s="151"/>
      <c r="IX406" s="151"/>
      <c r="IY406" s="151"/>
      <c r="IZ406" s="151"/>
      <c r="JA406" s="151">
        <v>38</v>
      </c>
      <c r="JB406" s="151"/>
      <c r="JC406" s="151">
        <v>3</v>
      </c>
      <c r="JD406" s="151"/>
      <c r="JE406" s="151"/>
      <c r="JF406" s="151"/>
      <c r="JG406" s="151">
        <v>4</v>
      </c>
      <c r="JH406" s="151">
        <v>23</v>
      </c>
      <c r="JI406" s="151">
        <v>14</v>
      </c>
      <c r="JJ406" s="151"/>
      <c r="JK406" s="151">
        <v>2</v>
      </c>
      <c r="JL406" s="151"/>
      <c r="JM406" s="151"/>
      <c r="JN406" s="151"/>
      <c r="JO406" s="151"/>
      <c r="JP406" s="151"/>
      <c r="JQ406" s="151"/>
      <c r="JR406" s="151"/>
      <c r="JS406" s="151"/>
      <c r="JT406" s="151"/>
      <c r="JU406" s="151"/>
      <c r="JV406" s="151"/>
      <c r="JW406" s="151"/>
      <c r="JX406" s="151"/>
      <c r="JY406" s="151"/>
      <c r="JZ406" s="151"/>
      <c r="KA406" s="151"/>
      <c r="KB406" s="151"/>
      <c r="KC406" s="151"/>
      <c r="KD406" s="151"/>
      <c r="KE406" s="151"/>
      <c r="KF406" s="151"/>
      <c r="KG406" s="151"/>
      <c r="KH406" s="151"/>
      <c r="KI406" s="151"/>
      <c r="KJ406" s="151"/>
      <c r="KK406" s="151"/>
      <c r="KL406" s="151"/>
      <c r="KM406" s="151"/>
      <c r="KN406" s="151"/>
      <c r="KO406" s="151"/>
      <c r="KP406" s="151"/>
      <c r="KQ406" s="151"/>
      <c r="KR406" s="151"/>
      <c r="KS406" s="151"/>
      <c r="KT406" s="151"/>
      <c r="KU406" s="151"/>
      <c r="KV406" s="151"/>
      <c r="KW406" s="151"/>
      <c r="KX406" s="151"/>
      <c r="KY406" s="151"/>
      <c r="KZ406" s="151"/>
      <c r="LA406" s="151"/>
      <c r="LB406" s="151"/>
      <c r="LC406" s="151"/>
      <c r="LD406" s="151"/>
      <c r="LE406" s="151"/>
      <c r="LF406" s="151"/>
      <c r="LG406" s="151"/>
      <c r="LH406" s="151"/>
      <c r="LI406" s="151"/>
      <c r="LJ406" s="151"/>
      <c r="LK406" s="151"/>
      <c r="LL406" s="151"/>
      <c r="LM406" s="151"/>
      <c r="LN406" s="151"/>
      <c r="LO406" s="151"/>
      <c r="LP406" s="151"/>
      <c r="LQ406" s="151"/>
      <c r="LR406" s="151"/>
      <c r="LS406" s="151"/>
      <c r="LT406" s="151"/>
      <c r="LU406" s="151"/>
      <c r="LV406" s="151"/>
      <c r="LW406" s="151"/>
      <c r="LX406" s="151"/>
      <c r="LY406" s="151"/>
      <c r="LZ406" s="151"/>
      <c r="MA406" s="151"/>
      <c r="MB406" s="151"/>
      <c r="MC406" s="151"/>
      <c r="MD406" s="151"/>
      <c r="ME406" s="151"/>
      <c r="MF406" s="151"/>
      <c r="MG406" s="151"/>
      <c r="MH406" s="151"/>
      <c r="MI406" s="151"/>
      <c r="MJ406" s="151"/>
      <c r="MK406" s="151"/>
      <c r="ML406" s="151"/>
      <c r="MM406" s="151"/>
      <c r="MN406" s="151"/>
      <c r="MO406" s="151"/>
      <c r="MP406" s="151"/>
      <c r="MQ406" s="151"/>
      <c r="MR406" s="151"/>
      <c r="MS406" s="151"/>
      <c r="MT406" s="151"/>
      <c r="MU406" s="151"/>
      <c r="MV406" s="151"/>
      <c r="MW406" s="151"/>
      <c r="MX406" s="151"/>
      <c r="MY406" s="151"/>
      <c r="MZ406" s="151"/>
      <c r="NA406" s="151"/>
      <c r="NB406" s="151"/>
      <c r="NC406" s="151"/>
      <c r="ND406" s="151"/>
      <c r="NE406" s="151"/>
      <c r="NF406" s="151"/>
      <c r="NG406" s="151"/>
      <c r="NH406" s="151"/>
      <c r="NI406" s="151"/>
      <c r="NJ406" s="151"/>
      <c r="NK406" s="151"/>
      <c r="NL406" s="151"/>
      <c r="NM406" s="151"/>
      <c r="NN406" s="151"/>
      <c r="NO406" s="151"/>
      <c r="NP406" s="151"/>
      <c r="NQ406" s="151"/>
      <c r="NR406" s="151"/>
      <c r="NS406" s="151"/>
      <c r="NT406" s="151"/>
      <c r="NU406" s="151"/>
      <c r="NV406" s="151"/>
      <c r="NW406" s="151"/>
      <c r="NX406" s="151"/>
      <c r="NY406" s="151"/>
      <c r="NZ406" s="151"/>
      <c r="OA406" s="151"/>
      <c r="OB406" s="151"/>
      <c r="OC406" s="151"/>
      <c r="OD406" s="151"/>
      <c r="OE406" s="151"/>
      <c r="OF406" s="151"/>
      <c r="OG406" s="151"/>
      <c r="OH406" s="151"/>
      <c r="OI406" s="151"/>
      <c r="OJ406" s="151"/>
      <c r="OK406" s="151"/>
      <c r="OL406" s="151"/>
      <c r="OM406" s="151"/>
      <c r="ON406" s="151"/>
      <c r="OO406" s="152"/>
      <c r="OP406" s="142">
        <v>30485</v>
      </c>
      <c r="OQ406" s="153">
        <v>-12990</v>
      </c>
      <c r="OR406" s="151">
        <v>-9109</v>
      </c>
      <c r="OS406" s="151"/>
      <c r="OT406" s="151"/>
      <c r="OU406" s="151"/>
      <c r="OV406" s="151">
        <v>86</v>
      </c>
      <c r="OW406" s="151">
        <v>9002</v>
      </c>
      <c r="OX406" s="151">
        <v>-6711</v>
      </c>
      <c r="OY406" s="151"/>
      <c r="OZ406" s="151"/>
      <c r="PA406" s="151"/>
      <c r="PB406" s="151"/>
      <c r="PC406" s="151"/>
      <c r="PD406" s="151">
        <v>0</v>
      </c>
      <c r="PE406" s="151"/>
      <c r="PF406" s="151"/>
      <c r="PG406" s="151"/>
      <c r="PH406" s="151"/>
      <c r="PI406" s="151"/>
      <c r="PJ406" s="154"/>
      <c r="PK406" s="142">
        <v>-19722</v>
      </c>
      <c r="PL406" s="142">
        <v>10763</v>
      </c>
    </row>
    <row r="407" spans="1:428" ht="15" x14ac:dyDescent="0.25">
      <c r="A407" s="163" t="s">
        <v>696</v>
      </c>
      <c r="B407" s="164" t="s">
        <v>748</v>
      </c>
      <c r="C407" s="147" t="s">
        <v>697</v>
      </c>
      <c r="D407" s="153"/>
      <c r="E407" s="151"/>
      <c r="F407" s="151"/>
      <c r="G407" s="151"/>
      <c r="H407" s="151">
        <v>-18</v>
      </c>
      <c r="I407" s="151"/>
      <c r="J407" s="151"/>
      <c r="K407" s="151"/>
      <c r="L407" s="151"/>
      <c r="M407" s="151"/>
      <c r="N407" s="151"/>
      <c r="O407" s="151">
        <v>125</v>
      </c>
      <c r="P407" s="151"/>
      <c r="Q407" s="151"/>
      <c r="R407" s="151"/>
      <c r="S407" s="151"/>
      <c r="T407" s="151"/>
      <c r="U407" s="151"/>
      <c r="V407" s="151"/>
      <c r="W407" s="151">
        <v>1073</v>
      </c>
      <c r="X407" s="151"/>
      <c r="Y407" s="151">
        <v>4943</v>
      </c>
      <c r="Z407" s="151"/>
      <c r="AA407" s="151">
        <v>807</v>
      </c>
      <c r="AB407" s="151"/>
      <c r="AC407" s="151"/>
      <c r="AD407" s="151"/>
      <c r="AE407" s="151"/>
      <c r="AF407" s="151"/>
      <c r="AG407" s="151"/>
      <c r="AH407" s="151"/>
      <c r="AI407" s="151"/>
      <c r="AJ407" s="151"/>
      <c r="AK407" s="151">
        <v>1484</v>
      </c>
      <c r="AL407" s="151">
        <v>1178</v>
      </c>
      <c r="AM407" s="151"/>
      <c r="AN407" s="151"/>
      <c r="AO407" s="151"/>
      <c r="AP407" s="151"/>
      <c r="AQ407" s="151"/>
      <c r="AR407" s="151"/>
      <c r="AS407" s="151"/>
      <c r="AT407" s="151"/>
      <c r="AU407" s="151"/>
      <c r="AV407" s="151"/>
      <c r="AW407" s="151"/>
      <c r="AX407" s="151"/>
      <c r="AY407" s="151"/>
      <c r="AZ407" s="151"/>
      <c r="BA407" s="151"/>
      <c r="BB407" s="151"/>
      <c r="BC407" s="151"/>
      <c r="BD407" s="151"/>
      <c r="BE407" s="151"/>
      <c r="BF407" s="151"/>
      <c r="BG407" s="151"/>
      <c r="BH407" s="151"/>
      <c r="BI407" s="151"/>
      <c r="BJ407" s="151"/>
      <c r="BK407" s="151"/>
      <c r="BL407" s="151"/>
      <c r="BM407" s="151"/>
      <c r="BN407" s="151"/>
      <c r="BO407" s="151"/>
      <c r="BP407" s="151"/>
      <c r="BQ407" s="151"/>
      <c r="BR407" s="151"/>
      <c r="BS407" s="151"/>
      <c r="BT407" s="151"/>
      <c r="BU407" s="151"/>
      <c r="BV407" s="151"/>
      <c r="BW407" s="151"/>
      <c r="BX407" s="151"/>
      <c r="BY407" s="151"/>
      <c r="BZ407" s="151"/>
      <c r="CA407" s="151"/>
      <c r="CB407" s="151"/>
      <c r="CC407" s="151"/>
      <c r="CD407" s="151"/>
      <c r="CE407" s="151"/>
      <c r="CF407" s="151"/>
      <c r="CG407" s="151"/>
      <c r="CH407" s="151"/>
      <c r="CI407" s="151"/>
      <c r="CJ407" s="151"/>
      <c r="CK407" s="151"/>
      <c r="CL407" s="151"/>
      <c r="CM407" s="151"/>
      <c r="CN407" s="151"/>
      <c r="CO407" s="151"/>
      <c r="CP407" s="151"/>
      <c r="CQ407" s="151"/>
      <c r="CR407" s="151"/>
      <c r="CS407" s="151"/>
      <c r="CT407" s="151"/>
      <c r="CU407" s="151"/>
      <c r="CV407" s="151"/>
      <c r="CW407" s="151"/>
      <c r="CX407" s="151"/>
      <c r="CY407" s="151"/>
      <c r="CZ407" s="151"/>
      <c r="DA407" s="151"/>
      <c r="DB407" s="151"/>
      <c r="DC407" s="151"/>
      <c r="DD407" s="151"/>
      <c r="DE407" s="151"/>
      <c r="DF407" s="151"/>
      <c r="DG407" s="151"/>
      <c r="DH407" s="151"/>
      <c r="DI407" s="151"/>
      <c r="DJ407" s="151"/>
      <c r="DK407" s="151"/>
      <c r="DL407" s="151"/>
      <c r="DM407" s="151"/>
      <c r="DN407" s="151"/>
      <c r="DO407" s="151"/>
      <c r="DP407" s="151"/>
      <c r="DQ407" s="151"/>
      <c r="DR407" s="151"/>
      <c r="DS407" s="151"/>
      <c r="DT407" s="151"/>
      <c r="DU407" s="151"/>
      <c r="DV407" s="151"/>
      <c r="DW407" s="151"/>
      <c r="DX407" s="151"/>
      <c r="DY407" s="151"/>
      <c r="DZ407" s="151"/>
      <c r="EA407" s="151"/>
      <c r="EB407" s="151"/>
      <c r="EC407" s="151"/>
      <c r="ED407" s="151"/>
      <c r="EE407" s="151"/>
      <c r="EF407" s="151"/>
      <c r="EG407" s="151"/>
      <c r="EH407" s="151"/>
      <c r="EI407" s="151"/>
      <c r="EJ407" s="151"/>
      <c r="EK407" s="151"/>
      <c r="EL407" s="151"/>
      <c r="EM407" s="151"/>
      <c r="EN407" s="151"/>
      <c r="EO407" s="151"/>
      <c r="EP407" s="151"/>
      <c r="EQ407" s="151"/>
      <c r="ER407" s="151"/>
      <c r="ES407" s="151"/>
      <c r="ET407" s="151"/>
      <c r="EU407" s="151"/>
      <c r="EV407" s="151"/>
      <c r="EW407" s="151"/>
      <c r="EX407" s="151"/>
      <c r="EY407" s="151"/>
      <c r="EZ407" s="151"/>
      <c r="FA407" s="151"/>
      <c r="FB407" s="151"/>
      <c r="FC407" s="151"/>
      <c r="FD407" s="151"/>
      <c r="FE407" s="151"/>
      <c r="FF407" s="151"/>
      <c r="FG407" s="151"/>
      <c r="FH407" s="151"/>
      <c r="FI407" s="151"/>
      <c r="FJ407" s="151"/>
      <c r="FK407" s="151"/>
      <c r="FL407" s="151"/>
      <c r="FM407" s="151"/>
      <c r="FN407" s="151"/>
      <c r="FO407" s="151"/>
      <c r="FP407" s="151"/>
      <c r="FQ407" s="151"/>
      <c r="FR407" s="151"/>
      <c r="FS407" s="151"/>
      <c r="FT407" s="151"/>
      <c r="FU407" s="151"/>
      <c r="FV407" s="151"/>
      <c r="FW407" s="151"/>
      <c r="FX407" s="151"/>
      <c r="FY407" s="151"/>
      <c r="FZ407" s="151"/>
      <c r="GA407" s="151"/>
      <c r="GB407" s="151"/>
      <c r="GC407" s="151"/>
      <c r="GD407" s="151">
        <v>1</v>
      </c>
      <c r="GE407" s="151"/>
      <c r="GF407" s="151"/>
      <c r="GG407" s="151"/>
      <c r="GH407" s="151"/>
      <c r="GI407" s="151">
        <v>76</v>
      </c>
      <c r="GJ407" s="151"/>
      <c r="GK407" s="151"/>
      <c r="GL407" s="151"/>
      <c r="GM407" s="151"/>
      <c r="GN407" s="151"/>
      <c r="GO407" s="151"/>
      <c r="GP407" s="151"/>
      <c r="GQ407" s="151"/>
      <c r="GR407" s="151"/>
      <c r="GS407" s="151"/>
      <c r="GT407" s="151"/>
      <c r="GU407" s="151"/>
      <c r="GV407" s="151"/>
      <c r="GW407" s="151"/>
      <c r="GX407" s="151"/>
      <c r="GY407" s="151"/>
      <c r="GZ407" s="151"/>
      <c r="HA407" s="151"/>
      <c r="HB407" s="151"/>
      <c r="HC407" s="151"/>
      <c r="HD407" s="151"/>
      <c r="HE407" s="151"/>
      <c r="HF407" s="151"/>
      <c r="HG407" s="151"/>
      <c r="HH407" s="151"/>
      <c r="HI407" s="151"/>
      <c r="HJ407" s="151"/>
      <c r="HK407" s="151"/>
      <c r="HL407" s="151"/>
      <c r="HM407" s="151"/>
      <c r="HN407" s="151"/>
      <c r="HO407" s="151"/>
      <c r="HP407" s="151"/>
      <c r="HQ407" s="151"/>
      <c r="HR407" s="151"/>
      <c r="HS407" s="151"/>
      <c r="HT407" s="151"/>
      <c r="HU407" s="151"/>
      <c r="HV407" s="151"/>
      <c r="HW407" s="151"/>
      <c r="HX407" s="151"/>
      <c r="HY407" s="151"/>
      <c r="HZ407" s="151"/>
      <c r="IA407" s="151"/>
      <c r="IB407" s="151"/>
      <c r="IC407" s="151"/>
      <c r="ID407" s="151"/>
      <c r="IE407" s="151"/>
      <c r="IF407" s="151"/>
      <c r="IG407" s="151"/>
      <c r="IH407" s="151"/>
      <c r="II407" s="151"/>
      <c r="IJ407" s="151"/>
      <c r="IK407" s="151"/>
      <c r="IL407" s="151"/>
      <c r="IM407" s="151"/>
      <c r="IN407" s="151"/>
      <c r="IO407" s="151"/>
      <c r="IP407" s="151"/>
      <c r="IQ407" s="151"/>
      <c r="IR407" s="151"/>
      <c r="IS407" s="151"/>
      <c r="IT407" s="151"/>
      <c r="IU407" s="151"/>
      <c r="IV407" s="151"/>
      <c r="IW407" s="151"/>
      <c r="IX407" s="151"/>
      <c r="IY407" s="151"/>
      <c r="IZ407" s="151"/>
      <c r="JA407" s="151"/>
      <c r="JB407" s="151"/>
      <c r="JC407" s="151"/>
      <c r="JD407" s="151"/>
      <c r="JE407" s="151"/>
      <c r="JF407" s="151"/>
      <c r="JG407" s="151"/>
      <c r="JH407" s="151"/>
      <c r="JI407" s="151">
        <v>2</v>
      </c>
      <c r="JJ407" s="151"/>
      <c r="JK407" s="151"/>
      <c r="JL407" s="151"/>
      <c r="JM407" s="151"/>
      <c r="JN407" s="151"/>
      <c r="JO407" s="151"/>
      <c r="JP407" s="151"/>
      <c r="JQ407" s="151"/>
      <c r="JR407" s="151"/>
      <c r="JS407" s="151"/>
      <c r="JT407" s="151"/>
      <c r="JU407" s="151"/>
      <c r="JV407" s="151"/>
      <c r="JW407" s="151">
        <v>40</v>
      </c>
      <c r="JX407" s="151"/>
      <c r="JY407" s="151"/>
      <c r="JZ407" s="151"/>
      <c r="KA407" s="151"/>
      <c r="KB407" s="151"/>
      <c r="KC407" s="151"/>
      <c r="KD407" s="151">
        <v>226</v>
      </c>
      <c r="KE407" s="151"/>
      <c r="KF407" s="151">
        <v>-303</v>
      </c>
      <c r="KG407" s="151"/>
      <c r="KH407" s="151">
        <v>-183</v>
      </c>
      <c r="KI407" s="151">
        <v>384</v>
      </c>
      <c r="KJ407" s="151">
        <v>4</v>
      </c>
      <c r="KK407" s="151">
        <v>132</v>
      </c>
      <c r="KL407" s="151">
        <v>4519</v>
      </c>
      <c r="KM407" s="151">
        <v>1083</v>
      </c>
      <c r="KN407" s="151"/>
      <c r="KO407" s="151"/>
      <c r="KP407" s="151"/>
      <c r="KQ407" s="151"/>
      <c r="KR407" s="151"/>
      <c r="KS407" s="151"/>
      <c r="KT407" s="151">
        <v>101</v>
      </c>
      <c r="KU407" s="151"/>
      <c r="KV407" s="151">
        <v>1</v>
      </c>
      <c r="KW407" s="151"/>
      <c r="KX407" s="151"/>
      <c r="KY407" s="151"/>
      <c r="KZ407" s="151"/>
      <c r="LA407" s="151"/>
      <c r="LB407" s="151"/>
      <c r="LC407" s="151"/>
      <c r="LD407" s="151"/>
      <c r="LE407" s="151"/>
      <c r="LF407" s="151"/>
      <c r="LG407" s="151"/>
      <c r="LH407" s="151"/>
      <c r="LI407" s="151"/>
      <c r="LJ407" s="151"/>
      <c r="LK407" s="151"/>
      <c r="LL407" s="151"/>
      <c r="LM407" s="151"/>
      <c r="LN407" s="151"/>
      <c r="LO407" s="151"/>
      <c r="LP407" s="151"/>
      <c r="LQ407" s="151">
        <v>8</v>
      </c>
      <c r="LR407" s="151"/>
      <c r="LS407" s="151"/>
      <c r="LT407" s="151"/>
      <c r="LU407" s="151"/>
      <c r="LV407" s="151"/>
      <c r="LW407" s="151"/>
      <c r="LX407" s="151"/>
      <c r="LY407" s="151"/>
      <c r="LZ407" s="151"/>
      <c r="MA407" s="151"/>
      <c r="MB407" s="151"/>
      <c r="MC407" s="151"/>
      <c r="MD407" s="151"/>
      <c r="ME407" s="151"/>
      <c r="MF407" s="151"/>
      <c r="MG407" s="151">
        <v>375</v>
      </c>
      <c r="MH407" s="151"/>
      <c r="MI407" s="151"/>
      <c r="MJ407" s="151"/>
      <c r="MK407" s="151"/>
      <c r="ML407" s="151"/>
      <c r="MM407" s="151"/>
      <c r="MN407" s="151"/>
      <c r="MO407" s="151"/>
      <c r="MP407" s="151"/>
      <c r="MQ407" s="151"/>
      <c r="MR407" s="151"/>
      <c r="MS407" s="151">
        <v>819</v>
      </c>
      <c r="MT407" s="151"/>
      <c r="MU407" s="151"/>
      <c r="MV407" s="151"/>
      <c r="MW407" s="151"/>
      <c r="MX407" s="151"/>
      <c r="MY407" s="151"/>
      <c r="MZ407" s="151">
        <v>0</v>
      </c>
      <c r="NA407" s="151"/>
      <c r="NB407" s="151"/>
      <c r="NC407" s="151"/>
      <c r="ND407" s="151"/>
      <c r="NE407" s="151"/>
      <c r="NF407" s="151"/>
      <c r="NG407" s="151">
        <v>-155</v>
      </c>
      <c r="NH407" s="151"/>
      <c r="NI407" s="151"/>
      <c r="NJ407" s="151"/>
      <c r="NK407" s="151">
        <v>22</v>
      </c>
      <c r="NL407" s="151"/>
      <c r="NM407" s="151">
        <v>233</v>
      </c>
      <c r="NN407" s="151">
        <v>347</v>
      </c>
      <c r="NO407" s="151"/>
      <c r="NP407" s="151"/>
      <c r="NQ407" s="151"/>
      <c r="NR407" s="151"/>
      <c r="NS407" s="151">
        <v>10196</v>
      </c>
      <c r="NT407" s="151"/>
      <c r="NU407" s="151"/>
      <c r="NV407" s="151"/>
      <c r="NW407" s="151"/>
      <c r="NX407" s="151">
        <v>0</v>
      </c>
      <c r="NY407" s="151">
        <v>9</v>
      </c>
      <c r="NZ407" s="151"/>
      <c r="OA407" s="151">
        <v>81</v>
      </c>
      <c r="OB407" s="151">
        <v>0</v>
      </c>
      <c r="OC407" s="151"/>
      <c r="OD407" s="151"/>
      <c r="OE407" s="151">
        <v>-49</v>
      </c>
      <c r="OF407" s="151"/>
      <c r="OG407" s="151"/>
      <c r="OH407" s="151"/>
      <c r="OI407" s="151"/>
      <c r="OJ407" s="151"/>
      <c r="OK407" s="151"/>
      <c r="OL407" s="151"/>
      <c r="OM407" s="151"/>
      <c r="ON407" s="151"/>
      <c r="OO407" s="152"/>
      <c r="OP407" s="142">
        <v>27562</v>
      </c>
      <c r="OQ407" s="153">
        <v>94319</v>
      </c>
      <c r="OR407" s="151">
        <v>-116054</v>
      </c>
      <c r="OS407" s="151"/>
      <c r="OT407" s="151">
        <v>1361</v>
      </c>
      <c r="OU407" s="151">
        <v>-2586</v>
      </c>
      <c r="OV407" s="151">
        <v>4113</v>
      </c>
      <c r="OW407" s="151">
        <v>11931</v>
      </c>
      <c r="OX407" s="151">
        <v>-7364</v>
      </c>
      <c r="OY407" s="151"/>
      <c r="OZ407" s="151">
        <v>0</v>
      </c>
      <c r="PA407" s="151"/>
      <c r="PB407" s="151">
        <v>-4</v>
      </c>
      <c r="PC407" s="151"/>
      <c r="PD407" s="151">
        <v>-4</v>
      </c>
      <c r="PE407" s="151"/>
      <c r="PF407" s="151">
        <v>-2683</v>
      </c>
      <c r="PG407" s="151"/>
      <c r="PH407" s="151">
        <v>-14497</v>
      </c>
      <c r="PI407" s="151"/>
      <c r="PJ407" s="154">
        <v>3909</v>
      </c>
      <c r="PK407" s="142">
        <v>-27562</v>
      </c>
      <c r="PL407" s="142"/>
    </row>
    <row r="408" spans="1:428" ht="15" x14ac:dyDescent="0.25">
      <c r="A408" s="156" t="s">
        <v>698</v>
      </c>
      <c r="B408" s="157" t="s">
        <v>748</v>
      </c>
      <c r="C408" s="147" t="s">
        <v>699</v>
      </c>
      <c r="D408" s="153">
        <v>111</v>
      </c>
      <c r="E408" s="151">
        <v>371</v>
      </c>
      <c r="F408" s="151"/>
      <c r="G408" s="151"/>
      <c r="H408" s="151"/>
      <c r="I408" s="151"/>
      <c r="J408" s="151">
        <v>181</v>
      </c>
      <c r="K408" s="151">
        <v>172</v>
      </c>
      <c r="L408" s="151">
        <v>133</v>
      </c>
      <c r="M408" s="151">
        <v>119</v>
      </c>
      <c r="N408" s="151">
        <v>2</v>
      </c>
      <c r="O408" s="151">
        <v>1</v>
      </c>
      <c r="P408" s="151">
        <v>46</v>
      </c>
      <c r="Q408" s="151">
        <v>512</v>
      </c>
      <c r="R408" s="151">
        <v>4</v>
      </c>
      <c r="S408" s="151">
        <v>9</v>
      </c>
      <c r="T408" s="151">
        <v>5</v>
      </c>
      <c r="U408" s="151">
        <v>0</v>
      </c>
      <c r="V408" s="151">
        <v>1</v>
      </c>
      <c r="W408" s="151">
        <v>74</v>
      </c>
      <c r="X408" s="151">
        <v>343</v>
      </c>
      <c r="Y408" s="151">
        <v>1797</v>
      </c>
      <c r="Z408" s="151">
        <v>90</v>
      </c>
      <c r="AA408" s="151">
        <v>13</v>
      </c>
      <c r="AB408" s="151">
        <v>75</v>
      </c>
      <c r="AC408" s="151"/>
      <c r="AD408" s="151"/>
      <c r="AE408" s="151"/>
      <c r="AF408" s="151">
        <v>153</v>
      </c>
      <c r="AG408" s="151">
        <v>126</v>
      </c>
      <c r="AH408" s="151">
        <v>446</v>
      </c>
      <c r="AI408" s="151"/>
      <c r="AJ408" s="151">
        <v>130</v>
      </c>
      <c r="AK408" s="151">
        <v>223</v>
      </c>
      <c r="AL408" s="151">
        <v>366</v>
      </c>
      <c r="AM408" s="151">
        <v>263</v>
      </c>
      <c r="AN408" s="151">
        <v>68</v>
      </c>
      <c r="AO408" s="151">
        <v>44</v>
      </c>
      <c r="AP408" s="151">
        <v>50</v>
      </c>
      <c r="AQ408" s="151">
        <v>30</v>
      </c>
      <c r="AR408" s="151">
        <v>21</v>
      </c>
      <c r="AS408" s="151">
        <v>101</v>
      </c>
      <c r="AT408" s="151">
        <v>22</v>
      </c>
      <c r="AU408" s="151">
        <v>10</v>
      </c>
      <c r="AV408" s="151">
        <v>10</v>
      </c>
      <c r="AW408" s="151">
        <v>34</v>
      </c>
      <c r="AX408" s="151">
        <v>11</v>
      </c>
      <c r="AY408" s="151">
        <v>14</v>
      </c>
      <c r="AZ408" s="151">
        <v>9</v>
      </c>
      <c r="BA408" s="151">
        <v>8</v>
      </c>
      <c r="BB408" s="151">
        <v>14</v>
      </c>
      <c r="BC408" s="151">
        <v>15</v>
      </c>
      <c r="BD408" s="151">
        <v>326</v>
      </c>
      <c r="BE408" s="151">
        <v>35</v>
      </c>
      <c r="BF408" s="151"/>
      <c r="BG408" s="151">
        <v>6</v>
      </c>
      <c r="BH408" s="151">
        <v>29</v>
      </c>
      <c r="BI408" s="151">
        <v>82</v>
      </c>
      <c r="BJ408" s="151">
        <v>67</v>
      </c>
      <c r="BK408" s="151">
        <v>47</v>
      </c>
      <c r="BL408" s="151">
        <v>48</v>
      </c>
      <c r="BM408" s="151"/>
      <c r="BN408" s="151">
        <v>23</v>
      </c>
      <c r="BO408" s="151">
        <v>28</v>
      </c>
      <c r="BP408" s="151">
        <v>36</v>
      </c>
      <c r="BQ408" s="151">
        <v>32</v>
      </c>
      <c r="BR408" s="151">
        <v>166</v>
      </c>
      <c r="BS408" s="151">
        <v>111</v>
      </c>
      <c r="BT408" s="151">
        <v>29</v>
      </c>
      <c r="BU408" s="151">
        <v>12</v>
      </c>
      <c r="BV408" s="151">
        <v>71</v>
      </c>
      <c r="BW408" s="151">
        <v>20</v>
      </c>
      <c r="BX408" s="151">
        <v>23</v>
      </c>
      <c r="BY408" s="151"/>
      <c r="BZ408" s="151">
        <v>32</v>
      </c>
      <c r="CA408" s="151"/>
      <c r="CB408" s="151">
        <v>22</v>
      </c>
      <c r="CC408" s="151">
        <v>90</v>
      </c>
      <c r="CD408" s="151">
        <v>17</v>
      </c>
      <c r="CE408" s="151"/>
      <c r="CF408" s="151">
        <v>13</v>
      </c>
      <c r="CG408" s="151">
        <v>46</v>
      </c>
      <c r="CH408" s="151">
        <v>130</v>
      </c>
      <c r="CI408" s="151">
        <v>35</v>
      </c>
      <c r="CJ408" s="151">
        <v>161</v>
      </c>
      <c r="CK408" s="151">
        <v>161</v>
      </c>
      <c r="CL408" s="151">
        <v>31</v>
      </c>
      <c r="CM408" s="151">
        <v>102</v>
      </c>
      <c r="CN408" s="151">
        <v>15</v>
      </c>
      <c r="CO408" s="151">
        <v>5</v>
      </c>
      <c r="CP408" s="151">
        <v>83</v>
      </c>
      <c r="CQ408" s="151">
        <v>17</v>
      </c>
      <c r="CR408" s="151">
        <v>145</v>
      </c>
      <c r="CS408" s="151">
        <v>15</v>
      </c>
      <c r="CT408" s="151">
        <v>14</v>
      </c>
      <c r="CU408" s="151">
        <v>21</v>
      </c>
      <c r="CV408" s="151">
        <v>28</v>
      </c>
      <c r="CW408" s="151">
        <v>22</v>
      </c>
      <c r="CX408" s="151">
        <v>48</v>
      </c>
      <c r="CY408" s="151">
        <v>10</v>
      </c>
      <c r="CZ408" s="151">
        <v>15</v>
      </c>
      <c r="DA408" s="151">
        <v>162</v>
      </c>
      <c r="DB408" s="151">
        <v>30</v>
      </c>
      <c r="DC408" s="151">
        <v>55</v>
      </c>
      <c r="DD408" s="151">
        <v>94</v>
      </c>
      <c r="DE408" s="151">
        <v>12</v>
      </c>
      <c r="DF408" s="151">
        <v>15</v>
      </c>
      <c r="DG408" s="151">
        <v>6</v>
      </c>
      <c r="DH408" s="151">
        <v>99</v>
      </c>
      <c r="DI408" s="151">
        <v>53</v>
      </c>
      <c r="DJ408" s="151">
        <v>2</v>
      </c>
      <c r="DK408" s="151">
        <v>4</v>
      </c>
      <c r="DL408" s="151">
        <v>12</v>
      </c>
      <c r="DM408" s="151">
        <v>81</v>
      </c>
      <c r="DN408" s="151">
        <v>356</v>
      </c>
      <c r="DO408" s="151">
        <v>22</v>
      </c>
      <c r="DP408" s="151">
        <v>127</v>
      </c>
      <c r="DQ408" s="151">
        <v>64</v>
      </c>
      <c r="DR408" s="151">
        <v>66</v>
      </c>
      <c r="DS408" s="151">
        <v>255</v>
      </c>
      <c r="DT408" s="151">
        <v>192</v>
      </c>
      <c r="DU408" s="151">
        <v>4</v>
      </c>
      <c r="DV408" s="151">
        <v>53</v>
      </c>
      <c r="DW408" s="151">
        <v>48</v>
      </c>
      <c r="DX408" s="151">
        <v>79</v>
      </c>
      <c r="DY408" s="151">
        <v>88</v>
      </c>
      <c r="DZ408" s="151">
        <v>42</v>
      </c>
      <c r="EA408" s="151">
        <v>18</v>
      </c>
      <c r="EB408" s="151">
        <v>11</v>
      </c>
      <c r="EC408" s="151">
        <v>5</v>
      </c>
      <c r="ED408" s="151">
        <v>7</v>
      </c>
      <c r="EE408" s="151">
        <v>35</v>
      </c>
      <c r="EF408" s="151">
        <v>8</v>
      </c>
      <c r="EG408" s="151">
        <v>42</v>
      </c>
      <c r="EH408" s="151">
        <v>14</v>
      </c>
      <c r="EI408" s="151">
        <v>30</v>
      </c>
      <c r="EJ408" s="151">
        <v>32</v>
      </c>
      <c r="EK408" s="151">
        <v>37</v>
      </c>
      <c r="EL408" s="151">
        <v>18</v>
      </c>
      <c r="EM408" s="151">
        <v>2</v>
      </c>
      <c r="EN408" s="151">
        <v>48</v>
      </c>
      <c r="EO408" s="151">
        <v>58</v>
      </c>
      <c r="EP408" s="151">
        <v>8</v>
      </c>
      <c r="EQ408" s="151">
        <v>31</v>
      </c>
      <c r="ER408" s="151">
        <v>237</v>
      </c>
      <c r="ES408" s="151">
        <v>333</v>
      </c>
      <c r="ET408" s="151">
        <v>66</v>
      </c>
      <c r="EU408" s="151"/>
      <c r="EV408" s="151"/>
      <c r="EW408" s="151"/>
      <c r="EX408" s="151"/>
      <c r="EY408" s="151">
        <v>149</v>
      </c>
      <c r="EZ408" s="151">
        <v>45</v>
      </c>
      <c r="FA408" s="151">
        <v>120</v>
      </c>
      <c r="FB408" s="151">
        <v>182</v>
      </c>
      <c r="FC408" s="151">
        <v>107</v>
      </c>
      <c r="FD408" s="151">
        <v>146</v>
      </c>
      <c r="FE408" s="151">
        <v>79</v>
      </c>
      <c r="FF408" s="151">
        <v>305</v>
      </c>
      <c r="FG408" s="151">
        <v>569</v>
      </c>
      <c r="FH408" s="151">
        <v>143</v>
      </c>
      <c r="FI408" s="151"/>
      <c r="FJ408" s="151">
        <v>0</v>
      </c>
      <c r="FK408" s="151">
        <v>90</v>
      </c>
      <c r="FL408" s="151"/>
      <c r="FM408" s="151">
        <v>16</v>
      </c>
      <c r="FN408" s="151"/>
      <c r="FO408" s="151"/>
      <c r="FP408" s="151"/>
      <c r="FQ408" s="151">
        <v>25</v>
      </c>
      <c r="FR408" s="151">
        <v>44</v>
      </c>
      <c r="FS408" s="151">
        <v>16</v>
      </c>
      <c r="FT408" s="151">
        <v>17</v>
      </c>
      <c r="FU408" s="151"/>
      <c r="FV408" s="151">
        <v>27</v>
      </c>
      <c r="FW408" s="151">
        <v>41</v>
      </c>
      <c r="FX408" s="151">
        <v>3</v>
      </c>
      <c r="FY408" s="151">
        <v>139</v>
      </c>
      <c r="FZ408" s="151">
        <v>165</v>
      </c>
      <c r="GA408" s="151">
        <v>19</v>
      </c>
      <c r="GB408" s="151">
        <v>19</v>
      </c>
      <c r="GC408" s="151">
        <v>12</v>
      </c>
      <c r="GD408" s="151">
        <v>40</v>
      </c>
      <c r="GE408" s="151">
        <v>36</v>
      </c>
      <c r="GF408" s="151">
        <v>3</v>
      </c>
      <c r="GG408" s="151">
        <v>8</v>
      </c>
      <c r="GH408" s="151">
        <v>44</v>
      </c>
      <c r="GI408" s="151">
        <v>69</v>
      </c>
      <c r="GJ408" s="151">
        <v>70</v>
      </c>
      <c r="GK408" s="151">
        <v>125</v>
      </c>
      <c r="GL408" s="151">
        <v>39</v>
      </c>
      <c r="GM408" s="151">
        <v>22</v>
      </c>
      <c r="GN408" s="151">
        <v>19</v>
      </c>
      <c r="GO408" s="151">
        <v>71</v>
      </c>
      <c r="GP408" s="151">
        <v>30</v>
      </c>
      <c r="GQ408" s="151">
        <v>55</v>
      </c>
      <c r="GR408" s="151">
        <v>120</v>
      </c>
      <c r="GS408" s="151">
        <v>101</v>
      </c>
      <c r="GT408" s="151">
        <v>169</v>
      </c>
      <c r="GU408" s="151">
        <v>98</v>
      </c>
      <c r="GV408" s="151">
        <v>104</v>
      </c>
      <c r="GW408" s="151">
        <v>17</v>
      </c>
      <c r="GX408" s="151">
        <v>34</v>
      </c>
      <c r="GY408" s="151">
        <v>171</v>
      </c>
      <c r="GZ408" s="151">
        <v>14</v>
      </c>
      <c r="HA408" s="151">
        <v>101</v>
      </c>
      <c r="HB408" s="151">
        <v>49</v>
      </c>
      <c r="HC408" s="151">
        <v>132</v>
      </c>
      <c r="HD408" s="151">
        <v>35</v>
      </c>
      <c r="HE408" s="151">
        <v>12</v>
      </c>
      <c r="HF408" s="151">
        <v>63</v>
      </c>
      <c r="HG408" s="151">
        <v>64</v>
      </c>
      <c r="HH408" s="151">
        <v>145</v>
      </c>
      <c r="HI408" s="151">
        <v>79</v>
      </c>
      <c r="HJ408" s="151">
        <v>45</v>
      </c>
      <c r="HK408" s="151">
        <v>22</v>
      </c>
      <c r="HL408" s="151">
        <v>145</v>
      </c>
      <c r="HM408" s="151">
        <v>15</v>
      </c>
      <c r="HN408" s="151">
        <v>36</v>
      </c>
      <c r="HO408" s="151">
        <v>5</v>
      </c>
      <c r="HP408" s="151">
        <v>23</v>
      </c>
      <c r="HQ408" s="151">
        <v>7</v>
      </c>
      <c r="HR408" s="151">
        <v>19</v>
      </c>
      <c r="HS408" s="151">
        <v>15</v>
      </c>
      <c r="HT408" s="151"/>
      <c r="HU408" s="151">
        <v>20</v>
      </c>
      <c r="HV408" s="151">
        <v>146</v>
      </c>
      <c r="HW408" s="151">
        <v>10</v>
      </c>
      <c r="HX408" s="151">
        <v>309</v>
      </c>
      <c r="HY408" s="151">
        <v>71</v>
      </c>
      <c r="HZ408" s="151">
        <v>5</v>
      </c>
      <c r="IA408" s="151">
        <v>42</v>
      </c>
      <c r="IB408" s="151">
        <v>8</v>
      </c>
      <c r="IC408" s="151">
        <v>302</v>
      </c>
      <c r="ID408" s="151"/>
      <c r="IE408" s="151">
        <v>5608</v>
      </c>
      <c r="IF408" s="151">
        <v>63</v>
      </c>
      <c r="IG408" s="151"/>
      <c r="IH408" s="151">
        <v>10</v>
      </c>
      <c r="II408" s="151">
        <v>513</v>
      </c>
      <c r="IJ408" s="151">
        <v>23</v>
      </c>
      <c r="IK408" s="151">
        <v>23</v>
      </c>
      <c r="IL408" s="151">
        <v>108</v>
      </c>
      <c r="IM408" s="151">
        <v>580</v>
      </c>
      <c r="IN408" s="151">
        <v>292</v>
      </c>
      <c r="IO408" s="151">
        <v>38</v>
      </c>
      <c r="IP408" s="151">
        <v>51</v>
      </c>
      <c r="IQ408" s="151">
        <v>290</v>
      </c>
      <c r="IR408" s="151"/>
      <c r="IS408" s="151">
        <v>140</v>
      </c>
      <c r="IT408" s="151">
        <v>92</v>
      </c>
      <c r="IU408" s="151">
        <v>30</v>
      </c>
      <c r="IV408" s="151">
        <v>52</v>
      </c>
      <c r="IW408" s="151">
        <v>30</v>
      </c>
      <c r="IX408" s="151">
        <v>139</v>
      </c>
      <c r="IY408" s="151">
        <v>66</v>
      </c>
      <c r="IZ408" s="151">
        <v>11</v>
      </c>
      <c r="JA408" s="151">
        <v>82</v>
      </c>
      <c r="JB408" s="151">
        <v>121</v>
      </c>
      <c r="JC408" s="151">
        <v>62</v>
      </c>
      <c r="JD408" s="151"/>
      <c r="JE408" s="151"/>
      <c r="JF408" s="151"/>
      <c r="JG408" s="151">
        <v>51</v>
      </c>
      <c r="JH408" s="151">
        <v>344</v>
      </c>
      <c r="JI408" s="151">
        <v>58</v>
      </c>
      <c r="JJ408" s="151">
        <v>19</v>
      </c>
      <c r="JK408" s="151">
        <v>72</v>
      </c>
      <c r="JL408" s="151">
        <v>575</v>
      </c>
      <c r="JM408" s="151">
        <v>990</v>
      </c>
      <c r="JN408" s="151">
        <v>1190</v>
      </c>
      <c r="JO408" s="151">
        <v>1134</v>
      </c>
      <c r="JP408" s="151">
        <v>1011</v>
      </c>
      <c r="JQ408" s="151">
        <v>434</v>
      </c>
      <c r="JR408" s="151">
        <v>796</v>
      </c>
      <c r="JS408" s="151">
        <v>858</v>
      </c>
      <c r="JT408" s="151">
        <v>857</v>
      </c>
      <c r="JU408" s="151">
        <v>397</v>
      </c>
      <c r="JV408" s="151"/>
      <c r="JW408" s="151">
        <v>120</v>
      </c>
      <c r="JX408" s="151">
        <v>512</v>
      </c>
      <c r="JY408" s="151">
        <v>1016</v>
      </c>
      <c r="JZ408" s="151"/>
      <c r="KA408" s="151">
        <v>177</v>
      </c>
      <c r="KB408" s="151">
        <v>107</v>
      </c>
      <c r="KC408" s="151">
        <v>284</v>
      </c>
      <c r="KD408" s="151">
        <v>2601</v>
      </c>
      <c r="KE408" s="151">
        <v>139</v>
      </c>
      <c r="KF408" s="151">
        <v>15226</v>
      </c>
      <c r="KG408" s="151">
        <v>138</v>
      </c>
      <c r="KH408" s="151">
        <v>1681</v>
      </c>
      <c r="KI408" s="151">
        <v>947</v>
      </c>
      <c r="KJ408" s="151">
        <v>15</v>
      </c>
      <c r="KK408" s="151">
        <v>47</v>
      </c>
      <c r="KL408" s="151">
        <v>455</v>
      </c>
      <c r="KM408" s="151">
        <v>92</v>
      </c>
      <c r="KN408" s="151">
        <v>108</v>
      </c>
      <c r="KO408" s="151">
        <v>101</v>
      </c>
      <c r="KP408" s="151">
        <v>8</v>
      </c>
      <c r="KQ408" s="151">
        <v>87</v>
      </c>
      <c r="KR408" s="151">
        <v>34</v>
      </c>
      <c r="KS408" s="151">
        <v>663</v>
      </c>
      <c r="KT408" s="151">
        <v>274</v>
      </c>
      <c r="KU408" s="151">
        <v>45</v>
      </c>
      <c r="KV408" s="151">
        <v>49</v>
      </c>
      <c r="KW408" s="151">
        <v>159</v>
      </c>
      <c r="KX408" s="151">
        <v>2872</v>
      </c>
      <c r="KY408" s="151">
        <v>3886</v>
      </c>
      <c r="KZ408" s="151">
        <v>442</v>
      </c>
      <c r="LA408" s="151">
        <v>525</v>
      </c>
      <c r="LB408" s="151">
        <v>240</v>
      </c>
      <c r="LC408" s="151">
        <v>11</v>
      </c>
      <c r="LD408" s="151">
        <v>1719</v>
      </c>
      <c r="LE408" s="151">
        <v>2573</v>
      </c>
      <c r="LF408" s="151">
        <v>779</v>
      </c>
      <c r="LG408" s="151">
        <v>32051</v>
      </c>
      <c r="LH408" s="151">
        <v>255</v>
      </c>
      <c r="LI408" s="151">
        <v>547</v>
      </c>
      <c r="LJ408" s="151">
        <v>577</v>
      </c>
      <c r="LK408" s="151">
        <v>249</v>
      </c>
      <c r="LL408" s="151"/>
      <c r="LM408" s="151">
        <v>98</v>
      </c>
      <c r="LN408" s="151">
        <v>1316</v>
      </c>
      <c r="LO408" s="151">
        <v>49</v>
      </c>
      <c r="LP408" s="151">
        <v>468</v>
      </c>
      <c r="LQ408" s="151">
        <v>126</v>
      </c>
      <c r="LR408" s="151">
        <v>912</v>
      </c>
      <c r="LS408" s="151">
        <v>278</v>
      </c>
      <c r="LT408" s="151">
        <v>514</v>
      </c>
      <c r="LU408" s="151">
        <v>1859</v>
      </c>
      <c r="LV408" s="151">
        <v>161</v>
      </c>
      <c r="LW408" s="151">
        <v>150</v>
      </c>
      <c r="LX408" s="151">
        <v>1180</v>
      </c>
      <c r="LY408" s="151">
        <v>702</v>
      </c>
      <c r="LZ408" s="151">
        <v>261</v>
      </c>
      <c r="MA408" s="151">
        <v>321</v>
      </c>
      <c r="MB408" s="151">
        <v>260</v>
      </c>
      <c r="MC408" s="151">
        <v>11</v>
      </c>
      <c r="MD408" s="151">
        <v>42</v>
      </c>
      <c r="ME408" s="151">
        <v>117</v>
      </c>
      <c r="MF408" s="151">
        <v>218</v>
      </c>
      <c r="MG408" s="151">
        <v>2114</v>
      </c>
      <c r="MH408" s="151">
        <v>665</v>
      </c>
      <c r="MI408" s="151">
        <v>286</v>
      </c>
      <c r="MJ408" s="151">
        <v>48</v>
      </c>
      <c r="MK408" s="151">
        <v>31</v>
      </c>
      <c r="ML408" s="151">
        <v>294</v>
      </c>
      <c r="MM408" s="151">
        <v>34</v>
      </c>
      <c r="MN408" s="151">
        <v>5</v>
      </c>
      <c r="MO408" s="151">
        <v>29</v>
      </c>
      <c r="MP408" s="151">
        <v>108</v>
      </c>
      <c r="MQ408" s="151"/>
      <c r="MR408" s="151">
        <v>429</v>
      </c>
      <c r="MS408" s="151">
        <v>106</v>
      </c>
      <c r="MT408" s="151"/>
      <c r="MU408" s="151"/>
      <c r="MV408" s="151"/>
      <c r="MW408" s="151"/>
      <c r="MX408" s="151"/>
      <c r="MY408" s="151"/>
      <c r="MZ408" s="151"/>
      <c r="NA408" s="151"/>
      <c r="NB408" s="151">
        <v>268</v>
      </c>
      <c r="NC408" s="151">
        <v>25</v>
      </c>
      <c r="ND408" s="151"/>
      <c r="NE408" s="151"/>
      <c r="NF408" s="151"/>
      <c r="NG408" s="151">
        <v>32</v>
      </c>
      <c r="NH408" s="151">
        <v>51</v>
      </c>
      <c r="NI408" s="151">
        <v>171</v>
      </c>
      <c r="NJ408" s="151">
        <v>88</v>
      </c>
      <c r="NK408" s="151"/>
      <c r="NL408" s="151">
        <v>36</v>
      </c>
      <c r="NM408" s="151">
        <v>67</v>
      </c>
      <c r="NN408" s="151">
        <v>131</v>
      </c>
      <c r="NO408" s="151">
        <v>666</v>
      </c>
      <c r="NP408" s="151">
        <v>1074</v>
      </c>
      <c r="NQ408" s="151">
        <v>764</v>
      </c>
      <c r="NR408" s="151">
        <v>103</v>
      </c>
      <c r="NS408" s="151">
        <v>102</v>
      </c>
      <c r="NT408" s="151">
        <v>48</v>
      </c>
      <c r="NU408" s="151">
        <v>51</v>
      </c>
      <c r="NV408" s="151">
        <v>58</v>
      </c>
      <c r="NW408" s="151">
        <v>53</v>
      </c>
      <c r="NX408" s="151">
        <v>4276</v>
      </c>
      <c r="NY408" s="151">
        <v>10</v>
      </c>
      <c r="NZ408" s="151">
        <v>30</v>
      </c>
      <c r="OA408" s="151"/>
      <c r="OB408" s="151"/>
      <c r="OC408" s="151"/>
      <c r="OD408" s="151"/>
      <c r="OE408" s="151">
        <v>11756</v>
      </c>
      <c r="OF408" s="151">
        <v>2797</v>
      </c>
      <c r="OG408" s="151">
        <v>8</v>
      </c>
      <c r="OH408" s="151"/>
      <c r="OI408" s="151"/>
      <c r="OJ408" s="151"/>
      <c r="OK408" s="151"/>
      <c r="OL408" s="151"/>
      <c r="OM408" s="151"/>
      <c r="ON408" s="151"/>
      <c r="OO408" s="152"/>
      <c r="OP408" s="142">
        <v>142489</v>
      </c>
      <c r="OQ408" s="153">
        <v>110221</v>
      </c>
      <c r="OR408" s="151"/>
      <c r="OS408" s="151">
        <v>7711</v>
      </c>
      <c r="OT408" s="151"/>
      <c r="OU408" s="151"/>
      <c r="OV408" s="151"/>
      <c r="OW408" s="151"/>
      <c r="OX408" s="151">
        <v>-260421</v>
      </c>
      <c r="OY408" s="151"/>
      <c r="OZ408" s="151"/>
      <c r="PA408" s="151"/>
      <c r="PB408" s="151"/>
      <c r="PC408" s="151"/>
      <c r="PD408" s="151"/>
      <c r="PE408" s="151"/>
      <c r="PF408" s="151"/>
      <c r="PG408" s="151"/>
      <c r="PH408" s="151"/>
      <c r="PI408" s="151"/>
      <c r="PJ408" s="154"/>
      <c r="PK408" s="142">
        <v>-142489</v>
      </c>
      <c r="PL408" s="142"/>
    </row>
    <row r="409" spans="1:428" ht="15.75" thickBot="1" x14ac:dyDescent="0.3">
      <c r="A409" s="156" t="s">
        <v>700</v>
      </c>
      <c r="B409" s="157" t="s">
        <v>748</v>
      </c>
      <c r="C409" s="147" t="s">
        <v>701</v>
      </c>
      <c r="D409" s="153"/>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c r="AB409" s="151"/>
      <c r="AC409" s="151"/>
      <c r="AD409" s="151"/>
      <c r="AE409" s="151"/>
      <c r="AF409" s="151"/>
      <c r="AG409" s="151"/>
      <c r="AH409" s="151"/>
      <c r="AI409" s="151"/>
      <c r="AJ409" s="151"/>
      <c r="AK409" s="151"/>
      <c r="AL409" s="151"/>
      <c r="AM409" s="151"/>
      <c r="AN409" s="151"/>
      <c r="AO409" s="151"/>
      <c r="AP409" s="151"/>
      <c r="AQ409" s="151"/>
      <c r="AR409" s="151"/>
      <c r="AS409" s="151"/>
      <c r="AT409" s="151"/>
      <c r="AU409" s="151"/>
      <c r="AV409" s="151"/>
      <c r="AW409" s="151"/>
      <c r="AX409" s="151"/>
      <c r="AY409" s="151"/>
      <c r="AZ409" s="151"/>
      <c r="BA409" s="151"/>
      <c r="BB409" s="151"/>
      <c r="BC409" s="151"/>
      <c r="BD409" s="151"/>
      <c r="BE409" s="151"/>
      <c r="BF409" s="151"/>
      <c r="BG409" s="151"/>
      <c r="BH409" s="151"/>
      <c r="BI409" s="151"/>
      <c r="BJ409" s="151"/>
      <c r="BK409" s="151"/>
      <c r="BL409" s="151"/>
      <c r="BM409" s="151"/>
      <c r="BN409" s="151"/>
      <c r="BO409" s="151"/>
      <c r="BP409" s="151"/>
      <c r="BQ409" s="151"/>
      <c r="BR409" s="151"/>
      <c r="BS409" s="151"/>
      <c r="BT409" s="151"/>
      <c r="BU409" s="151"/>
      <c r="BV409" s="151"/>
      <c r="BW409" s="151"/>
      <c r="BX409" s="151"/>
      <c r="BY409" s="151"/>
      <c r="BZ409" s="151"/>
      <c r="CA409" s="151"/>
      <c r="CB409" s="151"/>
      <c r="CC409" s="151"/>
      <c r="CD409" s="151"/>
      <c r="CE409" s="151"/>
      <c r="CF409" s="151"/>
      <c r="CG409" s="151"/>
      <c r="CH409" s="151"/>
      <c r="CI409" s="151"/>
      <c r="CJ409" s="151"/>
      <c r="CK409" s="151"/>
      <c r="CL409" s="151"/>
      <c r="CM409" s="151"/>
      <c r="CN409" s="151"/>
      <c r="CO409" s="151"/>
      <c r="CP409" s="151"/>
      <c r="CQ409" s="151"/>
      <c r="CR409" s="151"/>
      <c r="CS409" s="151"/>
      <c r="CT409" s="151"/>
      <c r="CU409" s="151"/>
      <c r="CV409" s="151"/>
      <c r="CW409" s="151"/>
      <c r="CX409" s="151"/>
      <c r="CY409" s="151"/>
      <c r="CZ409" s="151"/>
      <c r="DA409" s="151"/>
      <c r="DB409" s="151"/>
      <c r="DC409" s="151"/>
      <c r="DD409" s="151"/>
      <c r="DE409" s="151"/>
      <c r="DF409" s="151"/>
      <c r="DG409" s="151"/>
      <c r="DH409" s="151"/>
      <c r="DI409" s="151"/>
      <c r="DJ409" s="151"/>
      <c r="DK409" s="151"/>
      <c r="DL409" s="151"/>
      <c r="DM409" s="151"/>
      <c r="DN409" s="151"/>
      <c r="DO409" s="151"/>
      <c r="DP409" s="151"/>
      <c r="DQ409" s="151"/>
      <c r="DR409" s="151"/>
      <c r="DS409" s="151"/>
      <c r="DT409" s="151"/>
      <c r="DU409" s="151"/>
      <c r="DV409" s="151"/>
      <c r="DW409" s="151"/>
      <c r="DX409" s="151"/>
      <c r="DY409" s="151"/>
      <c r="DZ409" s="151"/>
      <c r="EA409" s="151"/>
      <c r="EB409" s="151"/>
      <c r="EC409" s="151"/>
      <c r="ED409" s="151"/>
      <c r="EE409" s="151"/>
      <c r="EF409" s="151"/>
      <c r="EG409" s="151"/>
      <c r="EH409" s="151"/>
      <c r="EI409" s="151"/>
      <c r="EJ409" s="151"/>
      <c r="EK409" s="151"/>
      <c r="EL409" s="151"/>
      <c r="EM409" s="151"/>
      <c r="EN409" s="151"/>
      <c r="EO409" s="151"/>
      <c r="EP409" s="151"/>
      <c r="EQ409" s="151"/>
      <c r="ER409" s="151"/>
      <c r="ES409" s="151"/>
      <c r="ET409" s="151"/>
      <c r="EU409" s="151"/>
      <c r="EV409" s="151"/>
      <c r="EW409" s="151"/>
      <c r="EX409" s="151"/>
      <c r="EY409" s="151"/>
      <c r="EZ409" s="151"/>
      <c r="FA409" s="151"/>
      <c r="FB409" s="151"/>
      <c r="FC409" s="151"/>
      <c r="FD409" s="151"/>
      <c r="FE409" s="151"/>
      <c r="FF409" s="151"/>
      <c r="FG409" s="151"/>
      <c r="FH409" s="151"/>
      <c r="FI409" s="151"/>
      <c r="FJ409" s="151"/>
      <c r="FK409" s="151"/>
      <c r="FL409" s="151"/>
      <c r="FM409" s="151"/>
      <c r="FN409" s="151"/>
      <c r="FO409" s="151"/>
      <c r="FP409" s="151"/>
      <c r="FQ409" s="151"/>
      <c r="FR409" s="151"/>
      <c r="FS409" s="151"/>
      <c r="FT409" s="151"/>
      <c r="FU409" s="151"/>
      <c r="FV409" s="151"/>
      <c r="FW409" s="151"/>
      <c r="FX409" s="151"/>
      <c r="FY409" s="151"/>
      <c r="FZ409" s="151"/>
      <c r="GA409" s="151"/>
      <c r="GB409" s="151"/>
      <c r="GC409" s="151"/>
      <c r="GD409" s="151"/>
      <c r="GE409" s="151"/>
      <c r="GF409" s="151"/>
      <c r="GG409" s="151"/>
      <c r="GH409" s="151"/>
      <c r="GI409" s="151"/>
      <c r="GJ409" s="151"/>
      <c r="GK409" s="151"/>
      <c r="GL409" s="151"/>
      <c r="GM409" s="151"/>
      <c r="GN409" s="151"/>
      <c r="GO409" s="151"/>
      <c r="GP409" s="151"/>
      <c r="GQ409" s="151"/>
      <c r="GR409" s="151"/>
      <c r="GS409" s="151"/>
      <c r="GT409" s="151"/>
      <c r="GU409" s="151"/>
      <c r="GV409" s="151"/>
      <c r="GW409" s="151"/>
      <c r="GX409" s="151"/>
      <c r="GY409" s="151"/>
      <c r="GZ409" s="151"/>
      <c r="HA409" s="151"/>
      <c r="HB409" s="151"/>
      <c r="HC409" s="151"/>
      <c r="HD409" s="151"/>
      <c r="HE409" s="151"/>
      <c r="HF409" s="151"/>
      <c r="HG409" s="151"/>
      <c r="HH409" s="151"/>
      <c r="HI409" s="151"/>
      <c r="HJ409" s="151"/>
      <c r="HK409" s="151"/>
      <c r="HL409" s="151"/>
      <c r="HM409" s="151"/>
      <c r="HN409" s="151"/>
      <c r="HO409" s="151"/>
      <c r="HP409" s="151"/>
      <c r="HQ409" s="151"/>
      <c r="HR409" s="151"/>
      <c r="HS409" s="151"/>
      <c r="HT409" s="151"/>
      <c r="HU409" s="151"/>
      <c r="HV409" s="151"/>
      <c r="HW409" s="151"/>
      <c r="HX409" s="151"/>
      <c r="HY409" s="151"/>
      <c r="HZ409" s="151"/>
      <c r="IA409" s="151"/>
      <c r="IB409" s="151"/>
      <c r="IC409" s="151"/>
      <c r="ID409" s="151"/>
      <c r="IE409" s="151"/>
      <c r="IF409" s="151"/>
      <c r="IG409" s="151"/>
      <c r="IH409" s="151"/>
      <c r="II409" s="151"/>
      <c r="IJ409" s="151"/>
      <c r="IK409" s="151"/>
      <c r="IL409" s="151"/>
      <c r="IM409" s="151"/>
      <c r="IN409" s="151"/>
      <c r="IO409" s="151"/>
      <c r="IP409" s="151"/>
      <c r="IQ409" s="151"/>
      <c r="IR409" s="151"/>
      <c r="IS409" s="151"/>
      <c r="IT409" s="151"/>
      <c r="IU409" s="151"/>
      <c r="IV409" s="151"/>
      <c r="IW409" s="151"/>
      <c r="IX409" s="151"/>
      <c r="IY409" s="151"/>
      <c r="IZ409" s="151"/>
      <c r="JA409" s="151"/>
      <c r="JB409" s="151"/>
      <c r="JC409" s="151"/>
      <c r="JD409" s="151"/>
      <c r="JE409" s="151"/>
      <c r="JF409" s="151"/>
      <c r="JG409" s="151"/>
      <c r="JH409" s="151"/>
      <c r="JI409" s="151"/>
      <c r="JJ409" s="151"/>
      <c r="JK409" s="151"/>
      <c r="JL409" s="151"/>
      <c r="JM409" s="151"/>
      <c r="JN409" s="151"/>
      <c r="JO409" s="151"/>
      <c r="JP409" s="151"/>
      <c r="JQ409" s="151"/>
      <c r="JR409" s="151"/>
      <c r="JS409" s="151"/>
      <c r="JT409" s="151"/>
      <c r="JU409" s="151"/>
      <c r="JV409" s="151"/>
      <c r="JW409" s="151"/>
      <c r="JX409" s="151"/>
      <c r="JY409" s="151"/>
      <c r="JZ409" s="151"/>
      <c r="KA409" s="151"/>
      <c r="KB409" s="151"/>
      <c r="KC409" s="151"/>
      <c r="KD409" s="151"/>
      <c r="KE409" s="151"/>
      <c r="KF409" s="151"/>
      <c r="KG409" s="151"/>
      <c r="KH409" s="151"/>
      <c r="KI409" s="151"/>
      <c r="KJ409" s="151"/>
      <c r="KK409" s="151"/>
      <c r="KL409" s="151"/>
      <c r="KM409" s="151"/>
      <c r="KN409" s="151"/>
      <c r="KO409" s="151"/>
      <c r="KP409" s="151"/>
      <c r="KQ409" s="151"/>
      <c r="KR409" s="151"/>
      <c r="KS409" s="151"/>
      <c r="KT409" s="151"/>
      <c r="KU409" s="151"/>
      <c r="KV409" s="151"/>
      <c r="KW409" s="151"/>
      <c r="KX409" s="151"/>
      <c r="KY409" s="151"/>
      <c r="KZ409" s="151"/>
      <c r="LA409" s="151"/>
      <c r="LB409" s="151"/>
      <c r="LC409" s="151"/>
      <c r="LD409" s="151"/>
      <c r="LE409" s="151"/>
      <c r="LF409" s="151"/>
      <c r="LG409" s="151"/>
      <c r="LH409" s="151"/>
      <c r="LI409" s="151"/>
      <c r="LJ409" s="151"/>
      <c r="LK409" s="151"/>
      <c r="LL409" s="151"/>
      <c r="LM409" s="151"/>
      <c r="LN409" s="151"/>
      <c r="LO409" s="151"/>
      <c r="LP409" s="151"/>
      <c r="LQ409" s="151"/>
      <c r="LR409" s="151"/>
      <c r="LS409" s="151"/>
      <c r="LT409" s="151"/>
      <c r="LU409" s="151"/>
      <c r="LV409" s="151"/>
      <c r="LW409" s="151"/>
      <c r="LX409" s="151"/>
      <c r="LY409" s="151"/>
      <c r="LZ409" s="151"/>
      <c r="MA409" s="151"/>
      <c r="MB409" s="151"/>
      <c r="MC409" s="151"/>
      <c r="MD409" s="151"/>
      <c r="ME409" s="151"/>
      <c r="MF409" s="151"/>
      <c r="MG409" s="151"/>
      <c r="MH409" s="151"/>
      <c r="MI409" s="151"/>
      <c r="MJ409" s="151"/>
      <c r="MK409" s="151"/>
      <c r="ML409" s="151"/>
      <c r="MM409" s="151"/>
      <c r="MN409" s="151"/>
      <c r="MO409" s="151"/>
      <c r="MP409" s="151"/>
      <c r="MQ409" s="151"/>
      <c r="MR409" s="151"/>
      <c r="MS409" s="151"/>
      <c r="MT409" s="151"/>
      <c r="MU409" s="151"/>
      <c r="MV409" s="151"/>
      <c r="MW409" s="151"/>
      <c r="MX409" s="151"/>
      <c r="MY409" s="151"/>
      <c r="MZ409" s="151"/>
      <c r="NA409" s="151"/>
      <c r="NB409" s="151"/>
      <c r="NC409" s="151"/>
      <c r="ND409" s="151"/>
      <c r="NE409" s="151"/>
      <c r="NF409" s="151"/>
      <c r="NG409" s="151"/>
      <c r="NH409" s="151"/>
      <c r="NI409" s="151"/>
      <c r="NJ409" s="151"/>
      <c r="NK409" s="151"/>
      <c r="NL409" s="151"/>
      <c r="NM409" s="151"/>
      <c r="NN409" s="151"/>
      <c r="NO409" s="151"/>
      <c r="NP409" s="151"/>
      <c r="NQ409" s="151"/>
      <c r="NR409" s="151"/>
      <c r="NS409" s="151"/>
      <c r="NT409" s="151"/>
      <c r="NU409" s="151"/>
      <c r="NV409" s="151"/>
      <c r="NW409" s="151"/>
      <c r="NX409" s="151"/>
      <c r="NY409" s="151"/>
      <c r="NZ409" s="151"/>
      <c r="OA409" s="151"/>
      <c r="OB409" s="151"/>
      <c r="OC409" s="151"/>
      <c r="OD409" s="151"/>
      <c r="OE409" s="151"/>
      <c r="OF409" s="151"/>
      <c r="OG409" s="151"/>
      <c r="OH409" s="151"/>
      <c r="OI409" s="151"/>
      <c r="OJ409" s="151"/>
      <c r="OK409" s="151"/>
      <c r="OL409" s="151"/>
      <c r="OM409" s="151"/>
      <c r="ON409" s="151"/>
      <c r="OO409" s="152"/>
      <c r="OP409" s="142"/>
      <c r="OQ409" s="153">
        <v>-200997</v>
      </c>
      <c r="OR409" s="151"/>
      <c r="OS409" s="151"/>
      <c r="OT409" s="151"/>
      <c r="OU409" s="151"/>
      <c r="OV409" s="151"/>
      <c r="OW409" s="151">
        <v>204439</v>
      </c>
      <c r="OX409" s="151">
        <v>26</v>
      </c>
      <c r="OY409" s="151"/>
      <c r="OZ409" s="151"/>
      <c r="PA409" s="151"/>
      <c r="PB409" s="151"/>
      <c r="PC409" s="151"/>
      <c r="PD409" s="151"/>
      <c r="PE409" s="151"/>
      <c r="PF409" s="151"/>
      <c r="PG409" s="151"/>
      <c r="PH409" s="151"/>
      <c r="PI409" s="151"/>
      <c r="PJ409" s="154"/>
      <c r="PK409" s="142">
        <v>3468</v>
      </c>
      <c r="PL409" s="142">
        <v>3468</v>
      </c>
    </row>
    <row r="410" spans="1:428" ht="15.75" thickBot="1" x14ac:dyDescent="0.3">
      <c r="A410" s="174" t="s">
        <v>702</v>
      </c>
      <c r="B410" s="175"/>
      <c r="C410" s="176" t="s">
        <v>582</v>
      </c>
      <c r="D410" s="177">
        <v>20547</v>
      </c>
      <c r="E410" s="178">
        <v>48075</v>
      </c>
      <c r="F410" s="178">
        <v>10655</v>
      </c>
      <c r="G410" s="178">
        <v>11723</v>
      </c>
      <c r="H410" s="178">
        <v>9659</v>
      </c>
      <c r="I410" s="178">
        <v>17494</v>
      </c>
      <c r="J410" s="178">
        <v>28922</v>
      </c>
      <c r="K410" s="178">
        <v>60750</v>
      </c>
      <c r="L410" s="178">
        <v>38756</v>
      </c>
      <c r="M410" s="178">
        <v>10294</v>
      </c>
      <c r="N410" s="178">
        <v>8774</v>
      </c>
      <c r="O410" s="178">
        <v>2043</v>
      </c>
      <c r="P410" s="178">
        <v>5023</v>
      </c>
      <c r="Q410" s="178">
        <v>90340</v>
      </c>
      <c r="R410" s="178">
        <v>17625</v>
      </c>
      <c r="S410" s="178">
        <v>6533</v>
      </c>
      <c r="T410" s="178">
        <v>9057</v>
      </c>
      <c r="U410" s="178">
        <v>7486</v>
      </c>
      <c r="V410" s="178">
        <v>8713</v>
      </c>
      <c r="W410" s="178">
        <v>13977</v>
      </c>
      <c r="X410" s="178">
        <v>41258</v>
      </c>
      <c r="Y410" s="178">
        <v>129856</v>
      </c>
      <c r="Z410" s="178">
        <v>24364</v>
      </c>
      <c r="AA410" s="178">
        <v>5435</v>
      </c>
      <c r="AB410" s="178">
        <v>15902</v>
      </c>
      <c r="AC410" s="178">
        <v>41302</v>
      </c>
      <c r="AD410" s="178">
        <v>99259</v>
      </c>
      <c r="AE410" s="178">
        <v>36609</v>
      </c>
      <c r="AF410" s="178">
        <v>80370</v>
      </c>
      <c r="AG410" s="178">
        <v>34151</v>
      </c>
      <c r="AH410" s="178">
        <v>142028</v>
      </c>
      <c r="AI410" s="178">
        <v>27670</v>
      </c>
      <c r="AJ410" s="178">
        <v>49071</v>
      </c>
      <c r="AK410" s="178">
        <v>32853</v>
      </c>
      <c r="AL410" s="178">
        <v>118749</v>
      </c>
      <c r="AM410" s="178">
        <v>64811</v>
      </c>
      <c r="AN410" s="178">
        <v>23775</v>
      </c>
      <c r="AO410" s="178">
        <v>15764</v>
      </c>
      <c r="AP410" s="178">
        <v>16331</v>
      </c>
      <c r="AQ410" s="178">
        <v>16854</v>
      </c>
      <c r="AR410" s="178">
        <v>4049</v>
      </c>
      <c r="AS410" s="178">
        <v>14355</v>
      </c>
      <c r="AT410" s="178">
        <v>3779</v>
      </c>
      <c r="AU410" s="178">
        <v>20140</v>
      </c>
      <c r="AV410" s="178">
        <v>3128</v>
      </c>
      <c r="AW410" s="178">
        <v>6406</v>
      </c>
      <c r="AX410" s="178">
        <v>4060</v>
      </c>
      <c r="AY410" s="178">
        <v>1662</v>
      </c>
      <c r="AZ410" s="178">
        <v>2776</v>
      </c>
      <c r="BA410" s="178">
        <v>2345</v>
      </c>
      <c r="BB410" s="178">
        <v>3076</v>
      </c>
      <c r="BC410" s="178">
        <v>2669</v>
      </c>
      <c r="BD410" s="178">
        <v>66892</v>
      </c>
      <c r="BE410" s="178">
        <v>16116</v>
      </c>
      <c r="BF410" s="178">
        <v>5092</v>
      </c>
      <c r="BG410" s="178">
        <v>2109</v>
      </c>
      <c r="BH410" s="178">
        <v>20353</v>
      </c>
      <c r="BI410" s="178">
        <v>7168</v>
      </c>
      <c r="BJ410" s="178">
        <v>17974</v>
      </c>
      <c r="BK410" s="178">
        <v>9517</v>
      </c>
      <c r="BL410" s="178">
        <v>10028</v>
      </c>
      <c r="BM410" s="178">
        <v>7534</v>
      </c>
      <c r="BN410" s="178">
        <v>4907</v>
      </c>
      <c r="BO410" s="178">
        <v>8403</v>
      </c>
      <c r="BP410" s="178">
        <v>6605</v>
      </c>
      <c r="BQ410" s="178">
        <v>4979</v>
      </c>
      <c r="BR410" s="178">
        <v>30413</v>
      </c>
      <c r="BS410" s="178">
        <v>25417</v>
      </c>
      <c r="BT410" s="178">
        <v>4167</v>
      </c>
      <c r="BU410" s="178">
        <v>4712</v>
      </c>
      <c r="BV410" s="178">
        <v>11766</v>
      </c>
      <c r="BW410" s="178">
        <v>5652</v>
      </c>
      <c r="BX410" s="178">
        <v>5371</v>
      </c>
      <c r="BY410" s="178">
        <v>18403</v>
      </c>
      <c r="BZ410" s="178">
        <v>17578</v>
      </c>
      <c r="CA410" s="178">
        <v>13424</v>
      </c>
      <c r="CB410" s="178">
        <v>3093</v>
      </c>
      <c r="CC410" s="178">
        <v>14074</v>
      </c>
      <c r="CD410" s="178">
        <v>3125</v>
      </c>
      <c r="CE410" s="178">
        <v>3139</v>
      </c>
      <c r="CF410" s="178">
        <v>6749</v>
      </c>
      <c r="CG410" s="178">
        <v>8208</v>
      </c>
      <c r="CH410" s="178">
        <v>15243</v>
      </c>
      <c r="CI410" s="178">
        <v>5165</v>
      </c>
      <c r="CJ410" s="178">
        <v>19978</v>
      </c>
      <c r="CK410" s="178">
        <v>11308</v>
      </c>
      <c r="CL410" s="178">
        <v>3346</v>
      </c>
      <c r="CM410" s="178">
        <v>19452</v>
      </c>
      <c r="CN410" s="178">
        <v>2586</v>
      </c>
      <c r="CO410" s="178">
        <v>734</v>
      </c>
      <c r="CP410" s="178">
        <v>11588</v>
      </c>
      <c r="CQ410" s="178">
        <v>2549</v>
      </c>
      <c r="CR410" s="178">
        <v>20164</v>
      </c>
      <c r="CS410" s="178">
        <v>3454</v>
      </c>
      <c r="CT410" s="178">
        <v>3545</v>
      </c>
      <c r="CU410" s="178">
        <v>4485</v>
      </c>
      <c r="CV410" s="178">
        <v>4349</v>
      </c>
      <c r="CW410" s="178">
        <v>5228</v>
      </c>
      <c r="CX410" s="178">
        <v>7382</v>
      </c>
      <c r="CY410" s="178">
        <v>1837</v>
      </c>
      <c r="CZ410" s="178">
        <v>2738</v>
      </c>
      <c r="DA410" s="178">
        <v>19409</v>
      </c>
      <c r="DB410" s="178">
        <v>5960</v>
      </c>
      <c r="DC410" s="178">
        <v>10379</v>
      </c>
      <c r="DD410" s="178">
        <v>18740</v>
      </c>
      <c r="DE410" s="178">
        <v>1892</v>
      </c>
      <c r="DF410" s="178">
        <v>4163</v>
      </c>
      <c r="DG410" s="178">
        <v>1586</v>
      </c>
      <c r="DH410" s="178">
        <v>13595</v>
      </c>
      <c r="DI410" s="178">
        <v>7189</v>
      </c>
      <c r="DJ410" s="178">
        <v>967</v>
      </c>
      <c r="DK410" s="178">
        <v>1271</v>
      </c>
      <c r="DL410" s="178">
        <v>2497</v>
      </c>
      <c r="DM410" s="178">
        <v>2118</v>
      </c>
      <c r="DN410" s="178">
        <v>7884</v>
      </c>
      <c r="DO410" s="178">
        <v>1530</v>
      </c>
      <c r="DP410" s="178">
        <v>12433</v>
      </c>
      <c r="DQ410" s="178">
        <v>5675</v>
      </c>
      <c r="DR410" s="178">
        <v>7836</v>
      </c>
      <c r="DS410" s="178">
        <v>11645</v>
      </c>
      <c r="DT410" s="178">
        <v>13733</v>
      </c>
      <c r="DU410" s="178">
        <v>755</v>
      </c>
      <c r="DV410" s="178">
        <v>2539</v>
      </c>
      <c r="DW410" s="178">
        <v>2529</v>
      </c>
      <c r="DX410" s="178">
        <v>3582</v>
      </c>
      <c r="DY410" s="178">
        <v>4565</v>
      </c>
      <c r="DZ410" s="178">
        <v>3103</v>
      </c>
      <c r="EA410" s="178">
        <v>4089</v>
      </c>
      <c r="EB410" s="178">
        <v>1046</v>
      </c>
      <c r="EC410" s="178">
        <v>469</v>
      </c>
      <c r="ED410" s="178">
        <v>619</v>
      </c>
      <c r="EE410" s="178">
        <v>6210</v>
      </c>
      <c r="EF410" s="178">
        <v>1587</v>
      </c>
      <c r="EG410" s="178">
        <v>9700</v>
      </c>
      <c r="EH410" s="178">
        <v>2348</v>
      </c>
      <c r="EI410" s="178">
        <v>6253</v>
      </c>
      <c r="EJ410" s="178">
        <v>6538</v>
      </c>
      <c r="EK410" s="178">
        <v>5403</v>
      </c>
      <c r="EL410" s="178">
        <v>4812</v>
      </c>
      <c r="EM410" s="178">
        <v>617</v>
      </c>
      <c r="EN410" s="178">
        <v>7451</v>
      </c>
      <c r="EO410" s="178">
        <v>6369</v>
      </c>
      <c r="EP410" s="178">
        <v>1540</v>
      </c>
      <c r="EQ410" s="178">
        <v>6192</v>
      </c>
      <c r="ER410" s="178">
        <v>27419</v>
      </c>
      <c r="ES410" s="178">
        <v>156789</v>
      </c>
      <c r="ET410" s="178">
        <v>20478</v>
      </c>
      <c r="EU410" s="178">
        <v>10647</v>
      </c>
      <c r="EV410" s="178">
        <v>8096</v>
      </c>
      <c r="EW410" s="178">
        <v>4156</v>
      </c>
      <c r="EX410" s="178">
        <v>11540</v>
      </c>
      <c r="EY410" s="178">
        <v>30009</v>
      </c>
      <c r="EZ410" s="178">
        <v>16812</v>
      </c>
      <c r="FA410" s="178">
        <v>29098</v>
      </c>
      <c r="FB410" s="178">
        <v>23452</v>
      </c>
      <c r="FC410" s="178">
        <v>26383</v>
      </c>
      <c r="FD410" s="178">
        <v>45350</v>
      </c>
      <c r="FE410" s="178">
        <v>20735</v>
      </c>
      <c r="FF410" s="178">
        <v>73482</v>
      </c>
      <c r="FG410" s="178">
        <v>27485</v>
      </c>
      <c r="FH410" s="178">
        <v>18996</v>
      </c>
      <c r="FI410" s="178">
        <v>8999</v>
      </c>
      <c r="FJ410" s="178">
        <v>6683</v>
      </c>
      <c r="FK410" s="178">
        <v>9664</v>
      </c>
      <c r="FL410" s="178">
        <v>13272</v>
      </c>
      <c r="FM410" s="178">
        <v>7725</v>
      </c>
      <c r="FN410" s="178">
        <v>3775</v>
      </c>
      <c r="FO410" s="178">
        <v>3965</v>
      </c>
      <c r="FP410" s="178">
        <v>5903</v>
      </c>
      <c r="FQ410" s="178">
        <v>8318</v>
      </c>
      <c r="FR410" s="178">
        <v>8062</v>
      </c>
      <c r="FS410" s="178">
        <v>2474</v>
      </c>
      <c r="FT410" s="178">
        <v>2981</v>
      </c>
      <c r="FU410" s="178">
        <v>2365</v>
      </c>
      <c r="FV410" s="178">
        <v>4226</v>
      </c>
      <c r="FW410" s="178">
        <v>11834</v>
      </c>
      <c r="FX410" s="178">
        <v>6887</v>
      </c>
      <c r="FY410" s="178">
        <v>14499</v>
      </c>
      <c r="FZ410" s="178">
        <v>13673</v>
      </c>
      <c r="GA410" s="178">
        <v>2141</v>
      </c>
      <c r="GB410" s="178">
        <v>2281</v>
      </c>
      <c r="GC410" s="178">
        <v>2382</v>
      </c>
      <c r="GD410" s="178">
        <v>6222</v>
      </c>
      <c r="GE410" s="178">
        <v>5506</v>
      </c>
      <c r="GF410" s="178">
        <v>770</v>
      </c>
      <c r="GG410" s="178">
        <v>2345</v>
      </c>
      <c r="GH410" s="178">
        <v>7676</v>
      </c>
      <c r="GI410" s="178">
        <v>13854</v>
      </c>
      <c r="GJ410" s="178">
        <v>16931</v>
      </c>
      <c r="GK410" s="178">
        <v>26956</v>
      </c>
      <c r="GL410" s="178">
        <v>12890</v>
      </c>
      <c r="GM410" s="178">
        <v>7482</v>
      </c>
      <c r="GN410" s="178">
        <v>8056</v>
      </c>
      <c r="GO410" s="178">
        <v>29262</v>
      </c>
      <c r="GP410" s="178">
        <v>7132</v>
      </c>
      <c r="GQ410" s="178">
        <v>27153</v>
      </c>
      <c r="GR410" s="178">
        <v>23149</v>
      </c>
      <c r="GS410" s="178">
        <v>25465</v>
      </c>
      <c r="GT410" s="178">
        <v>39701</v>
      </c>
      <c r="GU410" s="178">
        <v>16603</v>
      </c>
      <c r="GV410" s="178">
        <v>35145</v>
      </c>
      <c r="GW410" s="178">
        <v>5783</v>
      </c>
      <c r="GX410" s="178">
        <v>49755</v>
      </c>
      <c r="GY410" s="178">
        <v>124725</v>
      </c>
      <c r="GZ410" s="178">
        <v>10739</v>
      </c>
      <c r="HA410" s="178">
        <v>32711</v>
      </c>
      <c r="HB410" s="178">
        <v>17819</v>
      </c>
      <c r="HC410" s="178">
        <v>26046</v>
      </c>
      <c r="HD410" s="178">
        <v>10394</v>
      </c>
      <c r="HE410" s="178">
        <v>5875</v>
      </c>
      <c r="HF410" s="178">
        <v>14918</v>
      </c>
      <c r="HG410" s="178">
        <v>22719</v>
      </c>
      <c r="HH410" s="178">
        <v>31425</v>
      </c>
      <c r="HI410" s="178">
        <v>17471</v>
      </c>
      <c r="HJ410" s="178">
        <v>12739</v>
      </c>
      <c r="HK410" s="178">
        <v>7405</v>
      </c>
      <c r="HL410" s="178">
        <v>15771</v>
      </c>
      <c r="HM410" s="178">
        <v>5435</v>
      </c>
      <c r="HN410" s="178">
        <v>8847</v>
      </c>
      <c r="HO410" s="178">
        <v>4746</v>
      </c>
      <c r="HP410" s="178">
        <v>6168</v>
      </c>
      <c r="HQ410" s="178">
        <v>2196</v>
      </c>
      <c r="HR410" s="178">
        <v>4803</v>
      </c>
      <c r="HS410" s="178">
        <v>4196</v>
      </c>
      <c r="HT410" s="178">
        <v>2561</v>
      </c>
      <c r="HU410" s="178">
        <v>4824</v>
      </c>
      <c r="HV410" s="178">
        <v>24997</v>
      </c>
      <c r="HW410" s="178">
        <v>21996</v>
      </c>
      <c r="HX410" s="178">
        <v>47846</v>
      </c>
      <c r="HY410" s="178">
        <v>14475</v>
      </c>
      <c r="HZ410" s="178">
        <v>4913</v>
      </c>
      <c r="IA410" s="178">
        <v>7549</v>
      </c>
      <c r="IB410" s="178">
        <v>2848</v>
      </c>
      <c r="IC410" s="178">
        <v>44335</v>
      </c>
      <c r="ID410" s="178">
        <v>1331</v>
      </c>
      <c r="IE410" s="178">
        <v>396536</v>
      </c>
      <c r="IF410" s="178">
        <v>10286</v>
      </c>
      <c r="IG410" s="178">
        <v>6870</v>
      </c>
      <c r="IH410" s="178">
        <v>13462</v>
      </c>
      <c r="II410" s="178">
        <v>31315</v>
      </c>
      <c r="IJ410" s="178">
        <v>6018</v>
      </c>
      <c r="IK410" s="178">
        <v>4303</v>
      </c>
      <c r="IL410" s="178">
        <v>16691</v>
      </c>
      <c r="IM410" s="178">
        <v>84782</v>
      </c>
      <c r="IN410" s="178">
        <v>65940</v>
      </c>
      <c r="IO410" s="178">
        <v>9874</v>
      </c>
      <c r="IP410" s="178">
        <v>6600</v>
      </c>
      <c r="IQ410" s="178">
        <v>63679</v>
      </c>
      <c r="IR410" s="178">
        <v>7335</v>
      </c>
      <c r="IS410" s="178">
        <v>12603</v>
      </c>
      <c r="IT410" s="178">
        <v>9566</v>
      </c>
      <c r="IU410" s="178">
        <v>8970</v>
      </c>
      <c r="IV410" s="178">
        <v>17128</v>
      </c>
      <c r="IW410" s="178">
        <v>8883</v>
      </c>
      <c r="IX410" s="178">
        <v>19184</v>
      </c>
      <c r="IY410" s="178">
        <v>19554</v>
      </c>
      <c r="IZ410" s="178">
        <v>2918</v>
      </c>
      <c r="JA410" s="178">
        <v>27433</v>
      </c>
      <c r="JB410" s="178">
        <v>27640</v>
      </c>
      <c r="JC410" s="178">
        <v>12157</v>
      </c>
      <c r="JD410" s="178">
        <v>2596</v>
      </c>
      <c r="JE410" s="178">
        <v>7130</v>
      </c>
      <c r="JF410" s="178">
        <v>7606</v>
      </c>
      <c r="JG410" s="178">
        <v>7777</v>
      </c>
      <c r="JH410" s="178">
        <v>66243</v>
      </c>
      <c r="JI410" s="178">
        <v>12900</v>
      </c>
      <c r="JJ410" s="178">
        <v>3232</v>
      </c>
      <c r="JK410" s="178">
        <v>12051</v>
      </c>
      <c r="JL410" s="178">
        <v>69136</v>
      </c>
      <c r="JM410" s="178">
        <v>84294</v>
      </c>
      <c r="JN410" s="178">
        <v>115499</v>
      </c>
      <c r="JO410" s="178">
        <v>74780</v>
      </c>
      <c r="JP410" s="178">
        <v>133828</v>
      </c>
      <c r="JQ410" s="178">
        <v>108296</v>
      </c>
      <c r="JR410" s="178">
        <v>79810</v>
      </c>
      <c r="JS410" s="178">
        <v>27404</v>
      </c>
      <c r="JT410" s="178">
        <v>161287</v>
      </c>
      <c r="JU410" s="178">
        <v>20082</v>
      </c>
      <c r="JV410" s="178">
        <v>0</v>
      </c>
      <c r="JW410" s="178">
        <v>109705</v>
      </c>
      <c r="JX410" s="178">
        <v>81674</v>
      </c>
      <c r="JY410" s="178">
        <v>78728</v>
      </c>
      <c r="JZ410" s="178">
        <v>38976</v>
      </c>
      <c r="KA410" s="178">
        <v>40285</v>
      </c>
      <c r="KB410" s="178">
        <v>43180</v>
      </c>
      <c r="KC410" s="178">
        <v>69587</v>
      </c>
      <c r="KD410" s="178">
        <v>110846</v>
      </c>
      <c r="KE410" s="178">
        <v>74440</v>
      </c>
      <c r="KF410" s="178">
        <v>107123</v>
      </c>
      <c r="KG410" s="178">
        <v>35139</v>
      </c>
      <c r="KH410" s="178">
        <v>40578</v>
      </c>
      <c r="KI410" s="178">
        <v>189241</v>
      </c>
      <c r="KJ410" s="178">
        <v>34891</v>
      </c>
      <c r="KK410" s="178">
        <v>7056</v>
      </c>
      <c r="KL410" s="178">
        <v>73735</v>
      </c>
      <c r="KM410" s="178">
        <v>40490</v>
      </c>
      <c r="KN410" s="178">
        <v>62877</v>
      </c>
      <c r="KO410" s="178">
        <v>7963</v>
      </c>
      <c r="KP410" s="178">
        <v>10346</v>
      </c>
      <c r="KQ410" s="178">
        <v>19925</v>
      </c>
      <c r="KR410" s="178">
        <v>4401</v>
      </c>
      <c r="KS410" s="178">
        <v>100090</v>
      </c>
      <c r="KT410" s="178">
        <v>48200</v>
      </c>
      <c r="KU410" s="178">
        <v>4561</v>
      </c>
      <c r="KV410" s="178">
        <v>51536</v>
      </c>
      <c r="KW410" s="178">
        <v>46995</v>
      </c>
      <c r="KX410" s="178">
        <v>155594</v>
      </c>
      <c r="KY410" s="178">
        <v>118661</v>
      </c>
      <c r="KZ410" s="178">
        <v>23276</v>
      </c>
      <c r="LA410" s="178">
        <v>91991</v>
      </c>
      <c r="LB410" s="178">
        <v>67440</v>
      </c>
      <c r="LC410" s="178">
        <v>198</v>
      </c>
      <c r="LD410" s="178">
        <v>191407</v>
      </c>
      <c r="LE410" s="178">
        <v>218866</v>
      </c>
      <c r="LF410" s="178">
        <v>172197</v>
      </c>
      <c r="LG410" s="178">
        <v>93816</v>
      </c>
      <c r="LH410" s="178">
        <v>37055</v>
      </c>
      <c r="LI410" s="178">
        <v>273877</v>
      </c>
      <c r="LJ410" s="178">
        <v>163395</v>
      </c>
      <c r="LK410" s="178">
        <v>167769</v>
      </c>
      <c r="LL410" s="178">
        <v>212560</v>
      </c>
      <c r="LM410" s="178">
        <v>25757</v>
      </c>
      <c r="LN410" s="178">
        <v>748230</v>
      </c>
      <c r="LO410" s="178">
        <v>30977</v>
      </c>
      <c r="LP410" s="178">
        <v>42749</v>
      </c>
      <c r="LQ410" s="178">
        <v>11660</v>
      </c>
      <c r="LR410" s="178">
        <v>54882</v>
      </c>
      <c r="LS410" s="178">
        <v>88262</v>
      </c>
      <c r="LT410" s="178">
        <v>36727</v>
      </c>
      <c r="LU410" s="178">
        <v>91652</v>
      </c>
      <c r="LV410" s="178">
        <v>17880</v>
      </c>
      <c r="LW410" s="178">
        <v>45746</v>
      </c>
      <c r="LX410" s="178">
        <v>120511</v>
      </c>
      <c r="LY410" s="178">
        <v>65087</v>
      </c>
      <c r="LZ410" s="178">
        <v>22037</v>
      </c>
      <c r="MA410" s="178">
        <v>240869</v>
      </c>
      <c r="MB410" s="178">
        <v>40447</v>
      </c>
      <c r="MC410" s="178">
        <v>11113</v>
      </c>
      <c r="MD410" s="178">
        <v>5186</v>
      </c>
      <c r="ME410" s="178">
        <v>12277</v>
      </c>
      <c r="MF410" s="178">
        <v>32535</v>
      </c>
      <c r="MG410" s="178">
        <v>197124</v>
      </c>
      <c r="MH410" s="178">
        <v>137169</v>
      </c>
      <c r="MI410" s="178">
        <v>93662</v>
      </c>
      <c r="MJ410" s="178">
        <v>23269</v>
      </c>
      <c r="MK410" s="178">
        <v>16340</v>
      </c>
      <c r="ML410" s="178">
        <v>37580</v>
      </c>
      <c r="MM410" s="178">
        <v>32694</v>
      </c>
      <c r="MN410" s="178">
        <v>23134</v>
      </c>
      <c r="MO410" s="178">
        <v>25669</v>
      </c>
      <c r="MP410" s="178">
        <v>62245</v>
      </c>
      <c r="MQ410" s="178">
        <v>10740</v>
      </c>
      <c r="MR410" s="178">
        <v>38136</v>
      </c>
      <c r="MS410" s="178">
        <v>36348</v>
      </c>
      <c r="MT410" s="178">
        <v>185691</v>
      </c>
      <c r="MU410" s="178">
        <v>30498</v>
      </c>
      <c r="MV410" s="178">
        <v>24571</v>
      </c>
      <c r="MW410" s="178">
        <v>62249</v>
      </c>
      <c r="MX410" s="178">
        <v>15453</v>
      </c>
      <c r="MY410" s="178">
        <v>25045</v>
      </c>
      <c r="MZ410" s="178">
        <v>16506</v>
      </c>
      <c r="NA410" s="178">
        <v>357322</v>
      </c>
      <c r="NB410" s="178">
        <v>77915</v>
      </c>
      <c r="NC410" s="178">
        <v>18396</v>
      </c>
      <c r="ND410" s="178">
        <v>41291</v>
      </c>
      <c r="NE410" s="178">
        <v>25323</v>
      </c>
      <c r="NF410" s="178">
        <v>30764</v>
      </c>
      <c r="NG410" s="178">
        <v>11328</v>
      </c>
      <c r="NH410" s="178">
        <v>14252</v>
      </c>
      <c r="NI410" s="178">
        <v>13676</v>
      </c>
      <c r="NJ410" s="178">
        <v>24656</v>
      </c>
      <c r="NK410" s="178">
        <v>8341</v>
      </c>
      <c r="NL410" s="178">
        <v>6822</v>
      </c>
      <c r="NM410" s="178">
        <v>16371</v>
      </c>
      <c r="NN410" s="178">
        <v>40921</v>
      </c>
      <c r="NO410" s="178">
        <v>88521</v>
      </c>
      <c r="NP410" s="178">
        <v>149181</v>
      </c>
      <c r="NQ410" s="178">
        <v>189087</v>
      </c>
      <c r="NR410" s="178">
        <v>90825</v>
      </c>
      <c r="NS410" s="178">
        <v>71433</v>
      </c>
      <c r="NT410" s="178">
        <v>14844</v>
      </c>
      <c r="NU410" s="178">
        <v>20276</v>
      </c>
      <c r="NV410" s="178">
        <v>12112</v>
      </c>
      <c r="NW410" s="178">
        <v>36089</v>
      </c>
      <c r="NX410" s="178">
        <v>9195</v>
      </c>
      <c r="NY410" s="178">
        <v>9887</v>
      </c>
      <c r="NZ410" s="178">
        <v>34164</v>
      </c>
      <c r="OA410" s="178">
        <v>31156</v>
      </c>
      <c r="OB410" s="178">
        <v>19955</v>
      </c>
      <c r="OC410" s="178">
        <v>37768</v>
      </c>
      <c r="OD410" s="178">
        <v>0</v>
      </c>
      <c r="OE410" s="178">
        <v>213334</v>
      </c>
      <c r="OF410" s="178">
        <v>102929</v>
      </c>
      <c r="OG410" s="178">
        <v>12702</v>
      </c>
      <c r="OH410" s="178">
        <v>9310</v>
      </c>
      <c r="OI410" s="178">
        <v>8409</v>
      </c>
      <c r="OJ410" s="178">
        <v>182115</v>
      </c>
      <c r="OK410" s="178">
        <v>155505</v>
      </c>
      <c r="OL410" s="178">
        <v>333153</v>
      </c>
      <c r="OM410" s="178">
        <v>26997</v>
      </c>
      <c r="ON410" s="178">
        <v>33921</v>
      </c>
      <c r="OO410" s="179">
        <v>148806</v>
      </c>
      <c r="OP410" s="180">
        <v>14856026</v>
      </c>
      <c r="OQ410" s="177">
        <v>13290625</v>
      </c>
      <c r="OR410" s="178">
        <v>1159953</v>
      </c>
      <c r="OS410" s="178">
        <v>906246</v>
      </c>
      <c r="OT410" s="178">
        <v>773891</v>
      </c>
      <c r="OU410" s="178">
        <v>594900</v>
      </c>
      <c r="OV410" s="178">
        <v>32674</v>
      </c>
      <c r="OW410" s="178">
        <v>2082977</v>
      </c>
      <c r="OX410" s="178">
        <v>-2626305</v>
      </c>
      <c r="OY410" s="178">
        <v>599358</v>
      </c>
      <c r="OZ410" s="178">
        <v>77264</v>
      </c>
      <c r="PA410" s="178">
        <v>63714</v>
      </c>
      <c r="PB410" s="178">
        <v>7956</v>
      </c>
      <c r="PC410" s="178">
        <v>379143</v>
      </c>
      <c r="PD410" s="178">
        <v>19195</v>
      </c>
      <c r="PE410" s="178">
        <v>109261</v>
      </c>
      <c r="PF410" s="178">
        <v>10161</v>
      </c>
      <c r="PG410" s="178">
        <v>1737213</v>
      </c>
      <c r="PH410" s="178">
        <v>44204</v>
      </c>
      <c r="PI410" s="178">
        <v>44768</v>
      </c>
      <c r="PJ410" s="181">
        <v>304902</v>
      </c>
      <c r="PK410" s="180">
        <v>19612103</v>
      </c>
      <c r="PL410" s="180">
        <v>34468130</v>
      </c>
    </row>
    <row r="411" spans="1:428" ht="15" x14ac:dyDescent="0.25">
      <c r="A411" s="156" t="s">
        <v>703</v>
      </c>
      <c r="C411" s="147" t="s">
        <v>704</v>
      </c>
      <c r="D411" s="153">
        <v>1062</v>
      </c>
      <c r="E411" s="151">
        <v>3149</v>
      </c>
      <c r="F411" s="151">
        <v>2497</v>
      </c>
      <c r="G411" s="151">
        <v>5182</v>
      </c>
      <c r="H411" s="151">
        <v>5551</v>
      </c>
      <c r="I411" s="151">
        <v>4823</v>
      </c>
      <c r="J411" s="151">
        <v>2179</v>
      </c>
      <c r="K411" s="151">
        <v>1231</v>
      </c>
      <c r="L411" s="151">
        <v>2521</v>
      </c>
      <c r="M411" s="151">
        <v>2793</v>
      </c>
      <c r="N411" s="151">
        <v>8635</v>
      </c>
      <c r="O411" s="151">
        <v>895</v>
      </c>
      <c r="P411" s="151">
        <v>16076</v>
      </c>
      <c r="Q411" s="151">
        <v>21768</v>
      </c>
      <c r="R411" s="151">
        <v>2703</v>
      </c>
      <c r="S411" s="151">
        <v>1225</v>
      </c>
      <c r="T411" s="151">
        <v>2124</v>
      </c>
      <c r="U411" s="151">
        <v>2186</v>
      </c>
      <c r="V411" s="151">
        <v>3765</v>
      </c>
      <c r="W411" s="151">
        <v>6586</v>
      </c>
      <c r="X411" s="151">
        <v>24343</v>
      </c>
      <c r="Y411" s="151">
        <v>57769</v>
      </c>
      <c r="Z411" s="151">
        <v>16046</v>
      </c>
      <c r="AA411" s="151">
        <v>4398</v>
      </c>
      <c r="AB411" s="151">
        <v>21598</v>
      </c>
      <c r="AC411" s="151">
        <v>38656</v>
      </c>
      <c r="AD411" s="151">
        <v>62766</v>
      </c>
      <c r="AE411" s="151">
        <v>29410</v>
      </c>
      <c r="AF411" s="151">
        <v>59188</v>
      </c>
      <c r="AG411" s="151">
        <v>29024</v>
      </c>
      <c r="AH411" s="151">
        <v>53177</v>
      </c>
      <c r="AI411" s="151">
        <v>27649</v>
      </c>
      <c r="AJ411" s="151">
        <v>48328</v>
      </c>
      <c r="AK411" s="151">
        <v>51903</v>
      </c>
      <c r="AL411" s="151">
        <v>106876</v>
      </c>
      <c r="AM411" s="151">
        <v>48294</v>
      </c>
      <c r="AN411" s="151">
        <v>5251</v>
      </c>
      <c r="AO411" s="151">
        <v>4693</v>
      </c>
      <c r="AP411" s="151">
        <v>5463</v>
      </c>
      <c r="AQ411" s="151">
        <v>5866</v>
      </c>
      <c r="AR411" s="151">
        <v>2667</v>
      </c>
      <c r="AS411" s="151">
        <v>5997</v>
      </c>
      <c r="AT411" s="151">
        <v>1338</v>
      </c>
      <c r="AU411" s="151">
        <v>6626</v>
      </c>
      <c r="AV411" s="151">
        <v>1681</v>
      </c>
      <c r="AW411" s="151">
        <v>3419</v>
      </c>
      <c r="AX411" s="151">
        <v>1207</v>
      </c>
      <c r="AY411" s="151">
        <v>681</v>
      </c>
      <c r="AZ411" s="151">
        <v>1642</v>
      </c>
      <c r="BA411" s="151">
        <v>536</v>
      </c>
      <c r="BB411" s="151">
        <v>1364</v>
      </c>
      <c r="BC411" s="151">
        <v>736</v>
      </c>
      <c r="BD411" s="151">
        <v>8881</v>
      </c>
      <c r="BE411" s="151">
        <v>4376</v>
      </c>
      <c r="BF411" s="151">
        <v>347</v>
      </c>
      <c r="BG411" s="151">
        <v>488</v>
      </c>
      <c r="BH411" s="151">
        <v>3545</v>
      </c>
      <c r="BI411" s="151">
        <v>785</v>
      </c>
      <c r="BJ411" s="151">
        <v>2374</v>
      </c>
      <c r="BK411" s="151">
        <v>1989</v>
      </c>
      <c r="BL411" s="151">
        <v>4461</v>
      </c>
      <c r="BM411" s="151">
        <v>3539</v>
      </c>
      <c r="BN411" s="151">
        <v>636</v>
      </c>
      <c r="BO411" s="151">
        <v>2997</v>
      </c>
      <c r="BP411" s="151">
        <v>3397</v>
      </c>
      <c r="BQ411" s="151">
        <v>2551</v>
      </c>
      <c r="BR411" s="151">
        <v>9769</v>
      </c>
      <c r="BS411" s="151">
        <v>12269</v>
      </c>
      <c r="BT411" s="151">
        <v>1748</v>
      </c>
      <c r="BU411" s="151">
        <v>2334</v>
      </c>
      <c r="BV411" s="151">
        <v>3753</v>
      </c>
      <c r="BW411" s="151">
        <v>1928</v>
      </c>
      <c r="BX411" s="151">
        <v>2696</v>
      </c>
      <c r="BY411" s="151">
        <v>16247</v>
      </c>
      <c r="BZ411" s="151">
        <v>5515</v>
      </c>
      <c r="CA411" s="151">
        <v>8119</v>
      </c>
      <c r="CB411" s="151">
        <v>746</v>
      </c>
      <c r="CC411" s="151">
        <v>6350</v>
      </c>
      <c r="CD411" s="151">
        <v>2070</v>
      </c>
      <c r="CE411" s="151">
        <v>2223</v>
      </c>
      <c r="CF411" s="151">
        <v>3713</v>
      </c>
      <c r="CG411" s="151">
        <v>4167</v>
      </c>
      <c r="CH411" s="151">
        <v>5367</v>
      </c>
      <c r="CI411" s="151">
        <v>1939</v>
      </c>
      <c r="CJ411" s="151">
        <v>5867</v>
      </c>
      <c r="CK411" s="151">
        <v>4891</v>
      </c>
      <c r="CL411" s="151">
        <v>4049</v>
      </c>
      <c r="CM411" s="151">
        <v>7190</v>
      </c>
      <c r="CN411" s="151">
        <v>1823</v>
      </c>
      <c r="CO411" s="151">
        <v>697</v>
      </c>
      <c r="CP411" s="151">
        <v>4566</v>
      </c>
      <c r="CQ411" s="151">
        <v>899</v>
      </c>
      <c r="CR411" s="151">
        <v>5923</v>
      </c>
      <c r="CS411" s="151">
        <v>1891</v>
      </c>
      <c r="CT411" s="151">
        <v>2612</v>
      </c>
      <c r="CU411" s="151">
        <v>4411</v>
      </c>
      <c r="CV411" s="151">
        <v>3073</v>
      </c>
      <c r="CW411" s="151">
        <v>2674</v>
      </c>
      <c r="CX411" s="151">
        <v>2528</v>
      </c>
      <c r="CY411" s="151">
        <v>850</v>
      </c>
      <c r="CZ411" s="151">
        <v>924</v>
      </c>
      <c r="DA411" s="151">
        <v>4382</v>
      </c>
      <c r="DB411" s="151">
        <v>1831</v>
      </c>
      <c r="DC411" s="151">
        <v>2331</v>
      </c>
      <c r="DD411" s="151">
        <v>5575</v>
      </c>
      <c r="DE411" s="151">
        <v>644</v>
      </c>
      <c r="DF411" s="151">
        <v>1619</v>
      </c>
      <c r="DG411" s="151">
        <v>739</v>
      </c>
      <c r="DH411" s="151">
        <v>4433</v>
      </c>
      <c r="DI411" s="151">
        <v>2371</v>
      </c>
      <c r="DJ411" s="151">
        <v>3685</v>
      </c>
      <c r="DK411" s="151">
        <v>1355</v>
      </c>
      <c r="DL411" s="151">
        <v>1766</v>
      </c>
      <c r="DM411" s="151">
        <v>1049</v>
      </c>
      <c r="DN411" s="151">
        <v>9603</v>
      </c>
      <c r="DO411" s="151">
        <v>1493</v>
      </c>
      <c r="DP411" s="151">
        <v>17111</v>
      </c>
      <c r="DQ411" s="151">
        <v>7046</v>
      </c>
      <c r="DR411" s="151">
        <v>13305</v>
      </c>
      <c r="DS411" s="151">
        <v>9919</v>
      </c>
      <c r="DT411" s="151">
        <v>20868</v>
      </c>
      <c r="DU411" s="151">
        <v>1251</v>
      </c>
      <c r="DV411" s="151">
        <v>7200</v>
      </c>
      <c r="DW411" s="151">
        <v>1030</v>
      </c>
      <c r="DX411" s="151">
        <v>3842</v>
      </c>
      <c r="DY411" s="151">
        <v>6252</v>
      </c>
      <c r="DZ411" s="151">
        <v>3533</v>
      </c>
      <c r="EA411" s="151">
        <v>4243</v>
      </c>
      <c r="EB411" s="151">
        <v>1013</v>
      </c>
      <c r="EC411" s="151">
        <v>819</v>
      </c>
      <c r="ED411" s="151">
        <v>754</v>
      </c>
      <c r="EE411" s="151">
        <v>3111</v>
      </c>
      <c r="EF411" s="151">
        <v>940</v>
      </c>
      <c r="EG411" s="151">
        <v>4484</v>
      </c>
      <c r="EH411" s="151">
        <v>2281</v>
      </c>
      <c r="EI411" s="151">
        <v>2774</v>
      </c>
      <c r="EJ411" s="151">
        <v>2995</v>
      </c>
      <c r="EK411" s="151">
        <v>4543</v>
      </c>
      <c r="EL411" s="151">
        <v>1717</v>
      </c>
      <c r="EM411" s="151">
        <v>1030</v>
      </c>
      <c r="EN411" s="151">
        <v>2173</v>
      </c>
      <c r="EO411" s="151">
        <v>3666</v>
      </c>
      <c r="EP411" s="151">
        <v>649</v>
      </c>
      <c r="EQ411" s="151">
        <v>2619</v>
      </c>
      <c r="ER411" s="151">
        <v>4488</v>
      </c>
      <c r="ES411" s="151">
        <v>13196</v>
      </c>
      <c r="ET411" s="151">
        <v>2240</v>
      </c>
      <c r="EU411" s="151">
        <v>3253</v>
      </c>
      <c r="EV411" s="151">
        <v>1881</v>
      </c>
      <c r="EW411" s="151">
        <v>1191</v>
      </c>
      <c r="EX411" s="151">
        <v>2566</v>
      </c>
      <c r="EY411" s="151">
        <v>5013</v>
      </c>
      <c r="EZ411" s="151">
        <v>4175</v>
      </c>
      <c r="FA411" s="151">
        <v>5966</v>
      </c>
      <c r="FB411" s="151">
        <v>3972</v>
      </c>
      <c r="FC411" s="151">
        <v>5402</v>
      </c>
      <c r="FD411" s="151">
        <v>9223</v>
      </c>
      <c r="FE411" s="151">
        <v>3287</v>
      </c>
      <c r="FF411" s="151">
        <v>23025</v>
      </c>
      <c r="FG411" s="151">
        <v>6472</v>
      </c>
      <c r="FH411" s="151">
        <v>7569</v>
      </c>
      <c r="FI411" s="151">
        <v>7658</v>
      </c>
      <c r="FJ411" s="151">
        <v>587</v>
      </c>
      <c r="FK411" s="151">
        <v>1450</v>
      </c>
      <c r="FL411" s="151">
        <v>10093</v>
      </c>
      <c r="FM411" s="151">
        <v>1866</v>
      </c>
      <c r="FN411" s="151">
        <v>1907</v>
      </c>
      <c r="FO411" s="151">
        <v>905</v>
      </c>
      <c r="FP411" s="151">
        <v>1136</v>
      </c>
      <c r="FQ411" s="151">
        <v>5925</v>
      </c>
      <c r="FR411" s="151">
        <v>2832</v>
      </c>
      <c r="FS411" s="151">
        <v>1479</v>
      </c>
      <c r="FT411" s="151">
        <v>1469</v>
      </c>
      <c r="FU411" s="151">
        <v>541</v>
      </c>
      <c r="FV411" s="151">
        <v>2546</v>
      </c>
      <c r="FW411" s="151">
        <v>4287</v>
      </c>
      <c r="FX411" s="151">
        <v>2004</v>
      </c>
      <c r="FY411" s="151">
        <v>11831</v>
      </c>
      <c r="FZ411" s="151">
        <v>7790</v>
      </c>
      <c r="GA411" s="151">
        <v>952</v>
      </c>
      <c r="GB411" s="151">
        <v>1533</v>
      </c>
      <c r="GC411" s="151">
        <v>2133</v>
      </c>
      <c r="GD411" s="151">
        <v>1607</v>
      </c>
      <c r="GE411" s="151">
        <v>3222</v>
      </c>
      <c r="GF411" s="151">
        <v>1096</v>
      </c>
      <c r="GG411" s="151">
        <v>722</v>
      </c>
      <c r="GH411" s="151">
        <v>4619</v>
      </c>
      <c r="GI411" s="151">
        <v>8006</v>
      </c>
      <c r="GJ411" s="151">
        <v>2138</v>
      </c>
      <c r="GK411" s="151">
        <v>2242</v>
      </c>
      <c r="GL411" s="151">
        <v>1492</v>
      </c>
      <c r="GM411" s="151">
        <v>1498</v>
      </c>
      <c r="GN411" s="151">
        <v>503</v>
      </c>
      <c r="GO411" s="151">
        <v>377</v>
      </c>
      <c r="GP411" s="151">
        <v>1212</v>
      </c>
      <c r="GQ411" s="151">
        <v>4635</v>
      </c>
      <c r="GR411" s="151">
        <v>5130</v>
      </c>
      <c r="GS411" s="151">
        <v>4814</v>
      </c>
      <c r="GT411" s="151">
        <v>3052</v>
      </c>
      <c r="GU411" s="151">
        <v>2352</v>
      </c>
      <c r="GV411" s="151">
        <v>3931</v>
      </c>
      <c r="GW411" s="151">
        <v>1223</v>
      </c>
      <c r="GX411" s="151">
        <v>9682</v>
      </c>
      <c r="GY411" s="151">
        <v>15111</v>
      </c>
      <c r="GZ411" s="151">
        <v>1995</v>
      </c>
      <c r="HA411" s="151">
        <v>14802</v>
      </c>
      <c r="HB411" s="151">
        <v>4077</v>
      </c>
      <c r="HC411" s="151">
        <v>3015</v>
      </c>
      <c r="HD411" s="151">
        <v>1335</v>
      </c>
      <c r="HE411" s="151">
        <v>2296</v>
      </c>
      <c r="HF411" s="151">
        <v>2977</v>
      </c>
      <c r="HG411" s="151">
        <v>4338</v>
      </c>
      <c r="HH411" s="151">
        <v>6897</v>
      </c>
      <c r="HI411" s="151">
        <v>3996</v>
      </c>
      <c r="HJ411" s="151">
        <v>3421</v>
      </c>
      <c r="HK411" s="151">
        <v>1167</v>
      </c>
      <c r="HL411" s="151">
        <v>1649</v>
      </c>
      <c r="HM411" s="151">
        <v>1389</v>
      </c>
      <c r="HN411" s="151">
        <v>3014</v>
      </c>
      <c r="HO411" s="151">
        <v>1757</v>
      </c>
      <c r="HP411" s="151">
        <v>1829</v>
      </c>
      <c r="HQ411" s="151">
        <v>894</v>
      </c>
      <c r="HR411" s="151">
        <v>3007</v>
      </c>
      <c r="HS411" s="151">
        <v>6149</v>
      </c>
      <c r="HT411" s="151">
        <v>1443</v>
      </c>
      <c r="HU411" s="151">
        <v>533</v>
      </c>
      <c r="HV411" s="151">
        <v>6452</v>
      </c>
      <c r="HW411" s="151">
        <v>3221</v>
      </c>
      <c r="HX411" s="151">
        <v>10175</v>
      </c>
      <c r="HY411" s="151">
        <v>4191</v>
      </c>
      <c r="HZ411" s="151">
        <v>991</v>
      </c>
      <c r="IA411" s="151">
        <v>2341</v>
      </c>
      <c r="IB411" s="151">
        <v>864</v>
      </c>
      <c r="IC411" s="151">
        <v>24120</v>
      </c>
      <c r="ID411" s="151">
        <v>1515</v>
      </c>
      <c r="IE411" s="151">
        <v>10120</v>
      </c>
      <c r="IF411" s="151">
        <v>1496</v>
      </c>
      <c r="IG411" s="151">
        <v>1178</v>
      </c>
      <c r="IH411" s="151">
        <v>1709</v>
      </c>
      <c r="II411" s="151">
        <v>3928</v>
      </c>
      <c r="IJ411" s="151">
        <v>2269</v>
      </c>
      <c r="IK411" s="151">
        <v>1282</v>
      </c>
      <c r="IL411" s="151">
        <v>4850</v>
      </c>
      <c r="IM411" s="151">
        <v>5773</v>
      </c>
      <c r="IN411" s="151">
        <v>6623</v>
      </c>
      <c r="IO411" s="151">
        <v>3577</v>
      </c>
      <c r="IP411" s="151">
        <v>1059</v>
      </c>
      <c r="IQ411" s="151">
        <v>8589</v>
      </c>
      <c r="IR411" s="151">
        <v>931</v>
      </c>
      <c r="IS411" s="151">
        <v>1075</v>
      </c>
      <c r="IT411" s="151">
        <v>1860</v>
      </c>
      <c r="IU411" s="151">
        <v>1354</v>
      </c>
      <c r="IV411" s="151">
        <v>3190</v>
      </c>
      <c r="IW411" s="151">
        <v>2044</v>
      </c>
      <c r="IX411" s="151">
        <v>4393</v>
      </c>
      <c r="IY411" s="151">
        <v>2249</v>
      </c>
      <c r="IZ411" s="151">
        <v>674</v>
      </c>
      <c r="JA411" s="151">
        <v>5900</v>
      </c>
      <c r="JB411" s="151">
        <v>6103</v>
      </c>
      <c r="JC411" s="151">
        <v>3260</v>
      </c>
      <c r="JD411" s="151">
        <v>1307</v>
      </c>
      <c r="JE411" s="151">
        <v>1882</v>
      </c>
      <c r="JF411" s="151">
        <v>2075</v>
      </c>
      <c r="JG411" s="151">
        <v>2195</v>
      </c>
      <c r="JH411" s="151">
        <v>18646</v>
      </c>
      <c r="JI411" s="151">
        <v>4125</v>
      </c>
      <c r="JJ411" s="151">
        <v>1512</v>
      </c>
      <c r="JK411" s="151">
        <v>3297</v>
      </c>
      <c r="JL411" s="151">
        <v>27585</v>
      </c>
      <c r="JM411" s="151">
        <v>81017</v>
      </c>
      <c r="JN411" s="151">
        <v>37587</v>
      </c>
      <c r="JO411" s="151">
        <v>57508</v>
      </c>
      <c r="JP411" s="151">
        <v>77044</v>
      </c>
      <c r="JQ411" s="151">
        <v>34808</v>
      </c>
      <c r="JR411" s="151">
        <v>57782</v>
      </c>
      <c r="JS411" s="151">
        <v>21553</v>
      </c>
      <c r="JT411" s="151">
        <v>101474</v>
      </c>
      <c r="JU411" s="151">
        <v>21248</v>
      </c>
      <c r="JV411" s="151"/>
      <c r="JW411" s="151">
        <v>91993</v>
      </c>
      <c r="JX411" s="151">
        <v>93179</v>
      </c>
      <c r="JY411" s="151">
        <v>93173</v>
      </c>
      <c r="JZ411" s="151">
        <v>52482</v>
      </c>
      <c r="KA411" s="151">
        <v>54840</v>
      </c>
      <c r="KB411" s="151">
        <v>23914</v>
      </c>
      <c r="KC411" s="151">
        <v>37501</v>
      </c>
      <c r="KD411" s="151">
        <v>34909</v>
      </c>
      <c r="KE411" s="151">
        <v>101781</v>
      </c>
      <c r="KF411" s="151">
        <v>55812</v>
      </c>
      <c r="KG411" s="151">
        <v>21452</v>
      </c>
      <c r="KH411" s="151">
        <v>5737</v>
      </c>
      <c r="KI411" s="151">
        <v>90888</v>
      </c>
      <c r="KJ411" s="151">
        <v>21995</v>
      </c>
      <c r="KK411" s="151">
        <v>7705</v>
      </c>
      <c r="KL411" s="151">
        <v>46165</v>
      </c>
      <c r="KM411" s="151">
        <v>38700</v>
      </c>
      <c r="KN411" s="151">
        <v>57207</v>
      </c>
      <c r="KO411" s="151">
        <v>9355</v>
      </c>
      <c r="KP411" s="151">
        <v>9801</v>
      </c>
      <c r="KQ411" s="151">
        <v>5916</v>
      </c>
      <c r="KR411" s="151">
        <v>2833</v>
      </c>
      <c r="KS411" s="151">
        <v>47379</v>
      </c>
      <c r="KT411" s="151">
        <v>32466</v>
      </c>
      <c r="KU411" s="151">
        <v>1702</v>
      </c>
      <c r="KV411" s="151">
        <v>16293</v>
      </c>
      <c r="KW411" s="151">
        <v>9712</v>
      </c>
      <c r="KX411" s="151">
        <v>57469</v>
      </c>
      <c r="KY411" s="151">
        <v>8380</v>
      </c>
      <c r="KZ411" s="151">
        <v>9106</v>
      </c>
      <c r="LA411" s="151">
        <v>43130</v>
      </c>
      <c r="LB411" s="151">
        <v>42700</v>
      </c>
      <c r="LC411" s="151">
        <v>5907</v>
      </c>
      <c r="LD411" s="151">
        <v>97638</v>
      </c>
      <c r="LE411" s="151">
        <v>162964</v>
      </c>
      <c r="LF411" s="151">
        <v>153552</v>
      </c>
      <c r="LG411" s="151">
        <v>96885</v>
      </c>
      <c r="LH411" s="151">
        <v>33648</v>
      </c>
      <c r="LI411" s="151">
        <v>113871</v>
      </c>
      <c r="LJ411" s="151">
        <v>118081</v>
      </c>
      <c r="LK411" s="151">
        <v>10929</v>
      </c>
      <c r="LL411" s="151"/>
      <c r="LM411" s="151">
        <v>3344</v>
      </c>
      <c r="LN411" s="151">
        <v>92339</v>
      </c>
      <c r="LO411" s="151">
        <v>11093</v>
      </c>
      <c r="LP411" s="151">
        <v>15274</v>
      </c>
      <c r="LQ411" s="151">
        <v>11889</v>
      </c>
      <c r="LR411" s="151">
        <v>2908</v>
      </c>
      <c r="LS411" s="151">
        <v>131171</v>
      </c>
      <c r="LT411" s="151">
        <v>167324</v>
      </c>
      <c r="LU411" s="151">
        <v>135208</v>
      </c>
      <c r="LV411" s="151">
        <v>23749</v>
      </c>
      <c r="LW411" s="151">
        <v>82645</v>
      </c>
      <c r="LX411" s="151">
        <v>150438</v>
      </c>
      <c r="LY411" s="151">
        <v>119395</v>
      </c>
      <c r="LZ411" s="151">
        <v>27558</v>
      </c>
      <c r="MA411" s="151">
        <v>325508</v>
      </c>
      <c r="MB411" s="151">
        <v>49718</v>
      </c>
      <c r="MC411" s="151">
        <v>11284</v>
      </c>
      <c r="MD411" s="151">
        <v>2091</v>
      </c>
      <c r="ME411" s="151">
        <v>17139</v>
      </c>
      <c r="MF411" s="151">
        <v>27393</v>
      </c>
      <c r="MG411" s="151">
        <v>310971</v>
      </c>
      <c r="MH411" s="151">
        <v>174699</v>
      </c>
      <c r="MI411" s="151">
        <v>75451</v>
      </c>
      <c r="MJ411" s="151">
        <v>36398</v>
      </c>
      <c r="MK411" s="151">
        <v>8170</v>
      </c>
      <c r="ML411" s="151">
        <v>33531</v>
      </c>
      <c r="MM411" s="151">
        <v>16948</v>
      </c>
      <c r="MN411" s="151">
        <v>37369</v>
      </c>
      <c r="MO411" s="151">
        <v>25533</v>
      </c>
      <c r="MP411" s="151">
        <v>29796</v>
      </c>
      <c r="MQ411" s="151">
        <v>33511</v>
      </c>
      <c r="MR411" s="151">
        <v>93075</v>
      </c>
      <c r="MS411" s="151">
        <v>37842</v>
      </c>
      <c r="MT411" s="151">
        <v>278346</v>
      </c>
      <c r="MU411" s="151">
        <v>57848</v>
      </c>
      <c r="MV411" s="151">
        <v>39861</v>
      </c>
      <c r="MW411" s="151">
        <v>73434</v>
      </c>
      <c r="MX411" s="151">
        <v>20659</v>
      </c>
      <c r="MY411" s="151">
        <v>53791</v>
      </c>
      <c r="MZ411" s="151">
        <v>16995</v>
      </c>
      <c r="NA411" s="151">
        <v>391874</v>
      </c>
      <c r="NB411" s="151">
        <v>98118</v>
      </c>
      <c r="NC411" s="151">
        <v>32820</v>
      </c>
      <c r="ND411" s="151">
        <v>67112</v>
      </c>
      <c r="NE411" s="151">
        <v>28433</v>
      </c>
      <c r="NF411" s="151">
        <v>21310</v>
      </c>
      <c r="NG411" s="151">
        <v>7172</v>
      </c>
      <c r="NH411" s="151">
        <v>21744</v>
      </c>
      <c r="NI411" s="151">
        <v>8999</v>
      </c>
      <c r="NJ411" s="151">
        <v>8982</v>
      </c>
      <c r="NK411" s="151">
        <v>6759</v>
      </c>
      <c r="NL411" s="151">
        <v>7067</v>
      </c>
      <c r="NM411" s="151">
        <v>23553</v>
      </c>
      <c r="NN411" s="151">
        <v>34444</v>
      </c>
      <c r="NO411" s="151">
        <v>76128</v>
      </c>
      <c r="NP411" s="151">
        <v>156960</v>
      </c>
      <c r="NQ411" s="151">
        <v>93330</v>
      </c>
      <c r="NR411" s="151">
        <v>51499</v>
      </c>
      <c r="NS411" s="151">
        <v>74393</v>
      </c>
      <c r="NT411" s="151">
        <v>21588</v>
      </c>
      <c r="NU411" s="151">
        <v>26249</v>
      </c>
      <c r="NV411" s="151">
        <v>20421</v>
      </c>
      <c r="NW411" s="151">
        <v>29174</v>
      </c>
      <c r="NX411" s="151">
        <v>6159</v>
      </c>
      <c r="NY411" s="151">
        <v>13376</v>
      </c>
      <c r="NZ411" s="151">
        <v>24459</v>
      </c>
      <c r="OA411" s="151">
        <v>57024</v>
      </c>
      <c r="OB411" s="151">
        <v>29096</v>
      </c>
      <c r="OC411" s="151">
        <v>52093</v>
      </c>
      <c r="OD411" s="151">
        <v>18684</v>
      </c>
      <c r="OE411" s="151">
        <v>234439</v>
      </c>
      <c r="OF411" s="151">
        <v>171620</v>
      </c>
      <c r="OG411" s="151">
        <v>54180</v>
      </c>
      <c r="OH411" s="151">
        <v>1881</v>
      </c>
      <c r="OI411" s="151">
        <v>1446</v>
      </c>
      <c r="OJ411" s="151">
        <v>699422</v>
      </c>
      <c r="OK411" s="151">
        <v>136714</v>
      </c>
      <c r="OL411" s="151">
        <v>436122</v>
      </c>
      <c r="OM411" s="151">
        <v>26850</v>
      </c>
      <c r="ON411" s="151">
        <v>10203</v>
      </c>
      <c r="OO411" s="152">
        <v>69979</v>
      </c>
      <c r="OP411" s="142">
        <v>10434980</v>
      </c>
      <c r="OQ411" s="153"/>
      <c r="OR411" s="151"/>
      <c r="OS411" s="151"/>
      <c r="OT411" s="151"/>
      <c r="OU411" s="151"/>
      <c r="OV411" s="151"/>
      <c r="OW411" s="151"/>
      <c r="OX411" s="151"/>
      <c r="OY411" s="151"/>
      <c r="OZ411" s="151"/>
      <c r="PA411" s="151"/>
      <c r="PB411" s="151"/>
      <c r="PC411" s="151"/>
      <c r="PD411" s="151"/>
      <c r="PE411" s="151"/>
      <c r="PF411" s="151"/>
      <c r="PG411" s="151"/>
      <c r="PH411" s="151"/>
      <c r="PI411" s="151"/>
      <c r="PJ411" s="154"/>
      <c r="PK411" s="142"/>
      <c r="PL411" s="142"/>
    </row>
    <row r="412" spans="1:428" ht="15" x14ac:dyDescent="0.25">
      <c r="A412" s="156" t="s">
        <v>1887</v>
      </c>
      <c r="C412" s="147" t="s">
        <v>1888</v>
      </c>
      <c r="D412" s="153">
        <v>1112</v>
      </c>
      <c r="E412" s="151">
        <v>-8237</v>
      </c>
      <c r="F412" s="151">
        <v>489</v>
      </c>
      <c r="G412" s="151">
        <v>826</v>
      </c>
      <c r="H412" s="151">
        <v>362</v>
      </c>
      <c r="I412" s="151">
        <v>-41</v>
      </c>
      <c r="J412" s="151">
        <v>853</v>
      </c>
      <c r="K412" s="151">
        <v>1890</v>
      </c>
      <c r="L412" s="151">
        <v>1051</v>
      </c>
      <c r="M412" s="151">
        <v>985</v>
      </c>
      <c r="N412" s="151">
        <v>461</v>
      </c>
      <c r="O412" s="151">
        <v>647</v>
      </c>
      <c r="P412" s="151">
        <v>561</v>
      </c>
      <c r="Q412" s="151">
        <v>31447</v>
      </c>
      <c r="R412" s="151">
        <v>2070</v>
      </c>
      <c r="S412" s="151">
        <v>639</v>
      </c>
      <c r="T412" s="151">
        <v>724</v>
      </c>
      <c r="U412" s="151">
        <v>652</v>
      </c>
      <c r="V412" s="151">
        <v>733</v>
      </c>
      <c r="W412" s="151">
        <v>538</v>
      </c>
      <c r="X412" s="151">
        <v>1488</v>
      </c>
      <c r="Y412" s="151">
        <v>49723</v>
      </c>
      <c r="Z412" s="151">
        <v>10670</v>
      </c>
      <c r="AA412" s="151">
        <v>1376</v>
      </c>
      <c r="AB412" s="151">
        <v>198</v>
      </c>
      <c r="AC412" s="151">
        <v>408</v>
      </c>
      <c r="AD412" s="151">
        <v>1636</v>
      </c>
      <c r="AE412" s="151">
        <v>721</v>
      </c>
      <c r="AF412" s="151">
        <v>679</v>
      </c>
      <c r="AG412" s="151">
        <v>541</v>
      </c>
      <c r="AH412" s="151">
        <v>2445</v>
      </c>
      <c r="AI412" s="151">
        <v>293</v>
      </c>
      <c r="AJ412" s="151">
        <v>627</v>
      </c>
      <c r="AK412" s="151">
        <v>591</v>
      </c>
      <c r="AL412" s="151">
        <v>1308</v>
      </c>
      <c r="AM412" s="151">
        <v>718</v>
      </c>
      <c r="AN412" s="151">
        <v>197</v>
      </c>
      <c r="AO412" s="151">
        <v>147</v>
      </c>
      <c r="AP412" s="151">
        <v>158</v>
      </c>
      <c r="AQ412" s="151">
        <v>148</v>
      </c>
      <c r="AR412" s="151">
        <v>91</v>
      </c>
      <c r="AS412" s="151">
        <v>292</v>
      </c>
      <c r="AT412" s="151">
        <v>94</v>
      </c>
      <c r="AU412" s="151">
        <v>356</v>
      </c>
      <c r="AV412" s="151">
        <v>73</v>
      </c>
      <c r="AW412" s="151">
        <v>142</v>
      </c>
      <c r="AX412" s="151">
        <v>91</v>
      </c>
      <c r="AY412" s="151">
        <v>53</v>
      </c>
      <c r="AZ412" s="151">
        <v>56</v>
      </c>
      <c r="BA412" s="151">
        <v>49</v>
      </c>
      <c r="BB412" s="151">
        <v>69</v>
      </c>
      <c r="BC412" s="151">
        <v>57</v>
      </c>
      <c r="BD412" s="151">
        <v>982</v>
      </c>
      <c r="BE412" s="151">
        <v>240</v>
      </c>
      <c r="BF412" s="151">
        <v>61</v>
      </c>
      <c r="BG412" s="151">
        <v>31</v>
      </c>
      <c r="BH412" s="151">
        <v>280</v>
      </c>
      <c r="BI412" s="151">
        <v>109</v>
      </c>
      <c r="BJ412" s="151">
        <v>220</v>
      </c>
      <c r="BK412" s="151">
        <v>153</v>
      </c>
      <c r="BL412" s="151">
        <v>198</v>
      </c>
      <c r="BM412" s="151">
        <v>139</v>
      </c>
      <c r="BN412" s="151">
        <v>58</v>
      </c>
      <c r="BO412" s="151">
        <v>103</v>
      </c>
      <c r="BP412" s="151">
        <v>89</v>
      </c>
      <c r="BQ412" s="151">
        <v>83</v>
      </c>
      <c r="BR412" s="151">
        <v>411</v>
      </c>
      <c r="BS412" s="151">
        <v>360</v>
      </c>
      <c r="BT412" s="151">
        <v>59</v>
      </c>
      <c r="BU412" s="151">
        <v>67</v>
      </c>
      <c r="BV412" s="151">
        <v>141</v>
      </c>
      <c r="BW412" s="151">
        <v>76</v>
      </c>
      <c r="BX412" s="151">
        <v>76</v>
      </c>
      <c r="BY412" s="151">
        <v>313</v>
      </c>
      <c r="BZ412" s="151">
        <v>260</v>
      </c>
      <c r="CA412" s="151">
        <v>216</v>
      </c>
      <c r="CB412" s="151">
        <v>46</v>
      </c>
      <c r="CC412" s="151">
        <v>216</v>
      </c>
      <c r="CD412" s="151">
        <v>50</v>
      </c>
      <c r="CE412" s="151">
        <v>47</v>
      </c>
      <c r="CF412" s="151">
        <v>534</v>
      </c>
      <c r="CG412" s="151">
        <v>113</v>
      </c>
      <c r="CH412" s="151">
        <v>227</v>
      </c>
      <c r="CI412" s="151">
        <v>69</v>
      </c>
      <c r="CJ412" s="151">
        <v>302</v>
      </c>
      <c r="CK412" s="151">
        <v>164</v>
      </c>
      <c r="CL412" s="151">
        <v>71</v>
      </c>
      <c r="CM412" s="151">
        <v>240</v>
      </c>
      <c r="CN412" s="151">
        <v>43</v>
      </c>
      <c r="CO412" s="151">
        <v>15</v>
      </c>
      <c r="CP412" s="151">
        <v>188</v>
      </c>
      <c r="CQ412" s="151">
        <v>42</v>
      </c>
      <c r="CR412" s="151">
        <v>318</v>
      </c>
      <c r="CS412" s="151">
        <v>56</v>
      </c>
      <c r="CT412" s="151">
        <v>63</v>
      </c>
      <c r="CU412" s="151">
        <v>86</v>
      </c>
      <c r="CV412" s="151">
        <v>73</v>
      </c>
      <c r="CW412" s="151">
        <v>84</v>
      </c>
      <c r="CX412" s="151">
        <v>118</v>
      </c>
      <c r="CY412" s="151">
        <v>30</v>
      </c>
      <c r="CZ412" s="151">
        <v>47</v>
      </c>
      <c r="DA412" s="151">
        <v>239</v>
      </c>
      <c r="DB412" s="151">
        <v>83</v>
      </c>
      <c r="DC412" s="151">
        <v>171</v>
      </c>
      <c r="DD412" s="151">
        <v>278</v>
      </c>
      <c r="DE412" s="151">
        <v>32</v>
      </c>
      <c r="DF412" s="151">
        <v>62</v>
      </c>
      <c r="DG412" s="151">
        <v>24</v>
      </c>
      <c r="DH412" s="151">
        <v>220</v>
      </c>
      <c r="DI412" s="151">
        <v>106</v>
      </c>
      <c r="DJ412" s="151">
        <v>416</v>
      </c>
      <c r="DK412" s="151">
        <v>106</v>
      </c>
      <c r="DL412" s="151">
        <v>219</v>
      </c>
      <c r="DM412" s="151">
        <v>164</v>
      </c>
      <c r="DN412" s="151">
        <v>675</v>
      </c>
      <c r="DO412" s="151">
        <v>135</v>
      </c>
      <c r="DP412" s="151">
        <v>1420</v>
      </c>
      <c r="DQ412" s="151">
        <v>367</v>
      </c>
      <c r="DR412" s="151">
        <v>703</v>
      </c>
      <c r="DS412" s="151">
        <v>832</v>
      </c>
      <c r="DT412" s="151">
        <v>1209</v>
      </c>
      <c r="DU412" s="151">
        <v>75</v>
      </c>
      <c r="DV412" s="151">
        <v>257</v>
      </c>
      <c r="DW412" s="151">
        <v>140</v>
      </c>
      <c r="DX412" s="151">
        <v>275</v>
      </c>
      <c r="DY412" s="151">
        <v>370</v>
      </c>
      <c r="DZ412" s="151">
        <v>226</v>
      </c>
      <c r="EA412" s="151">
        <v>302</v>
      </c>
      <c r="EB412" s="151">
        <v>71</v>
      </c>
      <c r="EC412" s="151">
        <v>45</v>
      </c>
      <c r="ED412" s="151">
        <v>13</v>
      </c>
      <c r="EE412" s="151">
        <v>116</v>
      </c>
      <c r="EF412" s="151">
        <v>33</v>
      </c>
      <c r="EG412" s="151">
        <v>173</v>
      </c>
      <c r="EH412" s="151">
        <v>45</v>
      </c>
      <c r="EI412" s="151">
        <v>89</v>
      </c>
      <c r="EJ412" s="151">
        <v>114</v>
      </c>
      <c r="EK412" s="151">
        <v>96</v>
      </c>
      <c r="EL412" s="151">
        <v>68</v>
      </c>
      <c r="EM412" s="151">
        <v>-251</v>
      </c>
      <c r="EN412" s="151">
        <v>102</v>
      </c>
      <c r="EO412" s="151">
        <v>130</v>
      </c>
      <c r="EP412" s="151">
        <v>30</v>
      </c>
      <c r="EQ412" s="151">
        <v>99</v>
      </c>
      <c r="ER412" s="151">
        <v>399</v>
      </c>
      <c r="ES412" s="151">
        <v>1366</v>
      </c>
      <c r="ET412" s="151">
        <v>128</v>
      </c>
      <c r="EU412" s="151">
        <v>76</v>
      </c>
      <c r="EV412" s="151">
        <v>53</v>
      </c>
      <c r="EW412" s="151">
        <v>27</v>
      </c>
      <c r="EX412" s="151">
        <v>85</v>
      </c>
      <c r="EY412" s="151">
        <v>203</v>
      </c>
      <c r="EZ412" s="151">
        <v>122</v>
      </c>
      <c r="FA412" s="151">
        <v>210</v>
      </c>
      <c r="FB412" s="151">
        <v>161</v>
      </c>
      <c r="FC412" s="151">
        <v>192</v>
      </c>
      <c r="FD412" s="151">
        <v>337</v>
      </c>
      <c r="FE412" s="151">
        <v>143</v>
      </c>
      <c r="FF412" s="151">
        <v>1185</v>
      </c>
      <c r="FG412" s="151">
        <v>311</v>
      </c>
      <c r="FH412" s="151">
        <v>293</v>
      </c>
      <c r="FI412" s="151">
        <v>163</v>
      </c>
      <c r="FJ412" s="151">
        <v>78</v>
      </c>
      <c r="FK412" s="151">
        <v>105</v>
      </c>
      <c r="FL412" s="151">
        <v>219</v>
      </c>
      <c r="FM412" s="151">
        <v>95</v>
      </c>
      <c r="FN412" s="151">
        <v>57</v>
      </c>
      <c r="FO412" s="151">
        <v>63</v>
      </c>
      <c r="FP412" s="151">
        <v>72</v>
      </c>
      <c r="FQ412" s="151">
        <v>74</v>
      </c>
      <c r="FR412" s="151">
        <v>63</v>
      </c>
      <c r="FS412" s="151">
        <v>17</v>
      </c>
      <c r="FT412" s="151">
        <v>24</v>
      </c>
      <c r="FU412" s="151">
        <v>16</v>
      </c>
      <c r="FV412" s="151">
        <v>35</v>
      </c>
      <c r="FW412" s="151">
        <v>97</v>
      </c>
      <c r="FX412" s="151">
        <v>49</v>
      </c>
      <c r="FY412" s="151">
        <v>418</v>
      </c>
      <c r="FZ412" s="151">
        <v>345</v>
      </c>
      <c r="GA412" s="151">
        <v>50</v>
      </c>
      <c r="GB412" s="151">
        <v>63</v>
      </c>
      <c r="GC412" s="151">
        <v>59</v>
      </c>
      <c r="GD412" s="151">
        <v>79</v>
      </c>
      <c r="GE412" s="151">
        <v>206</v>
      </c>
      <c r="GF412" s="151">
        <v>15</v>
      </c>
      <c r="GG412" s="151">
        <v>29</v>
      </c>
      <c r="GH412" s="151">
        <v>142</v>
      </c>
      <c r="GI412" s="151">
        <v>260</v>
      </c>
      <c r="GJ412" s="151">
        <v>176</v>
      </c>
      <c r="GK412" s="151">
        <v>214</v>
      </c>
      <c r="GL412" s="151">
        <v>114</v>
      </c>
      <c r="GM412" s="151">
        <v>67</v>
      </c>
      <c r="GN412" s="151">
        <v>67</v>
      </c>
      <c r="GO412" s="151">
        <v>239</v>
      </c>
      <c r="GP412" s="151">
        <v>72</v>
      </c>
      <c r="GQ412" s="151">
        <v>251</v>
      </c>
      <c r="GR412" s="151">
        <v>225</v>
      </c>
      <c r="GS412" s="151">
        <v>247</v>
      </c>
      <c r="GT412" s="151">
        <v>330</v>
      </c>
      <c r="GU412" s="151">
        <v>176</v>
      </c>
      <c r="GV412" s="151">
        <v>303</v>
      </c>
      <c r="GW412" s="151">
        <v>53</v>
      </c>
      <c r="GX412" s="151">
        <v>483</v>
      </c>
      <c r="GY412" s="151">
        <v>1002</v>
      </c>
      <c r="GZ412" s="151">
        <v>86</v>
      </c>
      <c r="HA412" s="151">
        <v>326</v>
      </c>
      <c r="HB412" s="151">
        <v>189</v>
      </c>
      <c r="HC412" s="151">
        <v>298</v>
      </c>
      <c r="HD412" s="151">
        <v>88</v>
      </c>
      <c r="HE412" s="151">
        <v>83</v>
      </c>
      <c r="HF412" s="151">
        <v>155</v>
      </c>
      <c r="HG412" s="151">
        <v>209</v>
      </c>
      <c r="HH412" s="151">
        <v>297</v>
      </c>
      <c r="HI412" s="151">
        <v>2986</v>
      </c>
      <c r="HJ412" s="151">
        <v>882</v>
      </c>
      <c r="HK412" s="151">
        <v>4258</v>
      </c>
      <c r="HL412" s="151">
        <v>13813</v>
      </c>
      <c r="HM412" s="151">
        <v>87</v>
      </c>
      <c r="HN412" s="151">
        <v>163</v>
      </c>
      <c r="HO412" s="151">
        <v>81</v>
      </c>
      <c r="HP412" s="151">
        <v>116</v>
      </c>
      <c r="HQ412" s="151">
        <v>41</v>
      </c>
      <c r="HR412" s="151">
        <v>80</v>
      </c>
      <c r="HS412" s="151">
        <v>191</v>
      </c>
      <c r="HT412" s="151">
        <v>90</v>
      </c>
      <c r="HU412" s="151">
        <v>64</v>
      </c>
      <c r="HV412" s="151">
        <v>343</v>
      </c>
      <c r="HW412" s="151">
        <v>305</v>
      </c>
      <c r="HX412" s="151">
        <v>602</v>
      </c>
      <c r="HY412" s="151">
        <v>194</v>
      </c>
      <c r="HZ412" s="151">
        <v>52</v>
      </c>
      <c r="IA412" s="151">
        <v>102</v>
      </c>
      <c r="IB412" s="151">
        <v>42</v>
      </c>
      <c r="IC412" s="151">
        <v>693</v>
      </c>
      <c r="ID412" s="151">
        <v>28</v>
      </c>
      <c r="IE412" s="151">
        <v>3382</v>
      </c>
      <c r="IF412" s="151">
        <v>104</v>
      </c>
      <c r="IG412" s="151">
        <v>85</v>
      </c>
      <c r="IH412" s="151">
        <v>140</v>
      </c>
      <c r="II412" s="151">
        <v>903</v>
      </c>
      <c r="IJ412" s="151">
        <v>191</v>
      </c>
      <c r="IK412" s="151">
        <v>121</v>
      </c>
      <c r="IL412" s="151">
        <v>560</v>
      </c>
      <c r="IM412" s="151">
        <v>2043</v>
      </c>
      <c r="IN412" s="151">
        <v>1508</v>
      </c>
      <c r="IO412" s="151">
        <v>260</v>
      </c>
      <c r="IP412" s="151">
        <v>251</v>
      </c>
      <c r="IQ412" s="151">
        <v>7313</v>
      </c>
      <c r="IR412" s="151">
        <v>312</v>
      </c>
      <c r="IS412" s="151">
        <v>801</v>
      </c>
      <c r="IT412" s="151">
        <v>303</v>
      </c>
      <c r="IU412" s="151">
        <v>256</v>
      </c>
      <c r="IV412" s="151">
        <v>478</v>
      </c>
      <c r="IW412" s="151">
        <v>259</v>
      </c>
      <c r="IX412" s="151">
        <v>708</v>
      </c>
      <c r="IY412" s="151">
        <v>792</v>
      </c>
      <c r="IZ412" s="151">
        <v>71</v>
      </c>
      <c r="JA412" s="151">
        <v>746</v>
      </c>
      <c r="JB412" s="151">
        <v>254</v>
      </c>
      <c r="JC412" s="151">
        <v>127</v>
      </c>
      <c r="JD412" s="151">
        <v>29</v>
      </c>
      <c r="JE412" s="151">
        <v>63</v>
      </c>
      <c r="JF412" s="151">
        <v>70</v>
      </c>
      <c r="JG412" s="151">
        <v>71</v>
      </c>
      <c r="JH412" s="151">
        <v>669</v>
      </c>
      <c r="JI412" s="151">
        <v>427</v>
      </c>
      <c r="JJ412" s="151">
        <v>33</v>
      </c>
      <c r="JK412" s="151">
        <v>123</v>
      </c>
      <c r="JL412" s="151">
        <v>6191</v>
      </c>
      <c r="JM412" s="151">
        <v>8265</v>
      </c>
      <c r="JN412" s="151">
        <v>8554</v>
      </c>
      <c r="JO412" s="151">
        <v>8692</v>
      </c>
      <c r="JP412" s="151">
        <v>18843</v>
      </c>
      <c r="JQ412" s="151">
        <v>3441</v>
      </c>
      <c r="JR412" s="151">
        <v>4647</v>
      </c>
      <c r="JS412" s="151">
        <v>89943</v>
      </c>
      <c r="JT412" s="151">
        <v>39740</v>
      </c>
      <c r="JU412" s="151">
        <v>296</v>
      </c>
      <c r="JV412" s="151">
        <v>38513</v>
      </c>
      <c r="JW412" s="151">
        <v>47330</v>
      </c>
      <c r="JX412" s="151">
        <v>25068</v>
      </c>
      <c r="JY412" s="151">
        <v>40248</v>
      </c>
      <c r="JZ412" s="151">
        <v>23828</v>
      </c>
      <c r="KA412" s="151">
        <v>9633</v>
      </c>
      <c r="KB412" s="151">
        <v>13254</v>
      </c>
      <c r="KC412" s="151">
        <v>19042</v>
      </c>
      <c r="KD412" s="151">
        <v>24077</v>
      </c>
      <c r="KE412" s="151">
        <v>35456</v>
      </c>
      <c r="KF412" s="151">
        <v>25185</v>
      </c>
      <c r="KG412" s="151">
        <v>-101</v>
      </c>
      <c r="KH412" s="151">
        <v>968</v>
      </c>
      <c r="KI412" s="151">
        <v>4467</v>
      </c>
      <c r="KJ412" s="151">
        <v>1876</v>
      </c>
      <c r="KK412" s="151">
        <v>3333</v>
      </c>
      <c r="KL412" s="151">
        <v>1443</v>
      </c>
      <c r="KM412" s="151">
        <v>1065</v>
      </c>
      <c r="KN412" s="151">
        <v>934</v>
      </c>
      <c r="KO412" s="151">
        <v>358</v>
      </c>
      <c r="KP412" s="151">
        <v>347</v>
      </c>
      <c r="KQ412" s="151">
        <v>502</v>
      </c>
      <c r="KR412" s="151">
        <v>141</v>
      </c>
      <c r="KS412" s="151">
        <v>4389</v>
      </c>
      <c r="KT412" s="151">
        <v>5109</v>
      </c>
      <c r="KU412" s="151">
        <v>1107</v>
      </c>
      <c r="KV412" s="151">
        <v>2173</v>
      </c>
      <c r="KW412" s="151">
        <v>1362</v>
      </c>
      <c r="KX412" s="151">
        <v>17187</v>
      </c>
      <c r="KY412" s="151">
        <v>8698</v>
      </c>
      <c r="KZ412" s="151">
        <v>4303</v>
      </c>
      <c r="LA412" s="151">
        <v>3054</v>
      </c>
      <c r="LB412" s="151">
        <v>2331</v>
      </c>
      <c r="LC412" s="151">
        <v>111</v>
      </c>
      <c r="LD412" s="151">
        <v>8420</v>
      </c>
      <c r="LE412" s="151">
        <v>11005</v>
      </c>
      <c r="LF412" s="151">
        <v>4196</v>
      </c>
      <c r="LG412" s="151">
        <v>1389</v>
      </c>
      <c r="LH412" s="151">
        <v>4000</v>
      </c>
      <c r="LI412" s="151">
        <v>24226</v>
      </c>
      <c r="LJ412" s="151">
        <v>2373</v>
      </c>
      <c r="LK412" s="151">
        <v>739</v>
      </c>
      <c r="LL412" s="151">
        <v>176158</v>
      </c>
      <c r="LM412" s="151">
        <v>59198</v>
      </c>
      <c r="LN412" s="151">
        <v>27590</v>
      </c>
      <c r="LO412" s="151">
        <v>6208</v>
      </c>
      <c r="LP412" s="151">
        <v>9807</v>
      </c>
      <c r="LQ412" s="151">
        <v>3009</v>
      </c>
      <c r="LR412" s="151">
        <v>4294</v>
      </c>
      <c r="LS412" s="151">
        <v>16636</v>
      </c>
      <c r="LT412" s="151">
        <v>1904</v>
      </c>
      <c r="LU412" s="151">
        <v>3632</v>
      </c>
      <c r="LV412" s="151">
        <v>578</v>
      </c>
      <c r="LW412" s="151">
        <v>1614</v>
      </c>
      <c r="LX412" s="151">
        <v>3645</v>
      </c>
      <c r="LY412" s="151">
        <v>2423</v>
      </c>
      <c r="LZ412" s="151">
        <v>491</v>
      </c>
      <c r="MA412" s="151">
        <v>1600</v>
      </c>
      <c r="MB412" s="151">
        <v>1750</v>
      </c>
      <c r="MC412" s="151">
        <v>1172</v>
      </c>
      <c r="MD412" s="151">
        <v>495</v>
      </c>
      <c r="ME412" s="151">
        <v>285</v>
      </c>
      <c r="MF412" s="151">
        <v>735</v>
      </c>
      <c r="MG412" s="151">
        <v>9157</v>
      </c>
      <c r="MH412" s="151">
        <v>2340</v>
      </c>
      <c r="MI412" s="151">
        <v>3265</v>
      </c>
      <c r="MJ412" s="151">
        <v>474</v>
      </c>
      <c r="MK412" s="151">
        <v>246</v>
      </c>
      <c r="ML412" s="151">
        <v>1208</v>
      </c>
      <c r="MM412" s="151">
        <v>475</v>
      </c>
      <c r="MN412" s="151">
        <v>1395</v>
      </c>
      <c r="MO412" s="151">
        <v>691</v>
      </c>
      <c r="MP412" s="151">
        <v>3598</v>
      </c>
      <c r="MQ412" s="151">
        <v>1206</v>
      </c>
      <c r="MR412" s="151">
        <v>5200</v>
      </c>
      <c r="MS412" s="151">
        <v>2415</v>
      </c>
      <c r="MT412" s="151">
        <v>4095</v>
      </c>
      <c r="MU412" s="151">
        <v>966</v>
      </c>
      <c r="MV412" s="151">
        <v>641</v>
      </c>
      <c r="MW412" s="151">
        <v>1096</v>
      </c>
      <c r="MX412" s="151">
        <v>461</v>
      </c>
      <c r="MY412" s="151">
        <v>847</v>
      </c>
      <c r="MZ412" s="151">
        <v>353</v>
      </c>
      <c r="NA412" s="151">
        <v>13386</v>
      </c>
      <c r="NB412" s="151">
        <v>5135</v>
      </c>
      <c r="NC412" s="151">
        <v>1091</v>
      </c>
      <c r="ND412" s="151">
        <v>1006</v>
      </c>
      <c r="NE412" s="151">
        <v>672</v>
      </c>
      <c r="NF412" s="151">
        <v>291</v>
      </c>
      <c r="NG412" s="151">
        <v>1336</v>
      </c>
      <c r="NH412" s="151">
        <v>2379</v>
      </c>
      <c r="NI412" s="151">
        <v>1837</v>
      </c>
      <c r="NJ412" s="151">
        <v>1935</v>
      </c>
      <c r="NK412" s="151">
        <v>598</v>
      </c>
      <c r="NL412" s="151">
        <v>2763</v>
      </c>
      <c r="NM412" s="151">
        <v>3926</v>
      </c>
      <c r="NN412" s="151">
        <v>6648</v>
      </c>
      <c r="NO412" s="151">
        <v>24119</v>
      </c>
      <c r="NP412" s="151">
        <v>26681</v>
      </c>
      <c r="NQ412" s="151">
        <v>29596</v>
      </c>
      <c r="NR412" s="151">
        <v>9086</v>
      </c>
      <c r="NS412" s="151">
        <v>10704</v>
      </c>
      <c r="NT412" s="151">
        <v>1549</v>
      </c>
      <c r="NU412" s="151">
        <v>1873</v>
      </c>
      <c r="NV412" s="151">
        <v>2622</v>
      </c>
      <c r="NW412" s="151">
        <v>2799</v>
      </c>
      <c r="NX412" s="151">
        <v>786</v>
      </c>
      <c r="NY412" s="151">
        <v>1686</v>
      </c>
      <c r="NZ412" s="151">
        <v>3077</v>
      </c>
      <c r="OA412" s="151">
        <v>234</v>
      </c>
      <c r="OB412" s="151">
        <v>918</v>
      </c>
      <c r="OC412" s="151">
        <v>1637</v>
      </c>
      <c r="OD412" s="151">
        <v>0</v>
      </c>
      <c r="OE412" s="151"/>
      <c r="OF412" s="151"/>
      <c r="OG412" s="151"/>
      <c r="OH412" s="151"/>
      <c r="OI412" s="151">
        <v>-6339</v>
      </c>
      <c r="OJ412" s="151"/>
      <c r="OK412" s="151"/>
      <c r="OL412" s="151"/>
      <c r="OM412" s="151">
        <v>0</v>
      </c>
      <c r="ON412" s="151"/>
      <c r="OO412" s="152">
        <v>-18934</v>
      </c>
      <c r="OP412" s="142">
        <v>1304098</v>
      </c>
      <c r="OQ412" s="153"/>
      <c r="OR412" s="151"/>
      <c r="OS412" s="151"/>
      <c r="OT412" s="151"/>
      <c r="OU412" s="151"/>
      <c r="OV412" s="151"/>
      <c r="OW412" s="151"/>
      <c r="OX412" s="151"/>
      <c r="OY412" s="151"/>
      <c r="OZ412" s="151"/>
      <c r="PA412" s="151"/>
      <c r="PB412" s="151"/>
      <c r="PC412" s="151"/>
      <c r="PD412" s="151"/>
      <c r="PE412" s="151"/>
      <c r="PF412" s="151"/>
      <c r="PG412" s="151"/>
      <c r="PH412" s="151"/>
      <c r="PI412" s="151"/>
      <c r="PJ412" s="154"/>
      <c r="PK412" s="142"/>
      <c r="PL412" s="142"/>
    </row>
    <row r="413" spans="1:428" ht="15.75" thickBot="1" x14ac:dyDescent="0.3">
      <c r="A413" s="156" t="s">
        <v>705</v>
      </c>
      <c r="C413" s="147" t="s">
        <v>706</v>
      </c>
      <c r="D413" s="153">
        <v>15495</v>
      </c>
      <c r="E413" s="151">
        <v>14896</v>
      </c>
      <c r="F413" s="151">
        <v>5165</v>
      </c>
      <c r="G413" s="151">
        <v>12227</v>
      </c>
      <c r="H413" s="151">
        <v>4492</v>
      </c>
      <c r="I413" s="151">
        <v>4298</v>
      </c>
      <c r="J413" s="151">
        <v>6583</v>
      </c>
      <c r="K413" s="151">
        <v>24181</v>
      </c>
      <c r="L413" s="151">
        <v>2239</v>
      </c>
      <c r="M413" s="151">
        <v>19371</v>
      </c>
      <c r="N413" s="151">
        <v>1860</v>
      </c>
      <c r="O413" s="151">
        <v>5344</v>
      </c>
      <c r="P413" s="151">
        <v>3747</v>
      </c>
      <c r="Q413" s="151">
        <v>94537</v>
      </c>
      <c r="R413" s="151">
        <v>5428</v>
      </c>
      <c r="S413" s="151">
        <v>4493</v>
      </c>
      <c r="T413" s="151">
        <v>2520</v>
      </c>
      <c r="U413" s="151">
        <v>4156</v>
      </c>
      <c r="V413" s="151">
        <v>3553</v>
      </c>
      <c r="W413" s="151">
        <v>7049</v>
      </c>
      <c r="X413" s="151">
        <v>23354</v>
      </c>
      <c r="Y413" s="151">
        <v>145394</v>
      </c>
      <c r="Z413" s="151">
        <v>16894</v>
      </c>
      <c r="AA413" s="151">
        <v>4283</v>
      </c>
      <c r="AB413" s="151">
        <v>9425</v>
      </c>
      <c r="AC413" s="151">
        <v>20815</v>
      </c>
      <c r="AD413" s="151">
        <v>40767</v>
      </c>
      <c r="AE413" s="151">
        <v>17729</v>
      </c>
      <c r="AF413" s="151">
        <v>29149</v>
      </c>
      <c r="AG413" s="151">
        <v>16056</v>
      </c>
      <c r="AH413" s="151">
        <v>54644</v>
      </c>
      <c r="AI413" s="151">
        <v>15056</v>
      </c>
      <c r="AJ413" s="151">
        <v>25185</v>
      </c>
      <c r="AK413" s="151">
        <v>38282</v>
      </c>
      <c r="AL413" s="151">
        <v>43537</v>
      </c>
      <c r="AM413" s="151">
        <v>29230</v>
      </c>
      <c r="AN413" s="151">
        <v>3485</v>
      </c>
      <c r="AO413" s="151">
        <v>3630</v>
      </c>
      <c r="AP413" s="151">
        <v>3095</v>
      </c>
      <c r="AQ413" s="151">
        <v>1929</v>
      </c>
      <c r="AR413" s="151">
        <v>1138</v>
      </c>
      <c r="AS413" s="151">
        <v>5374</v>
      </c>
      <c r="AT413" s="151">
        <v>3006</v>
      </c>
      <c r="AU413" s="151">
        <v>3968</v>
      </c>
      <c r="AV413" s="151">
        <v>1230</v>
      </c>
      <c r="AW413" s="151">
        <v>2337</v>
      </c>
      <c r="AX413" s="151">
        <v>2623</v>
      </c>
      <c r="AY413" s="151">
        <v>2286</v>
      </c>
      <c r="AZ413" s="151">
        <v>470</v>
      </c>
      <c r="BA413" s="151">
        <v>1376</v>
      </c>
      <c r="BB413" s="151">
        <v>1675</v>
      </c>
      <c r="BC413" s="151">
        <v>1398</v>
      </c>
      <c r="BD413" s="151">
        <v>11002</v>
      </c>
      <c r="BE413" s="151">
        <v>1926</v>
      </c>
      <c r="BF413" s="151">
        <v>331</v>
      </c>
      <c r="BG413" s="151">
        <v>149</v>
      </c>
      <c r="BH413" s="151">
        <v>2451</v>
      </c>
      <c r="BI413" s="151">
        <v>2146</v>
      </c>
      <c r="BJ413" s="151">
        <v>1156</v>
      </c>
      <c r="BK413" s="151">
        <v>2283</v>
      </c>
      <c r="BL413" s="151">
        <v>2140</v>
      </c>
      <c r="BM413" s="151">
        <v>1394</v>
      </c>
      <c r="BN413" s="151">
        <v>1123</v>
      </c>
      <c r="BO413" s="151">
        <v>1208</v>
      </c>
      <c r="BP413" s="151">
        <v>1006</v>
      </c>
      <c r="BQ413" s="151">
        <v>1355</v>
      </c>
      <c r="BR413" s="151">
        <v>3471</v>
      </c>
      <c r="BS413" s="151">
        <v>3950</v>
      </c>
      <c r="BT413" s="151">
        <v>1005</v>
      </c>
      <c r="BU413" s="151">
        <v>956</v>
      </c>
      <c r="BV413" s="151">
        <v>2048</v>
      </c>
      <c r="BW413" s="151">
        <v>909</v>
      </c>
      <c r="BX413" s="151">
        <v>798</v>
      </c>
      <c r="BY413" s="151">
        <v>2376</v>
      </c>
      <c r="BZ413" s="151">
        <v>5857</v>
      </c>
      <c r="CA413" s="151">
        <v>3976</v>
      </c>
      <c r="CB413" s="151">
        <v>818</v>
      </c>
      <c r="CC413" s="151">
        <v>4238</v>
      </c>
      <c r="CD413" s="151">
        <v>881</v>
      </c>
      <c r="CE413" s="151">
        <v>647</v>
      </c>
      <c r="CF413" s="151">
        <v>2182</v>
      </c>
      <c r="CG413" s="151">
        <v>1071</v>
      </c>
      <c r="CH413" s="151">
        <v>3728</v>
      </c>
      <c r="CI413" s="151">
        <v>692</v>
      </c>
      <c r="CJ413" s="151">
        <v>5579</v>
      </c>
      <c r="CK413" s="151">
        <v>601</v>
      </c>
      <c r="CL413" s="151">
        <v>880</v>
      </c>
      <c r="CM413" s="151">
        <v>3647</v>
      </c>
      <c r="CN413" s="151">
        <v>18</v>
      </c>
      <c r="CO413" s="151">
        <v>48</v>
      </c>
      <c r="CP413" s="151">
        <v>2347</v>
      </c>
      <c r="CQ413" s="151">
        <v>808</v>
      </c>
      <c r="CR413" s="151">
        <v>6182</v>
      </c>
      <c r="CS413" s="151">
        <v>391</v>
      </c>
      <c r="CT413" s="151">
        <v>236</v>
      </c>
      <c r="CU413" s="151">
        <v>135</v>
      </c>
      <c r="CV413" s="151">
        <v>149</v>
      </c>
      <c r="CW413" s="151">
        <v>580</v>
      </c>
      <c r="CX413" s="151">
        <v>2469</v>
      </c>
      <c r="CY413" s="151">
        <v>337</v>
      </c>
      <c r="CZ413" s="151">
        <v>1132</v>
      </c>
      <c r="DA413" s="151">
        <v>989</v>
      </c>
      <c r="DB413" s="151">
        <v>1093</v>
      </c>
      <c r="DC413" s="151">
        <v>4125</v>
      </c>
      <c r="DD413" s="151">
        <v>4581</v>
      </c>
      <c r="DE413" s="151">
        <v>607</v>
      </c>
      <c r="DF413" s="151">
        <v>934</v>
      </c>
      <c r="DG413" s="151">
        <v>231</v>
      </c>
      <c r="DH413" s="151">
        <v>4229</v>
      </c>
      <c r="DI413" s="151">
        <v>944</v>
      </c>
      <c r="DJ413" s="151">
        <v>3790</v>
      </c>
      <c r="DK413" s="151">
        <v>1327</v>
      </c>
      <c r="DL413" s="151">
        <v>2180</v>
      </c>
      <c r="DM413" s="151">
        <v>1965</v>
      </c>
      <c r="DN413" s="151">
        <v>7440</v>
      </c>
      <c r="DO413" s="151">
        <v>1510</v>
      </c>
      <c r="DP413" s="151">
        <v>19968</v>
      </c>
      <c r="DQ413" s="151">
        <v>4926</v>
      </c>
      <c r="DR413" s="151">
        <v>3460</v>
      </c>
      <c r="DS413" s="151">
        <v>9138</v>
      </c>
      <c r="DT413" s="151">
        <v>15052</v>
      </c>
      <c r="DU413" s="151">
        <v>813</v>
      </c>
      <c r="DV413" s="151">
        <v>368</v>
      </c>
      <c r="DW413" s="151">
        <v>1459</v>
      </c>
      <c r="DX413" s="151">
        <v>3023</v>
      </c>
      <c r="DY413" s="151">
        <v>3956</v>
      </c>
      <c r="DZ413" s="151">
        <v>2389</v>
      </c>
      <c r="EA413" s="151">
        <v>3308</v>
      </c>
      <c r="EB413" s="151">
        <v>750</v>
      </c>
      <c r="EC413" s="151">
        <v>467</v>
      </c>
      <c r="ED413" s="151">
        <v>22</v>
      </c>
      <c r="EE413" s="151">
        <v>1868</v>
      </c>
      <c r="EF413" s="151">
        <v>791</v>
      </c>
      <c r="EG413" s="151">
        <v>4141</v>
      </c>
      <c r="EH413" s="151">
        <v>384</v>
      </c>
      <c r="EI413" s="151">
        <v>633</v>
      </c>
      <c r="EJ413" s="151">
        <v>1885</v>
      </c>
      <c r="EK413" s="151">
        <v>81</v>
      </c>
      <c r="EL413" s="151">
        <v>680</v>
      </c>
      <c r="EM413" s="151">
        <v>687</v>
      </c>
      <c r="EN413" s="151">
        <v>1407</v>
      </c>
      <c r="EO413" s="151">
        <v>3594</v>
      </c>
      <c r="EP413" s="151">
        <v>1081</v>
      </c>
      <c r="EQ413" s="151">
        <v>1717</v>
      </c>
      <c r="ER413" s="151">
        <v>5125</v>
      </c>
      <c r="ES413" s="151">
        <v>40107</v>
      </c>
      <c r="ET413" s="151">
        <v>2806</v>
      </c>
      <c r="EU413" s="151">
        <v>310</v>
      </c>
      <c r="EV413" s="151">
        <v>691</v>
      </c>
      <c r="EW413" s="151">
        <v>17</v>
      </c>
      <c r="EX413" s="151">
        <v>3050</v>
      </c>
      <c r="EY413" s="151">
        <v>3348</v>
      </c>
      <c r="EZ413" s="151">
        <v>1603</v>
      </c>
      <c r="FA413" s="151">
        <v>5008</v>
      </c>
      <c r="FB413" s="151">
        <v>3222</v>
      </c>
      <c r="FC413" s="151">
        <v>4367</v>
      </c>
      <c r="FD413" s="151">
        <v>6654</v>
      </c>
      <c r="FE413" s="151">
        <v>1598</v>
      </c>
      <c r="FF413" s="151">
        <v>43942</v>
      </c>
      <c r="FG413" s="151">
        <v>8896</v>
      </c>
      <c r="FH413" s="151">
        <v>7616</v>
      </c>
      <c r="FI413" s="151">
        <v>53</v>
      </c>
      <c r="FJ413" s="151">
        <v>415</v>
      </c>
      <c r="FK413" s="151">
        <v>1540</v>
      </c>
      <c r="FL413" s="151">
        <v>1456</v>
      </c>
      <c r="FM413" s="151">
        <v>488</v>
      </c>
      <c r="FN413" s="151">
        <v>1460</v>
      </c>
      <c r="FO413" s="151">
        <v>1436</v>
      </c>
      <c r="FP413" s="151">
        <v>1223</v>
      </c>
      <c r="FQ413" s="151">
        <v>564</v>
      </c>
      <c r="FR413" s="151">
        <v>1064</v>
      </c>
      <c r="FS413" s="151">
        <v>77</v>
      </c>
      <c r="FT413" s="151">
        <v>343</v>
      </c>
      <c r="FU413" s="151">
        <v>209</v>
      </c>
      <c r="FV413" s="151">
        <v>204</v>
      </c>
      <c r="FW413" s="151">
        <v>2308</v>
      </c>
      <c r="FX413" s="151">
        <v>1148</v>
      </c>
      <c r="FY413" s="151">
        <v>11670</v>
      </c>
      <c r="FZ413" s="151">
        <v>8465</v>
      </c>
      <c r="GA413" s="151">
        <v>860</v>
      </c>
      <c r="GB413" s="151">
        <v>1507</v>
      </c>
      <c r="GC413" s="151">
        <v>360</v>
      </c>
      <c r="GD413" s="151">
        <v>1481</v>
      </c>
      <c r="GE413" s="151">
        <v>1191</v>
      </c>
      <c r="GF413" s="151">
        <v>134</v>
      </c>
      <c r="GG413" s="151">
        <v>104</v>
      </c>
      <c r="GH413" s="151">
        <v>415</v>
      </c>
      <c r="GI413" s="151">
        <v>3601</v>
      </c>
      <c r="GJ413" s="151">
        <v>3825</v>
      </c>
      <c r="GK413" s="151">
        <v>1750</v>
      </c>
      <c r="GL413" s="151">
        <v>1750</v>
      </c>
      <c r="GM413" s="151">
        <v>594</v>
      </c>
      <c r="GN413" s="151">
        <v>785</v>
      </c>
      <c r="GO413" s="151">
        <v>2007</v>
      </c>
      <c r="GP413" s="151">
        <v>1654</v>
      </c>
      <c r="GQ413" s="151">
        <v>4508</v>
      </c>
      <c r="GR413" s="151">
        <v>3788</v>
      </c>
      <c r="GS413" s="151">
        <v>2750</v>
      </c>
      <c r="GT413" s="151">
        <v>4059</v>
      </c>
      <c r="GU413" s="151">
        <v>4628</v>
      </c>
      <c r="GV413" s="151">
        <v>3417</v>
      </c>
      <c r="GW413" s="151">
        <v>578</v>
      </c>
      <c r="GX413" s="151">
        <v>7489</v>
      </c>
      <c r="GY413" s="151">
        <v>8386</v>
      </c>
      <c r="GZ413" s="151">
        <v>880</v>
      </c>
      <c r="HA413" s="151">
        <v>5033</v>
      </c>
      <c r="HB413" s="151">
        <v>3236</v>
      </c>
      <c r="HC413" s="151">
        <v>9195</v>
      </c>
      <c r="HD413" s="151">
        <v>1738</v>
      </c>
      <c r="HE413" s="151">
        <v>3385</v>
      </c>
      <c r="HF413" s="151">
        <v>3322</v>
      </c>
      <c r="HG413" s="151">
        <v>2209</v>
      </c>
      <c r="HH413" s="151">
        <v>5095</v>
      </c>
      <c r="HI413" s="151">
        <v>7399</v>
      </c>
      <c r="HJ413" s="151">
        <v>4368</v>
      </c>
      <c r="HK413" s="151">
        <v>3391</v>
      </c>
      <c r="HL413" s="151">
        <v>29931</v>
      </c>
      <c r="HM413" s="151">
        <v>140</v>
      </c>
      <c r="HN413" s="151">
        <v>1052</v>
      </c>
      <c r="HO413" s="151">
        <v>271</v>
      </c>
      <c r="HP413" s="151">
        <v>1539</v>
      </c>
      <c r="HQ413" s="151">
        <v>265</v>
      </c>
      <c r="HR413" s="151">
        <v>915</v>
      </c>
      <c r="HS413" s="151">
        <v>1114</v>
      </c>
      <c r="HT413" s="151">
        <v>540</v>
      </c>
      <c r="HU413" s="151">
        <v>1385</v>
      </c>
      <c r="HV413" s="151">
        <v>5762</v>
      </c>
      <c r="HW413" s="151">
        <v>7174</v>
      </c>
      <c r="HX413" s="151">
        <v>4390</v>
      </c>
      <c r="HY413" s="151">
        <v>2322</v>
      </c>
      <c r="HZ413" s="151">
        <v>241</v>
      </c>
      <c r="IA413" s="151">
        <v>1164</v>
      </c>
      <c r="IB413" s="151">
        <v>543</v>
      </c>
      <c r="IC413" s="151">
        <v>15189</v>
      </c>
      <c r="ID413" s="151">
        <v>293</v>
      </c>
      <c r="IE413" s="151">
        <v>74231</v>
      </c>
      <c r="IF413" s="151">
        <v>1147</v>
      </c>
      <c r="IG413" s="151">
        <v>2477</v>
      </c>
      <c r="IH413" s="151">
        <v>4479</v>
      </c>
      <c r="II413" s="151">
        <v>16975</v>
      </c>
      <c r="IJ413" s="151">
        <v>847</v>
      </c>
      <c r="IK413" s="151">
        <v>985</v>
      </c>
      <c r="IL413" s="151">
        <v>8705</v>
      </c>
      <c r="IM413" s="151">
        <v>21968</v>
      </c>
      <c r="IN413" s="151">
        <v>13307</v>
      </c>
      <c r="IO413" s="151">
        <v>993</v>
      </c>
      <c r="IP413" s="151">
        <v>3200</v>
      </c>
      <c r="IQ413" s="151">
        <v>73861</v>
      </c>
      <c r="IR413" s="151">
        <v>5680</v>
      </c>
      <c r="IS413" s="151">
        <v>16086</v>
      </c>
      <c r="IT413" s="151">
        <v>4778</v>
      </c>
      <c r="IU413" s="151">
        <v>3961</v>
      </c>
      <c r="IV413" s="151">
        <v>6065</v>
      </c>
      <c r="IW413" s="151">
        <v>3595</v>
      </c>
      <c r="IX413" s="151">
        <v>13144</v>
      </c>
      <c r="IY413" s="151">
        <v>16294</v>
      </c>
      <c r="IZ413" s="151">
        <v>491</v>
      </c>
      <c r="JA413" s="151">
        <v>7242</v>
      </c>
      <c r="JB413" s="151">
        <v>4148</v>
      </c>
      <c r="JC413" s="151">
        <v>2853</v>
      </c>
      <c r="JD413" s="151">
        <v>443</v>
      </c>
      <c r="JE413" s="151">
        <v>686</v>
      </c>
      <c r="JF413" s="151">
        <v>985</v>
      </c>
      <c r="JG413" s="151">
        <v>976</v>
      </c>
      <c r="JH413" s="151">
        <v>12563</v>
      </c>
      <c r="JI413" s="151">
        <v>1701</v>
      </c>
      <c r="JJ413" s="151">
        <v>407</v>
      </c>
      <c r="JK413" s="151">
        <v>2234</v>
      </c>
      <c r="JL413" s="151">
        <v>33195</v>
      </c>
      <c r="JM413" s="151">
        <v>32874</v>
      </c>
      <c r="JN413" s="151">
        <v>60237</v>
      </c>
      <c r="JO413" s="151">
        <v>27886</v>
      </c>
      <c r="JP413" s="151">
        <v>59138</v>
      </c>
      <c r="JQ413" s="151">
        <v>53307</v>
      </c>
      <c r="JR413" s="151">
        <v>38823</v>
      </c>
      <c r="JS413" s="151">
        <v>23048</v>
      </c>
      <c r="JT413" s="151">
        <v>82375</v>
      </c>
      <c r="JU413" s="151">
        <v>5919</v>
      </c>
      <c r="JV413" s="151"/>
      <c r="JW413" s="151">
        <v>52772</v>
      </c>
      <c r="JX413" s="151">
        <v>31697</v>
      </c>
      <c r="JY413" s="151">
        <v>15199</v>
      </c>
      <c r="JZ413" s="151">
        <v>27654</v>
      </c>
      <c r="KA413" s="151">
        <v>14759</v>
      </c>
      <c r="KB413" s="151">
        <v>9607</v>
      </c>
      <c r="KC413" s="151">
        <v>12697</v>
      </c>
      <c r="KD413" s="151">
        <v>111388</v>
      </c>
      <c r="KE413" s="151">
        <v>18773</v>
      </c>
      <c r="KF413" s="151">
        <v>45707</v>
      </c>
      <c r="KG413" s="151">
        <v>22053</v>
      </c>
      <c r="KH413" s="151">
        <v>5328</v>
      </c>
      <c r="KI413" s="151">
        <v>74616</v>
      </c>
      <c r="KJ413" s="151">
        <v>19576</v>
      </c>
      <c r="KK413" s="151">
        <v>32102</v>
      </c>
      <c r="KL413" s="151">
        <v>21612</v>
      </c>
      <c r="KM413" s="151">
        <v>16587</v>
      </c>
      <c r="KN413" s="151">
        <v>7602</v>
      </c>
      <c r="KO413" s="151">
        <v>7814</v>
      </c>
      <c r="KP413" s="151">
        <v>6487</v>
      </c>
      <c r="KQ413" s="151">
        <v>11598</v>
      </c>
      <c r="KR413" s="151">
        <v>3578</v>
      </c>
      <c r="KS413" s="151">
        <v>100622</v>
      </c>
      <c r="KT413" s="151">
        <v>45031</v>
      </c>
      <c r="KU413" s="151">
        <v>10914</v>
      </c>
      <c r="KV413" s="151">
        <v>22399</v>
      </c>
      <c r="KW413" s="151">
        <v>49549</v>
      </c>
      <c r="KX413" s="151">
        <v>106029</v>
      </c>
      <c r="KY413" s="151">
        <v>115811</v>
      </c>
      <c r="KZ413" s="151">
        <v>10056</v>
      </c>
      <c r="LA413" s="151">
        <v>86201</v>
      </c>
      <c r="LB413" s="151">
        <v>54920</v>
      </c>
      <c r="LC413" s="151">
        <v>2236</v>
      </c>
      <c r="LD413" s="151">
        <v>107434</v>
      </c>
      <c r="LE413" s="151">
        <v>260543</v>
      </c>
      <c r="LF413" s="151">
        <v>20613</v>
      </c>
      <c r="LG413" s="151">
        <v>6053</v>
      </c>
      <c r="LH413" s="151">
        <v>16458</v>
      </c>
      <c r="LI413" s="151">
        <v>174440</v>
      </c>
      <c r="LJ413" s="151">
        <v>76378</v>
      </c>
      <c r="LK413" s="151">
        <v>7057</v>
      </c>
      <c r="LL413" s="151">
        <v>1164460</v>
      </c>
      <c r="LM413" s="151">
        <v>371689</v>
      </c>
      <c r="LN413" s="151">
        <v>398293</v>
      </c>
      <c r="LO413" s="151">
        <v>21894</v>
      </c>
      <c r="LP413" s="151">
        <v>40832</v>
      </c>
      <c r="LQ413" s="151">
        <v>7028</v>
      </c>
      <c r="LR413" s="151">
        <v>96243</v>
      </c>
      <c r="LS413" s="151">
        <v>118281</v>
      </c>
      <c r="LT413" s="151">
        <v>15494</v>
      </c>
      <c r="LU413" s="151">
        <v>29412</v>
      </c>
      <c r="LV413" s="151">
        <v>2802</v>
      </c>
      <c r="LW413" s="151">
        <v>34696</v>
      </c>
      <c r="LX413" s="151">
        <v>57413</v>
      </c>
      <c r="LY413" s="151">
        <v>18587</v>
      </c>
      <c r="LZ413" s="151">
        <v>3385</v>
      </c>
      <c r="MA413" s="151">
        <v>52534</v>
      </c>
      <c r="MB413" s="151">
        <v>45829</v>
      </c>
      <c r="MC413" s="151">
        <v>12287</v>
      </c>
      <c r="MD413" s="151">
        <v>5056</v>
      </c>
      <c r="ME413" s="151">
        <v>9708</v>
      </c>
      <c r="MF413" s="151">
        <v>27580</v>
      </c>
      <c r="MG413" s="151">
        <v>34618</v>
      </c>
      <c r="MH413" s="151">
        <v>71197</v>
      </c>
      <c r="MI413" s="151">
        <v>24102</v>
      </c>
      <c r="MJ413" s="151">
        <v>2217</v>
      </c>
      <c r="MK413" s="151">
        <v>5144</v>
      </c>
      <c r="ML413" s="151">
        <v>8403</v>
      </c>
      <c r="MM413" s="151">
        <v>7625</v>
      </c>
      <c r="MN413" s="151">
        <v>5312</v>
      </c>
      <c r="MO413" s="151">
        <v>7128</v>
      </c>
      <c r="MP413" s="151">
        <v>19121</v>
      </c>
      <c r="MQ413" s="151">
        <v>825</v>
      </c>
      <c r="MR413" s="151">
        <v>21634</v>
      </c>
      <c r="MS413" s="151">
        <v>1077</v>
      </c>
      <c r="MT413" s="151">
        <v>23961</v>
      </c>
      <c r="MU413" s="151">
        <v>40376</v>
      </c>
      <c r="MV413" s="151">
        <v>32971</v>
      </c>
      <c r="MW413" s="151">
        <v>25763</v>
      </c>
      <c r="MX413" s="151">
        <v>18267</v>
      </c>
      <c r="MY413" s="151">
        <v>11681</v>
      </c>
      <c r="MZ413" s="151">
        <v>813</v>
      </c>
      <c r="NA413" s="151">
        <v>71517</v>
      </c>
      <c r="NB413" s="151">
        <v>6983</v>
      </c>
      <c r="NC413" s="151">
        <v>1849</v>
      </c>
      <c r="ND413" s="151">
        <v>6104</v>
      </c>
      <c r="NE413" s="151">
        <v>2883</v>
      </c>
      <c r="NF413" s="151">
        <v>2971</v>
      </c>
      <c r="NG413" s="151">
        <v>8189</v>
      </c>
      <c r="NH413" s="151">
        <v>3696</v>
      </c>
      <c r="NI413" s="151">
        <v>21428</v>
      </c>
      <c r="NJ413" s="151">
        <v>12582</v>
      </c>
      <c r="NK413" s="151">
        <v>4099</v>
      </c>
      <c r="NL413" s="151">
        <v>1389</v>
      </c>
      <c r="NM413" s="151">
        <v>25985</v>
      </c>
      <c r="NN413" s="151">
        <v>0</v>
      </c>
      <c r="NO413" s="151">
        <v>47318</v>
      </c>
      <c r="NP413" s="151">
        <v>39399</v>
      </c>
      <c r="NQ413" s="151">
        <v>73888</v>
      </c>
      <c r="NR413" s="151">
        <v>35454</v>
      </c>
      <c r="NS413" s="151">
        <v>37755</v>
      </c>
      <c r="NT413" s="151">
        <v>12457</v>
      </c>
      <c r="NU413" s="151">
        <v>14673</v>
      </c>
      <c r="NV413" s="151">
        <v>19768</v>
      </c>
      <c r="NW413" s="151">
        <v>11569</v>
      </c>
      <c r="NX413" s="151">
        <v>5199</v>
      </c>
      <c r="NY413" s="151">
        <v>4267</v>
      </c>
      <c r="NZ413" s="151">
        <v>16462</v>
      </c>
      <c r="OA413" s="151">
        <v>11789</v>
      </c>
      <c r="OB413" s="151">
        <v>8489</v>
      </c>
      <c r="OC413" s="151">
        <v>3479</v>
      </c>
      <c r="OD413" s="151"/>
      <c r="OE413" s="151">
        <v>151586</v>
      </c>
      <c r="OF413" s="151">
        <v>108140</v>
      </c>
      <c r="OG413" s="151">
        <v>2789</v>
      </c>
      <c r="OH413" s="151">
        <v>4556</v>
      </c>
      <c r="OI413" s="151">
        <v>2693</v>
      </c>
      <c r="OJ413" s="151">
        <v>51301</v>
      </c>
      <c r="OK413" s="151">
        <v>17552</v>
      </c>
      <c r="OL413" s="151">
        <v>97503</v>
      </c>
      <c r="OM413" s="151">
        <v>-36919</v>
      </c>
      <c r="ON413" s="151">
        <v>19288</v>
      </c>
      <c r="OO413" s="152">
        <v>74058</v>
      </c>
      <c r="OP413" s="142">
        <v>7873026</v>
      </c>
      <c r="OQ413" s="153"/>
      <c r="OR413" s="151"/>
      <c r="OS413" s="151"/>
      <c r="OT413" s="151"/>
      <c r="OU413" s="151"/>
      <c r="OV413" s="151"/>
      <c r="OW413" s="151"/>
      <c r="OX413" s="151"/>
      <c r="OY413" s="151"/>
      <c r="OZ413" s="151"/>
      <c r="PA413" s="151"/>
      <c r="PB413" s="151"/>
      <c r="PC413" s="151"/>
      <c r="PD413" s="151"/>
      <c r="PE413" s="151"/>
      <c r="PF413" s="151"/>
      <c r="PG413" s="151"/>
      <c r="PH413" s="151"/>
      <c r="PI413" s="151"/>
      <c r="PJ413" s="154"/>
      <c r="PK413" s="142"/>
      <c r="PL413" s="142"/>
    </row>
    <row r="414" spans="1:428" ht="15.75" thickBot="1" x14ac:dyDescent="0.3">
      <c r="A414" s="174" t="s">
        <v>1889</v>
      </c>
      <c r="B414" s="175"/>
      <c r="C414" s="176" t="s">
        <v>1890</v>
      </c>
      <c r="D414" s="177">
        <v>17670</v>
      </c>
      <c r="E414" s="178">
        <v>9807</v>
      </c>
      <c r="F414" s="178">
        <v>8151</v>
      </c>
      <c r="G414" s="178">
        <v>18235</v>
      </c>
      <c r="H414" s="178">
        <v>10405</v>
      </c>
      <c r="I414" s="178">
        <v>9081</v>
      </c>
      <c r="J414" s="178">
        <v>9616</v>
      </c>
      <c r="K414" s="178">
        <v>27302</v>
      </c>
      <c r="L414" s="178">
        <v>5812</v>
      </c>
      <c r="M414" s="178">
        <v>23149</v>
      </c>
      <c r="N414" s="178">
        <v>10955</v>
      </c>
      <c r="O414" s="178">
        <v>6886</v>
      </c>
      <c r="P414" s="178">
        <v>20384</v>
      </c>
      <c r="Q414" s="178">
        <v>147752</v>
      </c>
      <c r="R414" s="178">
        <v>10202</v>
      </c>
      <c r="S414" s="178">
        <v>6357</v>
      </c>
      <c r="T414" s="178">
        <v>5367</v>
      </c>
      <c r="U414" s="178">
        <v>6993</v>
      </c>
      <c r="V414" s="178">
        <v>8051</v>
      </c>
      <c r="W414" s="178">
        <v>14173</v>
      </c>
      <c r="X414" s="178">
        <v>49184</v>
      </c>
      <c r="Y414" s="178">
        <v>252886</v>
      </c>
      <c r="Z414" s="178">
        <v>43610</v>
      </c>
      <c r="AA414" s="178">
        <v>10058</v>
      </c>
      <c r="AB414" s="178">
        <v>31221</v>
      </c>
      <c r="AC414" s="178">
        <v>59879</v>
      </c>
      <c r="AD414" s="178">
        <v>105169</v>
      </c>
      <c r="AE414" s="178">
        <v>47860</v>
      </c>
      <c r="AF414" s="178">
        <v>89016</v>
      </c>
      <c r="AG414" s="178">
        <v>45621</v>
      </c>
      <c r="AH414" s="178">
        <v>110267</v>
      </c>
      <c r="AI414" s="178">
        <v>42998</v>
      </c>
      <c r="AJ414" s="178">
        <v>74139</v>
      </c>
      <c r="AK414" s="178">
        <v>90776</v>
      </c>
      <c r="AL414" s="178">
        <v>151722</v>
      </c>
      <c r="AM414" s="178">
        <v>78243</v>
      </c>
      <c r="AN414" s="178">
        <v>8933</v>
      </c>
      <c r="AO414" s="178">
        <v>8470</v>
      </c>
      <c r="AP414" s="178">
        <v>8715</v>
      </c>
      <c r="AQ414" s="178">
        <v>7943</v>
      </c>
      <c r="AR414" s="178">
        <v>3896</v>
      </c>
      <c r="AS414" s="178">
        <v>11663</v>
      </c>
      <c r="AT414" s="178">
        <v>4438</v>
      </c>
      <c r="AU414" s="178">
        <v>10950</v>
      </c>
      <c r="AV414" s="178">
        <v>2984</v>
      </c>
      <c r="AW414" s="178">
        <v>5898</v>
      </c>
      <c r="AX414" s="178">
        <v>3921</v>
      </c>
      <c r="AY414" s="178">
        <v>3019</v>
      </c>
      <c r="AZ414" s="178">
        <v>2168</v>
      </c>
      <c r="BA414" s="178">
        <v>1961</v>
      </c>
      <c r="BB414" s="178">
        <v>3109</v>
      </c>
      <c r="BC414" s="178">
        <v>2191</v>
      </c>
      <c r="BD414" s="178">
        <v>20865</v>
      </c>
      <c r="BE414" s="178">
        <v>6542</v>
      </c>
      <c r="BF414" s="178">
        <v>738</v>
      </c>
      <c r="BG414" s="178">
        <v>667</v>
      </c>
      <c r="BH414" s="178">
        <v>6277</v>
      </c>
      <c r="BI414" s="178">
        <v>3040</v>
      </c>
      <c r="BJ414" s="178">
        <v>3751</v>
      </c>
      <c r="BK414" s="178">
        <v>4424</v>
      </c>
      <c r="BL414" s="178">
        <v>6799</v>
      </c>
      <c r="BM414" s="178">
        <v>5072</v>
      </c>
      <c r="BN414" s="178">
        <v>1817</v>
      </c>
      <c r="BO414" s="178">
        <v>4308</v>
      </c>
      <c r="BP414" s="178">
        <v>4492</v>
      </c>
      <c r="BQ414" s="178">
        <v>3989</v>
      </c>
      <c r="BR414" s="178">
        <v>13651</v>
      </c>
      <c r="BS414" s="178">
        <v>16579</v>
      </c>
      <c r="BT414" s="178">
        <v>2813</v>
      </c>
      <c r="BU414" s="178">
        <v>3357</v>
      </c>
      <c r="BV414" s="178">
        <v>5942</v>
      </c>
      <c r="BW414" s="178">
        <v>2913</v>
      </c>
      <c r="BX414" s="178">
        <v>3569</v>
      </c>
      <c r="BY414" s="178">
        <v>18936</v>
      </c>
      <c r="BZ414" s="178">
        <v>11632</v>
      </c>
      <c r="CA414" s="178">
        <v>12311</v>
      </c>
      <c r="CB414" s="178">
        <v>1610</v>
      </c>
      <c r="CC414" s="178">
        <v>10804</v>
      </c>
      <c r="CD414" s="178">
        <v>3002</v>
      </c>
      <c r="CE414" s="178">
        <v>2916</v>
      </c>
      <c r="CF414" s="178">
        <v>6429</v>
      </c>
      <c r="CG414" s="178">
        <v>5351</v>
      </c>
      <c r="CH414" s="178">
        <v>9322</v>
      </c>
      <c r="CI414" s="178">
        <v>2700</v>
      </c>
      <c r="CJ414" s="178">
        <v>11749</v>
      </c>
      <c r="CK414" s="178">
        <v>5656</v>
      </c>
      <c r="CL414" s="178">
        <v>5000</v>
      </c>
      <c r="CM414" s="178">
        <v>11077</v>
      </c>
      <c r="CN414" s="178">
        <v>1884</v>
      </c>
      <c r="CO414" s="178">
        <v>760</v>
      </c>
      <c r="CP414" s="178">
        <v>7101</v>
      </c>
      <c r="CQ414" s="178">
        <v>1749</v>
      </c>
      <c r="CR414" s="178">
        <v>12423</v>
      </c>
      <c r="CS414" s="178">
        <v>2337</v>
      </c>
      <c r="CT414" s="178">
        <v>2911</v>
      </c>
      <c r="CU414" s="178">
        <v>4632</v>
      </c>
      <c r="CV414" s="178">
        <v>3295</v>
      </c>
      <c r="CW414" s="178">
        <v>3338</v>
      </c>
      <c r="CX414" s="178">
        <v>5115</v>
      </c>
      <c r="CY414" s="178">
        <v>1217</v>
      </c>
      <c r="CZ414" s="178">
        <v>2103</v>
      </c>
      <c r="DA414" s="178">
        <v>5610</v>
      </c>
      <c r="DB414" s="178">
        <v>3007</v>
      </c>
      <c r="DC414" s="178">
        <v>6627</v>
      </c>
      <c r="DD414" s="178">
        <v>10435</v>
      </c>
      <c r="DE414" s="178">
        <v>1283</v>
      </c>
      <c r="DF414" s="178">
        <v>2615</v>
      </c>
      <c r="DG414" s="178">
        <v>994</v>
      </c>
      <c r="DH414" s="178">
        <v>8882</v>
      </c>
      <c r="DI414" s="178">
        <v>3420</v>
      </c>
      <c r="DJ414" s="178">
        <v>7891</v>
      </c>
      <c r="DK414" s="178">
        <v>2788</v>
      </c>
      <c r="DL414" s="178">
        <v>4165</v>
      </c>
      <c r="DM414" s="178">
        <v>3177</v>
      </c>
      <c r="DN414" s="178">
        <v>17718</v>
      </c>
      <c r="DO414" s="178">
        <v>3139</v>
      </c>
      <c r="DP414" s="178">
        <v>38500</v>
      </c>
      <c r="DQ414" s="178">
        <v>12339</v>
      </c>
      <c r="DR414" s="178">
        <v>17469</v>
      </c>
      <c r="DS414" s="178">
        <v>19889</v>
      </c>
      <c r="DT414" s="178">
        <v>37130</v>
      </c>
      <c r="DU414" s="178">
        <v>2139</v>
      </c>
      <c r="DV414" s="178">
        <v>7825</v>
      </c>
      <c r="DW414" s="178">
        <v>2629</v>
      </c>
      <c r="DX414" s="178">
        <v>7140</v>
      </c>
      <c r="DY414" s="178">
        <v>10578</v>
      </c>
      <c r="DZ414" s="178">
        <v>6148</v>
      </c>
      <c r="EA414" s="178">
        <v>7853</v>
      </c>
      <c r="EB414" s="178">
        <v>1833</v>
      </c>
      <c r="EC414" s="178">
        <v>1331</v>
      </c>
      <c r="ED414" s="178">
        <v>789</v>
      </c>
      <c r="EE414" s="178">
        <v>5095</v>
      </c>
      <c r="EF414" s="178">
        <v>1763</v>
      </c>
      <c r="EG414" s="178">
        <v>8798</v>
      </c>
      <c r="EH414" s="178">
        <v>2709</v>
      </c>
      <c r="EI414" s="178">
        <v>3497</v>
      </c>
      <c r="EJ414" s="178">
        <v>4993</v>
      </c>
      <c r="EK414" s="178">
        <v>4720</v>
      </c>
      <c r="EL414" s="178">
        <v>2466</v>
      </c>
      <c r="EM414" s="178">
        <v>1467</v>
      </c>
      <c r="EN414" s="178">
        <v>3683</v>
      </c>
      <c r="EO414" s="178">
        <v>7389</v>
      </c>
      <c r="EP414" s="178">
        <v>1761</v>
      </c>
      <c r="EQ414" s="178">
        <v>4435</v>
      </c>
      <c r="ER414" s="178">
        <v>10012</v>
      </c>
      <c r="ES414" s="178">
        <v>54668</v>
      </c>
      <c r="ET414" s="178">
        <v>5173</v>
      </c>
      <c r="EU414" s="178">
        <v>3639</v>
      </c>
      <c r="EV414" s="178">
        <v>2626</v>
      </c>
      <c r="EW414" s="178">
        <v>1235</v>
      </c>
      <c r="EX414" s="178">
        <v>5700</v>
      </c>
      <c r="EY414" s="178">
        <v>8563</v>
      </c>
      <c r="EZ414" s="178">
        <v>5900</v>
      </c>
      <c r="FA414" s="178">
        <v>11183</v>
      </c>
      <c r="FB414" s="178">
        <v>7355</v>
      </c>
      <c r="FC414" s="178">
        <v>9960</v>
      </c>
      <c r="FD414" s="178">
        <v>16214</v>
      </c>
      <c r="FE414" s="178">
        <v>5028</v>
      </c>
      <c r="FF414" s="178">
        <v>68152</v>
      </c>
      <c r="FG414" s="178">
        <v>15678</v>
      </c>
      <c r="FH414" s="178">
        <v>15477</v>
      </c>
      <c r="FI414" s="178">
        <v>7874</v>
      </c>
      <c r="FJ414" s="178">
        <v>1079</v>
      </c>
      <c r="FK414" s="178">
        <v>3095</v>
      </c>
      <c r="FL414" s="178">
        <v>11769</v>
      </c>
      <c r="FM414" s="178">
        <v>2449</v>
      </c>
      <c r="FN414" s="178">
        <v>3424</v>
      </c>
      <c r="FO414" s="178">
        <v>2404</v>
      </c>
      <c r="FP414" s="178">
        <v>2431</v>
      </c>
      <c r="FQ414" s="178">
        <v>6563</v>
      </c>
      <c r="FR414" s="178">
        <v>3958</v>
      </c>
      <c r="FS414" s="178">
        <v>1573</v>
      </c>
      <c r="FT414" s="178">
        <v>1837</v>
      </c>
      <c r="FU414" s="178">
        <v>767</v>
      </c>
      <c r="FV414" s="178">
        <v>2785</v>
      </c>
      <c r="FW414" s="178">
        <v>6692</v>
      </c>
      <c r="FX414" s="178">
        <v>3200</v>
      </c>
      <c r="FY414" s="178">
        <v>23919</v>
      </c>
      <c r="FZ414" s="178">
        <v>16600</v>
      </c>
      <c r="GA414" s="178">
        <v>1861</v>
      </c>
      <c r="GB414" s="178">
        <v>3103</v>
      </c>
      <c r="GC414" s="178">
        <v>2552</v>
      </c>
      <c r="GD414" s="178">
        <v>3167</v>
      </c>
      <c r="GE414" s="178">
        <v>4619</v>
      </c>
      <c r="GF414" s="178">
        <v>1245</v>
      </c>
      <c r="GG414" s="178">
        <v>855</v>
      </c>
      <c r="GH414" s="178">
        <v>5176</v>
      </c>
      <c r="GI414" s="178">
        <v>11868</v>
      </c>
      <c r="GJ414" s="178">
        <v>6139</v>
      </c>
      <c r="GK414" s="178">
        <v>4206</v>
      </c>
      <c r="GL414" s="178">
        <v>3357</v>
      </c>
      <c r="GM414" s="178">
        <v>2158</v>
      </c>
      <c r="GN414" s="178">
        <v>1355</v>
      </c>
      <c r="GO414" s="178">
        <v>2623</v>
      </c>
      <c r="GP414" s="178">
        <v>2938</v>
      </c>
      <c r="GQ414" s="178">
        <v>9393</v>
      </c>
      <c r="GR414" s="178">
        <v>9143</v>
      </c>
      <c r="GS414" s="178">
        <v>7811</v>
      </c>
      <c r="GT414" s="178">
        <v>7440</v>
      </c>
      <c r="GU414" s="178">
        <v>7156</v>
      </c>
      <c r="GV414" s="178">
        <v>7651</v>
      </c>
      <c r="GW414" s="178">
        <v>1854</v>
      </c>
      <c r="GX414" s="178">
        <v>17655</v>
      </c>
      <c r="GY414" s="178">
        <v>24499</v>
      </c>
      <c r="GZ414" s="178">
        <v>2961</v>
      </c>
      <c r="HA414" s="178">
        <v>20161</v>
      </c>
      <c r="HB414" s="178">
        <v>7503</v>
      </c>
      <c r="HC414" s="178">
        <v>12508</v>
      </c>
      <c r="HD414" s="178">
        <v>3160</v>
      </c>
      <c r="HE414" s="178">
        <v>5764</v>
      </c>
      <c r="HF414" s="178">
        <v>6454</v>
      </c>
      <c r="HG414" s="178">
        <v>6756</v>
      </c>
      <c r="HH414" s="178">
        <v>12289</v>
      </c>
      <c r="HI414" s="178">
        <v>14380</v>
      </c>
      <c r="HJ414" s="178">
        <v>8671</v>
      </c>
      <c r="HK414" s="178">
        <v>8815</v>
      </c>
      <c r="HL414" s="178">
        <v>45393</v>
      </c>
      <c r="HM414" s="178">
        <v>1616</v>
      </c>
      <c r="HN414" s="178">
        <v>4229</v>
      </c>
      <c r="HO414" s="178">
        <v>2109</v>
      </c>
      <c r="HP414" s="178">
        <v>3484</v>
      </c>
      <c r="HQ414" s="178">
        <v>1201</v>
      </c>
      <c r="HR414" s="178">
        <v>4003</v>
      </c>
      <c r="HS414" s="178">
        <v>7454</v>
      </c>
      <c r="HT414" s="178">
        <v>2074</v>
      </c>
      <c r="HU414" s="178">
        <v>1982</v>
      </c>
      <c r="HV414" s="178">
        <v>12557</v>
      </c>
      <c r="HW414" s="178">
        <v>10701</v>
      </c>
      <c r="HX414" s="178">
        <v>15167</v>
      </c>
      <c r="HY414" s="178">
        <v>6707</v>
      </c>
      <c r="HZ414" s="178">
        <v>1284</v>
      </c>
      <c r="IA414" s="178">
        <v>3607</v>
      </c>
      <c r="IB414" s="178">
        <v>1450</v>
      </c>
      <c r="IC414" s="178">
        <v>40002</v>
      </c>
      <c r="ID414" s="178">
        <v>1835</v>
      </c>
      <c r="IE414" s="178">
        <v>87733</v>
      </c>
      <c r="IF414" s="178">
        <v>2746</v>
      </c>
      <c r="IG414" s="178">
        <v>3739</v>
      </c>
      <c r="IH414" s="178">
        <v>6329</v>
      </c>
      <c r="II414" s="178">
        <v>21806</v>
      </c>
      <c r="IJ414" s="178">
        <v>3307</v>
      </c>
      <c r="IK414" s="178">
        <v>2389</v>
      </c>
      <c r="IL414" s="178">
        <v>14115</v>
      </c>
      <c r="IM414" s="178">
        <v>29784</v>
      </c>
      <c r="IN414" s="178">
        <v>21439</v>
      </c>
      <c r="IO414" s="178">
        <v>4829</v>
      </c>
      <c r="IP414" s="178">
        <v>4509</v>
      </c>
      <c r="IQ414" s="178">
        <v>89763</v>
      </c>
      <c r="IR414" s="178">
        <v>6922</v>
      </c>
      <c r="IS414" s="178">
        <v>17962</v>
      </c>
      <c r="IT414" s="178">
        <v>6941</v>
      </c>
      <c r="IU414" s="178">
        <v>5570</v>
      </c>
      <c r="IV414" s="178">
        <v>9734</v>
      </c>
      <c r="IW414" s="178">
        <v>5898</v>
      </c>
      <c r="IX414" s="178">
        <v>18244</v>
      </c>
      <c r="IY414" s="178">
        <v>19335</v>
      </c>
      <c r="IZ414" s="178">
        <v>1236</v>
      </c>
      <c r="JA414" s="178">
        <v>13888</v>
      </c>
      <c r="JB414" s="178">
        <v>10505</v>
      </c>
      <c r="JC414" s="178">
        <v>6239</v>
      </c>
      <c r="JD414" s="178">
        <v>1778</v>
      </c>
      <c r="JE414" s="178">
        <v>2631</v>
      </c>
      <c r="JF414" s="178">
        <v>3130</v>
      </c>
      <c r="JG414" s="178">
        <v>3242</v>
      </c>
      <c r="JH414" s="178">
        <v>31879</v>
      </c>
      <c r="JI414" s="178">
        <v>6253</v>
      </c>
      <c r="JJ414" s="178">
        <v>1952</v>
      </c>
      <c r="JK414" s="178">
        <v>5653</v>
      </c>
      <c r="JL414" s="178">
        <v>66971</v>
      </c>
      <c r="JM414" s="178">
        <v>122156</v>
      </c>
      <c r="JN414" s="178">
        <v>106378</v>
      </c>
      <c r="JO414" s="178">
        <v>94086</v>
      </c>
      <c r="JP414" s="178">
        <v>155025</v>
      </c>
      <c r="JQ414" s="178">
        <v>91557</v>
      </c>
      <c r="JR414" s="178">
        <v>101252</v>
      </c>
      <c r="JS414" s="178">
        <v>134543</v>
      </c>
      <c r="JT414" s="178">
        <v>223589</v>
      </c>
      <c r="JU414" s="178">
        <v>27463</v>
      </c>
      <c r="JV414" s="178">
        <v>38513</v>
      </c>
      <c r="JW414" s="178">
        <v>192094</v>
      </c>
      <c r="JX414" s="178">
        <v>149944</v>
      </c>
      <c r="JY414" s="178">
        <v>148620</v>
      </c>
      <c r="JZ414" s="178">
        <v>103964</v>
      </c>
      <c r="KA414" s="178">
        <v>79232</v>
      </c>
      <c r="KB414" s="178">
        <v>46774</v>
      </c>
      <c r="KC414" s="178">
        <v>69240</v>
      </c>
      <c r="KD414" s="178">
        <v>170375</v>
      </c>
      <c r="KE414" s="178">
        <v>156010</v>
      </c>
      <c r="KF414" s="178">
        <v>126703</v>
      </c>
      <c r="KG414" s="178">
        <v>43405</v>
      </c>
      <c r="KH414" s="178">
        <v>12034</v>
      </c>
      <c r="KI414" s="178">
        <v>169971</v>
      </c>
      <c r="KJ414" s="178">
        <v>43447</v>
      </c>
      <c r="KK414" s="178">
        <v>43140</v>
      </c>
      <c r="KL414" s="178">
        <v>69220</v>
      </c>
      <c r="KM414" s="178">
        <v>56353</v>
      </c>
      <c r="KN414" s="178">
        <v>65742</v>
      </c>
      <c r="KO414" s="178">
        <v>17528</v>
      </c>
      <c r="KP414" s="178">
        <v>16634</v>
      </c>
      <c r="KQ414" s="178">
        <v>18015</v>
      </c>
      <c r="KR414" s="178">
        <v>6552</v>
      </c>
      <c r="KS414" s="178">
        <v>152391</v>
      </c>
      <c r="KT414" s="178">
        <v>82606</v>
      </c>
      <c r="KU414" s="178">
        <v>13723</v>
      </c>
      <c r="KV414" s="178">
        <v>40864</v>
      </c>
      <c r="KW414" s="178">
        <v>60623</v>
      </c>
      <c r="KX414" s="178">
        <v>180685</v>
      </c>
      <c r="KY414" s="178">
        <v>132890</v>
      </c>
      <c r="KZ414" s="178">
        <v>23465</v>
      </c>
      <c r="LA414" s="178">
        <v>132386</v>
      </c>
      <c r="LB414" s="178">
        <v>99951</v>
      </c>
      <c r="LC414" s="178">
        <v>8253</v>
      </c>
      <c r="LD414" s="178">
        <v>213491</v>
      </c>
      <c r="LE414" s="178">
        <v>434511</v>
      </c>
      <c r="LF414" s="178">
        <v>178361</v>
      </c>
      <c r="LG414" s="178">
        <v>104328</v>
      </c>
      <c r="LH414" s="178">
        <v>54106</v>
      </c>
      <c r="LI414" s="178">
        <v>312537</v>
      </c>
      <c r="LJ414" s="178">
        <v>196833</v>
      </c>
      <c r="LK414" s="178">
        <v>18725</v>
      </c>
      <c r="LL414" s="178">
        <v>1340618</v>
      </c>
      <c r="LM414" s="178">
        <v>434230</v>
      </c>
      <c r="LN414" s="178">
        <v>518222</v>
      </c>
      <c r="LO414" s="178">
        <v>39195</v>
      </c>
      <c r="LP414" s="178">
        <v>65913</v>
      </c>
      <c r="LQ414" s="178">
        <v>21926</v>
      </c>
      <c r="LR414" s="178">
        <v>103445</v>
      </c>
      <c r="LS414" s="178">
        <v>266088</v>
      </c>
      <c r="LT414" s="178">
        <v>184722</v>
      </c>
      <c r="LU414" s="178">
        <v>168252</v>
      </c>
      <c r="LV414" s="178">
        <v>27130</v>
      </c>
      <c r="LW414" s="178">
        <v>118955</v>
      </c>
      <c r="LX414" s="178">
        <v>211496</v>
      </c>
      <c r="LY414" s="178">
        <v>140404</v>
      </c>
      <c r="LZ414" s="178">
        <v>31434</v>
      </c>
      <c r="MA414" s="178">
        <v>379643</v>
      </c>
      <c r="MB414" s="178">
        <v>97297</v>
      </c>
      <c r="MC414" s="178">
        <v>24742</v>
      </c>
      <c r="MD414" s="178">
        <v>7642</v>
      </c>
      <c r="ME414" s="178">
        <v>27131</v>
      </c>
      <c r="MF414" s="178">
        <v>55709</v>
      </c>
      <c r="MG414" s="178">
        <v>354746</v>
      </c>
      <c r="MH414" s="178">
        <v>248236</v>
      </c>
      <c r="MI414" s="178">
        <v>102818</v>
      </c>
      <c r="MJ414" s="178">
        <v>39089</v>
      </c>
      <c r="MK414" s="178">
        <v>13561</v>
      </c>
      <c r="ML414" s="178">
        <v>43142</v>
      </c>
      <c r="MM414" s="178">
        <v>25048</v>
      </c>
      <c r="MN414" s="178">
        <v>44075</v>
      </c>
      <c r="MO414" s="178">
        <v>33351</v>
      </c>
      <c r="MP414" s="178">
        <v>52515</v>
      </c>
      <c r="MQ414" s="178">
        <v>35542</v>
      </c>
      <c r="MR414" s="178">
        <v>119909</v>
      </c>
      <c r="MS414" s="178">
        <v>41334</v>
      </c>
      <c r="MT414" s="178">
        <v>306401</v>
      </c>
      <c r="MU414" s="178">
        <v>99190</v>
      </c>
      <c r="MV414" s="178">
        <v>73473</v>
      </c>
      <c r="MW414" s="178">
        <v>100292</v>
      </c>
      <c r="MX414" s="178">
        <v>39387</v>
      </c>
      <c r="MY414" s="178">
        <v>66319</v>
      </c>
      <c r="MZ414" s="178">
        <v>18161</v>
      </c>
      <c r="NA414" s="178">
        <v>476777</v>
      </c>
      <c r="NB414" s="178">
        <v>110236</v>
      </c>
      <c r="NC414" s="178">
        <v>35761</v>
      </c>
      <c r="ND414" s="178">
        <v>74221</v>
      </c>
      <c r="NE414" s="178">
        <v>31988</v>
      </c>
      <c r="NF414" s="178">
        <v>24572</v>
      </c>
      <c r="NG414" s="178">
        <v>16697</v>
      </c>
      <c r="NH414" s="178">
        <v>27818</v>
      </c>
      <c r="NI414" s="178">
        <v>32264</v>
      </c>
      <c r="NJ414" s="178">
        <v>23500</v>
      </c>
      <c r="NK414" s="178">
        <v>11456</v>
      </c>
      <c r="NL414" s="178">
        <v>11219</v>
      </c>
      <c r="NM414" s="178">
        <v>53464</v>
      </c>
      <c r="NN414" s="178">
        <v>41092</v>
      </c>
      <c r="NO414" s="178">
        <v>147565</v>
      </c>
      <c r="NP414" s="178">
        <v>223040</v>
      </c>
      <c r="NQ414" s="178">
        <v>196815</v>
      </c>
      <c r="NR414" s="178">
        <v>96039</v>
      </c>
      <c r="NS414" s="178">
        <v>122852</v>
      </c>
      <c r="NT414" s="178">
        <v>35594</v>
      </c>
      <c r="NU414" s="178">
        <v>42795</v>
      </c>
      <c r="NV414" s="178">
        <v>42811</v>
      </c>
      <c r="NW414" s="178">
        <v>43541</v>
      </c>
      <c r="NX414" s="178">
        <v>12144</v>
      </c>
      <c r="NY414" s="178">
        <v>19330</v>
      </c>
      <c r="NZ414" s="178">
        <v>43998</v>
      </c>
      <c r="OA414" s="178">
        <v>69046</v>
      </c>
      <c r="OB414" s="178">
        <v>38502</v>
      </c>
      <c r="OC414" s="178">
        <v>57209</v>
      </c>
      <c r="OD414" s="178">
        <v>18684</v>
      </c>
      <c r="OE414" s="178">
        <v>386025</v>
      </c>
      <c r="OF414" s="178">
        <v>279761</v>
      </c>
      <c r="OG414" s="178">
        <v>56969</v>
      </c>
      <c r="OH414" s="178">
        <v>6437</v>
      </c>
      <c r="OI414" s="178">
        <v>-2200</v>
      </c>
      <c r="OJ414" s="178">
        <v>750722</v>
      </c>
      <c r="OK414" s="178">
        <v>154265</v>
      </c>
      <c r="OL414" s="178">
        <v>533624</v>
      </c>
      <c r="OM414" s="178">
        <v>-10069</v>
      </c>
      <c r="ON414" s="178">
        <v>29491</v>
      </c>
      <c r="OO414" s="179">
        <v>125103</v>
      </c>
      <c r="OP414" s="180"/>
      <c r="OQ414" s="177"/>
      <c r="OR414" s="178"/>
      <c r="OS414" s="178"/>
      <c r="OT414" s="178"/>
      <c r="OU414" s="178"/>
      <c r="OV414" s="178"/>
      <c r="OW414" s="178"/>
      <c r="OX414" s="178"/>
      <c r="OY414" s="178"/>
      <c r="OZ414" s="178"/>
      <c r="PA414" s="178"/>
      <c r="PB414" s="178"/>
      <c r="PC414" s="178"/>
      <c r="PD414" s="178"/>
      <c r="PE414" s="178"/>
      <c r="PF414" s="178"/>
      <c r="PG414" s="178"/>
      <c r="PH414" s="178"/>
      <c r="PI414" s="178"/>
      <c r="PJ414" s="181"/>
      <c r="PK414" s="180"/>
      <c r="PL414" s="180"/>
    </row>
    <row r="415" spans="1:428" ht="15.75" thickBot="1" x14ac:dyDescent="0.3">
      <c r="A415" s="174" t="s">
        <v>1891</v>
      </c>
      <c r="B415" s="175"/>
      <c r="C415" s="176" t="s">
        <v>1892</v>
      </c>
      <c r="D415" s="177">
        <v>38216</v>
      </c>
      <c r="E415" s="178">
        <v>57882</v>
      </c>
      <c r="F415" s="178">
        <v>18806</v>
      </c>
      <c r="G415" s="178">
        <v>29958</v>
      </c>
      <c r="H415" s="178">
        <v>20064</v>
      </c>
      <c r="I415" s="178">
        <v>26575</v>
      </c>
      <c r="J415" s="178">
        <v>38538</v>
      </c>
      <c r="K415" s="178">
        <v>88052</v>
      </c>
      <c r="L415" s="178">
        <v>44568</v>
      </c>
      <c r="M415" s="178">
        <v>33443</v>
      </c>
      <c r="N415" s="178">
        <v>19729</v>
      </c>
      <c r="O415" s="178">
        <v>8929</v>
      </c>
      <c r="P415" s="178">
        <v>25407</v>
      </c>
      <c r="Q415" s="178">
        <v>238092</v>
      </c>
      <c r="R415" s="178">
        <v>27827</v>
      </c>
      <c r="S415" s="178">
        <v>12890</v>
      </c>
      <c r="T415" s="178">
        <v>14424</v>
      </c>
      <c r="U415" s="178">
        <v>14479</v>
      </c>
      <c r="V415" s="178">
        <v>16764</v>
      </c>
      <c r="W415" s="178">
        <v>28150</v>
      </c>
      <c r="X415" s="178">
        <v>90443</v>
      </c>
      <c r="Y415" s="178">
        <v>382742</v>
      </c>
      <c r="Z415" s="178">
        <v>67974</v>
      </c>
      <c r="AA415" s="178">
        <v>15493</v>
      </c>
      <c r="AB415" s="178">
        <v>47123</v>
      </c>
      <c r="AC415" s="178">
        <v>101181</v>
      </c>
      <c r="AD415" s="178">
        <v>204428</v>
      </c>
      <c r="AE415" s="178">
        <v>84468</v>
      </c>
      <c r="AF415" s="178">
        <v>169386</v>
      </c>
      <c r="AG415" s="178">
        <v>79772</v>
      </c>
      <c r="AH415" s="178">
        <v>252295</v>
      </c>
      <c r="AI415" s="178">
        <v>70668</v>
      </c>
      <c r="AJ415" s="178">
        <v>123210</v>
      </c>
      <c r="AK415" s="178">
        <v>123629</v>
      </c>
      <c r="AL415" s="178">
        <v>270471</v>
      </c>
      <c r="AM415" s="178">
        <v>143054</v>
      </c>
      <c r="AN415" s="178">
        <v>32707</v>
      </c>
      <c r="AO415" s="178">
        <v>24234</v>
      </c>
      <c r="AP415" s="178">
        <v>25047</v>
      </c>
      <c r="AQ415" s="178">
        <v>24797</v>
      </c>
      <c r="AR415" s="178">
        <v>7945</v>
      </c>
      <c r="AS415" s="178">
        <v>26018</v>
      </c>
      <c r="AT415" s="178">
        <v>8217</v>
      </c>
      <c r="AU415" s="178">
        <v>31090</v>
      </c>
      <c r="AV415" s="178">
        <v>6112</v>
      </c>
      <c r="AW415" s="178">
        <v>12304</v>
      </c>
      <c r="AX415" s="178">
        <v>7981</v>
      </c>
      <c r="AY415" s="178">
        <v>4682</v>
      </c>
      <c r="AZ415" s="178">
        <v>4944</v>
      </c>
      <c r="BA415" s="178">
        <v>4306</v>
      </c>
      <c r="BB415" s="178">
        <v>6185</v>
      </c>
      <c r="BC415" s="178">
        <v>4860</v>
      </c>
      <c r="BD415" s="178">
        <v>87757</v>
      </c>
      <c r="BE415" s="178">
        <v>22658</v>
      </c>
      <c r="BF415" s="178">
        <v>5830</v>
      </c>
      <c r="BG415" s="178">
        <v>2777</v>
      </c>
      <c r="BH415" s="178">
        <v>26630</v>
      </c>
      <c r="BI415" s="178">
        <v>10209</v>
      </c>
      <c r="BJ415" s="178">
        <v>21725</v>
      </c>
      <c r="BK415" s="178">
        <v>13942</v>
      </c>
      <c r="BL415" s="178">
        <v>16827</v>
      </c>
      <c r="BM415" s="178">
        <v>12606</v>
      </c>
      <c r="BN415" s="178">
        <v>6724</v>
      </c>
      <c r="BO415" s="178">
        <v>12712</v>
      </c>
      <c r="BP415" s="178">
        <v>11097</v>
      </c>
      <c r="BQ415" s="178">
        <v>8969</v>
      </c>
      <c r="BR415" s="178">
        <v>44063</v>
      </c>
      <c r="BS415" s="178">
        <v>41996</v>
      </c>
      <c r="BT415" s="178">
        <v>6979</v>
      </c>
      <c r="BU415" s="178">
        <v>8069</v>
      </c>
      <c r="BV415" s="178">
        <v>17708</v>
      </c>
      <c r="BW415" s="178">
        <v>8565</v>
      </c>
      <c r="BX415" s="178">
        <v>8940</v>
      </c>
      <c r="BY415" s="178">
        <v>37339</v>
      </c>
      <c r="BZ415" s="178">
        <v>29210</v>
      </c>
      <c r="CA415" s="178">
        <v>25735</v>
      </c>
      <c r="CB415" s="178">
        <v>4703</v>
      </c>
      <c r="CC415" s="178">
        <v>24879</v>
      </c>
      <c r="CD415" s="178">
        <v>6127</v>
      </c>
      <c r="CE415" s="178">
        <v>6055</v>
      </c>
      <c r="CF415" s="178">
        <v>13179</v>
      </c>
      <c r="CG415" s="178">
        <v>13559</v>
      </c>
      <c r="CH415" s="178">
        <v>24565</v>
      </c>
      <c r="CI415" s="178">
        <v>7864</v>
      </c>
      <c r="CJ415" s="178">
        <v>31727</v>
      </c>
      <c r="CK415" s="178">
        <v>16964</v>
      </c>
      <c r="CL415" s="178">
        <v>8346</v>
      </c>
      <c r="CM415" s="178">
        <v>30530</v>
      </c>
      <c r="CN415" s="178">
        <v>4470</v>
      </c>
      <c r="CO415" s="178">
        <v>1494</v>
      </c>
      <c r="CP415" s="178">
        <v>18690</v>
      </c>
      <c r="CQ415" s="178">
        <v>4298</v>
      </c>
      <c r="CR415" s="178">
        <v>32587</v>
      </c>
      <c r="CS415" s="178">
        <v>5791</v>
      </c>
      <c r="CT415" s="178">
        <v>6456</v>
      </c>
      <c r="CU415" s="178">
        <v>9117</v>
      </c>
      <c r="CV415" s="178">
        <v>7644</v>
      </c>
      <c r="CW415" s="178">
        <v>8565</v>
      </c>
      <c r="CX415" s="178">
        <v>12497</v>
      </c>
      <c r="CY415" s="178">
        <v>3054</v>
      </c>
      <c r="CZ415" s="178">
        <v>4841</v>
      </c>
      <c r="DA415" s="178">
        <v>25019</v>
      </c>
      <c r="DB415" s="178">
        <v>8967</v>
      </c>
      <c r="DC415" s="178">
        <v>17006</v>
      </c>
      <c r="DD415" s="178">
        <v>29175</v>
      </c>
      <c r="DE415" s="178">
        <v>3175</v>
      </c>
      <c r="DF415" s="178">
        <v>6779</v>
      </c>
      <c r="DG415" s="178">
        <v>2580</v>
      </c>
      <c r="DH415" s="178">
        <v>22477</v>
      </c>
      <c r="DI415" s="178">
        <v>10609</v>
      </c>
      <c r="DJ415" s="178">
        <v>8859</v>
      </c>
      <c r="DK415" s="178">
        <v>4059</v>
      </c>
      <c r="DL415" s="178">
        <v>6662</v>
      </c>
      <c r="DM415" s="178">
        <v>5295</v>
      </c>
      <c r="DN415" s="178">
        <v>25601</v>
      </c>
      <c r="DO415" s="178">
        <v>4669</v>
      </c>
      <c r="DP415" s="178">
        <v>50933</v>
      </c>
      <c r="DQ415" s="178">
        <v>18014</v>
      </c>
      <c r="DR415" s="178">
        <v>25305</v>
      </c>
      <c r="DS415" s="178">
        <v>31534</v>
      </c>
      <c r="DT415" s="178">
        <v>50863</v>
      </c>
      <c r="DU415" s="178">
        <v>2895</v>
      </c>
      <c r="DV415" s="178">
        <v>10364</v>
      </c>
      <c r="DW415" s="178">
        <v>5157</v>
      </c>
      <c r="DX415" s="178">
        <v>10722</v>
      </c>
      <c r="DY415" s="178">
        <v>15143</v>
      </c>
      <c r="DZ415" s="178">
        <v>9251</v>
      </c>
      <c r="EA415" s="178">
        <v>11942</v>
      </c>
      <c r="EB415" s="178">
        <v>2879</v>
      </c>
      <c r="EC415" s="178">
        <v>1800</v>
      </c>
      <c r="ED415" s="178">
        <v>1408</v>
      </c>
      <c r="EE415" s="178">
        <v>11305</v>
      </c>
      <c r="EF415" s="178">
        <v>3350</v>
      </c>
      <c r="EG415" s="178">
        <v>18498</v>
      </c>
      <c r="EH415" s="178">
        <v>5057</v>
      </c>
      <c r="EI415" s="178">
        <v>9750</v>
      </c>
      <c r="EJ415" s="178">
        <v>11532</v>
      </c>
      <c r="EK415" s="178">
        <v>10123</v>
      </c>
      <c r="EL415" s="178">
        <v>7278</v>
      </c>
      <c r="EM415" s="178">
        <v>2085</v>
      </c>
      <c r="EN415" s="178">
        <v>11134</v>
      </c>
      <c r="EO415" s="178">
        <v>13758</v>
      </c>
      <c r="EP415" s="178">
        <v>3301</v>
      </c>
      <c r="EQ415" s="178">
        <v>10627</v>
      </c>
      <c r="ER415" s="178">
        <v>37431</v>
      </c>
      <c r="ES415" s="178">
        <v>211457</v>
      </c>
      <c r="ET415" s="178">
        <v>25652</v>
      </c>
      <c r="EU415" s="178">
        <v>14287</v>
      </c>
      <c r="EV415" s="178">
        <v>10721</v>
      </c>
      <c r="EW415" s="178">
        <v>5391</v>
      </c>
      <c r="EX415" s="178">
        <v>17241</v>
      </c>
      <c r="EY415" s="178">
        <v>38572</v>
      </c>
      <c r="EZ415" s="178">
        <v>22712</v>
      </c>
      <c r="FA415" s="178">
        <v>40282</v>
      </c>
      <c r="FB415" s="178">
        <v>30807</v>
      </c>
      <c r="FC415" s="178">
        <v>36343</v>
      </c>
      <c r="FD415" s="178">
        <v>61563</v>
      </c>
      <c r="FE415" s="178">
        <v>25762</v>
      </c>
      <c r="FF415" s="178">
        <v>141635</v>
      </c>
      <c r="FG415" s="178">
        <v>43163</v>
      </c>
      <c r="FH415" s="178">
        <v>34473</v>
      </c>
      <c r="FI415" s="178">
        <v>16873</v>
      </c>
      <c r="FJ415" s="178">
        <v>7762</v>
      </c>
      <c r="FK415" s="178">
        <v>12759</v>
      </c>
      <c r="FL415" s="178">
        <v>25040</v>
      </c>
      <c r="FM415" s="178">
        <v>10175</v>
      </c>
      <c r="FN415" s="178">
        <v>7199</v>
      </c>
      <c r="FO415" s="178">
        <v>6370</v>
      </c>
      <c r="FP415" s="178">
        <v>8334</v>
      </c>
      <c r="FQ415" s="178">
        <v>14881</v>
      </c>
      <c r="FR415" s="178">
        <v>12020</v>
      </c>
      <c r="FS415" s="178">
        <v>4047</v>
      </c>
      <c r="FT415" s="178">
        <v>4817</v>
      </c>
      <c r="FU415" s="178">
        <v>3132</v>
      </c>
      <c r="FV415" s="178">
        <v>7010</v>
      </c>
      <c r="FW415" s="178">
        <v>18526</v>
      </c>
      <c r="FX415" s="178">
        <v>10087</v>
      </c>
      <c r="FY415" s="178">
        <v>38417</v>
      </c>
      <c r="FZ415" s="178">
        <v>30274</v>
      </c>
      <c r="GA415" s="178">
        <v>4003</v>
      </c>
      <c r="GB415" s="178">
        <v>5383</v>
      </c>
      <c r="GC415" s="178">
        <v>4934</v>
      </c>
      <c r="GD415" s="178">
        <v>9390</v>
      </c>
      <c r="GE415" s="178">
        <v>10126</v>
      </c>
      <c r="GF415" s="178">
        <v>2014</v>
      </c>
      <c r="GG415" s="178">
        <v>3200</v>
      </c>
      <c r="GH415" s="178">
        <v>12852</v>
      </c>
      <c r="GI415" s="178">
        <v>25722</v>
      </c>
      <c r="GJ415" s="178">
        <v>23070</v>
      </c>
      <c r="GK415" s="178">
        <v>31162</v>
      </c>
      <c r="GL415" s="178">
        <v>16246</v>
      </c>
      <c r="GM415" s="178">
        <v>9640</v>
      </c>
      <c r="GN415" s="178">
        <v>9410</v>
      </c>
      <c r="GO415" s="178">
        <v>31885</v>
      </c>
      <c r="GP415" s="178">
        <v>10070</v>
      </c>
      <c r="GQ415" s="178">
        <v>36547</v>
      </c>
      <c r="GR415" s="178">
        <v>32292</v>
      </c>
      <c r="GS415" s="178">
        <v>33276</v>
      </c>
      <c r="GT415" s="178">
        <v>47141</v>
      </c>
      <c r="GU415" s="178">
        <v>23759</v>
      </c>
      <c r="GV415" s="178">
        <v>42797</v>
      </c>
      <c r="GW415" s="178">
        <v>7637</v>
      </c>
      <c r="GX415" s="178">
        <v>67410</v>
      </c>
      <c r="GY415" s="178">
        <v>149223</v>
      </c>
      <c r="GZ415" s="178">
        <v>13700</v>
      </c>
      <c r="HA415" s="178">
        <v>52872</v>
      </c>
      <c r="HB415" s="178">
        <v>25322</v>
      </c>
      <c r="HC415" s="178">
        <v>38554</v>
      </c>
      <c r="HD415" s="178">
        <v>13555</v>
      </c>
      <c r="HE415" s="178">
        <v>11639</v>
      </c>
      <c r="HF415" s="178">
        <v>21373</v>
      </c>
      <c r="HG415" s="178">
        <v>29475</v>
      </c>
      <c r="HH415" s="178">
        <v>43714</v>
      </c>
      <c r="HI415" s="178">
        <v>31850</v>
      </c>
      <c r="HJ415" s="178">
        <v>21410</v>
      </c>
      <c r="HK415" s="178">
        <v>16220</v>
      </c>
      <c r="HL415" s="178">
        <v>61164</v>
      </c>
      <c r="HM415" s="178">
        <v>7051</v>
      </c>
      <c r="HN415" s="178">
        <v>13076</v>
      </c>
      <c r="HO415" s="178">
        <v>6855</v>
      </c>
      <c r="HP415" s="178">
        <v>9652</v>
      </c>
      <c r="HQ415" s="178">
        <v>3398</v>
      </c>
      <c r="HR415" s="178">
        <v>8806</v>
      </c>
      <c r="HS415" s="178">
        <v>11650</v>
      </c>
      <c r="HT415" s="178">
        <v>4635</v>
      </c>
      <c r="HU415" s="178">
        <v>6806</v>
      </c>
      <c r="HV415" s="178">
        <v>37555</v>
      </c>
      <c r="HW415" s="178">
        <v>32697</v>
      </c>
      <c r="HX415" s="178">
        <v>63012</v>
      </c>
      <c r="HY415" s="178">
        <v>21182</v>
      </c>
      <c r="HZ415" s="178">
        <v>6197</v>
      </c>
      <c r="IA415" s="178">
        <v>11157</v>
      </c>
      <c r="IB415" s="178">
        <v>4297</v>
      </c>
      <c r="IC415" s="178">
        <v>84337</v>
      </c>
      <c r="ID415" s="178">
        <v>3166</v>
      </c>
      <c r="IE415" s="178">
        <v>484269</v>
      </c>
      <c r="IF415" s="178">
        <v>13033</v>
      </c>
      <c r="IG415" s="178">
        <v>10609</v>
      </c>
      <c r="IH415" s="178">
        <v>19791</v>
      </c>
      <c r="II415" s="178">
        <v>53121</v>
      </c>
      <c r="IJ415" s="178">
        <v>9325</v>
      </c>
      <c r="IK415" s="178">
        <v>6692</v>
      </c>
      <c r="IL415" s="178">
        <v>30806</v>
      </c>
      <c r="IM415" s="178">
        <v>114566</v>
      </c>
      <c r="IN415" s="178">
        <v>87378</v>
      </c>
      <c r="IO415" s="178">
        <v>14703</v>
      </c>
      <c r="IP415" s="178">
        <v>11109</v>
      </c>
      <c r="IQ415" s="178">
        <v>153442</v>
      </c>
      <c r="IR415" s="178">
        <v>14257</v>
      </c>
      <c r="IS415" s="178">
        <v>30566</v>
      </c>
      <c r="IT415" s="178">
        <v>16507</v>
      </c>
      <c r="IU415" s="178">
        <v>14541</v>
      </c>
      <c r="IV415" s="178">
        <v>26862</v>
      </c>
      <c r="IW415" s="178">
        <v>14781</v>
      </c>
      <c r="IX415" s="178">
        <v>37428</v>
      </c>
      <c r="IY415" s="178">
        <v>38889</v>
      </c>
      <c r="IZ415" s="178">
        <v>4154</v>
      </c>
      <c r="JA415" s="178">
        <v>41321</v>
      </c>
      <c r="JB415" s="178">
        <v>38145</v>
      </c>
      <c r="JC415" s="178">
        <v>18397</v>
      </c>
      <c r="JD415" s="178">
        <v>4375</v>
      </c>
      <c r="JE415" s="178">
        <v>9761</v>
      </c>
      <c r="JF415" s="178">
        <v>10736</v>
      </c>
      <c r="JG415" s="178">
        <v>11018</v>
      </c>
      <c r="JH415" s="178">
        <v>98121</v>
      </c>
      <c r="JI415" s="178">
        <v>19154</v>
      </c>
      <c r="JJ415" s="178">
        <v>5184</v>
      </c>
      <c r="JK415" s="178">
        <v>17704</v>
      </c>
      <c r="JL415" s="178">
        <v>136107</v>
      </c>
      <c r="JM415" s="178">
        <v>206450</v>
      </c>
      <c r="JN415" s="178">
        <v>221877</v>
      </c>
      <c r="JO415" s="178">
        <v>168866</v>
      </c>
      <c r="JP415" s="178">
        <v>288852</v>
      </c>
      <c r="JQ415" s="178">
        <v>199853</v>
      </c>
      <c r="JR415" s="178">
        <v>181062</v>
      </c>
      <c r="JS415" s="178">
        <v>161947</v>
      </c>
      <c r="JT415" s="178">
        <v>384877</v>
      </c>
      <c r="JU415" s="178">
        <v>47545</v>
      </c>
      <c r="JV415" s="178">
        <v>38513</v>
      </c>
      <c r="JW415" s="178">
        <v>301799</v>
      </c>
      <c r="JX415" s="178">
        <v>231619</v>
      </c>
      <c r="JY415" s="178">
        <v>227348</v>
      </c>
      <c r="JZ415" s="178">
        <v>142940</v>
      </c>
      <c r="KA415" s="178">
        <v>119517</v>
      </c>
      <c r="KB415" s="178">
        <v>89954</v>
      </c>
      <c r="KC415" s="178">
        <v>138827</v>
      </c>
      <c r="KD415" s="178">
        <v>281220</v>
      </c>
      <c r="KE415" s="178">
        <v>230450</v>
      </c>
      <c r="KF415" s="178">
        <v>233827</v>
      </c>
      <c r="KG415" s="178">
        <v>78543</v>
      </c>
      <c r="KH415" s="178">
        <v>52612</v>
      </c>
      <c r="KI415" s="178">
        <v>359213</v>
      </c>
      <c r="KJ415" s="178">
        <v>78338</v>
      </c>
      <c r="KK415" s="178">
        <v>50196</v>
      </c>
      <c r="KL415" s="178">
        <v>142955</v>
      </c>
      <c r="KM415" s="178">
        <v>96842</v>
      </c>
      <c r="KN415" s="178">
        <v>128619</v>
      </c>
      <c r="KO415" s="178">
        <v>25491</v>
      </c>
      <c r="KP415" s="178">
        <v>26980</v>
      </c>
      <c r="KQ415" s="178">
        <v>37940</v>
      </c>
      <c r="KR415" s="178">
        <v>10954</v>
      </c>
      <c r="KS415" s="178">
        <v>252481</v>
      </c>
      <c r="KT415" s="178">
        <v>130806</v>
      </c>
      <c r="KU415" s="178">
        <v>18284</v>
      </c>
      <c r="KV415" s="178">
        <v>92401</v>
      </c>
      <c r="KW415" s="178">
        <v>107618</v>
      </c>
      <c r="KX415" s="178">
        <v>336279</v>
      </c>
      <c r="KY415" s="178">
        <v>251551</v>
      </c>
      <c r="KZ415" s="178">
        <v>46741</v>
      </c>
      <c r="LA415" s="178">
        <v>224377</v>
      </c>
      <c r="LB415" s="178">
        <v>167391</v>
      </c>
      <c r="LC415" s="178">
        <v>8452</v>
      </c>
      <c r="LD415" s="178">
        <v>404898</v>
      </c>
      <c r="LE415" s="178">
        <v>653377</v>
      </c>
      <c r="LF415" s="178">
        <v>350558</v>
      </c>
      <c r="LG415" s="178">
        <v>198144</v>
      </c>
      <c r="LH415" s="178">
        <v>91161</v>
      </c>
      <c r="LI415" s="178">
        <v>586413</v>
      </c>
      <c r="LJ415" s="178">
        <v>360228</v>
      </c>
      <c r="LK415" s="178">
        <v>186494</v>
      </c>
      <c r="LL415" s="178">
        <v>1553178</v>
      </c>
      <c r="LM415" s="178">
        <v>459987</v>
      </c>
      <c r="LN415" s="178">
        <v>1266452</v>
      </c>
      <c r="LO415" s="178">
        <v>70172</v>
      </c>
      <c r="LP415" s="178">
        <v>108662</v>
      </c>
      <c r="LQ415" s="178">
        <v>33586</v>
      </c>
      <c r="LR415" s="178">
        <v>158328</v>
      </c>
      <c r="LS415" s="178">
        <v>354350</v>
      </c>
      <c r="LT415" s="178">
        <v>221449</v>
      </c>
      <c r="LU415" s="178">
        <v>259904</v>
      </c>
      <c r="LV415" s="178">
        <v>45009</v>
      </c>
      <c r="LW415" s="178">
        <v>164701</v>
      </c>
      <c r="LX415" s="178">
        <v>332006</v>
      </c>
      <c r="LY415" s="178">
        <v>205491</v>
      </c>
      <c r="LZ415" s="178">
        <v>53471</v>
      </c>
      <c r="MA415" s="178">
        <v>620511</v>
      </c>
      <c r="MB415" s="178">
        <v>137743</v>
      </c>
      <c r="MC415" s="178">
        <v>35855</v>
      </c>
      <c r="MD415" s="178">
        <v>12827</v>
      </c>
      <c r="ME415" s="178">
        <v>39409</v>
      </c>
      <c r="MF415" s="178">
        <v>88244</v>
      </c>
      <c r="MG415" s="178">
        <v>551870</v>
      </c>
      <c r="MH415" s="178">
        <v>385405</v>
      </c>
      <c r="MI415" s="178">
        <v>196480</v>
      </c>
      <c r="MJ415" s="178">
        <v>62358</v>
      </c>
      <c r="MK415" s="178">
        <v>29901</v>
      </c>
      <c r="ML415" s="178">
        <v>80722</v>
      </c>
      <c r="MM415" s="178">
        <v>57742</v>
      </c>
      <c r="MN415" s="178">
        <v>67209</v>
      </c>
      <c r="MO415" s="178">
        <v>59020</v>
      </c>
      <c r="MP415" s="178">
        <v>114760</v>
      </c>
      <c r="MQ415" s="178">
        <v>46282</v>
      </c>
      <c r="MR415" s="178">
        <v>158045</v>
      </c>
      <c r="MS415" s="178">
        <v>77682</v>
      </c>
      <c r="MT415" s="178">
        <v>492093</v>
      </c>
      <c r="MU415" s="178">
        <v>129688</v>
      </c>
      <c r="MV415" s="178">
        <v>98044</v>
      </c>
      <c r="MW415" s="178">
        <v>162541</v>
      </c>
      <c r="MX415" s="178">
        <v>54840</v>
      </c>
      <c r="MY415" s="178">
        <v>91364</v>
      </c>
      <c r="MZ415" s="178">
        <v>34667</v>
      </c>
      <c r="NA415" s="178">
        <v>834099</v>
      </c>
      <c r="NB415" s="178">
        <v>188151</v>
      </c>
      <c r="NC415" s="178">
        <v>54157</v>
      </c>
      <c r="ND415" s="178">
        <v>115512</v>
      </c>
      <c r="NE415" s="178">
        <v>57311</v>
      </c>
      <c r="NF415" s="178">
        <v>55337</v>
      </c>
      <c r="NG415" s="178">
        <v>28024</v>
      </c>
      <c r="NH415" s="178">
        <v>42070</v>
      </c>
      <c r="NI415" s="178">
        <v>45941</v>
      </c>
      <c r="NJ415" s="178">
        <v>48156</v>
      </c>
      <c r="NK415" s="178">
        <v>19796</v>
      </c>
      <c r="NL415" s="178">
        <v>18040</v>
      </c>
      <c r="NM415" s="178">
        <v>69835</v>
      </c>
      <c r="NN415" s="178">
        <v>82013</v>
      </c>
      <c r="NO415" s="178">
        <v>236085</v>
      </c>
      <c r="NP415" s="178">
        <v>372221</v>
      </c>
      <c r="NQ415" s="178">
        <v>385902</v>
      </c>
      <c r="NR415" s="178">
        <v>186864</v>
      </c>
      <c r="NS415" s="178">
        <v>194285</v>
      </c>
      <c r="NT415" s="178">
        <v>50438</v>
      </c>
      <c r="NU415" s="178">
        <v>63071</v>
      </c>
      <c r="NV415" s="178">
        <v>54923</v>
      </c>
      <c r="NW415" s="178">
        <v>79630</v>
      </c>
      <c r="NX415" s="178">
        <v>21338</v>
      </c>
      <c r="NY415" s="178">
        <v>29216</v>
      </c>
      <c r="NZ415" s="178">
        <v>78162</v>
      </c>
      <c r="OA415" s="178">
        <v>100202</v>
      </c>
      <c r="OB415" s="178">
        <v>58458</v>
      </c>
      <c r="OC415" s="178">
        <v>94976</v>
      </c>
      <c r="OD415" s="178">
        <v>18684</v>
      </c>
      <c r="OE415" s="178">
        <v>599358</v>
      </c>
      <c r="OF415" s="178">
        <v>382690</v>
      </c>
      <c r="OG415" s="178">
        <v>69671</v>
      </c>
      <c r="OH415" s="178">
        <v>15748</v>
      </c>
      <c r="OI415" s="178">
        <v>6209</v>
      </c>
      <c r="OJ415" s="178">
        <v>932837</v>
      </c>
      <c r="OK415" s="178">
        <v>309771</v>
      </c>
      <c r="OL415" s="178">
        <v>866778</v>
      </c>
      <c r="OM415" s="178">
        <v>16928</v>
      </c>
      <c r="ON415" s="178">
        <v>63412</v>
      </c>
      <c r="OO415" s="179">
        <v>273909</v>
      </c>
      <c r="OP415" s="180"/>
      <c r="OQ415" s="183"/>
      <c r="OR415" s="184"/>
      <c r="OS415" s="184"/>
      <c r="OT415" s="184"/>
      <c r="OU415" s="184"/>
      <c r="OV415" s="184"/>
      <c r="OW415" s="184"/>
      <c r="OX415" s="184"/>
      <c r="OY415" s="184"/>
      <c r="OZ415" s="184"/>
      <c r="PA415" s="184"/>
      <c r="PB415" s="184"/>
      <c r="PC415" s="184"/>
      <c r="PD415" s="184"/>
      <c r="PE415" s="184"/>
      <c r="PF415" s="184"/>
      <c r="PG415" s="184"/>
      <c r="PH415" s="184"/>
      <c r="PI415" s="184"/>
      <c r="PJ415" s="185"/>
      <c r="PK415" s="186"/>
      <c r="PL415" s="187"/>
    </row>
    <row r="416" spans="1:428" ht="15" x14ac:dyDescent="0.25">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c r="DC416" s="111"/>
      <c r="DD416" s="111"/>
      <c r="DE416" s="111"/>
      <c r="DF416" s="111"/>
      <c r="DG416" s="111"/>
      <c r="DH416" s="111"/>
      <c r="DI416" s="111"/>
      <c r="DJ416" s="111"/>
      <c r="DK416" s="111"/>
      <c r="DL416" s="111"/>
      <c r="DM416" s="111"/>
      <c r="DN416" s="111"/>
      <c r="DO416" s="111"/>
      <c r="DP416" s="111"/>
      <c r="DQ416" s="111"/>
      <c r="DR416" s="111"/>
      <c r="DS416" s="111"/>
      <c r="DT416" s="111"/>
      <c r="DU416" s="111"/>
      <c r="DV416" s="111"/>
      <c r="DW416" s="111"/>
      <c r="DX416" s="111"/>
      <c r="DY416" s="111"/>
      <c r="DZ416" s="111"/>
      <c r="EA416" s="111"/>
      <c r="EB416" s="111"/>
      <c r="EC416" s="111"/>
      <c r="ED416" s="111"/>
      <c r="EE416" s="111"/>
      <c r="EF416" s="111"/>
      <c r="EG416" s="111"/>
      <c r="EH416" s="111"/>
      <c r="EI416" s="111"/>
      <c r="EJ416" s="111"/>
      <c r="EK416" s="111"/>
      <c r="EL416" s="111"/>
      <c r="EM416" s="111"/>
      <c r="EN416" s="111"/>
      <c r="EO416" s="111"/>
      <c r="EP416" s="111"/>
      <c r="EQ416" s="111"/>
      <c r="ER416" s="111"/>
      <c r="ES416" s="111"/>
      <c r="ET416" s="111"/>
      <c r="EU416" s="111"/>
      <c r="EV416" s="111"/>
      <c r="EW416" s="111"/>
      <c r="EX416" s="111"/>
      <c r="EY416" s="111"/>
      <c r="EZ416" s="111"/>
      <c r="FA416" s="111"/>
      <c r="FB416" s="111"/>
      <c r="FC416" s="111"/>
      <c r="FD416" s="111"/>
      <c r="FE416" s="111"/>
      <c r="FF416" s="111"/>
      <c r="FG416" s="111"/>
      <c r="FH416" s="111"/>
      <c r="FI416" s="111"/>
      <c r="FJ416" s="111"/>
      <c r="FK416" s="111"/>
      <c r="FL416" s="111"/>
      <c r="FM416" s="111"/>
      <c r="FN416" s="111"/>
      <c r="FO416" s="111"/>
      <c r="FP416" s="111"/>
      <c r="FQ416" s="111"/>
      <c r="FR416" s="111"/>
      <c r="FS416" s="111"/>
      <c r="FT416" s="111"/>
      <c r="FU416" s="111"/>
      <c r="FV416" s="111"/>
      <c r="FW416" s="111"/>
      <c r="FX416" s="111"/>
      <c r="FY416" s="111"/>
      <c r="FZ416" s="111"/>
      <c r="GA416" s="111"/>
      <c r="GB416" s="111"/>
      <c r="GC416" s="111"/>
      <c r="GD416" s="111"/>
      <c r="GE416" s="111"/>
      <c r="GF416" s="111"/>
      <c r="GG416" s="111"/>
      <c r="GH416" s="111"/>
      <c r="GI416" s="111"/>
      <c r="GJ416" s="111"/>
      <c r="GK416" s="111"/>
      <c r="GL416" s="111"/>
      <c r="GM416" s="111"/>
      <c r="GN416" s="111"/>
      <c r="GO416" s="111"/>
      <c r="GP416" s="111"/>
      <c r="GQ416" s="111"/>
      <c r="GR416" s="111"/>
      <c r="GS416" s="111"/>
      <c r="GT416" s="111"/>
      <c r="GU416" s="111"/>
      <c r="GV416" s="111"/>
      <c r="GW416" s="111"/>
      <c r="GX416" s="111"/>
      <c r="GY416" s="111"/>
      <c r="GZ416" s="111"/>
      <c r="HA416" s="111"/>
      <c r="HB416" s="111"/>
      <c r="HC416" s="111"/>
      <c r="HD416" s="111"/>
      <c r="HE416" s="111"/>
      <c r="HF416" s="111"/>
      <c r="HG416" s="111"/>
      <c r="HH416" s="111"/>
      <c r="HI416" s="111"/>
      <c r="HJ416" s="111"/>
      <c r="HK416" s="111"/>
      <c r="HL416" s="111"/>
      <c r="HM416" s="111"/>
      <c r="HN416" s="111"/>
      <c r="HO416" s="111"/>
      <c r="HP416" s="111"/>
      <c r="HQ416" s="111"/>
      <c r="HR416" s="111"/>
      <c r="HS416" s="111"/>
      <c r="HT416" s="111"/>
      <c r="HU416" s="111"/>
      <c r="HV416" s="111"/>
      <c r="HW416" s="111"/>
      <c r="HX416" s="111"/>
      <c r="HY416" s="111"/>
      <c r="HZ416" s="111"/>
      <c r="IA416" s="111"/>
      <c r="IB416" s="111"/>
      <c r="IC416" s="111"/>
      <c r="ID416" s="111"/>
      <c r="IE416" s="111"/>
      <c r="IF416" s="111"/>
      <c r="IG416" s="111"/>
      <c r="IH416" s="111"/>
      <c r="II416" s="111"/>
      <c r="IJ416" s="111"/>
      <c r="IK416" s="111"/>
      <c r="IL416" s="111"/>
      <c r="IM416" s="111"/>
      <c r="IN416" s="111"/>
      <c r="IO416" s="111"/>
      <c r="IP416" s="111"/>
      <c r="IQ416" s="111"/>
      <c r="IR416" s="111"/>
      <c r="IS416" s="111"/>
      <c r="IT416" s="111"/>
      <c r="IU416" s="111"/>
      <c r="IV416" s="111"/>
      <c r="IW416" s="111"/>
      <c r="IX416" s="111"/>
      <c r="IY416" s="111"/>
      <c r="IZ416" s="111"/>
      <c r="JA416" s="111"/>
      <c r="JB416" s="111"/>
      <c r="JC416" s="111"/>
      <c r="JD416" s="111"/>
      <c r="JE416" s="111"/>
      <c r="JF416" s="111"/>
      <c r="JG416" s="111"/>
      <c r="JH416" s="111"/>
      <c r="JI416" s="111"/>
      <c r="JJ416" s="111"/>
      <c r="JK416" s="111"/>
      <c r="JL416" s="111"/>
      <c r="JM416" s="111"/>
      <c r="JN416" s="111"/>
      <c r="JO416" s="111"/>
      <c r="JP416" s="111"/>
      <c r="JQ416" s="111"/>
      <c r="JR416" s="111"/>
      <c r="JS416" s="111"/>
      <c r="JT416" s="111"/>
      <c r="JU416" s="111"/>
      <c r="JV416" s="111"/>
      <c r="JW416" s="111"/>
      <c r="JX416" s="111"/>
      <c r="JY416" s="111"/>
      <c r="JZ416" s="111"/>
      <c r="KA416" s="111"/>
      <c r="KB416" s="111"/>
      <c r="KC416" s="111"/>
      <c r="KD416" s="111"/>
      <c r="KE416" s="111"/>
      <c r="KF416" s="111"/>
      <c r="KG416" s="111"/>
      <c r="KH416" s="111"/>
      <c r="KI416" s="111"/>
      <c r="KJ416" s="111"/>
      <c r="KK416" s="111"/>
      <c r="KL416" s="111"/>
      <c r="KM416" s="111"/>
      <c r="KN416" s="111"/>
      <c r="KO416" s="111"/>
      <c r="KP416" s="111"/>
      <c r="KQ416" s="111"/>
      <c r="KR416" s="111"/>
      <c r="KS416" s="111"/>
      <c r="KT416" s="111"/>
      <c r="KU416" s="111"/>
      <c r="KV416" s="111"/>
      <c r="KW416" s="111"/>
      <c r="KX416" s="111"/>
      <c r="KY416" s="111"/>
      <c r="KZ416" s="111"/>
      <c r="LA416" s="111"/>
      <c r="LB416" s="111"/>
      <c r="LC416" s="111"/>
      <c r="LD416" s="111"/>
      <c r="LE416" s="111"/>
      <c r="LF416" s="111"/>
      <c r="LG416" s="111"/>
      <c r="LH416" s="111"/>
      <c r="LI416" s="111"/>
      <c r="LJ416" s="111"/>
      <c r="LK416" s="111"/>
      <c r="LL416" s="111"/>
      <c r="LM416" s="111"/>
      <c r="LN416" s="111"/>
      <c r="LO416" s="111"/>
      <c r="LP416" s="111"/>
      <c r="LQ416" s="111"/>
      <c r="LR416" s="111"/>
      <c r="LS416" s="111"/>
      <c r="LT416" s="111"/>
      <c r="LU416" s="111"/>
      <c r="LV416" s="111"/>
      <c r="LW416" s="111"/>
      <c r="LX416" s="111"/>
      <c r="LY416" s="111"/>
      <c r="LZ416" s="111"/>
      <c r="MA416" s="111"/>
      <c r="MB416" s="111"/>
      <c r="MC416" s="111"/>
      <c r="MD416" s="111"/>
      <c r="ME416" s="111"/>
      <c r="MF416" s="111"/>
      <c r="MG416" s="111"/>
      <c r="MH416" s="111"/>
      <c r="MI416" s="111"/>
      <c r="MJ416" s="111"/>
      <c r="MK416" s="111"/>
      <c r="ML416" s="111"/>
      <c r="MM416" s="111"/>
      <c r="MN416" s="111"/>
      <c r="MO416" s="111"/>
      <c r="MP416" s="111"/>
      <c r="MQ416" s="111"/>
      <c r="MR416" s="111"/>
      <c r="MS416" s="111"/>
      <c r="MT416" s="111"/>
      <c r="MU416" s="111"/>
      <c r="MV416" s="111"/>
      <c r="MW416" s="111"/>
      <c r="MX416" s="111"/>
      <c r="MY416" s="111"/>
      <c r="MZ416" s="111"/>
      <c r="NA416" s="111"/>
      <c r="NB416" s="111"/>
      <c r="NC416" s="111"/>
      <c r="ND416" s="111"/>
      <c r="NE416" s="111"/>
      <c r="NF416" s="111"/>
      <c r="NG416" s="111"/>
      <c r="NH416" s="111"/>
      <c r="NI416" s="111"/>
      <c r="NJ416" s="111"/>
      <c r="NK416" s="111"/>
      <c r="NL416" s="111"/>
      <c r="NM416" s="111"/>
      <c r="NN416" s="111"/>
      <c r="NO416" s="111"/>
      <c r="NP416" s="111"/>
      <c r="NQ416" s="111"/>
      <c r="NR416" s="111"/>
      <c r="NS416" s="111"/>
      <c r="NT416" s="111"/>
      <c r="NU416" s="111"/>
      <c r="NV416" s="111"/>
      <c r="NW416" s="111"/>
      <c r="NX416" s="111"/>
      <c r="NY416" s="111"/>
      <c r="NZ416" s="111"/>
      <c r="OA416" s="111"/>
      <c r="OB416" s="111"/>
      <c r="OC416" s="111"/>
      <c r="OE416" s="111"/>
      <c r="OF416" s="111"/>
      <c r="OG416" s="111"/>
      <c r="OH416" s="111"/>
      <c r="OI416" s="111"/>
      <c r="OJ416" s="111"/>
      <c r="OK416" s="111"/>
      <c r="OL416" s="111"/>
      <c r="OM416" s="111"/>
      <c r="ON416" s="111"/>
      <c r="OO416" s="111"/>
      <c r="OP416" s="111"/>
      <c r="OQ416" s="111"/>
      <c r="OR416" s="111"/>
      <c r="OS416" s="111"/>
      <c r="OT416" s="111"/>
      <c r="OU416" s="111"/>
      <c r="OV416" s="111"/>
      <c r="OW416" s="111"/>
      <c r="OX416" s="111"/>
      <c r="PA416" s="111"/>
      <c r="PB416" s="111"/>
      <c r="PC416" s="111"/>
      <c r="PD416" s="111"/>
      <c r="PE416" s="111"/>
      <c r="PF416" s="111"/>
      <c r="PG416" s="111"/>
      <c r="PH416" s="111"/>
      <c r="PI416" s="111"/>
      <c r="PJ416" s="111"/>
      <c r="PK416" s="111"/>
      <c r="PL416" s="111"/>
    </row>
    <row r="417" spans="10:428" ht="15" x14ac:dyDescent="0.25">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c r="DC417" s="111"/>
      <c r="DD417" s="111"/>
      <c r="DE417" s="111"/>
      <c r="DF417" s="111"/>
      <c r="DG417" s="111"/>
      <c r="DH417" s="111"/>
      <c r="DI417" s="111"/>
      <c r="DJ417" s="111"/>
      <c r="DK417" s="111"/>
      <c r="DL417" s="111"/>
      <c r="DM417" s="111"/>
      <c r="DN417" s="111"/>
      <c r="DO417" s="111"/>
      <c r="DP417" s="111"/>
      <c r="DQ417" s="111"/>
      <c r="DR417" s="111"/>
      <c r="DS417" s="111"/>
      <c r="DT417" s="111"/>
      <c r="DU417" s="111"/>
      <c r="DV417" s="111"/>
      <c r="DW417" s="111"/>
      <c r="DX417" s="111"/>
      <c r="DY417" s="111"/>
      <c r="DZ417" s="111"/>
      <c r="EA417" s="111"/>
      <c r="EB417" s="111"/>
      <c r="EC417" s="111"/>
      <c r="ED417" s="111"/>
      <c r="EE417" s="111"/>
      <c r="EF417" s="111"/>
      <c r="EG417" s="111"/>
      <c r="EH417" s="111"/>
      <c r="EI417" s="111"/>
      <c r="EJ417" s="111"/>
      <c r="EK417" s="111"/>
      <c r="EL417" s="111"/>
      <c r="EM417" s="111"/>
      <c r="EN417" s="111"/>
      <c r="EO417" s="111"/>
      <c r="EP417" s="111"/>
      <c r="EQ417" s="111"/>
      <c r="ER417" s="111"/>
      <c r="ES417" s="111"/>
      <c r="ET417" s="111"/>
      <c r="EU417" s="111"/>
      <c r="EV417" s="111"/>
      <c r="EW417" s="111"/>
      <c r="EX417" s="111"/>
      <c r="EY417" s="111"/>
      <c r="EZ417" s="111"/>
      <c r="FA417" s="111"/>
      <c r="FB417" s="111"/>
      <c r="FC417" s="111"/>
      <c r="FD417" s="111"/>
      <c r="FE417" s="111"/>
      <c r="FF417" s="111"/>
      <c r="FG417" s="111"/>
      <c r="FH417" s="111"/>
      <c r="FI417" s="111"/>
      <c r="FJ417" s="111"/>
      <c r="FK417" s="111"/>
      <c r="FL417" s="111"/>
      <c r="FM417" s="111"/>
      <c r="FN417" s="111"/>
      <c r="FO417" s="111"/>
      <c r="FP417" s="111"/>
      <c r="FQ417" s="111"/>
      <c r="FR417" s="111"/>
      <c r="FS417" s="111"/>
      <c r="FT417" s="111"/>
      <c r="FU417" s="111"/>
      <c r="FV417" s="111"/>
      <c r="FW417" s="111"/>
      <c r="FX417" s="111"/>
      <c r="FY417" s="111"/>
      <c r="FZ417" s="111"/>
      <c r="GA417" s="111"/>
      <c r="GB417" s="111"/>
      <c r="GC417" s="111"/>
      <c r="GD417" s="111"/>
      <c r="GE417" s="111"/>
      <c r="GF417" s="111"/>
      <c r="GG417" s="111"/>
      <c r="GH417" s="111"/>
      <c r="GI417" s="111"/>
      <c r="GJ417" s="111"/>
      <c r="GK417" s="111"/>
      <c r="GL417" s="111"/>
      <c r="GM417" s="111"/>
      <c r="GN417" s="111"/>
      <c r="GO417" s="111"/>
      <c r="GP417" s="111"/>
      <c r="GQ417" s="111"/>
      <c r="GR417" s="111"/>
      <c r="GS417" s="111"/>
      <c r="GT417" s="111"/>
      <c r="GU417" s="111"/>
      <c r="GV417" s="111"/>
      <c r="GW417" s="111"/>
      <c r="GX417" s="111"/>
      <c r="GY417" s="111"/>
      <c r="GZ417" s="111"/>
      <c r="HA417" s="111"/>
      <c r="HB417" s="111"/>
      <c r="HC417" s="111"/>
      <c r="HD417" s="111"/>
      <c r="HE417" s="111"/>
      <c r="HF417" s="111"/>
      <c r="HG417" s="111"/>
      <c r="HH417" s="111"/>
      <c r="HI417" s="111"/>
      <c r="HJ417" s="111"/>
      <c r="HK417" s="111"/>
      <c r="HL417" s="111"/>
      <c r="HM417" s="111"/>
      <c r="HN417" s="111"/>
      <c r="HO417" s="111"/>
      <c r="HP417" s="111"/>
      <c r="HQ417" s="111"/>
      <c r="HR417" s="111"/>
      <c r="HS417" s="111"/>
      <c r="HT417" s="111"/>
      <c r="HU417" s="111"/>
      <c r="HV417" s="111"/>
      <c r="HW417" s="111"/>
      <c r="HX417" s="111"/>
      <c r="HY417" s="111"/>
      <c r="HZ417" s="111"/>
      <c r="IA417" s="111"/>
      <c r="IB417" s="111"/>
      <c r="IC417" s="111"/>
      <c r="ID417" s="111"/>
      <c r="IE417" s="111"/>
      <c r="IF417" s="111"/>
      <c r="IG417" s="111"/>
      <c r="IH417" s="111"/>
      <c r="II417" s="111"/>
      <c r="IJ417" s="111"/>
      <c r="IK417" s="111"/>
      <c r="IL417" s="111"/>
      <c r="IM417" s="111"/>
      <c r="IN417" s="111"/>
      <c r="IO417" s="111"/>
      <c r="IP417" s="111"/>
      <c r="IQ417" s="111"/>
      <c r="IR417" s="111"/>
      <c r="IS417" s="111"/>
      <c r="IT417" s="111"/>
      <c r="IU417" s="111"/>
      <c r="IV417" s="111"/>
      <c r="IW417" s="111"/>
      <c r="IX417" s="111"/>
      <c r="IY417" s="111"/>
      <c r="IZ417" s="111"/>
      <c r="JA417" s="111"/>
      <c r="JB417" s="111"/>
      <c r="JC417" s="111"/>
      <c r="JD417" s="111"/>
      <c r="JE417" s="111"/>
      <c r="JF417" s="111"/>
      <c r="JG417" s="111"/>
      <c r="JH417" s="111"/>
      <c r="JI417" s="111"/>
      <c r="JJ417" s="111"/>
      <c r="JK417" s="111"/>
      <c r="JL417" s="111"/>
      <c r="JM417" s="111"/>
      <c r="JN417" s="111"/>
      <c r="JO417" s="111"/>
      <c r="JP417" s="111"/>
      <c r="JQ417" s="111"/>
      <c r="JR417" s="111"/>
      <c r="JS417" s="111"/>
      <c r="JT417" s="111"/>
      <c r="JU417" s="111"/>
      <c r="JV417" s="111"/>
      <c r="JW417" s="111"/>
      <c r="JX417" s="111"/>
      <c r="JY417" s="111"/>
      <c r="JZ417" s="111"/>
      <c r="KA417" s="111"/>
      <c r="KB417" s="111"/>
      <c r="KC417" s="111"/>
      <c r="KD417" s="111"/>
      <c r="KE417" s="111"/>
      <c r="KF417" s="111"/>
      <c r="KG417" s="111"/>
      <c r="KH417" s="111"/>
      <c r="KI417" s="111"/>
      <c r="KJ417" s="111"/>
      <c r="KK417" s="111"/>
      <c r="KL417" s="111"/>
      <c r="KM417" s="111"/>
      <c r="KN417" s="111"/>
      <c r="KO417" s="111"/>
      <c r="KP417" s="111"/>
      <c r="KQ417" s="111"/>
      <c r="KR417" s="111"/>
      <c r="KS417" s="111"/>
      <c r="KT417" s="111"/>
      <c r="KU417" s="111"/>
      <c r="KV417" s="111"/>
      <c r="KW417" s="111"/>
      <c r="KX417" s="111"/>
      <c r="KY417" s="111"/>
      <c r="KZ417" s="111"/>
      <c r="LA417" s="111"/>
      <c r="LB417" s="111"/>
      <c r="LC417" s="111"/>
      <c r="LD417" s="111"/>
      <c r="LE417" s="111"/>
      <c r="LF417" s="111"/>
      <c r="LG417" s="111"/>
      <c r="LH417" s="111"/>
      <c r="LI417" s="111"/>
      <c r="LJ417" s="111"/>
      <c r="LK417" s="111"/>
      <c r="LL417" s="111"/>
      <c r="LM417" s="111"/>
      <c r="LN417" s="111"/>
      <c r="LO417" s="111"/>
      <c r="LP417" s="111"/>
      <c r="LQ417" s="111"/>
      <c r="LR417" s="111"/>
      <c r="LS417" s="111"/>
      <c r="LT417" s="111"/>
      <c r="LU417" s="111"/>
      <c r="LV417" s="111"/>
      <c r="LW417" s="111"/>
      <c r="LX417" s="111"/>
      <c r="LY417" s="111"/>
      <c r="LZ417" s="111"/>
      <c r="MA417" s="111"/>
      <c r="MB417" s="111"/>
      <c r="MC417" s="111"/>
      <c r="MD417" s="111"/>
      <c r="ME417" s="111"/>
      <c r="MF417" s="111"/>
      <c r="MG417" s="111"/>
      <c r="MH417" s="111"/>
      <c r="MI417" s="111"/>
      <c r="MJ417" s="111"/>
      <c r="MK417" s="111"/>
      <c r="ML417" s="111"/>
      <c r="MM417" s="111"/>
      <c r="MN417" s="111"/>
      <c r="MO417" s="111"/>
      <c r="MP417" s="111"/>
      <c r="MQ417" s="111"/>
      <c r="MR417" s="111"/>
      <c r="MS417" s="111"/>
      <c r="MT417" s="111"/>
      <c r="MU417" s="111"/>
      <c r="MV417" s="111"/>
      <c r="MW417" s="111"/>
      <c r="MX417" s="111"/>
      <c r="MY417" s="111"/>
      <c r="MZ417" s="111"/>
      <c r="NA417" s="111"/>
      <c r="NB417" s="111"/>
      <c r="NC417" s="111"/>
      <c r="ND417" s="111"/>
      <c r="NE417" s="111"/>
      <c r="NF417" s="111"/>
      <c r="NG417" s="111"/>
      <c r="NH417" s="111"/>
      <c r="NI417" s="111"/>
      <c r="NJ417" s="111"/>
      <c r="NK417" s="111"/>
      <c r="NL417" s="111"/>
      <c r="NM417" s="111"/>
      <c r="NN417" s="111"/>
      <c r="NO417" s="111"/>
      <c r="NP417" s="111"/>
      <c r="NQ417" s="111"/>
      <c r="NR417" s="111"/>
      <c r="NS417" s="111"/>
      <c r="NT417" s="111"/>
      <c r="NU417" s="111"/>
      <c r="NV417" s="111"/>
      <c r="NW417" s="111"/>
      <c r="NX417" s="111"/>
      <c r="NY417" s="111"/>
      <c r="NZ417" s="111"/>
      <c r="OA417" s="111"/>
      <c r="OB417" s="111"/>
      <c r="OC417" s="111"/>
      <c r="OE417" s="111"/>
      <c r="OF417" s="111"/>
      <c r="OG417" s="111"/>
      <c r="OH417" s="111"/>
      <c r="OI417" s="111"/>
      <c r="OJ417" s="111"/>
      <c r="OK417" s="111"/>
      <c r="OL417" s="111"/>
      <c r="OM417" s="111"/>
      <c r="ON417" s="111"/>
      <c r="OO417" s="111"/>
      <c r="OP417" s="111"/>
      <c r="OQ417" s="111"/>
      <c r="OR417" s="111"/>
      <c r="OS417" s="111"/>
      <c r="OT417" s="111"/>
      <c r="OU417" s="111"/>
      <c r="OV417" s="111"/>
      <c r="OW417" s="111"/>
      <c r="OX417" s="111"/>
      <c r="PA417" s="111"/>
      <c r="PB417" s="111"/>
      <c r="PC417" s="111"/>
      <c r="PD417" s="111"/>
      <c r="PE417" s="111"/>
      <c r="PF417" s="111"/>
      <c r="PG417" s="111"/>
      <c r="PH417" s="111"/>
      <c r="PI417" s="111"/>
      <c r="PJ417" s="111"/>
      <c r="PK417" s="111"/>
      <c r="PL417" s="111"/>
    </row>
    <row r="418" spans="10:428" ht="15" x14ac:dyDescent="0.25">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c r="DC418" s="111"/>
      <c r="DD418" s="111"/>
      <c r="DE418" s="111"/>
      <c r="DF418" s="111"/>
      <c r="DG418" s="111"/>
      <c r="DH418" s="111"/>
      <c r="DI418" s="111"/>
      <c r="DJ418" s="111"/>
      <c r="DK418" s="111"/>
      <c r="DL418" s="111"/>
      <c r="DM418" s="111"/>
      <c r="DN418" s="111"/>
      <c r="DO418" s="111"/>
      <c r="DP418" s="111"/>
      <c r="DQ418" s="111"/>
      <c r="DR418" s="111"/>
      <c r="DS418" s="111"/>
      <c r="DT418" s="111"/>
      <c r="DU418" s="111"/>
      <c r="DV418" s="111"/>
      <c r="DW418" s="111"/>
      <c r="DX418" s="111"/>
      <c r="DY418" s="111"/>
      <c r="DZ418" s="111"/>
      <c r="EA418" s="111"/>
      <c r="EB418" s="111"/>
      <c r="EC418" s="111"/>
      <c r="ED418" s="111"/>
      <c r="EE418" s="111"/>
      <c r="EF418" s="111"/>
      <c r="EG418" s="111"/>
      <c r="EH418" s="111"/>
      <c r="EI418" s="111"/>
      <c r="EJ418" s="111"/>
      <c r="EK418" s="111"/>
      <c r="EL418" s="111"/>
      <c r="EM418" s="111"/>
      <c r="EN418" s="111"/>
      <c r="EO418" s="111"/>
      <c r="EP418" s="111"/>
      <c r="EQ418" s="111"/>
      <c r="ER418" s="111"/>
      <c r="ES418" s="111"/>
      <c r="ET418" s="111"/>
      <c r="EU418" s="111"/>
      <c r="EV418" s="111"/>
      <c r="EW418" s="111"/>
      <c r="EX418" s="111"/>
      <c r="EY418" s="111"/>
      <c r="EZ418" s="111"/>
      <c r="FA418" s="111"/>
      <c r="FB418" s="111"/>
      <c r="FC418" s="111"/>
      <c r="FD418" s="111"/>
      <c r="FE418" s="111"/>
      <c r="FF418" s="111"/>
      <c r="FG418" s="111"/>
      <c r="FH418" s="111"/>
      <c r="FI418" s="111"/>
      <c r="FJ418" s="111"/>
      <c r="FK418" s="111"/>
      <c r="FL418" s="111"/>
      <c r="FM418" s="111"/>
      <c r="FN418" s="111"/>
      <c r="FO418" s="111"/>
      <c r="FP418" s="111"/>
      <c r="FQ418" s="111"/>
      <c r="FR418" s="111"/>
      <c r="FS418" s="111"/>
      <c r="FT418" s="111"/>
      <c r="FU418" s="111"/>
      <c r="FV418" s="111"/>
      <c r="FW418" s="111"/>
      <c r="FX418" s="111"/>
      <c r="FY418" s="111"/>
      <c r="FZ418" s="111"/>
      <c r="GA418" s="111"/>
      <c r="GB418" s="111"/>
      <c r="GC418" s="111"/>
      <c r="GD418" s="111"/>
      <c r="GE418" s="111"/>
      <c r="GF418" s="111"/>
      <c r="GG418" s="111"/>
      <c r="GH418" s="111"/>
      <c r="GI418" s="111"/>
      <c r="GJ418" s="111"/>
      <c r="GK418" s="111"/>
      <c r="GL418" s="111"/>
      <c r="GM418" s="111"/>
      <c r="GN418" s="111"/>
      <c r="GO418" s="111"/>
      <c r="GP418" s="111"/>
      <c r="GQ418" s="111"/>
      <c r="GR418" s="111"/>
      <c r="GS418" s="111"/>
      <c r="GT418" s="111"/>
      <c r="GU418" s="111"/>
      <c r="GV418" s="111"/>
      <c r="GW418" s="111"/>
      <c r="GX418" s="111"/>
      <c r="GY418" s="111"/>
      <c r="GZ418" s="111"/>
      <c r="HA418" s="111"/>
      <c r="HB418" s="111"/>
      <c r="HC418" s="111"/>
      <c r="HD418" s="111"/>
      <c r="HE418" s="111"/>
      <c r="HF418" s="111"/>
      <c r="HG418" s="111"/>
      <c r="HH418" s="111"/>
      <c r="HI418" s="111"/>
      <c r="HJ418" s="111"/>
      <c r="HK418" s="111"/>
      <c r="HL418" s="111"/>
      <c r="HM418" s="111"/>
      <c r="HN418" s="111"/>
      <c r="HO418" s="111"/>
      <c r="HP418" s="111"/>
      <c r="HQ418" s="111"/>
      <c r="HR418" s="111"/>
      <c r="HS418" s="111"/>
      <c r="HT418" s="111"/>
      <c r="HU418" s="111"/>
      <c r="HV418" s="111"/>
      <c r="HW418" s="111"/>
      <c r="HX418" s="111"/>
      <c r="HY418" s="111"/>
      <c r="HZ418" s="111"/>
      <c r="IA418" s="111"/>
      <c r="IB418" s="111"/>
      <c r="IC418" s="111"/>
      <c r="ID418" s="111"/>
      <c r="IE418" s="111"/>
      <c r="IF418" s="111"/>
      <c r="IG418" s="111"/>
      <c r="IH418" s="111"/>
      <c r="II418" s="111"/>
      <c r="IJ418" s="111"/>
      <c r="IK418" s="111"/>
      <c r="IL418" s="111"/>
      <c r="IM418" s="111"/>
      <c r="IN418" s="111"/>
      <c r="IO418" s="111"/>
      <c r="IP418" s="111"/>
      <c r="IQ418" s="111"/>
      <c r="IR418" s="111"/>
      <c r="IS418" s="111"/>
      <c r="IT418" s="111"/>
      <c r="IU418" s="111"/>
      <c r="IV418" s="111"/>
      <c r="IW418" s="111"/>
      <c r="IX418" s="111"/>
      <c r="IY418" s="111"/>
      <c r="IZ418" s="111"/>
      <c r="JA418" s="111"/>
      <c r="JB418" s="111"/>
      <c r="JC418" s="111"/>
      <c r="JD418" s="111"/>
      <c r="JE418" s="111"/>
      <c r="JF418" s="111"/>
      <c r="JG418" s="111"/>
      <c r="JH418" s="111"/>
      <c r="JI418" s="111"/>
      <c r="JJ418" s="111"/>
      <c r="JK418" s="111"/>
      <c r="JL418" s="111"/>
      <c r="JM418" s="111"/>
      <c r="JN418" s="111"/>
      <c r="JO418" s="111"/>
      <c r="JP418" s="111"/>
      <c r="JQ418" s="111"/>
      <c r="JR418" s="111"/>
      <c r="JS418" s="111"/>
      <c r="JT418" s="111"/>
      <c r="JU418" s="111"/>
      <c r="JV418" s="111"/>
      <c r="JW418" s="111"/>
      <c r="JX418" s="111"/>
      <c r="JY418" s="111"/>
      <c r="JZ418" s="111"/>
      <c r="KA418" s="111"/>
      <c r="KB418" s="111"/>
      <c r="KC418" s="111"/>
      <c r="KD418" s="111"/>
      <c r="KE418" s="111"/>
      <c r="KF418" s="111"/>
      <c r="KG418" s="111"/>
      <c r="KH418" s="111"/>
      <c r="KI418" s="111"/>
      <c r="KJ418" s="111"/>
      <c r="KK418" s="111"/>
      <c r="KL418" s="111"/>
      <c r="KM418" s="111"/>
      <c r="KN418" s="111"/>
      <c r="KO418" s="111"/>
      <c r="KP418" s="111"/>
      <c r="KQ418" s="111"/>
      <c r="KR418" s="111"/>
      <c r="KS418" s="111"/>
      <c r="KT418" s="111"/>
      <c r="KU418" s="111"/>
      <c r="KV418" s="111"/>
      <c r="KW418" s="111"/>
      <c r="KX418" s="111"/>
      <c r="KY418" s="111"/>
      <c r="KZ418" s="111"/>
      <c r="LA418" s="111"/>
      <c r="LB418" s="111"/>
      <c r="LC418" s="111"/>
      <c r="LD418" s="111"/>
      <c r="LE418" s="111"/>
      <c r="LF418" s="111"/>
      <c r="LG418" s="111"/>
      <c r="LH418" s="111"/>
      <c r="LI418" s="111"/>
      <c r="LJ418" s="111"/>
      <c r="LK418" s="111"/>
      <c r="LL418" s="111"/>
      <c r="LM418" s="111"/>
      <c r="LN418" s="111"/>
      <c r="LO418" s="111"/>
      <c r="LP418" s="111"/>
      <c r="LQ418" s="111"/>
      <c r="LR418" s="111"/>
      <c r="LS418" s="111"/>
      <c r="LT418" s="111"/>
      <c r="LU418" s="111"/>
      <c r="LV418" s="111"/>
      <c r="LW418" s="111"/>
      <c r="LX418" s="111"/>
      <c r="LY418" s="111"/>
      <c r="LZ418" s="111"/>
      <c r="MA418" s="111"/>
      <c r="MB418" s="111"/>
      <c r="MC418" s="111"/>
      <c r="MD418" s="111"/>
      <c r="ME418" s="111"/>
      <c r="MF418" s="111"/>
      <c r="MG418" s="111"/>
      <c r="MH418" s="111"/>
      <c r="MI418" s="111"/>
      <c r="MJ418" s="111"/>
      <c r="MK418" s="111"/>
      <c r="ML418" s="111"/>
      <c r="MM418" s="111"/>
      <c r="MN418" s="111"/>
      <c r="MO418" s="111"/>
      <c r="MP418" s="111"/>
      <c r="MQ418" s="111"/>
      <c r="MR418" s="111"/>
      <c r="MS418" s="111"/>
      <c r="MT418" s="111"/>
      <c r="MU418" s="111"/>
      <c r="MV418" s="111"/>
      <c r="MW418" s="111"/>
      <c r="MX418" s="111"/>
      <c r="MY418" s="111"/>
      <c r="MZ418" s="111"/>
      <c r="NA418" s="111"/>
      <c r="NB418" s="111"/>
      <c r="NC418" s="111"/>
      <c r="ND418" s="111"/>
      <c r="NE418" s="111"/>
      <c r="NF418" s="111"/>
      <c r="NG418" s="111"/>
      <c r="NH418" s="111"/>
      <c r="NI418" s="111"/>
      <c r="NJ418" s="111"/>
      <c r="NK418" s="111"/>
      <c r="NL418" s="111"/>
      <c r="NM418" s="111"/>
      <c r="NN418" s="111"/>
      <c r="NO418" s="111"/>
      <c r="NP418" s="111"/>
      <c r="NQ418" s="111"/>
      <c r="NR418" s="111"/>
      <c r="NS418" s="111"/>
      <c r="NT418" s="111"/>
      <c r="NU418" s="111"/>
      <c r="NV418" s="111"/>
      <c r="NW418" s="111"/>
      <c r="NX418" s="111"/>
      <c r="NY418" s="111"/>
      <c r="NZ418" s="111"/>
      <c r="OA418" s="111"/>
      <c r="OB418" s="111"/>
      <c r="OC418" s="111"/>
      <c r="OE418" s="111"/>
      <c r="OF418" s="111"/>
      <c r="OG418" s="111"/>
      <c r="OH418" s="111"/>
      <c r="OI418" s="111"/>
      <c r="OJ418" s="111"/>
      <c r="OK418" s="111"/>
      <c r="OL418" s="111"/>
      <c r="OM418" s="111"/>
      <c r="ON418" s="111"/>
      <c r="OO418" s="111"/>
      <c r="OP418" s="111"/>
      <c r="OQ418" s="111"/>
      <c r="OR418" s="111"/>
      <c r="OS418" s="111"/>
      <c r="OT418" s="111"/>
      <c r="OU418" s="111"/>
      <c r="OV418" s="111"/>
      <c r="OW418" s="111"/>
      <c r="OX418" s="111"/>
      <c r="PA418" s="111"/>
      <c r="PB418" s="111"/>
      <c r="PC418" s="111"/>
      <c r="PD418" s="111"/>
      <c r="PE418" s="111"/>
      <c r="PF418" s="111"/>
      <c r="PG418" s="111"/>
      <c r="PH418" s="111"/>
      <c r="PI418" s="111"/>
      <c r="PJ418" s="111"/>
      <c r="PK418" s="111"/>
      <c r="PL418" s="111"/>
    </row>
    <row r="419" spans="10:428" ht="15" x14ac:dyDescent="0.25">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c r="DC419" s="111"/>
      <c r="DD419" s="111"/>
      <c r="DE419" s="111"/>
      <c r="DF419" s="111"/>
      <c r="DG419" s="111"/>
      <c r="DH419" s="111"/>
      <c r="DI419" s="111"/>
      <c r="DJ419" s="111"/>
      <c r="DK419" s="111"/>
      <c r="DL419" s="111"/>
      <c r="DM419" s="111"/>
      <c r="DN419" s="111"/>
      <c r="DO419" s="111"/>
      <c r="DP419" s="111"/>
      <c r="DQ419" s="111"/>
      <c r="DR419" s="111"/>
      <c r="DS419" s="111"/>
      <c r="DT419" s="111"/>
      <c r="DU419" s="111"/>
      <c r="DV419" s="111"/>
      <c r="DW419" s="111"/>
      <c r="DX419" s="111"/>
      <c r="DY419" s="111"/>
      <c r="DZ419" s="111"/>
      <c r="EA419" s="111"/>
      <c r="EB419" s="111"/>
      <c r="EC419" s="111"/>
      <c r="ED419" s="111"/>
      <c r="EE419" s="111"/>
      <c r="EF419" s="111"/>
      <c r="EG419" s="111"/>
      <c r="EH419" s="111"/>
      <c r="EI419" s="111"/>
      <c r="EJ419" s="111"/>
      <c r="EK419" s="111"/>
      <c r="EL419" s="111"/>
      <c r="EM419" s="111"/>
      <c r="EN419" s="111"/>
      <c r="EO419" s="111"/>
      <c r="EP419" s="111"/>
      <c r="EQ419" s="111"/>
      <c r="ER419" s="111"/>
      <c r="ES419" s="111"/>
      <c r="ET419" s="111"/>
      <c r="EU419" s="111"/>
      <c r="EV419" s="111"/>
      <c r="EW419" s="111"/>
      <c r="EX419" s="111"/>
      <c r="EY419" s="111"/>
      <c r="EZ419" s="111"/>
      <c r="FA419" s="111"/>
      <c r="FB419" s="111"/>
      <c r="FC419" s="111"/>
      <c r="FD419" s="111"/>
      <c r="FE419" s="111"/>
      <c r="FF419" s="111"/>
      <c r="FG419" s="111"/>
      <c r="FH419" s="111"/>
      <c r="FI419" s="111"/>
      <c r="FJ419" s="111"/>
      <c r="FK419" s="111"/>
      <c r="FL419" s="111"/>
      <c r="FM419" s="111"/>
      <c r="FN419" s="111"/>
      <c r="FO419" s="111"/>
      <c r="FP419" s="111"/>
      <c r="FQ419" s="111"/>
      <c r="FR419" s="111"/>
      <c r="FS419" s="111"/>
      <c r="FT419" s="111"/>
      <c r="FU419" s="111"/>
      <c r="FV419" s="111"/>
      <c r="FW419" s="111"/>
      <c r="FX419" s="111"/>
      <c r="FY419" s="111"/>
      <c r="FZ419" s="111"/>
      <c r="GA419" s="111"/>
      <c r="GB419" s="111"/>
      <c r="GC419" s="111"/>
      <c r="GD419" s="111"/>
      <c r="GE419" s="111"/>
      <c r="GF419" s="111"/>
      <c r="GG419" s="111"/>
      <c r="GH419" s="111"/>
      <c r="GI419" s="111"/>
      <c r="GJ419" s="111"/>
      <c r="GK419" s="111"/>
      <c r="GL419" s="111"/>
      <c r="GM419" s="111"/>
      <c r="GN419" s="111"/>
      <c r="GO419" s="111"/>
      <c r="GP419" s="111"/>
      <c r="GQ419" s="111"/>
      <c r="GR419" s="111"/>
      <c r="GS419" s="111"/>
      <c r="GT419" s="111"/>
      <c r="GU419" s="111"/>
      <c r="GV419" s="111"/>
      <c r="GW419" s="111"/>
      <c r="GX419" s="111"/>
      <c r="GY419" s="111"/>
      <c r="GZ419" s="111"/>
      <c r="HA419" s="111"/>
      <c r="HB419" s="111"/>
      <c r="HC419" s="111"/>
      <c r="HD419" s="111"/>
      <c r="HE419" s="111"/>
      <c r="HF419" s="111"/>
      <c r="HG419" s="111"/>
      <c r="HH419" s="111"/>
      <c r="HI419" s="111"/>
      <c r="HJ419" s="111"/>
      <c r="HK419" s="111"/>
      <c r="HL419" s="111"/>
      <c r="HM419" s="111"/>
      <c r="HN419" s="111"/>
      <c r="HO419" s="111"/>
      <c r="HP419" s="111"/>
      <c r="HQ419" s="111"/>
      <c r="HR419" s="111"/>
      <c r="HS419" s="111"/>
      <c r="HT419" s="111"/>
      <c r="HU419" s="111"/>
      <c r="HV419" s="111"/>
      <c r="HW419" s="111"/>
      <c r="HX419" s="111"/>
      <c r="HY419" s="111"/>
      <c r="HZ419" s="111"/>
      <c r="IA419" s="111"/>
      <c r="IB419" s="111"/>
      <c r="IC419" s="111"/>
      <c r="ID419" s="111"/>
      <c r="IE419" s="111"/>
      <c r="IF419" s="111"/>
      <c r="IG419" s="111"/>
      <c r="IH419" s="111"/>
      <c r="II419" s="111"/>
      <c r="IJ419" s="111"/>
      <c r="IK419" s="111"/>
      <c r="IL419" s="111"/>
      <c r="IM419" s="111"/>
      <c r="IN419" s="111"/>
      <c r="IO419" s="111"/>
      <c r="IP419" s="111"/>
      <c r="IQ419" s="111"/>
      <c r="IR419" s="111"/>
      <c r="IS419" s="111"/>
      <c r="IT419" s="111"/>
      <c r="IU419" s="111"/>
      <c r="IV419" s="111"/>
      <c r="IW419" s="111"/>
      <c r="IX419" s="111"/>
      <c r="IY419" s="111"/>
      <c r="IZ419" s="111"/>
      <c r="JA419" s="111"/>
      <c r="JB419" s="111"/>
      <c r="JC419" s="111"/>
      <c r="JD419" s="111"/>
      <c r="JE419" s="111"/>
      <c r="JF419" s="111"/>
      <c r="JG419" s="111"/>
      <c r="JH419" s="111"/>
      <c r="JI419" s="111"/>
      <c r="JJ419" s="111"/>
      <c r="JK419" s="111"/>
      <c r="JL419" s="111"/>
      <c r="JM419" s="111"/>
      <c r="JN419" s="111"/>
      <c r="JO419" s="111"/>
      <c r="JP419" s="111"/>
      <c r="JQ419" s="111"/>
      <c r="JR419" s="111"/>
      <c r="JS419" s="111"/>
      <c r="JT419" s="111"/>
      <c r="JU419" s="111"/>
      <c r="JV419" s="111"/>
      <c r="JW419" s="111"/>
      <c r="JX419" s="111"/>
      <c r="JY419" s="111"/>
      <c r="JZ419" s="111"/>
      <c r="KA419" s="111"/>
      <c r="KB419" s="111"/>
      <c r="KC419" s="111"/>
      <c r="KD419" s="111"/>
      <c r="KE419" s="111"/>
      <c r="KF419" s="111"/>
      <c r="KG419" s="111"/>
      <c r="KH419" s="111"/>
      <c r="KI419" s="111"/>
      <c r="KJ419" s="111"/>
      <c r="KK419" s="111"/>
      <c r="KL419" s="111"/>
      <c r="KM419" s="111"/>
      <c r="KN419" s="111"/>
      <c r="KO419" s="111"/>
      <c r="KP419" s="111"/>
      <c r="KQ419" s="111"/>
      <c r="KR419" s="111"/>
      <c r="KS419" s="111"/>
      <c r="KT419" s="111"/>
      <c r="KU419" s="111"/>
      <c r="KV419" s="111"/>
      <c r="KW419" s="111"/>
      <c r="KX419" s="111"/>
      <c r="KY419" s="111"/>
      <c r="KZ419" s="111"/>
      <c r="LA419" s="111"/>
      <c r="LB419" s="111"/>
      <c r="LC419" s="111"/>
      <c r="LD419" s="111"/>
      <c r="LE419" s="111"/>
      <c r="LF419" s="111"/>
      <c r="LG419" s="111"/>
      <c r="LH419" s="111"/>
      <c r="LI419" s="111"/>
      <c r="LJ419" s="111"/>
      <c r="LK419" s="111"/>
      <c r="LL419" s="111"/>
      <c r="LM419" s="111"/>
      <c r="LN419" s="111"/>
      <c r="LO419" s="111"/>
      <c r="LP419" s="111"/>
      <c r="LQ419" s="111"/>
      <c r="LR419" s="111"/>
      <c r="LS419" s="111"/>
      <c r="LT419" s="111"/>
      <c r="LU419" s="111"/>
      <c r="LV419" s="111"/>
      <c r="LW419" s="111"/>
      <c r="LX419" s="111"/>
      <c r="LY419" s="111"/>
      <c r="LZ419" s="111"/>
      <c r="MA419" s="111"/>
      <c r="MB419" s="111"/>
      <c r="MC419" s="111"/>
      <c r="MD419" s="111"/>
      <c r="ME419" s="111"/>
      <c r="MF419" s="111"/>
      <c r="MG419" s="111"/>
      <c r="MH419" s="111"/>
      <c r="MI419" s="111"/>
      <c r="MJ419" s="111"/>
      <c r="MK419" s="111"/>
      <c r="ML419" s="111"/>
      <c r="MM419" s="111"/>
      <c r="MN419" s="111"/>
      <c r="MO419" s="111"/>
      <c r="MP419" s="111"/>
      <c r="MQ419" s="111"/>
      <c r="MR419" s="111"/>
      <c r="MS419" s="111"/>
      <c r="MT419" s="111"/>
      <c r="MU419" s="111"/>
      <c r="MV419" s="111"/>
      <c r="MW419" s="111"/>
      <c r="MX419" s="111"/>
      <c r="MY419" s="111"/>
      <c r="MZ419" s="111"/>
      <c r="NA419" s="111"/>
      <c r="NB419" s="111"/>
      <c r="NC419" s="111"/>
      <c r="ND419" s="111"/>
      <c r="NE419" s="111"/>
      <c r="NF419" s="111"/>
      <c r="NG419" s="111"/>
      <c r="NH419" s="111"/>
      <c r="NI419" s="111"/>
      <c r="NJ419" s="111"/>
      <c r="NK419" s="111"/>
      <c r="NL419" s="111"/>
      <c r="NM419" s="111"/>
      <c r="NN419" s="111"/>
      <c r="NO419" s="111"/>
      <c r="NP419" s="111"/>
      <c r="NQ419" s="111"/>
      <c r="NR419" s="111"/>
      <c r="NS419" s="111"/>
      <c r="NT419" s="111"/>
      <c r="NU419" s="111"/>
      <c r="NV419" s="111"/>
      <c r="NW419" s="111"/>
      <c r="NX419" s="111"/>
      <c r="NY419" s="111"/>
      <c r="NZ419" s="111"/>
      <c r="OA419" s="111"/>
      <c r="OB419" s="111"/>
      <c r="OC419" s="111"/>
      <c r="OE419" s="111"/>
      <c r="OF419" s="111"/>
      <c r="OG419" s="111"/>
      <c r="OH419" s="111"/>
      <c r="OI419" s="111"/>
      <c r="OJ419" s="111"/>
      <c r="OK419" s="111"/>
      <c r="OL419" s="111"/>
      <c r="OM419" s="111"/>
      <c r="ON419" s="111"/>
      <c r="OO419" s="111"/>
      <c r="OP419" s="111"/>
      <c r="OQ419" s="111"/>
      <c r="OR419" s="111"/>
      <c r="OS419" s="111"/>
      <c r="OT419" s="111"/>
      <c r="OU419" s="111"/>
      <c r="OV419" s="111"/>
      <c r="OW419" s="111"/>
      <c r="OX419" s="111"/>
      <c r="PA419" s="111"/>
      <c r="PB419" s="111"/>
      <c r="PC419" s="111"/>
      <c r="PD419" s="111"/>
      <c r="PE419" s="111"/>
      <c r="PF419" s="111"/>
      <c r="PG419" s="111"/>
      <c r="PH419" s="111"/>
      <c r="PI419" s="111"/>
      <c r="PJ419" s="111"/>
      <c r="PK419" s="111"/>
      <c r="PL419" s="111"/>
    </row>
    <row r="420" spans="10:428" ht="15" x14ac:dyDescent="0.25">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c r="DC420" s="111"/>
      <c r="DD420" s="111"/>
      <c r="DE420" s="111"/>
      <c r="DF420" s="111"/>
      <c r="DG420" s="111"/>
      <c r="DH420" s="111"/>
      <c r="DI420" s="111"/>
      <c r="DJ420" s="111"/>
      <c r="DK420" s="111"/>
      <c r="DL420" s="111"/>
      <c r="DM420" s="111"/>
      <c r="DN420" s="111"/>
      <c r="DO420" s="111"/>
      <c r="DP420" s="111"/>
      <c r="DQ420" s="111"/>
      <c r="DR420" s="111"/>
      <c r="DS420" s="111"/>
      <c r="DT420" s="111"/>
      <c r="DU420" s="111"/>
      <c r="DV420" s="111"/>
      <c r="DW420" s="111"/>
      <c r="DX420" s="111"/>
      <c r="DY420" s="111"/>
      <c r="DZ420" s="111"/>
      <c r="EA420" s="111"/>
      <c r="EB420" s="111"/>
      <c r="EC420" s="111"/>
      <c r="ED420" s="111"/>
      <c r="EE420" s="111"/>
      <c r="EF420" s="111"/>
      <c r="EG420" s="111"/>
      <c r="EH420" s="111"/>
      <c r="EI420" s="111"/>
      <c r="EJ420" s="111"/>
      <c r="EK420" s="111"/>
      <c r="EL420" s="111"/>
      <c r="EM420" s="111"/>
      <c r="EN420" s="111"/>
      <c r="EO420" s="111"/>
      <c r="EP420" s="111"/>
      <c r="EQ420" s="111"/>
      <c r="ER420" s="111"/>
      <c r="ES420" s="111"/>
      <c r="ET420" s="111"/>
      <c r="EU420" s="111"/>
      <c r="EV420" s="111"/>
      <c r="EW420" s="111"/>
      <c r="EX420" s="111"/>
      <c r="EY420" s="111"/>
      <c r="EZ420" s="111"/>
      <c r="FA420" s="111"/>
      <c r="FB420" s="111"/>
      <c r="FC420" s="111"/>
      <c r="FD420" s="111"/>
      <c r="FE420" s="111"/>
      <c r="FF420" s="111"/>
      <c r="FG420" s="111"/>
      <c r="FH420" s="111"/>
      <c r="FI420" s="111"/>
      <c r="FJ420" s="111"/>
      <c r="FK420" s="111"/>
      <c r="FL420" s="111"/>
      <c r="FM420" s="111"/>
      <c r="FN420" s="111"/>
      <c r="FO420" s="111"/>
      <c r="FP420" s="111"/>
      <c r="FQ420" s="111"/>
      <c r="FR420" s="111"/>
      <c r="FS420" s="111"/>
      <c r="FT420" s="111"/>
      <c r="FU420" s="111"/>
      <c r="FV420" s="111"/>
      <c r="FW420" s="111"/>
      <c r="FX420" s="111"/>
      <c r="FY420" s="111"/>
      <c r="FZ420" s="111"/>
      <c r="GA420" s="111"/>
      <c r="GB420" s="111"/>
      <c r="GC420" s="111"/>
      <c r="GD420" s="111"/>
      <c r="GE420" s="111"/>
      <c r="GF420" s="111"/>
      <c r="GG420" s="111"/>
      <c r="GH420" s="111"/>
      <c r="GI420" s="111"/>
      <c r="GJ420" s="111"/>
      <c r="GK420" s="111"/>
      <c r="GL420" s="111"/>
      <c r="GM420" s="111"/>
      <c r="GN420" s="111"/>
      <c r="GO420" s="111"/>
      <c r="GP420" s="111"/>
      <c r="GQ420" s="111"/>
      <c r="GR420" s="111"/>
      <c r="GS420" s="111"/>
      <c r="GT420" s="111"/>
      <c r="GU420" s="111"/>
      <c r="GV420" s="111"/>
      <c r="GW420" s="111"/>
      <c r="GX420" s="111"/>
      <c r="GY420" s="111"/>
      <c r="GZ420" s="111"/>
      <c r="HA420" s="111"/>
      <c r="HB420" s="111"/>
      <c r="HC420" s="111"/>
      <c r="HD420" s="111"/>
      <c r="HE420" s="111"/>
      <c r="HF420" s="111"/>
      <c r="HG420" s="111"/>
      <c r="HH420" s="111"/>
      <c r="HI420" s="111"/>
      <c r="HJ420" s="111"/>
      <c r="HK420" s="111"/>
      <c r="HL420" s="111"/>
      <c r="HM420" s="111"/>
      <c r="HN420" s="111"/>
      <c r="HO420" s="111"/>
      <c r="HP420" s="111"/>
      <c r="HQ420" s="111"/>
      <c r="HR420" s="111"/>
      <c r="HS420" s="111"/>
      <c r="HT420" s="111"/>
      <c r="HU420" s="111"/>
      <c r="HV420" s="111"/>
      <c r="HW420" s="111"/>
      <c r="HX420" s="111"/>
      <c r="HY420" s="111"/>
      <c r="HZ420" s="111"/>
      <c r="IA420" s="111"/>
      <c r="IB420" s="111"/>
      <c r="IC420" s="111"/>
      <c r="ID420" s="111"/>
      <c r="IE420" s="111"/>
      <c r="IF420" s="111"/>
      <c r="IG420" s="111"/>
      <c r="IH420" s="111"/>
      <c r="II420" s="111"/>
      <c r="IJ420" s="111"/>
      <c r="IK420" s="111"/>
      <c r="IL420" s="111"/>
      <c r="IM420" s="111"/>
      <c r="IN420" s="111"/>
      <c r="IO420" s="111"/>
      <c r="IP420" s="111"/>
      <c r="IQ420" s="111"/>
      <c r="IR420" s="111"/>
      <c r="IS420" s="111"/>
      <c r="IT420" s="111"/>
      <c r="IU420" s="111"/>
      <c r="IV420" s="111"/>
      <c r="IW420" s="111"/>
      <c r="IX420" s="111"/>
      <c r="IY420" s="111"/>
      <c r="IZ420" s="111"/>
      <c r="JA420" s="111"/>
      <c r="JB420" s="111"/>
      <c r="JC420" s="111"/>
      <c r="JD420" s="111"/>
      <c r="JE420" s="111"/>
      <c r="JF420" s="111"/>
      <c r="JG420" s="111"/>
      <c r="JH420" s="111"/>
      <c r="JI420" s="111"/>
      <c r="JJ420" s="111"/>
      <c r="JK420" s="111"/>
      <c r="JL420" s="111"/>
      <c r="JM420" s="111"/>
      <c r="JN420" s="111"/>
      <c r="JO420" s="111"/>
      <c r="JP420" s="111"/>
      <c r="JQ420" s="111"/>
      <c r="JR420" s="111"/>
      <c r="JS420" s="111"/>
      <c r="JT420" s="111"/>
      <c r="JU420" s="111"/>
      <c r="JV420" s="111"/>
      <c r="JW420" s="111"/>
      <c r="JX420" s="111"/>
      <c r="JY420" s="111"/>
      <c r="JZ420" s="111"/>
      <c r="KA420" s="111"/>
      <c r="KB420" s="111"/>
      <c r="KC420" s="111"/>
      <c r="KD420" s="111"/>
      <c r="KE420" s="111"/>
      <c r="KF420" s="111"/>
      <c r="KG420" s="111"/>
      <c r="KH420" s="111"/>
      <c r="KI420" s="111"/>
      <c r="KJ420" s="111"/>
      <c r="KK420" s="111"/>
      <c r="KL420" s="111"/>
      <c r="KM420" s="111"/>
      <c r="KN420" s="111"/>
      <c r="KO420" s="111"/>
      <c r="KP420" s="111"/>
      <c r="KQ420" s="111"/>
      <c r="KR420" s="111"/>
      <c r="KS420" s="111"/>
      <c r="KT420" s="111"/>
      <c r="KU420" s="111"/>
      <c r="KV420" s="111"/>
      <c r="KW420" s="111"/>
      <c r="KX420" s="111"/>
      <c r="KY420" s="111"/>
      <c r="KZ420" s="111"/>
      <c r="LA420" s="111"/>
      <c r="LB420" s="111"/>
      <c r="LC420" s="111"/>
      <c r="LD420" s="111"/>
      <c r="LE420" s="111"/>
      <c r="LF420" s="111"/>
      <c r="LG420" s="111"/>
      <c r="LH420" s="111"/>
      <c r="LI420" s="111"/>
      <c r="LJ420" s="111"/>
      <c r="LK420" s="111"/>
      <c r="LL420" s="111"/>
      <c r="LM420" s="111"/>
      <c r="LN420" s="111"/>
      <c r="LO420" s="111"/>
      <c r="LP420" s="111"/>
      <c r="LQ420" s="111"/>
      <c r="LR420" s="111"/>
      <c r="LS420" s="111"/>
      <c r="LT420" s="111"/>
      <c r="LU420" s="111"/>
      <c r="LV420" s="111"/>
      <c r="LW420" s="111"/>
      <c r="LX420" s="111"/>
      <c r="LY420" s="111"/>
      <c r="LZ420" s="111"/>
      <c r="MA420" s="111"/>
      <c r="MB420" s="111"/>
      <c r="MC420" s="111"/>
      <c r="MD420" s="111"/>
      <c r="ME420" s="111"/>
      <c r="MF420" s="111"/>
      <c r="MG420" s="111"/>
      <c r="MH420" s="111"/>
      <c r="MI420" s="111"/>
      <c r="MJ420" s="111"/>
      <c r="MK420" s="111"/>
      <c r="ML420" s="111"/>
      <c r="MM420" s="111"/>
      <c r="MN420" s="111"/>
      <c r="MO420" s="111"/>
      <c r="MP420" s="111"/>
      <c r="MQ420" s="111"/>
      <c r="MR420" s="111"/>
      <c r="MS420" s="111"/>
      <c r="MT420" s="111"/>
      <c r="MU420" s="111"/>
      <c r="MV420" s="111"/>
      <c r="MW420" s="111"/>
      <c r="MX420" s="111"/>
      <c r="MY420" s="111"/>
      <c r="MZ420" s="111"/>
      <c r="NA420" s="111"/>
      <c r="NB420" s="111"/>
      <c r="NC420" s="111"/>
      <c r="ND420" s="111"/>
      <c r="NE420" s="111"/>
      <c r="NF420" s="111"/>
      <c r="NG420" s="111"/>
      <c r="NH420" s="111"/>
      <c r="NI420" s="111"/>
      <c r="NJ420" s="111"/>
      <c r="NK420" s="111"/>
      <c r="NL420" s="111"/>
      <c r="NM420" s="111"/>
      <c r="NN420" s="111"/>
      <c r="NO420" s="111"/>
      <c r="NP420" s="111"/>
      <c r="NQ420" s="111"/>
      <c r="NR420" s="111"/>
      <c r="NS420" s="111"/>
      <c r="NT420" s="111"/>
      <c r="NU420" s="111"/>
      <c r="NV420" s="111"/>
      <c r="NW420" s="111"/>
      <c r="NX420" s="111"/>
      <c r="NY420" s="111"/>
      <c r="NZ420" s="111"/>
      <c r="OA420" s="111"/>
      <c r="OB420" s="111"/>
      <c r="OC420" s="111"/>
      <c r="OE420" s="111"/>
      <c r="OF420" s="111"/>
      <c r="OG420" s="111"/>
      <c r="OH420" s="111"/>
      <c r="OI420" s="111"/>
      <c r="OJ420" s="111"/>
      <c r="OK420" s="111"/>
      <c r="OL420" s="111"/>
      <c r="OM420" s="111"/>
      <c r="ON420" s="111"/>
      <c r="OO420" s="111"/>
      <c r="OP420" s="111"/>
      <c r="OQ420" s="111"/>
      <c r="OR420" s="111"/>
      <c r="OS420" s="111"/>
      <c r="OT420" s="111"/>
      <c r="OU420" s="111"/>
      <c r="OV420" s="111"/>
      <c r="OW420" s="111"/>
      <c r="OX420" s="111"/>
      <c r="PA420" s="111"/>
      <c r="PB420" s="111"/>
      <c r="PC420" s="111"/>
      <c r="PD420" s="111"/>
      <c r="PE420" s="111"/>
      <c r="PF420" s="111"/>
      <c r="PG420" s="111"/>
      <c r="PH420" s="111"/>
      <c r="PI420" s="111"/>
      <c r="PJ420" s="111"/>
      <c r="PK420" s="111"/>
      <c r="PL420" s="111"/>
    </row>
    <row r="421" spans="10:428" ht="15" x14ac:dyDescent="0.25">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c r="DC421" s="111"/>
      <c r="DD421" s="111"/>
      <c r="DE421" s="111"/>
      <c r="DF421" s="111"/>
      <c r="DG421" s="111"/>
      <c r="DH421" s="111"/>
      <c r="DI421" s="111"/>
      <c r="DJ421" s="111"/>
      <c r="DK421" s="111"/>
      <c r="DL421" s="111"/>
      <c r="DM421" s="111"/>
      <c r="DN421" s="111"/>
      <c r="DO421" s="111"/>
      <c r="DP421" s="111"/>
      <c r="DQ421" s="111"/>
      <c r="DR421" s="111"/>
      <c r="DS421" s="111"/>
      <c r="DT421" s="111"/>
      <c r="DU421" s="111"/>
      <c r="DV421" s="111"/>
      <c r="DW421" s="111"/>
      <c r="DX421" s="111"/>
      <c r="DY421" s="111"/>
      <c r="DZ421" s="111"/>
      <c r="EA421" s="111"/>
      <c r="EB421" s="111"/>
      <c r="EC421" s="111"/>
      <c r="ED421" s="111"/>
      <c r="EE421" s="111"/>
      <c r="EF421" s="111"/>
      <c r="EG421" s="111"/>
      <c r="EH421" s="111"/>
      <c r="EI421" s="111"/>
      <c r="EJ421" s="111"/>
      <c r="EK421" s="111"/>
      <c r="EL421" s="111"/>
      <c r="EM421" s="111"/>
      <c r="EN421" s="111"/>
      <c r="EO421" s="111"/>
      <c r="EP421" s="111"/>
      <c r="EQ421" s="111"/>
      <c r="ER421" s="111"/>
      <c r="ES421" s="111"/>
      <c r="ET421" s="111"/>
      <c r="EU421" s="111"/>
      <c r="EV421" s="111"/>
      <c r="EW421" s="111"/>
      <c r="EX421" s="111"/>
      <c r="EY421" s="111"/>
      <c r="EZ421" s="111"/>
      <c r="FA421" s="111"/>
      <c r="FB421" s="111"/>
      <c r="FC421" s="111"/>
      <c r="FD421" s="111"/>
      <c r="FE421" s="111"/>
      <c r="FF421" s="111"/>
      <c r="FG421" s="111"/>
      <c r="FH421" s="111"/>
      <c r="FI421" s="111"/>
      <c r="FJ421" s="111"/>
      <c r="FK421" s="111"/>
      <c r="FL421" s="111"/>
      <c r="FM421" s="111"/>
      <c r="FN421" s="111"/>
      <c r="FO421" s="111"/>
      <c r="FP421" s="111"/>
      <c r="FQ421" s="111"/>
      <c r="FR421" s="111"/>
      <c r="FS421" s="111"/>
      <c r="FT421" s="111"/>
      <c r="FU421" s="111"/>
      <c r="FV421" s="111"/>
      <c r="FW421" s="111"/>
      <c r="FX421" s="111"/>
      <c r="FY421" s="111"/>
      <c r="FZ421" s="111"/>
      <c r="GA421" s="111"/>
      <c r="GB421" s="111"/>
      <c r="GC421" s="111"/>
      <c r="GD421" s="111"/>
      <c r="GE421" s="111"/>
      <c r="GF421" s="111"/>
      <c r="GG421" s="111"/>
      <c r="GH421" s="111"/>
      <c r="GI421" s="111"/>
      <c r="GJ421" s="111"/>
      <c r="GK421" s="111"/>
      <c r="GL421" s="111"/>
      <c r="GM421" s="111"/>
      <c r="GN421" s="111"/>
      <c r="GO421" s="111"/>
      <c r="GP421" s="111"/>
      <c r="GQ421" s="111"/>
      <c r="GR421" s="111"/>
      <c r="GS421" s="111"/>
      <c r="GT421" s="111"/>
      <c r="GU421" s="111"/>
      <c r="GV421" s="111"/>
      <c r="GW421" s="111"/>
      <c r="GX421" s="111"/>
      <c r="GY421" s="111"/>
      <c r="GZ421" s="111"/>
      <c r="HA421" s="111"/>
      <c r="HB421" s="111"/>
      <c r="HC421" s="111"/>
      <c r="HD421" s="111"/>
      <c r="HE421" s="111"/>
      <c r="HF421" s="111"/>
      <c r="HG421" s="111"/>
      <c r="HH421" s="111"/>
      <c r="HI421" s="111"/>
      <c r="HJ421" s="111"/>
      <c r="HK421" s="111"/>
      <c r="HL421" s="111"/>
      <c r="HM421" s="111"/>
      <c r="HN421" s="111"/>
      <c r="HO421" s="111"/>
      <c r="HP421" s="111"/>
      <c r="HQ421" s="111"/>
      <c r="HR421" s="111"/>
      <c r="HS421" s="111"/>
      <c r="HT421" s="111"/>
      <c r="HU421" s="111"/>
      <c r="HV421" s="111"/>
      <c r="HW421" s="111"/>
      <c r="HX421" s="111"/>
      <c r="HY421" s="111"/>
      <c r="HZ421" s="111"/>
      <c r="IA421" s="111"/>
      <c r="IB421" s="111"/>
      <c r="IC421" s="111"/>
      <c r="ID421" s="111"/>
      <c r="IE421" s="111"/>
      <c r="IF421" s="111"/>
      <c r="IG421" s="111"/>
      <c r="IH421" s="111"/>
      <c r="II421" s="111"/>
      <c r="IJ421" s="111"/>
      <c r="IK421" s="111"/>
      <c r="IL421" s="111"/>
      <c r="IM421" s="111"/>
      <c r="IN421" s="111"/>
      <c r="IO421" s="111"/>
      <c r="IP421" s="111"/>
      <c r="IQ421" s="111"/>
      <c r="IR421" s="111"/>
      <c r="IS421" s="111"/>
      <c r="IT421" s="111"/>
      <c r="IU421" s="111"/>
      <c r="IV421" s="111"/>
      <c r="IW421" s="111"/>
      <c r="IX421" s="111"/>
      <c r="IY421" s="111"/>
      <c r="IZ421" s="111"/>
      <c r="JA421" s="111"/>
      <c r="JB421" s="111"/>
      <c r="JC421" s="111"/>
      <c r="JD421" s="111"/>
      <c r="JE421" s="111"/>
      <c r="JF421" s="111"/>
      <c r="JG421" s="111"/>
      <c r="JH421" s="111"/>
      <c r="JI421" s="111"/>
      <c r="JJ421" s="111"/>
      <c r="JK421" s="111"/>
      <c r="JL421" s="111"/>
      <c r="JM421" s="111"/>
      <c r="JN421" s="111"/>
      <c r="JO421" s="111"/>
      <c r="JP421" s="111"/>
      <c r="JQ421" s="111"/>
      <c r="JR421" s="111"/>
      <c r="JS421" s="111"/>
      <c r="JT421" s="111"/>
      <c r="JU421" s="111"/>
      <c r="JV421" s="111"/>
      <c r="JW421" s="111"/>
      <c r="JX421" s="111"/>
      <c r="JY421" s="111"/>
      <c r="JZ421" s="111"/>
      <c r="KA421" s="111"/>
      <c r="KB421" s="111"/>
      <c r="KC421" s="111"/>
      <c r="KD421" s="111"/>
      <c r="KE421" s="111"/>
      <c r="KF421" s="111"/>
      <c r="KG421" s="111"/>
      <c r="KH421" s="111"/>
      <c r="KI421" s="111"/>
      <c r="KJ421" s="111"/>
      <c r="KK421" s="111"/>
      <c r="KL421" s="111"/>
      <c r="KM421" s="111"/>
      <c r="KN421" s="111"/>
      <c r="KO421" s="111"/>
      <c r="KP421" s="111"/>
      <c r="KQ421" s="111"/>
      <c r="KR421" s="111"/>
      <c r="KS421" s="111"/>
      <c r="KT421" s="111"/>
      <c r="KU421" s="111"/>
      <c r="KV421" s="111"/>
      <c r="KW421" s="111"/>
      <c r="KX421" s="111"/>
      <c r="KY421" s="111"/>
      <c r="KZ421" s="111"/>
      <c r="LA421" s="111"/>
      <c r="LB421" s="111"/>
      <c r="LC421" s="111"/>
      <c r="LD421" s="111"/>
      <c r="LE421" s="111"/>
      <c r="LF421" s="111"/>
      <c r="LG421" s="111"/>
      <c r="LH421" s="111"/>
      <c r="LI421" s="111"/>
      <c r="LJ421" s="111"/>
      <c r="LK421" s="111"/>
      <c r="LL421" s="111"/>
      <c r="LM421" s="111"/>
      <c r="LN421" s="111"/>
      <c r="LO421" s="111"/>
      <c r="LP421" s="111"/>
      <c r="LQ421" s="111"/>
      <c r="LR421" s="111"/>
      <c r="LS421" s="111"/>
      <c r="LT421" s="111"/>
      <c r="LU421" s="111"/>
      <c r="LV421" s="111"/>
      <c r="LW421" s="111"/>
      <c r="LX421" s="111"/>
      <c r="LY421" s="111"/>
      <c r="LZ421" s="111"/>
      <c r="MA421" s="111"/>
      <c r="MB421" s="111"/>
      <c r="MC421" s="111"/>
      <c r="MD421" s="111"/>
      <c r="ME421" s="111"/>
      <c r="MF421" s="111"/>
      <c r="MG421" s="111"/>
      <c r="MH421" s="111"/>
      <c r="MI421" s="111"/>
      <c r="MJ421" s="111"/>
      <c r="MK421" s="111"/>
      <c r="ML421" s="111"/>
      <c r="MM421" s="111"/>
      <c r="MN421" s="111"/>
      <c r="MO421" s="111"/>
      <c r="MP421" s="111"/>
      <c r="MQ421" s="111"/>
      <c r="MR421" s="111"/>
      <c r="MS421" s="111"/>
      <c r="MT421" s="111"/>
      <c r="MU421" s="111"/>
      <c r="MV421" s="111"/>
      <c r="MW421" s="111"/>
      <c r="MX421" s="111"/>
      <c r="MY421" s="111"/>
      <c r="MZ421" s="111"/>
      <c r="NA421" s="111"/>
      <c r="NB421" s="111"/>
      <c r="NC421" s="111"/>
      <c r="ND421" s="111"/>
      <c r="NE421" s="111"/>
      <c r="NF421" s="111"/>
      <c r="NG421" s="111"/>
      <c r="NH421" s="111"/>
      <c r="NI421" s="111"/>
      <c r="NJ421" s="111"/>
      <c r="NK421" s="111"/>
      <c r="NL421" s="111"/>
      <c r="NM421" s="111"/>
      <c r="NN421" s="111"/>
      <c r="NO421" s="111"/>
      <c r="NP421" s="111"/>
      <c r="NQ421" s="111"/>
      <c r="NR421" s="111"/>
      <c r="NS421" s="111"/>
      <c r="NT421" s="111"/>
      <c r="NU421" s="111"/>
      <c r="NV421" s="111"/>
      <c r="NW421" s="111"/>
      <c r="NX421" s="111"/>
      <c r="NY421" s="111"/>
      <c r="NZ421" s="111"/>
      <c r="OA421" s="111"/>
      <c r="OB421" s="111"/>
      <c r="OC421" s="111"/>
      <c r="OE421" s="111"/>
      <c r="OF421" s="111"/>
      <c r="OG421" s="111"/>
      <c r="OH421" s="111"/>
      <c r="OI421" s="111"/>
      <c r="OJ421" s="111"/>
      <c r="OK421" s="111"/>
      <c r="OL421" s="111"/>
      <c r="OM421" s="111"/>
      <c r="ON421" s="111"/>
      <c r="OO421" s="111"/>
      <c r="OP421" s="111"/>
      <c r="OQ421" s="111"/>
      <c r="OR421" s="111"/>
      <c r="OS421" s="111"/>
      <c r="OT421" s="111"/>
      <c r="OU421" s="111"/>
      <c r="OV421" s="111"/>
      <c r="OW421" s="111"/>
      <c r="OX421" s="111"/>
      <c r="PA421" s="111"/>
      <c r="PB421" s="111"/>
      <c r="PC421" s="111"/>
      <c r="PD421" s="111"/>
      <c r="PE421" s="111"/>
      <c r="PF421" s="111"/>
      <c r="PG421" s="111"/>
      <c r="PH421" s="111"/>
      <c r="PI421" s="111"/>
      <c r="PJ421" s="111"/>
      <c r="PK421" s="111"/>
      <c r="PL421" s="111"/>
    </row>
  </sheetData>
  <mergeCells count="1">
    <mergeCell ref="A5:C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7B436-C86D-408D-980C-50673B8E03C4}">
  <sheetPr>
    <tabColor rgb="FFFFFF00"/>
  </sheetPr>
  <dimension ref="A1:AE82"/>
  <sheetViews>
    <sheetView zoomScale="85" zoomScaleNormal="85" workbookViewId="0">
      <selection activeCell="C48" sqref="A48:C48"/>
    </sheetView>
  </sheetViews>
  <sheetFormatPr defaultRowHeight="15" x14ac:dyDescent="0.25"/>
  <cols>
    <col min="1" max="1" width="16.140625" customWidth="1"/>
    <col min="2" max="2" width="29.42578125" customWidth="1"/>
    <col min="3" max="3" width="17.85546875" customWidth="1"/>
    <col min="4" max="4" width="56.5703125" customWidth="1"/>
    <col min="5" max="5" width="22.5703125" customWidth="1"/>
    <col min="6" max="6" width="19.28515625" customWidth="1"/>
    <col min="7" max="8" width="13.85546875" customWidth="1"/>
    <col min="9" max="9" width="12.28515625" customWidth="1"/>
    <col min="10" max="10" width="16" customWidth="1"/>
    <col min="11" max="11" width="17.42578125" customWidth="1"/>
    <col min="12" max="12" width="11" bestFit="1" customWidth="1"/>
  </cols>
  <sheetData>
    <row r="1" spans="1:11" s="47" customFormat="1" ht="15.75" x14ac:dyDescent="0.25">
      <c r="A1" s="3" t="s">
        <v>972</v>
      </c>
    </row>
    <row r="2" spans="1:11" ht="15.75" thickBot="1" x14ac:dyDescent="0.3">
      <c r="A2" s="391"/>
      <c r="B2" s="391"/>
      <c r="C2" s="391"/>
      <c r="D2" s="391"/>
      <c r="E2" s="391"/>
      <c r="F2" s="391"/>
      <c r="G2" s="391"/>
      <c r="H2" s="391"/>
      <c r="I2" s="391"/>
      <c r="J2" s="391"/>
      <c r="K2" s="391"/>
    </row>
    <row r="3" spans="1:11" ht="15" customHeight="1" x14ac:dyDescent="0.25">
      <c r="A3" s="57" t="s">
        <v>801</v>
      </c>
      <c r="B3" s="58"/>
      <c r="C3" s="392" t="s">
        <v>802</v>
      </c>
      <c r="D3" s="392"/>
      <c r="E3" s="392"/>
      <c r="F3" s="59"/>
      <c r="G3" s="392" t="s">
        <v>803</v>
      </c>
      <c r="H3" s="392"/>
      <c r="I3" s="392"/>
      <c r="J3" s="59"/>
      <c r="K3" s="60" t="s">
        <v>804</v>
      </c>
    </row>
    <row r="4" spans="1:11" ht="38.25" x14ac:dyDescent="0.25">
      <c r="A4" s="61" t="s">
        <v>805</v>
      </c>
      <c r="B4" s="62"/>
      <c r="C4" s="63" t="s">
        <v>806</v>
      </c>
      <c r="D4" s="63" t="s">
        <v>807</v>
      </c>
      <c r="E4" s="63" t="s">
        <v>808</v>
      </c>
      <c r="F4" s="63"/>
      <c r="G4" s="63" t="s">
        <v>806</v>
      </c>
      <c r="H4" s="63" t="s">
        <v>807</v>
      </c>
      <c r="I4" s="63" t="s">
        <v>808</v>
      </c>
      <c r="J4" s="63"/>
      <c r="K4" s="64" t="s">
        <v>809</v>
      </c>
    </row>
    <row r="5" spans="1:11" x14ac:dyDescent="0.25">
      <c r="A5" s="65" t="s">
        <v>810</v>
      </c>
      <c r="B5" s="66"/>
      <c r="C5" s="67">
        <v>983</v>
      </c>
      <c r="D5" s="68">
        <v>20267.225909090906</v>
      </c>
      <c r="E5" s="69">
        <v>47.141269049911173</v>
      </c>
      <c r="F5" s="67"/>
      <c r="G5" s="67">
        <v>1089</v>
      </c>
      <c r="H5" s="68">
        <v>22452.704999999998</v>
      </c>
      <c r="I5" s="69">
        <v>52.224661236371581</v>
      </c>
      <c r="J5" s="67"/>
      <c r="K5" s="70">
        <v>22</v>
      </c>
    </row>
    <row r="6" spans="1:11" x14ac:dyDescent="0.25">
      <c r="A6" s="65" t="s">
        <v>791</v>
      </c>
      <c r="B6" s="71"/>
      <c r="C6" s="72">
        <v>290</v>
      </c>
      <c r="D6" s="73">
        <v>51682.028917177428</v>
      </c>
      <c r="E6" s="74">
        <v>120.21163829516094</v>
      </c>
      <c r="F6" s="75"/>
      <c r="G6" s="76">
        <v>343</v>
      </c>
      <c r="H6" s="73">
        <v>61127.365236523648</v>
      </c>
      <c r="I6" s="74">
        <v>142.1813515008283</v>
      </c>
      <c r="J6" s="75"/>
      <c r="K6" s="77">
        <v>2.5451999999999999</v>
      </c>
    </row>
    <row r="7" spans="1:11" ht="25.5" x14ac:dyDescent="0.25">
      <c r="A7" s="65" t="s">
        <v>811</v>
      </c>
      <c r="B7" s="71"/>
      <c r="C7" s="72">
        <v>1458</v>
      </c>
      <c r="D7" s="73">
        <v>20162.628658536585</v>
      </c>
      <c r="E7" s="69">
        <v>46.897977385211739</v>
      </c>
      <c r="F7" s="75"/>
      <c r="G7" s="76">
        <v>1584</v>
      </c>
      <c r="H7" s="73">
        <v>21905.078048780488</v>
      </c>
      <c r="I7" s="69">
        <v>50.950889011094226</v>
      </c>
      <c r="J7" s="75"/>
      <c r="K7" s="78">
        <v>32.799999999999997</v>
      </c>
    </row>
    <row r="11" spans="1:11" s="47" customFormat="1" x14ac:dyDescent="0.25">
      <c r="A11" s="3" t="s">
        <v>2387</v>
      </c>
    </row>
    <row r="12" spans="1:11" ht="60" x14ac:dyDescent="0.25">
      <c r="C12" s="382" t="s">
        <v>2388</v>
      </c>
      <c r="D12" s="382" t="s">
        <v>2389</v>
      </c>
    </row>
    <row r="13" spans="1:11" x14ac:dyDescent="0.25">
      <c r="A13" t="s">
        <v>2373</v>
      </c>
      <c r="B13" t="s">
        <v>99</v>
      </c>
      <c r="C13" s="380">
        <f>D13/H6*A78/10^9</f>
        <v>3.5884025208861847</v>
      </c>
      <c r="D13">
        <f>C44</f>
        <v>483583466000000</v>
      </c>
    </row>
    <row r="15" spans="1:11" s="79" customFormat="1" ht="45" x14ac:dyDescent="0.25">
      <c r="A15" s="382" t="s">
        <v>2390</v>
      </c>
      <c r="B15" s="382" t="s">
        <v>2391</v>
      </c>
      <c r="C15" s="382" t="s">
        <v>2392</v>
      </c>
      <c r="D15" s="382" t="s">
        <v>2393</v>
      </c>
      <c r="E15" s="382"/>
    </row>
    <row r="16" spans="1:11" x14ac:dyDescent="0.25">
      <c r="A16" t="s">
        <v>2394</v>
      </c>
      <c r="B16" t="s">
        <v>100</v>
      </c>
      <c r="C16">
        <v>2.6</v>
      </c>
      <c r="D16">
        <f>C16*10^12/$K$6*$G$6</f>
        <v>350385038503850.44</v>
      </c>
      <c r="H16" s="80"/>
    </row>
    <row r="17" spans="1:8" x14ac:dyDescent="0.25">
      <c r="A17" t="s">
        <v>2103</v>
      </c>
      <c r="B17" t="s">
        <v>100</v>
      </c>
      <c r="C17">
        <v>1.6</v>
      </c>
      <c r="D17">
        <f t="shared" ref="D17:D21" si="0">C17*10^12/$K$6*$G$6</f>
        <v>215621562156215.63</v>
      </c>
      <c r="H17" s="80"/>
    </row>
    <row r="18" spans="1:8" x14ac:dyDescent="0.25">
      <c r="A18" t="s">
        <v>2395</v>
      </c>
      <c r="B18" t="s">
        <v>100</v>
      </c>
      <c r="C18">
        <f>0.67*0.5</f>
        <v>0.33500000000000002</v>
      </c>
      <c r="D18">
        <f>C18*10^12/$K$6*$G$6</f>
        <v>45145764576457.648</v>
      </c>
      <c r="E18" t="s">
        <v>2396</v>
      </c>
      <c r="H18" s="80"/>
    </row>
    <row r="19" spans="1:8" x14ac:dyDescent="0.25">
      <c r="A19" t="s">
        <v>2397</v>
      </c>
      <c r="B19" t="s">
        <v>107</v>
      </c>
      <c r="C19">
        <v>2.5999999999999999E-2</v>
      </c>
      <c r="D19">
        <f>C19*10^12/$K$6*$G$6</f>
        <v>3503850385038.5039</v>
      </c>
    </row>
    <row r="20" spans="1:8" x14ac:dyDescent="0.25">
      <c r="A20" t="s">
        <v>2398</v>
      </c>
      <c r="B20" t="s">
        <v>104</v>
      </c>
      <c r="C20">
        <v>0.06</v>
      </c>
      <c r="D20">
        <f t="shared" si="0"/>
        <v>8085808580858.0859</v>
      </c>
      <c r="E20" t="s">
        <v>2399</v>
      </c>
      <c r="H20" s="80"/>
    </row>
    <row r="21" spans="1:8" x14ac:dyDescent="0.25">
      <c r="A21" t="s">
        <v>2400</v>
      </c>
      <c r="B21" t="s">
        <v>95</v>
      </c>
      <c r="C21">
        <v>5.0000000000000001E-3</v>
      </c>
      <c r="D21">
        <f t="shared" si="0"/>
        <v>673817381738.17383</v>
      </c>
    </row>
    <row r="29" spans="1:8" x14ac:dyDescent="0.25">
      <c r="H29" s="37"/>
    </row>
    <row r="40" spans="1:17" s="47" customFormat="1" x14ac:dyDescent="0.25">
      <c r="A40" s="3" t="s">
        <v>2401</v>
      </c>
    </row>
    <row r="41" spans="1:17" x14ac:dyDescent="0.25">
      <c r="A41">
        <v>2019</v>
      </c>
      <c r="B41">
        <v>2020</v>
      </c>
      <c r="C41">
        <v>2021</v>
      </c>
    </row>
    <row r="42" spans="1:17" x14ac:dyDescent="0.25">
      <c r="A42">
        <v>77600</v>
      </c>
      <c r="B42">
        <v>75161</v>
      </c>
      <c r="C42">
        <v>76918</v>
      </c>
      <c r="D42" t="s">
        <v>2402</v>
      </c>
      <c r="E42" t="s">
        <v>2403</v>
      </c>
    </row>
    <row r="43" spans="1:17" x14ac:dyDescent="0.25">
      <c r="A43">
        <v>6.2869999999999999</v>
      </c>
      <c r="B43">
        <f>A43</f>
        <v>6.2869999999999999</v>
      </c>
      <c r="C43">
        <f>B43</f>
        <v>6.2869999999999999</v>
      </c>
      <c r="D43" t="s">
        <v>2404</v>
      </c>
      <c r="E43" t="s">
        <v>2405</v>
      </c>
      <c r="M43" t="s">
        <v>2406</v>
      </c>
    </row>
    <row r="44" spans="1:17" x14ac:dyDescent="0.25">
      <c r="A44">
        <f>A42*A43*1000*1000000</f>
        <v>487871200000000</v>
      </c>
      <c r="B44">
        <f>B42*B43*1000*1000000</f>
        <v>472537207000000</v>
      </c>
      <c r="C44">
        <f>C42*C43*1000*1000000</f>
        <v>483583466000000</v>
      </c>
      <c r="D44" t="s">
        <v>2407</v>
      </c>
    </row>
    <row r="45" spans="1:17" x14ac:dyDescent="0.25">
      <c r="A45">
        <v>0.72</v>
      </c>
      <c r="B45">
        <v>0.72</v>
      </c>
      <c r="C45">
        <v>0.72</v>
      </c>
      <c r="D45" t="s">
        <v>2408</v>
      </c>
      <c r="E45" t="s">
        <v>2409</v>
      </c>
      <c r="N45" t="s">
        <v>2384</v>
      </c>
      <c r="O45">
        <v>0.28000000000000003</v>
      </c>
      <c r="P45">
        <f>AVERAGE(0.26,0.64)</f>
        <v>0.45</v>
      </c>
      <c r="Q45">
        <f t="shared" ref="Q45" si="1">SUM(O45:P45)</f>
        <v>0.73</v>
      </c>
    </row>
    <row r="47" spans="1:17" s="47" customFormat="1" x14ac:dyDescent="0.25">
      <c r="A47" s="3" t="s">
        <v>2410</v>
      </c>
    </row>
    <row r="48" spans="1:17" s="79" customFormat="1" ht="45" x14ac:dyDescent="0.25">
      <c r="A48" s="383" t="s">
        <v>2390</v>
      </c>
      <c r="B48" s="383" t="s">
        <v>2391</v>
      </c>
      <c r="C48" s="384" t="s">
        <v>2411</v>
      </c>
      <c r="D48" s="384" t="s">
        <v>2412</v>
      </c>
      <c r="E48" s="384" t="s">
        <v>2413</v>
      </c>
      <c r="F48" s="384"/>
    </row>
    <row r="49" spans="1:31" x14ac:dyDescent="0.25">
      <c r="A49" t="s">
        <v>2373</v>
      </c>
      <c r="B49" t="s">
        <v>99</v>
      </c>
      <c r="D49">
        <f>D13</f>
        <v>483583466000000</v>
      </c>
      <c r="E49">
        <f>D49/$C$45</f>
        <v>671643702777777.75</v>
      </c>
    </row>
    <row r="50" spans="1:31" x14ac:dyDescent="0.25">
      <c r="A50" t="s">
        <v>2394</v>
      </c>
      <c r="B50" t="s">
        <v>100</v>
      </c>
      <c r="C50">
        <f>0.87/SUM(AVERAGE(1.27,2.03),0.87)</f>
        <v>0.34523809523809523</v>
      </c>
      <c r="D50">
        <f>C50*D16</f>
        <v>120966263292995.98</v>
      </c>
      <c r="E50">
        <f t="shared" ref="E50:E54" si="2">D50/$C$45</f>
        <v>168008699018050</v>
      </c>
    </row>
    <row r="51" spans="1:31" x14ac:dyDescent="0.25">
      <c r="A51" t="s">
        <v>2103</v>
      </c>
      <c r="B51" t="s">
        <v>100</v>
      </c>
      <c r="C51">
        <f>AVERAGE(0.26,0.64)/SUM(AVERAGE(0.26,0.64),AVERAGE(0.11,0.43),0.28)</f>
        <v>0.45</v>
      </c>
      <c r="D51">
        <f>C51*D17</f>
        <v>97029702970297.031</v>
      </c>
      <c r="E51">
        <f t="shared" si="2"/>
        <v>134763476347634.77</v>
      </c>
    </row>
    <row r="52" spans="1:31" x14ac:dyDescent="0.25">
      <c r="A52" t="s">
        <v>2395</v>
      </c>
      <c r="B52" t="s">
        <v>100</v>
      </c>
      <c r="C52">
        <f>C51</f>
        <v>0.45</v>
      </c>
      <c r="D52">
        <f>C52*D18</f>
        <v>20315594059405.941</v>
      </c>
      <c r="E52">
        <f t="shared" si="2"/>
        <v>28216102860286.031</v>
      </c>
    </row>
    <row r="53" spans="1:31" x14ac:dyDescent="0.25">
      <c r="A53" t="s">
        <v>2397</v>
      </c>
      <c r="B53" t="s">
        <v>107</v>
      </c>
      <c r="C53">
        <v>1</v>
      </c>
      <c r="D53">
        <f>C53*D19</f>
        <v>3503850385038.5039</v>
      </c>
      <c r="E53">
        <f t="shared" si="2"/>
        <v>4866458868109.0332</v>
      </c>
    </row>
    <row r="54" spans="1:31" x14ac:dyDescent="0.25">
      <c r="A54" t="s">
        <v>2400</v>
      </c>
      <c r="B54" t="s">
        <v>95</v>
      </c>
      <c r="C54">
        <v>1</v>
      </c>
      <c r="D54">
        <f>C54*D21</f>
        <v>673817381738.17383</v>
      </c>
      <c r="E54">
        <f t="shared" si="2"/>
        <v>935857474636.35254</v>
      </c>
    </row>
    <row r="55" spans="1:31" x14ac:dyDescent="0.25">
      <c r="C55" s="30"/>
    </row>
    <row r="56" spans="1:31" x14ac:dyDescent="0.25">
      <c r="A56" s="1" t="s">
        <v>980</v>
      </c>
      <c r="C56" s="30"/>
    </row>
    <row r="57" spans="1:31" x14ac:dyDescent="0.25">
      <c r="B57">
        <v>2021</v>
      </c>
      <c r="C57">
        <v>2022</v>
      </c>
      <c r="D57">
        <v>2023</v>
      </c>
      <c r="E57">
        <v>2024</v>
      </c>
      <c r="F57">
        <v>2025</v>
      </c>
      <c r="G57">
        <v>2026</v>
      </c>
      <c r="H57">
        <v>2027</v>
      </c>
      <c r="I57">
        <v>2028</v>
      </c>
      <c r="J57">
        <v>2029</v>
      </c>
      <c r="K57">
        <v>2030</v>
      </c>
      <c r="L57">
        <v>2031</v>
      </c>
      <c r="M57">
        <v>2032</v>
      </c>
      <c r="N57">
        <v>2033</v>
      </c>
      <c r="O57">
        <v>2034</v>
      </c>
      <c r="P57">
        <v>2035</v>
      </c>
      <c r="Q57">
        <v>2036</v>
      </c>
      <c r="R57">
        <v>2037</v>
      </c>
      <c r="S57">
        <v>2038</v>
      </c>
      <c r="T57">
        <v>2039</v>
      </c>
      <c r="U57">
        <v>2040</v>
      </c>
      <c r="V57">
        <v>2041</v>
      </c>
      <c r="W57">
        <v>2042</v>
      </c>
      <c r="X57">
        <v>2043</v>
      </c>
      <c r="Y57">
        <v>2044</v>
      </c>
      <c r="Z57">
        <v>2045</v>
      </c>
      <c r="AA57">
        <v>2046</v>
      </c>
      <c r="AB57">
        <v>2047</v>
      </c>
      <c r="AC57">
        <v>2048</v>
      </c>
      <c r="AD57">
        <v>2049</v>
      </c>
      <c r="AE57">
        <v>2050</v>
      </c>
    </row>
    <row r="58" spans="1:31" x14ac:dyDescent="0.25">
      <c r="A58" t="s">
        <v>99</v>
      </c>
      <c r="B58">
        <f>D49</f>
        <v>483583466000000</v>
      </c>
      <c r="C58">
        <f>$B$58*'indusa - Alt Trans'!H4175/'indusa - Alt Trans'!$G$4175</f>
        <v>501983465729017.31</v>
      </c>
      <c r="D58">
        <f>$B$58*'indusa - Alt Trans'!I4175/'indusa - Alt Trans'!$G$4175</f>
        <v>491649759204903.81</v>
      </c>
      <c r="E58">
        <f>$B$58*'indusa - Alt Trans'!J4175/'indusa - Alt Trans'!$G$4175</f>
        <v>507427790233557.56</v>
      </c>
      <c r="F58" s="387">
        <f>E58*'AEO 2025 Table 24 Alt Trans'!G8/'AEO 2025 Table 24 Alt Trans'!F8</f>
        <v>504132773486955.13</v>
      </c>
      <c r="G58" s="387">
        <f>F58*'AEO 2025 Table 24 Alt Trans'!H8/'AEO 2025 Table 24 Alt Trans'!G8</f>
        <v>503636912680073.69</v>
      </c>
      <c r="H58" s="387">
        <f>G58*'AEO 2025 Table 24 Alt Trans'!I8/'AEO 2025 Table 24 Alt Trans'!H8</f>
        <v>504005133903648.31</v>
      </c>
      <c r="I58" s="387">
        <f>H58*'AEO 2025 Table 24 Alt Trans'!J8/'AEO 2025 Table 24 Alt Trans'!I8</f>
        <v>507249823669669</v>
      </c>
      <c r="J58" s="387">
        <f>I58*'AEO 2025 Table 24 Alt Trans'!K8/'AEO 2025 Table 24 Alt Trans'!J8</f>
        <v>511480843948600.25</v>
      </c>
      <c r="K58" s="387">
        <f>J58*'AEO 2025 Table 24 Alt Trans'!L8/'AEO 2025 Table 24 Alt Trans'!K8</f>
        <v>512253126675158.56</v>
      </c>
      <c r="L58" s="387">
        <f>K58*'AEO 2025 Table 24 Alt Trans'!M8/'AEO 2025 Table 24 Alt Trans'!L8</f>
        <v>516940312392684.81</v>
      </c>
      <c r="M58" s="387">
        <f>L58*'AEO 2025 Table 24 Alt Trans'!N8/'AEO 2025 Table 24 Alt Trans'!M8</f>
        <v>517434185419363.75</v>
      </c>
      <c r="N58" s="387">
        <f>M58*'AEO 2025 Table 24 Alt Trans'!O8/'AEO 2025 Table 24 Alt Trans'!N8</f>
        <v>514999184789166.88</v>
      </c>
      <c r="O58" s="387">
        <f>N58*'AEO 2025 Table 24 Alt Trans'!P8/'AEO 2025 Table 24 Alt Trans'!O8</f>
        <v>516745359343429.13</v>
      </c>
      <c r="P58" s="387">
        <f>O58*'AEO 2025 Table 24 Alt Trans'!Q8/'AEO 2025 Table 24 Alt Trans'!P8</f>
        <v>514889284638273.38</v>
      </c>
      <c r="Q58" s="387">
        <f>P58*'AEO 2025 Table 24 Alt Trans'!R8/'AEO 2025 Table 24 Alt Trans'!Q8</f>
        <v>513202141132449.31</v>
      </c>
      <c r="R58" s="387">
        <f>Q58*'AEO 2025 Table 24 Alt Trans'!S8/'AEO 2025 Table 24 Alt Trans'!R8</f>
        <v>511004680236452.75</v>
      </c>
      <c r="S58" s="387">
        <f>R58*'AEO 2025 Table 24 Alt Trans'!T8/'AEO 2025 Table 24 Alt Trans'!S8</f>
        <v>511628060155113.75</v>
      </c>
      <c r="T58" s="387">
        <f>S58*'AEO 2025 Table 24 Alt Trans'!U8/'AEO 2025 Table 24 Alt Trans'!T8</f>
        <v>514764988139852.63</v>
      </c>
      <c r="U58" s="387">
        <f>T58*'AEO 2025 Table 24 Alt Trans'!V8/'AEO 2025 Table 24 Alt Trans'!U8</f>
        <v>513191569755917.81</v>
      </c>
      <c r="V58" s="387">
        <f>U58*'AEO 2025 Table 24 Alt Trans'!W8/'AEO 2025 Table 24 Alt Trans'!V8</f>
        <v>511654895187847.63</v>
      </c>
      <c r="W58" s="387">
        <f>V58*'AEO 2025 Table 24 Alt Trans'!X8/'AEO 2025 Table 24 Alt Trans'!W8</f>
        <v>507185070223678</v>
      </c>
      <c r="X58" s="387">
        <f>W58*'AEO 2025 Table 24 Alt Trans'!Y8/'AEO 2025 Table 24 Alt Trans'!X8</f>
        <v>508819507436253.5</v>
      </c>
      <c r="Y58" s="387">
        <f>X58*'AEO 2025 Table 24 Alt Trans'!Z8/'AEO 2025 Table 24 Alt Trans'!Y8</f>
        <v>509027923178698.88</v>
      </c>
      <c r="Z58" s="387">
        <f>Y58*'AEO 2025 Table 24 Alt Trans'!AA8/'AEO 2025 Table 24 Alt Trans'!Z8</f>
        <v>510951251114039.75</v>
      </c>
      <c r="AA58" s="387">
        <f>Z58*'AEO 2025 Table 24 Alt Trans'!AB8/'AEO 2025 Table 24 Alt Trans'!AA8</f>
        <v>510019885735516.63</v>
      </c>
      <c r="AB58" s="387">
        <f>AA58*'AEO 2025 Table 24 Alt Trans'!AC8/'AEO 2025 Table 24 Alt Trans'!AB8</f>
        <v>509660458933444</v>
      </c>
      <c r="AC58" s="387">
        <f>AB58*'AEO 2025 Table 24 Alt Trans'!AD8/'AEO 2025 Table 24 Alt Trans'!AC8</f>
        <v>510235078001379.63</v>
      </c>
      <c r="AD58" s="387">
        <f>AC58*'AEO 2025 Table 24 Alt Trans'!AE8/'AEO 2025 Table 24 Alt Trans'!AD8</f>
        <v>510012717679634.81</v>
      </c>
      <c r="AE58" s="387">
        <f>AD58*'AEO 2025 Table 24 Alt Trans'!AF8/'AEO 2025 Table 24 Alt Trans'!AE8</f>
        <v>512374742682094</v>
      </c>
    </row>
    <row r="59" spans="1:31" x14ac:dyDescent="0.25">
      <c r="A59" t="s">
        <v>100</v>
      </c>
      <c r="B59">
        <f>SUM(D50:D52)</f>
        <v>238311560322698.94</v>
      </c>
      <c r="C59">
        <f>$B$59*'indusa - Alt Trans'!H1166/'indusa - Alt Trans'!$G$1166</f>
        <v>254725263956566</v>
      </c>
      <c r="D59">
        <f>$B$59*'indusa - Alt Trans'!I1166/'indusa - Alt Trans'!$G$1166</f>
        <v>258266516587522.75</v>
      </c>
      <c r="E59">
        <f>$B$59*'indusa - Alt Trans'!J1166/'indusa - Alt Trans'!$G$1166</f>
        <v>243806671249843.25</v>
      </c>
      <c r="F59">
        <f>$B$59*'indusa - Alt Trans'!K1166/'indusa - Alt Trans'!$G$1166</f>
        <v>250412727149559.78</v>
      </c>
      <c r="G59">
        <f>$B$59*'indusa - Alt Trans'!L1166/'indusa - Alt Trans'!$G$1166</f>
        <v>258895004591972.88</v>
      </c>
      <c r="H59">
        <f>$B$59*'indusa - Alt Trans'!M1166/'indusa - Alt Trans'!$G$1166</f>
        <v>262329968810412.38</v>
      </c>
      <c r="I59">
        <f>$B$59*'indusa - Alt Trans'!N1166/'indusa - Alt Trans'!$G$1166</f>
        <v>261872466513055.31</v>
      </c>
      <c r="J59">
        <f>$B$59*'indusa - Alt Trans'!O1166/'indusa - Alt Trans'!$G$1166</f>
        <v>263593414548770.16</v>
      </c>
      <c r="K59">
        <f>$B$59*'indusa - Alt Trans'!P1166/'indusa - Alt Trans'!$G$1166</f>
        <v>266947969272522.66</v>
      </c>
      <c r="L59">
        <f>$B$59*'indusa - Alt Trans'!Q1166/'indusa - Alt Trans'!$G$1166</f>
        <v>270148174736358.75</v>
      </c>
      <c r="M59">
        <f>$B$59*'indusa - Alt Trans'!R1166/'indusa - Alt Trans'!$G$1166</f>
        <v>273534153860333.72</v>
      </c>
      <c r="N59">
        <f>$B$59*'indusa - Alt Trans'!S1166/'indusa - Alt Trans'!$G$1166</f>
        <v>276339705827257.66</v>
      </c>
      <c r="O59">
        <f>$B$59*'indusa - Alt Trans'!T1166/'indusa - Alt Trans'!$G$1166</f>
        <v>279490926196629.28</v>
      </c>
      <c r="P59">
        <f>$B$59*'indusa - Alt Trans'!U1166/'indusa - Alt Trans'!$G$1166</f>
        <v>281905059531370</v>
      </c>
      <c r="Q59">
        <f>$B$59*'indusa - Alt Trans'!V1166/'indusa - Alt Trans'!$G$1166</f>
        <v>285406107414983.25</v>
      </c>
      <c r="R59">
        <f>$B$59*'indusa - Alt Trans'!W1166/'indusa - Alt Trans'!$G$1166</f>
        <v>288371554124215.94</v>
      </c>
      <c r="S59">
        <f>$B$59*'indusa - Alt Trans'!X1166/'indusa - Alt Trans'!$G$1166</f>
        <v>291528782099512.38</v>
      </c>
      <c r="T59">
        <f>$B$59*'indusa - Alt Trans'!Y1166/'indusa - Alt Trans'!$G$1166</f>
        <v>294195697006631.19</v>
      </c>
      <c r="U59">
        <f>$B$59*'indusa - Alt Trans'!Z1166/'indusa - Alt Trans'!$G$1166</f>
        <v>296304828809800.63</v>
      </c>
      <c r="V59">
        <f>$B$59*'indusa - Alt Trans'!AA1166/'indusa - Alt Trans'!$G$1166</f>
        <v>298745765309436.94</v>
      </c>
      <c r="W59">
        <f>$B$59*'indusa - Alt Trans'!AB1166/'indusa - Alt Trans'!$G$1166</f>
        <v>300974124984038.75</v>
      </c>
      <c r="X59">
        <f>$B$59*'indusa - Alt Trans'!AC1166/'indusa - Alt Trans'!$G$1166</f>
        <v>303225128711742.06</v>
      </c>
      <c r="Y59">
        <f>$B$59*'indusa - Alt Trans'!AD1166/'indusa - Alt Trans'!$G$1166</f>
        <v>305297290632296.69</v>
      </c>
      <c r="Z59">
        <f>$B$59*'indusa - Alt Trans'!AE1166/'indusa - Alt Trans'!$G$1166</f>
        <v>307271482363922.38</v>
      </c>
      <c r="AA59">
        <f>$B$59*'indusa - Alt Trans'!AF1166/'indusa - Alt Trans'!$G$1166</f>
        <v>308200350664617.06</v>
      </c>
      <c r="AB59">
        <f>$B$59*'indusa - Alt Trans'!AG1166/'indusa - Alt Trans'!$G$1166</f>
        <v>310465218098300.88</v>
      </c>
      <c r="AC59">
        <f>$B$59*'indusa - Alt Trans'!AH1166/'indusa - Alt Trans'!$G$1166</f>
        <v>313320679406754.75</v>
      </c>
      <c r="AD59">
        <f>$B$59*'indusa - Alt Trans'!AI1166/'indusa - Alt Trans'!$G$1166</f>
        <v>315332303144527.75</v>
      </c>
      <c r="AE59">
        <f>$B$59*'indusa - Alt Trans'!AJ1166/'indusa - Alt Trans'!$G$1166</f>
        <v>316939106667669.69</v>
      </c>
    </row>
    <row r="60" spans="1:31" x14ac:dyDescent="0.25">
      <c r="A60" t="s">
        <v>107</v>
      </c>
      <c r="B60">
        <f>D53</f>
        <v>3503850385038.5039</v>
      </c>
      <c r="C60">
        <f>$B$60*'indusa - Alt Trans'!H2748/'indusa - Alt Trans'!$G$2748</f>
        <v>3596737096933.7632</v>
      </c>
      <c r="D60">
        <f>$B$60*'indusa - Alt Trans'!I2748/'indusa - Alt Trans'!$G$2748</f>
        <v>3641985103967.145</v>
      </c>
      <c r="E60">
        <f>$B$60*'indusa - Alt Trans'!J2748/'indusa - Alt Trans'!$G$2748</f>
        <v>3638985985114.5234</v>
      </c>
      <c r="F60">
        <f>$B$60*'indusa - Alt Trans'!K2748/'indusa - Alt Trans'!$G$2748</f>
        <v>3600417382802.5264</v>
      </c>
      <c r="G60">
        <f>$B$60*'indusa - Alt Trans'!L2748/'indusa - Alt Trans'!$G$2748</f>
        <v>3565367041195.2593</v>
      </c>
      <c r="H60">
        <f>$B$60*'indusa - Alt Trans'!M2748/'indusa - Alt Trans'!$G$2748</f>
        <v>3562457201514.6553</v>
      </c>
      <c r="I60">
        <f>$B$60*'indusa - Alt Trans'!N2748/'indusa - Alt Trans'!$G$2748</f>
        <v>3529956276263.917</v>
      </c>
      <c r="J60">
        <f>$B$60*'indusa - Alt Trans'!O2748/'indusa - Alt Trans'!$G$2748</f>
        <v>3476676450384.8696</v>
      </c>
      <c r="K60">
        <f>$B$60*'indusa - Alt Trans'!P2748/'indusa - Alt Trans'!$G$2748</f>
        <v>3431461509711.4941</v>
      </c>
      <c r="L60">
        <f>$B$60*'indusa - Alt Trans'!Q2748/'indusa - Alt Trans'!$G$2748</f>
        <v>3411582014075.3726</v>
      </c>
      <c r="M60">
        <f>$B$60*'indusa - Alt Trans'!R2748/'indusa - Alt Trans'!$G$2748</f>
        <v>3404631465201.9312</v>
      </c>
      <c r="N60">
        <f>$B$60*'indusa - Alt Trans'!S2748/'indusa - Alt Trans'!$G$2748</f>
        <v>3402125035113.4111</v>
      </c>
      <c r="O60">
        <f>$B$60*'indusa - Alt Trans'!T2748/'indusa - Alt Trans'!$G$2748</f>
        <v>3404902609353.9878</v>
      </c>
      <c r="P60">
        <f>$B$60*'indusa - Alt Trans'!U2748/'indusa - Alt Trans'!$G$2748</f>
        <v>3408361350610.7041</v>
      </c>
      <c r="Q60">
        <f>$B$60*'indusa - Alt Trans'!V2748/'indusa - Alt Trans'!$G$2748</f>
        <v>3412729416767.6104</v>
      </c>
      <c r="R60">
        <f>$B$60*'indusa - Alt Trans'!W2748/'indusa - Alt Trans'!$G$2748</f>
        <v>3419114530884.9346</v>
      </c>
      <c r="S60">
        <f>$B$60*'indusa - Alt Trans'!X2748/'indusa - Alt Trans'!$G$2748</f>
        <v>3428416097954.8628</v>
      </c>
      <c r="T60">
        <f>$B$60*'indusa - Alt Trans'!Y2748/'indusa - Alt Trans'!$G$2748</f>
        <v>3439212264497.1016</v>
      </c>
      <c r="U60">
        <f>$B$60*'indusa - Alt Trans'!Z2748/'indusa - Alt Trans'!$G$2748</f>
        <v>3451972572823.7471</v>
      </c>
      <c r="V60">
        <f>$B$60*'indusa - Alt Trans'!AA2748/'indusa - Alt Trans'!$G$2748</f>
        <v>3465751325038.604</v>
      </c>
      <c r="W60">
        <f>$B$60*'indusa - Alt Trans'!AB2748/'indusa - Alt Trans'!$G$2748</f>
        <v>3480141804913.5874</v>
      </c>
      <c r="X60">
        <f>$B$60*'indusa - Alt Trans'!AC2748/'indusa - Alt Trans'!$G$2748</f>
        <v>3495560648584.7852</v>
      </c>
      <c r="Y60">
        <f>$B$60*'indusa - Alt Trans'!AD2748/'indusa - Alt Trans'!$G$2748</f>
        <v>3512216174120.2388</v>
      </c>
      <c r="Z60">
        <f>$B$60*'indusa - Alt Trans'!AE2748/'indusa - Alt Trans'!$G$2748</f>
        <v>3528994045187.7173</v>
      </c>
      <c r="AA60">
        <f>$B$60*'indusa - Alt Trans'!AF2748/'indusa - Alt Trans'!$G$2748</f>
        <v>3545970314415.2373</v>
      </c>
      <c r="AB60">
        <f>$B$60*'indusa - Alt Trans'!AG2748/'indusa - Alt Trans'!$G$2748</f>
        <v>3563432659134.8579</v>
      </c>
      <c r="AC60">
        <f>$B$60*'indusa - Alt Trans'!AH2748/'indusa - Alt Trans'!$G$2748</f>
        <v>3582187898530.7471</v>
      </c>
      <c r="AD60">
        <f>$B$60*'indusa - Alt Trans'!AI2748/'indusa - Alt Trans'!$G$2748</f>
        <v>3594058721773.208</v>
      </c>
      <c r="AE60">
        <f>$B$60*'indusa - Alt Trans'!AJ2748/'indusa - Alt Trans'!$G$2748</f>
        <v>3600929911382.6323</v>
      </c>
    </row>
    <row r="61" spans="1:31" x14ac:dyDescent="0.25">
      <c r="A61" t="s">
        <v>95</v>
      </c>
      <c r="B61">
        <f>D54</f>
        <v>673817381738.17383</v>
      </c>
      <c r="C61">
        <f>$B$61*'indusa - Alt Trans'!H716/'indusa - Alt Trans'!$G$716</f>
        <v>678867860738.40979</v>
      </c>
      <c r="D61">
        <f>$B$61*'indusa - Alt Trans'!I716/'indusa - Alt Trans'!$G$716</f>
        <v>680229647797.13257</v>
      </c>
      <c r="E61">
        <f>$B$61*'indusa - Alt Trans'!J716/'indusa - Alt Trans'!$G$716</f>
        <v>681777321693.85291</v>
      </c>
      <c r="F61">
        <f>$B$61*'indusa - Alt Trans'!K716/'indusa - Alt Trans'!$G$716</f>
        <v>685669327364.42566</v>
      </c>
      <c r="G61">
        <f>$B$61*'indusa - Alt Trans'!L716/'indusa - Alt Trans'!$G$716</f>
        <v>688438543339.41528</v>
      </c>
      <c r="H61">
        <f>$B$61*'indusa - Alt Trans'!M716/'indusa - Alt Trans'!$G$716</f>
        <v>695307227973.81445</v>
      </c>
      <c r="I61">
        <f>$B$61*'indusa - Alt Trans'!N716/'indusa - Alt Trans'!$G$716</f>
        <v>700871385334.40942</v>
      </c>
      <c r="J61">
        <f>$B$61*'indusa - Alt Trans'!O716/'indusa - Alt Trans'!$G$716</f>
        <v>707834673091.71802</v>
      </c>
      <c r="K61">
        <f>$B$61*'indusa - Alt Trans'!P716/'indusa - Alt Trans'!$G$716</f>
        <v>714808748924.44592</v>
      </c>
      <c r="L61">
        <f>$B$61*'indusa - Alt Trans'!Q716/'indusa - Alt Trans'!$G$716</f>
        <v>721315618106.31409</v>
      </c>
      <c r="M61">
        <f>$B$61*'indusa - Alt Trans'!R716/'indusa - Alt Trans'!$G$716</f>
        <v>728234093858.03381</v>
      </c>
      <c r="N61">
        <f>$B$61*'indusa - Alt Trans'!S716/'indusa - Alt Trans'!$G$716</f>
        <v>734798222824.82068</v>
      </c>
      <c r="O61">
        <f>$B$61*'indusa - Alt Trans'!T716/'indusa - Alt Trans'!$G$716</f>
        <v>741634543232.9613</v>
      </c>
      <c r="P61">
        <f>$B$61*'indusa - Alt Trans'!U716/'indusa - Alt Trans'!$G$716</f>
        <v>747955525576.83191</v>
      </c>
      <c r="Q61">
        <f>$B$61*'indusa - Alt Trans'!V716/'indusa - Alt Trans'!$G$716</f>
        <v>756151143487.82922</v>
      </c>
      <c r="R61">
        <f>$B$61*'indusa - Alt Trans'!W716/'indusa - Alt Trans'!$G$716</f>
        <v>763701966429.52258</v>
      </c>
      <c r="S61">
        <f>$B$61*'indusa - Alt Trans'!X716/'indusa - Alt Trans'!$G$716</f>
        <v>771046986086.29028</v>
      </c>
      <c r="T61">
        <f>$B$61*'indusa - Alt Trans'!Y716/'indusa - Alt Trans'!$G$716</f>
        <v>778681624075.47363</v>
      </c>
      <c r="U61">
        <f>$B$61*'indusa - Alt Trans'!Z716/'indusa - Alt Trans'!$G$716</f>
        <v>786337008363.54077</v>
      </c>
      <c r="V61">
        <f>$B$61*'indusa - Alt Trans'!AA716/'indusa - Alt Trans'!$G$716</f>
        <v>794058780808.03552</v>
      </c>
      <c r="W61">
        <f>$B$61*'indusa - Alt Trans'!AB716/'indusa - Alt Trans'!$G$716</f>
        <v>801820386146.38672</v>
      </c>
      <c r="X61">
        <f>$B$61*'indusa - Alt Trans'!AC716/'indusa - Alt Trans'!$G$716</f>
        <v>809342994121.59851</v>
      </c>
      <c r="Y61">
        <f>$B$61*'indusa - Alt Trans'!AD716/'indusa - Alt Trans'!$G$716</f>
        <v>816847345353.79248</v>
      </c>
      <c r="Z61">
        <f>$B$61*'indusa - Alt Trans'!AE716/'indusa - Alt Trans'!$G$716</f>
        <v>824174938119.4978</v>
      </c>
      <c r="AA61">
        <f>$B$61*'indusa - Alt Trans'!AF716/'indusa - Alt Trans'!$G$716</f>
        <v>831580536969.00562</v>
      </c>
      <c r="AB61">
        <f>$B$61*'indusa - Alt Trans'!AG716/'indusa - Alt Trans'!$G$716</f>
        <v>839208536142.54639</v>
      </c>
      <c r="AC61">
        <f>$B$61*'indusa - Alt Trans'!AH716/'indusa - Alt Trans'!$G$716</f>
        <v>846683842556.30334</v>
      </c>
      <c r="AD61">
        <f>$B$61*'indusa - Alt Trans'!AI716/'indusa - Alt Trans'!$G$716</f>
        <v>854514325606.94836</v>
      </c>
      <c r="AE61">
        <f>$B$61*'indusa - Alt Trans'!AJ716/'indusa - Alt Trans'!$G$716</f>
        <v>862337339989.99524</v>
      </c>
    </row>
    <row r="62" spans="1:31" x14ac:dyDescent="0.25">
      <c r="B62">
        <f>SUM(B58:B61)</f>
        <v>726072694089475.63</v>
      </c>
      <c r="C62">
        <f t="shared" ref="C62:AE62" si="3">SUM(C58:C61)</f>
        <v>760984334643255.38</v>
      </c>
      <c r="D62">
        <f t="shared" si="3"/>
        <v>754238490544190.75</v>
      </c>
      <c r="E62">
        <f t="shared" si="3"/>
        <v>755555224790209.13</v>
      </c>
      <c r="F62">
        <f t="shared" si="3"/>
        <v>758831587346681.75</v>
      </c>
      <c r="G62">
        <f t="shared" si="3"/>
        <v>766785722856581.13</v>
      </c>
      <c r="H62">
        <f t="shared" si="3"/>
        <v>770592867143549.25</v>
      </c>
      <c r="I62">
        <f t="shared" si="3"/>
        <v>773353117844322.5</v>
      </c>
      <c r="J62">
        <f t="shared" si="3"/>
        <v>779258769620847</v>
      </c>
      <c r="K62">
        <f t="shared" si="3"/>
        <v>783347366206317.25</v>
      </c>
      <c r="L62">
        <f t="shared" si="3"/>
        <v>791221384761225.25</v>
      </c>
      <c r="M62">
        <f t="shared" si="3"/>
        <v>795101204838757.38</v>
      </c>
      <c r="N62">
        <f t="shared" si="3"/>
        <v>795475813874362.75</v>
      </c>
      <c r="O62">
        <f t="shared" si="3"/>
        <v>800382822692645.38</v>
      </c>
      <c r="P62">
        <f t="shared" si="3"/>
        <v>800950661045831</v>
      </c>
      <c r="Q62">
        <f t="shared" si="3"/>
        <v>802777129107688</v>
      </c>
      <c r="R62">
        <f t="shared" si="3"/>
        <v>803559050857983.13</v>
      </c>
      <c r="S62">
        <f t="shared" si="3"/>
        <v>807356305338667.25</v>
      </c>
      <c r="T62">
        <f t="shared" si="3"/>
        <v>813178579035056.38</v>
      </c>
      <c r="U62">
        <f t="shared" si="3"/>
        <v>813734708146905.75</v>
      </c>
      <c r="V62">
        <f t="shared" si="3"/>
        <v>814660470603131.13</v>
      </c>
      <c r="W62">
        <f t="shared" si="3"/>
        <v>812441157398776.75</v>
      </c>
      <c r="X62">
        <f t="shared" si="3"/>
        <v>816349539790701.88</v>
      </c>
      <c r="Y62">
        <f t="shared" si="3"/>
        <v>818654277330469.5</v>
      </c>
      <c r="Z62">
        <f t="shared" si="3"/>
        <v>822575902461269.38</v>
      </c>
      <c r="AA62">
        <f t="shared" si="3"/>
        <v>822597787251518</v>
      </c>
      <c r="AB62">
        <f t="shared" si="3"/>
        <v>824528318227022.25</v>
      </c>
      <c r="AC62">
        <f t="shared" si="3"/>
        <v>827984629149221.38</v>
      </c>
      <c r="AD62">
        <f t="shared" si="3"/>
        <v>829793593871542.75</v>
      </c>
      <c r="AE62">
        <f t="shared" si="3"/>
        <v>833777116601136.38</v>
      </c>
    </row>
    <row r="64" spans="1:31" ht="45" x14ac:dyDescent="0.25">
      <c r="A64" s="79" t="s">
        <v>2414</v>
      </c>
      <c r="B64">
        <v>0.95</v>
      </c>
      <c r="C64">
        <v>0.95</v>
      </c>
      <c r="D64">
        <v>0.95</v>
      </c>
      <c r="E64">
        <v>0.95</v>
      </c>
      <c r="F64">
        <v>0.95</v>
      </c>
      <c r="G64">
        <v>0.95</v>
      </c>
      <c r="H64">
        <v>0.95</v>
      </c>
      <c r="I64">
        <v>0.95</v>
      </c>
      <c r="J64">
        <v>0.95</v>
      </c>
      <c r="K64">
        <v>0.95</v>
      </c>
      <c r="L64">
        <v>0.95</v>
      </c>
      <c r="M64">
        <v>0.95</v>
      </c>
      <c r="N64">
        <v>0.95</v>
      </c>
      <c r="O64">
        <v>0.95</v>
      </c>
      <c r="P64">
        <v>0.95</v>
      </c>
      <c r="Q64">
        <v>0.95</v>
      </c>
      <c r="R64">
        <v>0.95</v>
      </c>
      <c r="S64">
        <v>0.95</v>
      </c>
      <c r="T64">
        <v>0.95</v>
      </c>
      <c r="U64">
        <v>0.95</v>
      </c>
      <c r="V64">
        <v>0.95</v>
      </c>
      <c r="W64">
        <v>0.95</v>
      </c>
      <c r="X64">
        <v>0.95</v>
      </c>
      <c r="Y64">
        <v>0.95</v>
      </c>
      <c r="Z64">
        <v>0.95</v>
      </c>
      <c r="AA64">
        <v>0.95</v>
      </c>
      <c r="AB64">
        <v>0.95</v>
      </c>
      <c r="AC64">
        <v>0.95</v>
      </c>
      <c r="AD64">
        <v>0.95</v>
      </c>
      <c r="AE64">
        <v>0.95</v>
      </c>
    </row>
    <row r="66" spans="1:31" x14ac:dyDescent="0.25">
      <c r="A66" s="1" t="s">
        <v>2415</v>
      </c>
      <c r="C66" s="30"/>
    </row>
    <row r="67" spans="1:31" x14ac:dyDescent="0.25">
      <c r="B67">
        <v>2021</v>
      </c>
      <c r="C67">
        <v>2022</v>
      </c>
      <c r="D67">
        <v>2023</v>
      </c>
      <c r="E67">
        <v>2024</v>
      </c>
      <c r="F67">
        <v>2025</v>
      </c>
      <c r="G67">
        <v>2026</v>
      </c>
      <c r="H67">
        <v>2027</v>
      </c>
      <c r="I67">
        <v>2028</v>
      </c>
      <c r="J67">
        <v>2029</v>
      </c>
      <c r="K67">
        <v>2030</v>
      </c>
      <c r="L67">
        <v>2031</v>
      </c>
      <c r="M67">
        <v>2032</v>
      </c>
      <c r="N67">
        <v>2033</v>
      </c>
      <c r="O67">
        <v>2034</v>
      </c>
      <c r="P67">
        <v>2035</v>
      </c>
      <c r="Q67">
        <v>2036</v>
      </c>
      <c r="R67">
        <v>2037</v>
      </c>
      <c r="S67">
        <v>2038</v>
      </c>
      <c r="T67">
        <v>2039</v>
      </c>
      <c r="U67">
        <v>2040</v>
      </c>
      <c r="V67">
        <v>2041</v>
      </c>
      <c r="W67">
        <v>2042</v>
      </c>
      <c r="X67">
        <v>2043</v>
      </c>
      <c r="Y67">
        <v>2044</v>
      </c>
      <c r="Z67">
        <v>2045</v>
      </c>
      <c r="AA67">
        <v>2046</v>
      </c>
      <c r="AB67">
        <v>2047</v>
      </c>
      <c r="AC67">
        <v>2048</v>
      </c>
      <c r="AD67">
        <v>2049</v>
      </c>
      <c r="AE67">
        <v>2050</v>
      </c>
    </row>
    <row r="68" spans="1:31" x14ac:dyDescent="0.25">
      <c r="A68" t="s">
        <v>99</v>
      </c>
      <c r="B68">
        <f>E49*B$64</f>
        <v>638061517638888.88</v>
      </c>
      <c r="C68">
        <f t="shared" ref="C68:AE68" si="4">$B68*C58/$B58</f>
        <v>662339295059120</v>
      </c>
      <c r="D68">
        <f t="shared" si="4"/>
        <v>648704543395359.13</v>
      </c>
      <c r="E68">
        <f t="shared" si="4"/>
        <v>669522778780388.38</v>
      </c>
      <c r="F68">
        <f t="shared" si="4"/>
        <v>665175187239732.5</v>
      </c>
      <c r="G68">
        <f t="shared" si="4"/>
        <v>664520926452874.88</v>
      </c>
      <c r="H68">
        <f t="shared" si="4"/>
        <v>665006773900647</v>
      </c>
      <c r="I68">
        <f t="shared" si="4"/>
        <v>669287961786368.75</v>
      </c>
      <c r="J68">
        <f t="shared" si="4"/>
        <v>674870557987736.5</v>
      </c>
      <c r="K68">
        <f t="shared" si="4"/>
        <v>675889542140834.25</v>
      </c>
      <c r="L68">
        <f t="shared" si="4"/>
        <v>682074023295903.5</v>
      </c>
      <c r="M68">
        <f t="shared" si="4"/>
        <v>682725661317216.13</v>
      </c>
      <c r="N68">
        <f t="shared" si="4"/>
        <v>679512813263484</v>
      </c>
      <c r="O68">
        <f t="shared" si="4"/>
        <v>681816793578135.63</v>
      </c>
      <c r="P68">
        <f t="shared" si="4"/>
        <v>679367806119944</v>
      </c>
      <c r="Q68">
        <f t="shared" si="4"/>
        <v>677141713994203.88</v>
      </c>
      <c r="R68">
        <f t="shared" si="4"/>
        <v>674242286423097.38</v>
      </c>
      <c r="S68">
        <f t="shared" si="4"/>
        <v>675064801593552.88</v>
      </c>
      <c r="T68">
        <f t="shared" si="4"/>
        <v>679203803795638.88</v>
      </c>
      <c r="U68">
        <f t="shared" si="4"/>
        <v>677127765650169.38</v>
      </c>
      <c r="V68">
        <f t="shared" si="4"/>
        <v>675100208928410</v>
      </c>
      <c r="W68">
        <f t="shared" si="4"/>
        <v>669202523211797.25</v>
      </c>
      <c r="X68">
        <f t="shared" si="4"/>
        <v>671359072311723.25</v>
      </c>
      <c r="Y68">
        <f t="shared" si="4"/>
        <v>671634065305227.63</v>
      </c>
      <c r="Z68">
        <f t="shared" si="4"/>
        <v>674171789664358</v>
      </c>
      <c r="AA68">
        <f t="shared" si="4"/>
        <v>672942904789917.75</v>
      </c>
      <c r="AB68">
        <f t="shared" si="4"/>
        <v>672468661092738.63</v>
      </c>
      <c r="AC68">
        <f t="shared" si="4"/>
        <v>673226839029598</v>
      </c>
      <c r="AD68">
        <f t="shared" si="4"/>
        <v>672933446938407</v>
      </c>
      <c r="AE68">
        <f t="shared" si="4"/>
        <v>676050007705540.75</v>
      </c>
    </row>
    <row r="69" spans="1:31" x14ac:dyDescent="0.25">
      <c r="A69" t="s">
        <v>100</v>
      </c>
      <c r="B69">
        <f>SUM(E50:E52)*B64</f>
        <v>314438864314672.19</v>
      </c>
      <c r="C69">
        <f t="shared" ref="C69:AE69" si="5">$B69*C59/$B59</f>
        <v>336095834387135.69</v>
      </c>
      <c r="D69">
        <f t="shared" si="5"/>
        <v>340768320497425.81</v>
      </c>
      <c r="E69">
        <f t="shared" si="5"/>
        <v>321689357899098.69</v>
      </c>
      <c r="F69">
        <f t="shared" si="5"/>
        <v>330405681655669.13</v>
      </c>
      <c r="G69">
        <f t="shared" si="5"/>
        <v>341597575503297.5</v>
      </c>
      <c r="H69">
        <f t="shared" si="5"/>
        <v>346129819958182.94</v>
      </c>
      <c r="I69">
        <f t="shared" si="5"/>
        <v>345526171093614.63</v>
      </c>
      <c r="J69">
        <f t="shared" si="5"/>
        <v>347796866418516.13</v>
      </c>
      <c r="K69">
        <f t="shared" si="5"/>
        <v>352223015012356.25</v>
      </c>
      <c r="L69">
        <f t="shared" si="5"/>
        <v>356445508332695.5</v>
      </c>
      <c r="M69">
        <f t="shared" si="5"/>
        <v>360913119676829.25</v>
      </c>
      <c r="N69">
        <f t="shared" si="5"/>
        <v>364614889633187.19</v>
      </c>
      <c r="O69">
        <f t="shared" si="5"/>
        <v>368772749842774.69</v>
      </c>
      <c r="P69">
        <f t="shared" si="5"/>
        <v>371958064659446.5</v>
      </c>
      <c r="Q69">
        <f t="shared" si="5"/>
        <v>376577502839214</v>
      </c>
      <c r="R69">
        <f t="shared" si="5"/>
        <v>380490245025007.13</v>
      </c>
      <c r="S69">
        <f t="shared" si="5"/>
        <v>384656031936856.63</v>
      </c>
      <c r="T69">
        <f t="shared" si="5"/>
        <v>388174877994860.56</v>
      </c>
      <c r="U69">
        <f t="shared" si="5"/>
        <v>390957760235153.63</v>
      </c>
      <c r="V69">
        <f t="shared" si="5"/>
        <v>394178440338840.38</v>
      </c>
      <c r="W69">
        <f t="shared" si="5"/>
        <v>397118637131717.75</v>
      </c>
      <c r="X69">
        <f t="shared" si="5"/>
        <v>400088711494659.63</v>
      </c>
      <c r="Y69">
        <f t="shared" si="5"/>
        <v>402822814028724.75</v>
      </c>
      <c r="Z69">
        <f t="shared" si="5"/>
        <v>405427650341286.44</v>
      </c>
      <c r="AA69">
        <f t="shared" si="5"/>
        <v>406653240460258.56</v>
      </c>
      <c r="AB69">
        <f t="shared" si="5"/>
        <v>409641607213035.88</v>
      </c>
      <c r="AC69">
        <f t="shared" si="5"/>
        <v>413409229772801.38</v>
      </c>
      <c r="AD69">
        <f t="shared" si="5"/>
        <v>416063455537918.56</v>
      </c>
      <c r="AE69">
        <f t="shared" si="5"/>
        <v>418183543519841.88</v>
      </c>
    </row>
    <row r="70" spans="1:31" x14ac:dyDescent="0.25">
      <c r="A70" t="s">
        <v>107</v>
      </c>
      <c r="B70">
        <f>E53*B64</f>
        <v>4623135924703.5811</v>
      </c>
      <c r="C70">
        <f t="shared" ref="C70:AE70" si="6">$B70*C60/$B60</f>
        <v>4745694780676.4922</v>
      </c>
      <c r="D70">
        <f t="shared" si="6"/>
        <v>4805397012178.8721</v>
      </c>
      <c r="E70">
        <f t="shared" si="6"/>
        <v>4801439841470.5508</v>
      </c>
      <c r="F70">
        <f t="shared" si="6"/>
        <v>4750550713419.999</v>
      </c>
      <c r="G70">
        <f t="shared" si="6"/>
        <v>4704303734910.4111</v>
      </c>
      <c r="H70">
        <f t="shared" si="6"/>
        <v>4700464363109.6143</v>
      </c>
      <c r="I70">
        <f t="shared" si="6"/>
        <v>4657581197848.2227</v>
      </c>
      <c r="J70">
        <f t="shared" si="6"/>
        <v>4587281427591.1475</v>
      </c>
      <c r="K70">
        <f t="shared" si="6"/>
        <v>4527622825313.7764</v>
      </c>
      <c r="L70">
        <f t="shared" si="6"/>
        <v>4501392935238.3389</v>
      </c>
      <c r="M70">
        <f t="shared" si="6"/>
        <v>4492222072141.4365</v>
      </c>
      <c r="N70">
        <f t="shared" si="6"/>
        <v>4488914976885.751</v>
      </c>
      <c r="O70">
        <f t="shared" si="6"/>
        <v>4492579831786.5107</v>
      </c>
      <c r="P70">
        <f t="shared" si="6"/>
        <v>4497143448722.4561</v>
      </c>
      <c r="Q70">
        <f t="shared" si="6"/>
        <v>4502906869346.1514</v>
      </c>
      <c r="R70">
        <f t="shared" si="6"/>
        <v>4511331672695.3994</v>
      </c>
      <c r="S70">
        <f t="shared" si="6"/>
        <v>4523604573690.4434</v>
      </c>
      <c r="T70">
        <f t="shared" si="6"/>
        <v>4537849515655.8975</v>
      </c>
      <c r="U70">
        <f t="shared" si="6"/>
        <v>4554686033586.8877</v>
      </c>
      <c r="V70">
        <f t="shared" si="6"/>
        <v>4572866331648.1572</v>
      </c>
      <c r="W70">
        <f t="shared" si="6"/>
        <v>4591853770372.0938</v>
      </c>
      <c r="X70">
        <f t="shared" si="6"/>
        <v>4612198077993.8135</v>
      </c>
      <c r="Y70">
        <f t="shared" si="6"/>
        <v>4634174118630.8701</v>
      </c>
      <c r="Z70">
        <f t="shared" si="6"/>
        <v>4656311587400.46</v>
      </c>
      <c r="AA70">
        <f t="shared" si="6"/>
        <v>4678710831520.1045</v>
      </c>
      <c r="AB70">
        <f t="shared" si="6"/>
        <v>4701751425247.3818</v>
      </c>
      <c r="AC70">
        <f t="shared" si="6"/>
        <v>4726497921672.5127</v>
      </c>
      <c r="AD70">
        <f t="shared" si="6"/>
        <v>4742160813450.7598</v>
      </c>
      <c r="AE70">
        <f t="shared" si="6"/>
        <v>4751226966407.6387</v>
      </c>
    </row>
    <row r="71" spans="1:31" x14ac:dyDescent="0.25">
      <c r="A71" t="s">
        <v>95</v>
      </c>
      <c r="B71">
        <f>E54*B64</f>
        <v>889064600904.53491</v>
      </c>
      <c r="C71">
        <f t="shared" ref="C71:AE71" si="7">$B71*C61/$B61</f>
        <v>895728427363.17957</v>
      </c>
      <c r="D71">
        <f t="shared" si="7"/>
        <v>897525229732.32776</v>
      </c>
      <c r="E71">
        <f t="shared" si="7"/>
        <v>899567299457.16699</v>
      </c>
      <c r="F71">
        <f t="shared" si="7"/>
        <v>904702584716.95044</v>
      </c>
      <c r="G71">
        <f t="shared" si="7"/>
        <v>908356411350.61743</v>
      </c>
      <c r="H71">
        <f t="shared" si="7"/>
        <v>917419259132.11633</v>
      </c>
      <c r="I71">
        <f t="shared" si="7"/>
        <v>924760855649.56799</v>
      </c>
      <c r="J71">
        <f t="shared" si="7"/>
        <v>933948526996.01685</v>
      </c>
      <c r="K71">
        <f t="shared" si="7"/>
        <v>943150432608.64392</v>
      </c>
      <c r="L71">
        <f t="shared" si="7"/>
        <v>951735885001.3866</v>
      </c>
      <c r="M71">
        <f t="shared" si="7"/>
        <v>960864429396.01685</v>
      </c>
      <c r="N71">
        <f t="shared" si="7"/>
        <v>969525432893.8606</v>
      </c>
      <c r="O71">
        <f t="shared" si="7"/>
        <v>978545577876.8241</v>
      </c>
      <c r="P71">
        <f t="shared" si="7"/>
        <v>986885762913.87549</v>
      </c>
      <c r="Q71">
        <f t="shared" si="7"/>
        <v>997699425435.3302</v>
      </c>
      <c r="R71">
        <f t="shared" si="7"/>
        <v>1007662316816.7312</v>
      </c>
      <c r="S71">
        <f t="shared" si="7"/>
        <v>1017353662197.1886</v>
      </c>
      <c r="T71">
        <f t="shared" si="7"/>
        <v>1027427142877.3611</v>
      </c>
      <c r="U71">
        <f t="shared" si="7"/>
        <v>1037527997146.3386</v>
      </c>
      <c r="V71">
        <f t="shared" si="7"/>
        <v>1047716446899.4913</v>
      </c>
      <c r="W71">
        <f t="shared" si="7"/>
        <v>1057957453943.1492</v>
      </c>
      <c r="X71">
        <f t="shared" si="7"/>
        <v>1067883117243.7758</v>
      </c>
      <c r="Y71">
        <f t="shared" si="7"/>
        <v>1077784691786.254</v>
      </c>
      <c r="Z71">
        <f t="shared" si="7"/>
        <v>1087453043352.1151</v>
      </c>
      <c r="AA71">
        <f t="shared" si="7"/>
        <v>1097224319611.8823</v>
      </c>
      <c r="AB71">
        <f t="shared" si="7"/>
        <v>1107289040743.6377</v>
      </c>
      <c r="AC71">
        <f t="shared" si="7"/>
        <v>1117152292261.7891</v>
      </c>
      <c r="AD71">
        <f t="shared" si="7"/>
        <v>1127484179620.2791</v>
      </c>
      <c r="AE71">
        <f t="shared" si="7"/>
        <v>1137806212486.7993</v>
      </c>
    </row>
    <row r="73" spans="1:31" x14ac:dyDescent="0.25">
      <c r="A73" s="382" t="s">
        <v>2416</v>
      </c>
      <c r="B73" s="382"/>
      <c r="C73" s="382"/>
      <c r="D73" s="382"/>
      <c r="E73" s="79"/>
      <c r="F73" s="79"/>
      <c r="G73" s="79"/>
    </row>
    <row r="74" spans="1:31" x14ac:dyDescent="0.25">
      <c r="A74">
        <v>1037</v>
      </c>
      <c r="B74" t="s">
        <v>2417</v>
      </c>
      <c r="C74" t="s">
        <v>2418</v>
      </c>
    </row>
    <row r="75" spans="1:31" x14ac:dyDescent="0.25">
      <c r="A75">
        <v>37.229999999999997</v>
      </c>
      <c r="B75" t="s">
        <v>2419</v>
      </c>
      <c r="C75" t="s">
        <v>2420</v>
      </c>
    </row>
    <row r="76" spans="1:31" x14ac:dyDescent="0.25">
      <c r="A76">
        <v>35.314700000000002</v>
      </c>
      <c r="B76" t="s">
        <v>2421</v>
      </c>
    </row>
    <row r="77" spans="1:31" x14ac:dyDescent="0.25">
      <c r="A77" s="385">
        <v>0.72</v>
      </c>
      <c r="B77" t="s">
        <v>2422</v>
      </c>
      <c r="C77" t="s">
        <v>2409</v>
      </c>
    </row>
    <row r="78" spans="1:31" x14ac:dyDescent="0.25">
      <c r="A78" s="386">
        <v>0.453592</v>
      </c>
      <c r="B78" t="s">
        <v>2423</v>
      </c>
    </row>
    <row r="80" spans="1:31" x14ac:dyDescent="0.25">
      <c r="A80" s="18"/>
    </row>
    <row r="81" spans="1:1" x14ac:dyDescent="0.25">
      <c r="A81" s="38"/>
    </row>
    <row r="82" spans="1:1" x14ac:dyDescent="0.25">
      <c r="A82" s="18"/>
    </row>
  </sheetData>
  <mergeCells count="3">
    <mergeCell ref="A2:K2"/>
    <mergeCell ref="C3:E3"/>
    <mergeCell ref="G3:I3"/>
  </mergeCells>
  <hyperlinks>
    <hyperlink ref="E42" r:id="rId1" xr:uid="{517179B8-4728-414F-87CB-A614A7A8CA7E}"/>
    <hyperlink ref="E43" r:id="rId2" xr:uid="{6888027D-3206-4324-960A-1C228D58A068}"/>
    <hyperlink ref="E45" r:id="rId3" xr:uid="{21F0CA5F-DE69-4EAB-834F-4932BEDE5962}"/>
  </hyperlinks>
  <pageMargins left="0.7" right="0.7" top="0.75" bottom="0.75" header="0.3" footer="0.3"/>
  <pageSetup orientation="portrait" r:id="rId4"/>
  <drawing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17D1-F79E-428A-9C33-220A3B9E24A1}">
  <sheetPr>
    <tabColor theme="4" tint="0.59999389629810485"/>
  </sheetPr>
  <dimension ref="A1:C9"/>
  <sheetViews>
    <sheetView workbookViewId="0">
      <selection activeCell="B8" sqref="B8"/>
    </sheetView>
  </sheetViews>
  <sheetFormatPr defaultRowHeight="15" x14ac:dyDescent="0.25"/>
  <cols>
    <col min="1" max="1" width="22.140625" customWidth="1"/>
  </cols>
  <sheetData>
    <row r="1" spans="1:3" x14ac:dyDescent="0.25">
      <c r="A1" t="s">
        <v>755</v>
      </c>
    </row>
    <row r="2" spans="1:3" x14ac:dyDescent="0.25">
      <c r="A2" t="s">
        <v>756</v>
      </c>
    </row>
    <row r="3" spans="1:3" x14ac:dyDescent="0.25">
      <c r="A3" t="s">
        <v>757</v>
      </c>
    </row>
    <row r="5" spans="1:3" x14ac:dyDescent="0.25">
      <c r="B5" s="39" t="s">
        <v>749</v>
      </c>
      <c r="C5" s="39" t="s">
        <v>751</v>
      </c>
    </row>
    <row r="6" spans="1:3" x14ac:dyDescent="0.25">
      <c r="A6" s="1" t="s">
        <v>110</v>
      </c>
      <c r="B6" s="37">
        <f>SUM('BEA Use Table'!ER415:FE415)</f>
        <v>578221</v>
      </c>
      <c r="C6">
        <f>B6/SUM(B$6:B$7)</f>
        <v>0.64822691378065567</v>
      </c>
    </row>
    <row r="7" spans="1:3" x14ac:dyDescent="0.25">
      <c r="A7" s="1" t="s">
        <v>111</v>
      </c>
      <c r="B7" s="37">
        <f>SUM('BEA Use Table'!FF415:FP415)</f>
        <v>313783</v>
      </c>
      <c r="C7">
        <f>B7/SUM(B$6:B$7)</f>
        <v>0.35177308621934433</v>
      </c>
    </row>
    <row r="9" spans="1:3" x14ac:dyDescent="0.25">
      <c r="A9" s="30" t="s">
        <v>758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51CA2-4D2B-444C-AD7F-4EC3BC0BB76C}">
  <sheetPr>
    <tabColor theme="4" tint="0.59999389629810485"/>
  </sheetPr>
  <dimension ref="A1:D16"/>
  <sheetViews>
    <sheetView workbookViewId="0">
      <selection activeCell="A35" sqref="A35:XFD35"/>
    </sheetView>
  </sheetViews>
  <sheetFormatPr defaultRowHeight="15" x14ac:dyDescent="0.25"/>
  <cols>
    <col min="1" max="1" width="51.85546875" customWidth="1"/>
    <col min="2" max="2" width="18.28515625" customWidth="1"/>
    <col min="3" max="3" width="23.140625" customWidth="1"/>
    <col min="4" max="4" width="29.42578125" customWidth="1"/>
  </cols>
  <sheetData>
    <row r="1" spans="1:4" x14ac:dyDescent="0.25">
      <c r="A1" t="s">
        <v>191</v>
      </c>
    </row>
    <row r="2" spans="1:4" x14ac:dyDescent="0.25">
      <c r="A2" t="s">
        <v>1987</v>
      </c>
    </row>
    <row r="3" spans="1:4" x14ac:dyDescent="0.25">
      <c r="A3" t="s">
        <v>192</v>
      </c>
    </row>
    <row r="4" spans="1:4" x14ac:dyDescent="0.25">
      <c r="A4" t="s">
        <v>193</v>
      </c>
    </row>
    <row r="6" spans="1:4" x14ac:dyDescent="0.25">
      <c r="A6" t="s">
        <v>768</v>
      </c>
    </row>
    <row r="7" spans="1:4" x14ac:dyDescent="0.25">
      <c r="A7" t="s">
        <v>769</v>
      </c>
    </row>
    <row r="9" spans="1:4" x14ac:dyDescent="0.25">
      <c r="A9" s="3" t="s">
        <v>187</v>
      </c>
      <c r="B9" s="46" t="s">
        <v>749</v>
      </c>
      <c r="C9" s="46" t="s">
        <v>767</v>
      </c>
      <c r="D9" s="46" t="s">
        <v>766</v>
      </c>
    </row>
    <row r="10" spans="1:4" x14ac:dyDescent="0.25">
      <c r="A10" t="s">
        <v>189</v>
      </c>
      <c r="B10" s="37">
        <f>SUM('BEA Use Table'!HH415:HL415)</f>
        <v>174358</v>
      </c>
      <c r="C10" s="38">
        <f>B10/B$16</f>
        <v>0.17309836321091418</v>
      </c>
      <c r="D10" s="38">
        <f>B10/SUM(B$10:B$11,B$13:B$14)</f>
        <v>0.1895661325499525</v>
      </c>
    </row>
    <row r="11" spans="1:4" x14ac:dyDescent="0.25">
      <c r="A11" t="s">
        <v>190</v>
      </c>
      <c r="B11" s="37">
        <f>SUM('BEA Use Table'!HM415:HT415)</f>
        <v>65123</v>
      </c>
      <c r="C11" s="38">
        <f>B11/B$16</f>
        <v>6.4652523585865651E-2</v>
      </c>
      <c r="D11" s="38">
        <f>B11/SUM(B$10:B$11,B$13:B$14)</f>
        <v>7.0803262540580628E-2</v>
      </c>
    </row>
    <row r="12" spans="1:4" x14ac:dyDescent="0.25">
      <c r="A12" t="s">
        <v>1985</v>
      </c>
      <c r="B12" s="37">
        <f>SUM('BEA Use Table'!IC415:ID415)</f>
        <v>87503</v>
      </c>
      <c r="C12" s="38">
        <f>B12/B$16</f>
        <v>8.6870840890837381E-2</v>
      </c>
      <c r="D12">
        <v>0</v>
      </c>
    </row>
    <row r="13" spans="1:4" x14ac:dyDescent="0.25">
      <c r="A13" t="s">
        <v>759</v>
      </c>
      <c r="B13" s="37">
        <f>SUM('BEA Use Table'!FQ45:GI415)</f>
        <v>656651</v>
      </c>
      <c r="C13" s="38">
        <f>B13/B$16</f>
        <v>0.65190707223534339</v>
      </c>
      <c r="D13" s="38">
        <f>B13/SUM(B$10:B$11,B$13:B$14)</f>
        <v>0.71392646454455111</v>
      </c>
    </row>
    <row r="14" spans="1:4" x14ac:dyDescent="0.25">
      <c r="A14" t="s">
        <v>1984</v>
      </c>
      <c r="B14" s="37">
        <f>SUM('BEA Use Table'!IF415:IG415)</f>
        <v>23642</v>
      </c>
      <c r="C14" s="38">
        <f>B14/B$16</f>
        <v>2.3471200077039383E-2</v>
      </c>
      <c r="D14" s="38">
        <f>B14/SUM(B$10:B$11,B$13:B$14)</f>
        <v>2.570414036491573E-2</v>
      </c>
    </row>
    <row r="16" spans="1:4" x14ac:dyDescent="0.25">
      <c r="A16" t="s">
        <v>750</v>
      </c>
      <c r="B16" s="37">
        <f>SUM(B10:B14)</f>
        <v>1007277</v>
      </c>
      <c r="C16" s="38">
        <f>B16/B$16</f>
        <v>1</v>
      </c>
      <c r="D16" s="38">
        <f>C16/C$16</f>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0D10A-59CA-4492-AED0-2ED7281A2CB8}">
  <sheetPr>
    <tabColor theme="4" tint="0.59999389629810485"/>
  </sheetPr>
  <dimension ref="A2:E19"/>
  <sheetViews>
    <sheetView workbookViewId="0">
      <selection activeCell="C18" sqref="C18"/>
    </sheetView>
  </sheetViews>
  <sheetFormatPr defaultRowHeight="15" x14ac:dyDescent="0.25"/>
  <cols>
    <col min="1" max="1" width="30.5703125" customWidth="1"/>
    <col min="2" max="2" width="81.7109375" bestFit="1" customWidth="1"/>
    <col min="3" max="3" width="22.85546875" customWidth="1"/>
    <col min="4" max="4" width="29.42578125" customWidth="1"/>
  </cols>
  <sheetData>
    <row r="2" spans="1:5" x14ac:dyDescent="0.25">
      <c r="B2" s="30" t="s">
        <v>1978</v>
      </c>
    </row>
    <row r="3" spans="1:5" x14ac:dyDescent="0.25">
      <c r="B3" t="s">
        <v>1974</v>
      </c>
      <c r="C3" t="s">
        <v>1975</v>
      </c>
      <c r="D3" t="s">
        <v>1976</v>
      </c>
      <c r="E3" t="s">
        <v>1977</v>
      </c>
    </row>
    <row r="4" spans="1:5" x14ac:dyDescent="0.25">
      <c r="A4">
        <v>331110</v>
      </c>
      <c r="B4" s="190" t="s">
        <v>248</v>
      </c>
      <c r="C4" s="191">
        <v>128733</v>
      </c>
      <c r="D4" s="191" t="s">
        <v>719</v>
      </c>
      <c r="E4" t="s">
        <v>1972</v>
      </c>
    </row>
    <row r="5" spans="1:5" x14ac:dyDescent="0.25">
      <c r="A5">
        <v>331200</v>
      </c>
      <c r="B5" s="190" t="s">
        <v>249</v>
      </c>
      <c r="C5" s="191">
        <v>40764</v>
      </c>
      <c r="D5" s="191" t="s">
        <v>719</v>
      </c>
      <c r="E5" t="s">
        <v>1972</v>
      </c>
    </row>
    <row r="6" spans="1:5" x14ac:dyDescent="0.25">
      <c r="A6">
        <v>331314</v>
      </c>
      <c r="B6" s="15" t="s">
        <v>250</v>
      </c>
      <c r="C6" s="191">
        <v>7930</v>
      </c>
      <c r="D6" s="191" t="s">
        <v>721</v>
      </c>
      <c r="E6" t="s">
        <v>1973</v>
      </c>
    </row>
    <row r="7" spans="1:5" x14ac:dyDescent="0.25">
      <c r="A7">
        <v>331313</v>
      </c>
      <c r="B7" s="15" t="s">
        <v>251</v>
      </c>
      <c r="C7" s="191">
        <v>2255</v>
      </c>
      <c r="D7" s="191" t="s">
        <v>721</v>
      </c>
      <c r="E7" t="s">
        <v>1973</v>
      </c>
    </row>
    <row r="8" spans="1:5" x14ac:dyDescent="0.25">
      <c r="A8" t="s">
        <v>617</v>
      </c>
      <c r="B8" s="15" t="s">
        <v>252</v>
      </c>
      <c r="C8" s="191">
        <v>35240</v>
      </c>
      <c r="D8" s="191" t="s">
        <v>721</v>
      </c>
      <c r="E8" t="s">
        <v>1973</v>
      </c>
    </row>
    <row r="9" spans="1:5" x14ac:dyDescent="0.25">
      <c r="A9">
        <v>331410</v>
      </c>
      <c r="B9" s="15" t="s">
        <v>1864</v>
      </c>
      <c r="C9" s="191">
        <v>10489</v>
      </c>
      <c r="D9" s="191" t="s">
        <v>721</v>
      </c>
      <c r="E9" t="s">
        <v>1973</v>
      </c>
    </row>
    <row r="10" spans="1:5" x14ac:dyDescent="0.25">
      <c r="A10">
        <v>331420</v>
      </c>
      <c r="B10" s="15" t="s">
        <v>253</v>
      </c>
      <c r="C10" s="191">
        <v>30862</v>
      </c>
      <c r="D10" s="191" t="s">
        <v>721</v>
      </c>
      <c r="E10" t="s">
        <v>1973</v>
      </c>
    </row>
    <row r="11" spans="1:5" x14ac:dyDescent="0.25">
      <c r="A11">
        <v>331490</v>
      </c>
      <c r="B11" s="15" t="s">
        <v>254</v>
      </c>
      <c r="C11" s="191">
        <v>12637</v>
      </c>
      <c r="D11" s="191" t="s">
        <v>721</v>
      </c>
      <c r="E11" t="s">
        <v>1973</v>
      </c>
    </row>
    <row r="12" spans="1:5" x14ac:dyDescent="0.25">
      <c r="A12">
        <v>331510</v>
      </c>
      <c r="B12" s="190" t="s">
        <v>255</v>
      </c>
      <c r="C12" s="191">
        <v>19725</v>
      </c>
      <c r="D12" s="191" t="s">
        <v>719</v>
      </c>
      <c r="E12" t="s">
        <v>1972</v>
      </c>
    </row>
    <row r="13" spans="1:5" x14ac:dyDescent="0.25">
      <c r="A13">
        <v>331520</v>
      </c>
      <c r="B13" s="15" t="s">
        <v>256</v>
      </c>
      <c r="C13" s="191">
        <v>13464</v>
      </c>
      <c r="D13" s="191" t="s">
        <v>721</v>
      </c>
      <c r="E13" t="s">
        <v>1973</v>
      </c>
    </row>
    <row r="15" spans="1:5" x14ac:dyDescent="0.25">
      <c r="A15" t="s">
        <v>1982</v>
      </c>
    </row>
    <row r="16" spans="1:5" x14ac:dyDescent="0.25">
      <c r="A16" t="s">
        <v>1979</v>
      </c>
    </row>
    <row r="17" spans="3:4" ht="30" x14ac:dyDescent="0.25">
      <c r="C17" s="79" t="s">
        <v>1981</v>
      </c>
      <c r="D17" t="s">
        <v>1976</v>
      </c>
    </row>
    <row r="18" spans="3:4" x14ac:dyDescent="0.25">
      <c r="C18" s="192">
        <f>SUMIFS($C$9:$C$13,$D$9:$D$13,D18)/SUM($C$9:$C$13)</f>
        <v>0.22626380811452562</v>
      </c>
      <c r="D18" s="191" t="s">
        <v>719</v>
      </c>
    </row>
    <row r="19" spans="3:4" x14ac:dyDescent="0.25">
      <c r="C19" s="192">
        <f t="shared" ref="C19" si="0">SUMIFS($C$9:$C$13,$D$9:$D$13,D19)/SUM($C$9:$C$13)</f>
        <v>0.77373619188547438</v>
      </c>
      <c r="D19" s="191" t="s">
        <v>721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491C0-84E6-4775-A9EA-BBD47A36E4DB}">
  <dimension ref="A1:AJ12"/>
  <sheetViews>
    <sheetView workbookViewId="0">
      <selection activeCell="B7" sqref="B7"/>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55" t="s">
        <v>798</v>
      </c>
      <c r="B1" t="s">
        <v>799</v>
      </c>
      <c r="C1" s="18">
        <v>3412000000000</v>
      </c>
    </row>
    <row r="2" spans="1:36" x14ac:dyDescent="0.25">
      <c r="A2" s="1" t="s">
        <v>797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40" t="s">
        <v>795</v>
      </c>
      <c r="B3">
        <v>31</v>
      </c>
      <c r="C3" s="43">
        <v>31</v>
      </c>
      <c r="D3" s="43">
        <v>31</v>
      </c>
      <c r="E3" s="43">
        <v>32</v>
      </c>
      <c r="F3" s="43">
        <v>33</v>
      </c>
      <c r="G3" s="43">
        <v>34</v>
      </c>
      <c r="H3" s="43">
        <v>35</v>
      </c>
      <c r="I3" s="41"/>
      <c r="J3" s="41"/>
      <c r="K3" s="41"/>
      <c r="L3" s="41"/>
      <c r="M3" s="41"/>
      <c r="N3" s="41"/>
      <c r="O3" s="41"/>
      <c r="P3" s="41"/>
      <c r="Q3" s="41"/>
      <c r="R3" s="41"/>
      <c r="S3" s="41"/>
      <c r="T3" s="41"/>
      <c r="U3" s="41"/>
      <c r="V3" s="41"/>
      <c r="W3" s="41"/>
      <c r="X3" s="41"/>
      <c r="Y3" s="41"/>
      <c r="Z3" s="41"/>
      <c r="AA3" s="41"/>
      <c r="AB3" s="41"/>
      <c r="AC3" s="41"/>
      <c r="AD3" s="41"/>
      <c r="AE3" s="41"/>
      <c r="AF3" s="41"/>
      <c r="AG3" s="41"/>
    </row>
    <row r="4" spans="1:36" x14ac:dyDescent="0.25">
      <c r="A4" s="40" t="s">
        <v>796</v>
      </c>
      <c r="B4">
        <v>29</v>
      </c>
      <c r="C4" s="43">
        <v>29</v>
      </c>
      <c r="D4" s="43">
        <v>28</v>
      </c>
      <c r="E4" s="43">
        <v>28</v>
      </c>
      <c r="F4" s="43">
        <v>29</v>
      </c>
      <c r="G4" s="43">
        <v>30</v>
      </c>
      <c r="H4" s="43">
        <v>31</v>
      </c>
      <c r="I4" s="42"/>
      <c r="J4" s="42"/>
      <c r="K4" s="42"/>
      <c r="L4" s="42"/>
      <c r="M4" s="42"/>
      <c r="N4" s="42"/>
      <c r="O4" s="42"/>
      <c r="P4" s="42"/>
      <c r="Q4" s="42"/>
      <c r="R4" s="42"/>
      <c r="S4" s="42"/>
      <c r="T4" s="42"/>
      <c r="U4" s="42"/>
      <c r="V4" s="42"/>
      <c r="W4" s="42"/>
      <c r="X4" s="42"/>
      <c r="Y4" s="42"/>
      <c r="Z4" s="42"/>
      <c r="AA4" s="42"/>
      <c r="AB4" s="42"/>
      <c r="AC4" s="42"/>
      <c r="AD4" s="42"/>
      <c r="AE4" s="42"/>
      <c r="AF4" s="42"/>
      <c r="AG4" s="42"/>
    </row>
    <row r="5" spans="1:36" x14ac:dyDescent="0.25">
      <c r="A5" s="40"/>
      <c r="I5" s="43"/>
      <c r="J5" s="43"/>
      <c r="K5" s="43"/>
      <c r="L5" s="43"/>
      <c r="M5" s="43"/>
      <c r="N5" s="43"/>
      <c r="O5" s="43"/>
      <c r="P5" s="43"/>
      <c r="Q5" s="43"/>
      <c r="R5" s="43"/>
      <c r="S5" s="43"/>
      <c r="T5" s="43"/>
      <c r="U5" s="43"/>
      <c r="V5" s="43"/>
      <c r="W5" s="43"/>
      <c r="X5" s="43"/>
      <c r="Y5" s="43"/>
      <c r="Z5" s="43"/>
      <c r="AA5" s="42"/>
      <c r="AB5" s="42"/>
      <c r="AC5" s="42"/>
      <c r="AD5" s="42"/>
      <c r="AE5" s="42"/>
      <c r="AF5" s="42"/>
      <c r="AG5" s="42"/>
    </row>
    <row r="6" spans="1:36" x14ac:dyDescent="0.25">
      <c r="A6" s="40" t="s">
        <v>800</v>
      </c>
      <c r="B6" s="18">
        <f>SUM(B3:B4)*$C$1</f>
        <v>204720000000000</v>
      </c>
      <c r="C6" s="18">
        <f t="shared" ref="C6:H6" si="0">SUM(C3:C4)*$C$1</f>
        <v>204720000000000</v>
      </c>
      <c r="D6" s="18">
        <f t="shared" si="0"/>
        <v>201308000000000</v>
      </c>
      <c r="E6" s="18">
        <f t="shared" si="0"/>
        <v>204720000000000</v>
      </c>
      <c r="F6" s="18">
        <f t="shared" si="0"/>
        <v>211544000000000</v>
      </c>
      <c r="G6" s="18">
        <f t="shared" si="0"/>
        <v>218368000000000</v>
      </c>
      <c r="H6" s="18">
        <f t="shared" si="0"/>
        <v>225192000000000</v>
      </c>
      <c r="I6" s="43"/>
      <c r="J6" s="43"/>
      <c r="K6" s="43"/>
      <c r="L6" s="43"/>
      <c r="M6" s="43"/>
      <c r="N6" s="43"/>
      <c r="O6" s="43"/>
      <c r="P6" s="43"/>
      <c r="Q6" s="43"/>
      <c r="R6" s="43"/>
      <c r="S6" s="43"/>
      <c r="T6" s="43"/>
      <c r="U6" s="43"/>
      <c r="V6" s="43"/>
      <c r="W6" s="43"/>
      <c r="X6" s="43"/>
      <c r="Y6" s="43"/>
      <c r="Z6" s="43"/>
      <c r="AA6" s="42"/>
      <c r="AB6" s="42"/>
      <c r="AC6" s="42"/>
      <c r="AD6" s="42"/>
      <c r="AE6" s="42"/>
      <c r="AF6" s="42"/>
      <c r="AG6" s="42"/>
    </row>
    <row r="7" spans="1:36" x14ac:dyDescent="0.25">
      <c r="A7" s="40"/>
      <c r="B7" s="52"/>
      <c r="C7" s="52"/>
      <c r="D7" s="52"/>
      <c r="E7" s="52"/>
      <c r="F7" s="52"/>
      <c r="G7" s="52"/>
      <c r="H7" s="52"/>
      <c r="I7" s="52"/>
      <c r="J7" s="52"/>
      <c r="K7" s="52"/>
      <c r="L7" s="52"/>
      <c r="M7" s="52"/>
      <c r="N7" s="52"/>
      <c r="O7" s="52"/>
      <c r="P7" s="52"/>
      <c r="Q7" s="52"/>
      <c r="R7" s="52"/>
      <c r="S7" s="52"/>
      <c r="T7" s="52"/>
      <c r="U7" s="52"/>
      <c r="V7" s="52"/>
      <c r="W7" s="52"/>
      <c r="X7" s="52"/>
      <c r="Y7" s="52"/>
      <c r="Z7" s="52"/>
      <c r="AA7" s="52"/>
      <c r="AB7" s="52"/>
      <c r="AC7" s="52"/>
      <c r="AD7" s="52"/>
      <c r="AE7" s="52"/>
      <c r="AF7" s="52"/>
      <c r="AG7" s="52"/>
    </row>
    <row r="8" spans="1:36" x14ac:dyDescent="0.25">
      <c r="D8" s="56">
        <v>2018</v>
      </c>
      <c r="E8" s="56">
        <v>2019</v>
      </c>
      <c r="F8" s="56">
        <v>2020</v>
      </c>
      <c r="G8" s="56">
        <v>2021</v>
      </c>
      <c r="H8" s="56">
        <v>2022</v>
      </c>
      <c r="I8" s="56">
        <v>2023</v>
      </c>
      <c r="J8" s="56">
        <v>2024</v>
      </c>
      <c r="K8" s="56">
        <v>2025</v>
      </c>
      <c r="L8" s="56">
        <v>2026</v>
      </c>
      <c r="M8" s="56">
        <v>2027</v>
      </c>
      <c r="N8" s="56">
        <v>2028</v>
      </c>
      <c r="O8" s="56">
        <v>2029</v>
      </c>
      <c r="P8" s="56">
        <v>2030</v>
      </c>
      <c r="Q8" s="56">
        <v>2031</v>
      </c>
      <c r="R8" s="56">
        <v>2032</v>
      </c>
      <c r="S8" s="56">
        <v>2033</v>
      </c>
      <c r="T8" s="56">
        <v>2034</v>
      </c>
      <c r="U8" s="56">
        <v>2035</v>
      </c>
      <c r="V8" s="56">
        <v>2036</v>
      </c>
      <c r="W8" s="56">
        <v>2037</v>
      </c>
      <c r="X8" s="56">
        <v>2038</v>
      </c>
      <c r="Y8" s="56">
        <v>2039</v>
      </c>
      <c r="Z8" s="56">
        <v>2040</v>
      </c>
      <c r="AA8" s="56">
        <v>2041</v>
      </c>
      <c r="AB8" s="56">
        <v>2042</v>
      </c>
      <c r="AC8" s="56">
        <v>2043</v>
      </c>
      <c r="AD8" s="56">
        <v>2044</v>
      </c>
      <c r="AE8" s="56">
        <v>2045</v>
      </c>
      <c r="AF8" s="56">
        <v>2046</v>
      </c>
      <c r="AG8" s="56">
        <v>2047</v>
      </c>
      <c r="AH8" s="56">
        <v>2048</v>
      </c>
      <c r="AI8" s="56">
        <v>2049</v>
      </c>
      <c r="AJ8" s="56">
        <v>2050</v>
      </c>
    </row>
    <row r="9" spans="1:36" x14ac:dyDescent="0.25">
      <c r="C9" t="s">
        <v>800</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53"/>
    </row>
    <row r="11" spans="1:36" x14ac:dyDescent="0.25">
      <c r="B11" s="53"/>
    </row>
    <row r="12" spans="1:36" x14ac:dyDescent="0.25">
      <c r="B12" s="54"/>
    </row>
  </sheetData>
  <phoneticPr fontId="39" type="noConversion"/>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95ECE-A11E-4090-B973-3EF99016248E}">
  <dimension ref="A2:AF76"/>
  <sheetViews>
    <sheetView topLeftCell="A29" zoomScaleNormal="100" workbookViewId="0">
      <selection activeCell="P49" sqref="P49"/>
    </sheetView>
  </sheetViews>
  <sheetFormatPr defaultRowHeight="15" x14ac:dyDescent="0.25"/>
  <cols>
    <col min="1" max="1" width="14" customWidth="1"/>
    <col min="2" max="2" width="12" bestFit="1" customWidth="1"/>
    <col min="16" max="16" width="9.140625" customWidth="1"/>
  </cols>
  <sheetData>
    <row r="2" spans="1:28" x14ac:dyDescent="0.25">
      <c r="A2" s="379" t="s">
        <v>2373</v>
      </c>
      <c r="B2" s="378"/>
      <c r="C2" s="378"/>
      <c r="D2" s="378"/>
      <c r="E2" s="378"/>
      <c r="F2" s="378"/>
      <c r="G2" s="378"/>
      <c r="H2" s="378"/>
      <c r="I2" s="378"/>
      <c r="J2" s="378"/>
      <c r="K2" s="378"/>
      <c r="L2" s="378"/>
      <c r="M2" s="378"/>
      <c r="N2" s="378"/>
      <c r="O2" s="378"/>
      <c r="P2" s="378"/>
      <c r="Q2" s="378"/>
      <c r="R2" s="378"/>
    </row>
    <row r="3" spans="1:28" x14ac:dyDescent="0.25">
      <c r="A3" t="s">
        <v>2378</v>
      </c>
    </row>
    <row r="4" spans="1:28" x14ac:dyDescent="0.25">
      <c r="A4" t="s">
        <v>2379</v>
      </c>
    </row>
    <row r="6" spans="1:28" x14ac:dyDescent="0.25">
      <c r="B6">
        <v>2024</v>
      </c>
      <c r="C6">
        <v>2025</v>
      </c>
      <c r="D6">
        <v>2026</v>
      </c>
      <c r="E6">
        <v>2027</v>
      </c>
      <c r="F6">
        <v>2028</v>
      </c>
      <c r="G6">
        <v>2029</v>
      </c>
      <c r="H6">
        <v>2030</v>
      </c>
      <c r="I6">
        <v>2031</v>
      </c>
      <c r="J6">
        <v>2032</v>
      </c>
      <c r="K6">
        <v>2033</v>
      </c>
      <c r="L6">
        <v>2034</v>
      </c>
      <c r="M6">
        <v>2035</v>
      </c>
      <c r="N6">
        <v>2036</v>
      </c>
      <c r="O6">
        <v>2037</v>
      </c>
      <c r="P6">
        <v>2038</v>
      </c>
      <c r="Q6">
        <v>2039</v>
      </c>
      <c r="R6">
        <v>2040</v>
      </c>
      <c r="S6">
        <v>2041</v>
      </c>
      <c r="T6">
        <v>2042</v>
      </c>
      <c r="U6">
        <v>2043</v>
      </c>
      <c r="V6">
        <v>2044</v>
      </c>
      <c r="W6">
        <v>2045</v>
      </c>
      <c r="X6">
        <v>2046</v>
      </c>
      <c r="Y6">
        <v>2047</v>
      </c>
      <c r="Z6">
        <v>2048</v>
      </c>
      <c r="AA6">
        <v>2049</v>
      </c>
      <c r="AB6">
        <v>2050</v>
      </c>
    </row>
    <row r="7" spans="1:28" x14ac:dyDescent="0.25">
      <c r="A7" t="s">
        <v>2376</v>
      </c>
      <c r="B7" s="18">
        <f>'AEO 2025 Table 24 Alt Trans'!F8*365*(('AEO 2025 Table 11 Alt Trans'!C13-'AEO 2025 Table 11 Alt Trans'!C18)*'AEO Table 69 Alt Trans'!F40+'AEO 2025 Table 11 Alt Trans'!C17*'AEO Table 69 Alt Trans'!F41)/SUM(('AEO 2025 Table 11 Alt Trans'!C13-'AEO 2025 Table 11 Alt Trans'!C18),'AEO 2025 Table 11 Alt Trans'!C17)*10^6*10^6+SUMIFS('indusa - Alt Trans'!J:J,'indusa - Alt Trans'!$A:$A,$A16,'indusa - Alt Trans'!$B:$B,$B$21)*10^12*'Misc. Finished Goods Split'!$D14</f>
        <v>3.5829099827179144E+16</v>
      </c>
      <c r="C7" s="18">
        <f>'AEO 2025 Table 24 Alt Trans'!G8*365*(('AEO 2025 Table 11 Alt Trans'!D13-'AEO 2025 Table 11 Alt Trans'!D18)*'AEO Table 69 Alt Trans'!G40+'AEO 2025 Table 11 Alt Trans'!D17*'AEO Table 69 Alt Trans'!G41)/SUM(('AEO 2025 Table 11 Alt Trans'!D13-'AEO 2025 Table 11 Alt Trans'!D18),'AEO 2025 Table 11 Alt Trans'!D17)*10^6*10^6+SUMIFS('indusa - Alt Trans'!K:K,'indusa - Alt Trans'!$A:$A,$A16,'indusa - Alt Trans'!$B:$B,$B$21)*10^12*'Misc. Finished Goods Split'!$D14</f>
        <v>3.5464005422920088E+16</v>
      </c>
      <c r="D7" s="18">
        <f>'AEO 2025 Table 24 Alt Trans'!H8*365*(('AEO 2025 Table 11 Alt Trans'!E13-'AEO 2025 Table 11 Alt Trans'!E18)*'AEO Table 69 Alt Trans'!H40+'AEO 2025 Table 11 Alt Trans'!E17*'AEO Table 69 Alt Trans'!H41)/SUM(('AEO 2025 Table 11 Alt Trans'!E13-'AEO 2025 Table 11 Alt Trans'!E18),'AEO 2025 Table 11 Alt Trans'!E17)*10^6*10^6+SUMIFS('indusa - Alt Trans'!L:L,'indusa - Alt Trans'!$A:$A,$A16,'indusa - Alt Trans'!$B:$B,$B$21)*10^12*'Misc. Finished Goods Split'!$D14</f>
        <v>3.5477274226221136E+16</v>
      </c>
      <c r="E7" s="18">
        <f>'AEO 2025 Table 24 Alt Trans'!I8*365*(('AEO 2025 Table 11 Alt Trans'!F13-'AEO 2025 Table 11 Alt Trans'!F18)*'AEO Table 69 Alt Trans'!I40+'AEO 2025 Table 11 Alt Trans'!F17*'AEO Table 69 Alt Trans'!I41)/SUM(('AEO 2025 Table 11 Alt Trans'!F13-'AEO 2025 Table 11 Alt Trans'!F18),'AEO 2025 Table 11 Alt Trans'!F17)*10^6*10^6+SUMIFS('indusa - Alt Trans'!M:M,'indusa - Alt Trans'!$A:$A,$A16,'indusa - Alt Trans'!$B:$B,$B$21)*10^12*'Misc. Finished Goods Split'!$D14</f>
        <v>3.5419018440178588E+16</v>
      </c>
      <c r="F7" s="18">
        <f>'AEO 2025 Table 24 Alt Trans'!J8*365*(('AEO 2025 Table 11 Alt Trans'!G13-'AEO 2025 Table 11 Alt Trans'!G18)*'AEO Table 69 Alt Trans'!J40+'AEO 2025 Table 11 Alt Trans'!G17*'AEO Table 69 Alt Trans'!J41)/SUM(('AEO 2025 Table 11 Alt Trans'!G13-'AEO 2025 Table 11 Alt Trans'!G18),'AEO 2025 Table 11 Alt Trans'!G17)*10^6*10^6+SUMIFS('indusa - Alt Trans'!N:N,'indusa - Alt Trans'!$A:$A,$A16,'indusa - Alt Trans'!$B:$B,$B$21)*10^12*'Misc. Finished Goods Split'!$D14</f>
        <v>3.5705896257516816E+16</v>
      </c>
      <c r="G7" s="18">
        <f>'AEO 2025 Table 24 Alt Trans'!K8*365*(('AEO 2025 Table 11 Alt Trans'!H13-'AEO 2025 Table 11 Alt Trans'!H18)*'AEO Table 69 Alt Trans'!K40+'AEO 2025 Table 11 Alt Trans'!H17*'AEO Table 69 Alt Trans'!K41)/SUM(('AEO 2025 Table 11 Alt Trans'!H13-'AEO 2025 Table 11 Alt Trans'!H18),'AEO 2025 Table 11 Alt Trans'!H17)*10^6*10^6+SUMIFS('indusa - Alt Trans'!O:O,'indusa - Alt Trans'!$A:$A,$A16,'indusa - Alt Trans'!$B:$B,$B$21)*10^12*'Misc. Finished Goods Split'!$D14</f>
        <v>3.6013667471673132E+16</v>
      </c>
      <c r="H7" s="18">
        <f>'AEO 2025 Table 24 Alt Trans'!L8*365*(('AEO 2025 Table 11 Alt Trans'!I13-'AEO 2025 Table 11 Alt Trans'!I18)*'AEO Table 69 Alt Trans'!L40+'AEO 2025 Table 11 Alt Trans'!I17*'AEO Table 69 Alt Trans'!L41)/SUM(('AEO 2025 Table 11 Alt Trans'!I13-'AEO 2025 Table 11 Alt Trans'!I18),'AEO 2025 Table 11 Alt Trans'!I17)*10^6*10^6+SUMIFS('indusa - Alt Trans'!P:P,'indusa - Alt Trans'!$A:$A,$A16,'indusa - Alt Trans'!$B:$B,$B$21)*10^12*'Misc. Finished Goods Split'!$D14</f>
        <v>3.6056301839752672E+16</v>
      </c>
      <c r="I7" s="18">
        <f>'AEO 2025 Table 24 Alt Trans'!M8*365*(('AEO 2025 Table 11 Alt Trans'!J13-'AEO 2025 Table 11 Alt Trans'!J18)*'AEO Table 69 Alt Trans'!M40+'AEO 2025 Table 11 Alt Trans'!J17*'AEO Table 69 Alt Trans'!M41)/SUM(('AEO 2025 Table 11 Alt Trans'!J13-'AEO 2025 Table 11 Alt Trans'!J18),'AEO 2025 Table 11 Alt Trans'!J17)*10^6*10^6+SUMIFS('indusa - Alt Trans'!Q:Q,'indusa - Alt Trans'!$A:$A,$A16,'indusa - Alt Trans'!$B:$B,$B$21)*10^12*'Misc. Finished Goods Split'!$D14</f>
        <v>3.64299578000098E+16</v>
      </c>
      <c r="J7" s="18">
        <f>'AEO 2025 Table 24 Alt Trans'!N8*365*(('AEO 2025 Table 11 Alt Trans'!K13-'AEO 2025 Table 11 Alt Trans'!K18)*'AEO Table 69 Alt Trans'!N40+'AEO 2025 Table 11 Alt Trans'!K17*'AEO Table 69 Alt Trans'!N41)/SUM(('AEO 2025 Table 11 Alt Trans'!K13-'AEO 2025 Table 11 Alt Trans'!K18),'AEO 2025 Table 11 Alt Trans'!K17)*10^6*10^6+SUMIFS('indusa - Alt Trans'!R:R,'indusa - Alt Trans'!$A:$A,$A16,'indusa - Alt Trans'!$B:$B,$B$21)*10^12*'Misc. Finished Goods Split'!$D14</f>
        <v>3.65396027658124E+16</v>
      </c>
      <c r="K7" s="18">
        <f>'AEO 2025 Table 24 Alt Trans'!O8*365*(('AEO 2025 Table 11 Alt Trans'!L13-'AEO 2025 Table 11 Alt Trans'!L18)*'AEO Table 69 Alt Trans'!O40+'AEO 2025 Table 11 Alt Trans'!L17*'AEO Table 69 Alt Trans'!O41)/SUM(('AEO 2025 Table 11 Alt Trans'!L13-'AEO 2025 Table 11 Alt Trans'!L18),'AEO 2025 Table 11 Alt Trans'!L17)*10^6*10^6+SUMIFS('indusa - Alt Trans'!S:S,'indusa - Alt Trans'!$A:$A,$A16,'indusa - Alt Trans'!$B:$B,$B$21)*10^12*'Misc. Finished Goods Split'!$D14</f>
        <v>3.6358609543879096E+16</v>
      </c>
      <c r="L7" s="18">
        <f>'AEO 2025 Table 24 Alt Trans'!P8*365*(('AEO 2025 Table 11 Alt Trans'!M13-'AEO 2025 Table 11 Alt Trans'!M18)*'AEO Table 69 Alt Trans'!P40+'AEO 2025 Table 11 Alt Trans'!M17*'AEO Table 69 Alt Trans'!P41)/SUM(('AEO 2025 Table 11 Alt Trans'!M13-'AEO 2025 Table 11 Alt Trans'!M18),'AEO 2025 Table 11 Alt Trans'!M17)*10^6*10^6+SUMIFS('indusa - Alt Trans'!T:T,'indusa - Alt Trans'!$A:$A,$A16,'indusa - Alt Trans'!$B:$B,$B$21)*10^12*'Misc. Finished Goods Split'!$D14</f>
        <v>3.649755890940632E+16</v>
      </c>
      <c r="M7" s="18">
        <f>'AEO 2025 Table 24 Alt Trans'!Q8*365*(('AEO 2025 Table 11 Alt Trans'!N13-'AEO 2025 Table 11 Alt Trans'!N18)*'AEO Table 69 Alt Trans'!Q40+'AEO 2025 Table 11 Alt Trans'!N17*'AEO Table 69 Alt Trans'!Q41)/SUM(('AEO 2025 Table 11 Alt Trans'!N13-'AEO 2025 Table 11 Alt Trans'!N18),'AEO 2025 Table 11 Alt Trans'!N17)*10^6*10^6+SUMIFS('indusa - Alt Trans'!U:U,'indusa - Alt Trans'!$A:$A,$A16,'indusa - Alt Trans'!$B:$B,$B$21)*10^12*'Misc. Finished Goods Split'!$D14</f>
        <v>3.6378490217104248E+16</v>
      </c>
      <c r="N7" s="18">
        <f>'AEO 2025 Table 24 Alt Trans'!R8*365*(('AEO 2025 Table 11 Alt Trans'!O13-'AEO 2025 Table 11 Alt Trans'!O18)*'AEO Table 69 Alt Trans'!R40+'AEO 2025 Table 11 Alt Trans'!O17*'AEO Table 69 Alt Trans'!R41)/SUM(('AEO 2025 Table 11 Alt Trans'!O13-'AEO 2025 Table 11 Alt Trans'!O18),'AEO 2025 Table 11 Alt Trans'!O17)*10^6*10^6+SUMIFS('indusa - Alt Trans'!V:V,'indusa - Alt Trans'!$A:$A,$A16,'indusa - Alt Trans'!$B:$B,$B$21)*10^12*'Misc. Finished Goods Split'!$D14</f>
        <v>3.6284490548125832E+16</v>
      </c>
      <c r="O7" s="18">
        <f>'AEO 2025 Table 24 Alt Trans'!S8*365*(('AEO 2025 Table 11 Alt Trans'!P13-'AEO 2025 Table 11 Alt Trans'!P18)*'AEO Table 69 Alt Trans'!S40+'AEO 2025 Table 11 Alt Trans'!P17*'AEO Table 69 Alt Trans'!S41)/SUM(('AEO 2025 Table 11 Alt Trans'!P13-'AEO 2025 Table 11 Alt Trans'!P18),'AEO 2025 Table 11 Alt Trans'!P17)*10^6*10^6+SUMIFS('indusa - Alt Trans'!W:W,'indusa - Alt Trans'!$A:$A,$A16,'indusa - Alt Trans'!$B:$B,$B$21)*10^12*'Misc. Finished Goods Split'!$D14</f>
        <v>3.614635743415168E+16</v>
      </c>
      <c r="P7" s="18">
        <f>'AEO 2025 Table 24 Alt Trans'!T8*365*(('AEO 2025 Table 11 Alt Trans'!Q13-'AEO 2025 Table 11 Alt Trans'!Q18)*'AEO Table 69 Alt Trans'!T40+'AEO 2025 Table 11 Alt Trans'!Q17*'AEO Table 69 Alt Trans'!T41)/SUM(('AEO 2025 Table 11 Alt Trans'!Q13-'AEO 2025 Table 11 Alt Trans'!Q18),'AEO 2025 Table 11 Alt Trans'!Q17)*10^6*10^6+SUMIFS('indusa - Alt Trans'!X:X,'indusa - Alt Trans'!$A:$A,$A16,'indusa - Alt Trans'!$B:$B,$B$21)*10^12*'Misc. Finished Goods Split'!$D14</f>
        <v>3.6181105192480656E+16</v>
      </c>
      <c r="Q7" s="18">
        <f>'AEO 2025 Table 24 Alt Trans'!U8*365*(('AEO 2025 Table 11 Alt Trans'!R13-'AEO 2025 Table 11 Alt Trans'!R18)*'AEO Table 69 Alt Trans'!U40+'AEO 2025 Table 11 Alt Trans'!R17*'AEO Table 69 Alt Trans'!U41)/SUM(('AEO 2025 Table 11 Alt Trans'!R13-'AEO 2025 Table 11 Alt Trans'!R18),'AEO 2025 Table 11 Alt Trans'!R17)*10^6*10^6+SUMIFS('indusa - Alt Trans'!Y:Y,'indusa - Alt Trans'!$A:$A,$A16,'indusa - Alt Trans'!$B:$B,$B$21)*10^12*'Misc. Finished Goods Split'!$D14</f>
        <v>3.64152759490812E+16</v>
      </c>
      <c r="R7" s="18">
        <f>'AEO 2025 Table 24 Alt Trans'!V8*365*(('AEO 2025 Table 11 Alt Trans'!S13-'AEO 2025 Table 11 Alt Trans'!S18)*'AEO Table 69 Alt Trans'!V40+'AEO 2025 Table 11 Alt Trans'!S17*'AEO Table 69 Alt Trans'!V41)/SUM(('AEO 2025 Table 11 Alt Trans'!S13-'AEO 2025 Table 11 Alt Trans'!S18),'AEO 2025 Table 11 Alt Trans'!S17)*10^6*10^6+SUMIFS('indusa - Alt Trans'!Z:Z,'indusa - Alt Trans'!$A:$A,$A16,'indusa - Alt Trans'!$B:$B,$B$21)*10^12*'Misc. Finished Goods Split'!$D14</f>
        <v>3.630123381440372E+16</v>
      </c>
      <c r="S7" s="18">
        <f>'AEO 2025 Table 24 Alt Trans'!W8*365*(('AEO 2025 Table 11 Alt Trans'!T13-'AEO 2025 Table 11 Alt Trans'!T18)*'AEO Table 69 Alt Trans'!W40+'AEO 2025 Table 11 Alt Trans'!T17*'AEO Table 69 Alt Trans'!W41)/SUM(('AEO 2025 Table 11 Alt Trans'!T13-'AEO 2025 Table 11 Alt Trans'!T18),'AEO 2025 Table 11 Alt Trans'!T17)*10^6*10^6+SUMIFS('indusa - Alt Trans'!AA:AA,'indusa - Alt Trans'!$A:$A,$A16,'indusa - Alt Trans'!$B:$B,$B$21)*10^12*'Misc. Finished Goods Split'!$D14</f>
        <v>3.6193227270322744E+16</v>
      </c>
      <c r="T7" s="18">
        <f>'AEO 2025 Table 24 Alt Trans'!X8*365*(('AEO 2025 Table 11 Alt Trans'!U13-'AEO 2025 Table 11 Alt Trans'!U18)*'AEO Table 69 Alt Trans'!X40+'AEO 2025 Table 11 Alt Trans'!U17*'AEO Table 69 Alt Trans'!X41)/SUM(('AEO 2025 Table 11 Alt Trans'!U13-'AEO 2025 Table 11 Alt Trans'!U18),'AEO 2025 Table 11 Alt Trans'!U17)*10^6*10^6+SUMIFS('indusa - Alt Trans'!AB:AB,'indusa - Alt Trans'!$A:$A,$A16,'indusa - Alt Trans'!$B:$B,$B$21)*10^12*'Misc. Finished Goods Split'!$D14</f>
        <v>3.585860246455966E+16</v>
      </c>
      <c r="U7" s="18">
        <f>'AEO 2025 Table 24 Alt Trans'!Y8*365*(('AEO 2025 Table 11 Alt Trans'!V13-'AEO 2025 Table 11 Alt Trans'!V18)*'AEO Table 69 Alt Trans'!Y40+'AEO 2025 Table 11 Alt Trans'!V17*'AEO Table 69 Alt Trans'!Y41)/SUM(('AEO 2025 Table 11 Alt Trans'!V13-'AEO 2025 Table 11 Alt Trans'!V18),'AEO 2025 Table 11 Alt Trans'!V17)*10^6*10^6+SUMIFS('indusa - Alt Trans'!AC:AC,'indusa - Alt Trans'!$A:$A,$A16,'indusa - Alt Trans'!$B:$B,$B$21)*10^12*'Misc. Finished Goods Split'!$D14</f>
        <v>3.5991495781819144E+16</v>
      </c>
      <c r="V7" s="18">
        <f>'AEO 2025 Table 24 Alt Trans'!Z8*365*(('AEO 2025 Table 11 Alt Trans'!W13-'AEO 2025 Table 11 Alt Trans'!W18)*'AEO Table 69 Alt Trans'!Z40+'AEO 2025 Table 11 Alt Trans'!W17*'AEO Table 69 Alt Trans'!Z41)/SUM(('AEO 2025 Table 11 Alt Trans'!W13-'AEO 2025 Table 11 Alt Trans'!W18),'AEO 2025 Table 11 Alt Trans'!W17)*10^6*10^6+SUMIFS('indusa - Alt Trans'!AD:AD,'indusa - Alt Trans'!$A:$A,$A16,'indusa - Alt Trans'!$B:$B,$B$21)*10^12*'Misc. Finished Goods Split'!$D14</f>
        <v>3.6017763888506552E+16</v>
      </c>
      <c r="W7" s="18">
        <f>'AEO 2025 Table 24 Alt Trans'!AA8*365*(('AEO 2025 Table 11 Alt Trans'!X13-'AEO 2025 Table 11 Alt Trans'!X18)*'AEO Table 69 Alt Trans'!AA40+'AEO 2025 Table 11 Alt Trans'!X17*'AEO Table 69 Alt Trans'!AA41)/SUM(('AEO 2025 Table 11 Alt Trans'!X13-'AEO 2025 Table 11 Alt Trans'!X18),'AEO 2025 Table 11 Alt Trans'!X17)*10^6*10^6+SUMIFS('indusa - Alt Trans'!AE:AE,'indusa - Alt Trans'!$A:$A,$A16,'indusa - Alt Trans'!$B:$B,$B$21)*10^12*'Misc. Finished Goods Split'!$D14</f>
        <v>3.6151352957602944E+16</v>
      </c>
      <c r="X7" s="18">
        <f>'AEO 2025 Table 24 Alt Trans'!AB8*365*(('AEO 2025 Table 11 Alt Trans'!Y13-'AEO 2025 Table 11 Alt Trans'!Y18)*'AEO Table 69 Alt Trans'!AB40+'AEO 2025 Table 11 Alt Trans'!Y17*'AEO Table 69 Alt Trans'!AB41)/SUM(('AEO 2025 Table 11 Alt Trans'!Y13-'AEO 2025 Table 11 Alt Trans'!Y18),'AEO 2025 Table 11 Alt Trans'!Y17)*10^6*10^6+SUMIFS('indusa - Alt Trans'!AF:AF,'indusa - Alt Trans'!$A:$A,$A16,'indusa - Alt Trans'!$B:$B,$B$21)*10^12*'Misc. Finished Goods Split'!$D14</f>
        <v>3.6029564604853168E+16</v>
      </c>
      <c r="Y7" s="18">
        <f>'AEO 2025 Table 24 Alt Trans'!AC8*365*(('AEO 2025 Table 11 Alt Trans'!Z13-'AEO 2025 Table 11 Alt Trans'!Z18)*'AEO Table 69 Alt Trans'!AC40+'AEO 2025 Table 11 Alt Trans'!Z17*'AEO Table 69 Alt Trans'!AC41)/SUM(('AEO 2025 Table 11 Alt Trans'!Z13-'AEO 2025 Table 11 Alt Trans'!Z18),'AEO 2025 Table 11 Alt Trans'!Z17)*10^6*10^6+SUMIFS('indusa - Alt Trans'!AG:AG,'indusa - Alt Trans'!$A:$A,$A16,'indusa - Alt Trans'!$B:$B,$B$21)*10^12*'Misc. Finished Goods Split'!$D14</f>
        <v>3.5976400186860168E+16</v>
      </c>
      <c r="Z7" s="18">
        <f>'AEO 2025 Table 24 Alt Trans'!AD8*365*(('AEO 2025 Table 11 Alt Trans'!AA13-'AEO 2025 Table 11 Alt Trans'!AA18)*'AEO Table 69 Alt Trans'!AD40+'AEO 2025 Table 11 Alt Trans'!AA17*'AEO Table 69 Alt Trans'!AD41)/SUM(('AEO 2025 Table 11 Alt Trans'!AA13-'AEO 2025 Table 11 Alt Trans'!AA18),'AEO 2025 Table 11 Alt Trans'!AA17)*10^6*10^6+SUMIFS('indusa - Alt Trans'!AH:AH,'indusa - Alt Trans'!$A:$A,$A16,'indusa - Alt Trans'!$B:$B,$B$21)*10^12*'Misc. Finished Goods Split'!$D14</f>
        <v>3.601244810746644E+16</v>
      </c>
      <c r="AA7" s="18">
        <f>'AEO 2025 Table 24 Alt Trans'!AE8*365*(('AEO 2025 Table 11 Alt Trans'!AB13-'AEO 2025 Table 11 Alt Trans'!AB18)*'AEO Table 69 Alt Trans'!AE40+'AEO 2025 Table 11 Alt Trans'!AB17*'AEO Table 69 Alt Trans'!AE41)/SUM(('AEO 2025 Table 11 Alt Trans'!AB13-'AEO 2025 Table 11 Alt Trans'!AB18),'AEO 2025 Table 11 Alt Trans'!AB17)*10^6*10^6+SUMIFS('indusa - Alt Trans'!AI:AI,'indusa - Alt Trans'!$A:$A,$A16,'indusa - Alt Trans'!$B:$B,$B$21)*10^12*'Misc. Finished Goods Split'!$D14</f>
        <v>3.6020549701266304E+16</v>
      </c>
      <c r="AB7" s="18">
        <f>'AEO 2025 Table 24 Alt Trans'!AF8*365*(('AEO 2025 Table 11 Alt Trans'!AC13-'AEO 2025 Table 11 Alt Trans'!AC18)*'AEO Table 69 Alt Trans'!AF40+'AEO 2025 Table 11 Alt Trans'!AC17*'AEO Table 69 Alt Trans'!AF41)/SUM(('AEO 2025 Table 11 Alt Trans'!AC13-'AEO 2025 Table 11 Alt Trans'!AC18),'AEO 2025 Table 11 Alt Trans'!AC17)*10^6*10^6+SUMIFS('indusa - Alt Trans'!AJ:AJ,'indusa - Alt Trans'!$A:$A,$A16,'indusa - Alt Trans'!$B:$B,$B$21)*10^12*'Misc. Finished Goods Split'!$D14</f>
        <v>3.6206666028891488E+16</v>
      </c>
    </row>
    <row r="9" spans="1:28" x14ac:dyDescent="0.25">
      <c r="A9" t="s">
        <v>2377</v>
      </c>
      <c r="B9" s="18">
        <f>SUM('AEO 2025 Table 24 Alt Trans'!F13:F15)*10^12</f>
        <v>1848139001000000</v>
      </c>
      <c r="C9" s="18">
        <f>SUM('AEO 2025 Table 24 Alt Trans'!G13:G15)*10^12</f>
        <v>1871139001000000</v>
      </c>
      <c r="D9" s="18">
        <f>SUM('AEO 2025 Table 24 Alt Trans'!H13:H15)*10^12</f>
        <v>1815497390000000</v>
      </c>
      <c r="E9" s="18">
        <f>SUM('AEO 2025 Table 24 Alt Trans'!I13:I15)*10^12</f>
        <v>1799736658000000</v>
      </c>
      <c r="F9" s="18">
        <f>SUM('AEO 2025 Table 24 Alt Trans'!J13:J15)*10^12</f>
        <v>1859340517000000</v>
      </c>
      <c r="G9" s="18">
        <f>SUM('AEO 2025 Table 24 Alt Trans'!K13:K15)*10^12</f>
        <v>1867200419000000</v>
      </c>
      <c r="H9" s="18">
        <f>SUM('AEO 2025 Table 24 Alt Trans'!L13:L15)*10^12</f>
        <v>1867556278000000</v>
      </c>
      <c r="I9" s="18">
        <f>SUM('AEO 2025 Table 24 Alt Trans'!M13:M15)*10^12</f>
        <v>1882936357000000</v>
      </c>
      <c r="J9" s="18">
        <f>SUM('AEO 2025 Table 24 Alt Trans'!N13:N15)*10^12</f>
        <v>1902706780000000</v>
      </c>
      <c r="K9" s="18">
        <f>SUM('AEO 2025 Table 24 Alt Trans'!O13:O15)*10^12</f>
        <v>1892659109999999.8</v>
      </c>
      <c r="L9" s="18">
        <f>SUM('AEO 2025 Table 24 Alt Trans'!P13:P15)*10^12</f>
        <v>1913982033000000</v>
      </c>
      <c r="M9" s="18">
        <f>SUM('AEO 2025 Table 24 Alt Trans'!Q13:Q15)*10^12</f>
        <v>1909698921999999.8</v>
      </c>
      <c r="N9" s="18">
        <f>SUM('AEO 2025 Table 24 Alt Trans'!R13:R15)*10^12</f>
        <v>1922292469000000.3</v>
      </c>
      <c r="O9" s="18">
        <f>SUM('AEO 2025 Table 24 Alt Trans'!S13:S15)*10^12</f>
        <v>1930341506000000.3</v>
      </c>
      <c r="P9" s="18">
        <f>SUM('AEO 2025 Table 24 Alt Trans'!T13:T15)*10^12</f>
        <v>1927829891999999.8</v>
      </c>
      <c r="Q9" s="18">
        <f>SUM('AEO 2025 Table 24 Alt Trans'!U13:U15)*10^12</f>
        <v>1940713779000000</v>
      </c>
      <c r="R9" s="18">
        <f>SUM('AEO 2025 Table 24 Alt Trans'!V13:V15)*10^12</f>
        <v>1942192497000000</v>
      </c>
      <c r="S9" s="18">
        <f>SUM('AEO 2025 Table 24 Alt Trans'!W13:W15)*10^12</f>
        <v>1936629555000000.3</v>
      </c>
      <c r="T9" s="18">
        <f>SUM('AEO 2025 Table 24 Alt Trans'!X13:X15)*10^12</f>
        <v>1917901365000000</v>
      </c>
      <c r="U9" s="18">
        <f>SUM('AEO 2025 Table 24 Alt Trans'!Y13:Y15)*10^12</f>
        <v>1931242337000000</v>
      </c>
      <c r="V9" s="18">
        <f>SUM('AEO 2025 Table 24 Alt Trans'!Z13:Z15)*10^12</f>
        <v>1927721662000000</v>
      </c>
      <c r="W9" s="18">
        <f>SUM('AEO 2025 Table 24 Alt Trans'!AA13:AA15)*10^12</f>
        <v>1936057210999999.8</v>
      </c>
      <c r="X9" s="18">
        <f>SUM('AEO 2025 Table 24 Alt Trans'!AB13:AB15)*10^12</f>
        <v>1929567244000000</v>
      </c>
      <c r="Y9" s="18">
        <f>SUM('AEO 2025 Table 24 Alt Trans'!AC13:AC15)*10^12</f>
        <v>1925064301000000</v>
      </c>
      <c r="Z9" s="18">
        <f>SUM('AEO 2025 Table 24 Alt Trans'!AD13:AD15)*10^12</f>
        <v>1923385686000000</v>
      </c>
      <c r="AA9" s="18">
        <f>SUM('AEO 2025 Table 24 Alt Trans'!AE13:AE15)*10^12</f>
        <v>1918533604000000</v>
      </c>
      <c r="AB9" s="18">
        <f>SUM('AEO 2025 Table 24 Alt Trans'!AF13:AF15)*10^12</f>
        <v>1926589051000000.3</v>
      </c>
    </row>
    <row r="10" spans="1:28" x14ac:dyDescent="0.25">
      <c r="A10" t="s">
        <v>2380</v>
      </c>
      <c r="B10" s="18">
        <f>B7-B9</f>
        <v>3.3980960826179144E+16</v>
      </c>
      <c r="C10" s="18">
        <f t="shared" ref="C10:AB10" si="0">C7-C9</f>
        <v>3.3592866421920088E+16</v>
      </c>
      <c r="D10" s="18">
        <f t="shared" si="0"/>
        <v>3.3661776836221136E+16</v>
      </c>
      <c r="E10" s="18">
        <f t="shared" si="0"/>
        <v>3.3619281782178588E+16</v>
      </c>
      <c r="F10" s="18">
        <f t="shared" si="0"/>
        <v>3.3846555740516816E+16</v>
      </c>
      <c r="G10" s="18">
        <f t="shared" si="0"/>
        <v>3.4146467052673132E+16</v>
      </c>
      <c r="H10" s="18">
        <f t="shared" si="0"/>
        <v>3.4188745561752672E+16</v>
      </c>
      <c r="I10" s="18">
        <f t="shared" si="0"/>
        <v>3.45470214430098E+16</v>
      </c>
      <c r="J10" s="18">
        <f t="shared" si="0"/>
        <v>3.46368959858124E+16</v>
      </c>
      <c r="K10" s="18">
        <f t="shared" si="0"/>
        <v>3.4465950433879096E+16</v>
      </c>
      <c r="L10" s="18">
        <f t="shared" si="0"/>
        <v>3.458357687640632E+16</v>
      </c>
      <c r="M10" s="18">
        <f t="shared" si="0"/>
        <v>3.4468791295104248E+16</v>
      </c>
      <c r="N10" s="18">
        <f t="shared" si="0"/>
        <v>3.4362198079125832E+16</v>
      </c>
      <c r="O10" s="18">
        <f t="shared" si="0"/>
        <v>3.421601592815168E+16</v>
      </c>
      <c r="P10" s="18">
        <f t="shared" si="0"/>
        <v>3.4253275300480656E+16</v>
      </c>
      <c r="Q10" s="18">
        <f t="shared" si="0"/>
        <v>3.44745621700812E+16</v>
      </c>
      <c r="R10" s="18">
        <f t="shared" si="0"/>
        <v>3.435904131740372E+16</v>
      </c>
      <c r="S10" s="18">
        <f t="shared" si="0"/>
        <v>3.4256597715322744E+16</v>
      </c>
      <c r="T10" s="18">
        <f t="shared" si="0"/>
        <v>3.394070109955966E+16</v>
      </c>
      <c r="U10" s="18">
        <f t="shared" si="0"/>
        <v>3.4060253444819144E+16</v>
      </c>
      <c r="V10" s="18">
        <f t="shared" si="0"/>
        <v>3.4090042226506552E+16</v>
      </c>
      <c r="W10" s="18">
        <f t="shared" si="0"/>
        <v>3.4215295746602944E+16</v>
      </c>
      <c r="X10" s="18">
        <f t="shared" si="0"/>
        <v>3.4099997360853168E+16</v>
      </c>
      <c r="Y10" s="18">
        <f t="shared" si="0"/>
        <v>3.4051335885860168E+16</v>
      </c>
      <c r="Z10" s="18">
        <f t="shared" si="0"/>
        <v>3.408906242146644E+16</v>
      </c>
      <c r="AA10" s="18">
        <f t="shared" si="0"/>
        <v>3.4102016097266304E+16</v>
      </c>
      <c r="AB10" s="18">
        <f t="shared" si="0"/>
        <v>3.4280076977891488E+16</v>
      </c>
    </row>
    <row r="11" spans="1:28" x14ac:dyDescent="0.25">
      <c r="B11" s="18"/>
      <c r="C11" s="18"/>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spans="1:28" x14ac:dyDescent="0.25">
      <c r="A12" t="s">
        <v>2381</v>
      </c>
      <c r="B12" s="377">
        <f>B9/B7</f>
        <v>5.1582066251021012E-2</v>
      </c>
      <c r="C12" s="377">
        <f t="shared" ref="C12:AB12" si="1">C9/C7</f>
        <v>5.2761637572689368E-2</v>
      </c>
      <c r="D12" s="377">
        <f t="shared" si="1"/>
        <v>5.1173530932040204E-2</v>
      </c>
      <c r="E12" s="377">
        <f t="shared" si="1"/>
        <v>5.0812719755057259E-2</v>
      </c>
      <c r="F12" s="377">
        <f t="shared" si="1"/>
        <v>5.2073766853242651E-2</v>
      </c>
      <c r="G12" s="377">
        <f t="shared" si="1"/>
        <v>5.1846994490873863E-2</v>
      </c>
      <c r="H12" s="377">
        <f t="shared" si="1"/>
        <v>5.1795558132947186E-2</v>
      </c>
      <c r="I12" s="377">
        <f t="shared" si="1"/>
        <v>5.1686481970053051E-2</v>
      </c>
      <c r="J12" s="377">
        <f t="shared" si="1"/>
        <v>5.2072453885027785E-2</v>
      </c>
      <c r="K12" s="377">
        <f t="shared" si="1"/>
        <v>5.205532152476456E-2</v>
      </c>
      <c r="L12" s="377">
        <f t="shared" si="1"/>
        <v>5.24413711544615E-2</v>
      </c>
      <c r="M12" s="377">
        <f t="shared" si="1"/>
        <v>5.2495277033297753E-2</v>
      </c>
      <c r="N12" s="377">
        <f t="shared" si="1"/>
        <v>5.2978350803916427E-2</v>
      </c>
      <c r="O12" s="377">
        <f t="shared" si="1"/>
        <v>5.3403486354511101E-2</v>
      </c>
      <c r="P12" s="377">
        <f t="shared" si="1"/>
        <v>5.3282780659797295E-2</v>
      </c>
      <c r="Q12" s="377">
        <f t="shared" si="1"/>
        <v>5.3293946796219911E-2</v>
      </c>
      <c r="R12" s="377">
        <f t="shared" si="1"/>
        <v>5.3502107033876367E-2</v>
      </c>
      <c r="S12" s="377">
        <f t="shared" si="1"/>
        <v>5.3508064935341444E-2</v>
      </c>
      <c r="T12" s="377">
        <f t="shared" si="1"/>
        <v>5.3485111888995969E-2</v>
      </c>
      <c r="U12" s="377">
        <f t="shared" si="1"/>
        <v>5.3658296079363108E-2</v>
      </c>
      <c r="V12" s="377">
        <f t="shared" si="1"/>
        <v>5.3521414265674208E-2</v>
      </c>
      <c r="W12" s="377">
        <f t="shared" si="1"/>
        <v>5.3554211740582454E-2</v>
      </c>
      <c r="X12" s="377">
        <f t="shared" si="1"/>
        <v>5.3555108566038241E-2</v>
      </c>
      <c r="Y12" s="377">
        <f t="shared" si="1"/>
        <v>5.3509086262140827E-2</v>
      </c>
      <c r="Z12" s="377">
        <f t="shared" si="1"/>
        <v>5.3408912392191012E-2</v>
      </c>
      <c r="AA12" s="377">
        <f t="shared" si="1"/>
        <v>5.3262196715797315E-2</v>
      </c>
      <c r="AB12" s="377">
        <f t="shared" si="1"/>
        <v>5.3210893526144006E-2</v>
      </c>
    </row>
    <row r="15" spans="1:28" x14ac:dyDescent="0.25">
      <c r="A15" s="379" t="s">
        <v>2372</v>
      </c>
      <c r="B15" s="378"/>
      <c r="C15" s="378"/>
      <c r="D15" s="378"/>
      <c r="E15" s="378"/>
      <c r="F15" s="378"/>
      <c r="G15" s="378"/>
      <c r="H15" s="378"/>
      <c r="I15" s="378"/>
      <c r="J15" s="378"/>
      <c r="K15" s="378"/>
      <c r="L15" s="378"/>
      <c r="M15" s="378"/>
      <c r="N15" s="378"/>
      <c r="O15" s="378"/>
      <c r="P15" s="378"/>
      <c r="Q15" s="378"/>
      <c r="R15" s="378"/>
    </row>
    <row r="16" spans="1:28" x14ac:dyDescent="0.25">
      <c r="A16" t="s">
        <v>2374</v>
      </c>
    </row>
    <row r="17" spans="1:7" x14ac:dyDescent="0.25">
      <c r="A17" t="s">
        <v>2375</v>
      </c>
    </row>
    <row r="19" spans="1:7" x14ac:dyDescent="0.25">
      <c r="A19" s="30" t="s">
        <v>2000</v>
      </c>
    </row>
    <row r="20" spans="1:7" x14ac:dyDescent="0.25">
      <c r="A20" s="1" t="s">
        <v>2364</v>
      </c>
    </row>
    <row r="21" spans="1:7" x14ac:dyDescent="0.25">
      <c r="B21" s="195">
        <v>2020</v>
      </c>
      <c r="C21" s="195">
        <v>2021</v>
      </c>
      <c r="D21" s="195">
        <v>2022</v>
      </c>
      <c r="E21" s="195">
        <v>2023</v>
      </c>
      <c r="F21" s="195">
        <v>2024</v>
      </c>
      <c r="G21" s="195"/>
    </row>
    <row r="22" spans="1:7" x14ac:dyDescent="0.25">
      <c r="A22" t="s">
        <v>2001</v>
      </c>
      <c r="B22" s="196">
        <v>3.4</v>
      </c>
      <c r="C22" s="196">
        <v>5</v>
      </c>
      <c r="D22" s="196">
        <v>5.2</v>
      </c>
      <c r="E22" s="196">
        <v>5.5</v>
      </c>
      <c r="F22" s="196">
        <v>5.5</v>
      </c>
      <c r="G22" s="195"/>
    </row>
    <row r="24" spans="1:7" x14ac:dyDescent="0.25">
      <c r="A24" s="30" t="s">
        <v>2362</v>
      </c>
    </row>
    <row r="25" spans="1:7" x14ac:dyDescent="0.25">
      <c r="A25" s="1" t="s">
        <v>2361</v>
      </c>
    </row>
    <row r="26" spans="1:7" x14ac:dyDescent="0.25">
      <c r="A26" t="s">
        <v>764</v>
      </c>
    </row>
    <row r="27" spans="1:7" x14ac:dyDescent="0.25">
      <c r="A27">
        <v>5.3060000000000003E-2</v>
      </c>
    </row>
    <row r="29" spans="1:7" x14ac:dyDescent="0.25">
      <c r="A29" t="s">
        <v>2363</v>
      </c>
    </row>
    <row r="30" spans="1:7" x14ac:dyDescent="0.25">
      <c r="A30" s="18">
        <f>G60*10^9</f>
        <v>1984282714845.6118</v>
      </c>
      <c r="B30" t="s">
        <v>2360</v>
      </c>
    </row>
    <row r="31" spans="1:7" x14ac:dyDescent="0.25">
      <c r="A31" s="18">
        <f>A30/A27</f>
        <v>37396960325020.953</v>
      </c>
      <c r="B31" t="s">
        <v>2359</v>
      </c>
    </row>
    <row r="33" spans="1:32" x14ac:dyDescent="0.25">
      <c r="A33" s="1" t="s">
        <v>2383</v>
      </c>
    </row>
    <row r="34" spans="1:32" x14ac:dyDescent="0.25">
      <c r="B34" s="195">
        <v>2020</v>
      </c>
      <c r="C34" s="195">
        <v>2021</v>
      </c>
      <c r="D34" s="195">
        <v>2022</v>
      </c>
      <c r="E34" s="195">
        <v>2023</v>
      </c>
      <c r="F34" s="195">
        <v>2024</v>
      </c>
    </row>
    <row r="35" spans="1:32" x14ac:dyDescent="0.25">
      <c r="A35" t="s">
        <v>2001</v>
      </c>
      <c r="B35" s="18">
        <f>$A$31*B22/$C$22</f>
        <v>25429933021014.246</v>
      </c>
      <c r="C35" s="18">
        <f>$A$31*C22/$C$22</f>
        <v>37396960325020.953</v>
      </c>
      <c r="D35" s="18">
        <f>$A$31*D22/$C$22</f>
        <v>38892838738021.797</v>
      </c>
      <c r="E35" s="18">
        <f>$A$31*E22/$C$22</f>
        <v>41136656357523.047</v>
      </c>
      <c r="F35" s="18">
        <f>$A$31*F22/$C$22</f>
        <v>41136656357523.047</v>
      </c>
    </row>
    <row r="37" spans="1:32" x14ac:dyDescent="0.25">
      <c r="A37" s="1" t="s">
        <v>2365</v>
      </c>
    </row>
    <row r="39" spans="1:32" x14ac:dyDescent="0.25">
      <c r="B39">
        <v>2020</v>
      </c>
      <c r="C39">
        <v>2021</v>
      </c>
      <c r="D39">
        <v>2022</v>
      </c>
      <c r="E39">
        <v>2023</v>
      </c>
      <c r="F39">
        <v>2024</v>
      </c>
      <c r="G39">
        <v>2025</v>
      </c>
      <c r="H39">
        <v>2026</v>
      </c>
      <c r="I39">
        <v>2027</v>
      </c>
      <c r="J39">
        <v>2028</v>
      </c>
      <c r="K39">
        <v>2029</v>
      </c>
      <c r="L39">
        <v>2030</v>
      </c>
      <c r="M39">
        <v>2031</v>
      </c>
      <c r="N39">
        <v>2032</v>
      </c>
      <c r="O39">
        <v>2033</v>
      </c>
      <c r="P39">
        <v>2034</v>
      </c>
      <c r="Q39">
        <v>2035</v>
      </c>
      <c r="R39">
        <v>2036</v>
      </c>
      <c r="S39">
        <v>2037</v>
      </c>
      <c r="T39">
        <v>2038</v>
      </c>
      <c r="U39">
        <v>2039</v>
      </c>
      <c r="V39">
        <v>2040</v>
      </c>
      <c r="W39">
        <v>2041</v>
      </c>
      <c r="X39">
        <v>2042</v>
      </c>
      <c r="Y39">
        <v>2043</v>
      </c>
      <c r="Z39">
        <v>2044</v>
      </c>
      <c r="AA39">
        <v>2045</v>
      </c>
      <c r="AB39">
        <v>2046</v>
      </c>
      <c r="AC39">
        <v>2047</v>
      </c>
      <c r="AD39">
        <v>2048</v>
      </c>
      <c r="AE39">
        <v>2049</v>
      </c>
      <c r="AF39">
        <v>2050</v>
      </c>
    </row>
    <row r="40" spans="1:32" x14ac:dyDescent="0.25">
      <c r="A40" t="s">
        <v>2382</v>
      </c>
      <c r="B40" s="18">
        <f t="shared" ref="B40:E40" si="2">B35</f>
        <v>25429933021014.246</v>
      </c>
      <c r="C40" s="18">
        <f t="shared" si="2"/>
        <v>37396960325020.953</v>
      </c>
      <c r="D40" s="18">
        <f t="shared" si="2"/>
        <v>38892838738021.797</v>
      </c>
      <c r="E40" s="18">
        <f t="shared" si="2"/>
        <v>41136656357523.047</v>
      </c>
      <c r="F40" s="18">
        <f>F35</f>
        <v>41136656357523.047</v>
      </c>
      <c r="G40" s="18">
        <f>F40*'indusa - High Cost'!K2171/'indusa - High Cost'!J2171</f>
        <v>42031156837423.539</v>
      </c>
      <c r="H40" s="18">
        <f>G40*'indusa - High Cost'!L2171/'indusa - High Cost'!K2171</f>
        <v>42943340012564.047</v>
      </c>
      <c r="I40" s="18">
        <f>H40*'indusa - High Cost'!M2171/'indusa - High Cost'!L2171</f>
        <v>43871986386721.125</v>
      </c>
      <c r="J40" s="18">
        <f>I40*'indusa - High Cost'!N2171/'indusa - High Cost'!M2171</f>
        <v>44812827723112.711</v>
      </c>
      <c r="K40" s="18">
        <f>J40*'indusa - High Cost'!O2171/'indusa - High Cost'!N2171</f>
        <v>45763425029291.891</v>
      </c>
      <c r="L40" s="18">
        <f>K40*'indusa - High Cost'!P2171/'indusa - High Cost'!O2171</f>
        <v>46720729564700.047</v>
      </c>
      <c r="M40" s="18">
        <f>L40*'indusa - High Cost'!Q2171/'indusa - High Cost'!P2171</f>
        <v>47679863344443.375</v>
      </c>
      <c r="N40" s="18">
        <f>M40*'indusa - High Cost'!R2171/'indusa - High Cost'!Q2171</f>
        <v>48634119139292.906</v>
      </c>
      <c r="O40" s="18">
        <f>N40*'indusa - High Cost'!S2171/'indusa - High Cost'!R2171</f>
        <v>49586545689807.258</v>
      </c>
      <c r="P40" s="18">
        <f>O40*'indusa - High Cost'!T2171/'indusa - High Cost'!S2171</f>
        <v>50532874759204.367</v>
      </c>
      <c r="Q40" s="18">
        <f>P40*'indusa - High Cost'!U2171/'indusa - High Cost'!T2171</f>
        <v>51467008866366.977</v>
      </c>
      <c r="R40" s="18">
        <f>Q40*'indusa - High Cost'!V2171/'indusa - High Cost'!U2171</f>
        <v>52387728515071.641</v>
      </c>
      <c r="S40" s="18">
        <f>R40*'indusa - High Cost'!W2171/'indusa - High Cost'!V2171</f>
        <v>53311496904334.93</v>
      </c>
      <c r="T40" s="18">
        <f>S40*'indusa - High Cost'!X2171/'indusa - High Cost'!W2171</f>
        <v>54262703958625.836</v>
      </c>
      <c r="U40" s="18">
        <f>T40*'indusa - High Cost'!Y2171/'indusa - High Cost'!X2171</f>
        <v>55239520433609.188</v>
      </c>
      <c r="V40" s="18">
        <f>U40*'indusa - High Cost'!Z2171/'indusa - High Cost'!Y2171</f>
        <v>56238897588726.367</v>
      </c>
      <c r="W40" s="18">
        <f>V40*'indusa - High Cost'!AA2171/'indusa - High Cost'!Z2171</f>
        <v>57255347690971.844</v>
      </c>
      <c r="X40" s="18">
        <f>W40*'indusa - High Cost'!AB2171/'indusa - High Cost'!AA2171</f>
        <v>58294968221462.859</v>
      </c>
      <c r="Y40" s="18">
        <f>X40*'indusa - High Cost'!AC2171/'indusa - High Cost'!AB2171</f>
        <v>59356539683975.984</v>
      </c>
      <c r="Z40" s="18">
        <f>Y40*'indusa - High Cost'!AD2171/'indusa - High Cost'!AC2171</f>
        <v>60438232834176.031</v>
      </c>
      <c r="AA40" s="18">
        <f>Z40*'indusa - High Cost'!AE2171/'indusa - High Cost'!AD2171</f>
        <v>61542486664509.891</v>
      </c>
      <c r="AB40" s="18">
        <f>AA40*'indusa - High Cost'!AF2171/'indusa - High Cost'!AE2171</f>
        <v>62666252434418.961</v>
      </c>
      <c r="AC40" s="18">
        <f>AB40*'indusa - High Cost'!AG2171/'indusa - High Cost'!AF2171</f>
        <v>63810749640126.664</v>
      </c>
      <c r="AD40" s="18">
        <f>AC40*'indusa - High Cost'!AH2171/'indusa - High Cost'!AG2171</f>
        <v>64968051556180.602</v>
      </c>
      <c r="AE40" s="18">
        <f>AD40*'indusa - High Cost'!AI2171/'indusa - High Cost'!AH2171</f>
        <v>66144865411809.727</v>
      </c>
      <c r="AF40" s="18">
        <f>AE40*'indusa - High Cost'!AJ2171/'indusa - High Cost'!AI2171</f>
        <v>67343020451349.242</v>
      </c>
    </row>
    <row r="41" spans="1:32" x14ac:dyDescent="0.25">
      <c r="B41" s="377"/>
      <c r="C41" s="377"/>
      <c r="D41" s="377"/>
      <c r="E41" s="377"/>
      <c r="F41" s="377"/>
      <c r="G41" s="377"/>
      <c r="H41" s="377"/>
      <c r="I41" s="377"/>
      <c r="J41" s="377"/>
      <c r="K41" s="377"/>
      <c r="L41" s="377"/>
      <c r="M41" s="377"/>
      <c r="N41" s="377"/>
      <c r="O41" s="377"/>
      <c r="P41" s="377"/>
      <c r="Q41" s="377"/>
      <c r="R41" s="377"/>
      <c r="S41" s="377"/>
      <c r="T41" s="377"/>
      <c r="U41" s="377"/>
      <c r="V41" s="377"/>
      <c r="W41" s="377"/>
      <c r="X41" s="377"/>
      <c r="Y41" s="377"/>
      <c r="Z41" s="377"/>
      <c r="AA41" s="377"/>
      <c r="AB41" s="377"/>
      <c r="AC41" s="377"/>
      <c r="AD41" s="377"/>
      <c r="AE41" s="377"/>
      <c r="AF41" s="377"/>
    </row>
    <row r="43" spans="1:32" x14ac:dyDescent="0.25">
      <c r="A43" s="1" t="s">
        <v>2366</v>
      </c>
    </row>
    <row r="44" spans="1:32" x14ac:dyDescent="0.25">
      <c r="A44" t="s">
        <v>2367</v>
      </c>
      <c r="B44" t="s">
        <v>2369</v>
      </c>
      <c r="C44" s="37">
        <v>415</v>
      </c>
      <c r="D44" t="s">
        <v>2368</v>
      </c>
    </row>
    <row r="45" spans="1:32" x14ac:dyDescent="0.25">
      <c r="A45" t="s">
        <v>2370</v>
      </c>
      <c r="B45" t="s">
        <v>2369</v>
      </c>
      <c r="C45" s="37">
        <v>415</v>
      </c>
      <c r="D45" t="s">
        <v>2368</v>
      </c>
      <c r="E45" s="18"/>
      <c r="F45" s="18"/>
      <c r="H45" s="377">
        <f>C46/C44</f>
        <v>7.4698795180722893E-2</v>
      </c>
    </row>
    <row r="46" spans="1:32" x14ac:dyDescent="0.25">
      <c r="A46" t="s">
        <v>2371</v>
      </c>
      <c r="B46" t="s">
        <v>2369</v>
      </c>
      <c r="C46" s="37">
        <v>31</v>
      </c>
      <c r="D46" t="s">
        <v>2368</v>
      </c>
    </row>
    <row r="48" spans="1:32" ht="15.75" x14ac:dyDescent="0.25">
      <c r="A48" s="401" t="s">
        <v>2009</v>
      </c>
      <c r="B48" s="401"/>
      <c r="C48" s="401"/>
      <c r="D48" s="401"/>
      <c r="E48" s="401"/>
      <c r="F48" s="401"/>
      <c r="G48" s="198"/>
      <c r="H48" s="198"/>
      <c r="I48" s="198"/>
      <c r="J48" s="198"/>
      <c r="K48" s="198"/>
      <c r="L48" s="199" t="s">
        <v>2010</v>
      </c>
    </row>
    <row r="49" spans="1:16" ht="17.25" x14ac:dyDescent="0.25">
      <c r="A49" s="200" t="s">
        <v>2011</v>
      </c>
      <c r="B49" s="201"/>
      <c r="C49" s="201"/>
      <c r="D49" s="201"/>
      <c r="E49" s="201"/>
      <c r="F49" s="201"/>
      <c r="G49" s="198"/>
      <c r="H49" s="198"/>
      <c r="I49" s="198"/>
      <c r="J49" s="198"/>
      <c r="K49" s="198"/>
      <c r="L49" s="199" t="s">
        <v>2012</v>
      </c>
    </row>
    <row r="50" spans="1:16" ht="15.75" x14ac:dyDescent="0.25">
      <c r="A50" s="200" t="s">
        <v>2013</v>
      </c>
      <c r="B50" s="201"/>
      <c r="C50" s="201"/>
      <c r="D50" s="201"/>
      <c r="E50" s="201"/>
      <c r="F50" s="201"/>
      <c r="G50" s="198"/>
      <c r="H50" s="198"/>
      <c r="I50" s="198"/>
      <c r="J50" s="198"/>
      <c r="K50" s="199"/>
      <c r="L50" s="199" t="s">
        <v>2014</v>
      </c>
    </row>
    <row r="51" spans="1:16" x14ac:dyDescent="0.25">
      <c r="A51" s="202"/>
      <c r="B51" s="203"/>
      <c r="C51" s="204"/>
      <c r="D51" s="205"/>
      <c r="E51" s="205"/>
      <c r="F51" s="206"/>
      <c r="G51" s="206"/>
      <c r="H51" s="206"/>
      <c r="I51" s="205"/>
      <c r="J51" s="205"/>
      <c r="K51" s="206"/>
      <c r="L51" s="206"/>
    </row>
    <row r="52" spans="1:16" x14ac:dyDescent="0.25">
      <c r="A52" s="207" t="s">
        <v>2015</v>
      </c>
      <c r="B52" s="402" t="s">
        <v>2016</v>
      </c>
      <c r="C52" s="403"/>
      <c r="D52" s="402" t="s">
        <v>2017</v>
      </c>
      <c r="E52" s="404"/>
      <c r="F52" s="403"/>
      <c r="G52" s="402" t="s">
        <v>2018</v>
      </c>
      <c r="H52" s="404"/>
      <c r="I52" s="404"/>
      <c r="J52" s="404"/>
      <c r="K52" s="404"/>
      <c r="L52" s="403"/>
    </row>
    <row r="53" spans="1:16" x14ac:dyDescent="0.25">
      <c r="A53" s="208" t="s">
        <v>2019</v>
      </c>
      <c r="B53" s="405" t="s">
        <v>2020</v>
      </c>
      <c r="C53" s="406"/>
      <c r="D53" s="409" t="s">
        <v>2021</v>
      </c>
      <c r="E53" s="409" t="s">
        <v>2022</v>
      </c>
      <c r="F53" s="409" t="s">
        <v>2023</v>
      </c>
      <c r="G53" s="393" t="s">
        <v>2021</v>
      </c>
      <c r="H53" s="394"/>
      <c r="I53" s="393" t="s">
        <v>2022</v>
      </c>
      <c r="J53" s="394"/>
      <c r="K53" s="393" t="s">
        <v>2023</v>
      </c>
      <c r="L53" s="394"/>
    </row>
    <row r="54" spans="1:16" ht="28.5" x14ac:dyDescent="0.25">
      <c r="A54" s="208"/>
      <c r="B54" s="407"/>
      <c r="C54" s="408"/>
      <c r="D54" s="410"/>
      <c r="E54" s="410"/>
      <c r="F54" s="410"/>
      <c r="G54" s="209" t="s">
        <v>2024</v>
      </c>
      <c r="H54" s="210" t="s">
        <v>2025</v>
      </c>
      <c r="I54" s="209" t="s">
        <v>2024</v>
      </c>
      <c r="J54" s="210" t="s">
        <v>2025</v>
      </c>
      <c r="K54" s="209" t="s">
        <v>2024</v>
      </c>
      <c r="L54" s="211" t="s">
        <v>2025</v>
      </c>
    </row>
    <row r="55" spans="1:16" ht="15.75" thickBot="1" x14ac:dyDescent="0.3">
      <c r="A55" s="212"/>
      <c r="B55" s="213" t="s">
        <v>2026</v>
      </c>
      <c r="C55" s="214" t="s">
        <v>2027</v>
      </c>
      <c r="D55" s="395" t="s">
        <v>2028</v>
      </c>
      <c r="E55" s="396"/>
      <c r="F55" s="397"/>
      <c r="G55" s="398" t="s">
        <v>2027</v>
      </c>
      <c r="H55" s="399"/>
      <c r="I55" s="399"/>
      <c r="J55" s="399"/>
      <c r="K55" s="399"/>
      <c r="L55" s="400"/>
      <c r="P55" s="18"/>
    </row>
    <row r="56" spans="1:16" ht="15.75" thickTop="1" x14ac:dyDescent="0.25">
      <c r="A56" s="215" t="s">
        <v>2029</v>
      </c>
      <c r="B56" s="216" t="s">
        <v>2030</v>
      </c>
      <c r="C56" s="216" t="s">
        <v>2030</v>
      </c>
      <c r="D56" s="216" t="s">
        <v>2030</v>
      </c>
      <c r="E56" s="216" t="s">
        <v>2030</v>
      </c>
      <c r="F56" s="216" t="s">
        <v>2030</v>
      </c>
      <c r="G56" s="217">
        <v>46181.590037311325</v>
      </c>
      <c r="H56" s="217" t="s">
        <v>2031</v>
      </c>
      <c r="I56" s="217">
        <v>0.73162231136787004</v>
      </c>
      <c r="J56" s="217" t="s">
        <v>2032</v>
      </c>
      <c r="K56" s="217" t="s">
        <v>2033</v>
      </c>
      <c r="L56" s="217" t="s">
        <v>2034</v>
      </c>
      <c r="P56" s="18"/>
    </row>
    <row r="57" spans="1:16" x14ac:dyDescent="0.25">
      <c r="A57" s="218" t="s">
        <v>2035</v>
      </c>
      <c r="B57" s="216" t="s">
        <v>2030</v>
      </c>
      <c r="C57" s="216" t="s">
        <v>2030</v>
      </c>
      <c r="D57" s="216" t="s">
        <v>2030</v>
      </c>
      <c r="E57" s="216" t="s">
        <v>2030</v>
      </c>
      <c r="F57" s="216" t="s">
        <v>2030</v>
      </c>
      <c r="G57" s="217">
        <v>41656.176429946769</v>
      </c>
      <c r="H57" s="217" t="s">
        <v>2036</v>
      </c>
      <c r="I57" s="217">
        <v>0.29271955907428998</v>
      </c>
      <c r="J57" s="217" t="s">
        <v>2032</v>
      </c>
      <c r="K57" s="216" t="s">
        <v>2030</v>
      </c>
      <c r="L57" s="216" t="s">
        <v>2030</v>
      </c>
      <c r="P57" s="18"/>
    </row>
    <row r="58" spans="1:16" x14ac:dyDescent="0.25">
      <c r="A58" s="219" t="s">
        <v>2037</v>
      </c>
      <c r="B58" s="220" t="s">
        <v>2038</v>
      </c>
      <c r="C58" s="220">
        <v>57306.859768699193</v>
      </c>
      <c r="D58" s="217">
        <v>9.6273492377170006E-2</v>
      </c>
      <c r="E58" s="217" t="s">
        <v>2033</v>
      </c>
      <c r="F58" s="216" t="s">
        <v>2030</v>
      </c>
      <c r="G58" s="220">
        <v>5517.1315271011526</v>
      </c>
      <c r="H58" s="220" t="s">
        <v>2036</v>
      </c>
      <c r="I58" s="220" t="s">
        <v>2033</v>
      </c>
      <c r="J58" s="220" t="s">
        <v>2033</v>
      </c>
      <c r="K58" s="216" t="s">
        <v>2030</v>
      </c>
      <c r="L58" s="216" t="s">
        <v>2030</v>
      </c>
      <c r="P58" s="18"/>
    </row>
    <row r="59" spans="1:16" x14ac:dyDescent="0.25">
      <c r="A59" s="219" t="s">
        <v>2039</v>
      </c>
      <c r="B59" s="220" t="s">
        <v>2040</v>
      </c>
      <c r="C59" s="220">
        <v>22246.358400000001</v>
      </c>
      <c r="D59" s="217">
        <v>0.32078687264106998</v>
      </c>
      <c r="E59" s="217" t="s">
        <v>2033</v>
      </c>
      <c r="F59" s="216" t="s">
        <v>2030</v>
      </c>
      <c r="G59" s="220">
        <v>7136.3397387883506</v>
      </c>
      <c r="H59" s="220" t="s">
        <v>2036</v>
      </c>
      <c r="I59" s="220" t="s">
        <v>2033</v>
      </c>
      <c r="J59" s="220" t="s">
        <v>2033</v>
      </c>
      <c r="K59" s="216" t="s">
        <v>2030</v>
      </c>
      <c r="L59" s="216" t="s">
        <v>2030</v>
      </c>
    </row>
    <row r="60" spans="1:16" x14ac:dyDescent="0.25">
      <c r="A60" s="219" t="s">
        <v>2041</v>
      </c>
      <c r="B60" s="220" t="s">
        <v>1448</v>
      </c>
      <c r="C60" s="220" t="s">
        <v>2042</v>
      </c>
      <c r="D60" s="217" t="s">
        <v>2042</v>
      </c>
      <c r="E60" s="217" t="s">
        <v>2043</v>
      </c>
      <c r="F60" s="216" t="s">
        <v>2030</v>
      </c>
      <c r="G60" s="220">
        <v>1984.2827148456117</v>
      </c>
      <c r="H60" s="220" t="s">
        <v>2036</v>
      </c>
      <c r="I60" s="220" t="s">
        <v>2034</v>
      </c>
      <c r="J60" s="220" t="s">
        <v>2036</v>
      </c>
      <c r="K60" s="216" t="s">
        <v>2030</v>
      </c>
      <c r="L60" s="216" t="s">
        <v>2030</v>
      </c>
      <c r="P60" s="18"/>
    </row>
    <row r="61" spans="1:16" x14ac:dyDescent="0.25">
      <c r="A61" s="219" t="s">
        <v>2044</v>
      </c>
      <c r="B61" s="220" t="s">
        <v>1448</v>
      </c>
      <c r="C61" s="220">
        <v>4181.707986775511</v>
      </c>
      <c r="D61" s="217">
        <v>0.2</v>
      </c>
      <c r="E61" s="217">
        <v>6.9999999999999994E-5</v>
      </c>
      <c r="F61" s="216" t="s">
        <v>2030</v>
      </c>
      <c r="G61" s="220">
        <v>836.34159735510229</v>
      </c>
      <c r="H61" s="220" t="s">
        <v>2036</v>
      </c>
      <c r="I61" s="220">
        <v>0.29271955907428998</v>
      </c>
      <c r="J61" s="220" t="s">
        <v>2036</v>
      </c>
      <c r="K61" s="216" t="s">
        <v>2030</v>
      </c>
      <c r="L61" s="216" t="s">
        <v>2030</v>
      </c>
    </row>
    <row r="62" spans="1:16" x14ac:dyDescent="0.25">
      <c r="A62" s="219" t="s">
        <v>2045</v>
      </c>
      <c r="B62" s="220" t="s">
        <v>1448</v>
      </c>
      <c r="C62" s="220">
        <v>27949.069211063757</v>
      </c>
      <c r="D62" s="217">
        <v>0.03</v>
      </c>
      <c r="E62" s="217" t="s">
        <v>2033</v>
      </c>
      <c r="F62" s="216" t="s">
        <v>2030</v>
      </c>
      <c r="G62" s="220">
        <v>838.47207633191272</v>
      </c>
      <c r="H62" s="220" t="s">
        <v>2036</v>
      </c>
      <c r="I62" s="220" t="s">
        <v>2033</v>
      </c>
      <c r="J62" s="220" t="s">
        <v>2033</v>
      </c>
      <c r="K62" s="216" t="s">
        <v>2030</v>
      </c>
      <c r="L62" s="216" t="s">
        <v>2030</v>
      </c>
    </row>
    <row r="63" spans="1:16" x14ac:dyDescent="0.25">
      <c r="A63" s="219" t="s">
        <v>2046</v>
      </c>
      <c r="B63" s="216" t="s">
        <v>2030</v>
      </c>
      <c r="C63" s="216" t="s">
        <v>2030</v>
      </c>
      <c r="D63" s="216" t="s">
        <v>2030</v>
      </c>
      <c r="E63" s="216" t="s">
        <v>2030</v>
      </c>
      <c r="F63" s="216" t="s">
        <v>2030</v>
      </c>
      <c r="G63" s="217">
        <v>25343.608775524637</v>
      </c>
      <c r="H63" s="217" t="s">
        <v>2036</v>
      </c>
      <c r="I63" s="217" t="s">
        <v>2047</v>
      </c>
      <c r="J63" s="217" t="s">
        <v>2036</v>
      </c>
      <c r="K63" s="216" t="s">
        <v>2030</v>
      </c>
      <c r="L63" s="216" t="s">
        <v>2030</v>
      </c>
    </row>
    <row r="64" spans="1:16" x14ac:dyDescent="0.25">
      <c r="A64" s="221" t="s">
        <v>2048</v>
      </c>
      <c r="B64" s="220" t="s">
        <v>1460</v>
      </c>
      <c r="C64" s="220">
        <v>33176.627364501452</v>
      </c>
      <c r="D64" s="217">
        <v>0.62333333333332996</v>
      </c>
      <c r="E64" s="217" t="s">
        <v>2049</v>
      </c>
      <c r="F64" s="216" t="s">
        <v>2030</v>
      </c>
      <c r="G64" s="220">
        <v>20680.097723872575</v>
      </c>
      <c r="H64" s="220" t="s">
        <v>2036</v>
      </c>
      <c r="I64" s="220" t="s">
        <v>2047</v>
      </c>
      <c r="J64" s="220" t="s">
        <v>2036</v>
      </c>
      <c r="K64" s="216" t="s">
        <v>2030</v>
      </c>
      <c r="L64" s="216" t="s">
        <v>2030</v>
      </c>
    </row>
    <row r="65" spans="1:32" x14ac:dyDescent="0.25">
      <c r="A65" s="221" t="s">
        <v>2050</v>
      </c>
      <c r="B65" s="220" t="s">
        <v>1460</v>
      </c>
      <c r="C65" s="220">
        <v>11380.824000000001</v>
      </c>
      <c r="D65" s="217">
        <v>0.28331806973506002</v>
      </c>
      <c r="E65" s="217" t="s">
        <v>2049</v>
      </c>
      <c r="F65" s="216" t="s">
        <v>2030</v>
      </c>
      <c r="G65" s="220">
        <v>3224.3930876744998</v>
      </c>
      <c r="H65" s="220" t="s">
        <v>2036</v>
      </c>
      <c r="I65" s="220" t="s">
        <v>2047</v>
      </c>
      <c r="J65" s="220" t="s">
        <v>2036</v>
      </c>
      <c r="K65" s="216" t="s">
        <v>2030</v>
      </c>
      <c r="L65" s="216" t="s">
        <v>2030</v>
      </c>
    </row>
    <row r="66" spans="1:32" x14ac:dyDescent="0.25">
      <c r="A66" s="221" t="s">
        <v>2051</v>
      </c>
      <c r="B66" s="220" t="s">
        <v>1460</v>
      </c>
      <c r="C66" s="220">
        <v>835.07812223069482</v>
      </c>
      <c r="D66" s="217">
        <v>1.7233333333333301</v>
      </c>
      <c r="E66" s="217" t="s">
        <v>2049</v>
      </c>
      <c r="F66" s="216" t="s">
        <v>2030</v>
      </c>
      <c r="G66" s="220">
        <v>1439.1179639775639</v>
      </c>
      <c r="H66" s="220" t="s">
        <v>2036</v>
      </c>
      <c r="I66" s="220" t="s">
        <v>2047</v>
      </c>
      <c r="J66" s="220" t="s">
        <v>2036</v>
      </c>
      <c r="K66" s="216" t="s">
        <v>2030</v>
      </c>
      <c r="L66" s="216" t="s">
        <v>2030</v>
      </c>
    </row>
    <row r="67" spans="1:32" x14ac:dyDescent="0.25">
      <c r="A67" s="218" t="s">
        <v>2052</v>
      </c>
      <c r="B67" s="220" t="s">
        <v>1448</v>
      </c>
      <c r="C67" s="220">
        <v>411</v>
      </c>
      <c r="D67" s="217">
        <v>3.8130733944954098</v>
      </c>
      <c r="E67" s="217">
        <v>1.06788990826E-3</v>
      </c>
      <c r="F67" s="216" t="s">
        <v>2030</v>
      </c>
      <c r="G67" s="220">
        <v>1567.1731651376147</v>
      </c>
      <c r="H67" s="220" t="s">
        <v>2036</v>
      </c>
      <c r="I67" s="220">
        <v>0.43890275229358</v>
      </c>
      <c r="J67" s="220" t="s">
        <v>2036</v>
      </c>
      <c r="K67" s="216" t="s">
        <v>2030</v>
      </c>
      <c r="L67" s="216" t="s">
        <v>2030</v>
      </c>
    </row>
    <row r="68" spans="1:32" x14ac:dyDescent="0.25">
      <c r="A68" s="218" t="s">
        <v>2053</v>
      </c>
      <c r="B68" s="220" t="s">
        <v>2054</v>
      </c>
      <c r="C68" s="220">
        <v>880</v>
      </c>
      <c r="D68" s="217">
        <v>1.7507915909090901</v>
      </c>
      <c r="E68" s="216" t="s">
        <v>2030</v>
      </c>
      <c r="F68" s="216" t="s">
        <v>2030</v>
      </c>
      <c r="G68" s="220">
        <v>1540.6966</v>
      </c>
      <c r="H68" s="220" t="s">
        <v>2034</v>
      </c>
      <c r="I68" s="216" t="s">
        <v>2030</v>
      </c>
      <c r="J68" s="216" t="s">
        <v>2030</v>
      </c>
      <c r="K68" s="216" t="s">
        <v>2030</v>
      </c>
      <c r="L68" s="216" t="s">
        <v>2030</v>
      </c>
    </row>
    <row r="69" spans="1:32" x14ac:dyDescent="0.25">
      <c r="A69" s="222" t="s">
        <v>2055</v>
      </c>
      <c r="B69" s="220" t="s">
        <v>1448</v>
      </c>
      <c r="C69" s="220" t="s">
        <v>2042</v>
      </c>
      <c r="D69" s="217" t="s">
        <v>2042</v>
      </c>
      <c r="E69" s="216" t="s">
        <v>2030</v>
      </c>
      <c r="F69" s="216" t="s">
        <v>2030</v>
      </c>
      <c r="G69" s="220">
        <v>2.9245161237803998</v>
      </c>
      <c r="H69" s="220" t="s">
        <v>2034</v>
      </c>
      <c r="I69" s="216" t="s">
        <v>2030</v>
      </c>
      <c r="J69" s="216" t="s">
        <v>2030</v>
      </c>
      <c r="K69" s="216" t="s">
        <v>2030</v>
      </c>
      <c r="L69" s="216" t="s">
        <v>2030</v>
      </c>
    </row>
    <row r="70" spans="1:32" ht="24" x14ac:dyDescent="0.25">
      <c r="A70" s="223" t="s">
        <v>2056</v>
      </c>
      <c r="B70" s="220" t="s">
        <v>2057</v>
      </c>
      <c r="C70" s="220">
        <v>990</v>
      </c>
      <c r="D70" s="217">
        <v>0.45</v>
      </c>
      <c r="E70" s="216" t="s">
        <v>2030</v>
      </c>
      <c r="F70" s="216" t="s">
        <v>2030</v>
      </c>
      <c r="G70" s="220">
        <v>445.5</v>
      </c>
      <c r="H70" s="220" t="s">
        <v>2036</v>
      </c>
      <c r="I70" s="216" t="s">
        <v>2030</v>
      </c>
      <c r="J70" s="216" t="s">
        <v>2030</v>
      </c>
      <c r="K70" s="216" t="s">
        <v>2030</v>
      </c>
      <c r="L70" s="216" t="s">
        <v>2030</v>
      </c>
    </row>
    <row r="71" spans="1:32" ht="24" x14ac:dyDescent="0.25">
      <c r="A71" s="223" t="s">
        <v>2058</v>
      </c>
      <c r="B71" s="220" t="s">
        <v>2059</v>
      </c>
      <c r="C71" s="220">
        <v>220</v>
      </c>
      <c r="D71" s="217">
        <v>4.4050878459234699</v>
      </c>
      <c r="E71" s="216" t="s">
        <v>2030</v>
      </c>
      <c r="F71" s="216" t="s">
        <v>2030</v>
      </c>
      <c r="G71" s="220">
        <v>969.11932610316239</v>
      </c>
      <c r="H71" s="220" t="s">
        <v>2036</v>
      </c>
      <c r="I71" s="216" t="s">
        <v>2030</v>
      </c>
      <c r="J71" s="216" t="s">
        <v>2030</v>
      </c>
      <c r="K71" s="216" t="s">
        <v>2030</v>
      </c>
      <c r="L71" s="216" t="s">
        <v>2030</v>
      </c>
    </row>
    <row r="72" spans="1:32" x14ac:dyDescent="0.25">
      <c r="A72" s="218" t="s">
        <v>2060</v>
      </c>
      <c r="B72" s="216" t="s">
        <v>2030</v>
      </c>
      <c r="C72" s="216" t="s">
        <v>2030</v>
      </c>
      <c r="D72" s="216" t="s">
        <v>2030</v>
      </c>
      <c r="E72" s="216" t="s">
        <v>2030</v>
      </c>
      <c r="F72" s="216" t="s">
        <v>2030</v>
      </c>
      <c r="G72" s="217" t="s">
        <v>2033</v>
      </c>
      <c r="H72" s="217" t="s">
        <v>2033</v>
      </c>
      <c r="I72" s="217" t="s">
        <v>2033</v>
      </c>
      <c r="J72" s="217" t="s">
        <v>2033</v>
      </c>
      <c r="K72" s="217" t="s">
        <v>2033</v>
      </c>
      <c r="L72" s="217" t="s">
        <v>2034</v>
      </c>
    </row>
    <row r="73" spans="1:32" x14ac:dyDescent="0.25">
      <c r="A73" s="224" t="s">
        <v>2061</v>
      </c>
      <c r="B73" s="220" t="s">
        <v>2030</v>
      </c>
      <c r="C73" s="220" t="s">
        <v>2033</v>
      </c>
      <c r="D73" s="217" t="s">
        <v>2033</v>
      </c>
      <c r="E73" s="217" t="s">
        <v>2033</v>
      </c>
      <c r="F73" s="217" t="s">
        <v>2062</v>
      </c>
      <c r="G73" s="220" t="s">
        <v>2033</v>
      </c>
      <c r="H73" s="220" t="s">
        <v>2033</v>
      </c>
      <c r="I73" s="220" t="s">
        <v>2033</v>
      </c>
      <c r="J73" s="220" t="s">
        <v>2033</v>
      </c>
      <c r="K73" s="220" t="s">
        <v>2033</v>
      </c>
      <c r="L73" s="220" t="s">
        <v>2034</v>
      </c>
    </row>
    <row r="76" spans="1:32" x14ac:dyDescent="0.25">
      <c r="B76">
        <v>2020</v>
      </c>
      <c r="C76">
        <v>2021</v>
      </c>
      <c r="D76">
        <v>2022</v>
      </c>
      <c r="E76">
        <v>2023</v>
      </c>
      <c r="F76">
        <v>2024</v>
      </c>
      <c r="G76">
        <v>2025</v>
      </c>
      <c r="H76">
        <v>2026</v>
      </c>
      <c r="I76">
        <v>2027</v>
      </c>
      <c r="J76">
        <v>2028</v>
      </c>
      <c r="K76">
        <v>2029</v>
      </c>
      <c r="L76">
        <v>2030</v>
      </c>
      <c r="M76">
        <v>2031</v>
      </c>
      <c r="N76">
        <v>2032</v>
      </c>
      <c r="O76">
        <v>2033</v>
      </c>
      <c r="P76">
        <v>2034</v>
      </c>
      <c r="Q76">
        <v>2035</v>
      </c>
      <c r="R76">
        <v>2036</v>
      </c>
      <c r="S76">
        <v>2037</v>
      </c>
      <c r="T76">
        <v>2038</v>
      </c>
      <c r="U76">
        <v>2039</v>
      </c>
      <c r="V76">
        <v>2040</v>
      </c>
      <c r="W76">
        <v>2041</v>
      </c>
      <c r="X76">
        <v>2042</v>
      </c>
      <c r="Y76">
        <v>2043</v>
      </c>
      <c r="Z76">
        <v>2044</v>
      </c>
      <c r="AA76">
        <v>2045</v>
      </c>
      <c r="AB76">
        <v>2046</v>
      </c>
      <c r="AC76">
        <v>2047</v>
      </c>
      <c r="AD76">
        <v>2048</v>
      </c>
      <c r="AE76">
        <v>2049</v>
      </c>
      <c r="AF76">
        <v>2050</v>
      </c>
    </row>
  </sheetData>
  <mergeCells count="13">
    <mergeCell ref="K53:L53"/>
    <mergeCell ref="D55:F55"/>
    <mergeCell ref="G55:L55"/>
    <mergeCell ref="A48:F48"/>
    <mergeCell ref="B52:C52"/>
    <mergeCell ref="D52:F52"/>
    <mergeCell ref="G52:L52"/>
    <mergeCell ref="B53:C54"/>
    <mergeCell ref="D53:D54"/>
    <mergeCell ref="E53:E54"/>
    <mergeCell ref="F53:F54"/>
    <mergeCell ref="G53:H53"/>
    <mergeCell ref="I53:J5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DDDE3-056E-4738-8B94-99287E27193C}">
  <dimension ref="A1:AJ4175"/>
  <sheetViews>
    <sheetView topLeftCell="A3993" zoomScale="70" zoomScaleNormal="70" workbookViewId="0">
      <selection activeCell="C4026" sqref="C4026"/>
    </sheetView>
  </sheetViews>
  <sheetFormatPr defaultColWidth="8.7109375" defaultRowHeight="15" x14ac:dyDescent="0.25"/>
  <cols>
    <col min="1" max="1" width="70.7109375" customWidth="1"/>
    <col min="2" max="2" width="24.42578125" customWidth="1"/>
    <col min="3" max="3" width="84.85546875" customWidth="1"/>
    <col min="5" max="8" width="8.7109375" hidden="1" customWidth="1"/>
    <col min="9" max="9" width="4.140625" hidden="1" customWidth="1"/>
    <col min="10" max="36" width="8.7109375" customWidth="1"/>
  </cols>
  <sheetData>
    <row r="1" spans="1:36" x14ac:dyDescent="0.25">
      <c r="C1" t="s">
        <v>1152</v>
      </c>
    </row>
    <row r="2" spans="1:36" x14ac:dyDescent="0.25">
      <c r="C2" t="s">
        <v>1153</v>
      </c>
    </row>
    <row r="4" spans="1:36" x14ac:dyDescent="0.25">
      <c r="C4" t="s">
        <v>813</v>
      </c>
    </row>
    <row r="5" spans="1:36" x14ac:dyDescent="0.25">
      <c r="A5">
        <f>SUMIFS(J13:J4175,B13:B4175,"*natural gas*")</f>
        <v>6479.3129999999992</v>
      </c>
      <c r="C5" t="s">
        <v>814</v>
      </c>
    </row>
    <row r="6" spans="1:36" x14ac:dyDescent="0.2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8" spans="1:36" x14ac:dyDescent="0.25">
      <c r="C8" t="s">
        <v>815</v>
      </c>
    </row>
    <row r="9" spans="1:36" x14ac:dyDescent="0.25">
      <c r="C9" t="s">
        <v>981</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x14ac:dyDescent="0.25">
      <c r="C10" t="s">
        <v>816</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x14ac:dyDescent="0.25">
      <c r="C11" t="s">
        <v>982</v>
      </c>
    </row>
    <row r="12" spans="1:36" x14ac:dyDescent="0.25">
      <c r="C12" t="s">
        <v>983</v>
      </c>
    </row>
    <row r="13" spans="1:36" x14ac:dyDescent="0.25">
      <c r="A13" t="s">
        <v>91</v>
      </c>
      <c r="B13" t="s">
        <v>762</v>
      </c>
      <c r="C13" t="s">
        <v>48</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x14ac:dyDescent="0.25">
      <c r="A14" t="s">
        <v>91</v>
      </c>
      <c r="C14" t="s">
        <v>817</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x14ac:dyDescent="0.25">
      <c r="A15" t="s">
        <v>91</v>
      </c>
      <c r="C15" t="s">
        <v>818</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91</v>
      </c>
      <c r="B16" t="s">
        <v>764</v>
      </c>
      <c r="C16" t="s">
        <v>819</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x14ac:dyDescent="0.25">
      <c r="A17" t="s">
        <v>91</v>
      </c>
      <c r="B17" t="s">
        <v>973</v>
      </c>
      <c r="C17" t="s">
        <v>57</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91</v>
      </c>
      <c r="B18" t="s">
        <v>765</v>
      </c>
      <c r="C18" t="s">
        <v>820</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x14ac:dyDescent="0.25">
      <c r="A19" t="s">
        <v>91</v>
      </c>
      <c r="B19" t="s">
        <v>974</v>
      </c>
      <c r="C19" t="s">
        <v>821</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x14ac:dyDescent="0.25">
      <c r="A20" t="s">
        <v>91</v>
      </c>
      <c r="B20" t="s">
        <v>765</v>
      </c>
      <c r="C20" t="s">
        <v>55</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x14ac:dyDescent="0.25">
      <c r="A21" t="s">
        <v>91</v>
      </c>
      <c r="B21" t="s">
        <v>1997</v>
      </c>
      <c r="C21" t="s">
        <v>33</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x14ac:dyDescent="0.25">
      <c r="A22" t="s">
        <v>91</v>
      </c>
      <c r="B22" t="s">
        <v>979</v>
      </c>
      <c r="C22" t="s">
        <v>822</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91</v>
      </c>
      <c r="B23" t="s">
        <v>50</v>
      </c>
      <c r="C23" t="s">
        <v>823</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x14ac:dyDescent="0.25">
      <c r="A24" t="s">
        <v>91</v>
      </c>
      <c r="B24" t="s">
        <v>50</v>
      </c>
      <c r="C24" t="s">
        <v>824</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x14ac:dyDescent="0.25">
      <c r="A25" t="s">
        <v>91</v>
      </c>
      <c r="C25" t="s">
        <v>825</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7" spans="1:36" x14ac:dyDescent="0.25">
      <c r="C27" t="s">
        <v>826</v>
      </c>
    </row>
    <row r="28" spans="1:36" x14ac:dyDescent="0.25">
      <c r="C28" t="s">
        <v>48</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x14ac:dyDescent="0.25">
      <c r="C29" t="s">
        <v>817</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x14ac:dyDescent="0.25">
      <c r="C30" t="s">
        <v>818</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57</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820</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x14ac:dyDescent="0.25">
      <c r="C33" t="s">
        <v>821</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x14ac:dyDescent="0.25">
      <c r="C34" t="s">
        <v>55</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x14ac:dyDescent="0.25">
      <c r="C35" t="s">
        <v>33</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x14ac:dyDescent="0.25">
      <c r="C36" t="s">
        <v>822</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823</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824</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40" spans="3:36" x14ac:dyDescent="0.25">
      <c r="C40" t="s">
        <v>984</v>
      </c>
    </row>
    <row r="41" spans="3:36" x14ac:dyDescent="0.25">
      <c r="C41" t="s">
        <v>982</v>
      </c>
    </row>
    <row r="42" spans="3:36" x14ac:dyDescent="0.25">
      <c r="C42" t="s">
        <v>985</v>
      </c>
    </row>
    <row r="43" spans="3:36" x14ac:dyDescent="0.25">
      <c r="C43" t="s">
        <v>986</v>
      </c>
    </row>
    <row r="44" spans="3:36" x14ac:dyDescent="0.25">
      <c r="C44" t="s">
        <v>63</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x14ac:dyDescent="0.25">
      <c r="C45" t="s">
        <v>827</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x14ac:dyDescent="0.25">
      <c r="C46" t="s">
        <v>828</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x14ac:dyDescent="0.25">
      <c r="C47" t="s">
        <v>829</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x14ac:dyDescent="0.25">
      <c r="C48" t="s">
        <v>830</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x14ac:dyDescent="0.25">
      <c r="C49" t="s">
        <v>832</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x14ac:dyDescent="0.25">
      <c r="C50" t="s">
        <v>987</v>
      </c>
    </row>
    <row r="51" spans="3:36" x14ac:dyDescent="0.25">
      <c r="C51" t="s">
        <v>827</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x14ac:dyDescent="0.25">
      <c r="C52" t="s">
        <v>828</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x14ac:dyDescent="0.25">
      <c r="C53" t="s">
        <v>829</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x14ac:dyDescent="0.25">
      <c r="C54" t="s">
        <v>62</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x14ac:dyDescent="0.25">
      <c r="C55" t="s">
        <v>830</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x14ac:dyDescent="0.25">
      <c r="C56" t="s">
        <v>988</v>
      </c>
    </row>
    <row r="57" spans="3:36" x14ac:dyDescent="0.25">
      <c r="C57" t="s">
        <v>63</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x14ac:dyDescent="0.25">
      <c r="C58" t="s">
        <v>827</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x14ac:dyDescent="0.25">
      <c r="C59" t="s">
        <v>828</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x14ac:dyDescent="0.25">
      <c r="C60" t="s">
        <v>829</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x14ac:dyDescent="0.25">
      <c r="C61" t="s">
        <v>62</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x14ac:dyDescent="0.25">
      <c r="C62" t="s">
        <v>830</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x14ac:dyDescent="0.25">
      <c r="C63" t="s">
        <v>989</v>
      </c>
    </row>
    <row r="64" spans="3:36" x14ac:dyDescent="0.25">
      <c r="C64" t="s">
        <v>63</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x14ac:dyDescent="0.25">
      <c r="C65" t="s">
        <v>827</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x14ac:dyDescent="0.25">
      <c r="C66" t="s">
        <v>828</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x14ac:dyDescent="0.25">
      <c r="C67" t="s">
        <v>829</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x14ac:dyDescent="0.25">
      <c r="C68" t="s">
        <v>830</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x14ac:dyDescent="0.25">
      <c r="C69" t="s">
        <v>832</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x14ac:dyDescent="0.25">
      <c r="C70" t="s">
        <v>62</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x14ac:dyDescent="0.25">
      <c r="C71" t="s">
        <v>825</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x14ac:dyDescent="0.25">
      <c r="C72" t="s">
        <v>982</v>
      </c>
    </row>
    <row r="73" spans="3:36" x14ac:dyDescent="0.25">
      <c r="C73" t="s">
        <v>990</v>
      </c>
    </row>
    <row r="74" spans="3:36" x14ac:dyDescent="0.25">
      <c r="C74" t="s">
        <v>982</v>
      </c>
    </row>
    <row r="75" spans="3:36" x14ac:dyDescent="0.25">
      <c r="C75" t="s">
        <v>991</v>
      </c>
    </row>
    <row r="76" spans="3:36" x14ac:dyDescent="0.25">
      <c r="C76" t="s">
        <v>48</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818</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833</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57</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820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821</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35</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33</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825</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982</v>
      </c>
    </row>
    <row r="86" spans="3:36" x14ac:dyDescent="0.25">
      <c r="C86" t="s">
        <v>982</v>
      </c>
    </row>
    <row r="87" spans="3:36" x14ac:dyDescent="0.25">
      <c r="C87" t="s">
        <v>992</v>
      </c>
    </row>
    <row r="88" spans="3:36" x14ac:dyDescent="0.25">
      <c r="C88" t="s">
        <v>46</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47</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993</v>
      </c>
    </row>
    <row r="90" spans="3:36" x14ac:dyDescent="0.25">
      <c r="C90" t="s">
        <v>36</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834</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835</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35</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836</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994</v>
      </c>
    </row>
    <row r="95" spans="3:36" x14ac:dyDescent="0.25">
      <c r="C95" t="s">
        <v>837</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838</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995</v>
      </c>
    </row>
    <row r="97" spans="3:36" x14ac:dyDescent="0.25">
      <c r="C97" t="s">
        <v>48</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996</v>
      </c>
    </row>
    <row r="99" spans="3:36" x14ac:dyDescent="0.25">
      <c r="C99" t="s">
        <v>46</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47</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993</v>
      </c>
    </row>
    <row r="101" spans="3:36" x14ac:dyDescent="0.25">
      <c r="C101" t="s">
        <v>36</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834</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835</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35</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836</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994</v>
      </c>
    </row>
    <row r="106" spans="3:36" x14ac:dyDescent="0.25">
      <c r="C106" t="s">
        <v>837</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838</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995</v>
      </c>
    </row>
    <row r="108" spans="3:36" x14ac:dyDescent="0.25">
      <c r="C108" t="s">
        <v>48</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982</v>
      </c>
    </row>
    <row r="110" spans="3:36" x14ac:dyDescent="0.25">
      <c r="C110" t="s">
        <v>839</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840</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841</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842</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843</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x14ac:dyDescent="0.25">
      <c r="C115" t="s">
        <v>982</v>
      </c>
    </row>
    <row r="116" spans="3:36" x14ac:dyDescent="0.25">
      <c r="C116" t="s">
        <v>997</v>
      </c>
    </row>
    <row r="117" spans="3:36" x14ac:dyDescent="0.25">
      <c r="C117" t="s">
        <v>998</v>
      </c>
    </row>
    <row r="118" spans="3:36" x14ac:dyDescent="0.25">
      <c r="C118" t="s">
        <v>844</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845</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999</v>
      </c>
    </row>
    <row r="120" spans="3:36" x14ac:dyDescent="0.25">
      <c r="C120" t="s">
        <v>846</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995</v>
      </c>
    </row>
    <row r="121" spans="3:36" x14ac:dyDescent="0.25">
      <c r="C121" t="s">
        <v>847</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825</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1000</v>
      </c>
    </row>
    <row r="124" spans="3:36" x14ac:dyDescent="0.25">
      <c r="C124" t="s">
        <v>848</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849</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999</v>
      </c>
    </row>
    <row r="126" spans="3:36" x14ac:dyDescent="0.25">
      <c r="C126" t="s">
        <v>850</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1001</v>
      </c>
    </row>
    <row r="127" spans="3:36" x14ac:dyDescent="0.25">
      <c r="C127" t="s">
        <v>851</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825</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982</v>
      </c>
    </row>
    <row r="130" spans="3:36" x14ac:dyDescent="0.25">
      <c r="C130" t="s">
        <v>852</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853</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982</v>
      </c>
    </row>
    <row r="133" spans="3:36" x14ac:dyDescent="0.25">
      <c r="C133" t="s">
        <v>1002</v>
      </c>
    </row>
    <row r="134" spans="3:36" x14ac:dyDescent="0.25">
      <c r="C134" t="s">
        <v>854</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855</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999</v>
      </c>
    </row>
    <row r="136" spans="3:36" x14ac:dyDescent="0.25">
      <c r="C136" t="s">
        <v>856</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995</v>
      </c>
    </row>
    <row r="137" spans="3:36" x14ac:dyDescent="0.25">
      <c r="C137" t="s">
        <v>857</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825</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40" spans="3:36" x14ac:dyDescent="0.25">
      <c r="C140" t="s">
        <v>858</v>
      </c>
    </row>
    <row r="141" spans="3:36" x14ac:dyDescent="0.25">
      <c r="C141" t="s">
        <v>1003</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982</v>
      </c>
    </row>
    <row r="144" spans="3:36" x14ac:dyDescent="0.25">
      <c r="C144" t="s">
        <v>1004</v>
      </c>
    </row>
    <row r="145" spans="1:36" x14ac:dyDescent="0.25">
      <c r="C145" t="s">
        <v>981</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x14ac:dyDescent="0.25">
      <c r="C146" t="s">
        <v>816</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8" spans="1:36" x14ac:dyDescent="0.25">
      <c r="A148" t="s">
        <v>91</v>
      </c>
      <c r="C148" t="s">
        <v>983</v>
      </c>
    </row>
    <row r="149" spans="1:36" x14ac:dyDescent="0.25">
      <c r="A149" t="s">
        <v>91</v>
      </c>
      <c r="B149" t="s">
        <v>762</v>
      </c>
      <c r="C149" t="s">
        <v>48</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x14ac:dyDescent="0.25">
      <c r="A150" t="s">
        <v>91</v>
      </c>
      <c r="C150" t="s">
        <v>817</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x14ac:dyDescent="0.25">
      <c r="A151" t="s">
        <v>91</v>
      </c>
      <c r="C151" t="s">
        <v>818</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91</v>
      </c>
      <c r="B152" t="s">
        <v>764</v>
      </c>
      <c r="C152" t="s">
        <v>819</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x14ac:dyDescent="0.25">
      <c r="A153" t="s">
        <v>91</v>
      </c>
      <c r="B153" t="s">
        <v>763</v>
      </c>
      <c r="C153" t="s">
        <v>833</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91</v>
      </c>
      <c r="B154" t="s">
        <v>973</v>
      </c>
      <c r="C154" t="s">
        <v>57</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91</v>
      </c>
      <c r="B155" t="s">
        <v>765</v>
      </c>
      <c r="C155" t="s">
        <v>820</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x14ac:dyDescent="0.25">
      <c r="A156" t="s">
        <v>91</v>
      </c>
      <c r="B156" t="s">
        <v>974</v>
      </c>
      <c r="C156" t="s">
        <v>821</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x14ac:dyDescent="0.25">
      <c r="A157" t="s">
        <v>91</v>
      </c>
      <c r="B157" t="s">
        <v>765</v>
      </c>
      <c r="C157" t="s">
        <v>55</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x14ac:dyDescent="0.25">
      <c r="A158" t="s">
        <v>91</v>
      </c>
      <c r="B158" t="s">
        <v>1997</v>
      </c>
      <c r="C158" t="s">
        <v>33</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x14ac:dyDescent="0.25">
      <c r="A159" t="s">
        <v>91</v>
      </c>
      <c r="B159" t="s">
        <v>979</v>
      </c>
      <c r="C159" t="s">
        <v>822</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91</v>
      </c>
      <c r="B160" t="s">
        <v>50</v>
      </c>
      <c r="C160" t="s">
        <v>823</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x14ac:dyDescent="0.25">
      <c r="C161" t="s">
        <v>825</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3" spans="3:36" x14ac:dyDescent="0.25">
      <c r="C163" t="s">
        <v>1005</v>
      </c>
    </row>
    <row r="164" spans="3:36" x14ac:dyDescent="0.25">
      <c r="C164" t="s">
        <v>48</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x14ac:dyDescent="0.25">
      <c r="C165" t="s">
        <v>817</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x14ac:dyDescent="0.25">
      <c r="C166" t="s">
        <v>818</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833</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57</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820</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x14ac:dyDescent="0.25">
      <c r="C170" t="s">
        <v>821</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x14ac:dyDescent="0.25">
      <c r="C171" t="s">
        <v>55</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x14ac:dyDescent="0.25">
      <c r="C172" t="s">
        <v>33</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822</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823</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982</v>
      </c>
    </row>
    <row r="176" spans="3:36" x14ac:dyDescent="0.25">
      <c r="C176" t="s">
        <v>984</v>
      </c>
    </row>
    <row r="177" spans="3:36" x14ac:dyDescent="0.25">
      <c r="C177" t="s">
        <v>982</v>
      </c>
    </row>
    <row r="178" spans="3:36" x14ac:dyDescent="0.25">
      <c r="C178" t="s">
        <v>985</v>
      </c>
    </row>
    <row r="179" spans="3:36" x14ac:dyDescent="0.25">
      <c r="C179" t="s">
        <v>986</v>
      </c>
    </row>
    <row r="180" spans="3:36" x14ac:dyDescent="0.25">
      <c r="C180" t="s">
        <v>63</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x14ac:dyDescent="0.25">
      <c r="C181" t="s">
        <v>827</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x14ac:dyDescent="0.25">
      <c r="C182" t="s">
        <v>828</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x14ac:dyDescent="0.25">
      <c r="C183" t="s">
        <v>829</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x14ac:dyDescent="0.25">
      <c r="C184" t="s">
        <v>830</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x14ac:dyDescent="0.25">
      <c r="C185" t="s">
        <v>987</v>
      </c>
    </row>
    <row r="186" spans="3:36" x14ac:dyDescent="0.25">
      <c r="C186" t="s">
        <v>827</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x14ac:dyDescent="0.25">
      <c r="C187" t="s">
        <v>828</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x14ac:dyDescent="0.25">
      <c r="C188" t="s">
        <v>829</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x14ac:dyDescent="0.25">
      <c r="C189" t="s">
        <v>62</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x14ac:dyDescent="0.25">
      <c r="C190" t="s">
        <v>830</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x14ac:dyDescent="0.25">
      <c r="C191" t="s">
        <v>988</v>
      </c>
    </row>
    <row r="192" spans="3:36" x14ac:dyDescent="0.25">
      <c r="C192" t="s">
        <v>63</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x14ac:dyDescent="0.25">
      <c r="C193" t="s">
        <v>827</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x14ac:dyDescent="0.25">
      <c r="C194" t="s">
        <v>828</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x14ac:dyDescent="0.25">
      <c r="C195" t="s">
        <v>829</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x14ac:dyDescent="0.25">
      <c r="C196" t="s">
        <v>62</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830</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989</v>
      </c>
    </row>
    <row r="199" spans="3:36" x14ac:dyDescent="0.25">
      <c r="C199" t="s">
        <v>63</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x14ac:dyDescent="0.25">
      <c r="C200" t="s">
        <v>827</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x14ac:dyDescent="0.25">
      <c r="C201" t="s">
        <v>828</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x14ac:dyDescent="0.25">
      <c r="C202" t="s">
        <v>829</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x14ac:dyDescent="0.25">
      <c r="C203" t="s">
        <v>830</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x14ac:dyDescent="0.25">
      <c r="C204" t="s">
        <v>62</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x14ac:dyDescent="0.25">
      <c r="C205" t="s">
        <v>825</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x14ac:dyDescent="0.25">
      <c r="C206" t="s">
        <v>982</v>
      </c>
    </row>
    <row r="207" spans="3:36" x14ac:dyDescent="0.25">
      <c r="C207" t="s">
        <v>990</v>
      </c>
    </row>
    <row r="208" spans="3:36" x14ac:dyDescent="0.25">
      <c r="C208" t="s">
        <v>982</v>
      </c>
    </row>
    <row r="209" spans="3:36" x14ac:dyDescent="0.25">
      <c r="C209" t="s">
        <v>991</v>
      </c>
    </row>
    <row r="210" spans="3:36" x14ac:dyDescent="0.25">
      <c r="C210" t="s">
        <v>48</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818</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833</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57</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820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821</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35</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33</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825</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982</v>
      </c>
    </row>
    <row r="220" spans="3:36" x14ac:dyDescent="0.25">
      <c r="C220" t="s">
        <v>982</v>
      </c>
    </row>
    <row r="221" spans="3:36" x14ac:dyDescent="0.25">
      <c r="C221" t="s">
        <v>992</v>
      </c>
    </row>
    <row r="222" spans="3:36" x14ac:dyDescent="0.25">
      <c r="C222" t="s">
        <v>46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47</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993</v>
      </c>
    </row>
    <row r="224" spans="3:36" x14ac:dyDescent="0.25">
      <c r="C224" t="s">
        <v>36</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834</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835</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35</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836</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994</v>
      </c>
    </row>
    <row r="229" spans="3:36" x14ac:dyDescent="0.25">
      <c r="C229" t="s">
        <v>837</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838</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995</v>
      </c>
    </row>
    <row r="231" spans="3:36" x14ac:dyDescent="0.25">
      <c r="C231" t="s">
        <v>48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996</v>
      </c>
    </row>
    <row r="233" spans="3:36" x14ac:dyDescent="0.25">
      <c r="C233" t="s">
        <v>46</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47</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993</v>
      </c>
    </row>
    <row r="235" spans="3:36" x14ac:dyDescent="0.25">
      <c r="C235" t="s">
        <v>36</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834</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835</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35</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836</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994</v>
      </c>
    </row>
    <row r="240" spans="3:36" x14ac:dyDescent="0.25">
      <c r="C240" t="s">
        <v>837</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838</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995</v>
      </c>
    </row>
    <row r="242" spans="3:36" x14ac:dyDescent="0.25">
      <c r="C242" t="s">
        <v>48</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982</v>
      </c>
    </row>
    <row r="244" spans="3:36" x14ac:dyDescent="0.25">
      <c r="C244" t="s">
        <v>839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840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841</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842</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843</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982</v>
      </c>
    </row>
    <row r="250" spans="3:36" x14ac:dyDescent="0.25">
      <c r="C250" t="s">
        <v>997</v>
      </c>
    </row>
    <row r="251" spans="3:36" x14ac:dyDescent="0.25">
      <c r="C251" t="s">
        <v>998</v>
      </c>
    </row>
    <row r="252" spans="3:36" x14ac:dyDescent="0.25">
      <c r="C252" t="s">
        <v>844</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845</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999</v>
      </c>
    </row>
    <row r="254" spans="3:36" x14ac:dyDescent="0.25">
      <c r="C254" t="s">
        <v>846</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1006</v>
      </c>
    </row>
    <row r="255" spans="3:36" x14ac:dyDescent="0.25">
      <c r="C255" t="s">
        <v>847</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825</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1000</v>
      </c>
    </row>
    <row r="258" spans="3:36" x14ac:dyDescent="0.25">
      <c r="C258" t="s">
        <v>848</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849</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999</v>
      </c>
    </row>
    <row r="260" spans="3:36" x14ac:dyDescent="0.25">
      <c r="C260" t="s">
        <v>850</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999</v>
      </c>
    </row>
    <row r="261" spans="3:36" x14ac:dyDescent="0.25">
      <c r="C261" t="s">
        <v>851</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825</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982</v>
      </c>
    </row>
    <row r="264" spans="3:36" x14ac:dyDescent="0.25">
      <c r="C264" t="s">
        <v>852</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853</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982</v>
      </c>
    </row>
    <row r="267" spans="3:36" x14ac:dyDescent="0.25">
      <c r="C267" t="s">
        <v>1002</v>
      </c>
    </row>
    <row r="268" spans="3:36" x14ac:dyDescent="0.25">
      <c r="C268" t="s">
        <v>854</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855</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999</v>
      </c>
    </row>
    <row r="270" spans="3:36" x14ac:dyDescent="0.25">
      <c r="C270" t="s">
        <v>856</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995</v>
      </c>
    </row>
    <row r="271" spans="3:36" x14ac:dyDescent="0.25">
      <c r="C271" t="s">
        <v>857</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825</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4" spans="1:36" x14ac:dyDescent="0.25">
      <c r="C274" t="s">
        <v>859</v>
      </c>
    </row>
    <row r="275" spans="1:36" x14ac:dyDescent="0.25">
      <c r="C275" t="s">
        <v>1003</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982</v>
      </c>
    </row>
    <row r="278" spans="1:36" x14ac:dyDescent="0.25">
      <c r="C278" t="s">
        <v>1004</v>
      </c>
    </row>
    <row r="279" spans="1:36" x14ac:dyDescent="0.25">
      <c r="C279" t="s">
        <v>981</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x14ac:dyDescent="0.25">
      <c r="C280" t="s">
        <v>816</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x14ac:dyDescent="0.25">
      <c r="C281" t="s">
        <v>982</v>
      </c>
    </row>
    <row r="282" spans="1:36" x14ac:dyDescent="0.25">
      <c r="C282" t="s">
        <v>983</v>
      </c>
    </row>
    <row r="283" spans="1:36" x14ac:dyDescent="0.25">
      <c r="A283" t="s">
        <v>92</v>
      </c>
      <c r="B283" t="s">
        <v>762</v>
      </c>
      <c r="C283" t="s">
        <v>48</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x14ac:dyDescent="0.25">
      <c r="A284" t="s">
        <v>92</v>
      </c>
      <c r="C284" t="s">
        <v>817</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x14ac:dyDescent="0.25">
      <c r="A285" t="s">
        <v>92</v>
      </c>
      <c r="B285" t="s">
        <v>764</v>
      </c>
      <c r="C285" t="s">
        <v>819</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x14ac:dyDescent="0.25">
      <c r="A286" t="s">
        <v>92</v>
      </c>
      <c r="B286" t="s">
        <v>763</v>
      </c>
      <c r="C286" t="s">
        <v>833</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92</v>
      </c>
      <c r="B287" t="s">
        <v>973</v>
      </c>
      <c r="C287" t="s">
        <v>57</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92</v>
      </c>
      <c r="B288" t="s">
        <v>765</v>
      </c>
      <c r="C288" t="s">
        <v>820</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x14ac:dyDescent="0.25">
      <c r="A289" t="s">
        <v>92</v>
      </c>
      <c r="B289" t="s">
        <v>765</v>
      </c>
      <c r="C289" t="s">
        <v>55</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x14ac:dyDescent="0.25">
      <c r="A290" t="s">
        <v>92</v>
      </c>
      <c r="B290" t="s">
        <v>1997</v>
      </c>
      <c r="C290" t="s">
        <v>33</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x14ac:dyDescent="0.25">
      <c r="C291" t="s">
        <v>825</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3" spans="1:36" x14ac:dyDescent="0.25">
      <c r="C293" t="s">
        <v>1005</v>
      </c>
    </row>
    <row r="294" spans="1:36" x14ac:dyDescent="0.25">
      <c r="C294" t="s">
        <v>48</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x14ac:dyDescent="0.25">
      <c r="C295" t="s">
        <v>817</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x14ac:dyDescent="0.25">
      <c r="C296" t="s">
        <v>833</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57</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820</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x14ac:dyDescent="0.25">
      <c r="C299" t="s">
        <v>55</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x14ac:dyDescent="0.25">
      <c r="C300" t="s">
        <v>33</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982</v>
      </c>
    </row>
    <row r="302" spans="1:36" x14ac:dyDescent="0.25">
      <c r="C302" t="s">
        <v>984</v>
      </c>
    </row>
    <row r="303" spans="1:36" x14ac:dyDescent="0.25">
      <c r="C303" t="s">
        <v>982</v>
      </c>
    </row>
    <row r="304" spans="1:36" x14ac:dyDescent="0.25">
      <c r="C304" t="s">
        <v>985</v>
      </c>
    </row>
    <row r="305" spans="3:36" x14ac:dyDescent="0.25">
      <c r="C305" t="s">
        <v>63</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x14ac:dyDescent="0.25">
      <c r="C306" t="s">
        <v>827</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x14ac:dyDescent="0.25">
      <c r="C307" t="s">
        <v>828</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x14ac:dyDescent="0.25">
      <c r="C308" t="s">
        <v>62</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x14ac:dyDescent="0.25">
      <c r="C309" t="s">
        <v>830</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x14ac:dyDescent="0.25">
      <c r="C310" t="s">
        <v>825</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x14ac:dyDescent="0.25">
      <c r="C311" t="s">
        <v>982</v>
      </c>
    </row>
    <row r="312" spans="3:36" x14ac:dyDescent="0.25">
      <c r="C312" t="s">
        <v>990</v>
      </c>
    </row>
    <row r="313" spans="3:36" x14ac:dyDescent="0.25">
      <c r="C313" t="s">
        <v>982</v>
      </c>
    </row>
    <row r="314" spans="3:36" x14ac:dyDescent="0.25">
      <c r="C314" t="s">
        <v>991</v>
      </c>
    </row>
    <row r="315" spans="3:36" x14ac:dyDescent="0.25">
      <c r="C315" t="s">
        <v>48</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818</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833</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57</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820</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821</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35</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33</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825</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982</v>
      </c>
    </row>
    <row r="325" spans="3:36" x14ac:dyDescent="0.25">
      <c r="C325" t="s">
        <v>982</v>
      </c>
    </row>
    <row r="326" spans="3:36" x14ac:dyDescent="0.25">
      <c r="C326" t="s">
        <v>992</v>
      </c>
    </row>
    <row r="327" spans="3:36" x14ac:dyDescent="0.25">
      <c r="C327" t="s">
        <v>46</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47</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993</v>
      </c>
    </row>
    <row r="329" spans="3:36" x14ac:dyDescent="0.25">
      <c r="C329" t="s">
        <v>36</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834</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835</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35</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836</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994</v>
      </c>
    </row>
    <row r="334" spans="3:36" x14ac:dyDescent="0.25">
      <c r="C334" t="s">
        <v>837</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838</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995</v>
      </c>
    </row>
    <row r="336" spans="3:36" x14ac:dyDescent="0.25">
      <c r="C336" t="s">
        <v>48</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996</v>
      </c>
    </row>
    <row r="338" spans="3:36" x14ac:dyDescent="0.25">
      <c r="C338" t="s">
        <v>46</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47</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993</v>
      </c>
    </row>
    <row r="340" spans="3:36" x14ac:dyDescent="0.25">
      <c r="C340" t="s">
        <v>36</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834</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835</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35</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836</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994</v>
      </c>
    </row>
    <row r="345" spans="3:36" x14ac:dyDescent="0.25">
      <c r="C345" t="s">
        <v>837</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838</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995</v>
      </c>
    </row>
    <row r="347" spans="3:36" x14ac:dyDescent="0.25">
      <c r="C347" t="s">
        <v>48</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982</v>
      </c>
    </row>
    <row r="349" spans="3:36" x14ac:dyDescent="0.25">
      <c r="C349" t="s">
        <v>839</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840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841</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842</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843</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982</v>
      </c>
    </row>
    <row r="355" spans="3:36" x14ac:dyDescent="0.25">
      <c r="C355" t="s">
        <v>997</v>
      </c>
    </row>
    <row r="356" spans="3:36" x14ac:dyDescent="0.25">
      <c r="C356" t="s">
        <v>998</v>
      </c>
    </row>
    <row r="357" spans="3:36" x14ac:dyDescent="0.25">
      <c r="C357" t="s">
        <v>844</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845</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999</v>
      </c>
    </row>
    <row r="359" spans="3:36" x14ac:dyDescent="0.25">
      <c r="C359" t="s">
        <v>846</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995</v>
      </c>
    </row>
    <row r="360" spans="3:36" x14ac:dyDescent="0.25">
      <c r="C360" t="s">
        <v>847</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825</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1000</v>
      </c>
    </row>
    <row r="363" spans="3:36" x14ac:dyDescent="0.25">
      <c r="C363" t="s">
        <v>848</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849</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999</v>
      </c>
    </row>
    <row r="365" spans="3:36" x14ac:dyDescent="0.25">
      <c r="C365" t="s">
        <v>850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995</v>
      </c>
    </row>
    <row r="366" spans="3:36" x14ac:dyDescent="0.25">
      <c r="C366" t="s">
        <v>851</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825</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982</v>
      </c>
    </row>
    <row r="369" spans="3:36" x14ac:dyDescent="0.25">
      <c r="C369" t="s">
        <v>852</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853</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982</v>
      </c>
    </row>
    <row r="372" spans="3:36" x14ac:dyDescent="0.25">
      <c r="C372" t="s">
        <v>1002</v>
      </c>
    </row>
    <row r="373" spans="3:36" x14ac:dyDescent="0.25">
      <c r="C373" t="s">
        <v>854</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855</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999</v>
      </c>
    </row>
    <row r="375" spans="3:36" x14ac:dyDescent="0.25">
      <c r="C375" t="s">
        <v>856</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995</v>
      </c>
    </row>
    <row r="376" spans="3:36" x14ac:dyDescent="0.25">
      <c r="C376" t="s">
        <v>857</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825</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9" spans="3:36" x14ac:dyDescent="0.25">
      <c r="C379" t="s">
        <v>1007</v>
      </c>
    </row>
    <row r="380" spans="3:36" x14ac:dyDescent="0.25">
      <c r="C380" t="s">
        <v>1003</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982</v>
      </c>
    </row>
    <row r="383" spans="3:36" x14ac:dyDescent="0.25">
      <c r="C383" t="s">
        <v>1004</v>
      </c>
    </row>
    <row r="384" spans="3:36" x14ac:dyDescent="0.25">
      <c r="C384" t="s">
        <v>981</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x14ac:dyDescent="0.25">
      <c r="C385" t="s">
        <v>816</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x14ac:dyDescent="0.25">
      <c r="C386" t="s">
        <v>982</v>
      </c>
    </row>
    <row r="387" spans="1:36" x14ac:dyDescent="0.25">
      <c r="C387" t="s">
        <v>983</v>
      </c>
    </row>
    <row r="388" spans="1:36" x14ac:dyDescent="0.25">
      <c r="A388" t="s">
        <v>93</v>
      </c>
      <c r="B388" t="s">
        <v>762</v>
      </c>
      <c r="C388" t="s">
        <v>48</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x14ac:dyDescent="0.25">
      <c r="A389" t="s">
        <v>93</v>
      </c>
      <c r="C389" t="s">
        <v>817</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x14ac:dyDescent="0.25">
      <c r="A390" t="s">
        <v>93</v>
      </c>
      <c r="C390" t="s">
        <v>818</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93</v>
      </c>
      <c r="B391" t="s">
        <v>764</v>
      </c>
      <c r="C391" t="s">
        <v>819</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x14ac:dyDescent="0.25">
      <c r="A392" t="s">
        <v>93</v>
      </c>
      <c r="B392" t="s">
        <v>763</v>
      </c>
      <c r="C392" t="s">
        <v>833</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93</v>
      </c>
      <c r="B393" t="s">
        <v>973</v>
      </c>
      <c r="C393" t="s">
        <v>57</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x14ac:dyDescent="0.25">
      <c r="A394" t="s">
        <v>93</v>
      </c>
      <c r="B394" t="s">
        <v>765</v>
      </c>
      <c r="C394" t="s">
        <v>820</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x14ac:dyDescent="0.25">
      <c r="A395" t="s">
        <v>93</v>
      </c>
      <c r="B395" t="s">
        <v>765</v>
      </c>
      <c r="C395" t="s">
        <v>55</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x14ac:dyDescent="0.25">
      <c r="A396" t="s">
        <v>93</v>
      </c>
      <c r="B396" t="s">
        <v>1997</v>
      </c>
      <c r="C396" t="s">
        <v>33</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x14ac:dyDescent="0.25">
      <c r="A397" t="s">
        <v>93</v>
      </c>
      <c r="B397" t="s">
        <v>50</v>
      </c>
      <c r="C397" t="s">
        <v>823</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825</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x14ac:dyDescent="0.25">
      <c r="C399" t="s">
        <v>982</v>
      </c>
    </row>
    <row r="400" spans="1:36" x14ac:dyDescent="0.25">
      <c r="C400" t="s">
        <v>1005</v>
      </c>
    </row>
    <row r="401" spans="3:36" x14ac:dyDescent="0.25">
      <c r="C401" t="s">
        <v>48</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x14ac:dyDescent="0.25">
      <c r="C402" t="s">
        <v>817</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x14ac:dyDescent="0.25">
      <c r="C403" t="s">
        <v>818</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833</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57</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820</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x14ac:dyDescent="0.25">
      <c r="C407" t="s">
        <v>55</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33</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823</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982</v>
      </c>
    </row>
    <row r="411" spans="3:36" x14ac:dyDescent="0.25">
      <c r="C411" t="s">
        <v>984</v>
      </c>
    </row>
    <row r="412" spans="3:36" x14ac:dyDescent="0.25">
      <c r="C412" t="s">
        <v>982</v>
      </c>
    </row>
    <row r="413" spans="3:36" x14ac:dyDescent="0.25">
      <c r="C413" t="s">
        <v>985</v>
      </c>
    </row>
    <row r="414" spans="3:36" x14ac:dyDescent="0.25">
      <c r="C414" t="s">
        <v>63</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x14ac:dyDescent="0.25">
      <c r="C415" t="s">
        <v>827</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x14ac:dyDescent="0.25">
      <c r="C416" t="s">
        <v>860</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x14ac:dyDescent="0.25">
      <c r="C417" t="s">
        <v>828</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x14ac:dyDescent="0.25">
      <c r="C418" t="s">
        <v>62</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x14ac:dyDescent="0.25">
      <c r="C419" t="s">
        <v>830</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x14ac:dyDescent="0.25">
      <c r="C420" t="s">
        <v>825</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x14ac:dyDescent="0.25">
      <c r="C421" t="s">
        <v>982</v>
      </c>
    </row>
    <row r="422" spans="3:36" x14ac:dyDescent="0.25">
      <c r="C422" t="s">
        <v>990</v>
      </c>
    </row>
    <row r="423" spans="3:36" x14ac:dyDescent="0.25">
      <c r="C423" t="s">
        <v>982</v>
      </c>
    </row>
    <row r="424" spans="3:36" x14ac:dyDescent="0.25">
      <c r="C424" t="s">
        <v>991</v>
      </c>
    </row>
    <row r="425" spans="3:36" x14ac:dyDescent="0.25">
      <c r="C425" t="s">
        <v>48</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818</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833</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57</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820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821</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35</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33</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825</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982</v>
      </c>
    </row>
    <row r="435" spans="3:36" x14ac:dyDescent="0.25">
      <c r="C435" t="s">
        <v>982</v>
      </c>
    </row>
    <row r="436" spans="3:36" x14ac:dyDescent="0.25">
      <c r="C436" t="s">
        <v>992</v>
      </c>
    </row>
    <row r="437" spans="3:36" x14ac:dyDescent="0.25">
      <c r="C437" t="s">
        <v>46</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47</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993</v>
      </c>
    </row>
    <row r="439" spans="3:36" x14ac:dyDescent="0.25">
      <c r="C439" t="s">
        <v>36</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834</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835</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35</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836</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994</v>
      </c>
    </row>
    <row r="444" spans="3:36" x14ac:dyDescent="0.25">
      <c r="C444" t="s">
        <v>837</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838</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995</v>
      </c>
    </row>
    <row r="446" spans="3:36" x14ac:dyDescent="0.25">
      <c r="C446" t="s">
        <v>48</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996</v>
      </c>
    </row>
    <row r="448" spans="3:36" x14ac:dyDescent="0.25">
      <c r="C448" t="s">
        <v>46</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47</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993</v>
      </c>
    </row>
    <row r="450" spans="3:36" x14ac:dyDescent="0.25">
      <c r="C450" t="s">
        <v>36</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834</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835</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35</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836</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994</v>
      </c>
    </row>
    <row r="455" spans="3:36" x14ac:dyDescent="0.25">
      <c r="C455" t="s">
        <v>837</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838</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995</v>
      </c>
    </row>
    <row r="457" spans="3:36" x14ac:dyDescent="0.25">
      <c r="C457" t="s">
        <v>48</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982</v>
      </c>
    </row>
    <row r="459" spans="3:36" x14ac:dyDescent="0.25">
      <c r="C459" t="s">
        <v>839</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840</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841</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842</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843</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982</v>
      </c>
    </row>
    <row r="465" spans="3:36" x14ac:dyDescent="0.25">
      <c r="C465" t="s">
        <v>997</v>
      </c>
    </row>
    <row r="466" spans="3:36" x14ac:dyDescent="0.25">
      <c r="C466" t="s">
        <v>998</v>
      </c>
    </row>
    <row r="467" spans="3:36" x14ac:dyDescent="0.25">
      <c r="C467" t="s">
        <v>844</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845</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999</v>
      </c>
    </row>
    <row r="469" spans="3:36" x14ac:dyDescent="0.25">
      <c r="C469" t="s">
        <v>846</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995</v>
      </c>
    </row>
    <row r="470" spans="3:36" x14ac:dyDescent="0.25">
      <c r="C470" t="s">
        <v>847</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825</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1000</v>
      </c>
    </row>
    <row r="473" spans="3:36" x14ac:dyDescent="0.25">
      <c r="C473" t="s">
        <v>848</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849</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999</v>
      </c>
    </row>
    <row r="475" spans="3:36" x14ac:dyDescent="0.25">
      <c r="C475" t="s">
        <v>850</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995</v>
      </c>
    </row>
    <row r="476" spans="3:36" x14ac:dyDescent="0.25">
      <c r="C476" t="s">
        <v>851</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825</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982</v>
      </c>
    </row>
    <row r="479" spans="3:36" x14ac:dyDescent="0.25">
      <c r="C479" t="s">
        <v>852</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853</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982</v>
      </c>
    </row>
    <row r="482" spans="3:36" x14ac:dyDescent="0.25">
      <c r="C482" t="s">
        <v>1002</v>
      </c>
    </row>
    <row r="483" spans="3:36" x14ac:dyDescent="0.25">
      <c r="C483" t="s">
        <v>854</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855</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999</v>
      </c>
    </row>
    <row r="485" spans="3:36" x14ac:dyDescent="0.25">
      <c r="C485" t="s">
        <v>856</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995</v>
      </c>
    </row>
    <row r="486" spans="3:36" x14ac:dyDescent="0.25">
      <c r="C486" t="s">
        <v>857</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825</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9" spans="3:36" x14ac:dyDescent="0.25">
      <c r="C489" t="s">
        <v>1008</v>
      </c>
    </row>
    <row r="490" spans="3:36" x14ac:dyDescent="0.25">
      <c r="C490" t="s">
        <v>1003</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982</v>
      </c>
    </row>
    <row r="493" spans="3:36" x14ac:dyDescent="0.25">
      <c r="C493" t="s">
        <v>1004</v>
      </c>
    </row>
    <row r="494" spans="3:36" x14ac:dyDescent="0.25">
      <c r="C494" t="s">
        <v>981</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x14ac:dyDescent="0.25">
      <c r="C495" t="s">
        <v>816</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x14ac:dyDescent="0.25">
      <c r="C496" t="s">
        <v>982</v>
      </c>
    </row>
    <row r="497" spans="1:36" x14ac:dyDescent="0.25">
      <c r="C497" t="s">
        <v>983</v>
      </c>
    </row>
    <row r="498" spans="1:36" x14ac:dyDescent="0.25">
      <c r="A498" t="s">
        <v>94</v>
      </c>
      <c r="B498" t="s">
        <v>762</v>
      </c>
      <c r="C498" t="s">
        <v>48</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x14ac:dyDescent="0.25">
      <c r="A499" t="s">
        <v>94</v>
      </c>
      <c r="C499" t="s">
        <v>817</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x14ac:dyDescent="0.25">
      <c r="A500" t="s">
        <v>94</v>
      </c>
      <c r="C500" t="s">
        <v>818</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94</v>
      </c>
      <c r="B501" t="s">
        <v>764</v>
      </c>
      <c r="C501" t="s">
        <v>819</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x14ac:dyDescent="0.25">
      <c r="A502" t="s">
        <v>94</v>
      </c>
      <c r="B502" t="s">
        <v>763</v>
      </c>
      <c r="C502" t="s">
        <v>833</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94</v>
      </c>
      <c r="B503" t="s">
        <v>973</v>
      </c>
      <c r="C503" t="s">
        <v>57</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94</v>
      </c>
      <c r="B504" t="s">
        <v>765</v>
      </c>
      <c r="C504" t="s">
        <v>820</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x14ac:dyDescent="0.25">
      <c r="A505" t="s">
        <v>94</v>
      </c>
      <c r="B505" t="s">
        <v>765</v>
      </c>
      <c r="C505" t="s">
        <v>55</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x14ac:dyDescent="0.25">
      <c r="A506" t="s">
        <v>94</v>
      </c>
      <c r="B506" t="s">
        <v>1997</v>
      </c>
      <c r="C506" t="s">
        <v>33</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825</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x14ac:dyDescent="0.25">
      <c r="C508" t="s">
        <v>982</v>
      </c>
    </row>
    <row r="509" spans="1:36" x14ac:dyDescent="0.25">
      <c r="C509" t="s">
        <v>1005</v>
      </c>
    </row>
    <row r="510" spans="1:36" x14ac:dyDescent="0.25">
      <c r="C510" t="s">
        <v>48</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x14ac:dyDescent="0.25">
      <c r="C511" t="s">
        <v>817</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x14ac:dyDescent="0.25">
      <c r="C512" t="s">
        <v>818</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x14ac:dyDescent="0.25">
      <c r="C513" t="s">
        <v>833</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57</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820</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x14ac:dyDescent="0.25">
      <c r="C516" t="s">
        <v>55</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x14ac:dyDescent="0.25">
      <c r="C517" t="s">
        <v>33</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982</v>
      </c>
    </row>
    <row r="519" spans="3:36" x14ac:dyDescent="0.25">
      <c r="C519" t="s">
        <v>984</v>
      </c>
    </row>
    <row r="520" spans="3:36" x14ac:dyDescent="0.25">
      <c r="C520" t="s">
        <v>982</v>
      </c>
    </row>
    <row r="521" spans="3:36" x14ac:dyDescent="0.25">
      <c r="C521" t="s">
        <v>985</v>
      </c>
    </row>
    <row r="522" spans="3:36" x14ac:dyDescent="0.25">
      <c r="C522" t="s">
        <v>63</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x14ac:dyDescent="0.25">
      <c r="C523" t="s">
        <v>827</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x14ac:dyDescent="0.25">
      <c r="C524" t="s">
        <v>828</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x14ac:dyDescent="0.25">
      <c r="C525" t="s">
        <v>62</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x14ac:dyDescent="0.25">
      <c r="C526" t="s">
        <v>825</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x14ac:dyDescent="0.25">
      <c r="C527" t="s">
        <v>982</v>
      </c>
    </row>
    <row r="528" spans="3:36" x14ac:dyDescent="0.25">
      <c r="C528" t="s">
        <v>990</v>
      </c>
    </row>
    <row r="529" spans="3:36" x14ac:dyDescent="0.25">
      <c r="C529" t="s">
        <v>982</v>
      </c>
    </row>
    <row r="530" spans="3:36" x14ac:dyDescent="0.25">
      <c r="C530" t="s">
        <v>991</v>
      </c>
    </row>
    <row r="531" spans="3:36" x14ac:dyDescent="0.25">
      <c r="C531" t="s">
        <v>48</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818</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833</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57</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820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821</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35</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33</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825</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982</v>
      </c>
    </row>
    <row r="541" spans="3:36" x14ac:dyDescent="0.25">
      <c r="C541" t="s">
        <v>982</v>
      </c>
    </row>
    <row r="542" spans="3:36" x14ac:dyDescent="0.25">
      <c r="C542" t="s">
        <v>992</v>
      </c>
    </row>
    <row r="543" spans="3:36" x14ac:dyDescent="0.25">
      <c r="C543" t="s">
        <v>46</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47</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993</v>
      </c>
    </row>
    <row r="545" spans="3:36" x14ac:dyDescent="0.25">
      <c r="C545" t="s">
        <v>36</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834</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835</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35</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836</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994</v>
      </c>
    </row>
    <row r="550" spans="3:36" x14ac:dyDescent="0.25">
      <c r="C550" t="s">
        <v>837</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838</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995</v>
      </c>
    </row>
    <row r="552" spans="3:36" x14ac:dyDescent="0.25">
      <c r="C552" t="s">
        <v>48</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996</v>
      </c>
    </row>
    <row r="554" spans="3:36" x14ac:dyDescent="0.25">
      <c r="C554" t="s">
        <v>46</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47</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993</v>
      </c>
    </row>
    <row r="556" spans="3:36" x14ac:dyDescent="0.25">
      <c r="C556" t="s">
        <v>36</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834</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835</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35</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836</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994</v>
      </c>
    </row>
    <row r="561" spans="3:36" x14ac:dyDescent="0.25">
      <c r="C561" t="s">
        <v>837</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838</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995</v>
      </c>
    </row>
    <row r="563" spans="3:36" x14ac:dyDescent="0.25">
      <c r="C563" t="s">
        <v>48</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982</v>
      </c>
    </row>
    <row r="565" spans="3:36" x14ac:dyDescent="0.25">
      <c r="C565" t="s">
        <v>839</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840</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841</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842</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843</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982</v>
      </c>
    </row>
    <row r="571" spans="3:36" x14ac:dyDescent="0.25">
      <c r="C571" t="s">
        <v>997</v>
      </c>
    </row>
    <row r="572" spans="3:36" x14ac:dyDescent="0.25">
      <c r="C572" t="s">
        <v>998</v>
      </c>
    </row>
    <row r="573" spans="3:36" x14ac:dyDescent="0.25">
      <c r="C573" t="s">
        <v>844</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845</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999</v>
      </c>
    </row>
    <row r="575" spans="3:36" x14ac:dyDescent="0.25">
      <c r="C575" t="s">
        <v>846</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847</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825</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1000</v>
      </c>
    </row>
    <row r="579" spans="3:36" x14ac:dyDescent="0.25">
      <c r="C579" t="s">
        <v>848</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849</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999</v>
      </c>
    </row>
    <row r="581" spans="3:36" x14ac:dyDescent="0.25">
      <c r="C581" t="s">
        <v>850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995</v>
      </c>
    </row>
    <row r="582" spans="3:36" x14ac:dyDescent="0.25">
      <c r="C582" t="s">
        <v>851</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825</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982</v>
      </c>
    </row>
    <row r="585" spans="3:36" x14ac:dyDescent="0.25">
      <c r="C585" t="s">
        <v>852</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853</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982</v>
      </c>
    </row>
    <row r="588" spans="3:36" x14ac:dyDescent="0.25">
      <c r="C588" t="s">
        <v>1002</v>
      </c>
    </row>
    <row r="589" spans="3:36" x14ac:dyDescent="0.25">
      <c r="C589" t="s">
        <v>854</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855</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999</v>
      </c>
    </row>
    <row r="591" spans="3:36" x14ac:dyDescent="0.25">
      <c r="C591" t="s">
        <v>856</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995</v>
      </c>
    </row>
    <row r="592" spans="3:36" x14ac:dyDescent="0.25">
      <c r="C592" t="s">
        <v>857</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825</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5" spans="1:36" x14ac:dyDescent="0.25">
      <c r="C595" t="s">
        <v>1009</v>
      </c>
    </row>
    <row r="596" spans="1:36" x14ac:dyDescent="0.25">
      <c r="C596" t="s">
        <v>1003</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982</v>
      </c>
    </row>
    <row r="599" spans="1:36" x14ac:dyDescent="0.25">
      <c r="C599" t="s">
        <v>1004</v>
      </c>
    </row>
    <row r="600" spans="1:36" x14ac:dyDescent="0.25">
      <c r="C600" t="s">
        <v>981</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x14ac:dyDescent="0.25">
      <c r="C601" t="s">
        <v>816</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x14ac:dyDescent="0.25">
      <c r="C602" t="s">
        <v>982</v>
      </c>
    </row>
    <row r="603" spans="1:36" x14ac:dyDescent="0.25">
      <c r="C603" t="s">
        <v>983</v>
      </c>
    </row>
    <row r="604" spans="1:36" x14ac:dyDescent="0.25">
      <c r="A604" t="s">
        <v>115</v>
      </c>
      <c r="B604" t="s">
        <v>762</v>
      </c>
      <c r="C604" t="s">
        <v>48</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x14ac:dyDescent="0.25">
      <c r="A605" t="s">
        <v>115</v>
      </c>
      <c r="C605" t="s">
        <v>817</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x14ac:dyDescent="0.25">
      <c r="A606" t="s">
        <v>115</v>
      </c>
      <c r="B606" t="s">
        <v>764</v>
      </c>
      <c r="C606" t="s">
        <v>819</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x14ac:dyDescent="0.25">
      <c r="A607" t="s">
        <v>115</v>
      </c>
      <c r="B607" t="s">
        <v>765</v>
      </c>
      <c r="C607" t="s">
        <v>820</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x14ac:dyDescent="0.25">
      <c r="A608" t="s">
        <v>115</v>
      </c>
      <c r="B608" t="s">
        <v>974</v>
      </c>
      <c r="C608" t="s">
        <v>821</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x14ac:dyDescent="0.25">
      <c r="A609" t="s">
        <v>115</v>
      </c>
      <c r="B609" t="s">
        <v>765</v>
      </c>
      <c r="C609" t="s">
        <v>55</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x14ac:dyDescent="0.25">
      <c r="A610" t="s">
        <v>115</v>
      </c>
      <c r="B610" t="s">
        <v>1994</v>
      </c>
      <c r="C610" t="s">
        <v>861</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x14ac:dyDescent="0.25">
      <c r="A611" t="s">
        <v>115</v>
      </c>
      <c r="B611" t="s">
        <v>1997</v>
      </c>
      <c r="C611" t="s">
        <v>33</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x14ac:dyDescent="0.25">
      <c r="C612" t="s">
        <v>825</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x14ac:dyDescent="0.25">
      <c r="C613" t="s">
        <v>982</v>
      </c>
    </row>
    <row r="614" spans="1:36" x14ac:dyDescent="0.25">
      <c r="C614" t="s">
        <v>1005</v>
      </c>
    </row>
    <row r="615" spans="1:36" x14ac:dyDescent="0.25">
      <c r="C615" t="s">
        <v>48</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817</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x14ac:dyDescent="0.25">
      <c r="C617" t="s">
        <v>820</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x14ac:dyDescent="0.25">
      <c r="C618" t="s">
        <v>821</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55</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x14ac:dyDescent="0.25">
      <c r="C620" t="s">
        <v>861</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x14ac:dyDescent="0.25">
      <c r="C621" t="s">
        <v>33</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982</v>
      </c>
    </row>
    <row r="623" spans="1:36" x14ac:dyDescent="0.25">
      <c r="C623" t="s">
        <v>984</v>
      </c>
    </row>
    <row r="624" spans="1:36" x14ac:dyDescent="0.25">
      <c r="C624" t="s">
        <v>982</v>
      </c>
    </row>
    <row r="625" spans="3:36" x14ac:dyDescent="0.25">
      <c r="C625" t="s">
        <v>985</v>
      </c>
    </row>
    <row r="626" spans="3:36" x14ac:dyDescent="0.25">
      <c r="C626" t="s">
        <v>1010</v>
      </c>
    </row>
    <row r="627" spans="3:36" x14ac:dyDescent="0.25">
      <c r="C627" t="s">
        <v>63</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x14ac:dyDescent="0.25">
      <c r="C628" t="s">
        <v>827</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x14ac:dyDescent="0.25">
      <c r="C629" t="s">
        <v>828</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x14ac:dyDescent="0.25">
      <c r="C630" t="s">
        <v>829</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x14ac:dyDescent="0.25">
      <c r="C631" t="s">
        <v>62</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x14ac:dyDescent="0.25">
      <c r="C632" t="s">
        <v>862</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x14ac:dyDescent="0.25">
      <c r="C633" t="s">
        <v>830</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x14ac:dyDescent="0.25">
      <c r="C634" t="s">
        <v>989</v>
      </c>
    </row>
    <row r="635" spans="3:36" x14ac:dyDescent="0.25">
      <c r="C635" t="s">
        <v>63</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x14ac:dyDescent="0.25">
      <c r="C636" t="s">
        <v>827</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x14ac:dyDescent="0.25">
      <c r="C637" t="s">
        <v>828</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x14ac:dyDescent="0.25">
      <c r="C638" t="s">
        <v>829</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x14ac:dyDescent="0.25">
      <c r="C639" t="s">
        <v>62</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x14ac:dyDescent="0.25">
      <c r="C640" t="s">
        <v>862</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x14ac:dyDescent="0.25">
      <c r="C641" t="s">
        <v>830</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x14ac:dyDescent="0.25">
      <c r="C642" t="s">
        <v>825</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x14ac:dyDescent="0.25">
      <c r="C643" t="s">
        <v>982</v>
      </c>
    </row>
    <row r="644" spans="3:36" x14ac:dyDescent="0.25">
      <c r="C644" t="s">
        <v>990</v>
      </c>
    </row>
    <row r="645" spans="3:36" x14ac:dyDescent="0.25">
      <c r="C645" t="s">
        <v>982</v>
      </c>
    </row>
    <row r="646" spans="3:36" x14ac:dyDescent="0.25">
      <c r="C646" t="s">
        <v>991</v>
      </c>
    </row>
    <row r="647" spans="3:36" x14ac:dyDescent="0.25">
      <c r="C647" t="s">
        <v>48</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818</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833</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57</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820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821</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35</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33</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825</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982</v>
      </c>
    </row>
    <row r="657" spans="3:36" x14ac:dyDescent="0.25">
      <c r="C657" t="s">
        <v>982</v>
      </c>
    </row>
    <row r="658" spans="3:36" x14ac:dyDescent="0.25">
      <c r="C658" t="s">
        <v>992</v>
      </c>
    </row>
    <row r="659" spans="3:36" x14ac:dyDescent="0.25">
      <c r="C659" t="s">
        <v>46</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47</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993</v>
      </c>
    </row>
    <row r="661" spans="3:36" x14ac:dyDescent="0.25">
      <c r="C661" t="s">
        <v>36</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834</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835</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35</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836</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994</v>
      </c>
    </row>
    <row r="666" spans="3:36" x14ac:dyDescent="0.25">
      <c r="C666" t="s">
        <v>837</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838</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995</v>
      </c>
    </row>
    <row r="668" spans="3:36" x14ac:dyDescent="0.25">
      <c r="C668" t="s">
        <v>48</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996</v>
      </c>
    </row>
    <row r="670" spans="3:36" x14ac:dyDescent="0.25">
      <c r="C670" t="s">
        <v>46</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47</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993</v>
      </c>
    </row>
    <row r="672" spans="3:36" x14ac:dyDescent="0.25">
      <c r="C672" t="s">
        <v>36</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834</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835</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35</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836</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994</v>
      </c>
    </row>
    <row r="677" spans="3:36" x14ac:dyDescent="0.25">
      <c r="C677" t="s">
        <v>837</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838</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995</v>
      </c>
    </row>
    <row r="679" spans="3:36" x14ac:dyDescent="0.25">
      <c r="C679" t="s">
        <v>48</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982</v>
      </c>
    </row>
    <row r="681" spans="3:36" x14ac:dyDescent="0.25">
      <c r="C681" t="s">
        <v>839</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840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841</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842</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843</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982</v>
      </c>
    </row>
    <row r="687" spans="3:36" x14ac:dyDescent="0.25">
      <c r="C687" t="s">
        <v>997</v>
      </c>
    </row>
    <row r="688" spans="3:36" x14ac:dyDescent="0.25">
      <c r="C688" t="s">
        <v>998</v>
      </c>
    </row>
    <row r="689" spans="3:36" x14ac:dyDescent="0.25">
      <c r="C689" t="s">
        <v>844</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845</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999</v>
      </c>
    </row>
    <row r="691" spans="3:36" x14ac:dyDescent="0.25">
      <c r="C691" t="s">
        <v>846</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995</v>
      </c>
    </row>
    <row r="692" spans="3:36" x14ac:dyDescent="0.25">
      <c r="C692" t="s">
        <v>847</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825</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1000</v>
      </c>
    </row>
    <row r="695" spans="3:36" x14ac:dyDescent="0.25">
      <c r="C695" t="s">
        <v>848</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849</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999</v>
      </c>
    </row>
    <row r="697" spans="3:36" x14ac:dyDescent="0.25">
      <c r="C697" t="s">
        <v>850</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995</v>
      </c>
    </row>
    <row r="698" spans="3:36" x14ac:dyDescent="0.25">
      <c r="C698" t="s">
        <v>851</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825</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982</v>
      </c>
    </row>
    <row r="701" spans="3:36" x14ac:dyDescent="0.25">
      <c r="C701" t="s">
        <v>852</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853</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982</v>
      </c>
    </row>
    <row r="704" spans="3:36" x14ac:dyDescent="0.25">
      <c r="C704" t="s">
        <v>1002</v>
      </c>
    </row>
    <row r="705" spans="1:36" x14ac:dyDescent="0.25">
      <c r="C705" t="s">
        <v>854</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855</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999</v>
      </c>
    </row>
    <row r="707" spans="1:36" x14ac:dyDescent="0.25">
      <c r="C707" t="s">
        <v>856</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995</v>
      </c>
    </row>
    <row r="708" spans="1:36" x14ac:dyDescent="0.25">
      <c r="C708" t="s">
        <v>857</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825</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1" spans="1:36" x14ac:dyDescent="0.25">
      <c r="C711" t="s">
        <v>1011</v>
      </c>
    </row>
    <row r="712" spans="1:36" x14ac:dyDescent="0.25">
      <c r="C712" t="s">
        <v>1003</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982</v>
      </c>
    </row>
    <row r="715" spans="1:36" x14ac:dyDescent="0.25">
      <c r="C715" t="s">
        <v>1004</v>
      </c>
    </row>
    <row r="716" spans="1:36" x14ac:dyDescent="0.25">
      <c r="C716" t="s">
        <v>981</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x14ac:dyDescent="0.25">
      <c r="C717" t="s">
        <v>816</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x14ac:dyDescent="0.25">
      <c r="C718" t="s">
        <v>982</v>
      </c>
    </row>
    <row r="719" spans="1:36" x14ac:dyDescent="0.25">
      <c r="C719" t="s">
        <v>983</v>
      </c>
    </row>
    <row r="720" spans="1:36" x14ac:dyDescent="0.25">
      <c r="A720" t="s">
        <v>95</v>
      </c>
      <c r="B720" t="s">
        <v>762</v>
      </c>
      <c r="C720" t="s">
        <v>48</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x14ac:dyDescent="0.25">
      <c r="A721" t="s">
        <v>95</v>
      </c>
      <c r="C721" t="s">
        <v>817</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x14ac:dyDescent="0.25">
      <c r="A722" t="s">
        <v>95</v>
      </c>
      <c r="C722" t="s">
        <v>818</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x14ac:dyDescent="0.25">
      <c r="A723" t="s">
        <v>95</v>
      </c>
      <c r="B723" t="s">
        <v>764</v>
      </c>
      <c r="C723" t="s">
        <v>819</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x14ac:dyDescent="0.25">
      <c r="A724" t="s">
        <v>95</v>
      </c>
      <c r="B724" t="s">
        <v>763</v>
      </c>
      <c r="C724" t="s">
        <v>833</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x14ac:dyDescent="0.25">
      <c r="A725" t="s">
        <v>95</v>
      </c>
      <c r="B725" t="s">
        <v>973</v>
      </c>
      <c r="C725" t="s">
        <v>57</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x14ac:dyDescent="0.25">
      <c r="A726" t="s">
        <v>95</v>
      </c>
      <c r="B726" t="s">
        <v>765</v>
      </c>
      <c r="C726" t="s">
        <v>820</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x14ac:dyDescent="0.25">
      <c r="A727" t="s">
        <v>95</v>
      </c>
      <c r="B727" t="s">
        <v>974</v>
      </c>
      <c r="C727" t="s">
        <v>821</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x14ac:dyDescent="0.25">
      <c r="A728" t="s">
        <v>95</v>
      </c>
      <c r="B728" t="s">
        <v>1997</v>
      </c>
      <c r="C728" t="s">
        <v>33</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x14ac:dyDescent="0.25">
      <c r="A729" t="s">
        <v>95</v>
      </c>
      <c r="B729" t="s">
        <v>979</v>
      </c>
      <c r="C729" t="s">
        <v>822</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95</v>
      </c>
      <c r="B730" t="s">
        <v>50</v>
      </c>
      <c r="C730" t="s">
        <v>823</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x14ac:dyDescent="0.25">
      <c r="A731" t="s">
        <v>95</v>
      </c>
      <c r="B731" t="s">
        <v>50</v>
      </c>
      <c r="C731" t="s">
        <v>824</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825</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x14ac:dyDescent="0.25">
      <c r="C733" t="s">
        <v>982</v>
      </c>
    </row>
    <row r="734" spans="1:36" x14ac:dyDescent="0.25">
      <c r="C734" t="s">
        <v>1005</v>
      </c>
    </row>
    <row r="735" spans="1:36" x14ac:dyDescent="0.25">
      <c r="C735" t="s">
        <v>48</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x14ac:dyDescent="0.25">
      <c r="C736" t="s">
        <v>817</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x14ac:dyDescent="0.25">
      <c r="C737" t="s">
        <v>818</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x14ac:dyDescent="0.25">
      <c r="C738" t="s">
        <v>833</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x14ac:dyDescent="0.25">
      <c r="C739" t="s">
        <v>57</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820</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x14ac:dyDescent="0.25">
      <c r="C741" t="s">
        <v>821</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33</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822</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823</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x14ac:dyDescent="0.25">
      <c r="C745" t="s">
        <v>824</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982</v>
      </c>
    </row>
    <row r="747" spans="3:36" x14ac:dyDescent="0.25">
      <c r="C747" t="s">
        <v>1012</v>
      </c>
    </row>
    <row r="748" spans="3:36" x14ac:dyDescent="0.25">
      <c r="C748" t="s">
        <v>982</v>
      </c>
    </row>
    <row r="749" spans="3:36" x14ac:dyDescent="0.25">
      <c r="C749" t="s">
        <v>1013</v>
      </c>
    </row>
    <row r="750" spans="3:36" x14ac:dyDescent="0.25">
      <c r="C750" t="s">
        <v>863</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x14ac:dyDescent="0.25">
      <c r="C751" t="s">
        <v>864</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x14ac:dyDescent="0.25">
      <c r="C752" t="s">
        <v>865</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x14ac:dyDescent="0.25">
      <c r="C753" t="s">
        <v>866</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x14ac:dyDescent="0.25">
      <c r="C754" t="s">
        <v>867</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x14ac:dyDescent="0.25">
      <c r="C755" t="s">
        <v>868</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x14ac:dyDescent="0.25">
      <c r="C756" t="s">
        <v>869</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x14ac:dyDescent="0.25">
      <c r="C757" t="s">
        <v>870</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x14ac:dyDescent="0.25">
      <c r="C758" t="s">
        <v>871</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1014</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x14ac:dyDescent="0.25">
      <c r="C760" t="s">
        <v>1015</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x14ac:dyDescent="0.25">
      <c r="C761" t="s">
        <v>1016</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872</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x14ac:dyDescent="0.25">
      <c r="C763" t="s">
        <v>873</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x14ac:dyDescent="0.25">
      <c r="C764" t="s">
        <v>982</v>
      </c>
    </row>
    <row r="765" spans="3:36" x14ac:dyDescent="0.25">
      <c r="C765" t="s">
        <v>984</v>
      </c>
    </row>
    <row r="766" spans="3:36" x14ac:dyDescent="0.25">
      <c r="C766" t="s">
        <v>982</v>
      </c>
    </row>
    <row r="767" spans="3:36" x14ac:dyDescent="0.25">
      <c r="C767" t="s">
        <v>1017</v>
      </c>
    </row>
    <row r="768" spans="3:36" x14ac:dyDescent="0.25">
      <c r="C768" t="s">
        <v>874</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x14ac:dyDescent="0.25">
      <c r="C769" t="s">
        <v>875</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x14ac:dyDescent="0.25">
      <c r="C770" t="s">
        <v>876</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x14ac:dyDescent="0.25">
      <c r="C771" t="s">
        <v>1018</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x14ac:dyDescent="0.25">
      <c r="C772" t="s">
        <v>877</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x14ac:dyDescent="0.25">
      <c r="C773" t="s">
        <v>1019</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x14ac:dyDescent="0.25">
      <c r="C774" t="s">
        <v>878</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x14ac:dyDescent="0.25">
      <c r="C775" t="s">
        <v>879</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x14ac:dyDescent="0.25">
      <c r="C776" t="s">
        <v>880</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x14ac:dyDescent="0.25">
      <c r="C777" t="s">
        <v>1020</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x14ac:dyDescent="0.25">
      <c r="C778" t="s">
        <v>881</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x14ac:dyDescent="0.25">
      <c r="C779" t="s">
        <v>1021</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x14ac:dyDescent="0.25">
      <c r="C780" t="s">
        <v>882</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x14ac:dyDescent="0.25">
      <c r="C781" t="s">
        <v>883</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x14ac:dyDescent="0.25">
      <c r="C782" t="s">
        <v>884</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x14ac:dyDescent="0.25">
      <c r="C783" t="s">
        <v>1022</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x14ac:dyDescent="0.25">
      <c r="C784" t="s">
        <v>885</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x14ac:dyDescent="0.25">
      <c r="C785" t="s">
        <v>1023</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x14ac:dyDescent="0.25">
      <c r="C786" t="s">
        <v>886</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x14ac:dyDescent="0.25">
      <c r="C787" t="s">
        <v>887</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x14ac:dyDescent="0.25">
      <c r="C788" t="s">
        <v>888</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x14ac:dyDescent="0.25">
      <c r="C789" t="s">
        <v>1024</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x14ac:dyDescent="0.25">
      <c r="C790" t="s">
        <v>889</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x14ac:dyDescent="0.25">
      <c r="C791" t="s">
        <v>1025</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x14ac:dyDescent="0.25">
      <c r="C792" t="s">
        <v>982</v>
      </c>
    </row>
    <row r="793" spans="3:36" x14ac:dyDescent="0.25">
      <c r="C793" t="s">
        <v>985</v>
      </c>
    </row>
    <row r="794" spans="3:36" x14ac:dyDescent="0.25">
      <c r="C794" t="s">
        <v>982</v>
      </c>
    </row>
    <row r="795" spans="3:36" x14ac:dyDescent="0.25">
      <c r="C795" t="s">
        <v>1026</v>
      </c>
    </row>
    <row r="796" spans="3:36" x14ac:dyDescent="0.25">
      <c r="C796" t="s">
        <v>1027</v>
      </c>
    </row>
    <row r="797" spans="3:36" x14ac:dyDescent="0.25">
      <c r="C797" t="s">
        <v>63</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x14ac:dyDescent="0.25">
      <c r="C798" t="s">
        <v>827</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x14ac:dyDescent="0.25">
      <c r="C799" t="s">
        <v>831</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x14ac:dyDescent="0.25">
      <c r="C800" t="s">
        <v>825</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x14ac:dyDescent="0.25">
      <c r="C801" t="s">
        <v>1028</v>
      </c>
    </row>
    <row r="802" spans="3:36" x14ac:dyDescent="0.25">
      <c r="C802" t="s">
        <v>63</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x14ac:dyDescent="0.25">
      <c r="C803" t="s">
        <v>827</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x14ac:dyDescent="0.25">
      <c r="C804" t="s">
        <v>825</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x14ac:dyDescent="0.25">
      <c r="C805" t="s">
        <v>1029</v>
      </c>
    </row>
    <row r="806" spans="3:36" x14ac:dyDescent="0.25">
      <c r="C806" t="s">
        <v>63</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x14ac:dyDescent="0.25">
      <c r="C807" t="s">
        <v>827</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x14ac:dyDescent="0.25">
      <c r="C808" t="s">
        <v>828</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x14ac:dyDescent="0.25">
      <c r="C809" t="s">
        <v>829</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x14ac:dyDescent="0.25">
      <c r="C810" t="s">
        <v>825</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x14ac:dyDescent="0.25">
      <c r="C811" t="s">
        <v>1030</v>
      </c>
    </row>
    <row r="812" spans="3:36" x14ac:dyDescent="0.25">
      <c r="C812" t="s">
        <v>63</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x14ac:dyDescent="0.25">
      <c r="C813" t="s">
        <v>1031</v>
      </c>
    </row>
    <row r="814" spans="3:36" x14ac:dyDescent="0.25">
      <c r="C814" t="s">
        <v>63</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x14ac:dyDescent="0.25">
      <c r="C815" t="s">
        <v>827</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x14ac:dyDescent="0.25">
      <c r="C816" t="s">
        <v>829</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x14ac:dyDescent="0.25">
      <c r="C817" t="s">
        <v>825</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x14ac:dyDescent="0.25">
      <c r="C818" t="s">
        <v>1032</v>
      </c>
    </row>
    <row r="819" spans="3:36" x14ac:dyDescent="0.25">
      <c r="C819" t="s">
        <v>830</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x14ac:dyDescent="0.25">
      <c r="C820" t="s">
        <v>1033</v>
      </c>
    </row>
    <row r="821" spans="3:36" x14ac:dyDescent="0.25">
      <c r="C821" t="s">
        <v>63</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x14ac:dyDescent="0.25">
      <c r="C822" t="s">
        <v>827</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x14ac:dyDescent="0.25">
      <c r="C823" t="s">
        <v>831</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x14ac:dyDescent="0.25">
      <c r="C824" t="s">
        <v>828</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x14ac:dyDescent="0.25">
      <c r="C825" t="s">
        <v>829</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x14ac:dyDescent="0.25">
      <c r="C826" t="s">
        <v>830</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x14ac:dyDescent="0.25">
      <c r="C827" t="s">
        <v>825</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x14ac:dyDescent="0.25">
      <c r="C828" t="s">
        <v>982</v>
      </c>
    </row>
    <row r="829" spans="3:36" x14ac:dyDescent="0.25">
      <c r="C829" t="s">
        <v>1034</v>
      </c>
    </row>
    <row r="830" spans="3:36" x14ac:dyDescent="0.25">
      <c r="C830" t="s">
        <v>1027</v>
      </c>
    </row>
    <row r="831" spans="3:36" x14ac:dyDescent="0.25">
      <c r="C831" t="s">
        <v>63</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x14ac:dyDescent="0.25">
      <c r="C832" t="s">
        <v>827</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x14ac:dyDescent="0.25">
      <c r="C833" t="s">
        <v>831</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x14ac:dyDescent="0.25">
      <c r="C834" t="s">
        <v>825</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x14ac:dyDescent="0.25">
      <c r="C835" t="s">
        <v>1028</v>
      </c>
    </row>
    <row r="836" spans="3:36" x14ac:dyDescent="0.25">
      <c r="C836" t="s">
        <v>63</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x14ac:dyDescent="0.25">
      <c r="C837" t="s">
        <v>1029</v>
      </c>
    </row>
    <row r="838" spans="3:36" x14ac:dyDescent="0.25">
      <c r="C838" t="s">
        <v>63</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x14ac:dyDescent="0.25">
      <c r="C839" t="s">
        <v>827</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x14ac:dyDescent="0.25">
      <c r="C840" t="s">
        <v>829</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x14ac:dyDescent="0.25">
      <c r="C841" t="s">
        <v>825</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x14ac:dyDescent="0.25">
      <c r="C842" t="s">
        <v>1030</v>
      </c>
    </row>
    <row r="843" spans="3:36" x14ac:dyDescent="0.25">
      <c r="C843" t="s">
        <v>63</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x14ac:dyDescent="0.25">
      <c r="C844" t="s">
        <v>1031</v>
      </c>
    </row>
    <row r="845" spans="3:36" x14ac:dyDescent="0.25">
      <c r="C845" t="s">
        <v>63</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x14ac:dyDescent="0.25">
      <c r="C846" t="s">
        <v>1032</v>
      </c>
    </row>
    <row r="847" spans="3:36" x14ac:dyDescent="0.25">
      <c r="C847" t="s">
        <v>830</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x14ac:dyDescent="0.25">
      <c r="C848" t="s">
        <v>1035</v>
      </c>
    </row>
    <row r="849" spans="3:36" x14ac:dyDescent="0.25">
      <c r="C849" t="s">
        <v>63</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x14ac:dyDescent="0.25">
      <c r="C850" t="s">
        <v>827</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x14ac:dyDescent="0.25">
      <c r="C851" t="s">
        <v>831</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x14ac:dyDescent="0.25">
      <c r="C852" t="s">
        <v>829</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x14ac:dyDescent="0.25">
      <c r="C853" t="s">
        <v>830</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x14ac:dyDescent="0.25">
      <c r="C854" t="s">
        <v>825</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x14ac:dyDescent="0.25">
      <c r="C855" t="s">
        <v>982</v>
      </c>
    </row>
    <row r="856" spans="3:36" x14ac:dyDescent="0.25">
      <c r="C856" t="s">
        <v>1036</v>
      </c>
    </row>
    <row r="857" spans="3:36" x14ac:dyDescent="0.25">
      <c r="C857" t="s">
        <v>1027</v>
      </c>
    </row>
    <row r="858" spans="3:36" x14ac:dyDescent="0.25">
      <c r="C858" t="s">
        <v>63</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x14ac:dyDescent="0.25">
      <c r="C859" t="s">
        <v>827</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x14ac:dyDescent="0.25">
      <c r="C860" t="s">
        <v>831</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x14ac:dyDescent="0.25">
      <c r="C861" t="s">
        <v>825</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x14ac:dyDescent="0.25">
      <c r="C862" t="s">
        <v>1028</v>
      </c>
    </row>
    <row r="863" spans="3:36" x14ac:dyDescent="0.25">
      <c r="C863" t="s">
        <v>63</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x14ac:dyDescent="0.25">
      <c r="C864" t="s">
        <v>1029</v>
      </c>
    </row>
    <row r="865" spans="3:36" x14ac:dyDescent="0.25">
      <c r="C865" t="s">
        <v>63</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x14ac:dyDescent="0.25">
      <c r="C866" t="s">
        <v>827</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x14ac:dyDescent="0.25">
      <c r="C867" t="s">
        <v>828</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x14ac:dyDescent="0.25">
      <c r="C868" t="s">
        <v>829</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x14ac:dyDescent="0.25">
      <c r="C869" t="s">
        <v>825</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x14ac:dyDescent="0.25">
      <c r="C870" t="s">
        <v>1030</v>
      </c>
    </row>
    <row r="871" spans="3:36" x14ac:dyDescent="0.25">
      <c r="C871" t="s">
        <v>63</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x14ac:dyDescent="0.25">
      <c r="C872" t="s">
        <v>1031</v>
      </c>
    </row>
    <row r="873" spans="3:36" x14ac:dyDescent="0.25">
      <c r="C873" t="s">
        <v>63</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x14ac:dyDescent="0.25">
      <c r="C874" t="s">
        <v>827</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x14ac:dyDescent="0.25">
      <c r="C875" t="s">
        <v>829</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x14ac:dyDescent="0.25">
      <c r="C876" t="s">
        <v>825</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x14ac:dyDescent="0.25">
      <c r="C877" t="s">
        <v>1032</v>
      </c>
    </row>
    <row r="878" spans="3:36" x14ac:dyDescent="0.25">
      <c r="C878" t="s">
        <v>830</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x14ac:dyDescent="0.25">
      <c r="C879" t="s">
        <v>1037</v>
      </c>
    </row>
    <row r="880" spans="3:36" x14ac:dyDescent="0.25">
      <c r="C880" t="s">
        <v>63</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x14ac:dyDescent="0.25">
      <c r="C881" t="s">
        <v>827</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x14ac:dyDescent="0.25">
      <c r="C882" t="s">
        <v>831</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x14ac:dyDescent="0.25">
      <c r="C883" t="s">
        <v>828</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x14ac:dyDescent="0.25">
      <c r="C884" t="s">
        <v>829</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x14ac:dyDescent="0.25">
      <c r="C885" t="s">
        <v>830</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x14ac:dyDescent="0.25">
      <c r="C886" t="s">
        <v>825</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x14ac:dyDescent="0.25">
      <c r="C887" t="s">
        <v>982</v>
      </c>
    </row>
    <row r="888" spans="3:36" x14ac:dyDescent="0.25">
      <c r="C888" t="s">
        <v>1038</v>
      </c>
    </row>
    <row r="889" spans="3:36" x14ac:dyDescent="0.25">
      <c r="C889" t="s">
        <v>1027</v>
      </c>
    </row>
    <row r="890" spans="3:36" x14ac:dyDescent="0.25">
      <c r="C890" t="s">
        <v>63</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x14ac:dyDescent="0.25">
      <c r="C891" t="s">
        <v>827</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x14ac:dyDescent="0.25">
      <c r="C892" t="s">
        <v>3</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x14ac:dyDescent="0.25">
      <c r="C893" t="s">
        <v>829</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x14ac:dyDescent="0.25">
      <c r="C894" t="s">
        <v>831</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x14ac:dyDescent="0.25">
      <c r="C895" t="s">
        <v>825</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x14ac:dyDescent="0.25">
      <c r="C896" t="s">
        <v>1028</v>
      </c>
    </row>
    <row r="897" spans="3:36" x14ac:dyDescent="0.25">
      <c r="C897" t="s">
        <v>63</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x14ac:dyDescent="0.25">
      <c r="C898" t="s">
        <v>1029</v>
      </c>
    </row>
    <row r="899" spans="3:36" x14ac:dyDescent="0.25">
      <c r="C899" t="s">
        <v>63</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x14ac:dyDescent="0.25">
      <c r="C900" t="s">
        <v>827</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x14ac:dyDescent="0.25">
      <c r="C901" t="s">
        <v>825</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x14ac:dyDescent="0.25">
      <c r="C902" t="s">
        <v>1030</v>
      </c>
    </row>
    <row r="903" spans="3:36" x14ac:dyDescent="0.25">
      <c r="C903" t="s">
        <v>63</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827</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x14ac:dyDescent="0.25">
      <c r="C905" t="s">
        <v>825</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x14ac:dyDescent="0.25">
      <c r="C906" t="s">
        <v>1031</v>
      </c>
    </row>
    <row r="907" spans="3:36" x14ac:dyDescent="0.25">
      <c r="C907" t="s">
        <v>827</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x14ac:dyDescent="0.25">
      <c r="C908" t="s">
        <v>1032</v>
      </c>
    </row>
    <row r="909" spans="3:36" x14ac:dyDescent="0.25">
      <c r="C909" t="s">
        <v>830</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x14ac:dyDescent="0.25">
      <c r="C910" t="s">
        <v>1039</v>
      </c>
    </row>
    <row r="911" spans="3:36" x14ac:dyDescent="0.25">
      <c r="C911" t="s">
        <v>63</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x14ac:dyDescent="0.25">
      <c r="C912" t="s">
        <v>827</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x14ac:dyDescent="0.25">
      <c r="C913" t="s">
        <v>3</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x14ac:dyDescent="0.25">
      <c r="C914" t="s">
        <v>829</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x14ac:dyDescent="0.25">
      <c r="C915" t="s">
        <v>831</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x14ac:dyDescent="0.25">
      <c r="C916" t="s">
        <v>830</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x14ac:dyDescent="0.25">
      <c r="C917" t="s">
        <v>825</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x14ac:dyDescent="0.25">
      <c r="C918" t="s">
        <v>982</v>
      </c>
    </row>
    <row r="919" spans="3:36" x14ac:dyDescent="0.25">
      <c r="C919" t="s">
        <v>1040</v>
      </c>
    </row>
    <row r="920" spans="3:36" x14ac:dyDescent="0.25">
      <c r="C920" t="s">
        <v>48</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x14ac:dyDescent="0.25">
      <c r="C921" t="s">
        <v>817</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x14ac:dyDescent="0.25">
      <c r="C922" t="s">
        <v>890</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x14ac:dyDescent="0.25">
      <c r="C923" t="s">
        <v>820</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x14ac:dyDescent="0.25">
      <c r="C924" t="s">
        <v>821</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x14ac:dyDescent="0.25">
      <c r="C925" t="s">
        <v>33</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x14ac:dyDescent="0.25">
      <c r="C926" t="s">
        <v>833</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x14ac:dyDescent="0.25">
      <c r="C927" t="s">
        <v>42</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x14ac:dyDescent="0.25">
      <c r="C928" t="s">
        <v>982</v>
      </c>
    </row>
    <row r="929" spans="3:36" x14ac:dyDescent="0.25">
      <c r="C929" t="s">
        <v>990</v>
      </c>
    </row>
    <row r="930" spans="3:36" x14ac:dyDescent="0.25">
      <c r="C930" t="s">
        <v>982</v>
      </c>
    </row>
    <row r="931" spans="3:36" x14ac:dyDescent="0.25">
      <c r="C931" t="s">
        <v>991</v>
      </c>
    </row>
    <row r="932" spans="3:36" x14ac:dyDescent="0.25">
      <c r="C932" t="s">
        <v>48</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x14ac:dyDescent="0.25">
      <c r="C933" t="s">
        <v>818</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x14ac:dyDescent="0.25">
      <c r="C934" t="s">
        <v>833</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x14ac:dyDescent="0.25">
      <c r="C935" t="s">
        <v>57</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820</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x14ac:dyDescent="0.25">
      <c r="C937" t="s">
        <v>821</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x14ac:dyDescent="0.25">
      <c r="C938" t="s">
        <v>35</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33</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825</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x14ac:dyDescent="0.25">
      <c r="C941" t="s">
        <v>982</v>
      </c>
    </row>
    <row r="942" spans="3:36" x14ac:dyDescent="0.25">
      <c r="C942" t="s">
        <v>982</v>
      </c>
    </row>
    <row r="943" spans="3:36" x14ac:dyDescent="0.25">
      <c r="C943" t="s">
        <v>992</v>
      </c>
    </row>
    <row r="944" spans="3:36" x14ac:dyDescent="0.25">
      <c r="C944" t="s">
        <v>46</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x14ac:dyDescent="0.25">
      <c r="C945" t="s">
        <v>47</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1041</v>
      </c>
    </row>
    <row r="946" spans="3:36" x14ac:dyDescent="0.25">
      <c r="C946" t="s">
        <v>36</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834</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x14ac:dyDescent="0.25">
      <c r="C948" t="s">
        <v>835</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x14ac:dyDescent="0.25">
      <c r="C949" t="s">
        <v>35</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x14ac:dyDescent="0.25">
      <c r="C950" t="s">
        <v>836</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994</v>
      </c>
    </row>
    <row r="951" spans="3:36" x14ac:dyDescent="0.25">
      <c r="C951" t="s">
        <v>837</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838</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995</v>
      </c>
    </row>
    <row r="953" spans="3:36" x14ac:dyDescent="0.25">
      <c r="C953" t="s">
        <v>48</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996</v>
      </c>
    </row>
    <row r="955" spans="3:36" x14ac:dyDescent="0.25">
      <c r="C955" t="s">
        <v>46</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x14ac:dyDescent="0.25">
      <c r="C956" t="s">
        <v>47</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x14ac:dyDescent="0.25">
      <c r="C957" t="s">
        <v>36</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834</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x14ac:dyDescent="0.25">
      <c r="C959" t="s">
        <v>835</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x14ac:dyDescent="0.25">
      <c r="C960" t="s">
        <v>35</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x14ac:dyDescent="0.25">
      <c r="C961" t="s">
        <v>836</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994</v>
      </c>
    </row>
    <row r="962" spans="3:36" x14ac:dyDescent="0.25">
      <c r="C962" t="s">
        <v>837</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838</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995</v>
      </c>
    </row>
    <row r="964" spans="3:36" x14ac:dyDescent="0.25">
      <c r="C964" t="s">
        <v>48</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982</v>
      </c>
    </row>
    <row r="966" spans="3:36" x14ac:dyDescent="0.25">
      <c r="C966" t="s">
        <v>839</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x14ac:dyDescent="0.25">
      <c r="C967" t="s">
        <v>840</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x14ac:dyDescent="0.25">
      <c r="C968" t="s">
        <v>841</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x14ac:dyDescent="0.25">
      <c r="C969" t="s">
        <v>842</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x14ac:dyDescent="0.25">
      <c r="C970" t="s">
        <v>843</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x14ac:dyDescent="0.25">
      <c r="C971" t="s">
        <v>982</v>
      </c>
    </row>
    <row r="972" spans="3:36" x14ac:dyDescent="0.25">
      <c r="C972" t="s">
        <v>997</v>
      </c>
    </row>
    <row r="973" spans="3:36" x14ac:dyDescent="0.25">
      <c r="C973" t="s">
        <v>998</v>
      </c>
    </row>
    <row r="974" spans="3:36" x14ac:dyDescent="0.25">
      <c r="C974" t="s">
        <v>844</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x14ac:dyDescent="0.25">
      <c r="C975" t="s">
        <v>845</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846</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847</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825</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x14ac:dyDescent="0.25">
      <c r="C979" t="s">
        <v>1000</v>
      </c>
    </row>
    <row r="980" spans="3:36" x14ac:dyDescent="0.25">
      <c r="C980" t="s">
        <v>848</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x14ac:dyDescent="0.25">
      <c r="C981" t="s">
        <v>849</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850</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851</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825</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x14ac:dyDescent="0.25">
      <c r="C985" t="s">
        <v>982</v>
      </c>
    </row>
    <row r="986" spans="3:36" x14ac:dyDescent="0.25">
      <c r="C986" t="s">
        <v>852</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x14ac:dyDescent="0.25">
      <c r="C987" t="s">
        <v>853</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x14ac:dyDescent="0.25">
      <c r="C988" t="s">
        <v>982</v>
      </c>
    </row>
    <row r="989" spans="3:36" x14ac:dyDescent="0.25">
      <c r="C989" t="s">
        <v>1002</v>
      </c>
    </row>
    <row r="990" spans="3:36" x14ac:dyDescent="0.25">
      <c r="C990" t="s">
        <v>854</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x14ac:dyDescent="0.25">
      <c r="C991" t="s">
        <v>855</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856</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1042</v>
      </c>
    </row>
    <row r="993" spans="1:36" x14ac:dyDescent="0.25">
      <c r="C993" t="s">
        <v>857</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825</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6" spans="1:36" x14ac:dyDescent="0.25">
      <c r="C996" t="s">
        <v>1043</v>
      </c>
    </row>
    <row r="997" spans="1:36" x14ac:dyDescent="0.25">
      <c r="C997" t="s">
        <v>1003</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982</v>
      </c>
    </row>
    <row r="1000" spans="1:36" x14ac:dyDescent="0.25">
      <c r="C1000" t="s">
        <v>1004</v>
      </c>
    </row>
    <row r="1001" spans="1:36" x14ac:dyDescent="0.25">
      <c r="C1001" t="s">
        <v>981</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x14ac:dyDescent="0.25">
      <c r="C1002" t="s">
        <v>891</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x14ac:dyDescent="0.25">
      <c r="C1003" t="s">
        <v>816</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x14ac:dyDescent="0.25">
      <c r="C1004" t="s">
        <v>982</v>
      </c>
    </row>
    <row r="1005" spans="1:36" x14ac:dyDescent="0.25">
      <c r="C1005" t="s">
        <v>983</v>
      </c>
    </row>
    <row r="1006" spans="1:36" x14ac:dyDescent="0.25">
      <c r="A1006" t="s">
        <v>98</v>
      </c>
      <c r="B1006" t="s">
        <v>762</v>
      </c>
      <c r="C1006" t="s">
        <v>48</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x14ac:dyDescent="0.25">
      <c r="A1007" t="s">
        <v>98</v>
      </c>
      <c r="C1007" t="s">
        <v>817</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x14ac:dyDescent="0.25">
      <c r="A1008" t="s">
        <v>98</v>
      </c>
      <c r="C1008" t="s">
        <v>818</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x14ac:dyDescent="0.25">
      <c r="A1009" t="s">
        <v>98</v>
      </c>
      <c r="B1009" t="s">
        <v>764</v>
      </c>
      <c r="C1009" t="s">
        <v>819</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x14ac:dyDescent="0.25">
      <c r="A1010" t="s">
        <v>98</v>
      </c>
      <c r="B1010" t="s">
        <v>763</v>
      </c>
      <c r="C1010" t="s">
        <v>833</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x14ac:dyDescent="0.25">
      <c r="A1011" t="s">
        <v>98</v>
      </c>
      <c r="B1011" t="s">
        <v>973</v>
      </c>
      <c r="C1011" t="s">
        <v>57</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x14ac:dyDescent="0.25">
      <c r="A1012" t="s">
        <v>98</v>
      </c>
      <c r="B1012" t="s">
        <v>765</v>
      </c>
      <c r="C1012" t="s">
        <v>820</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x14ac:dyDescent="0.25">
      <c r="A1013" t="s">
        <v>98</v>
      </c>
      <c r="B1013" t="s">
        <v>974</v>
      </c>
      <c r="C1013" t="s">
        <v>821</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98</v>
      </c>
      <c r="B1014" t="s">
        <v>765</v>
      </c>
      <c r="C1014" t="s">
        <v>35</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x14ac:dyDescent="0.25">
      <c r="A1015" t="s">
        <v>98</v>
      </c>
      <c r="B1015" t="s">
        <v>1997</v>
      </c>
      <c r="C1015" t="s">
        <v>33</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98</v>
      </c>
      <c r="B1016" t="s">
        <v>979</v>
      </c>
      <c r="C1016" t="s">
        <v>822</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98</v>
      </c>
      <c r="B1017" t="s">
        <v>50</v>
      </c>
      <c r="C1017" t="s">
        <v>823</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x14ac:dyDescent="0.25">
      <c r="A1018" t="s">
        <v>98</v>
      </c>
      <c r="B1018" t="s">
        <v>50</v>
      </c>
      <c r="C1018" t="s">
        <v>892</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x14ac:dyDescent="0.25">
      <c r="A1019" t="s">
        <v>98</v>
      </c>
      <c r="B1019" t="s">
        <v>50</v>
      </c>
      <c r="C1019" t="s">
        <v>824</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825</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x14ac:dyDescent="0.25">
      <c r="C1021" t="s">
        <v>982</v>
      </c>
    </row>
    <row r="1022" spans="1:36" x14ac:dyDescent="0.25">
      <c r="C1022" t="s">
        <v>1044</v>
      </c>
    </row>
    <row r="1023" spans="1:36" x14ac:dyDescent="0.25">
      <c r="C1023" t="s">
        <v>48</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x14ac:dyDescent="0.25">
      <c r="C1024" t="s">
        <v>817</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x14ac:dyDescent="0.25">
      <c r="C1025" t="s">
        <v>818</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x14ac:dyDescent="0.25">
      <c r="C1026" t="s">
        <v>833</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x14ac:dyDescent="0.25">
      <c r="C1027" t="s">
        <v>57</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x14ac:dyDescent="0.25">
      <c r="C1028" t="s">
        <v>820</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x14ac:dyDescent="0.25">
      <c r="C1029" t="s">
        <v>821</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35</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x14ac:dyDescent="0.25">
      <c r="C1031" t="s">
        <v>33</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822</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823</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x14ac:dyDescent="0.25">
      <c r="C1034" t="s">
        <v>892</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x14ac:dyDescent="0.25">
      <c r="C1035" t="s">
        <v>824</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982</v>
      </c>
    </row>
    <row r="1037" spans="3:36" x14ac:dyDescent="0.25">
      <c r="C1037" t="s">
        <v>1012</v>
      </c>
    </row>
    <row r="1038" spans="3:36" x14ac:dyDescent="0.25">
      <c r="C1038" t="s">
        <v>982</v>
      </c>
    </row>
    <row r="1039" spans="3:36" x14ac:dyDescent="0.25">
      <c r="C1039" t="s">
        <v>1013</v>
      </c>
    </row>
    <row r="1040" spans="3:36" x14ac:dyDescent="0.25">
      <c r="C1040" t="s">
        <v>863</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x14ac:dyDescent="0.25">
      <c r="C1041" t="s">
        <v>864</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x14ac:dyDescent="0.25">
      <c r="C1042" t="s">
        <v>865</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x14ac:dyDescent="0.25">
      <c r="C1043" t="s">
        <v>866</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867</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x14ac:dyDescent="0.25">
      <c r="C1045" t="s">
        <v>868</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x14ac:dyDescent="0.25">
      <c r="C1046" t="s">
        <v>869</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x14ac:dyDescent="0.25">
      <c r="C1047" t="s">
        <v>870</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x14ac:dyDescent="0.25">
      <c r="C1048" t="s">
        <v>871</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1014</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x14ac:dyDescent="0.25">
      <c r="C1050" t="s">
        <v>1015</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x14ac:dyDescent="0.25">
      <c r="C1051" t="s">
        <v>1016</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872</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x14ac:dyDescent="0.25">
      <c r="C1053" t="s">
        <v>982</v>
      </c>
    </row>
    <row r="1054" spans="3:36" x14ac:dyDescent="0.25">
      <c r="C1054" t="s">
        <v>984</v>
      </c>
    </row>
    <row r="1055" spans="3:36" x14ac:dyDescent="0.25">
      <c r="C1055" t="s">
        <v>982</v>
      </c>
    </row>
    <row r="1056" spans="3:36" x14ac:dyDescent="0.25">
      <c r="C1056" t="s">
        <v>1045</v>
      </c>
    </row>
    <row r="1057" spans="3:36" x14ac:dyDescent="0.25">
      <c r="C1057" t="s">
        <v>893</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x14ac:dyDescent="0.25">
      <c r="C1058" t="s">
        <v>894</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x14ac:dyDescent="0.25">
      <c r="C1059" t="s">
        <v>895</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x14ac:dyDescent="0.25">
      <c r="C1060" t="s">
        <v>896</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x14ac:dyDescent="0.25">
      <c r="C1061" t="s">
        <v>897</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x14ac:dyDescent="0.25">
      <c r="C1062" t="s">
        <v>898</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x14ac:dyDescent="0.25">
      <c r="C1063" t="s">
        <v>899</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x14ac:dyDescent="0.25">
      <c r="C1064" t="s">
        <v>982</v>
      </c>
    </row>
    <row r="1065" spans="3:36" x14ac:dyDescent="0.25">
      <c r="C1065" t="s">
        <v>985</v>
      </c>
    </row>
    <row r="1066" spans="3:36" x14ac:dyDescent="0.25">
      <c r="C1066" t="s">
        <v>1046</v>
      </c>
    </row>
    <row r="1067" spans="3:36" x14ac:dyDescent="0.25">
      <c r="C1067" t="s">
        <v>63</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x14ac:dyDescent="0.25">
      <c r="C1068" t="s">
        <v>827</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x14ac:dyDescent="0.25">
      <c r="C1069" t="s">
        <v>1047</v>
      </c>
    </row>
    <row r="1070" spans="3:36" x14ac:dyDescent="0.25">
      <c r="C1070" t="s">
        <v>63</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x14ac:dyDescent="0.25">
      <c r="C1071" t="s">
        <v>1048</v>
      </c>
    </row>
    <row r="1072" spans="3:36" x14ac:dyDescent="0.25">
      <c r="C1072" t="s">
        <v>63</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x14ac:dyDescent="0.25">
      <c r="C1073" t="s">
        <v>1049</v>
      </c>
    </row>
    <row r="1074" spans="3:36" x14ac:dyDescent="0.25">
      <c r="C1074" t="s">
        <v>63</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x14ac:dyDescent="0.25">
      <c r="C1075" t="s">
        <v>1050</v>
      </c>
    </row>
    <row r="1076" spans="3:36" x14ac:dyDescent="0.25">
      <c r="C1076" t="s">
        <v>63</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x14ac:dyDescent="0.25">
      <c r="C1077" t="s">
        <v>831</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x14ac:dyDescent="0.25">
      <c r="C1078" t="s">
        <v>1051</v>
      </c>
    </row>
    <row r="1079" spans="3:36" x14ac:dyDescent="0.25">
      <c r="C1079" t="s">
        <v>63</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x14ac:dyDescent="0.25">
      <c r="C1080" t="s">
        <v>831</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x14ac:dyDescent="0.25">
      <c r="C1081" t="s">
        <v>1052</v>
      </c>
    </row>
    <row r="1082" spans="3:36" x14ac:dyDescent="0.25">
      <c r="C1082" t="s">
        <v>63</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x14ac:dyDescent="0.25">
      <c r="C1083" t="s">
        <v>989</v>
      </c>
    </row>
    <row r="1084" spans="3:36" x14ac:dyDescent="0.25">
      <c r="C1084" t="s">
        <v>63</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x14ac:dyDescent="0.25">
      <c r="C1085" t="s">
        <v>827</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x14ac:dyDescent="0.25">
      <c r="C1086" t="s">
        <v>831</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x14ac:dyDescent="0.25">
      <c r="C1087" t="s">
        <v>825</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x14ac:dyDescent="0.25">
      <c r="C1088" t="s">
        <v>982</v>
      </c>
    </row>
    <row r="1089" spans="3:36" x14ac:dyDescent="0.25">
      <c r="C1089" t="s">
        <v>990</v>
      </c>
    </row>
    <row r="1090" spans="3:36" x14ac:dyDescent="0.25">
      <c r="C1090" t="s">
        <v>982</v>
      </c>
    </row>
    <row r="1091" spans="3:36" x14ac:dyDescent="0.25">
      <c r="C1091" t="s">
        <v>991</v>
      </c>
    </row>
    <row r="1092" spans="3:36" x14ac:dyDescent="0.25">
      <c r="C1092" t="s">
        <v>48</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x14ac:dyDescent="0.25">
      <c r="C1093" t="s">
        <v>818</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x14ac:dyDescent="0.25">
      <c r="C1094" t="s">
        <v>833</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x14ac:dyDescent="0.25">
      <c r="C1095" t="s">
        <v>57</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x14ac:dyDescent="0.25">
      <c r="C1096" t="s">
        <v>820</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x14ac:dyDescent="0.25">
      <c r="C1097" t="s">
        <v>821</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35</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x14ac:dyDescent="0.25">
      <c r="C1099" t="s">
        <v>33</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825</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x14ac:dyDescent="0.25">
      <c r="C1101" t="s">
        <v>982</v>
      </c>
    </row>
    <row r="1102" spans="3:36" x14ac:dyDescent="0.25">
      <c r="C1102" t="s">
        <v>982</v>
      </c>
    </row>
    <row r="1103" spans="3:36" x14ac:dyDescent="0.25">
      <c r="C1103" t="s">
        <v>992</v>
      </c>
    </row>
    <row r="1104" spans="3:36" x14ac:dyDescent="0.25">
      <c r="C1104" t="s">
        <v>46</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47</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993</v>
      </c>
    </row>
    <row r="1106" spans="3:36" x14ac:dyDescent="0.25">
      <c r="C1106" t="s">
        <v>36</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834</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835</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35</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836</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994</v>
      </c>
    </row>
    <row r="1111" spans="3:36" x14ac:dyDescent="0.25">
      <c r="C1111" t="s">
        <v>837</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838</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995</v>
      </c>
    </row>
    <row r="1113" spans="3:36" x14ac:dyDescent="0.25">
      <c r="C1113" t="s">
        <v>48</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996</v>
      </c>
    </row>
    <row r="1115" spans="3:36" x14ac:dyDescent="0.25">
      <c r="C1115" t="s">
        <v>46</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47</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993</v>
      </c>
    </row>
    <row r="1117" spans="3:36" x14ac:dyDescent="0.25">
      <c r="C1117" t="s">
        <v>36</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834</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835</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35</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836</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994</v>
      </c>
    </row>
    <row r="1122" spans="3:36" x14ac:dyDescent="0.25">
      <c r="C1122" t="s">
        <v>837</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838</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995</v>
      </c>
    </row>
    <row r="1124" spans="3:36" x14ac:dyDescent="0.25">
      <c r="C1124" t="s">
        <v>48</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982</v>
      </c>
    </row>
    <row r="1126" spans="3:36" x14ac:dyDescent="0.25">
      <c r="C1126" t="s">
        <v>839</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x14ac:dyDescent="0.25">
      <c r="C1127" t="s">
        <v>840</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x14ac:dyDescent="0.25">
      <c r="C1128" t="s">
        <v>841</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x14ac:dyDescent="0.25">
      <c r="C1129" t="s">
        <v>842</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x14ac:dyDescent="0.25">
      <c r="C1130" t="s">
        <v>843</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982</v>
      </c>
    </row>
    <row r="1132" spans="3:36" x14ac:dyDescent="0.25">
      <c r="C1132" t="s">
        <v>997</v>
      </c>
    </row>
    <row r="1133" spans="3:36" x14ac:dyDescent="0.25">
      <c r="C1133" t="s">
        <v>998</v>
      </c>
    </row>
    <row r="1134" spans="3:36" x14ac:dyDescent="0.25">
      <c r="C1134" t="s">
        <v>844</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845</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846</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25">
      <c r="C1137" t="s">
        <v>847</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25">
      <c r="C1138" t="s">
        <v>825</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25">
      <c r="C1139" t="s">
        <v>1000</v>
      </c>
    </row>
    <row r="1140" spans="1:36" x14ac:dyDescent="0.25">
      <c r="C1140" t="s">
        <v>848</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25">
      <c r="C1141" t="s">
        <v>849</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25">
      <c r="C1142" t="s">
        <v>850</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25">
      <c r="C1143" t="s">
        <v>851</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25">
      <c r="C1144" t="s">
        <v>825</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25">
      <c r="C1145" t="s">
        <v>982</v>
      </c>
    </row>
    <row r="1146" spans="1:36" x14ac:dyDescent="0.25">
      <c r="C1146" t="s">
        <v>852</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1:36" x14ac:dyDescent="0.25">
      <c r="C1147" t="s">
        <v>853</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1:36" x14ac:dyDescent="0.25">
      <c r="C1148" t="s">
        <v>982</v>
      </c>
    </row>
    <row r="1149" spans="1:36" x14ac:dyDescent="0.25">
      <c r="C1149" t="s">
        <v>1002</v>
      </c>
    </row>
    <row r="1150" spans="1:36" x14ac:dyDescent="0.25">
      <c r="C1150" t="s">
        <v>854</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25">
      <c r="C1151" t="s">
        <v>855</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25">
      <c r="C1152" t="s">
        <v>856</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1053</v>
      </c>
    </row>
    <row r="1153" spans="1:36" x14ac:dyDescent="0.25">
      <c r="C1153" t="s">
        <v>857</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825</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6" spans="1:36" x14ac:dyDescent="0.25">
      <c r="C1156" t="s">
        <v>1054</v>
      </c>
    </row>
    <row r="1157" spans="1:36" x14ac:dyDescent="0.25">
      <c r="C1157" t="s">
        <v>1003</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982</v>
      </c>
    </row>
    <row r="1160" spans="1:36" x14ac:dyDescent="0.25">
      <c r="C1160" t="s">
        <v>1004</v>
      </c>
    </row>
    <row r="1161" spans="1:36" x14ac:dyDescent="0.25">
      <c r="C1161" t="s">
        <v>981</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x14ac:dyDescent="0.25">
      <c r="C1162" t="s">
        <v>816</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x14ac:dyDescent="0.25">
      <c r="C1163" t="s">
        <v>982</v>
      </c>
    </row>
    <row r="1164" spans="1:36" x14ac:dyDescent="0.25">
      <c r="C1164" t="s">
        <v>983</v>
      </c>
    </row>
    <row r="1165" spans="1:36" x14ac:dyDescent="0.25">
      <c r="A1165" t="s">
        <v>100</v>
      </c>
      <c r="B1165" t="s">
        <v>762</v>
      </c>
      <c r="C1165" t="s">
        <v>48</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25">
      <c r="A1166" t="s">
        <v>100</v>
      </c>
      <c r="B1166" t="s">
        <v>1999</v>
      </c>
      <c r="C1166" t="s">
        <v>1055</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25">
      <c r="A1167" t="s">
        <v>100</v>
      </c>
      <c r="B1167" t="s">
        <v>764</v>
      </c>
      <c r="C1167" t="s">
        <v>817</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25">
      <c r="A1168" t="s">
        <v>100</v>
      </c>
      <c r="B1168" t="s">
        <v>764</v>
      </c>
      <c r="C1168" t="s">
        <v>818</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25">
      <c r="A1169" t="s">
        <v>100</v>
      </c>
      <c r="B1169" t="s">
        <v>1992</v>
      </c>
      <c r="C1169" t="s">
        <v>900</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25">
      <c r="A1170" t="s">
        <v>100</v>
      </c>
      <c r="C1170" t="s">
        <v>819</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25">
      <c r="A1171" t="s">
        <v>100</v>
      </c>
      <c r="B1171" t="s">
        <v>763</v>
      </c>
      <c r="C1171" t="s">
        <v>833</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100</v>
      </c>
      <c r="B1172" t="s">
        <v>973</v>
      </c>
      <c r="C1172" t="s">
        <v>57</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25">
      <c r="A1173" t="s">
        <v>100</v>
      </c>
      <c r="B1173" t="s">
        <v>765</v>
      </c>
      <c r="C1173" t="s">
        <v>820</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25">
      <c r="A1174" t="s">
        <v>100</v>
      </c>
      <c r="B1174" t="s">
        <v>974</v>
      </c>
      <c r="C1174" t="s">
        <v>821</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25">
      <c r="A1175" t="s">
        <v>100</v>
      </c>
      <c r="B1175" t="s">
        <v>1998</v>
      </c>
      <c r="C1175" t="s">
        <v>901</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25">
      <c r="A1176" t="s">
        <v>100</v>
      </c>
      <c r="B1176" s="15" t="s">
        <v>1998</v>
      </c>
      <c r="C1176" t="s">
        <v>34</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25">
      <c r="A1177" t="s">
        <v>100</v>
      </c>
      <c r="B1177" t="s">
        <v>1997</v>
      </c>
      <c r="C1177" t="s">
        <v>33</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25">
      <c r="A1178" t="s">
        <v>100</v>
      </c>
      <c r="B1178" t="s">
        <v>50</v>
      </c>
      <c r="C1178" t="s">
        <v>824</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825</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x14ac:dyDescent="0.25">
      <c r="C1180" t="s">
        <v>982</v>
      </c>
    </row>
    <row r="1181" spans="1:36" x14ac:dyDescent="0.25">
      <c r="C1181" t="s">
        <v>1005</v>
      </c>
    </row>
    <row r="1182" spans="1:36" x14ac:dyDescent="0.25">
      <c r="C1182" t="s">
        <v>48</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x14ac:dyDescent="0.25">
      <c r="C1183" t="s">
        <v>1055</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x14ac:dyDescent="0.25">
      <c r="C1184" t="s">
        <v>817</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x14ac:dyDescent="0.25">
      <c r="C1185" t="s">
        <v>818</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x14ac:dyDescent="0.25">
      <c r="C1186" t="s">
        <v>900</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x14ac:dyDescent="0.25">
      <c r="C1187" t="s">
        <v>833</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57</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x14ac:dyDescent="0.25">
      <c r="C1189" t="s">
        <v>820</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821</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901</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x14ac:dyDescent="0.25">
      <c r="C1192" t="s">
        <v>34</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x14ac:dyDescent="0.25">
      <c r="C1193" t="s">
        <v>33</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x14ac:dyDescent="0.25">
      <c r="C1194" t="s">
        <v>824</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982</v>
      </c>
    </row>
    <row r="1196" spans="3:36" x14ac:dyDescent="0.25">
      <c r="C1196" t="s">
        <v>1012</v>
      </c>
    </row>
    <row r="1197" spans="3:36" x14ac:dyDescent="0.25">
      <c r="C1197" t="s">
        <v>982</v>
      </c>
    </row>
    <row r="1198" spans="3:36" x14ac:dyDescent="0.25">
      <c r="C1198" t="s">
        <v>1013</v>
      </c>
    </row>
    <row r="1199" spans="3:36" x14ac:dyDescent="0.25">
      <c r="C1199" t="s">
        <v>863</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x14ac:dyDescent="0.25">
      <c r="C1200" t="s">
        <v>864</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x14ac:dyDescent="0.25">
      <c r="C1201" t="s">
        <v>865</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x14ac:dyDescent="0.25">
      <c r="C1202" t="s">
        <v>866</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867</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x14ac:dyDescent="0.25">
      <c r="C1204" t="s">
        <v>868</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x14ac:dyDescent="0.25">
      <c r="C1205" t="s">
        <v>869</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x14ac:dyDescent="0.25">
      <c r="C1206" t="s">
        <v>870</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x14ac:dyDescent="0.25">
      <c r="C1207" t="s">
        <v>871</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x14ac:dyDescent="0.25">
      <c r="C1208" t="s">
        <v>1014</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x14ac:dyDescent="0.25">
      <c r="C1209" t="s">
        <v>1015</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x14ac:dyDescent="0.25">
      <c r="C1210" t="s">
        <v>1016</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x14ac:dyDescent="0.25">
      <c r="C1211" t="s">
        <v>872</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x14ac:dyDescent="0.25">
      <c r="C1212" t="s">
        <v>982</v>
      </c>
    </row>
    <row r="1213" spans="3:36" x14ac:dyDescent="0.25">
      <c r="C1213" t="s">
        <v>984</v>
      </c>
    </row>
    <row r="1214" spans="3:36" x14ac:dyDescent="0.25">
      <c r="C1214" t="s">
        <v>982</v>
      </c>
    </row>
    <row r="1215" spans="3:36" x14ac:dyDescent="0.25">
      <c r="C1215" t="s">
        <v>1017</v>
      </c>
    </row>
    <row r="1216" spans="3:36" x14ac:dyDescent="0.25">
      <c r="C1216" t="s">
        <v>902</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x14ac:dyDescent="0.25">
      <c r="C1217" t="s">
        <v>903</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x14ac:dyDescent="0.25">
      <c r="C1218" t="s">
        <v>904</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x14ac:dyDescent="0.25">
      <c r="C1219" t="s">
        <v>905</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x14ac:dyDescent="0.25">
      <c r="C1220" t="s">
        <v>906</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x14ac:dyDescent="0.25">
      <c r="C1221" t="s">
        <v>907</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x14ac:dyDescent="0.25">
      <c r="C1222" t="s">
        <v>908</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x14ac:dyDescent="0.25">
      <c r="C1223" t="s">
        <v>909</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x14ac:dyDescent="0.25">
      <c r="C1224" t="s">
        <v>910</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x14ac:dyDescent="0.25">
      <c r="C1225" t="s">
        <v>911</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x14ac:dyDescent="0.25">
      <c r="C1226" t="s">
        <v>912</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x14ac:dyDescent="0.25">
      <c r="C1227" t="s">
        <v>913</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x14ac:dyDescent="0.25">
      <c r="C1228" t="s">
        <v>914</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x14ac:dyDescent="0.25">
      <c r="C1229" t="s">
        <v>915</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x14ac:dyDescent="0.25">
      <c r="C1230" t="s">
        <v>916</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x14ac:dyDescent="0.25">
      <c r="C1231" t="s">
        <v>917</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x14ac:dyDescent="0.25">
      <c r="C1232" t="s">
        <v>918</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x14ac:dyDescent="0.25">
      <c r="C1233" t="s">
        <v>919</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x14ac:dyDescent="0.25">
      <c r="C1234" t="s">
        <v>920</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x14ac:dyDescent="0.25">
      <c r="C1235" t="s">
        <v>921</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x14ac:dyDescent="0.25">
      <c r="C1236" t="s">
        <v>922</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x14ac:dyDescent="0.25">
      <c r="C1237" t="s">
        <v>923</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x14ac:dyDescent="0.25">
      <c r="C1238" t="s">
        <v>924</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x14ac:dyDescent="0.25">
      <c r="C1239" t="s">
        <v>925</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x14ac:dyDescent="0.25">
      <c r="C1240" t="s">
        <v>982</v>
      </c>
    </row>
    <row r="1241" spans="3:36" x14ac:dyDescent="0.25">
      <c r="C1241" t="s">
        <v>985</v>
      </c>
    </row>
    <row r="1242" spans="3:36" x14ac:dyDescent="0.25">
      <c r="C1242" t="s">
        <v>982</v>
      </c>
    </row>
    <row r="1243" spans="3:36" x14ac:dyDescent="0.25">
      <c r="C1243" t="s">
        <v>1056</v>
      </c>
    </row>
    <row r="1244" spans="3:36" x14ac:dyDescent="0.25">
      <c r="C1244" t="s">
        <v>1027</v>
      </c>
    </row>
    <row r="1245" spans="3:36" x14ac:dyDescent="0.25">
      <c r="C1245" t="s">
        <v>63</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x14ac:dyDescent="0.25">
      <c r="C1246" t="s">
        <v>827</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x14ac:dyDescent="0.25">
      <c r="C1247" t="s">
        <v>3</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x14ac:dyDescent="0.25">
      <c r="C1248" t="s">
        <v>831</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x14ac:dyDescent="0.25">
      <c r="C1249" t="s">
        <v>825</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x14ac:dyDescent="0.25">
      <c r="C1250" t="s">
        <v>1028</v>
      </c>
    </row>
    <row r="1251" spans="3:36" x14ac:dyDescent="0.25">
      <c r="C1251" t="s">
        <v>63</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x14ac:dyDescent="0.25">
      <c r="C1252" t="s">
        <v>827</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x14ac:dyDescent="0.25">
      <c r="C1253" t="s">
        <v>825</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x14ac:dyDescent="0.25">
      <c r="C1254" t="s">
        <v>1029</v>
      </c>
    </row>
    <row r="1255" spans="3:36" x14ac:dyDescent="0.25">
      <c r="C1255" t="s">
        <v>63</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x14ac:dyDescent="0.25">
      <c r="C1256" t="s">
        <v>827</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x14ac:dyDescent="0.25">
      <c r="C1257" t="s">
        <v>828</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x14ac:dyDescent="0.25">
      <c r="C1258" t="s">
        <v>829</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x14ac:dyDescent="0.25">
      <c r="C1259" t="s">
        <v>825</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x14ac:dyDescent="0.25">
      <c r="C1260" t="s">
        <v>1030</v>
      </c>
    </row>
    <row r="1261" spans="3:36" x14ac:dyDescent="0.25">
      <c r="C1261" t="s">
        <v>63</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x14ac:dyDescent="0.25">
      <c r="C1262" t="s">
        <v>827</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828</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829</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825</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x14ac:dyDescent="0.25">
      <c r="C1267" t="s">
        <v>1031</v>
      </c>
    </row>
    <row r="1268" spans="3:36" x14ac:dyDescent="0.25">
      <c r="C1268" t="s">
        <v>63</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x14ac:dyDescent="0.25">
      <c r="C1269" t="s">
        <v>827</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x14ac:dyDescent="0.25">
      <c r="C1270" t="s">
        <v>828</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x14ac:dyDescent="0.25">
      <c r="C1271" t="s">
        <v>825</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x14ac:dyDescent="0.25">
      <c r="C1272" t="s">
        <v>1032</v>
      </c>
    </row>
    <row r="1273" spans="3:36" x14ac:dyDescent="0.25">
      <c r="C1273" t="s">
        <v>1057</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x14ac:dyDescent="0.25">
      <c r="C1274" t="s">
        <v>926</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x14ac:dyDescent="0.25">
      <c r="C1276" t="s">
        <v>860</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x14ac:dyDescent="0.25">
      <c r="C1277" t="s">
        <v>828</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927</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9</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830</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x14ac:dyDescent="0.25">
      <c r="C1281" t="s">
        <v>825</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x14ac:dyDescent="0.25">
      <c r="C1282" t="s">
        <v>1058</v>
      </c>
    </row>
    <row r="1283" spans="3:36" x14ac:dyDescent="0.25">
      <c r="C1283" t="s">
        <v>63</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x14ac:dyDescent="0.25">
      <c r="C1284" t="s">
        <v>827</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x14ac:dyDescent="0.25">
      <c r="C1285" t="s">
        <v>3</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x14ac:dyDescent="0.25">
      <c r="C1286" t="s">
        <v>831</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x14ac:dyDescent="0.25">
      <c r="C1287" t="s">
        <v>828</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x14ac:dyDescent="0.25">
      <c r="C1288" t="s">
        <v>829</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x14ac:dyDescent="0.25">
      <c r="C1289" t="s">
        <v>1057</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x14ac:dyDescent="0.25">
      <c r="C1290" t="s">
        <v>926</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860</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x14ac:dyDescent="0.25">
      <c r="C1292" t="s">
        <v>927</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9</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830</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x14ac:dyDescent="0.25">
      <c r="C1295" t="s">
        <v>825</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x14ac:dyDescent="0.25">
      <c r="C1296" t="s">
        <v>982</v>
      </c>
    </row>
    <row r="1297" spans="3:36" x14ac:dyDescent="0.25">
      <c r="C1297" t="s">
        <v>1059</v>
      </c>
    </row>
    <row r="1298" spans="3:36" x14ac:dyDescent="0.25">
      <c r="C1298" t="s">
        <v>1027</v>
      </c>
    </row>
    <row r="1299" spans="3:36" x14ac:dyDescent="0.25">
      <c r="C1299" t="s">
        <v>63</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x14ac:dyDescent="0.25">
      <c r="C1300" t="s">
        <v>827</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x14ac:dyDescent="0.2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x14ac:dyDescent="0.25">
      <c r="C1302" t="s">
        <v>828</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x14ac:dyDescent="0.25">
      <c r="C1303" t="s">
        <v>829</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x14ac:dyDescent="0.25">
      <c r="C1304" t="s">
        <v>831</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x14ac:dyDescent="0.25">
      <c r="C1305" t="s">
        <v>825</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x14ac:dyDescent="0.25">
      <c r="C1306" t="s">
        <v>1028</v>
      </c>
    </row>
    <row r="1307" spans="3:36" x14ac:dyDescent="0.25">
      <c r="C1307" t="s">
        <v>63</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x14ac:dyDescent="0.25">
      <c r="C1308" t="s">
        <v>827</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x14ac:dyDescent="0.25">
      <c r="C1309" t="s">
        <v>825</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x14ac:dyDescent="0.25">
      <c r="C1310" t="s">
        <v>1029</v>
      </c>
    </row>
    <row r="1311" spans="3:36" x14ac:dyDescent="0.25">
      <c r="C1311" t="s">
        <v>63</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x14ac:dyDescent="0.25">
      <c r="C1312" t="s">
        <v>827</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x14ac:dyDescent="0.25">
      <c r="C1313" t="s">
        <v>828</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x14ac:dyDescent="0.25">
      <c r="C1314" t="s">
        <v>829</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x14ac:dyDescent="0.25">
      <c r="C1315" t="s">
        <v>825</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x14ac:dyDescent="0.25">
      <c r="C1316" t="s">
        <v>1030</v>
      </c>
    </row>
    <row r="1317" spans="3:36" x14ac:dyDescent="0.25">
      <c r="C1317" t="s">
        <v>63</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x14ac:dyDescent="0.25">
      <c r="C1318" t="s">
        <v>827</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828</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829</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825</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x14ac:dyDescent="0.25">
      <c r="C1323" t="s">
        <v>1031</v>
      </c>
    </row>
    <row r="1324" spans="3:36" x14ac:dyDescent="0.25">
      <c r="C1324" t="s">
        <v>63</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x14ac:dyDescent="0.25">
      <c r="C1325" t="s">
        <v>827</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x14ac:dyDescent="0.25">
      <c r="C1326" t="s">
        <v>3</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x14ac:dyDescent="0.25">
      <c r="C1327" t="s">
        <v>828</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x14ac:dyDescent="0.25">
      <c r="C1328" t="s">
        <v>825</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x14ac:dyDescent="0.25">
      <c r="C1329" t="s">
        <v>1032</v>
      </c>
    </row>
    <row r="1330" spans="3:36" x14ac:dyDescent="0.25">
      <c r="C1330" t="s">
        <v>1057</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x14ac:dyDescent="0.25">
      <c r="C1331" t="s">
        <v>926</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x14ac:dyDescent="0.25">
      <c r="C1332" t="s">
        <v>3</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x14ac:dyDescent="0.25">
      <c r="C1333" t="s">
        <v>927</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x14ac:dyDescent="0.25">
      <c r="C1334" t="s">
        <v>9</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x14ac:dyDescent="0.25">
      <c r="C1335" t="s">
        <v>830</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x14ac:dyDescent="0.25">
      <c r="C1336" t="s">
        <v>825</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x14ac:dyDescent="0.25">
      <c r="C1337" t="s">
        <v>1060</v>
      </c>
    </row>
    <row r="1338" spans="3:36" x14ac:dyDescent="0.25">
      <c r="C1338" t="s">
        <v>63</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x14ac:dyDescent="0.25">
      <c r="C1339" t="s">
        <v>827</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x14ac:dyDescent="0.25">
      <c r="C1340" t="s">
        <v>3</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x14ac:dyDescent="0.25">
      <c r="C1341" t="s">
        <v>828</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x14ac:dyDescent="0.25">
      <c r="C1342" t="s">
        <v>829</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x14ac:dyDescent="0.25">
      <c r="C1343" t="s">
        <v>831</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x14ac:dyDescent="0.25">
      <c r="C1344" t="s">
        <v>1057</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x14ac:dyDescent="0.25">
      <c r="C1345" t="s">
        <v>926</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x14ac:dyDescent="0.25">
      <c r="C1346" t="s">
        <v>927</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x14ac:dyDescent="0.25">
      <c r="C1347" t="s">
        <v>9</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x14ac:dyDescent="0.25">
      <c r="C1348" t="s">
        <v>830</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x14ac:dyDescent="0.25">
      <c r="C1349" t="s">
        <v>825</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x14ac:dyDescent="0.25">
      <c r="C1350" t="s">
        <v>982</v>
      </c>
    </row>
    <row r="1351" spans="3:36" x14ac:dyDescent="0.25">
      <c r="C1351" t="s">
        <v>1061</v>
      </c>
    </row>
    <row r="1352" spans="3:36" x14ac:dyDescent="0.25">
      <c r="C1352" t="s">
        <v>1027</v>
      </c>
    </row>
    <row r="1353" spans="3:36" x14ac:dyDescent="0.25">
      <c r="C1353" t="s">
        <v>63</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x14ac:dyDescent="0.25">
      <c r="C1354" t="s">
        <v>827</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x14ac:dyDescent="0.25">
      <c r="C1355" t="s">
        <v>828</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x14ac:dyDescent="0.25">
      <c r="C1356" t="s">
        <v>831</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x14ac:dyDescent="0.25">
      <c r="C1357" t="s">
        <v>825</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x14ac:dyDescent="0.25">
      <c r="C1358" t="s">
        <v>1028</v>
      </c>
    </row>
    <row r="1359" spans="3:36" x14ac:dyDescent="0.25">
      <c r="C1359" t="s">
        <v>63</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x14ac:dyDescent="0.25">
      <c r="C1360" t="s">
        <v>827</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x14ac:dyDescent="0.25">
      <c r="C1361" t="s">
        <v>825</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x14ac:dyDescent="0.25">
      <c r="C1362" t="s">
        <v>1029</v>
      </c>
    </row>
    <row r="1363" spans="3:36" x14ac:dyDescent="0.25">
      <c r="C1363" t="s">
        <v>63</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x14ac:dyDescent="0.25">
      <c r="C1364" t="s">
        <v>827</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x14ac:dyDescent="0.25">
      <c r="C1365" t="s">
        <v>828</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x14ac:dyDescent="0.25">
      <c r="C1366" t="s">
        <v>829</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x14ac:dyDescent="0.25">
      <c r="C1367" t="s">
        <v>825</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x14ac:dyDescent="0.25">
      <c r="C1368" t="s">
        <v>1030</v>
      </c>
    </row>
    <row r="1369" spans="3:36" x14ac:dyDescent="0.25">
      <c r="C1369" t="s">
        <v>63</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x14ac:dyDescent="0.25">
      <c r="C1370" t="s">
        <v>827</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828</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829</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825</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x14ac:dyDescent="0.25">
      <c r="C1374" t="s">
        <v>1031</v>
      </c>
    </row>
    <row r="1375" spans="3:36" x14ac:dyDescent="0.25">
      <c r="C1375" t="s">
        <v>63</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x14ac:dyDescent="0.25">
      <c r="C1376" t="s">
        <v>827</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x14ac:dyDescent="0.25">
      <c r="C1377" t="s">
        <v>828</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x14ac:dyDescent="0.25">
      <c r="C1378" t="s">
        <v>825</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x14ac:dyDescent="0.25">
      <c r="C1379" t="s">
        <v>1032</v>
      </c>
    </row>
    <row r="1380" spans="3:36" x14ac:dyDescent="0.25">
      <c r="C1380" t="s">
        <v>1057</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x14ac:dyDescent="0.25">
      <c r="C1381" t="s">
        <v>926</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927</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x14ac:dyDescent="0.25">
      <c r="C1383" t="s">
        <v>9</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x14ac:dyDescent="0.25">
      <c r="C1384" t="s">
        <v>830</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x14ac:dyDescent="0.25">
      <c r="C1385" t="s">
        <v>825</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x14ac:dyDescent="0.25">
      <c r="C1386" t="s">
        <v>1062</v>
      </c>
    </row>
    <row r="1387" spans="3:36" x14ac:dyDescent="0.25">
      <c r="C1387" t="s">
        <v>63</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x14ac:dyDescent="0.25">
      <c r="C1388" t="s">
        <v>827</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x14ac:dyDescent="0.25">
      <c r="C1389" t="s">
        <v>828</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x14ac:dyDescent="0.25">
      <c r="C1390" t="s">
        <v>831</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x14ac:dyDescent="0.25">
      <c r="C1391" t="s">
        <v>829</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x14ac:dyDescent="0.25">
      <c r="C1392" t="s">
        <v>1057</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x14ac:dyDescent="0.25">
      <c r="C1393" t="s">
        <v>926</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927</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x14ac:dyDescent="0.25">
      <c r="C1395" t="s">
        <v>9</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x14ac:dyDescent="0.25">
      <c r="C1396" t="s">
        <v>830</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x14ac:dyDescent="0.25">
      <c r="C1397" t="s">
        <v>825</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x14ac:dyDescent="0.25">
      <c r="C1398" t="s">
        <v>982</v>
      </c>
    </row>
    <row r="1399" spans="3:36" x14ac:dyDescent="0.25">
      <c r="C1399" t="s">
        <v>1063</v>
      </c>
    </row>
    <row r="1400" spans="3:36" x14ac:dyDescent="0.25">
      <c r="C1400" t="s">
        <v>1027</v>
      </c>
    </row>
    <row r="1401" spans="3:36" x14ac:dyDescent="0.25">
      <c r="C1401" t="s">
        <v>63</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x14ac:dyDescent="0.25">
      <c r="C1402" t="s">
        <v>827</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x14ac:dyDescent="0.25">
      <c r="C1403" t="s">
        <v>831</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x14ac:dyDescent="0.25">
      <c r="C1404" t="s">
        <v>825</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x14ac:dyDescent="0.25">
      <c r="C1405" t="s">
        <v>1028</v>
      </c>
    </row>
    <row r="1406" spans="3:36" x14ac:dyDescent="0.25">
      <c r="C1406" t="s">
        <v>63</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x14ac:dyDescent="0.25">
      <c r="C1407" t="s">
        <v>1029</v>
      </c>
    </row>
    <row r="1408" spans="3:36" x14ac:dyDescent="0.25">
      <c r="C1408" t="s">
        <v>63</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x14ac:dyDescent="0.25">
      <c r="C1409" t="s">
        <v>827</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x14ac:dyDescent="0.25">
      <c r="C1410" t="s">
        <v>828</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x14ac:dyDescent="0.25">
      <c r="C1411" t="s">
        <v>829</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x14ac:dyDescent="0.25">
      <c r="C1412" t="s">
        <v>825</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x14ac:dyDescent="0.25">
      <c r="C1413" t="s">
        <v>1030</v>
      </c>
    </row>
    <row r="1414" spans="3:36" x14ac:dyDescent="0.25">
      <c r="C1414" t="s">
        <v>63</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x14ac:dyDescent="0.25">
      <c r="C1415" t="s">
        <v>827</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828</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829</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825</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x14ac:dyDescent="0.25">
      <c r="C1419" t="s">
        <v>1031</v>
      </c>
    </row>
    <row r="1420" spans="3:36" x14ac:dyDescent="0.25">
      <c r="C1420" t="s">
        <v>63</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x14ac:dyDescent="0.25">
      <c r="C1421" t="s">
        <v>827</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x14ac:dyDescent="0.25">
      <c r="C1422" t="s">
        <v>828</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x14ac:dyDescent="0.25">
      <c r="C1423" t="s">
        <v>825</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x14ac:dyDescent="0.25">
      <c r="C1424" t="s">
        <v>1032</v>
      </c>
    </row>
    <row r="1425" spans="3:36" x14ac:dyDescent="0.25">
      <c r="C1425" t="s">
        <v>1057</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x14ac:dyDescent="0.25">
      <c r="C1426" t="s">
        <v>926</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927</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9</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830</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x14ac:dyDescent="0.25">
      <c r="C1430" t="s">
        <v>825</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x14ac:dyDescent="0.25">
      <c r="C1431" t="s">
        <v>1064</v>
      </c>
    </row>
    <row r="1432" spans="3:36" x14ac:dyDescent="0.25">
      <c r="C1432" t="s">
        <v>63</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x14ac:dyDescent="0.25">
      <c r="C1433" t="s">
        <v>827</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x14ac:dyDescent="0.25">
      <c r="C1434" t="s">
        <v>831</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x14ac:dyDescent="0.25">
      <c r="C1435" t="s">
        <v>828</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x14ac:dyDescent="0.25">
      <c r="C1436" t="s">
        <v>829</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x14ac:dyDescent="0.25">
      <c r="C1437" t="s">
        <v>1057</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x14ac:dyDescent="0.25">
      <c r="C1438" t="s">
        <v>926</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927</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9</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830</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x14ac:dyDescent="0.25">
      <c r="C1442" t="s">
        <v>825</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x14ac:dyDescent="0.25">
      <c r="C1443" t="s">
        <v>982</v>
      </c>
    </row>
    <row r="1444" spans="3:36" x14ac:dyDescent="0.25">
      <c r="C1444" t="s">
        <v>1065</v>
      </c>
    </row>
    <row r="1445" spans="3:36" x14ac:dyDescent="0.25">
      <c r="C1445" t="s">
        <v>1066</v>
      </c>
    </row>
    <row r="1446" spans="3:36" x14ac:dyDescent="0.25">
      <c r="C1446" t="s">
        <v>63</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x14ac:dyDescent="0.25">
      <c r="C1447" t="s">
        <v>827</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x14ac:dyDescent="0.25">
      <c r="C1448" t="s">
        <v>3</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x14ac:dyDescent="0.25">
      <c r="C1449" t="s">
        <v>831</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x14ac:dyDescent="0.25">
      <c r="C1450" t="s">
        <v>825</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x14ac:dyDescent="0.25">
      <c r="C1451" t="s">
        <v>1067</v>
      </c>
    </row>
    <row r="1452" spans="3:36" x14ac:dyDescent="0.25">
      <c r="C1452" t="s">
        <v>63</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x14ac:dyDescent="0.25">
      <c r="C1453" t="s">
        <v>827</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x14ac:dyDescent="0.2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x14ac:dyDescent="0.25">
      <c r="C1455" t="s">
        <v>828</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x14ac:dyDescent="0.25">
      <c r="C1456" t="s">
        <v>829</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x14ac:dyDescent="0.25">
      <c r="C1457" t="s">
        <v>831</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x14ac:dyDescent="0.25">
      <c r="C1458" t="s">
        <v>825</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x14ac:dyDescent="0.25">
      <c r="C1459" t="s">
        <v>1068</v>
      </c>
    </row>
    <row r="1460" spans="3:36" x14ac:dyDescent="0.25">
      <c r="C1460" t="s">
        <v>63</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x14ac:dyDescent="0.25">
      <c r="C1461" t="s">
        <v>827</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x14ac:dyDescent="0.25">
      <c r="C1462" t="s">
        <v>828</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x14ac:dyDescent="0.25">
      <c r="C1463" t="s">
        <v>831</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x14ac:dyDescent="0.25">
      <c r="C1464" t="s">
        <v>825</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x14ac:dyDescent="0.25">
      <c r="C1465" t="s">
        <v>1069</v>
      </c>
    </row>
    <row r="1466" spans="3:36" x14ac:dyDescent="0.25">
      <c r="C1466" t="s">
        <v>63</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x14ac:dyDescent="0.25">
      <c r="C1467" t="s">
        <v>827</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x14ac:dyDescent="0.25">
      <c r="C1468" t="s">
        <v>831</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x14ac:dyDescent="0.25">
      <c r="C1469" t="s">
        <v>825</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x14ac:dyDescent="0.25">
      <c r="C1470" t="s">
        <v>1070</v>
      </c>
    </row>
    <row r="1471" spans="3:36" x14ac:dyDescent="0.25">
      <c r="C1471" t="s">
        <v>63</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x14ac:dyDescent="0.25">
      <c r="C1472" t="s">
        <v>827</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x14ac:dyDescent="0.25">
      <c r="C1473" t="s">
        <v>3</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x14ac:dyDescent="0.25">
      <c r="C1474" t="s">
        <v>831</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x14ac:dyDescent="0.25">
      <c r="C1475" t="s">
        <v>828</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x14ac:dyDescent="0.25">
      <c r="C1476" t="s">
        <v>829</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x14ac:dyDescent="0.25">
      <c r="C1477" t="s">
        <v>825</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x14ac:dyDescent="0.25">
      <c r="C1478" t="s">
        <v>982</v>
      </c>
    </row>
    <row r="1479" spans="3:36" x14ac:dyDescent="0.25">
      <c r="C1479" t="s">
        <v>1071</v>
      </c>
    </row>
    <row r="1480" spans="3:36" x14ac:dyDescent="0.25">
      <c r="C1480" t="s">
        <v>1066</v>
      </c>
    </row>
    <row r="1481" spans="3:36" x14ac:dyDescent="0.25">
      <c r="C1481" t="s">
        <v>63</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x14ac:dyDescent="0.25">
      <c r="C1482" t="s">
        <v>827</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x14ac:dyDescent="0.25">
      <c r="C1483" t="s">
        <v>825</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x14ac:dyDescent="0.25">
      <c r="C1484" t="s">
        <v>1067</v>
      </c>
    </row>
    <row r="1485" spans="3:36" x14ac:dyDescent="0.25">
      <c r="C1485" t="s">
        <v>63</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x14ac:dyDescent="0.25">
      <c r="C1486" t="s">
        <v>827</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x14ac:dyDescent="0.25">
      <c r="C1487" t="s">
        <v>825</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x14ac:dyDescent="0.25">
      <c r="C1488" t="s">
        <v>1068</v>
      </c>
    </row>
    <row r="1489" spans="3:36" x14ac:dyDescent="0.25">
      <c r="C1489" t="s">
        <v>63</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x14ac:dyDescent="0.25">
      <c r="C1490" t="s">
        <v>827</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x14ac:dyDescent="0.25">
      <c r="C1491" t="s">
        <v>825</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x14ac:dyDescent="0.25">
      <c r="C1492" t="s">
        <v>1069</v>
      </c>
    </row>
    <row r="1493" spans="3:36" x14ac:dyDescent="0.25">
      <c r="C1493" t="s">
        <v>63</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x14ac:dyDescent="0.25">
      <c r="C1494" t="s">
        <v>1072</v>
      </c>
    </row>
    <row r="1495" spans="3:36" x14ac:dyDescent="0.25">
      <c r="C1495" t="s">
        <v>63</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x14ac:dyDescent="0.25">
      <c r="C1496" t="s">
        <v>827</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x14ac:dyDescent="0.25">
      <c r="C1497" t="s">
        <v>825</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x14ac:dyDescent="0.25">
      <c r="C1498" t="s">
        <v>982</v>
      </c>
    </row>
    <row r="1499" spans="3:36" x14ac:dyDescent="0.25">
      <c r="C1499" t="s">
        <v>1073</v>
      </c>
    </row>
    <row r="1500" spans="3:36" x14ac:dyDescent="0.25">
      <c r="C1500" t="s">
        <v>1066</v>
      </c>
    </row>
    <row r="1501" spans="3:36" x14ac:dyDescent="0.25">
      <c r="C1501" t="s">
        <v>63</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x14ac:dyDescent="0.25">
      <c r="C1502" t="s">
        <v>827</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x14ac:dyDescent="0.25">
      <c r="C1503" t="s">
        <v>828</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x14ac:dyDescent="0.25">
      <c r="C1504" t="s">
        <v>829</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x14ac:dyDescent="0.25">
      <c r="C1505" t="s">
        <v>825</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x14ac:dyDescent="0.25">
      <c r="C1506" t="s">
        <v>1067</v>
      </c>
    </row>
    <row r="1507" spans="3:36" x14ac:dyDescent="0.25">
      <c r="C1507" t="s">
        <v>63</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x14ac:dyDescent="0.25">
      <c r="C1508" t="s">
        <v>827</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x14ac:dyDescent="0.25">
      <c r="C1509" t="s">
        <v>828</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x14ac:dyDescent="0.25">
      <c r="C1510" t="s">
        <v>829</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x14ac:dyDescent="0.25">
      <c r="C1511" t="s">
        <v>825</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x14ac:dyDescent="0.25">
      <c r="C1512" t="s">
        <v>1068</v>
      </c>
    </row>
    <row r="1513" spans="3:36" x14ac:dyDescent="0.25">
      <c r="C1513" t="s">
        <v>63</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x14ac:dyDescent="0.25">
      <c r="C1514" t="s">
        <v>827</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x14ac:dyDescent="0.25">
      <c r="C1515" t="s">
        <v>828</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x14ac:dyDescent="0.25">
      <c r="C1516" t="s">
        <v>829</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x14ac:dyDescent="0.25">
      <c r="C1517" t="s">
        <v>825</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x14ac:dyDescent="0.25">
      <c r="C1518" t="s">
        <v>1069</v>
      </c>
    </row>
    <row r="1519" spans="3:36" x14ac:dyDescent="0.25">
      <c r="C1519" t="s">
        <v>63</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x14ac:dyDescent="0.25">
      <c r="C1520" t="s">
        <v>827</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x14ac:dyDescent="0.25">
      <c r="C1521" t="s">
        <v>828</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x14ac:dyDescent="0.25">
      <c r="C1522" t="s">
        <v>829</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x14ac:dyDescent="0.25">
      <c r="C1523" t="s">
        <v>825</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x14ac:dyDescent="0.25">
      <c r="C1524" t="s">
        <v>1074</v>
      </c>
    </row>
    <row r="1525" spans="3:36" x14ac:dyDescent="0.25">
      <c r="C1525" t="s">
        <v>63</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x14ac:dyDescent="0.25">
      <c r="C1526" t="s">
        <v>827</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x14ac:dyDescent="0.25">
      <c r="C1527" t="s">
        <v>828</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x14ac:dyDescent="0.25">
      <c r="C1528" t="s">
        <v>829</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x14ac:dyDescent="0.25">
      <c r="C1529" t="s">
        <v>825</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x14ac:dyDescent="0.25">
      <c r="C1530" t="s">
        <v>982</v>
      </c>
    </row>
    <row r="1531" spans="3:36" x14ac:dyDescent="0.25">
      <c r="C1531" t="s">
        <v>1075</v>
      </c>
    </row>
    <row r="1532" spans="3:36" x14ac:dyDescent="0.25">
      <c r="C1532" t="s">
        <v>1066</v>
      </c>
    </row>
    <row r="1533" spans="3:36" x14ac:dyDescent="0.25">
      <c r="C1533" t="s">
        <v>63</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x14ac:dyDescent="0.25">
      <c r="C1534" t="s">
        <v>827</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828</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829</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825</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x14ac:dyDescent="0.25">
      <c r="C1539" t="s">
        <v>1067</v>
      </c>
    </row>
    <row r="1540" spans="3:36" x14ac:dyDescent="0.25">
      <c r="C1540" t="s">
        <v>63</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x14ac:dyDescent="0.25">
      <c r="C1541" t="s">
        <v>827</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828</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829</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825</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x14ac:dyDescent="0.25">
      <c r="C1546" t="s">
        <v>1068</v>
      </c>
    </row>
    <row r="1547" spans="3:36" x14ac:dyDescent="0.25">
      <c r="C1547" t="s">
        <v>63</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x14ac:dyDescent="0.25">
      <c r="C1548" t="s">
        <v>827</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828</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829</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825</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x14ac:dyDescent="0.25">
      <c r="C1552" t="s">
        <v>1069</v>
      </c>
    </row>
    <row r="1553" spans="3:36" x14ac:dyDescent="0.25">
      <c r="C1553" t="s">
        <v>63</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x14ac:dyDescent="0.25">
      <c r="C1554" t="s">
        <v>827</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828</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829</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825</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x14ac:dyDescent="0.25">
      <c r="C1558" t="s">
        <v>1076</v>
      </c>
    </row>
    <row r="1559" spans="3:36" x14ac:dyDescent="0.25">
      <c r="C1559" t="s">
        <v>63</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x14ac:dyDescent="0.25">
      <c r="C1560" t="s">
        <v>827</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828</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829</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825</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x14ac:dyDescent="0.25">
      <c r="C1565" t="s">
        <v>982</v>
      </c>
    </row>
    <row r="1566" spans="3:36" x14ac:dyDescent="0.25">
      <c r="C1566" t="s">
        <v>1077</v>
      </c>
    </row>
    <row r="1567" spans="3:36" x14ac:dyDescent="0.25">
      <c r="C1567" t="s">
        <v>1066</v>
      </c>
    </row>
    <row r="1568" spans="3:36" x14ac:dyDescent="0.25">
      <c r="C1568" t="s">
        <v>63</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x14ac:dyDescent="0.25">
      <c r="C1569" t="s">
        <v>827</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x14ac:dyDescent="0.25">
      <c r="C1570" t="s">
        <v>828</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x14ac:dyDescent="0.25">
      <c r="C1571" t="s">
        <v>825</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x14ac:dyDescent="0.25">
      <c r="C1572" t="s">
        <v>1067</v>
      </c>
    </row>
    <row r="1573" spans="3:36" x14ac:dyDescent="0.25">
      <c r="C1573" t="s">
        <v>63</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x14ac:dyDescent="0.25">
      <c r="C1574" t="s">
        <v>827</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x14ac:dyDescent="0.25">
      <c r="C1575" t="s">
        <v>3</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x14ac:dyDescent="0.25">
      <c r="C1576" t="s">
        <v>828</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x14ac:dyDescent="0.25">
      <c r="C1577" t="s">
        <v>825</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x14ac:dyDescent="0.25">
      <c r="C1578" t="s">
        <v>1068</v>
      </c>
    </row>
    <row r="1579" spans="3:36" x14ac:dyDescent="0.25">
      <c r="C1579" t="s">
        <v>63</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x14ac:dyDescent="0.25">
      <c r="C1580" t="s">
        <v>827</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x14ac:dyDescent="0.25">
      <c r="C1581" t="s">
        <v>828</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x14ac:dyDescent="0.25">
      <c r="C1582" t="s">
        <v>825</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x14ac:dyDescent="0.25">
      <c r="C1583" t="s">
        <v>1069</v>
      </c>
    </row>
    <row r="1584" spans="3:36" x14ac:dyDescent="0.25">
      <c r="C1584" t="s">
        <v>63</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x14ac:dyDescent="0.25">
      <c r="C1585" t="s">
        <v>827</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x14ac:dyDescent="0.25">
      <c r="C1586" t="s">
        <v>828</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x14ac:dyDescent="0.25">
      <c r="C1587" t="s">
        <v>825</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x14ac:dyDescent="0.25">
      <c r="C1588" t="s">
        <v>1078</v>
      </c>
    </row>
    <row r="1589" spans="3:36" x14ac:dyDescent="0.25">
      <c r="C1589" t="s">
        <v>63</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x14ac:dyDescent="0.25">
      <c r="C1590" t="s">
        <v>827</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x14ac:dyDescent="0.25">
      <c r="C1591" t="s">
        <v>828</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x14ac:dyDescent="0.25">
      <c r="C1592" t="s">
        <v>3</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x14ac:dyDescent="0.25">
      <c r="C1593" t="s">
        <v>825</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x14ac:dyDescent="0.25">
      <c r="C1594" t="s">
        <v>982</v>
      </c>
    </row>
    <row r="1595" spans="3:36" x14ac:dyDescent="0.25">
      <c r="C1595" t="s">
        <v>1079</v>
      </c>
    </row>
    <row r="1596" spans="3:36" x14ac:dyDescent="0.25">
      <c r="C1596" t="s">
        <v>1066</v>
      </c>
    </row>
    <row r="1597" spans="3:36" x14ac:dyDescent="0.25">
      <c r="C1597" t="s">
        <v>1057</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x14ac:dyDescent="0.25">
      <c r="C1598" t="s">
        <v>926</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x14ac:dyDescent="0.25">
      <c r="C1600" t="s">
        <v>860</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x14ac:dyDescent="0.25">
      <c r="C1601" t="s">
        <v>828</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927</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9</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830</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x14ac:dyDescent="0.25">
      <c r="C1605" t="s">
        <v>825</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x14ac:dyDescent="0.25">
      <c r="C1606" t="s">
        <v>1067</v>
      </c>
    </row>
    <row r="1607" spans="3:36" x14ac:dyDescent="0.25">
      <c r="C1607" t="s">
        <v>1057</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x14ac:dyDescent="0.25">
      <c r="C1608" t="s">
        <v>926</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x14ac:dyDescent="0.25">
      <c r="C1609" t="s">
        <v>3</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x14ac:dyDescent="0.25">
      <c r="C1610" t="s">
        <v>927</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x14ac:dyDescent="0.25">
      <c r="C1611" t="s">
        <v>9</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x14ac:dyDescent="0.25">
      <c r="C1612" t="s">
        <v>830</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x14ac:dyDescent="0.25">
      <c r="C1613" t="s">
        <v>825</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x14ac:dyDescent="0.25">
      <c r="C1614" t="s">
        <v>1068</v>
      </c>
    </row>
    <row r="1615" spans="3:36" x14ac:dyDescent="0.25">
      <c r="C1615" t="s">
        <v>1057</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x14ac:dyDescent="0.25">
      <c r="C1616" t="s">
        <v>926</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927</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x14ac:dyDescent="0.25">
      <c r="C1618" t="s">
        <v>9</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x14ac:dyDescent="0.25">
      <c r="C1619" t="s">
        <v>830</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x14ac:dyDescent="0.25">
      <c r="C1620" t="s">
        <v>825</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x14ac:dyDescent="0.25">
      <c r="C1621" t="s">
        <v>1069</v>
      </c>
    </row>
    <row r="1622" spans="3:36" x14ac:dyDescent="0.25">
      <c r="C1622" t="s">
        <v>1057</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x14ac:dyDescent="0.25">
      <c r="C1623" t="s">
        <v>926</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927</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9</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830</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x14ac:dyDescent="0.25">
      <c r="C1627" t="s">
        <v>825</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x14ac:dyDescent="0.25">
      <c r="C1628" t="s">
        <v>1080</v>
      </c>
    </row>
    <row r="1629" spans="3:36" x14ac:dyDescent="0.25">
      <c r="C1629" t="s">
        <v>1057</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x14ac:dyDescent="0.25">
      <c r="C1630" t="s">
        <v>926</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x14ac:dyDescent="0.25">
      <c r="C1631" t="s">
        <v>3</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x14ac:dyDescent="0.25">
      <c r="C1632" t="s">
        <v>860</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x14ac:dyDescent="0.25">
      <c r="C1633" t="s">
        <v>828</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927</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x14ac:dyDescent="0.25">
      <c r="C1635" t="s">
        <v>9</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x14ac:dyDescent="0.25">
      <c r="C1636" t="s">
        <v>830</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x14ac:dyDescent="0.25">
      <c r="C1637" t="s">
        <v>825</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x14ac:dyDescent="0.25">
      <c r="C1638" t="s">
        <v>982</v>
      </c>
    </row>
    <row r="1639" spans="3:36" x14ac:dyDescent="0.25">
      <c r="C1639" t="s">
        <v>1040</v>
      </c>
    </row>
    <row r="1640" spans="3:36" x14ac:dyDescent="0.25">
      <c r="C1640" t="s">
        <v>48</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x14ac:dyDescent="0.25">
      <c r="C1641" t="s">
        <v>817</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x14ac:dyDescent="0.25">
      <c r="C1642" t="s">
        <v>833</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x14ac:dyDescent="0.25">
      <c r="C1643" t="s">
        <v>890</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x14ac:dyDescent="0.25">
      <c r="C1644" t="s">
        <v>820</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x14ac:dyDescent="0.25">
      <c r="C1645" t="s">
        <v>821</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x14ac:dyDescent="0.25">
      <c r="C1646" t="s">
        <v>1055</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x14ac:dyDescent="0.25">
      <c r="C1647" t="s">
        <v>900</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x14ac:dyDescent="0.25">
      <c r="C1648" t="s">
        <v>57</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x14ac:dyDescent="0.25">
      <c r="C1649" t="s">
        <v>901</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x14ac:dyDescent="0.25">
      <c r="C1650" t="s">
        <v>34</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x14ac:dyDescent="0.25">
      <c r="C1651" t="s">
        <v>33</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x14ac:dyDescent="0.25">
      <c r="C1652" t="s">
        <v>42</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x14ac:dyDescent="0.25">
      <c r="C1653" t="s">
        <v>982</v>
      </c>
    </row>
    <row r="1654" spans="3:36" x14ac:dyDescent="0.25">
      <c r="C1654" t="s">
        <v>990</v>
      </c>
    </row>
    <row r="1655" spans="3:36" x14ac:dyDescent="0.25">
      <c r="C1655" t="s">
        <v>982</v>
      </c>
    </row>
    <row r="1656" spans="3:36" x14ac:dyDescent="0.25">
      <c r="C1656" t="s">
        <v>991</v>
      </c>
    </row>
    <row r="1657" spans="3:36" x14ac:dyDescent="0.25">
      <c r="C1657" t="s">
        <v>48</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x14ac:dyDescent="0.25">
      <c r="C1658" t="s">
        <v>818</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x14ac:dyDescent="0.25">
      <c r="C1659" t="s">
        <v>833</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57</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x14ac:dyDescent="0.25">
      <c r="C1661" t="s">
        <v>820</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821</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35</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33</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x14ac:dyDescent="0.25">
      <c r="C1665" t="s">
        <v>825</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x14ac:dyDescent="0.25">
      <c r="C1666" t="s">
        <v>982</v>
      </c>
    </row>
    <row r="1667" spans="3:36" x14ac:dyDescent="0.25">
      <c r="C1667" t="s">
        <v>982</v>
      </c>
    </row>
    <row r="1668" spans="3:36" x14ac:dyDescent="0.25">
      <c r="C1668" t="s">
        <v>992</v>
      </c>
    </row>
    <row r="1669" spans="3:36" x14ac:dyDescent="0.25">
      <c r="C1669" t="s">
        <v>46</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x14ac:dyDescent="0.25">
      <c r="C1670" t="s">
        <v>47</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1081</v>
      </c>
    </row>
    <row r="1671" spans="3:36" x14ac:dyDescent="0.25">
      <c r="C1671" t="s">
        <v>36</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x14ac:dyDescent="0.25">
      <c r="C1672" t="s">
        <v>834</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835</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35</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x14ac:dyDescent="0.25">
      <c r="C1675" t="s">
        <v>836</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994</v>
      </c>
    </row>
    <row r="1676" spans="3:36" x14ac:dyDescent="0.25">
      <c r="C1676" t="s">
        <v>837</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838</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995</v>
      </c>
    </row>
    <row r="1678" spans="3:36" x14ac:dyDescent="0.25">
      <c r="C1678" t="s">
        <v>48</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996</v>
      </c>
    </row>
    <row r="1680" spans="3:36" x14ac:dyDescent="0.25">
      <c r="C1680" t="s">
        <v>46</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x14ac:dyDescent="0.25">
      <c r="C1681" t="s">
        <v>47</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x14ac:dyDescent="0.25">
      <c r="C1682" t="s">
        <v>36</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x14ac:dyDescent="0.25">
      <c r="C1683" t="s">
        <v>834</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835</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35</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x14ac:dyDescent="0.25">
      <c r="C1686" t="s">
        <v>836</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994</v>
      </c>
    </row>
    <row r="1687" spans="3:36" x14ac:dyDescent="0.25">
      <c r="C1687" t="s">
        <v>837</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x14ac:dyDescent="0.25">
      <c r="C1688" t="s">
        <v>838</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995</v>
      </c>
    </row>
    <row r="1689" spans="3:36" x14ac:dyDescent="0.25">
      <c r="C1689" t="s">
        <v>48</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982</v>
      </c>
    </row>
    <row r="1691" spans="3:36" x14ac:dyDescent="0.25">
      <c r="C1691" t="s">
        <v>839</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x14ac:dyDescent="0.25">
      <c r="C1692" t="s">
        <v>840</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x14ac:dyDescent="0.25">
      <c r="C1693" t="s">
        <v>841</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x14ac:dyDescent="0.25">
      <c r="C1694" t="s">
        <v>842</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x14ac:dyDescent="0.25">
      <c r="C1695" t="s">
        <v>843</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982</v>
      </c>
    </row>
    <row r="1697" spans="3:36" x14ac:dyDescent="0.25">
      <c r="C1697" t="s">
        <v>997</v>
      </c>
    </row>
    <row r="1698" spans="3:36" x14ac:dyDescent="0.25">
      <c r="C1698" t="s">
        <v>998</v>
      </c>
    </row>
    <row r="1699" spans="3:36" x14ac:dyDescent="0.25">
      <c r="C1699" t="s">
        <v>844</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x14ac:dyDescent="0.25">
      <c r="C1700" t="s">
        <v>845</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846</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847</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825</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x14ac:dyDescent="0.25">
      <c r="C1704" t="s">
        <v>1000</v>
      </c>
    </row>
    <row r="1705" spans="3:36" x14ac:dyDescent="0.25">
      <c r="C1705" t="s">
        <v>848</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x14ac:dyDescent="0.25">
      <c r="C1706" t="s">
        <v>849</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850</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851</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825</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x14ac:dyDescent="0.25">
      <c r="C1710" t="s">
        <v>982</v>
      </c>
    </row>
    <row r="1711" spans="3:36" x14ac:dyDescent="0.25">
      <c r="C1711" t="s">
        <v>852</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x14ac:dyDescent="0.25">
      <c r="C1712" t="s">
        <v>853</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x14ac:dyDescent="0.25">
      <c r="C1713" t="s">
        <v>982</v>
      </c>
    </row>
    <row r="1714" spans="3:36" x14ac:dyDescent="0.25">
      <c r="C1714" t="s">
        <v>1002</v>
      </c>
    </row>
    <row r="1715" spans="3:36" x14ac:dyDescent="0.25">
      <c r="C1715" t="s">
        <v>854</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x14ac:dyDescent="0.25">
      <c r="C1716" t="s">
        <v>855</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856</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1082</v>
      </c>
    </row>
    <row r="1718" spans="3:36" x14ac:dyDescent="0.25">
      <c r="C1718" t="s">
        <v>857</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825</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1" spans="3:36" x14ac:dyDescent="0.25">
      <c r="C1721" t="s">
        <v>1083</v>
      </c>
    </row>
    <row r="1722" spans="3:36" x14ac:dyDescent="0.25">
      <c r="C1722" t="s">
        <v>1003</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982</v>
      </c>
    </row>
    <row r="1725" spans="3:36" x14ac:dyDescent="0.25">
      <c r="C1725" t="s">
        <v>1004</v>
      </c>
    </row>
    <row r="1726" spans="3:36" x14ac:dyDescent="0.25">
      <c r="C1726" t="s">
        <v>981</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x14ac:dyDescent="0.25">
      <c r="C1727" t="s">
        <v>891</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x14ac:dyDescent="0.25">
      <c r="C1728" t="s">
        <v>816</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x14ac:dyDescent="0.25">
      <c r="C1729" t="s">
        <v>982</v>
      </c>
    </row>
    <row r="1730" spans="1:36" x14ac:dyDescent="0.25">
      <c r="C1730" t="s">
        <v>983</v>
      </c>
    </row>
    <row r="1731" spans="1:36" x14ac:dyDescent="0.25">
      <c r="A1731" t="s">
        <v>102</v>
      </c>
      <c r="B1731" t="s">
        <v>762</v>
      </c>
      <c r="C1731" t="s">
        <v>48</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x14ac:dyDescent="0.25">
      <c r="A1732" t="s">
        <v>102</v>
      </c>
      <c r="C1732" t="s">
        <v>817</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x14ac:dyDescent="0.25">
      <c r="A1733" t="s">
        <v>102</v>
      </c>
      <c r="C1733" t="s">
        <v>818</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102</v>
      </c>
      <c r="B1734" t="s">
        <v>764</v>
      </c>
      <c r="C1734" t="s">
        <v>819</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x14ac:dyDescent="0.25">
      <c r="A1735" t="s">
        <v>102</v>
      </c>
      <c r="B1735" t="s">
        <v>763</v>
      </c>
      <c r="C1735" t="s">
        <v>833</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102</v>
      </c>
      <c r="B1736" t="s">
        <v>973</v>
      </c>
      <c r="C1736" t="s">
        <v>57</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102</v>
      </c>
      <c r="B1737" t="s">
        <v>765</v>
      </c>
      <c r="C1737" t="s">
        <v>820</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102</v>
      </c>
      <c r="B1738" t="s">
        <v>974</v>
      </c>
      <c r="C1738" t="s">
        <v>821</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102</v>
      </c>
      <c r="B1739" t="s">
        <v>1997</v>
      </c>
      <c r="C1739" t="s">
        <v>33</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825</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x14ac:dyDescent="0.25">
      <c r="C1741" t="s">
        <v>982</v>
      </c>
    </row>
    <row r="1742" spans="1:36" x14ac:dyDescent="0.25">
      <c r="C1742" t="s">
        <v>1044</v>
      </c>
    </row>
    <row r="1743" spans="1:36" x14ac:dyDescent="0.25">
      <c r="C1743" t="s">
        <v>48</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x14ac:dyDescent="0.25">
      <c r="C1744" t="s">
        <v>817</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x14ac:dyDescent="0.25">
      <c r="C1745" t="s">
        <v>818</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833</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57</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820</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821</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33</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982</v>
      </c>
    </row>
    <row r="1752" spans="3:36" x14ac:dyDescent="0.25">
      <c r="C1752" t="s">
        <v>1012</v>
      </c>
    </row>
    <row r="1753" spans="3:36" x14ac:dyDescent="0.25">
      <c r="C1753" t="s">
        <v>982</v>
      </c>
    </row>
    <row r="1754" spans="3:36" x14ac:dyDescent="0.25">
      <c r="C1754" t="s">
        <v>1013</v>
      </c>
    </row>
    <row r="1755" spans="3:36" x14ac:dyDescent="0.25">
      <c r="C1755" t="s">
        <v>863</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x14ac:dyDescent="0.25">
      <c r="C1756" t="s">
        <v>864</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x14ac:dyDescent="0.25">
      <c r="C1757" t="s">
        <v>865</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x14ac:dyDescent="0.25">
      <c r="C1758" t="s">
        <v>866</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867</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x14ac:dyDescent="0.25">
      <c r="C1760" t="s">
        <v>868</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x14ac:dyDescent="0.25">
      <c r="C1761" t="s">
        <v>869</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x14ac:dyDescent="0.25">
      <c r="C1762" t="s">
        <v>870</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871</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1014</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x14ac:dyDescent="0.25">
      <c r="C1765" t="s">
        <v>1015</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1016</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x14ac:dyDescent="0.25">
      <c r="C1767" t="s">
        <v>872</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x14ac:dyDescent="0.25">
      <c r="C1768" t="s">
        <v>982</v>
      </c>
    </row>
    <row r="1769" spans="3:36" x14ac:dyDescent="0.25">
      <c r="C1769" t="s">
        <v>984</v>
      </c>
    </row>
    <row r="1770" spans="3:36" x14ac:dyDescent="0.25">
      <c r="C1770" t="s">
        <v>982</v>
      </c>
    </row>
    <row r="1771" spans="3:36" x14ac:dyDescent="0.25">
      <c r="C1771" t="s">
        <v>1045</v>
      </c>
    </row>
    <row r="1772" spans="3:36" x14ac:dyDescent="0.25">
      <c r="C1772" t="s">
        <v>928</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x14ac:dyDescent="0.25">
      <c r="C1773" t="s">
        <v>929</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x14ac:dyDescent="0.25">
      <c r="C1774" t="s">
        <v>930</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x14ac:dyDescent="0.25">
      <c r="C1775" t="s">
        <v>931</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x14ac:dyDescent="0.25">
      <c r="C1776" t="s">
        <v>932</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x14ac:dyDescent="0.25">
      <c r="C1777" t="s">
        <v>933</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x14ac:dyDescent="0.25">
      <c r="C1778" t="s">
        <v>982</v>
      </c>
    </row>
    <row r="1779" spans="3:36" x14ac:dyDescent="0.25">
      <c r="C1779" t="s">
        <v>985</v>
      </c>
    </row>
    <row r="1780" spans="3:36" x14ac:dyDescent="0.25">
      <c r="C1780" t="s">
        <v>1084</v>
      </c>
    </row>
    <row r="1781" spans="3:36" x14ac:dyDescent="0.25">
      <c r="C1781" t="s">
        <v>63</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x14ac:dyDescent="0.25">
      <c r="C1782" t="s">
        <v>827</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x14ac:dyDescent="0.25">
      <c r="C1783" t="s">
        <v>860</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828</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829</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831</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1085</v>
      </c>
    </row>
    <row r="1788" spans="3:36" x14ac:dyDescent="0.25">
      <c r="C1788" t="s">
        <v>63</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x14ac:dyDescent="0.25">
      <c r="C1789" t="s">
        <v>827</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x14ac:dyDescent="0.25">
      <c r="C1790" t="s">
        <v>860</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828</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829</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831</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1086</v>
      </c>
    </row>
    <row r="1795" spans="3:36" x14ac:dyDescent="0.25">
      <c r="C1795" t="s">
        <v>63</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x14ac:dyDescent="0.25">
      <c r="C1796" t="s">
        <v>827</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x14ac:dyDescent="0.25">
      <c r="C1797" t="s">
        <v>860</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828</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829</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831</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1087</v>
      </c>
    </row>
    <row r="1802" spans="3:36" x14ac:dyDescent="0.25">
      <c r="C1802" t="s">
        <v>63</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x14ac:dyDescent="0.25">
      <c r="C1803" t="s">
        <v>827</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x14ac:dyDescent="0.25">
      <c r="C1804" t="s">
        <v>860</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828</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829</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831</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1088</v>
      </c>
    </row>
    <row r="1809" spans="3:36" x14ac:dyDescent="0.25">
      <c r="C1809" t="s">
        <v>63</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x14ac:dyDescent="0.25">
      <c r="C1810" t="s">
        <v>1089</v>
      </c>
    </row>
    <row r="1811" spans="3:36" x14ac:dyDescent="0.25">
      <c r="C1811" t="s">
        <v>63</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x14ac:dyDescent="0.25">
      <c r="C1812" t="s">
        <v>989</v>
      </c>
    </row>
    <row r="1813" spans="3:36" x14ac:dyDescent="0.25">
      <c r="C1813" t="s">
        <v>63</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x14ac:dyDescent="0.25">
      <c r="C1814" t="s">
        <v>827</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x14ac:dyDescent="0.25">
      <c r="C1815" t="s">
        <v>860</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828</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829</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831</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825</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x14ac:dyDescent="0.25">
      <c r="C1820" t="s">
        <v>982</v>
      </c>
    </row>
    <row r="1821" spans="3:36" x14ac:dyDescent="0.25">
      <c r="C1821" t="s">
        <v>990</v>
      </c>
    </row>
    <row r="1822" spans="3:36" x14ac:dyDescent="0.25">
      <c r="C1822" t="s">
        <v>982</v>
      </c>
    </row>
    <row r="1823" spans="3:36" x14ac:dyDescent="0.25">
      <c r="C1823" t="s">
        <v>991</v>
      </c>
    </row>
    <row r="1824" spans="3:36" x14ac:dyDescent="0.25">
      <c r="C1824" t="s">
        <v>48</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818</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833</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57</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820</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821</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35</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33</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825</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982</v>
      </c>
    </row>
    <row r="1834" spans="3:36" x14ac:dyDescent="0.25">
      <c r="C1834" t="s">
        <v>982</v>
      </c>
    </row>
    <row r="1835" spans="3:36" x14ac:dyDescent="0.25">
      <c r="C1835" t="s">
        <v>992</v>
      </c>
    </row>
    <row r="1836" spans="3:36" x14ac:dyDescent="0.25">
      <c r="C1836" t="s">
        <v>46</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47</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993</v>
      </c>
    </row>
    <row r="1838" spans="3:36" x14ac:dyDescent="0.25">
      <c r="C1838" t="s">
        <v>36</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834</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835</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35</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836</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994</v>
      </c>
    </row>
    <row r="1843" spans="3:36" x14ac:dyDescent="0.25">
      <c r="C1843" t="s">
        <v>837</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838</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995</v>
      </c>
    </row>
    <row r="1845" spans="3:36" x14ac:dyDescent="0.25">
      <c r="C1845" t="s">
        <v>48</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996</v>
      </c>
    </row>
    <row r="1847" spans="3:36" x14ac:dyDescent="0.25">
      <c r="C1847" t="s">
        <v>46</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47</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993</v>
      </c>
    </row>
    <row r="1849" spans="3:36" x14ac:dyDescent="0.25">
      <c r="C1849" t="s">
        <v>36</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834</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835</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35</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836</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994</v>
      </c>
    </row>
    <row r="1854" spans="3:36" x14ac:dyDescent="0.25">
      <c r="C1854" t="s">
        <v>837</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838</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995</v>
      </c>
    </row>
    <row r="1856" spans="3:36" x14ac:dyDescent="0.25">
      <c r="C1856" t="s">
        <v>48</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982</v>
      </c>
    </row>
    <row r="1858" spans="3:36" x14ac:dyDescent="0.25">
      <c r="C1858" t="s">
        <v>839</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840</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841</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842</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843</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982</v>
      </c>
    </row>
    <row r="1864" spans="3:36" x14ac:dyDescent="0.25">
      <c r="C1864" t="s">
        <v>997</v>
      </c>
    </row>
    <row r="1865" spans="3:36" x14ac:dyDescent="0.25">
      <c r="C1865" t="s">
        <v>998</v>
      </c>
    </row>
    <row r="1866" spans="3:36" x14ac:dyDescent="0.25">
      <c r="C1866" t="s">
        <v>844</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845</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999</v>
      </c>
    </row>
    <row r="1868" spans="3:36" x14ac:dyDescent="0.25">
      <c r="C1868" t="s">
        <v>846</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995</v>
      </c>
    </row>
    <row r="1869" spans="3:36" x14ac:dyDescent="0.25">
      <c r="C1869" t="s">
        <v>847</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825</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1000</v>
      </c>
    </row>
    <row r="1872" spans="3:36" x14ac:dyDescent="0.25">
      <c r="C1872" t="s">
        <v>848</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849</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999</v>
      </c>
    </row>
    <row r="1874" spans="3:36" x14ac:dyDescent="0.25">
      <c r="C1874" t="s">
        <v>850</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995</v>
      </c>
    </row>
    <row r="1875" spans="3:36" x14ac:dyDescent="0.25">
      <c r="C1875" t="s">
        <v>851</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825</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982</v>
      </c>
    </row>
    <row r="1878" spans="3:36" x14ac:dyDescent="0.25">
      <c r="C1878" t="s">
        <v>852</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853</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982</v>
      </c>
    </row>
    <row r="1881" spans="3:36" x14ac:dyDescent="0.25">
      <c r="C1881" t="s">
        <v>1002</v>
      </c>
    </row>
    <row r="1882" spans="3:36" x14ac:dyDescent="0.25">
      <c r="C1882" t="s">
        <v>854</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855</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999</v>
      </c>
    </row>
    <row r="1884" spans="3:36" x14ac:dyDescent="0.25">
      <c r="C1884" t="s">
        <v>856</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995</v>
      </c>
    </row>
    <row r="1885" spans="3:36" x14ac:dyDescent="0.25">
      <c r="C1885" t="s">
        <v>857</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825</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8" spans="3:36" x14ac:dyDescent="0.25">
      <c r="C1888" t="s">
        <v>1090</v>
      </c>
    </row>
    <row r="1889" spans="1:36" x14ac:dyDescent="0.25">
      <c r="C1889" t="s">
        <v>1003</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982</v>
      </c>
    </row>
    <row r="1892" spans="1:36" x14ac:dyDescent="0.25">
      <c r="C1892" t="s">
        <v>1004</v>
      </c>
    </row>
    <row r="1893" spans="1:36" x14ac:dyDescent="0.25">
      <c r="C1893" t="s">
        <v>981</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x14ac:dyDescent="0.25">
      <c r="C1894" t="s">
        <v>891</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x14ac:dyDescent="0.25">
      <c r="C1895" t="s">
        <v>816</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x14ac:dyDescent="0.25">
      <c r="C1896" t="s">
        <v>982</v>
      </c>
    </row>
    <row r="1897" spans="1:36" x14ac:dyDescent="0.25">
      <c r="C1897" t="s">
        <v>983</v>
      </c>
    </row>
    <row r="1898" spans="1:36" x14ac:dyDescent="0.25">
      <c r="A1898" t="s">
        <v>103</v>
      </c>
      <c r="B1898" t="s">
        <v>762</v>
      </c>
      <c r="C1898" t="s">
        <v>48</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x14ac:dyDescent="0.25">
      <c r="A1899" t="s">
        <v>103</v>
      </c>
      <c r="C1899" t="s">
        <v>817</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x14ac:dyDescent="0.25">
      <c r="A1900" t="s">
        <v>103</v>
      </c>
      <c r="C1900" t="s">
        <v>818</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103</v>
      </c>
      <c r="B1901" t="s">
        <v>764</v>
      </c>
      <c r="C1901" t="s">
        <v>819</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x14ac:dyDescent="0.25">
      <c r="A1902" t="s">
        <v>103</v>
      </c>
      <c r="B1902" t="s">
        <v>763</v>
      </c>
      <c r="C1902" t="s">
        <v>833</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x14ac:dyDescent="0.25">
      <c r="A1903" t="s">
        <v>103</v>
      </c>
      <c r="B1903" t="s">
        <v>763</v>
      </c>
      <c r="C1903" t="s">
        <v>934</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103</v>
      </c>
      <c r="B1904" t="s">
        <v>973</v>
      </c>
      <c r="C1904" t="s">
        <v>57</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103</v>
      </c>
      <c r="B1905" t="s">
        <v>765</v>
      </c>
      <c r="C1905" t="s">
        <v>820</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103</v>
      </c>
      <c r="B1906" t="s">
        <v>974</v>
      </c>
      <c r="C1906" t="s">
        <v>821</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103</v>
      </c>
      <c r="B1907" t="s">
        <v>765</v>
      </c>
      <c r="C1907" t="s">
        <v>35</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103</v>
      </c>
      <c r="B1908" t="s">
        <v>1997</v>
      </c>
      <c r="C1908" t="s">
        <v>33</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x14ac:dyDescent="0.25">
      <c r="A1909" t="s">
        <v>103</v>
      </c>
      <c r="B1909" t="s">
        <v>50</v>
      </c>
      <c r="C1909" t="s">
        <v>824</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825</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x14ac:dyDescent="0.25">
      <c r="C1911" t="s">
        <v>982</v>
      </c>
    </row>
    <row r="1912" spans="1:36" x14ac:dyDescent="0.25">
      <c r="C1912" t="s">
        <v>1044</v>
      </c>
    </row>
    <row r="1913" spans="1:36" x14ac:dyDescent="0.25">
      <c r="C1913" t="s">
        <v>48</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x14ac:dyDescent="0.25">
      <c r="C1914" t="s">
        <v>817</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x14ac:dyDescent="0.25">
      <c r="C1915" t="s">
        <v>818</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x14ac:dyDescent="0.25">
      <c r="C1916" t="s">
        <v>833</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x14ac:dyDescent="0.25">
      <c r="C1917" t="s">
        <v>934</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57</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820</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x14ac:dyDescent="0.25">
      <c r="C1920" t="s">
        <v>821</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35</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x14ac:dyDescent="0.25">
      <c r="C1922" t="s">
        <v>33</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x14ac:dyDescent="0.25">
      <c r="C1923" t="s">
        <v>824</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982</v>
      </c>
    </row>
    <row r="1925" spans="3:36" x14ac:dyDescent="0.25">
      <c r="C1925" t="s">
        <v>1012</v>
      </c>
    </row>
    <row r="1926" spans="3:36" x14ac:dyDescent="0.25">
      <c r="C1926" t="s">
        <v>982</v>
      </c>
    </row>
    <row r="1927" spans="3:36" x14ac:dyDescent="0.25">
      <c r="C1927" t="s">
        <v>1013</v>
      </c>
    </row>
    <row r="1928" spans="3:36" x14ac:dyDescent="0.25">
      <c r="C1928" t="s">
        <v>863</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x14ac:dyDescent="0.25">
      <c r="C1929" t="s">
        <v>864</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x14ac:dyDescent="0.25">
      <c r="C1930" t="s">
        <v>865</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x14ac:dyDescent="0.25">
      <c r="C1931" t="s">
        <v>866</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867</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x14ac:dyDescent="0.25">
      <c r="C1933" t="s">
        <v>868</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x14ac:dyDescent="0.25">
      <c r="C1934" t="s">
        <v>869</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x14ac:dyDescent="0.25">
      <c r="C1935" t="s">
        <v>870</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x14ac:dyDescent="0.25">
      <c r="C1936" t="s">
        <v>871</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1014</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1015</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1016</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872</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x14ac:dyDescent="0.25">
      <c r="C1941" t="s">
        <v>982</v>
      </c>
    </row>
    <row r="1942" spans="3:36" x14ac:dyDescent="0.25">
      <c r="C1942" t="s">
        <v>984</v>
      </c>
    </row>
    <row r="1943" spans="3:36" x14ac:dyDescent="0.25">
      <c r="C1943" t="s">
        <v>982</v>
      </c>
    </row>
    <row r="1944" spans="3:36" x14ac:dyDescent="0.25">
      <c r="C1944" t="s">
        <v>1045</v>
      </c>
    </row>
    <row r="1945" spans="3:36" x14ac:dyDescent="0.25">
      <c r="C1945" t="s">
        <v>1091</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x14ac:dyDescent="0.25">
      <c r="C1946" t="s">
        <v>1092</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x14ac:dyDescent="0.25">
      <c r="C1947" t="s">
        <v>1093</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935</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1094</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982</v>
      </c>
    </row>
    <row r="1951" spans="3:36" x14ac:dyDescent="0.25">
      <c r="C1951" t="s">
        <v>985</v>
      </c>
    </row>
    <row r="1952" spans="3:36" x14ac:dyDescent="0.25">
      <c r="C1952" t="s">
        <v>1095</v>
      </c>
    </row>
    <row r="1953" spans="3:36" x14ac:dyDescent="0.25">
      <c r="C1953" t="s">
        <v>63</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x14ac:dyDescent="0.25">
      <c r="C1954" t="s">
        <v>1096</v>
      </c>
    </row>
    <row r="1955" spans="3:36" x14ac:dyDescent="0.25">
      <c r="C1955" t="s">
        <v>63</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x14ac:dyDescent="0.25">
      <c r="C1956" t="s">
        <v>827</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x14ac:dyDescent="0.25">
      <c r="C1957" t="s">
        <v>3</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x14ac:dyDescent="0.25">
      <c r="C1958" t="s">
        <v>936</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860</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828</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830</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x14ac:dyDescent="0.25">
      <c r="C1963" t="s">
        <v>832</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1097</v>
      </c>
    </row>
    <row r="1965" spans="3:36" x14ac:dyDescent="0.25">
      <c r="C1965" t="s">
        <v>63</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x14ac:dyDescent="0.25">
      <c r="C1966" t="s">
        <v>827</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x14ac:dyDescent="0.2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936</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860</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828</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830</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831</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832</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1098</v>
      </c>
    </row>
    <row r="1976" spans="3:36" x14ac:dyDescent="0.25">
      <c r="C1976" t="s">
        <v>63</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x14ac:dyDescent="0.25">
      <c r="C1977" t="s">
        <v>827</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x14ac:dyDescent="0.25">
      <c r="C1978" t="s">
        <v>3</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x14ac:dyDescent="0.25">
      <c r="C1979" t="s">
        <v>936</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860</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828</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1099</v>
      </c>
    </row>
    <row r="1984" spans="3:36" x14ac:dyDescent="0.25">
      <c r="C1984" t="s">
        <v>63</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827</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936</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860</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828</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830</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989</v>
      </c>
    </row>
    <row r="1993" spans="3:36" x14ac:dyDescent="0.25">
      <c r="C1993" t="s">
        <v>63</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x14ac:dyDescent="0.25">
      <c r="C1994" t="s">
        <v>827</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x14ac:dyDescent="0.25">
      <c r="C1995" t="s">
        <v>3</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x14ac:dyDescent="0.25">
      <c r="C1996" t="s">
        <v>936</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860</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828</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x14ac:dyDescent="0.25">
      <c r="C1999" t="s">
        <v>2</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830</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x14ac:dyDescent="0.25">
      <c r="C2001" t="s">
        <v>832</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831</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825</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x14ac:dyDescent="0.25">
      <c r="C2004" t="s">
        <v>982</v>
      </c>
    </row>
    <row r="2005" spans="3:36" x14ac:dyDescent="0.25">
      <c r="C2005" t="s">
        <v>990</v>
      </c>
    </row>
    <row r="2006" spans="3:36" x14ac:dyDescent="0.25">
      <c r="C2006" t="s">
        <v>982</v>
      </c>
    </row>
    <row r="2007" spans="3:36" x14ac:dyDescent="0.25">
      <c r="C2007" t="s">
        <v>991</v>
      </c>
    </row>
    <row r="2008" spans="3:36" x14ac:dyDescent="0.25">
      <c r="C2008" t="s">
        <v>48</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818</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833</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57</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820</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821</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35</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33</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825</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982</v>
      </c>
    </row>
    <row r="2018" spans="3:36" x14ac:dyDescent="0.25">
      <c r="C2018" t="s">
        <v>982</v>
      </c>
    </row>
    <row r="2019" spans="3:36" x14ac:dyDescent="0.25">
      <c r="C2019" t="s">
        <v>992</v>
      </c>
    </row>
    <row r="2020" spans="3:36" x14ac:dyDescent="0.25">
      <c r="C2020" t="s">
        <v>46</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47</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993</v>
      </c>
    </row>
    <row r="2022" spans="3:36" x14ac:dyDescent="0.25">
      <c r="C2022" t="s">
        <v>36</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834</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835</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35</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836</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994</v>
      </c>
    </row>
    <row r="2027" spans="3:36" x14ac:dyDescent="0.25">
      <c r="C2027" t="s">
        <v>837</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838</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995</v>
      </c>
    </row>
    <row r="2029" spans="3:36" x14ac:dyDescent="0.25">
      <c r="C2029" t="s">
        <v>48</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996</v>
      </c>
    </row>
    <row r="2031" spans="3:36" x14ac:dyDescent="0.25">
      <c r="C2031" t="s">
        <v>46</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47</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993</v>
      </c>
    </row>
    <row r="2033" spans="3:36" x14ac:dyDescent="0.25">
      <c r="C2033" t="s">
        <v>36</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834</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835</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35</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836</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994</v>
      </c>
    </row>
    <row r="2038" spans="3:36" x14ac:dyDescent="0.25">
      <c r="C2038" t="s">
        <v>837</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838</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995</v>
      </c>
    </row>
    <row r="2040" spans="3:36" x14ac:dyDescent="0.25">
      <c r="C2040" t="s">
        <v>48</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982</v>
      </c>
    </row>
    <row r="2042" spans="3:36" x14ac:dyDescent="0.25">
      <c r="C2042" t="s">
        <v>839</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840</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841</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842</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843</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x14ac:dyDescent="0.25">
      <c r="C2047" t="s">
        <v>982</v>
      </c>
    </row>
    <row r="2048" spans="3:36" x14ac:dyDescent="0.25">
      <c r="C2048" t="s">
        <v>997</v>
      </c>
    </row>
    <row r="2049" spans="3:36" x14ac:dyDescent="0.25">
      <c r="C2049" t="s">
        <v>998</v>
      </c>
    </row>
    <row r="2050" spans="3:36" x14ac:dyDescent="0.25">
      <c r="C2050" t="s">
        <v>844</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845</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999</v>
      </c>
    </row>
    <row r="2052" spans="3:36" x14ac:dyDescent="0.25">
      <c r="C2052" t="s">
        <v>846</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847</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825</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1000</v>
      </c>
    </row>
    <row r="2056" spans="3:36" x14ac:dyDescent="0.25">
      <c r="C2056" t="s">
        <v>848</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849</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850</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851</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825</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982</v>
      </c>
    </row>
    <row r="2062" spans="3:36" x14ac:dyDescent="0.25">
      <c r="C2062" t="s">
        <v>852</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853</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982</v>
      </c>
    </row>
    <row r="2065" spans="3:36" x14ac:dyDescent="0.25">
      <c r="C2065" t="s">
        <v>1002</v>
      </c>
    </row>
    <row r="2066" spans="3:36" x14ac:dyDescent="0.25">
      <c r="C2066" t="s">
        <v>854</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855</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999</v>
      </c>
    </row>
    <row r="2068" spans="3:36" x14ac:dyDescent="0.25">
      <c r="C2068" t="s">
        <v>856</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1100</v>
      </c>
    </row>
    <row r="2069" spans="3:36" x14ac:dyDescent="0.25">
      <c r="C2069" t="s">
        <v>857</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825</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982</v>
      </c>
    </row>
    <row r="2072" spans="3:36" x14ac:dyDescent="0.25">
      <c r="C2072" t="s">
        <v>1101</v>
      </c>
    </row>
    <row r="2073" spans="3:36" x14ac:dyDescent="0.25">
      <c r="C2073" t="s">
        <v>937</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938</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6" spans="3:36" x14ac:dyDescent="0.25">
      <c r="C2076" t="s">
        <v>1102</v>
      </c>
    </row>
    <row r="2077" spans="3:36" x14ac:dyDescent="0.25">
      <c r="C2077" t="s">
        <v>1003</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982</v>
      </c>
    </row>
    <row r="2080" spans="3:36" x14ac:dyDescent="0.25">
      <c r="C2080" t="s">
        <v>1004</v>
      </c>
    </row>
    <row r="2081" spans="1:36" x14ac:dyDescent="0.25">
      <c r="C2081" t="s">
        <v>981</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x14ac:dyDescent="0.25">
      <c r="C2082" t="s">
        <v>891</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x14ac:dyDescent="0.25">
      <c r="C2083" t="s">
        <v>816</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x14ac:dyDescent="0.25">
      <c r="C2084" t="s">
        <v>982</v>
      </c>
    </row>
    <row r="2085" spans="1:36" x14ac:dyDescent="0.25">
      <c r="C2085" t="s">
        <v>1103</v>
      </c>
    </row>
    <row r="2086" spans="1:36" x14ac:dyDescent="0.25">
      <c r="A2086" t="s">
        <v>104</v>
      </c>
      <c r="B2086" t="s">
        <v>762</v>
      </c>
      <c r="C2086" t="s">
        <v>48</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x14ac:dyDescent="0.25">
      <c r="A2087" t="s">
        <v>104</v>
      </c>
      <c r="B2087" t="s">
        <v>1999</v>
      </c>
      <c r="C2087" t="s">
        <v>1055</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x14ac:dyDescent="0.25">
      <c r="A2088" t="s">
        <v>104</v>
      </c>
      <c r="C2088" t="s">
        <v>817</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x14ac:dyDescent="0.25">
      <c r="A2089" t="s">
        <v>104</v>
      </c>
      <c r="C2089" t="s">
        <v>818</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x14ac:dyDescent="0.25">
      <c r="A2090" t="s">
        <v>104</v>
      </c>
      <c r="B2090" t="s">
        <v>764</v>
      </c>
      <c r="C2090" t="s">
        <v>819</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x14ac:dyDescent="0.25">
      <c r="A2091" t="s">
        <v>104</v>
      </c>
      <c r="B2091" t="s">
        <v>763</v>
      </c>
      <c r="C2091" t="s">
        <v>833</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x14ac:dyDescent="0.25">
      <c r="A2092" t="s">
        <v>104</v>
      </c>
      <c r="B2092" t="s">
        <v>1991</v>
      </c>
      <c r="C2092" t="s">
        <v>934</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x14ac:dyDescent="0.25">
      <c r="A2093" t="s">
        <v>104</v>
      </c>
      <c r="B2093" t="s">
        <v>1991</v>
      </c>
      <c r="C2093" t="s">
        <v>939</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x14ac:dyDescent="0.25">
      <c r="A2094" t="s">
        <v>104</v>
      </c>
      <c r="B2094" t="s">
        <v>973</v>
      </c>
      <c r="C2094" t="s">
        <v>57</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104</v>
      </c>
      <c r="B2095" t="s">
        <v>765</v>
      </c>
      <c r="C2095" t="s">
        <v>820</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104</v>
      </c>
      <c r="B2096" t="s">
        <v>974</v>
      </c>
      <c r="C2096" t="s">
        <v>821</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104</v>
      </c>
      <c r="B2097" t="s">
        <v>1997</v>
      </c>
      <c r="C2097" t="s">
        <v>33</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104</v>
      </c>
      <c r="C2098" t="s">
        <v>822</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825</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x14ac:dyDescent="0.25">
      <c r="C2100" t="s">
        <v>982</v>
      </c>
    </row>
    <row r="2101" spans="1:36" x14ac:dyDescent="0.25">
      <c r="C2101" t="s">
        <v>1044</v>
      </c>
    </row>
    <row r="2102" spans="1:36" x14ac:dyDescent="0.25">
      <c r="C2102" t="s">
        <v>48</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x14ac:dyDescent="0.25">
      <c r="C2103" t="s">
        <v>1055</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817</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x14ac:dyDescent="0.25">
      <c r="C2105" t="s">
        <v>818</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x14ac:dyDescent="0.25">
      <c r="C2106" t="s">
        <v>833</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x14ac:dyDescent="0.25">
      <c r="C2107" t="s">
        <v>934</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x14ac:dyDescent="0.25">
      <c r="C2108" t="s">
        <v>939</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x14ac:dyDescent="0.25">
      <c r="C2109" t="s">
        <v>57</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820</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821</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33</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822</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982</v>
      </c>
    </row>
    <row r="2115" spans="3:36" x14ac:dyDescent="0.25">
      <c r="C2115" t="s">
        <v>1012</v>
      </c>
    </row>
    <row r="2116" spans="3:36" x14ac:dyDescent="0.25">
      <c r="C2116" t="s">
        <v>982</v>
      </c>
    </row>
    <row r="2117" spans="3:36" x14ac:dyDescent="0.25">
      <c r="C2117" t="s">
        <v>1013</v>
      </c>
    </row>
    <row r="2118" spans="3:36" x14ac:dyDescent="0.25">
      <c r="C2118" t="s">
        <v>863</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x14ac:dyDescent="0.25">
      <c r="C2119" t="s">
        <v>864</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x14ac:dyDescent="0.25">
      <c r="C2120" t="s">
        <v>865</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x14ac:dyDescent="0.25">
      <c r="C2121" t="s">
        <v>866</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867</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x14ac:dyDescent="0.25">
      <c r="C2123" t="s">
        <v>868</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x14ac:dyDescent="0.25">
      <c r="C2124" t="s">
        <v>869</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x14ac:dyDescent="0.25">
      <c r="C2125" t="s">
        <v>870</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871</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1014</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x14ac:dyDescent="0.25">
      <c r="C2128" t="s">
        <v>1015</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x14ac:dyDescent="0.25">
      <c r="C2129" t="s">
        <v>1016</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x14ac:dyDescent="0.25">
      <c r="C2130" t="s">
        <v>872</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x14ac:dyDescent="0.25">
      <c r="C2131" t="s">
        <v>982</v>
      </c>
    </row>
    <row r="2132" spans="3:36" x14ac:dyDescent="0.25">
      <c r="C2132" t="s">
        <v>984</v>
      </c>
    </row>
    <row r="2133" spans="3:36" x14ac:dyDescent="0.25">
      <c r="C2133" t="s">
        <v>982</v>
      </c>
    </row>
    <row r="2134" spans="3:36" x14ac:dyDescent="0.25">
      <c r="C2134" t="s">
        <v>1045</v>
      </c>
    </row>
    <row r="2135" spans="3:36" x14ac:dyDescent="0.25">
      <c r="C2135" t="s">
        <v>940</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x14ac:dyDescent="0.25">
      <c r="C2136" t="s">
        <v>941</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x14ac:dyDescent="0.25">
      <c r="C2137" t="s">
        <v>942</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x14ac:dyDescent="0.25">
      <c r="C2138" t="s">
        <v>943</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x14ac:dyDescent="0.25">
      <c r="C2139" t="s">
        <v>944</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x14ac:dyDescent="0.25">
      <c r="C2140" t="s">
        <v>945</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x14ac:dyDescent="0.25">
      <c r="C2141" t="s">
        <v>946</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x14ac:dyDescent="0.25">
      <c r="C2142" t="s">
        <v>982</v>
      </c>
    </row>
    <row r="2143" spans="3:36" x14ac:dyDescent="0.25">
      <c r="C2143" t="s">
        <v>985</v>
      </c>
    </row>
    <row r="2144" spans="3:36" x14ac:dyDescent="0.25">
      <c r="C2144" t="s">
        <v>1104</v>
      </c>
    </row>
    <row r="2145" spans="3:36" x14ac:dyDescent="0.25">
      <c r="C2145" t="s">
        <v>63</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x14ac:dyDescent="0.25">
      <c r="C2146" t="s">
        <v>827</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x14ac:dyDescent="0.25">
      <c r="C2147" t="s">
        <v>860</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830</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1105</v>
      </c>
    </row>
    <row r="2150" spans="3:36" x14ac:dyDescent="0.25">
      <c r="C2150" t="s">
        <v>63</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x14ac:dyDescent="0.25">
      <c r="C2151" t="s">
        <v>827</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x14ac:dyDescent="0.25">
      <c r="C2152" t="s">
        <v>860</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830</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1106</v>
      </c>
    </row>
    <row r="2155" spans="3:36" x14ac:dyDescent="0.25">
      <c r="C2155" t="s">
        <v>63</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x14ac:dyDescent="0.25">
      <c r="C2156" t="s">
        <v>827</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x14ac:dyDescent="0.25">
      <c r="C2157" t="s">
        <v>860</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830</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1107</v>
      </c>
    </row>
    <row r="2160" spans="3:36" x14ac:dyDescent="0.25">
      <c r="C2160" t="s">
        <v>63</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x14ac:dyDescent="0.25">
      <c r="C2161" t="s">
        <v>827</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x14ac:dyDescent="0.25">
      <c r="C2162" t="s">
        <v>3</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x14ac:dyDescent="0.25">
      <c r="C2163" t="s">
        <v>860</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830</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1108</v>
      </c>
    </row>
    <row r="2166" spans="3:36" x14ac:dyDescent="0.25">
      <c r="C2166" t="s">
        <v>63</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x14ac:dyDescent="0.25">
      <c r="C2167" t="s">
        <v>827</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x14ac:dyDescent="0.25">
      <c r="C2168" t="s">
        <v>1109</v>
      </c>
    </row>
    <row r="2169" spans="3:36" x14ac:dyDescent="0.25">
      <c r="C2169" t="s">
        <v>63</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x14ac:dyDescent="0.25">
      <c r="C2170" t="s">
        <v>1057</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x14ac:dyDescent="0.25">
      <c r="C2171" t="s">
        <v>827</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x14ac:dyDescent="0.25">
      <c r="C2172" t="s">
        <v>926</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936</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860</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1110</v>
      </c>
    </row>
    <row r="2177" spans="3:36" x14ac:dyDescent="0.25">
      <c r="C2177" t="s">
        <v>63</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x14ac:dyDescent="0.25">
      <c r="C2178" t="s">
        <v>827</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x14ac:dyDescent="0.2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936</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x14ac:dyDescent="0.25">
      <c r="C2181" t="s">
        <v>860</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830</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989</v>
      </c>
    </row>
    <row r="2184" spans="3:36" x14ac:dyDescent="0.25">
      <c r="C2184" t="s">
        <v>63</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x14ac:dyDescent="0.25">
      <c r="C2185" t="s">
        <v>1057</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x14ac:dyDescent="0.25">
      <c r="C2186" t="s">
        <v>827</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x14ac:dyDescent="0.25">
      <c r="C2187" t="s">
        <v>3</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x14ac:dyDescent="0.25">
      <c r="C2188" t="s">
        <v>936</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x14ac:dyDescent="0.25">
      <c r="C2189" t="s">
        <v>860</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830</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825</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x14ac:dyDescent="0.25">
      <c r="C2192" t="s">
        <v>982</v>
      </c>
    </row>
    <row r="2193" spans="3:36" x14ac:dyDescent="0.25">
      <c r="C2193" t="s">
        <v>990</v>
      </c>
    </row>
    <row r="2194" spans="3:36" x14ac:dyDescent="0.25">
      <c r="C2194" t="s">
        <v>982</v>
      </c>
    </row>
    <row r="2195" spans="3:36" x14ac:dyDescent="0.25">
      <c r="C2195" t="s">
        <v>991</v>
      </c>
    </row>
    <row r="2196" spans="3:36" x14ac:dyDescent="0.25">
      <c r="C2196" t="s">
        <v>48</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818</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x14ac:dyDescent="0.25">
      <c r="C2198" t="s">
        <v>833</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x14ac:dyDescent="0.25">
      <c r="C2199" t="s">
        <v>57</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820</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821</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35</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33</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825</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x14ac:dyDescent="0.25">
      <c r="C2205" t="s">
        <v>982</v>
      </c>
    </row>
    <row r="2206" spans="3:36" x14ac:dyDescent="0.25">
      <c r="C2206" t="s">
        <v>982</v>
      </c>
    </row>
    <row r="2207" spans="3:36" x14ac:dyDescent="0.25">
      <c r="C2207" t="s">
        <v>992</v>
      </c>
    </row>
    <row r="2208" spans="3:36" x14ac:dyDescent="0.25">
      <c r="C2208" t="s">
        <v>46</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47</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993</v>
      </c>
    </row>
    <row r="2210" spans="3:36" x14ac:dyDescent="0.25">
      <c r="C2210" t="s">
        <v>36</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834</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835</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35</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836</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994</v>
      </c>
    </row>
    <row r="2215" spans="3:36" x14ac:dyDescent="0.25">
      <c r="C2215" t="s">
        <v>837</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838</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995</v>
      </c>
    </row>
    <row r="2217" spans="3:36" x14ac:dyDescent="0.25">
      <c r="C2217" t="s">
        <v>48</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996</v>
      </c>
    </row>
    <row r="2219" spans="3:36" x14ac:dyDescent="0.25">
      <c r="C2219" t="s">
        <v>46</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47</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993</v>
      </c>
    </row>
    <row r="2221" spans="3:36" x14ac:dyDescent="0.25">
      <c r="C2221" t="s">
        <v>36</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834</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835</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35</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836</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994</v>
      </c>
    </row>
    <row r="2226" spans="3:36" x14ac:dyDescent="0.25">
      <c r="C2226" t="s">
        <v>837</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838</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995</v>
      </c>
    </row>
    <row r="2228" spans="3:36" x14ac:dyDescent="0.25">
      <c r="C2228" t="s">
        <v>48</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982</v>
      </c>
    </row>
    <row r="2230" spans="3:36" x14ac:dyDescent="0.25">
      <c r="C2230" t="s">
        <v>839</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x14ac:dyDescent="0.25">
      <c r="C2231" t="s">
        <v>840</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x14ac:dyDescent="0.25">
      <c r="C2232" t="s">
        <v>841</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x14ac:dyDescent="0.25">
      <c r="C2233" t="s">
        <v>842</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843</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982</v>
      </c>
    </row>
    <row r="2236" spans="3:36" x14ac:dyDescent="0.25">
      <c r="C2236" t="s">
        <v>997</v>
      </c>
    </row>
    <row r="2237" spans="3:36" x14ac:dyDescent="0.25">
      <c r="C2237" t="s">
        <v>998</v>
      </c>
    </row>
    <row r="2238" spans="3:36" x14ac:dyDescent="0.25">
      <c r="C2238" t="s">
        <v>844</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845</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999</v>
      </c>
    </row>
    <row r="2240" spans="3:36" x14ac:dyDescent="0.25">
      <c r="C2240" t="s">
        <v>846</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995</v>
      </c>
    </row>
    <row r="2241" spans="3:36" x14ac:dyDescent="0.25">
      <c r="C2241" t="s">
        <v>847</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825</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1000</v>
      </c>
    </row>
    <row r="2244" spans="3:36" x14ac:dyDescent="0.25">
      <c r="C2244" t="s">
        <v>848</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849</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999</v>
      </c>
    </row>
    <row r="2246" spans="3:36" x14ac:dyDescent="0.25">
      <c r="C2246" t="s">
        <v>850</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995</v>
      </c>
    </row>
    <row r="2247" spans="3:36" x14ac:dyDescent="0.25">
      <c r="C2247" t="s">
        <v>851</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825</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982</v>
      </c>
    </row>
    <row r="2250" spans="3:36" x14ac:dyDescent="0.25">
      <c r="C2250" t="s">
        <v>852</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x14ac:dyDescent="0.25">
      <c r="C2251" t="s">
        <v>853</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x14ac:dyDescent="0.25">
      <c r="C2252" t="s">
        <v>982</v>
      </c>
    </row>
    <row r="2253" spans="3:36" x14ac:dyDescent="0.25">
      <c r="C2253" t="s">
        <v>1002</v>
      </c>
    </row>
    <row r="2254" spans="3:36" x14ac:dyDescent="0.25">
      <c r="C2254" t="s">
        <v>854</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855</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999</v>
      </c>
    </row>
    <row r="2256" spans="3:36" x14ac:dyDescent="0.25">
      <c r="C2256" t="s">
        <v>856</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995</v>
      </c>
    </row>
    <row r="2257" spans="1:36" x14ac:dyDescent="0.25">
      <c r="C2257" t="s">
        <v>857</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825</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60" spans="1:36" x14ac:dyDescent="0.25">
      <c r="C2260" t="s">
        <v>1111</v>
      </c>
    </row>
    <row r="2261" spans="1:36" x14ac:dyDescent="0.25">
      <c r="C2261" t="s">
        <v>1003</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982</v>
      </c>
    </row>
    <row r="2264" spans="1:36" x14ac:dyDescent="0.25">
      <c r="C2264" t="s">
        <v>1004</v>
      </c>
    </row>
    <row r="2265" spans="1:36" x14ac:dyDescent="0.25">
      <c r="C2265" t="s">
        <v>981</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x14ac:dyDescent="0.25">
      <c r="C2266" t="s">
        <v>891</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x14ac:dyDescent="0.25">
      <c r="C2267" t="s">
        <v>816</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x14ac:dyDescent="0.25">
      <c r="C2268" t="s">
        <v>982</v>
      </c>
    </row>
    <row r="2269" spans="1:36" x14ac:dyDescent="0.25">
      <c r="C2269" t="s">
        <v>983</v>
      </c>
    </row>
    <row r="2270" spans="1:36" x14ac:dyDescent="0.25">
      <c r="A2270" t="s">
        <v>105</v>
      </c>
      <c r="B2270" t="s">
        <v>762</v>
      </c>
      <c r="C2270" t="s">
        <v>48</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x14ac:dyDescent="0.25">
      <c r="A2271" t="s">
        <v>105</v>
      </c>
      <c r="C2271" t="s">
        <v>817</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x14ac:dyDescent="0.25">
      <c r="A2272" t="s">
        <v>105</v>
      </c>
      <c r="C2272" t="s">
        <v>818</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105</v>
      </c>
      <c r="B2273" t="s">
        <v>764</v>
      </c>
      <c r="C2273" t="s">
        <v>819</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x14ac:dyDescent="0.25">
      <c r="A2274" t="s">
        <v>105</v>
      </c>
      <c r="B2274" t="s">
        <v>763</v>
      </c>
      <c r="C2274" t="s">
        <v>833</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105</v>
      </c>
      <c r="B2275" t="s">
        <v>973</v>
      </c>
      <c r="C2275" t="s">
        <v>57</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105</v>
      </c>
      <c r="B2276" t="s">
        <v>765</v>
      </c>
      <c r="C2276" t="s">
        <v>820</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105</v>
      </c>
      <c r="B2277" t="s">
        <v>974</v>
      </c>
      <c r="C2277" t="s">
        <v>821</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105</v>
      </c>
      <c r="B2278" t="s">
        <v>765</v>
      </c>
      <c r="C2278" t="s">
        <v>35</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x14ac:dyDescent="0.25">
      <c r="A2279" t="s">
        <v>105</v>
      </c>
      <c r="B2279" t="s">
        <v>1997</v>
      </c>
      <c r="C2279" t="s">
        <v>33</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979</v>
      </c>
      <c r="C2280" t="s">
        <v>822</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825</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x14ac:dyDescent="0.25">
      <c r="C2282" t="s">
        <v>982</v>
      </c>
    </row>
    <row r="2283" spans="1:36" x14ac:dyDescent="0.25">
      <c r="C2283" t="s">
        <v>1044</v>
      </c>
    </row>
    <row r="2284" spans="1:36" x14ac:dyDescent="0.25">
      <c r="C2284" t="s">
        <v>48</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x14ac:dyDescent="0.25">
      <c r="C2285" t="s">
        <v>817</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x14ac:dyDescent="0.25">
      <c r="C2286" t="s">
        <v>818</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833</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57</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820</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821</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35</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x14ac:dyDescent="0.25">
      <c r="C2292" t="s">
        <v>33</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822</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982</v>
      </c>
    </row>
    <row r="2295" spans="3:36" x14ac:dyDescent="0.25">
      <c r="C2295" t="s">
        <v>1012</v>
      </c>
    </row>
    <row r="2296" spans="3:36" x14ac:dyDescent="0.25">
      <c r="C2296" t="s">
        <v>982</v>
      </c>
    </row>
    <row r="2297" spans="3:36" x14ac:dyDescent="0.25">
      <c r="C2297" t="s">
        <v>1013</v>
      </c>
    </row>
    <row r="2298" spans="3:36" x14ac:dyDescent="0.25">
      <c r="C2298" t="s">
        <v>863</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x14ac:dyDescent="0.25">
      <c r="C2299" t="s">
        <v>864</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x14ac:dyDescent="0.25">
      <c r="C2300" t="s">
        <v>865</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x14ac:dyDescent="0.25">
      <c r="C2301" t="s">
        <v>866</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867</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868</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x14ac:dyDescent="0.25">
      <c r="C2304" t="s">
        <v>869</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x14ac:dyDescent="0.25">
      <c r="C2305" t="s">
        <v>870</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871</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1014</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x14ac:dyDescent="0.25">
      <c r="C2308" t="s">
        <v>1015</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x14ac:dyDescent="0.25">
      <c r="C2309" t="s">
        <v>1016</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872</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x14ac:dyDescent="0.25">
      <c r="C2311" t="s">
        <v>982</v>
      </c>
    </row>
    <row r="2312" spans="3:36" x14ac:dyDescent="0.25">
      <c r="C2312" t="s">
        <v>984</v>
      </c>
    </row>
    <row r="2313" spans="3:36" x14ac:dyDescent="0.25">
      <c r="C2313" t="s">
        <v>982</v>
      </c>
    </row>
    <row r="2314" spans="3:36" x14ac:dyDescent="0.25">
      <c r="C2314" t="s">
        <v>1045</v>
      </c>
    </row>
    <row r="2315" spans="3:36" x14ac:dyDescent="0.25">
      <c r="C2315" t="s">
        <v>947</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x14ac:dyDescent="0.25">
      <c r="C2316" t="s">
        <v>948</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x14ac:dyDescent="0.25">
      <c r="C2317" t="s">
        <v>949</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x14ac:dyDescent="0.25">
      <c r="C2318" t="s">
        <v>950</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x14ac:dyDescent="0.25">
      <c r="C2319" t="s">
        <v>951</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x14ac:dyDescent="0.25">
      <c r="C2320" t="s">
        <v>982</v>
      </c>
    </row>
    <row r="2321" spans="3:36" x14ac:dyDescent="0.25">
      <c r="C2321" t="s">
        <v>985</v>
      </c>
    </row>
    <row r="2322" spans="3:36" x14ac:dyDescent="0.25">
      <c r="C2322" t="s">
        <v>1112</v>
      </c>
    </row>
    <row r="2323" spans="3:36" x14ac:dyDescent="0.25">
      <c r="C2323" t="s">
        <v>63</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x14ac:dyDescent="0.25">
      <c r="C2324" t="s">
        <v>827</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x14ac:dyDescent="0.25">
      <c r="C2325" t="s">
        <v>828</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829</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1113</v>
      </c>
    </row>
    <row r="2328" spans="3:36" x14ac:dyDescent="0.25">
      <c r="C2328" t="s">
        <v>63</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827</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828</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829</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1114</v>
      </c>
    </row>
    <row r="2333" spans="3:36" x14ac:dyDescent="0.25">
      <c r="C2333" t="s">
        <v>63</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827</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x14ac:dyDescent="0.25">
      <c r="C2335" t="s">
        <v>828</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829</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1115</v>
      </c>
    </row>
    <row r="2338" spans="3:36" x14ac:dyDescent="0.25">
      <c r="C2338" t="s">
        <v>63</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x14ac:dyDescent="0.25">
      <c r="C2339" t="s">
        <v>827</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x14ac:dyDescent="0.25">
      <c r="C2340" t="s">
        <v>828</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829</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x14ac:dyDescent="0.25">
      <c r="C2343" t="s">
        <v>831</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1116</v>
      </c>
    </row>
    <row r="2345" spans="3:36" x14ac:dyDescent="0.25">
      <c r="C2345" t="s">
        <v>63</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827</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828</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829</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831</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989</v>
      </c>
    </row>
    <row r="2351" spans="3:36" x14ac:dyDescent="0.25">
      <c r="C2351" t="s">
        <v>63</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x14ac:dyDescent="0.25">
      <c r="C2352" t="s">
        <v>827</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x14ac:dyDescent="0.25">
      <c r="C2353" t="s">
        <v>828</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829</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x14ac:dyDescent="0.25">
      <c r="C2356" t="s">
        <v>831</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825</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x14ac:dyDescent="0.25">
      <c r="C2358" t="s">
        <v>982</v>
      </c>
    </row>
    <row r="2359" spans="3:36" x14ac:dyDescent="0.25">
      <c r="C2359" t="s">
        <v>990</v>
      </c>
    </row>
    <row r="2360" spans="3:36" x14ac:dyDescent="0.25">
      <c r="C2360" t="s">
        <v>982</v>
      </c>
    </row>
    <row r="2361" spans="3:36" x14ac:dyDescent="0.25">
      <c r="C2361" t="s">
        <v>991</v>
      </c>
    </row>
    <row r="2362" spans="3:36" x14ac:dyDescent="0.25">
      <c r="C2362" t="s">
        <v>48</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818</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833</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57</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820</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821</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35</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33</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825</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982</v>
      </c>
    </row>
    <row r="2372" spans="3:36" x14ac:dyDescent="0.25">
      <c r="C2372" t="s">
        <v>982</v>
      </c>
    </row>
    <row r="2373" spans="3:36" x14ac:dyDescent="0.25">
      <c r="C2373" t="s">
        <v>992</v>
      </c>
    </row>
    <row r="2374" spans="3:36" x14ac:dyDescent="0.25">
      <c r="C2374" t="s">
        <v>46</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47</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993</v>
      </c>
    </row>
    <row r="2376" spans="3:36" x14ac:dyDescent="0.25">
      <c r="C2376" t="s">
        <v>36</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834</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835</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35</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836</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994</v>
      </c>
    </row>
    <row r="2381" spans="3:36" x14ac:dyDescent="0.25">
      <c r="C2381" t="s">
        <v>837</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838</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995</v>
      </c>
    </row>
    <row r="2383" spans="3:36" x14ac:dyDescent="0.25">
      <c r="C2383" t="s">
        <v>48</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996</v>
      </c>
    </row>
    <row r="2385" spans="3:36" x14ac:dyDescent="0.25">
      <c r="C2385" t="s">
        <v>46</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47</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993</v>
      </c>
    </row>
    <row r="2387" spans="3:36" x14ac:dyDescent="0.25">
      <c r="C2387" t="s">
        <v>36</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834</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835</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35</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836</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994</v>
      </c>
    </row>
    <row r="2392" spans="3:36" x14ac:dyDescent="0.25">
      <c r="C2392" t="s">
        <v>837</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838</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995</v>
      </c>
    </row>
    <row r="2394" spans="3:36" x14ac:dyDescent="0.25">
      <c r="C2394" t="s">
        <v>48</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982</v>
      </c>
    </row>
    <row r="2396" spans="3:36" x14ac:dyDescent="0.25">
      <c r="C2396" t="s">
        <v>839</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840</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841</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842</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843</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982</v>
      </c>
    </row>
    <row r="2402" spans="3:36" x14ac:dyDescent="0.25">
      <c r="C2402" t="s">
        <v>997</v>
      </c>
    </row>
    <row r="2403" spans="3:36" x14ac:dyDescent="0.25">
      <c r="C2403" t="s">
        <v>998</v>
      </c>
    </row>
    <row r="2404" spans="3:36" x14ac:dyDescent="0.25">
      <c r="C2404" t="s">
        <v>844</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845</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999</v>
      </c>
    </row>
    <row r="2406" spans="3:36" x14ac:dyDescent="0.25">
      <c r="C2406" t="s">
        <v>846</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995</v>
      </c>
    </row>
    <row r="2407" spans="3:36" x14ac:dyDescent="0.25">
      <c r="C2407" t="s">
        <v>847</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825</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1000</v>
      </c>
    </row>
    <row r="2410" spans="3:36" x14ac:dyDescent="0.25">
      <c r="C2410" t="s">
        <v>848</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849</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999</v>
      </c>
    </row>
    <row r="2412" spans="3:36" x14ac:dyDescent="0.25">
      <c r="C2412" t="s">
        <v>850</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995</v>
      </c>
    </row>
    <row r="2413" spans="3:36" x14ac:dyDescent="0.25">
      <c r="C2413" t="s">
        <v>851</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825</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982</v>
      </c>
    </row>
    <row r="2416" spans="3:36" x14ac:dyDescent="0.25">
      <c r="C2416" t="s">
        <v>852</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853</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982</v>
      </c>
    </row>
    <row r="2419" spans="3:36" x14ac:dyDescent="0.25">
      <c r="C2419" t="s">
        <v>1002</v>
      </c>
    </row>
    <row r="2420" spans="3:36" x14ac:dyDescent="0.25">
      <c r="C2420" t="s">
        <v>854</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855</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999</v>
      </c>
    </row>
    <row r="2422" spans="3:36" x14ac:dyDescent="0.25">
      <c r="C2422" t="s">
        <v>856</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995</v>
      </c>
    </row>
    <row r="2423" spans="3:36" x14ac:dyDescent="0.25">
      <c r="C2423" t="s">
        <v>857</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825</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6" spans="3:36" x14ac:dyDescent="0.25">
      <c r="C2426" t="s">
        <v>1117</v>
      </c>
    </row>
    <row r="2427" spans="3:36" x14ac:dyDescent="0.25">
      <c r="C2427" t="s">
        <v>1003</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982</v>
      </c>
    </row>
    <row r="2430" spans="3:36" x14ac:dyDescent="0.25">
      <c r="C2430" t="s">
        <v>1004</v>
      </c>
    </row>
    <row r="2431" spans="3:36" x14ac:dyDescent="0.25">
      <c r="C2431" t="s">
        <v>981</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x14ac:dyDescent="0.25">
      <c r="C2432" t="s">
        <v>816</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x14ac:dyDescent="0.25">
      <c r="C2433" t="s">
        <v>982</v>
      </c>
    </row>
    <row r="2434" spans="1:36" x14ac:dyDescent="0.25">
      <c r="C2434" t="s">
        <v>983</v>
      </c>
    </row>
    <row r="2435" spans="1:36" x14ac:dyDescent="0.25">
      <c r="A2435" t="s">
        <v>106</v>
      </c>
      <c r="B2435" t="s">
        <v>762</v>
      </c>
      <c r="C2435" t="s">
        <v>48</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x14ac:dyDescent="0.25">
      <c r="A2436" t="s">
        <v>106</v>
      </c>
      <c r="C2436" t="s">
        <v>817</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x14ac:dyDescent="0.25">
      <c r="A2437" t="s">
        <v>106</v>
      </c>
      <c r="C2437" t="s">
        <v>818</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x14ac:dyDescent="0.25">
      <c r="A2438" t="s">
        <v>106</v>
      </c>
      <c r="B2438" t="s">
        <v>764</v>
      </c>
      <c r="C2438" t="s">
        <v>819</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x14ac:dyDescent="0.25">
      <c r="A2439" t="s">
        <v>106</v>
      </c>
      <c r="B2439" t="s">
        <v>763</v>
      </c>
      <c r="C2439" t="s">
        <v>833</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106</v>
      </c>
      <c r="B2440" t="s">
        <v>973</v>
      </c>
      <c r="C2440" t="s">
        <v>57</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106</v>
      </c>
      <c r="B2441" t="s">
        <v>765</v>
      </c>
      <c r="C2441" t="s">
        <v>820</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106</v>
      </c>
      <c r="B2442" t="s">
        <v>974</v>
      </c>
      <c r="C2442" t="s">
        <v>821</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x14ac:dyDescent="0.25">
      <c r="A2443" t="s">
        <v>106</v>
      </c>
      <c r="B2443" t="s">
        <v>1997</v>
      </c>
      <c r="C2443" t="s">
        <v>33</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x14ac:dyDescent="0.25">
      <c r="A2444" t="s">
        <v>106</v>
      </c>
      <c r="B2444" t="s">
        <v>979</v>
      </c>
      <c r="C2444" t="s">
        <v>822</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106</v>
      </c>
      <c r="B2445" t="s">
        <v>50</v>
      </c>
      <c r="C2445" t="s">
        <v>823</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825</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x14ac:dyDescent="0.25">
      <c r="C2447" t="s">
        <v>982</v>
      </c>
    </row>
    <row r="2448" spans="1:36" x14ac:dyDescent="0.25">
      <c r="C2448" t="s">
        <v>1005</v>
      </c>
    </row>
    <row r="2449" spans="3:36" x14ac:dyDescent="0.25">
      <c r="C2449" t="s">
        <v>48</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x14ac:dyDescent="0.25">
      <c r="C2450" t="s">
        <v>817</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x14ac:dyDescent="0.25">
      <c r="C2451" t="s">
        <v>818</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x14ac:dyDescent="0.25">
      <c r="C2452" t="s">
        <v>833</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57</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820</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821</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33</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822</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823</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982</v>
      </c>
    </row>
    <row r="2460" spans="3:36" x14ac:dyDescent="0.25">
      <c r="C2460" t="s">
        <v>1012</v>
      </c>
    </row>
    <row r="2461" spans="3:36" x14ac:dyDescent="0.25">
      <c r="C2461" t="s">
        <v>982</v>
      </c>
    </row>
    <row r="2462" spans="3:36" x14ac:dyDescent="0.25">
      <c r="C2462" t="s">
        <v>1013</v>
      </c>
    </row>
    <row r="2463" spans="3:36" x14ac:dyDescent="0.25">
      <c r="C2463" t="s">
        <v>863</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x14ac:dyDescent="0.25">
      <c r="C2464" t="s">
        <v>864</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x14ac:dyDescent="0.25">
      <c r="C2465" t="s">
        <v>865</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x14ac:dyDescent="0.25">
      <c r="C2466" t="s">
        <v>866</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x14ac:dyDescent="0.25">
      <c r="C2467" t="s">
        <v>867</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x14ac:dyDescent="0.25">
      <c r="C2468" t="s">
        <v>868</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x14ac:dyDescent="0.25">
      <c r="C2469" t="s">
        <v>869</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x14ac:dyDescent="0.25">
      <c r="C2470" t="s">
        <v>870</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871</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x14ac:dyDescent="0.25">
      <c r="C2472" t="s">
        <v>1014</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x14ac:dyDescent="0.25">
      <c r="C2473" t="s">
        <v>1015</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x14ac:dyDescent="0.25">
      <c r="C2474" t="s">
        <v>1016</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872</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x14ac:dyDescent="0.25">
      <c r="C2476" t="s">
        <v>873</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x14ac:dyDescent="0.25">
      <c r="C2477" t="s">
        <v>982</v>
      </c>
    </row>
    <row r="2478" spans="3:36" x14ac:dyDescent="0.25">
      <c r="C2478" t="s">
        <v>984</v>
      </c>
    </row>
    <row r="2479" spans="3:36" x14ac:dyDescent="0.25">
      <c r="C2479" t="s">
        <v>982</v>
      </c>
    </row>
    <row r="2480" spans="3:36" x14ac:dyDescent="0.25">
      <c r="C2480" t="s">
        <v>1017</v>
      </c>
    </row>
    <row r="2481" spans="3:36" x14ac:dyDescent="0.25">
      <c r="C2481" t="s">
        <v>952</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x14ac:dyDescent="0.25">
      <c r="C2482" t="s">
        <v>953</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x14ac:dyDescent="0.25">
      <c r="C2483" t="s">
        <v>954</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x14ac:dyDescent="0.25">
      <c r="C2484" t="s">
        <v>955</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x14ac:dyDescent="0.25">
      <c r="C2485" t="s">
        <v>956</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x14ac:dyDescent="0.25">
      <c r="C2486" t="s">
        <v>1118</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x14ac:dyDescent="0.25">
      <c r="C2487" t="s">
        <v>982</v>
      </c>
    </row>
    <row r="2488" spans="3:36" x14ac:dyDescent="0.25">
      <c r="C2488" t="s">
        <v>985</v>
      </c>
    </row>
    <row r="2489" spans="3:36" x14ac:dyDescent="0.25">
      <c r="C2489" t="s">
        <v>1119</v>
      </c>
    </row>
    <row r="2490" spans="3:36" x14ac:dyDescent="0.25">
      <c r="C2490" t="s">
        <v>63</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x14ac:dyDescent="0.25">
      <c r="C2491" t="s">
        <v>827</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x14ac:dyDescent="0.25">
      <c r="C2492" t="s">
        <v>831</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x14ac:dyDescent="0.25">
      <c r="C2493" t="s">
        <v>1120</v>
      </c>
    </row>
    <row r="2494" spans="3:36" x14ac:dyDescent="0.25">
      <c r="C2494" t="s">
        <v>63</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x14ac:dyDescent="0.25">
      <c r="C2495" t="s">
        <v>827</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x14ac:dyDescent="0.25">
      <c r="C2496" t="s">
        <v>1121</v>
      </c>
    </row>
    <row r="2497" spans="3:36" x14ac:dyDescent="0.25">
      <c r="C2497" t="s">
        <v>63</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x14ac:dyDescent="0.25">
      <c r="C2498" t="s">
        <v>827</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x14ac:dyDescent="0.25">
      <c r="C2499" t="s">
        <v>829</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x14ac:dyDescent="0.25">
      <c r="C2500" t="s">
        <v>1122</v>
      </c>
    </row>
    <row r="2501" spans="3:36" x14ac:dyDescent="0.25">
      <c r="C2501" t="s">
        <v>63</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x14ac:dyDescent="0.25">
      <c r="C2502" t="s">
        <v>1123</v>
      </c>
    </row>
    <row r="2503" spans="3:36" x14ac:dyDescent="0.25">
      <c r="C2503" t="s">
        <v>63</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x14ac:dyDescent="0.25">
      <c r="C2504" t="s">
        <v>827</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x14ac:dyDescent="0.25">
      <c r="C2505" t="s">
        <v>1124</v>
      </c>
    </row>
    <row r="2506" spans="3:36" x14ac:dyDescent="0.25">
      <c r="C2506" t="s">
        <v>830</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x14ac:dyDescent="0.25">
      <c r="C2507" t="s">
        <v>989</v>
      </c>
    </row>
    <row r="2508" spans="3:36" x14ac:dyDescent="0.25">
      <c r="C2508" t="s">
        <v>63</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x14ac:dyDescent="0.25">
      <c r="C2509" t="s">
        <v>827</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x14ac:dyDescent="0.25">
      <c r="C2510" t="s">
        <v>831</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x14ac:dyDescent="0.25">
      <c r="C2511" t="s">
        <v>829</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x14ac:dyDescent="0.25">
      <c r="C2512" t="s">
        <v>830</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x14ac:dyDescent="0.25">
      <c r="C2513" t="s">
        <v>825</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x14ac:dyDescent="0.25">
      <c r="C2514" t="s">
        <v>982</v>
      </c>
    </row>
    <row r="2515" spans="3:36" x14ac:dyDescent="0.25">
      <c r="C2515" t="s">
        <v>990</v>
      </c>
    </row>
    <row r="2516" spans="3:36" x14ac:dyDescent="0.25">
      <c r="C2516" t="s">
        <v>982</v>
      </c>
    </row>
    <row r="2517" spans="3:36" x14ac:dyDescent="0.25">
      <c r="C2517" t="s">
        <v>991</v>
      </c>
    </row>
    <row r="2518" spans="3:36" x14ac:dyDescent="0.25">
      <c r="C2518" t="s">
        <v>48</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x14ac:dyDescent="0.25">
      <c r="C2519" t="s">
        <v>818</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x14ac:dyDescent="0.25">
      <c r="C2520" t="s">
        <v>833</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57</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820</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821</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35</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33</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825</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x14ac:dyDescent="0.25">
      <c r="C2527" t="s">
        <v>982</v>
      </c>
    </row>
    <row r="2528" spans="3:36" x14ac:dyDescent="0.25">
      <c r="C2528" t="s">
        <v>982</v>
      </c>
    </row>
    <row r="2529" spans="3:36" x14ac:dyDescent="0.25">
      <c r="C2529" t="s">
        <v>992</v>
      </c>
    </row>
    <row r="2530" spans="3:36" x14ac:dyDescent="0.25">
      <c r="C2530" t="s">
        <v>46</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x14ac:dyDescent="0.25">
      <c r="C2531" t="s">
        <v>47</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993</v>
      </c>
    </row>
    <row r="2532" spans="3:36" x14ac:dyDescent="0.25">
      <c r="C2532" t="s">
        <v>36</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834</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835</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35</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836</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994</v>
      </c>
    </row>
    <row r="2537" spans="3:36" x14ac:dyDescent="0.25">
      <c r="C2537" t="s">
        <v>837</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838</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995</v>
      </c>
    </row>
    <row r="2539" spans="3:36" x14ac:dyDescent="0.25">
      <c r="C2539" t="s">
        <v>48</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996</v>
      </c>
    </row>
    <row r="2541" spans="3:36" x14ac:dyDescent="0.25">
      <c r="C2541" t="s">
        <v>46</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x14ac:dyDescent="0.25">
      <c r="C2542" t="s">
        <v>47</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993</v>
      </c>
    </row>
    <row r="2543" spans="3:36" x14ac:dyDescent="0.25">
      <c r="C2543" t="s">
        <v>36</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834</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835</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35</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x14ac:dyDescent="0.25">
      <c r="C2547" t="s">
        <v>836</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994</v>
      </c>
    </row>
    <row r="2548" spans="3:36" x14ac:dyDescent="0.25">
      <c r="C2548" t="s">
        <v>837</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838</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995</v>
      </c>
    </row>
    <row r="2550" spans="3:36" x14ac:dyDescent="0.25">
      <c r="C2550" t="s">
        <v>48</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982</v>
      </c>
    </row>
    <row r="2552" spans="3:36" x14ac:dyDescent="0.25">
      <c r="C2552" t="s">
        <v>839</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x14ac:dyDescent="0.25">
      <c r="C2553" t="s">
        <v>840</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841</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x14ac:dyDescent="0.25">
      <c r="C2555" t="s">
        <v>842</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x14ac:dyDescent="0.25">
      <c r="C2556" t="s">
        <v>843</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982</v>
      </c>
    </row>
    <row r="2558" spans="3:36" x14ac:dyDescent="0.25">
      <c r="C2558" t="s">
        <v>997</v>
      </c>
    </row>
    <row r="2559" spans="3:36" x14ac:dyDescent="0.25">
      <c r="C2559" t="s">
        <v>998</v>
      </c>
    </row>
    <row r="2560" spans="3:36" x14ac:dyDescent="0.25">
      <c r="C2560" t="s">
        <v>844</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x14ac:dyDescent="0.25">
      <c r="C2561" t="s">
        <v>845</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999</v>
      </c>
    </row>
    <row r="2562" spans="3:36" x14ac:dyDescent="0.25">
      <c r="C2562" t="s">
        <v>846</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1125</v>
      </c>
    </row>
    <row r="2563" spans="3:36" x14ac:dyDescent="0.25">
      <c r="C2563" t="s">
        <v>847</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825</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x14ac:dyDescent="0.25">
      <c r="C2565" t="s">
        <v>1000</v>
      </c>
    </row>
    <row r="2566" spans="3:36" x14ac:dyDescent="0.25">
      <c r="C2566" t="s">
        <v>848</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x14ac:dyDescent="0.25">
      <c r="C2567" t="s">
        <v>849</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999</v>
      </c>
    </row>
    <row r="2568" spans="3:36" x14ac:dyDescent="0.25">
      <c r="C2568" t="s">
        <v>850</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995</v>
      </c>
    </row>
    <row r="2569" spans="3:36" x14ac:dyDescent="0.25">
      <c r="C2569" t="s">
        <v>851</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825</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x14ac:dyDescent="0.25">
      <c r="C2571" t="s">
        <v>982</v>
      </c>
    </row>
    <row r="2572" spans="3:36" x14ac:dyDescent="0.25">
      <c r="C2572" t="s">
        <v>852</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x14ac:dyDescent="0.25">
      <c r="C2573" t="s">
        <v>853</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982</v>
      </c>
    </row>
    <row r="2575" spans="3:36" x14ac:dyDescent="0.25">
      <c r="C2575" t="s">
        <v>1002</v>
      </c>
    </row>
    <row r="2576" spans="3:36" x14ac:dyDescent="0.25">
      <c r="C2576" t="s">
        <v>854</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855</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999</v>
      </c>
    </row>
    <row r="2578" spans="1:36" x14ac:dyDescent="0.25">
      <c r="C2578" t="s">
        <v>856</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995</v>
      </c>
    </row>
    <row r="2579" spans="1:36" x14ac:dyDescent="0.25">
      <c r="C2579" t="s">
        <v>857</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825</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2" spans="1:36" s="15" customFormat="1" x14ac:dyDescent="0.25">
      <c r="A2582"/>
      <c r="B2582"/>
      <c r="C2582" t="s">
        <v>1126</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25">
      <c r="A2583"/>
      <c r="B2583"/>
      <c r="C2583" t="s">
        <v>1003</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2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25">
      <c r="A2585"/>
      <c r="B2585"/>
      <c r="C2585" t="s">
        <v>982</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25">
      <c r="A2586"/>
      <c r="B2586"/>
      <c r="C2586" t="s">
        <v>1004</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25">
      <c r="A2587"/>
      <c r="B2587"/>
      <c r="C2587" t="s">
        <v>981</v>
      </c>
      <c r="D2587"/>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15" customFormat="1" x14ac:dyDescent="0.25">
      <c r="A2588"/>
      <c r="B2588"/>
      <c r="C2588" t="s">
        <v>816</v>
      </c>
      <c r="D2588"/>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15" customFormat="1" x14ac:dyDescent="0.25">
      <c r="A2589"/>
      <c r="B2589"/>
      <c r="C2589" t="s">
        <v>982</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25">
      <c r="A2590"/>
      <c r="B2590"/>
      <c r="C2590" t="s">
        <v>983</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25">
      <c r="A2591" t="s">
        <v>109</v>
      </c>
      <c r="B2591" t="s">
        <v>762</v>
      </c>
      <c r="C2591" t="s">
        <v>48</v>
      </c>
      <c r="D2591"/>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15" customFormat="1" x14ac:dyDescent="0.25">
      <c r="A2592" t="s">
        <v>109</v>
      </c>
      <c r="B2592"/>
      <c r="C2592" t="s">
        <v>817</v>
      </c>
      <c r="D2592"/>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15" customFormat="1" x14ac:dyDescent="0.25">
      <c r="A2593" t="s">
        <v>109</v>
      </c>
      <c r="B2593"/>
      <c r="C2593" t="s">
        <v>818</v>
      </c>
      <c r="D2593"/>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15" customFormat="1" x14ac:dyDescent="0.25">
      <c r="A2594" t="s">
        <v>109</v>
      </c>
      <c r="B2594" t="s">
        <v>764</v>
      </c>
      <c r="C2594" t="s">
        <v>819</v>
      </c>
      <c r="D2594"/>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15" customFormat="1" x14ac:dyDescent="0.25">
      <c r="A2595" t="s">
        <v>109</v>
      </c>
      <c r="B2595" t="s">
        <v>763</v>
      </c>
      <c r="C2595" t="s">
        <v>833</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25">
      <c r="A2596" t="s">
        <v>109</v>
      </c>
      <c r="B2596" t="s">
        <v>973</v>
      </c>
      <c r="C2596" t="s">
        <v>57</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25">
      <c r="A2597" t="s">
        <v>109</v>
      </c>
      <c r="B2597" t="s">
        <v>765</v>
      </c>
      <c r="C2597" t="s">
        <v>820</v>
      </c>
      <c r="D2597"/>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15" customFormat="1" x14ac:dyDescent="0.25">
      <c r="A2598" t="s">
        <v>109</v>
      </c>
      <c r="B2598" t="s">
        <v>974</v>
      </c>
      <c r="C2598" t="s">
        <v>821</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15" customFormat="1" x14ac:dyDescent="0.25">
      <c r="A2599" t="s">
        <v>109</v>
      </c>
      <c r="B2599" t="s">
        <v>1997</v>
      </c>
      <c r="C2599" t="s">
        <v>33</v>
      </c>
      <c r="D2599"/>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15" customFormat="1" x14ac:dyDescent="0.25">
      <c r="A2600" t="s">
        <v>109</v>
      </c>
      <c r="B2600" t="s">
        <v>979</v>
      </c>
      <c r="C2600" t="s">
        <v>822</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25">
      <c r="A2601" t="s">
        <v>109</v>
      </c>
      <c r="B2601" t="s">
        <v>50</v>
      </c>
      <c r="C2601" t="s">
        <v>823</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25">
      <c r="A2602"/>
      <c r="B2602"/>
      <c r="C2602" t="s">
        <v>825</v>
      </c>
      <c r="D2602"/>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15" customFormat="1" x14ac:dyDescent="0.25">
      <c r="A2603"/>
      <c r="B2603"/>
      <c r="C2603" t="s">
        <v>982</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25">
      <c r="A2604"/>
      <c r="B2604"/>
      <c r="C2604" t="s">
        <v>1005</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25">
      <c r="A2605"/>
      <c r="B2605"/>
      <c r="C2605" t="s">
        <v>48</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25">
      <c r="A2606"/>
      <c r="B2606"/>
      <c r="C2606" t="s">
        <v>817</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15" customFormat="1" x14ac:dyDescent="0.25">
      <c r="A2607"/>
      <c r="B2607"/>
      <c r="C2607" t="s">
        <v>818</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25">
      <c r="A2608"/>
      <c r="B2608"/>
      <c r="C2608" t="s">
        <v>833</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25">
      <c r="A2609"/>
      <c r="B2609"/>
      <c r="C2609" t="s">
        <v>57</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25">
      <c r="A2610"/>
      <c r="B2610"/>
      <c r="C2610" t="s">
        <v>820</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25">
      <c r="A2611"/>
      <c r="B2611"/>
      <c r="C2611" t="s">
        <v>821</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25">
      <c r="A2612"/>
      <c r="B2612"/>
      <c r="C2612" t="s">
        <v>33</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25">
      <c r="A2613"/>
      <c r="B2613"/>
      <c r="C2613" t="s">
        <v>822</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25">
      <c r="A2614"/>
      <c r="B2614"/>
      <c r="C2614" t="s">
        <v>823</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25">
      <c r="A2615"/>
      <c r="B2615"/>
      <c r="C2615" t="s">
        <v>982</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25">
      <c r="A2616"/>
      <c r="B2616"/>
      <c r="C2616" t="s">
        <v>1012</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25">
      <c r="A2617"/>
      <c r="B2617"/>
      <c r="C2617" t="s">
        <v>982</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25">
      <c r="A2618"/>
      <c r="B2618"/>
      <c r="C2618" t="s">
        <v>1013</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25">
      <c r="A2619"/>
      <c r="B2619"/>
      <c r="C2619" t="s">
        <v>863</v>
      </c>
      <c r="D2619"/>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1:36" s="15" customFormat="1" x14ac:dyDescent="0.25">
      <c r="A2620"/>
      <c r="B2620"/>
      <c r="C2620" t="s">
        <v>864</v>
      </c>
      <c r="D2620"/>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1:36" s="15" customFormat="1" x14ac:dyDescent="0.25">
      <c r="A2621"/>
      <c r="B2621"/>
      <c r="C2621" t="s">
        <v>865</v>
      </c>
      <c r="D2621"/>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1:36" s="15" customFormat="1" x14ac:dyDescent="0.25">
      <c r="A2622"/>
      <c r="B2622"/>
      <c r="C2622" t="s">
        <v>866</v>
      </c>
      <c r="D2622"/>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1:36" s="15" customFormat="1" x14ac:dyDescent="0.25">
      <c r="A2623"/>
      <c r="B2623"/>
      <c r="C2623" t="s">
        <v>867</v>
      </c>
      <c r="D2623"/>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1:36" s="15" customFormat="1" x14ac:dyDescent="0.25">
      <c r="A2624"/>
      <c r="B2624"/>
      <c r="C2624" t="s">
        <v>868</v>
      </c>
      <c r="D2624"/>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1:36" s="15" customFormat="1" x14ac:dyDescent="0.25">
      <c r="A2625"/>
      <c r="B2625"/>
      <c r="C2625" t="s">
        <v>869</v>
      </c>
      <c r="D2625"/>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1:36" s="15" customFormat="1" x14ac:dyDescent="0.25">
      <c r="A2626"/>
      <c r="B2626"/>
      <c r="C2626" t="s">
        <v>870</v>
      </c>
      <c r="D2626"/>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1:36" s="15" customFormat="1" x14ac:dyDescent="0.25">
      <c r="A2627"/>
      <c r="B2627"/>
      <c r="C2627" t="s">
        <v>871</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25">
      <c r="A2628"/>
      <c r="B2628"/>
      <c r="C2628" t="s">
        <v>1014</v>
      </c>
      <c r="D2628"/>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1:36" s="15" customFormat="1" x14ac:dyDescent="0.25">
      <c r="A2629"/>
      <c r="B2629"/>
      <c r="C2629" t="s">
        <v>1015</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1:36" s="15" customFormat="1" x14ac:dyDescent="0.25">
      <c r="A2630"/>
      <c r="B2630"/>
      <c r="C2630" t="s">
        <v>1016</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25">
      <c r="A2631"/>
      <c r="B2631"/>
      <c r="C2631" t="s">
        <v>872</v>
      </c>
      <c r="D2631"/>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1:36" s="15" customFormat="1" x14ac:dyDescent="0.25">
      <c r="A2632"/>
      <c r="B2632"/>
      <c r="C2632" t="s">
        <v>873</v>
      </c>
      <c r="D2632"/>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1:36" s="15" customFormat="1" x14ac:dyDescent="0.25">
      <c r="A2633"/>
      <c r="B2633"/>
      <c r="C2633" t="s">
        <v>982</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25">
      <c r="A2634"/>
      <c r="B2634"/>
      <c r="C2634" t="s">
        <v>984</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25">
      <c r="A2635"/>
      <c r="B2635"/>
      <c r="C2635" t="s">
        <v>982</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25">
      <c r="A2636"/>
      <c r="B2636"/>
      <c r="C2636" t="s">
        <v>1017</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25">
      <c r="A2637"/>
      <c r="B2637"/>
      <c r="C2637" t="s">
        <v>952</v>
      </c>
      <c r="D2637"/>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1:36" s="15" customFormat="1" x14ac:dyDescent="0.25">
      <c r="A2638"/>
      <c r="B2638"/>
      <c r="C2638" t="s">
        <v>953</v>
      </c>
      <c r="D2638"/>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1:36" s="15" customFormat="1" x14ac:dyDescent="0.25">
      <c r="A2639"/>
      <c r="B2639"/>
      <c r="C2639" t="s">
        <v>954</v>
      </c>
      <c r="D2639"/>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1:36" s="15" customFormat="1" x14ac:dyDescent="0.25">
      <c r="A2640"/>
      <c r="B2640"/>
      <c r="C2640" t="s">
        <v>955</v>
      </c>
      <c r="D2640"/>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1:36" s="15" customFormat="1" x14ac:dyDescent="0.25">
      <c r="A2641"/>
      <c r="B2641"/>
      <c r="C2641" t="s">
        <v>956</v>
      </c>
      <c r="D2641"/>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1:36" s="15" customFormat="1" x14ac:dyDescent="0.25">
      <c r="A2642"/>
      <c r="B2642"/>
      <c r="C2642" t="s">
        <v>1118</v>
      </c>
      <c r="D2642"/>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1:36" s="15" customFormat="1" x14ac:dyDescent="0.25">
      <c r="A2643"/>
      <c r="B2643"/>
      <c r="C2643" t="s">
        <v>982</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25">
      <c r="A2644"/>
      <c r="B2644"/>
      <c r="C2644" t="s">
        <v>985</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25">
      <c r="A2645"/>
      <c r="B2645"/>
      <c r="C2645" t="s">
        <v>1119</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25">
      <c r="A2646"/>
      <c r="B2646"/>
      <c r="C2646" t="s">
        <v>63</v>
      </c>
      <c r="D2646"/>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1:36" s="15" customFormat="1" x14ac:dyDescent="0.25">
      <c r="A2647"/>
      <c r="B2647"/>
      <c r="C2647" t="s">
        <v>827</v>
      </c>
      <c r="D2647"/>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1:36" s="15" customFormat="1" x14ac:dyDescent="0.25">
      <c r="A2648"/>
      <c r="B2648"/>
      <c r="C2648" t="s">
        <v>831</v>
      </c>
      <c r="D2648"/>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1:36" s="15" customFormat="1" x14ac:dyDescent="0.25">
      <c r="A2649"/>
      <c r="B2649"/>
      <c r="C2649" t="s">
        <v>1120</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25">
      <c r="A2650"/>
      <c r="B2650"/>
      <c r="C2650" t="s">
        <v>63</v>
      </c>
      <c r="D2650"/>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1:36" s="15" customFormat="1" x14ac:dyDescent="0.25">
      <c r="A2651"/>
      <c r="B2651"/>
      <c r="C2651" t="s">
        <v>827</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1:36" s="15" customFormat="1" x14ac:dyDescent="0.25">
      <c r="A2652"/>
      <c r="B2652"/>
      <c r="C2652" t="s">
        <v>1121</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25">
      <c r="A2653"/>
      <c r="B2653"/>
      <c r="C2653" t="s">
        <v>63</v>
      </c>
      <c r="D2653"/>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1:36" s="15" customFormat="1" x14ac:dyDescent="0.25">
      <c r="A2654"/>
      <c r="B2654"/>
      <c r="C2654" t="s">
        <v>827</v>
      </c>
      <c r="D2654"/>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1:36" s="15" customFormat="1" x14ac:dyDescent="0.25">
      <c r="A2655"/>
      <c r="B2655"/>
      <c r="C2655" t="s">
        <v>828</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1:36" s="15" customFormat="1" x14ac:dyDescent="0.25">
      <c r="A2656"/>
      <c r="B2656"/>
      <c r="C2656" t="s">
        <v>829</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1:36" s="15" customFormat="1" x14ac:dyDescent="0.25">
      <c r="A2657"/>
      <c r="B2657"/>
      <c r="C2657" t="s">
        <v>1122</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25">
      <c r="A2658"/>
      <c r="B2658"/>
      <c r="C2658" t="s">
        <v>63</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1:36" s="15" customFormat="1" x14ac:dyDescent="0.25">
      <c r="A2659"/>
      <c r="B2659"/>
      <c r="C2659" t="s">
        <v>827</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1:36" s="15" customFormat="1" x14ac:dyDescent="0.25">
      <c r="A2660"/>
      <c r="B2660"/>
      <c r="C2660" t="s">
        <v>1123</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25">
      <c r="A2661"/>
      <c r="B2661"/>
      <c r="C2661" t="s">
        <v>63</v>
      </c>
      <c r="D2661"/>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1:36" s="15" customFormat="1" x14ac:dyDescent="0.25">
      <c r="A2662"/>
      <c r="B2662"/>
      <c r="C2662" t="s">
        <v>827</v>
      </c>
      <c r="D2662"/>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1:36" s="15" customFormat="1" x14ac:dyDescent="0.25">
      <c r="A2663"/>
      <c r="B2663"/>
      <c r="C2663" t="s">
        <v>828</v>
      </c>
      <c r="D2663"/>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1:36" s="15" customFormat="1" x14ac:dyDescent="0.25">
      <c r="A2664"/>
      <c r="B2664"/>
      <c r="C2664" t="s">
        <v>1124</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25">
      <c r="A2665"/>
      <c r="B2665"/>
      <c r="C2665" t="s">
        <v>830</v>
      </c>
      <c r="D2665"/>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1:36" s="15" customFormat="1" x14ac:dyDescent="0.25">
      <c r="A2666"/>
      <c r="B2666"/>
      <c r="C2666" t="s">
        <v>989</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25">
      <c r="A2667"/>
      <c r="B2667"/>
      <c r="C2667" t="s">
        <v>63</v>
      </c>
      <c r="D2667"/>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1:36" s="15" customFormat="1" x14ac:dyDescent="0.25">
      <c r="A2668"/>
      <c r="B2668"/>
      <c r="C2668" t="s">
        <v>827</v>
      </c>
      <c r="D2668"/>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1:36" s="15" customFormat="1" x14ac:dyDescent="0.25">
      <c r="A2669"/>
      <c r="B2669"/>
      <c r="C2669" t="s">
        <v>831</v>
      </c>
      <c r="D2669"/>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1:36" s="15" customFormat="1" x14ac:dyDescent="0.25">
      <c r="A2670"/>
      <c r="B2670"/>
      <c r="C2670" t="s">
        <v>828</v>
      </c>
      <c r="D2670"/>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1:36" s="15" customFormat="1" x14ac:dyDescent="0.25">
      <c r="A2671"/>
      <c r="B2671"/>
      <c r="C2671" t="s">
        <v>829</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1:36" s="15" customFormat="1" x14ac:dyDescent="0.25">
      <c r="A2672"/>
      <c r="B2672"/>
      <c r="C2672" t="s">
        <v>830</v>
      </c>
      <c r="D2672"/>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1:36" s="15" customFormat="1" x14ac:dyDescent="0.25">
      <c r="A2673"/>
      <c r="B2673"/>
      <c r="C2673" t="s">
        <v>825</v>
      </c>
      <c r="D2673"/>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1:36" s="15" customFormat="1" x14ac:dyDescent="0.25">
      <c r="A2674"/>
      <c r="B2674"/>
      <c r="C2674" t="s">
        <v>982</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25">
      <c r="A2675"/>
      <c r="B2675"/>
      <c r="C2675" t="s">
        <v>990</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25">
      <c r="A2676"/>
      <c r="B2676"/>
      <c r="C2676" t="s">
        <v>982</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25">
      <c r="A2677"/>
      <c r="B2677"/>
      <c r="C2677" t="s">
        <v>991</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25">
      <c r="A2678"/>
      <c r="B2678"/>
      <c r="C2678" t="s">
        <v>48</v>
      </c>
      <c r="D2678"/>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1:36" s="15" customFormat="1" x14ac:dyDescent="0.25">
      <c r="A2679"/>
      <c r="B2679"/>
      <c r="C2679" t="s">
        <v>818</v>
      </c>
      <c r="D2679"/>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1:36" s="15" customFormat="1" x14ac:dyDescent="0.25">
      <c r="A2680"/>
      <c r="B2680"/>
      <c r="C2680" t="s">
        <v>833</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25">
      <c r="A2681"/>
      <c r="B2681"/>
      <c r="C2681" t="s">
        <v>57</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25">
      <c r="A2682"/>
      <c r="B2682"/>
      <c r="C2682" t="s">
        <v>820</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25">
      <c r="A2683"/>
      <c r="B2683"/>
      <c r="C2683" t="s">
        <v>821</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25">
      <c r="A2684"/>
      <c r="B2684"/>
      <c r="C2684" t="s">
        <v>35</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25">
      <c r="A2685"/>
      <c r="B2685"/>
      <c r="C2685" t="s">
        <v>33</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25">
      <c r="A2686"/>
      <c r="B2686"/>
      <c r="C2686" t="s">
        <v>825</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1:36" s="15" customFormat="1" x14ac:dyDescent="0.25">
      <c r="A2687"/>
      <c r="B2687"/>
      <c r="C2687" t="s">
        <v>982</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25">
      <c r="A2688"/>
      <c r="B2688"/>
      <c r="C2688" t="s">
        <v>982</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25">
      <c r="A2689"/>
      <c r="B2689"/>
      <c r="C2689" t="s">
        <v>992</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25">
      <c r="A2690"/>
      <c r="B2690"/>
      <c r="C2690" t="s">
        <v>46</v>
      </c>
      <c r="D2690"/>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1:36" s="15" customFormat="1" x14ac:dyDescent="0.25">
      <c r="A2691"/>
      <c r="B2691"/>
      <c r="C2691" t="s">
        <v>47</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993</v>
      </c>
    </row>
    <row r="2692" spans="1:36" s="15" customFormat="1" x14ac:dyDescent="0.25">
      <c r="A2692"/>
      <c r="B2692"/>
      <c r="C2692" t="s">
        <v>36</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25">
      <c r="A2693"/>
      <c r="B2693"/>
      <c r="C2693" t="s">
        <v>834</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25">
      <c r="A2694"/>
      <c r="B2694"/>
      <c r="C2694" t="s">
        <v>835</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25">
      <c r="A2695"/>
      <c r="B2695"/>
      <c r="C2695" t="s">
        <v>35</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25">
      <c r="A2696"/>
      <c r="B2696"/>
      <c r="C2696" t="s">
        <v>836</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994</v>
      </c>
    </row>
    <row r="2697" spans="1:36" s="15" customFormat="1" x14ac:dyDescent="0.25">
      <c r="A2697"/>
      <c r="B2697"/>
      <c r="C2697" t="s">
        <v>837</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25">
      <c r="A2698"/>
      <c r="B2698"/>
      <c r="C2698" t="s">
        <v>838</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995</v>
      </c>
    </row>
    <row r="2699" spans="1:36" s="15" customFormat="1" x14ac:dyDescent="0.25">
      <c r="A2699"/>
      <c r="B2699"/>
      <c r="C2699" t="s">
        <v>48</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25">
      <c r="A2700"/>
      <c r="B2700"/>
      <c r="C2700" t="s">
        <v>996</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25">
      <c r="A2701"/>
      <c r="B2701"/>
      <c r="C2701" t="s">
        <v>46</v>
      </c>
      <c r="D2701"/>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1:36" s="15" customFormat="1" x14ac:dyDescent="0.25">
      <c r="A2702"/>
      <c r="B2702"/>
      <c r="C2702" t="s">
        <v>47</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993</v>
      </c>
    </row>
    <row r="2703" spans="1:36" s="15" customFormat="1" x14ac:dyDescent="0.25">
      <c r="A2703"/>
      <c r="B2703"/>
      <c r="C2703" t="s">
        <v>36</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25">
      <c r="A2704"/>
      <c r="B2704"/>
      <c r="C2704" t="s">
        <v>834</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25">
      <c r="A2705"/>
      <c r="B2705"/>
      <c r="C2705" t="s">
        <v>835</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25">
      <c r="A2706"/>
      <c r="B2706"/>
      <c r="C2706" t="s">
        <v>35</v>
      </c>
      <c r="D2706"/>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1:36" s="15" customFormat="1" x14ac:dyDescent="0.25">
      <c r="A2707"/>
      <c r="B2707"/>
      <c r="C2707" t="s">
        <v>836</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994</v>
      </c>
    </row>
    <row r="2708" spans="1:36" s="15" customFormat="1" x14ac:dyDescent="0.25">
      <c r="A2708"/>
      <c r="B2708"/>
      <c r="C2708" t="s">
        <v>837</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25">
      <c r="A2709"/>
      <c r="B2709"/>
      <c r="C2709" t="s">
        <v>838</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995</v>
      </c>
    </row>
    <row r="2710" spans="1:36" s="15" customFormat="1" x14ac:dyDescent="0.25">
      <c r="A2710"/>
      <c r="B2710"/>
      <c r="C2710" t="s">
        <v>48</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25">
      <c r="A2711"/>
      <c r="B2711"/>
      <c r="C2711" t="s">
        <v>982</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25">
      <c r="A2712"/>
      <c r="B2712"/>
      <c r="C2712" t="s">
        <v>839</v>
      </c>
      <c r="D2712"/>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1:36" s="15" customFormat="1" x14ac:dyDescent="0.25">
      <c r="A2713"/>
      <c r="B2713"/>
      <c r="C2713" t="s">
        <v>840</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25">
      <c r="A2714"/>
      <c r="B2714"/>
      <c r="C2714" t="s">
        <v>841</v>
      </c>
      <c r="D2714"/>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1:36" s="15" customFormat="1" x14ac:dyDescent="0.25">
      <c r="A2715"/>
      <c r="B2715"/>
      <c r="C2715" t="s">
        <v>842</v>
      </c>
      <c r="D2715"/>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1:36" s="15" customFormat="1" x14ac:dyDescent="0.25">
      <c r="A2716"/>
      <c r="B2716"/>
      <c r="C2716" t="s">
        <v>843</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25">
      <c r="A2717"/>
      <c r="B2717"/>
      <c r="C2717" t="s">
        <v>982</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25">
      <c r="A2718"/>
      <c r="B2718"/>
      <c r="C2718" t="s">
        <v>997</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25">
      <c r="A2719"/>
      <c r="B2719"/>
      <c r="C2719" t="s">
        <v>998</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25">
      <c r="A2720"/>
      <c r="B2720"/>
      <c r="C2720" t="s">
        <v>844</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1:36" s="15" customFormat="1" x14ac:dyDescent="0.25">
      <c r="A2721"/>
      <c r="B2721"/>
      <c r="C2721" t="s">
        <v>845</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999</v>
      </c>
    </row>
    <row r="2722" spans="1:36" s="15" customFormat="1" x14ac:dyDescent="0.25">
      <c r="A2722"/>
      <c r="B2722"/>
      <c r="C2722" t="s">
        <v>846</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1127</v>
      </c>
    </row>
    <row r="2723" spans="1:36" s="15" customFormat="1" x14ac:dyDescent="0.25">
      <c r="A2723"/>
      <c r="B2723"/>
      <c r="C2723" t="s">
        <v>847</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25">
      <c r="A2724"/>
      <c r="B2724"/>
      <c r="C2724" t="s">
        <v>825</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1:36" s="15" customFormat="1" x14ac:dyDescent="0.25">
      <c r="A2725"/>
      <c r="B2725"/>
      <c r="C2725" t="s">
        <v>1000</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25">
      <c r="A2726"/>
      <c r="B2726"/>
      <c r="C2726" t="s">
        <v>848</v>
      </c>
      <c r="D2726"/>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1:36" s="15" customFormat="1" x14ac:dyDescent="0.25">
      <c r="A2727"/>
      <c r="B2727"/>
      <c r="C2727" t="s">
        <v>849</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999</v>
      </c>
    </row>
    <row r="2728" spans="1:36" s="15" customFormat="1" x14ac:dyDescent="0.25">
      <c r="A2728"/>
      <c r="B2728"/>
      <c r="C2728" t="s">
        <v>850</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1128</v>
      </c>
    </row>
    <row r="2729" spans="1:36" s="15" customFormat="1" x14ac:dyDescent="0.25">
      <c r="A2729"/>
      <c r="B2729"/>
      <c r="C2729" t="s">
        <v>851</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25">
      <c r="A2730"/>
      <c r="B2730"/>
      <c r="C2730" t="s">
        <v>825</v>
      </c>
      <c r="D2730"/>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1:36" s="15" customFormat="1" x14ac:dyDescent="0.25">
      <c r="A2731"/>
      <c r="B2731"/>
      <c r="C2731" t="s">
        <v>982</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25">
      <c r="A2732"/>
      <c r="B2732"/>
      <c r="C2732" t="s">
        <v>852</v>
      </c>
      <c r="D2732"/>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1:36" s="15" customFormat="1" x14ac:dyDescent="0.25">
      <c r="A2733"/>
      <c r="B2733"/>
      <c r="C2733" t="s">
        <v>853</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25">
      <c r="A2734"/>
      <c r="B2734"/>
      <c r="C2734" t="s">
        <v>982</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25">
      <c r="A2735"/>
      <c r="B2735"/>
      <c r="C2735" t="s">
        <v>1002</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25">
      <c r="A2736"/>
      <c r="B2736"/>
      <c r="C2736" t="s">
        <v>854</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25">
      <c r="A2737"/>
      <c r="B2737"/>
      <c r="C2737" t="s">
        <v>855</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999</v>
      </c>
    </row>
    <row r="2738" spans="1:36" s="15" customFormat="1" x14ac:dyDescent="0.25">
      <c r="A2738"/>
      <c r="B2738"/>
      <c r="C2738" t="s">
        <v>856</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995</v>
      </c>
    </row>
    <row r="2739" spans="1:36" s="15" customFormat="1" x14ac:dyDescent="0.25">
      <c r="A2739"/>
      <c r="B2739"/>
      <c r="C2739" t="s">
        <v>857</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25">
      <c r="A2740"/>
      <c r="B2740"/>
      <c r="C2740" t="s">
        <v>825</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982</v>
      </c>
    </row>
    <row r="2742" spans="1:36" x14ac:dyDescent="0.25">
      <c r="C2742" t="s">
        <v>1129</v>
      </c>
    </row>
    <row r="2743" spans="1:36" x14ac:dyDescent="0.25">
      <c r="C2743" t="s">
        <v>1003</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982</v>
      </c>
    </row>
    <row r="2746" spans="1:36" x14ac:dyDescent="0.25">
      <c r="C2746" t="s">
        <v>1004</v>
      </c>
    </row>
    <row r="2747" spans="1:36" x14ac:dyDescent="0.25">
      <c r="C2747" t="s">
        <v>981</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x14ac:dyDescent="0.25">
      <c r="C2748" t="s">
        <v>816</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x14ac:dyDescent="0.25">
      <c r="C2749" t="s">
        <v>982</v>
      </c>
    </row>
    <row r="2750" spans="1:36" x14ac:dyDescent="0.25">
      <c r="C2750" t="s">
        <v>983</v>
      </c>
    </row>
    <row r="2751" spans="1:36" x14ac:dyDescent="0.25">
      <c r="A2751" s="94" t="s">
        <v>107</v>
      </c>
      <c r="B2751" t="s">
        <v>762</v>
      </c>
      <c r="C2751" t="s">
        <v>48</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x14ac:dyDescent="0.25">
      <c r="A2752" s="94" t="s">
        <v>107</v>
      </c>
      <c r="C2752" t="s">
        <v>817</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x14ac:dyDescent="0.25">
      <c r="A2753" s="94" t="s">
        <v>107</v>
      </c>
      <c r="C2753" t="s">
        <v>818</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x14ac:dyDescent="0.25">
      <c r="A2754" s="94" t="s">
        <v>107</v>
      </c>
      <c r="B2754" t="s">
        <v>764</v>
      </c>
      <c r="C2754" t="s">
        <v>819</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x14ac:dyDescent="0.25">
      <c r="A2755" s="94" t="s">
        <v>107</v>
      </c>
      <c r="B2755" t="s">
        <v>763</v>
      </c>
      <c r="C2755" t="s">
        <v>833</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94" t="s">
        <v>107</v>
      </c>
      <c r="B2756" t="s">
        <v>973</v>
      </c>
      <c r="C2756" t="s">
        <v>57</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94" t="s">
        <v>107</v>
      </c>
      <c r="B2757" t="s">
        <v>765</v>
      </c>
      <c r="C2757" t="s">
        <v>820</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94" t="s">
        <v>107</v>
      </c>
      <c r="B2758" t="s">
        <v>974</v>
      </c>
      <c r="C2758" t="s">
        <v>821</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94" t="s">
        <v>107</v>
      </c>
      <c r="B2759" t="s">
        <v>1997</v>
      </c>
      <c r="C2759" t="s">
        <v>33</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x14ac:dyDescent="0.25">
      <c r="A2760" s="94" t="s">
        <v>107</v>
      </c>
      <c r="B2760" t="s">
        <v>979</v>
      </c>
      <c r="C2760" t="s">
        <v>822</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94" t="s">
        <v>107</v>
      </c>
      <c r="B2761" t="s">
        <v>50</v>
      </c>
      <c r="C2761" t="s">
        <v>823</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825</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x14ac:dyDescent="0.25">
      <c r="C2763" t="s">
        <v>982</v>
      </c>
    </row>
    <row r="2764" spans="1:36" x14ac:dyDescent="0.25">
      <c r="C2764" t="s">
        <v>1005</v>
      </c>
    </row>
    <row r="2765" spans="1:36" x14ac:dyDescent="0.25">
      <c r="C2765" t="s">
        <v>48</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x14ac:dyDescent="0.25">
      <c r="C2766" t="s">
        <v>817</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818</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x14ac:dyDescent="0.25">
      <c r="C2768" t="s">
        <v>833</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57</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820</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821</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33</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822</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823</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982</v>
      </c>
    </row>
    <row r="2776" spans="3:36" x14ac:dyDescent="0.25">
      <c r="C2776" t="s">
        <v>1012</v>
      </c>
    </row>
    <row r="2777" spans="3:36" x14ac:dyDescent="0.25">
      <c r="C2777" t="s">
        <v>982</v>
      </c>
    </row>
    <row r="2778" spans="3:36" x14ac:dyDescent="0.25">
      <c r="C2778" t="s">
        <v>1013</v>
      </c>
    </row>
    <row r="2779" spans="3:36" x14ac:dyDescent="0.25">
      <c r="C2779" t="s">
        <v>863</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x14ac:dyDescent="0.25">
      <c r="C2780" t="s">
        <v>864</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x14ac:dyDescent="0.25">
      <c r="C2781" t="s">
        <v>865</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x14ac:dyDescent="0.25">
      <c r="C2782" t="s">
        <v>866</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x14ac:dyDescent="0.25">
      <c r="C2783" t="s">
        <v>867</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x14ac:dyDescent="0.25">
      <c r="C2784" t="s">
        <v>868</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x14ac:dyDescent="0.25">
      <c r="C2785" t="s">
        <v>869</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x14ac:dyDescent="0.25">
      <c r="C2786" t="s">
        <v>870</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871</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1014</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x14ac:dyDescent="0.25">
      <c r="C2789" t="s">
        <v>1015</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x14ac:dyDescent="0.25">
      <c r="C2790" t="s">
        <v>1016</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872</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x14ac:dyDescent="0.25">
      <c r="C2792" t="s">
        <v>873</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x14ac:dyDescent="0.25">
      <c r="C2793" t="s">
        <v>982</v>
      </c>
    </row>
    <row r="2794" spans="3:36" x14ac:dyDescent="0.25">
      <c r="C2794" t="s">
        <v>984</v>
      </c>
    </row>
    <row r="2795" spans="3:36" x14ac:dyDescent="0.25">
      <c r="C2795" t="s">
        <v>982</v>
      </c>
    </row>
    <row r="2796" spans="3:36" x14ac:dyDescent="0.25">
      <c r="C2796" t="s">
        <v>1017</v>
      </c>
    </row>
    <row r="2797" spans="3:36" x14ac:dyDescent="0.25">
      <c r="C2797" t="s">
        <v>952</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x14ac:dyDescent="0.25">
      <c r="C2798" t="s">
        <v>953</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x14ac:dyDescent="0.25">
      <c r="C2799" t="s">
        <v>954</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x14ac:dyDescent="0.25">
      <c r="C2800" t="s">
        <v>955</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x14ac:dyDescent="0.25">
      <c r="C2801" t="s">
        <v>956</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x14ac:dyDescent="0.25">
      <c r="C2802" t="s">
        <v>1118</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x14ac:dyDescent="0.25">
      <c r="C2803" t="s">
        <v>982</v>
      </c>
    </row>
    <row r="2804" spans="3:36" x14ac:dyDescent="0.25">
      <c r="C2804" t="s">
        <v>985</v>
      </c>
    </row>
    <row r="2805" spans="3:36" x14ac:dyDescent="0.25">
      <c r="C2805" t="s">
        <v>1119</v>
      </c>
    </row>
    <row r="2806" spans="3:36" x14ac:dyDescent="0.25">
      <c r="C2806" t="s">
        <v>831</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x14ac:dyDescent="0.25">
      <c r="C2807" t="s">
        <v>1120</v>
      </c>
    </row>
    <row r="2808" spans="3:36" x14ac:dyDescent="0.25">
      <c r="C2808" t="s">
        <v>63</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x14ac:dyDescent="0.25">
      <c r="C2809" t="s">
        <v>827</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x14ac:dyDescent="0.25">
      <c r="C2810" t="s">
        <v>1121</v>
      </c>
    </row>
    <row r="2811" spans="3:36" x14ac:dyDescent="0.25">
      <c r="C2811" t="s">
        <v>63</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x14ac:dyDescent="0.25">
      <c r="C2812" t="s">
        <v>827</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x14ac:dyDescent="0.25">
      <c r="C2813" t="s">
        <v>1122</v>
      </c>
    </row>
    <row r="2814" spans="3:36" x14ac:dyDescent="0.25">
      <c r="C2814" t="s">
        <v>63</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x14ac:dyDescent="0.25">
      <c r="C2815" t="s">
        <v>1123</v>
      </c>
    </row>
    <row r="2816" spans="3:36" x14ac:dyDescent="0.25">
      <c r="C2816" t="s">
        <v>63</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x14ac:dyDescent="0.25">
      <c r="C2817" t="s">
        <v>827</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x14ac:dyDescent="0.25">
      <c r="C2818" t="s">
        <v>1124</v>
      </c>
    </row>
    <row r="2819" spans="3:36" x14ac:dyDescent="0.25">
      <c r="C2819" t="s">
        <v>830</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x14ac:dyDescent="0.25">
      <c r="C2820" t="s">
        <v>989</v>
      </c>
    </row>
    <row r="2821" spans="3:36" x14ac:dyDescent="0.25">
      <c r="C2821" t="s">
        <v>831</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x14ac:dyDescent="0.25">
      <c r="C2822" t="s">
        <v>63</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x14ac:dyDescent="0.25">
      <c r="C2823" t="s">
        <v>827</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x14ac:dyDescent="0.25">
      <c r="C2824" t="s">
        <v>830</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x14ac:dyDescent="0.25">
      <c r="C2825" t="s">
        <v>825</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x14ac:dyDescent="0.25">
      <c r="C2826" t="s">
        <v>982</v>
      </c>
    </row>
    <row r="2827" spans="3:36" x14ac:dyDescent="0.25">
      <c r="C2827" t="s">
        <v>990</v>
      </c>
    </row>
    <row r="2828" spans="3:36" x14ac:dyDescent="0.25">
      <c r="C2828" t="s">
        <v>982</v>
      </c>
    </row>
    <row r="2829" spans="3:36" x14ac:dyDescent="0.25">
      <c r="C2829" t="s">
        <v>991</v>
      </c>
    </row>
    <row r="2830" spans="3:36" x14ac:dyDescent="0.25">
      <c r="C2830" t="s">
        <v>48</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x14ac:dyDescent="0.25">
      <c r="C2831" t="s">
        <v>818</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x14ac:dyDescent="0.25">
      <c r="C2832" t="s">
        <v>833</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57</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820</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821</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35</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33</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825</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x14ac:dyDescent="0.25">
      <c r="C2839" t="s">
        <v>982</v>
      </c>
    </row>
    <row r="2840" spans="3:36" x14ac:dyDescent="0.25">
      <c r="C2840" t="s">
        <v>982</v>
      </c>
    </row>
    <row r="2841" spans="3:36" x14ac:dyDescent="0.25">
      <c r="C2841" t="s">
        <v>992</v>
      </c>
    </row>
    <row r="2842" spans="3:36" x14ac:dyDescent="0.25">
      <c r="C2842" t="s">
        <v>46</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x14ac:dyDescent="0.25">
      <c r="C2843" t="s">
        <v>47</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993</v>
      </c>
    </row>
    <row r="2844" spans="3:36" x14ac:dyDescent="0.25">
      <c r="C2844" t="s">
        <v>36</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834</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835</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35</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x14ac:dyDescent="0.25">
      <c r="C2848" t="s">
        <v>836</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994</v>
      </c>
    </row>
    <row r="2849" spans="3:36" x14ac:dyDescent="0.25">
      <c r="C2849" t="s">
        <v>837</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838</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995</v>
      </c>
    </row>
    <row r="2851" spans="3:36" x14ac:dyDescent="0.25">
      <c r="C2851" t="s">
        <v>48</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996</v>
      </c>
    </row>
    <row r="2853" spans="3:36" x14ac:dyDescent="0.25">
      <c r="C2853" t="s">
        <v>46</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x14ac:dyDescent="0.25">
      <c r="C2854" t="s">
        <v>47</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993</v>
      </c>
    </row>
    <row r="2855" spans="3:36" x14ac:dyDescent="0.25">
      <c r="C2855" t="s">
        <v>36</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834</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835</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35</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x14ac:dyDescent="0.25">
      <c r="C2859" t="s">
        <v>836</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994</v>
      </c>
    </row>
    <row r="2860" spans="3:36" x14ac:dyDescent="0.25">
      <c r="C2860" t="s">
        <v>837</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838</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995</v>
      </c>
    </row>
    <row r="2862" spans="3:36" x14ac:dyDescent="0.25">
      <c r="C2862" t="s">
        <v>48</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982</v>
      </c>
    </row>
    <row r="2864" spans="3:36" x14ac:dyDescent="0.25">
      <c r="C2864" t="s">
        <v>839</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x14ac:dyDescent="0.25">
      <c r="C2865" t="s">
        <v>840</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841</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x14ac:dyDescent="0.25">
      <c r="C2867" t="s">
        <v>842</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x14ac:dyDescent="0.25">
      <c r="C2868" t="s">
        <v>843</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982</v>
      </c>
    </row>
    <row r="2870" spans="3:36" x14ac:dyDescent="0.25">
      <c r="C2870" t="s">
        <v>997</v>
      </c>
    </row>
    <row r="2871" spans="3:36" x14ac:dyDescent="0.25">
      <c r="C2871" t="s">
        <v>998</v>
      </c>
    </row>
    <row r="2872" spans="3:36" x14ac:dyDescent="0.25">
      <c r="C2872" t="s">
        <v>844</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x14ac:dyDescent="0.25">
      <c r="C2873" t="s">
        <v>845</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999</v>
      </c>
    </row>
    <row r="2874" spans="3:36" x14ac:dyDescent="0.25">
      <c r="C2874" t="s">
        <v>846</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1130</v>
      </c>
    </row>
    <row r="2875" spans="3:36" x14ac:dyDescent="0.25">
      <c r="C2875" t="s">
        <v>847</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825</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x14ac:dyDescent="0.25">
      <c r="C2877" t="s">
        <v>1000</v>
      </c>
    </row>
    <row r="2878" spans="3:36" x14ac:dyDescent="0.25">
      <c r="C2878" t="s">
        <v>848</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x14ac:dyDescent="0.25">
      <c r="C2879" t="s">
        <v>849</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999</v>
      </c>
    </row>
    <row r="2880" spans="3:36" x14ac:dyDescent="0.25">
      <c r="C2880" t="s">
        <v>850</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995</v>
      </c>
    </row>
    <row r="2881" spans="3:36" x14ac:dyDescent="0.25">
      <c r="C2881" t="s">
        <v>851</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825</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x14ac:dyDescent="0.25">
      <c r="C2883" t="s">
        <v>982</v>
      </c>
    </row>
    <row r="2884" spans="3:36" x14ac:dyDescent="0.25">
      <c r="C2884" t="s">
        <v>852</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x14ac:dyDescent="0.25">
      <c r="C2885" t="s">
        <v>853</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982</v>
      </c>
    </row>
    <row r="2887" spans="3:36" x14ac:dyDescent="0.25">
      <c r="C2887" t="s">
        <v>1002</v>
      </c>
    </row>
    <row r="2888" spans="3:36" x14ac:dyDescent="0.25">
      <c r="C2888" t="s">
        <v>854</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855</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999</v>
      </c>
    </row>
    <row r="2890" spans="3:36" x14ac:dyDescent="0.25">
      <c r="C2890" t="s">
        <v>856</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995</v>
      </c>
    </row>
    <row r="2891" spans="3:36" x14ac:dyDescent="0.25">
      <c r="C2891" t="s">
        <v>857</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825</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982</v>
      </c>
    </row>
    <row r="2894" spans="3:36" x14ac:dyDescent="0.25">
      <c r="C2894" t="s">
        <v>1131</v>
      </c>
    </row>
    <row r="2895" spans="3:36" x14ac:dyDescent="0.25">
      <c r="C2895" t="s">
        <v>1003</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982</v>
      </c>
    </row>
    <row r="2898" spans="1:36" x14ac:dyDescent="0.25">
      <c r="C2898" t="s">
        <v>1004</v>
      </c>
    </row>
    <row r="2899" spans="1:36" x14ac:dyDescent="0.25">
      <c r="C2899" t="s">
        <v>981</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x14ac:dyDescent="0.25">
      <c r="C2900" t="s">
        <v>816</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x14ac:dyDescent="0.25">
      <c r="C2901" t="s">
        <v>982</v>
      </c>
    </row>
    <row r="2902" spans="1:36" x14ac:dyDescent="0.25">
      <c r="C2902" t="s">
        <v>983</v>
      </c>
    </row>
    <row r="2903" spans="1:36" x14ac:dyDescent="0.25">
      <c r="A2903" t="s">
        <v>110</v>
      </c>
      <c r="B2903" t="s">
        <v>762</v>
      </c>
      <c r="C2903" t="s">
        <v>48</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x14ac:dyDescent="0.25">
      <c r="A2904" t="s">
        <v>110</v>
      </c>
      <c r="C2904" t="s">
        <v>817</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x14ac:dyDescent="0.25">
      <c r="A2905" t="s">
        <v>110</v>
      </c>
      <c r="C2905" t="s">
        <v>818</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x14ac:dyDescent="0.25">
      <c r="A2906" t="s">
        <v>110</v>
      </c>
      <c r="B2906" t="s">
        <v>764</v>
      </c>
      <c r="C2906" t="s">
        <v>819</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x14ac:dyDescent="0.25">
      <c r="A2907" t="s">
        <v>110</v>
      </c>
      <c r="B2907" t="s">
        <v>763</v>
      </c>
      <c r="C2907" t="s">
        <v>833</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110</v>
      </c>
      <c r="B2908" t="s">
        <v>973</v>
      </c>
      <c r="C2908" t="s">
        <v>57</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x14ac:dyDescent="0.25">
      <c r="A2909" t="s">
        <v>110</v>
      </c>
      <c r="B2909" t="s">
        <v>765</v>
      </c>
      <c r="C2909" t="s">
        <v>820</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x14ac:dyDescent="0.25">
      <c r="A2910" t="s">
        <v>110</v>
      </c>
      <c r="B2910" t="s">
        <v>974</v>
      </c>
      <c r="C2910" t="s">
        <v>821</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110</v>
      </c>
      <c r="B2911" t="s">
        <v>1997</v>
      </c>
      <c r="C2911" t="s">
        <v>33</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x14ac:dyDescent="0.25">
      <c r="A2912" t="s">
        <v>110</v>
      </c>
      <c r="B2912" t="s">
        <v>979</v>
      </c>
      <c r="C2912" t="s">
        <v>822</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110</v>
      </c>
      <c r="B2913" t="s">
        <v>50</v>
      </c>
      <c r="C2913" t="s">
        <v>823</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825</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x14ac:dyDescent="0.25">
      <c r="C2915" t="s">
        <v>982</v>
      </c>
    </row>
    <row r="2916" spans="1:36" x14ac:dyDescent="0.25">
      <c r="C2916" t="s">
        <v>1005</v>
      </c>
    </row>
    <row r="2917" spans="1:36" x14ac:dyDescent="0.25">
      <c r="C2917" t="s">
        <v>48</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x14ac:dyDescent="0.25">
      <c r="C2918" t="s">
        <v>817</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x14ac:dyDescent="0.25">
      <c r="C2919" t="s">
        <v>818</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x14ac:dyDescent="0.25">
      <c r="C2920" t="s">
        <v>833</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57</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820</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821</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33</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822</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823</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982</v>
      </c>
    </row>
    <row r="2928" spans="1:36" x14ac:dyDescent="0.25">
      <c r="C2928" t="s">
        <v>1012</v>
      </c>
    </row>
    <row r="2929" spans="3:36" x14ac:dyDescent="0.25">
      <c r="C2929" t="s">
        <v>982</v>
      </c>
    </row>
    <row r="2930" spans="3:36" x14ac:dyDescent="0.25">
      <c r="C2930" t="s">
        <v>1013</v>
      </c>
    </row>
    <row r="2931" spans="3:36" x14ac:dyDescent="0.25">
      <c r="C2931" t="s">
        <v>863</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x14ac:dyDescent="0.25">
      <c r="C2932" t="s">
        <v>864</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x14ac:dyDescent="0.25">
      <c r="C2933" t="s">
        <v>865</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x14ac:dyDescent="0.25">
      <c r="C2934" t="s">
        <v>866</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x14ac:dyDescent="0.25">
      <c r="C2935" t="s">
        <v>867</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x14ac:dyDescent="0.25">
      <c r="C2936" t="s">
        <v>868</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x14ac:dyDescent="0.25">
      <c r="C2937" t="s">
        <v>869</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x14ac:dyDescent="0.25">
      <c r="C2938" t="s">
        <v>870</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x14ac:dyDescent="0.25">
      <c r="C2939" t="s">
        <v>871</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1014</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x14ac:dyDescent="0.25">
      <c r="C2941" t="s">
        <v>1015</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x14ac:dyDescent="0.25">
      <c r="C2942" t="s">
        <v>1016</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x14ac:dyDescent="0.25">
      <c r="C2943" t="s">
        <v>872</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x14ac:dyDescent="0.25">
      <c r="C2944" t="s">
        <v>873</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x14ac:dyDescent="0.25">
      <c r="C2945" t="s">
        <v>982</v>
      </c>
    </row>
    <row r="2946" spans="3:36" x14ac:dyDescent="0.25">
      <c r="C2946" t="s">
        <v>984</v>
      </c>
    </row>
    <row r="2947" spans="3:36" x14ac:dyDescent="0.25">
      <c r="C2947" t="s">
        <v>982</v>
      </c>
    </row>
    <row r="2948" spans="3:36" x14ac:dyDescent="0.25">
      <c r="C2948" t="s">
        <v>1017</v>
      </c>
    </row>
    <row r="2949" spans="3:36" x14ac:dyDescent="0.25">
      <c r="C2949" t="s">
        <v>952</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x14ac:dyDescent="0.25">
      <c r="C2950" t="s">
        <v>953</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x14ac:dyDescent="0.25">
      <c r="C2951" t="s">
        <v>954</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x14ac:dyDescent="0.25">
      <c r="C2952" t="s">
        <v>955</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x14ac:dyDescent="0.25">
      <c r="C2953" t="s">
        <v>956</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x14ac:dyDescent="0.25">
      <c r="C2954" t="s">
        <v>1118</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x14ac:dyDescent="0.25">
      <c r="C2955" t="s">
        <v>982</v>
      </c>
    </row>
    <row r="2956" spans="3:36" x14ac:dyDescent="0.25">
      <c r="C2956" t="s">
        <v>985</v>
      </c>
    </row>
    <row r="2957" spans="3:36" x14ac:dyDescent="0.25">
      <c r="C2957" t="s">
        <v>1119</v>
      </c>
    </row>
    <row r="2958" spans="3:36" x14ac:dyDescent="0.25">
      <c r="C2958" t="s">
        <v>63</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x14ac:dyDescent="0.25">
      <c r="C2959" t="s">
        <v>827</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x14ac:dyDescent="0.25">
      <c r="C2960" t="s">
        <v>831</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x14ac:dyDescent="0.25">
      <c r="C2961" t="s">
        <v>1120</v>
      </c>
    </row>
    <row r="2962" spans="3:36" x14ac:dyDescent="0.25">
      <c r="C2962" t="s">
        <v>63</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x14ac:dyDescent="0.25">
      <c r="C2963" t="s">
        <v>827</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x14ac:dyDescent="0.25">
      <c r="C2964" t="s">
        <v>1121</v>
      </c>
    </row>
    <row r="2965" spans="3:36" x14ac:dyDescent="0.25">
      <c r="C2965" t="s">
        <v>63</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x14ac:dyDescent="0.25">
      <c r="C2966" t="s">
        <v>827</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x14ac:dyDescent="0.25">
      <c r="C2967" t="s">
        <v>828</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x14ac:dyDescent="0.25">
      <c r="C2968" t="s">
        <v>1122</v>
      </c>
    </row>
    <row r="2969" spans="3:36" x14ac:dyDescent="0.25">
      <c r="C2969" t="s">
        <v>63</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x14ac:dyDescent="0.25">
      <c r="C2970" t="s">
        <v>1123</v>
      </c>
    </row>
    <row r="2971" spans="3:36" x14ac:dyDescent="0.25">
      <c r="C2971" t="s">
        <v>63</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x14ac:dyDescent="0.25">
      <c r="C2972" t="s">
        <v>827</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x14ac:dyDescent="0.25">
      <c r="C2973" t="s">
        <v>828</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x14ac:dyDescent="0.25">
      <c r="C2974" t="s">
        <v>1124</v>
      </c>
    </row>
    <row r="2975" spans="3:36" x14ac:dyDescent="0.25">
      <c r="C2975" t="s">
        <v>830</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x14ac:dyDescent="0.25">
      <c r="C2976" t="s">
        <v>989</v>
      </c>
    </row>
    <row r="2977" spans="3:36" x14ac:dyDescent="0.25">
      <c r="C2977" t="s">
        <v>63</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x14ac:dyDescent="0.25">
      <c r="C2978" t="s">
        <v>827</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x14ac:dyDescent="0.25">
      <c r="C2979" t="s">
        <v>831</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x14ac:dyDescent="0.25">
      <c r="C2980" t="s">
        <v>828</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x14ac:dyDescent="0.25">
      <c r="C2981" t="s">
        <v>830</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x14ac:dyDescent="0.25">
      <c r="C2982" t="s">
        <v>825</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x14ac:dyDescent="0.25">
      <c r="C2983" t="s">
        <v>982</v>
      </c>
    </row>
    <row r="2984" spans="3:36" x14ac:dyDescent="0.25">
      <c r="C2984" t="s">
        <v>990</v>
      </c>
    </row>
    <row r="2985" spans="3:36" x14ac:dyDescent="0.25">
      <c r="C2985" t="s">
        <v>982</v>
      </c>
    </row>
    <row r="2986" spans="3:36" x14ac:dyDescent="0.25">
      <c r="C2986" t="s">
        <v>991</v>
      </c>
    </row>
    <row r="2987" spans="3:36" x14ac:dyDescent="0.25">
      <c r="C2987" t="s">
        <v>48</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x14ac:dyDescent="0.25">
      <c r="C2988" t="s">
        <v>818</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x14ac:dyDescent="0.25">
      <c r="C2989" t="s">
        <v>833</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57</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820</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821</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35</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33</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825</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x14ac:dyDescent="0.25">
      <c r="C2996" t="s">
        <v>982</v>
      </c>
    </row>
    <row r="2997" spans="3:36" x14ac:dyDescent="0.25">
      <c r="C2997" t="s">
        <v>982</v>
      </c>
    </row>
    <row r="2998" spans="3:36" x14ac:dyDescent="0.25">
      <c r="C2998" t="s">
        <v>992</v>
      </c>
    </row>
    <row r="2999" spans="3:36" x14ac:dyDescent="0.25">
      <c r="C2999" t="s">
        <v>46</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x14ac:dyDescent="0.25">
      <c r="C3000" t="s">
        <v>47</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993</v>
      </c>
    </row>
    <row r="3001" spans="3:36" x14ac:dyDescent="0.25">
      <c r="C3001" t="s">
        <v>36</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834</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835</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35</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836</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994</v>
      </c>
    </row>
    <row r="3006" spans="3:36" x14ac:dyDescent="0.25">
      <c r="C3006" t="s">
        <v>837</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838</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995</v>
      </c>
    </row>
    <row r="3008" spans="3:36" x14ac:dyDescent="0.25">
      <c r="C3008" t="s">
        <v>48</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996</v>
      </c>
    </row>
    <row r="3010" spans="3:36" x14ac:dyDescent="0.25">
      <c r="C3010" t="s">
        <v>46</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x14ac:dyDescent="0.25">
      <c r="C3011" t="s">
        <v>47</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993</v>
      </c>
    </row>
    <row r="3012" spans="3:36" x14ac:dyDescent="0.25">
      <c r="C3012" t="s">
        <v>36</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834</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835</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35</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x14ac:dyDescent="0.25">
      <c r="C3016" t="s">
        <v>836</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994</v>
      </c>
    </row>
    <row r="3017" spans="3:36" x14ac:dyDescent="0.25">
      <c r="C3017" t="s">
        <v>837</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838</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995</v>
      </c>
    </row>
    <row r="3019" spans="3:36" x14ac:dyDescent="0.25">
      <c r="C3019" t="s">
        <v>48</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982</v>
      </c>
    </row>
    <row r="3021" spans="3:36" x14ac:dyDescent="0.25">
      <c r="C3021" t="s">
        <v>839</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x14ac:dyDescent="0.25">
      <c r="C3022" t="s">
        <v>840</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841</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x14ac:dyDescent="0.25">
      <c r="C3024" t="s">
        <v>842</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x14ac:dyDescent="0.25">
      <c r="C3025" t="s">
        <v>843</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982</v>
      </c>
    </row>
    <row r="3027" spans="3:36" x14ac:dyDescent="0.25">
      <c r="C3027" t="s">
        <v>997</v>
      </c>
    </row>
    <row r="3028" spans="3:36" x14ac:dyDescent="0.25">
      <c r="C3028" t="s">
        <v>998</v>
      </c>
    </row>
    <row r="3029" spans="3:36" x14ac:dyDescent="0.25">
      <c r="C3029" t="s">
        <v>844</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x14ac:dyDescent="0.25">
      <c r="C3030" t="s">
        <v>845</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999</v>
      </c>
    </row>
    <row r="3031" spans="3:36" x14ac:dyDescent="0.25">
      <c r="C3031" t="s">
        <v>846</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1132</v>
      </c>
    </row>
    <row r="3032" spans="3:36" x14ac:dyDescent="0.25">
      <c r="C3032" t="s">
        <v>847</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825</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x14ac:dyDescent="0.25">
      <c r="C3034" t="s">
        <v>1000</v>
      </c>
    </row>
    <row r="3035" spans="3:36" x14ac:dyDescent="0.25">
      <c r="C3035" t="s">
        <v>848</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x14ac:dyDescent="0.25">
      <c r="C3036" t="s">
        <v>849</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999</v>
      </c>
    </row>
    <row r="3037" spans="3:36" x14ac:dyDescent="0.25">
      <c r="C3037" t="s">
        <v>850</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1133</v>
      </c>
    </row>
    <row r="3038" spans="3:36" x14ac:dyDescent="0.25">
      <c r="C3038" t="s">
        <v>851</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825</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x14ac:dyDescent="0.25">
      <c r="C3040" t="s">
        <v>982</v>
      </c>
    </row>
    <row r="3041" spans="3:36" x14ac:dyDescent="0.25">
      <c r="C3041" t="s">
        <v>852</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x14ac:dyDescent="0.25">
      <c r="C3042" t="s">
        <v>853</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x14ac:dyDescent="0.25">
      <c r="C3043" t="s">
        <v>982</v>
      </c>
    </row>
    <row r="3044" spans="3:36" x14ac:dyDescent="0.25">
      <c r="C3044" t="s">
        <v>1002</v>
      </c>
    </row>
    <row r="3045" spans="3:36" x14ac:dyDescent="0.25">
      <c r="C3045" t="s">
        <v>854</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x14ac:dyDescent="0.25">
      <c r="C3046" t="s">
        <v>855</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999</v>
      </c>
    </row>
    <row r="3047" spans="3:36" x14ac:dyDescent="0.25">
      <c r="C3047" t="s">
        <v>856</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1134</v>
      </c>
    </row>
    <row r="3048" spans="3:36" x14ac:dyDescent="0.25">
      <c r="C3048" t="s">
        <v>857</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825</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x14ac:dyDescent="0.25">
      <c r="C3050" t="s">
        <v>982</v>
      </c>
    </row>
    <row r="3051" spans="3:36" x14ac:dyDescent="0.25">
      <c r="C3051" t="s">
        <v>1135</v>
      </c>
    </row>
    <row r="3052" spans="3:36" x14ac:dyDescent="0.25">
      <c r="C3052" t="s">
        <v>1003</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982</v>
      </c>
    </row>
    <row r="3055" spans="3:36" x14ac:dyDescent="0.25">
      <c r="C3055" t="s">
        <v>1004</v>
      </c>
    </row>
    <row r="3056" spans="3:36" x14ac:dyDescent="0.25">
      <c r="C3056" t="s">
        <v>981</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x14ac:dyDescent="0.25">
      <c r="C3057" t="s">
        <v>816</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x14ac:dyDescent="0.25">
      <c r="C3058" t="s">
        <v>982</v>
      </c>
    </row>
    <row r="3059" spans="1:36" x14ac:dyDescent="0.25">
      <c r="C3059" t="s">
        <v>983</v>
      </c>
    </row>
    <row r="3060" spans="1:36" x14ac:dyDescent="0.25">
      <c r="A3060" s="94" t="s">
        <v>108</v>
      </c>
      <c r="B3060" t="s">
        <v>762</v>
      </c>
      <c r="C3060" t="s">
        <v>48</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x14ac:dyDescent="0.25">
      <c r="A3061" s="94" t="s">
        <v>108</v>
      </c>
      <c r="C3061" t="s">
        <v>817</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x14ac:dyDescent="0.25">
      <c r="A3062" s="94" t="s">
        <v>108</v>
      </c>
      <c r="C3062" t="s">
        <v>818</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x14ac:dyDescent="0.25">
      <c r="A3063" s="94" t="s">
        <v>108</v>
      </c>
      <c r="B3063" t="s">
        <v>764</v>
      </c>
      <c r="C3063" t="s">
        <v>819</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x14ac:dyDescent="0.25">
      <c r="A3064" s="94" t="s">
        <v>108</v>
      </c>
      <c r="B3064" t="s">
        <v>763</v>
      </c>
      <c r="C3064" t="s">
        <v>833</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94" t="s">
        <v>108</v>
      </c>
      <c r="B3065" t="s">
        <v>973</v>
      </c>
      <c r="C3065" t="s">
        <v>57</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94" t="s">
        <v>108</v>
      </c>
      <c r="B3066" t="s">
        <v>765</v>
      </c>
      <c r="C3066" t="s">
        <v>820</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94" t="s">
        <v>108</v>
      </c>
      <c r="B3067" t="s">
        <v>974</v>
      </c>
      <c r="C3067" t="s">
        <v>821</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x14ac:dyDescent="0.25">
      <c r="A3068" s="94" t="s">
        <v>108</v>
      </c>
      <c r="B3068" t="s">
        <v>765</v>
      </c>
      <c r="C3068" t="s">
        <v>35</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94" t="s">
        <v>108</v>
      </c>
      <c r="B3069" t="s">
        <v>1997</v>
      </c>
      <c r="C3069" t="s">
        <v>33</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x14ac:dyDescent="0.25">
      <c r="A3070" s="94" t="s">
        <v>108</v>
      </c>
      <c r="B3070" t="s">
        <v>979</v>
      </c>
      <c r="C3070" t="s">
        <v>822</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94" t="s">
        <v>108</v>
      </c>
      <c r="B3071" t="s">
        <v>50</v>
      </c>
      <c r="C3071" t="s">
        <v>823</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825</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x14ac:dyDescent="0.25">
      <c r="C3073" t="s">
        <v>982</v>
      </c>
    </row>
    <row r="3074" spans="3:36" x14ac:dyDescent="0.25">
      <c r="C3074" t="s">
        <v>1005</v>
      </c>
    </row>
    <row r="3075" spans="3:36" x14ac:dyDescent="0.25">
      <c r="C3075" t="s">
        <v>48</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817</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x14ac:dyDescent="0.25">
      <c r="C3077" t="s">
        <v>818</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x14ac:dyDescent="0.25">
      <c r="C3078" t="s">
        <v>833</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57</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820</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821</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35</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33</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822</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823</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982</v>
      </c>
    </row>
    <row r="3087" spans="3:36" x14ac:dyDescent="0.25">
      <c r="C3087" t="s">
        <v>1012</v>
      </c>
    </row>
    <row r="3088" spans="3:36" x14ac:dyDescent="0.25">
      <c r="C3088" t="s">
        <v>982</v>
      </c>
    </row>
    <row r="3089" spans="3:36" x14ac:dyDescent="0.25">
      <c r="C3089" t="s">
        <v>1013</v>
      </c>
    </row>
    <row r="3090" spans="3:36" x14ac:dyDescent="0.25">
      <c r="C3090" t="s">
        <v>863</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x14ac:dyDescent="0.25">
      <c r="C3091" t="s">
        <v>864</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x14ac:dyDescent="0.25">
      <c r="C3092" t="s">
        <v>865</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x14ac:dyDescent="0.25">
      <c r="C3093" t="s">
        <v>866</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x14ac:dyDescent="0.25">
      <c r="C3094" t="s">
        <v>867</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x14ac:dyDescent="0.25">
      <c r="C3095" t="s">
        <v>868</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x14ac:dyDescent="0.25">
      <c r="C3096" t="s">
        <v>869</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x14ac:dyDescent="0.25">
      <c r="C3097" t="s">
        <v>870</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871</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x14ac:dyDescent="0.25">
      <c r="C3099" t="s">
        <v>1014</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x14ac:dyDescent="0.25">
      <c r="C3100" t="s">
        <v>1015</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1016</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872</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x14ac:dyDescent="0.25">
      <c r="C3103" t="s">
        <v>873</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x14ac:dyDescent="0.25">
      <c r="C3104" t="s">
        <v>982</v>
      </c>
    </row>
    <row r="3105" spans="3:36" x14ac:dyDescent="0.25">
      <c r="C3105" t="s">
        <v>984</v>
      </c>
    </row>
    <row r="3106" spans="3:36" x14ac:dyDescent="0.25">
      <c r="C3106" t="s">
        <v>982</v>
      </c>
    </row>
    <row r="3107" spans="3:36" x14ac:dyDescent="0.25">
      <c r="C3107" t="s">
        <v>1017</v>
      </c>
    </row>
    <row r="3108" spans="3:36" x14ac:dyDescent="0.25">
      <c r="C3108" t="s">
        <v>952</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x14ac:dyDescent="0.25">
      <c r="C3109" t="s">
        <v>953</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x14ac:dyDescent="0.25">
      <c r="C3110" t="s">
        <v>954</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x14ac:dyDescent="0.25">
      <c r="C3111" t="s">
        <v>955</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x14ac:dyDescent="0.25">
      <c r="C3112" t="s">
        <v>956</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x14ac:dyDescent="0.25">
      <c r="C3113" t="s">
        <v>1118</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x14ac:dyDescent="0.25">
      <c r="C3114" t="s">
        <v>982</v>
      </c>
    </row>
    <row r="3115" spans="3:36" x14ac:dyDescent="0.25">
      <c r="C3115" t="s">
        <v>985</v>
      </c>
    </row>
    <row r="3116" spans="3:36" x14ac:dyDescent="0.25">
      <c r="C3116" t="s">
        <v>1119</v>
      </c>
    </row>
    <row r="3117" spans="3:36" x14ac:dyDescent="0.25">
      <c r="C3117" t="s">
        <v>63</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x14ac:dyDescent="0.25">
      <c r="C3118" t="s">
        <v>827</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x14ac:dyDescent="0.25">
      <c r="C3119" t="s">
        <v>831</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x14ac:dyDescent="0.25">
      <c r="C3120" t="s">
        <v>1120</v>
      </c>
    </row>
    <row r="3121" spans="3:36" x14ac:dyDescent="0.25">
      <c r="C3121" t="s">
        <v>63</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x14ac:dyDescent="0.25">
      <c r="C3122" t="s">
        <v>827</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x14ac:dyDescent="0.25">
      <c r="C3123" t="s">
        <v>1121</v>
      </c>
    </row>
    <row r="3124" spans="3:36" x14ac:dyDescent="0.25">
      <c r="C3124" t="s">
        <v>63</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x14ac:dyDescent="0.25">
      <c r="C3125" t="s">
        <v>827</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x14ac:dyDescent="0.25">
      <c r="C3126" t="s">
        <v>1122</v>
      </c>
    </row>
    <row r="3127" spans="3:36" x14ac:dyDescent="0.25">
      <c r="C3127" t="s">
        <v>63</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x14ac:dyDescent="0.25">
      <c r="C3128" t="s">
        <v>1123</v>
      </c>
    </row>
    <row r="3129" spans="3:36" x14ac:dyDescent="0.25">
      <c r="C3129" t="s">
        <v>63</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x14ac:dyDescent="0.25">
      <c r="C3130" t="s">
        <v>827</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x14ac:dyDescent="0.25">
      <c r="C3131" t="s">
        <v>829</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x14ac:dyDescent="0.25">
      <c r="C3132" t="s">
        <v>1124</v>
      </c>
    </row>
    <row r="3133" spans="3:36" x14ac:dyDescent="0.25">
      <c r="C3133" t="s">
        <v>830</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x14ac:dyDescent="0.25">
      <c r="C3134" t="s">
        <v>989</v>
      </c>
    </row>
    <row r="3135" spans="3:36" x14ac:dyDescent="0.25">
      <c r="C3135" t="s">
        <v>63</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x14ac:dyDescent="0.25">
      <c r="C3136" t="s">
        <v>827</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x14ac:dyDescent="0.25">
      <c r="C3137" t="s">
        <v>831</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x14ac:dyDescent="0.25">
      <c r="C3138" t="s">
        <v>829</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x14ac:dyDescent="0.25">
      <c r="C3139" t="s">
        <v>830</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x14ac:dyDescent="0.25">
      <c r="C3140" t="s">
        <v>825</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x14ac:dyDescent="0.25">
      <c r="C3141" t="s">
        <v>982</v>
      </c>
    </row>
    <row r="3142" spans="3:36" x14ac:dyDescent="0.25">
      <c r="C3142" t="s">
        <v>990</v>
      </c>
    </row>
    <row r="3143" spans="3:36" x14ac:dyDescent="0.25">
      <c r="C3143" t="s">
        <v>982</v>
      </c>
    </row>
    <row r="3144" spans="3:36" x14ac:dyDescent="0.25">
      <c r="C3144" t="s">
        <v>991</v>
      </c>
    </row>
    <row r="3145" spans="3:36" x14ac:dyDescent="0.25">
      <c r="C3145" t="s">
        <v>48</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x14ac:dyDescent="0.25">
      <c r="C3146" t="s">
        <v>818</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x14ac:dyDescent="0.25">
      <c r="C3147" t="s">
        <v>833</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57</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820</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821</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35</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33</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825</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x14ac:dyDescent="0.25">
      <c r="C3154" t="s">
        <v>982</v>
      </c>
    </row>
    <row r="3155" spans="3:36" x14ac:dyDescent="0.25">
      <c r="C3155" t="s">
        <v>982</v>
      </c>
    </row>
    <row r="3156" spans="3:36" x14ac:dyDescent="0.25">
      <c r="C3156" t="s">
        <v>992</v>
      </c>
    </row>
    <row r="3157" spans="3:36" x14ac:dyDescent="0.25">
      <c r="C3157" t="s">
        <v>46</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x14ac:dyDescent="0.25">
      <c r="C3158" t="s">
        <v>47</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993</v>
      </c>
    </row>
    <row r="3159" spans="3:36" x14ac:dyDescent="0.25">
      <c r="C3159" t="s">
        <v>36</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834</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835</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35</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836</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994</v>
      </c>
    </row>
    <row r="3164" spans="3:36" x14ac:dyDescent="0.25">
      <c r="C3164" t="s">
        <v>837</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838</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995</v>
      </c>
    </row>
    <row r="3166" spans="3:36" x14ac:dyDescent="0.25">
      <c r="C3166" t="s">
        <v>48</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996</v>
      </c>
    </row>
    <row r="3168" spans="3:36" x14ac:dyDescent="0.25">
      <c r="C3168" t="s">
        <v>46</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x14ac:dyDescent="0.25">
      <c r="C3169" t="s">
        <v>47</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993</v>
      </c>
    </row>
    <row r="3170" spans="3:36" x14ac:dyDescent="0.25">
      <c r="C3170" t="s">
        <v>36</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834</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835</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35</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x14ac:dyDescent="0.25">
      <c r="C3174" t="s">
        <v>836</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994</v>
      </c>
    </row>
    <row r="3175" spans="3:36" x14ac:dyDescent="0.25">
      <c r="C3175" t="s">
        <v>837</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838</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995</v>
      </c>
    </row>
    <row r="3177" spans="3:36" x14ac:dyDescent="0.25">
      <c r="C3177" t="s">
        <v>48</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982</v>
      </c>
    </row>
    <row r="3179" spans="3:36" x14ac:dyDescent="0.25">
      <c r="C3179" t="s">
        <v>839</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x14ac:dyDescent="0.25">
      <c r="C3180" t="s">
        <v>840</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841</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x14ac:dyDescent="0.25">
      <c r="C3182" t="s">
        <v>842</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x14ac:dyDescent="0.25">
      <c r="C3183" t="s">
        <v>843</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982</v>
      </c>
    </row>
    <row r="3185" spans="3:36" x14ac:dyDescent="0.25">
      <c r="C3185" t="s">
        <v>997</v>
      </c>
    </row>
    <row r="3186" spans="3:36" x14ac:dyDescent="0.25">
      <c r="C3186" t="s">
        <v>998</v>
      </c>
    </row>
    <row r="3187" spans="3:36" x14ac:dyDescent="0.25">
      <c r="C3187" t="s">
        <v>844</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845</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999</v>
      </c>
    </row>
    <row r="3189" spans="3:36" x14ac:dyDescent="0.25">
      <c r="C3189" t="s">
        <v>846</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995</v>
      </c>
    </row>
    <row r="3190" spans="3:36" x14ac:dyDescent="0.25">
      <c r="C3190" t="s">
        <v>847</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825</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1000</v>
      </c>
    </row>
    <row r="3193" spans="3:36" x14ac:dyDescent="0.25">
      <c r="C3193" t="s">
        <v>848</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849</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999</v>
      </c>
    </row>
    <row r="3195" spans="3:36" x14ac:dyDescent="0.25">
      <c r="C3195" t="s">
        <v>850</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995</v>
      </c>
    </row>
    <row r="3196" spans="3:36" x14ac:dyDescent="0.25">
      <c r="C3196" t="s">
        <v>851</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825</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982</v>
      </c>
    </row>
    <row r="3199" spans="3:36" x14ac:dyDescent="0.25">
      <c r="C3199" t="s">
        <v>852</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853</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982</v>
      </c>
    </row>
    <row r="3202" spans="3:36" x14ac:dyDescent="0.25">
      <c r="C3202" t="s">
        <v>1002</v>
      </c>
    </row>
    <row r="3203" spans="3:36" x14ac:dyDescent="0.25">
      <c r="C3203" t="s">
        <v>854</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855</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999</v>
      </c>
    </row>
    <row r="3205" spans="3:36" x14ac:dyDescent="0.25">
      <c r="C3205" t="s">
        <v>856</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995</v>
      </c>
    </row>
    <row r="3206" spans="3:36" x14ac:dyDescent="0.25">
      <c r="C3206" t="s">
        <v>857</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825</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982</v>
      </c>
    </row>
    <row r="3209" spans="3:36" x14ac:dyDescent="0.25">
      <c r="C3209" t="s">
        <v>1136</v>
      </c>
    </row>
    <row r="3210" spans="3:36" x14ac:dyDescent="0.25">
      <c r="C3210" t="s">
        <v>1003</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982</v>
      </c>
    </row>
    <row r="3213" spans="3:36" x14ac:dyDescent="0.25">
      <c r="C3213" t="s">
        <v>1004</v>
      </c>
    </row>
    <row r="3214" spans="3:36" x14ac:dyDescent="0.25">
      <c r="C3214" t="s">
        <v>981</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x14ac:dyDescent="0.25">
      <c r="C3215" t="s">
        <v>816</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x14ac:dyDescent="0.25">
      <c r="C3216" t="s">
        <v>982</v>
      </c>
    </row>
    <row r="3217" spans="1:36" x14ac:dyDescent="0.25">
      <c r="C3217" t="s">
        <v>983</v>
      </c>
    </row>
    <row r="3218" spans="1:36" x14ac:dyDescent="0.25">
      <c r="A3218" t="s">
        <v>97</v>
      </c>
      <c r="B3218" t="s">
        <v>762</v>
      </c>
      <c r="C3218" t="s">
        <v>48</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x14ac:dyDescent="0.25">
      <c r="A3219" t="s">
        <v>97</v>
      </c>
      <c r="C3219" t="s">
        <v>817</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x14ac:dyDescent="0.25">
      <c r="A3220" t="s">
        <v>97</v>
      </c>
      <c r="C3220" t="s">
        <v>818</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x14ac:dyDescent="0.25">
      <c r="A3221" t="s">
        <v>97</v>
      </c>
      <c r="B3221" t="s">
        <v>764</v>
      </c>
      <c r="C3221" t="s">
        <v>819</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x14ac:dyDescent="0.25">
      <c r="A3222" t="s">
        <v>97</v>
      </c>
      <c r="B3222" t="s">
        <v>763</v>
      </c>
      <c r="C3222" t="s">
        <v>833</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97</v>
      </c>
      <c r="B3223" t="s">
        <v>973</v>
      </c>
      <c r="C3223" t="s">
        <v>57</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97</v>
      </c>
      <c r="B3224" t="s">
        <v>765</v>
      </c>
      <c r="C3224" t="s">
        <v>820</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x14ac:dyDescent="0.25">
      <c r="A3225" t="s">
        <v>97</v>
      </c>
      <c r="B3225" t="s">
        <v>974</v>
      </c>
      <c r="C3225" t="s">
        <v>821</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x14ac:dyDescent="0.25">
      <c r="A3226" t="s">
        <v>97</v>
      </c>
      <c r="B3226" t="s">
        <v>1997</v>
      </c>
      <c r="C3226" t="s">
        <v>33</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x14ac:dyDescent="0.25">
      <c r="A3227" t="s">
        <v>97</v>
      </c>
      <c r="B3227" t="s">
        <v>979</v>
      </c>
      <c r="C3227" t="s">
        <v>822</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97</v>
      </c>
      <c r="B3228" t="s">
        <v>50</v>
      </c>
      <c r="C3228" t="s">
        <v>823</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x14ac:dyDescent="0.25">
      <c r="A3229" t="s">
        <v>97</v>
      </c>
      <c r="B3229" t="s">
        <v>50</v>
      </c>
      <c r="C3229" t="s">
        <v>824</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825</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x14ac:dyDescent="0.25">
      <c r="C3231" t="s">
        <v>982</v>
      </c>
    </row>
    <row r="3232" spans="1:36" x14ac:dyDescent="0.25">
      <c r="C3232" t="s">
        <v>1005</v>
      </c>
    </row>
    <row r="3233" spans="3:36" x14ac:dyDescent="0.25">
      <c r="C3233" t="s">
        <v>48</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x14ac:dyDescent="0.25">
      <c r="C3234" t="s">
        <v>817</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x14ac:dyDescent="0.25">
      <c r="C3235" t="s">
        <v>818</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x14ac:dyDescent="0.25">
      <c r="C3236" t="s">
        <v>833</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57</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820</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x14ac:dyDescent="0.25">
      <c r="C3239" t="s">
        <v>821</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33</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822</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823</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x14ac:dyDescent="0.25">
      <c r="C3243" t="s">
        <v>824</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982</v>
      </c>
    </row>
    <row r="3245" spans="3:36" x14ac:dyDescent="0.25">
      <c r="C3245" t="s">
        <v>1012</v>
      </c>
    </row>
    <row r="3246" spans="3:36" x14ac:dyDescent="0.25">
      <c r="C3246" t="s">
        <v>982</v>
      </c>
    </row>
    <row r="3247" spans="3:36" x14ac:dyDescent="0.25">
      <c r="C3247" t="s">
        <v>1013</v>
      </c>
    </row>
    <row r="3248" spans="3:36" x14ac:dyDescent="0.25">
      <c r="C3248" t="s">
        <v>863</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864</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x14ac:dyDescent="0.25">
      <c r="C3250" t="s">
        <v>865</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x14ac:dyDescent="0.25">
      <c r="C3251" t="s">
        <v>866</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x14ac:dyDescent="0.25">
      <c r="C3252" t="s">
        <v>867</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x14ac:dyDescent="0.25">
      <c r="C3253" t="s">
        <v>868</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869</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x14ac:dyDescent="0.25">
      <c r="C3255" t="s">
        <v>870</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x14ac:dyDescent="0.25">
      <c r="C3256" t="s">
        <v>871</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x14ac:dyDescent="0.25">
      <c r="C3257" t="s">
        <v>1014</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x14ac:dyDescent="0.25">
      <c r="C3258" t="s">
        <v>1015</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1016</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x14ac:dyDescent="0.25">
      <c r="C3260" t="s">
        <v>872</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x14ac:dyDescent="0.25">
      <c r="C3261" t="s">
        <v>873</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x14ac:dyDescent="0.25">
      <c r="C3262" t="s">
        <v>982</v>
      </c>
    </row>
    <row r="3263" spans="3:36" x14ac:dyDescent="0.25">
      <c r="C3263" t="s">
        <v>984</v>
      </c>
    </row>
    <row r="3264" spans="3:36" x14ac:dyDescent="0.25">
      <c r="C3264" t="s">
        <v>982</v>
      </c>
    </row>
    <row r="3265" spans="3:36" x14ac:dyDescent="0.25">
      <c r="C3265" t="s">
        <v>1017</v>
      </c>
    </row>
    <row r="3266" spans="3:36" x14ac:dyDescent="0.25">
      <c r="C3266" t="s">
        <v>952</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x14ac:dyDescent="0.25">
      <c r="C3267" t="s">
        <v>953</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x14ac:dyDescent="0.25">
      <c r="C3268" t="s">
        <v>954</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x14ac:dyDescent="0.25">
      <c r="C3269" t="s">
        <v>955</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x14ac:dyDescent="0.25">
      <c r="C3270" t="s">
        <v>956</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x14ac:dyDescent="0.25">
      <c r="C3271" t="s">
        <v>1118</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x14ac:dyDescent="0.25">
      <c r="C3272" t="s">
        <v>982</v>
      </c>
    </row>
    <row r="3273" spans="3:36" x14ac:dyDescent="0.25">
      <c r="C3273" t="s">
        <v>985</v>
      </c>
    </row>
    <row r="3274" spans="3:36" x14ac:dyDescent="0.25">
      <c r="C3274" t="s">
        <v>1119</v>
      </c>
    </row>
    <row r="3275" spans="3:36" x14ac:dyDescent="0.25">
      <c r="C3275" t="s">
        <v>63</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x14ac:dyDescent="0.25">
      <c r="C3276" t="s">
        <v>827</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x14ac:dyDescent="0.2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x14ac:dyDescent="0.25">
      <c r="C3278" t="s">
        <v>828</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x14ac:dyDescent="0.25">
      <c r="C3279" t="s">
        <v>831</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x14ac:dyDescent="0.25">
      <c r="C3280" t="s">
        <v>1120</v>
      </c>
    </row>
    <row r="3281" spans="3:36" x14ac:dyDescent="0.25">
      <c r="C3281" t="s">
        <v>63</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x14ac:dyDescent="0.25">
      <c r="C3282" t="s">
        <v>827</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x14ac:dyDescent="0.25">
      <c r="C3283" t="s">
        <v>1121</v>
      </c>
    </row>
    <row r="3284" spans="3:36" x14ac:dyDescent="0.25">
      <c r="C3284" t="s">
        <v>63</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x14ac:dyDescent="0.25">
      <c r="C3285" t="s">
        <v>827</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x14ac:dyDescent="0.25">
      <c r="C3286" t="s">
        <v>828</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x14ac:dyDescent="0.25">
      <c r="C3287" t="s">
        <v>829</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x14ac:dyDescent="0.25">
      <c r="C3288" t="s">
        <v>1122</v>
      </c>
    </row>
    <row r="3289" spans="3:36" x14ac:dyDescent="0.25">
      <c r="C3289" t="s">
        <v>63</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x14ac:dyDescent="0.25">
      <c r="C3290" t="s">
        <v>1123</v>
      </c>
    </row>
    <row r="3291" spans="3:36" x14ac:dyDescent="0.25">
      <c r="C3291" t="s">
        <v>827</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x14ac:dyDescent="0.25">
      <c r="C3292" t="s">
        <v>1124</v>
      </c>
    </row>
    <row r="3293" spans="3:36" x14ac:dyDescent="0.25">
      <c r="C3293" t="s">
        <v>830</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x14ac:dyDescent="0.25">
      <c r="C3294" t="s">
        <v>989</v>
      </c>
    </row>
    <row r="3295" spans="3:36" x14ac:dyDescent="0.25">
      <c r="C3295" t="s">
        <v>63</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x14ac:dyDescent="0.25">
      <c r="C3296" t="s">
        <v>827</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x14ac:dyDescent="0.2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x14ac:dyDescent="0.25">
      <c r="C3298" t="s">
        <v>828</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x14ac:dyDescent="0.25">
      <c r="C3299" t="s">
        <v>831</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x14ac:dyDescent="0.25">
      <c r="C3300" t="s">
        <v>829</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x14ac:dyDescent="0.25">
      <c r="C3301" t="s">
        <v>830</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x14ac:dyDescent="0.25">
      <c r="C3302" t="s">
        <v>825</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x14ac:dyDescent="0.25">
      <c r="C3303" t="s">
        <v>982</v>
      </c>
    </row>
    <row r="3304" spans="3:36" x14ac:dyDescent="0.25">
      <c r="C3304" t="s">
        <v>990</v>
      </c>
    </row>
    <row r="3305" spans="3:36" x14ac:dyDescent="0.25">
      <c r="C3305" t="s">
        <v>982</v>
      </c>
    </row>
    <row r="3306" spans="3:36" x14ac:dyDescent="0.25">
      <c r="C3306" t="s">
        <v>991</v>
      </c>
    </row>
    <row r="3307" spans="3:36" x14ac:dyDescent="0.25">
      <c r="C3307" t="s">
        <v>48</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x14ac:dyDescent="0.25">
      <c r="C3308" t="s">
        <v>818</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x14ac:dyDescent="0.25">
      <c r="C3309" t="s">
        <v>833</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57</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820</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821</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35</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33</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825</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x14ac:dyDescent="0.25">
      <c r="C3316" t="s">
        <v>982</v>
      </c>
    </row>
    <row r="3317" spans="3:36" x14ac:dyDescent="0.25">
      <c r="C3317" t="s">
        <v>982</v>
      </c>
    </row>
    <row r="3318" spans="3:36" x14ac:dyDescent="0.25">
      <c r="C3318" t="s">
        <v>992</v>
      </c>
    </row>
    <row r="3319" spans="3:36" x14ac:dyDescent="0.25">
      <c r="C3319" t="s">
        <v>46</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x14ac:dyDescent="0.25">
      <c r="C3320" t="s">
        <v>47</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993</v>
      </c>
    </row>
    <row r="3321" spans="3:36" x14ac:dyDescent="0.25">
      <c r="C3321" t="s">
        <v>36</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834</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835</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35</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836</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994</v>
      </c>
    </row>
    <row r="3326" spans="3:36" x14ac:dyDescent="0.25">
      <c r="C3326" t="s">
        <v>837</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838</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995</v>
      </c>
    </row>
    <row r="3328" spans="3:36" x14ac:dyDescent="0.25">
      <c r="C3328" t="s">
        <v>48</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996</v>
      </c>
    </row>
    <row r="3330" spans="3:36" x14ac:dyDescent="0.25">
      <c r="C3330" t="s">
        <v>46</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x14ac:dyDescent="0.25">
      <c r="C3331" t="s">
        <v>47</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993</v>
      </c>
    </row>
    <row r="3332" spans="3:36" x14ac:dyDescent="0.25">
      <c r="C3332" t="s">
        <v>36</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834</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835</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35</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x14ac:dyDescent="0.25">
      <c r="C3336" t="s">
        <v>836</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994</v>
      </c>
    </row>
    <row r="3337" spans="3:36" x14ac:dyDescent="0.25">
      <c r="C3337" t="s">
        <v>837</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838</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995</v>
      </c>
    </row>
    <row r="3339" spans="3:36" x14ac:dyDescent="0.25">
      <c r="C3339" t="s">
        <v>48</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982</v>
      </c>
    </row>
    <row r="3341" spans="3:36" x14ac:dyDescent="0.25">
      <c r="C3341" t="s">
        <v>839</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x14ac:dyDescent="0.25">
      <c r="C3342" t="s">
        <v>840</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x14ac:dyDescent="0.25">
      <c r="C3343" t="s">
        <v>841</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x14ac:dyDescent="0.25">
      <c r="C3344" t="s">
        <v>842</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x14ac:dyDescent="0.25">
      <c r="C3345" t="s">
        <v>843</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x14ac:dyDescent="0.25">
      <c r="C3346" t="s">
        <v>982</v>
      </c>
    </row>
    <row r="3347" spans="3:36" x14ac:dyDescent="0.25">
      <c r="C3347" t="s">
        <v>997</v>
      </c>
    </row>
    <row r="3348" spans="3:36" x14ac:dyDescent="0.25">
      <c r="C3348" t="s">
        <v>998</v>
      </c>
    </row>
    <row r="3349" spans="3:36" x14ac:dyDescent="0.25">
      <c r="C3349" t="s">
        <v>844</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x14ac:dyDescent="0.25">
      <c r="C3350" t="s">
        <v>845</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999</v>
      </c>
    </row>
    <row r="3351" spans="3:36" x14ac:dyDescent="0.25">
      <c r="C3351" t="s">
        <v>846</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1137</v>
      </c>
    </row>
    <row r="3352" spans="3:36" x14ac:dyDescent="0.25">
      <c r="C3352" t="s">
        <v>847</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825</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x14ac:dyDescent="0.25">
      <c r="C3354" t="s">
        <v>1000</v>
      </c>
    </row>
    <row r="3355" spans="3:36" x14ac:dyDescent="0.25">
      <c r="C3355" t="s">
        <v>848</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x14ac:dyDescent="0.25">
      <c r="C3356" t="s">
        <v>849</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999</v>
      </c>
    </row>
    <row r="3357" spans="3:36" x14ac:dyDescent="0.25">
      <c r="C3357" t="s">
        <v>850</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1138</v>
      </c>
    </row>
    <row r="3358" spans="3:36" x14ac:dyDescent="0.25">
      <c r="C3358" t="s">
        <v>851</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825</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x14ac:dyDescent="0.25">
      <c r="C3360" t="s">
        <v>982</v>
      </c>
    </row>
    <row r="3361" spans="3:36" x14ac:dyDescent="0.25">
      <c r="C3361" t="s">
        <v>852</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x14ac:dyDescent="0.25">
      <c r="C3362" t="s">
        <v>853</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x14ac:dyDescent="0.25">
      <c r="C3363" t="s">
        <v>982</v>
      </c>
    </row>
    <row r="3364" spans="3:36" x14ac:dyDescent="0.25">
      <c r="C3364" t="s">
        <v>1002</v>
      </c>
    </row>
    <row r="3365" spans="3:36" x14ac:dyDescent="0.25">
      <c r="C3365" t="s">
        <v>854</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x14ac:dyDescent="0.25">
      <c r="C3366" t="s">
        <v>855</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999</v>
      </c>
    </row>
    <row r="3367" spans="3:36" x14ac:dyDescent="0.25">
      <c r="C3367" t="s">
        <v>856</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995</v>
      </c>
    </row>
    <row r="3368" spans="3:36" x14ac:dyDescent="0.25">
      <c r="C3368" t="s">
        <v>857</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825</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x14ac:dyDescent="0.25">
      <c r="C3370" t="s">
        <v>982</v>
      </c>
    </row>
    <row r="3371" spans="3:36" x14ac:dyDescent="0.25">
      <c r="C3371" t="s">
        <v>1139</v>
      </c>
    </row>
    <row r="3372" spans="3:36" x14ac:dyDescent="0.25">
      <c r="C3372" t="s">
        <v>1003</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982</v>
      </c>
    </row>
    <row r="3375" spans="3:36" x14ac:dyDescent="0.25">
      <c r="C3375" t="s">
        <v>1004</v>
      </c>
    </row>
    <row r="3376" spans="3:36" x14ac:dyDescent="0.25">
      <c r="C3376" t="s">
        <v>981</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x14ac:dyDescent="0.25">
      <c r="C3377" t="s">
        <v>816</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x14ac:dyDescent="0.25">
      <c r="C3378" t="s">
        <v>982</v>
      </c>
    </row>
    <row r="3379" spans="1:36" x14ac:dyDescent="0.25">
      <c r="C3379" t="s">
        <v>983</v>
      </c>
    </row>
    <row r="3380" spans="1:36" x14ac:dyDescent="0.25">
      <c r="A3380" s="94" t="s">
        <v>101</v>
      </c>
      <c r="B3380" t="s">
        <v>762</v>
      </c>
      <c r="C3380" t="s">
        <v>48</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x14ac:dyDescent="0.25">
      <c r="A3381" s="94" t="s">
        <v>101</v>
      </c>
      <c r="C3381" t="s">
        <v>817</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x14ac:dyDescent="0.25">
      <c r="A3382" s="94" t="s">
        <v>101</v>
      </c>
      <c r="C3382" t="s">
        <v>818</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x14ac:dyDescent="0.25">
      <c r="A3383" s="94" t="s">
        <v>101</v>
      </c>
      <c r="B3383" t="s">
        <v>764</v>
      </c>
      <c r="C3383" t="s">
        <v>819</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x14ac:dyDescent="0.25">
      <c r="A3384" s="94" t="s">
        <v>101</v>
      </c>
      <c r="B3384" t="s">
        <v>763</v>
      </c>
      <c r="C3384" t="s">
        <v>833</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94" t="s">
        <v>101</v>
      </c>
      <c r="B3385" t="s">
        <v>973</v>
      </c>
      <c r="C3385" t="s">
        <v>57</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94" t="s">
        <v>101</v>
      </c>
      <c r="B3386" t="s">
        <v>765</v>
      </c>
      <c r="C3386" t="s">
        <v>820</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94" t="s">
        <v>101</v>
      </c>
      <c r="B3387" t="s">
        <v>974</v>
      </c>
      <c r="C3387" t="s">
        <v>821</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94" t="s">
        <v>101</v>
      </c>
      <c r="B3388" t="s">
        <v>1997</v>
      </c>
      <c r="C3388" t="s">
        <v>33</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x14ac:dyDescent="0.25">
      <c r="A3389" s="94" t="s">
        <v>101</v>
      </c>
      <c r="B3389" t="s">
        <v>979</v>
      </c>
      <c r="C3389" t="s">
        <v>822</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94" t="s">
        <v>101</v>
      </c>
      <c r="B3390" t="s">
        <v>50</v>
      </c>
      <c r="C3390" t="s">
        <v>823</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825</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x14ac:dyDescent="0.25">
      <c r="C3392" t="s">
        <v>982</v>
      </c>
    </row>
    <row r="3393" spans="3:36" x14ac:dyDescent="0.25">
      <c r="C3393" t="s">
        <v>1005</v>
      </c>
    </row>
    <row r="3394" spans="3:36" x14ac:dyDescent="0.25">
      <c r="C3394" t="s">
        <v>48</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x14ac:dyDescent="0.25">
      <c r="C3395" t="s">
        <v>817</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x14ac:dyDescent="0.25">
      <c r="C3396" t="s">
        <v>818</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x14ac:dyDescent="0.25">
      <c r="C3397" t="s">
        <v>833</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57</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820</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821</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33</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822</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823</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982</v>
      </c>
    </row>
    <row r="3405" spans="3:36" x14ac:dyDescent="0.25">
      <c r="C3405" t="s">
        <v>1012</v>
      </c>
    </row>
    <row r="3406" spans="3:36" x14ac:dyDescent="0.25">
      <c r="C3406" t="s">
        <v>982</v>
      </c>
    </row>
    <row r="3407" spans="3:36" x14ac:dyDescent="0.25">
      <c r="C3407" t="s">
        <v>1013</v>
      </c>
    </row>
    <row r="3408" spans="3:36" x14ac:dyDescent="0.25">
      <c r="C3408" t="s">
        <v>863</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x14ac:dyDescent="0.25">
      <c r="C3409" t="s">
        <v>864</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x14ac:dyDescent="0.25">
      <c r="C3410" t="s">
        <v>865</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x14ac:dyDescent="0.25">
      <c r="C3411" t="s">
        <v>866</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x14ac:dyDescent="0.25">
      <c r="C3412" t="s">
        <v>867</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x14ac:dyDescent="0.25">
      <c r="C3413" t="s">
        <v>868</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x14ac:dyDescent="0.25">
      <c r="C3414" t="s">
        <v>869</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x14ac:dyDescent="0.25">
      <c r="C3415" t="s">
        <v>870</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871</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1014</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x14ac:dyDescent="0.25">
      <c r="C3418" t="s">
        <v>1015</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1016</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872</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x14ac:dyDescent="0.25">
      <c r="C3421" t="s">
        <v>873</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x14ac:dyDescent="0.25">
      <c r="C3422" t="s">
        <v>982</v>
      </c>
    </row>
    <row r="3423" spans="3:36" x14ac:dyDescent="0.25">
      <c r="C3423" t="s">
        <v>984</v>
      </c>
    </row>
    <row r="3424" spans="3:36" x14ac:dyDescent="0.25">
      <c r="C3424" t="s">
        <v>982</v>
      </c>
    </row>
    <row r="3425" spans="3:36" x14ac:dyDescent="0.25">
      <c r="C3425" t="s">
        <v>1017</v>
      </c>
    </row>
    <row r="3426" spans="3:36" x14ac:dyDescent="0.25">
      <c r="C3426" t="s">
        <v>952</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x14ac:dyDescent="0.25">
      <c r="C3427" t="s">
        <v>953</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x14ac:dyDescent="0.25">
      <c r="C3428" t="s">
        <v>954</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x14ac:dyDescent="0.25">
      <c r="C3429" t="s">
        <v>955</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x14ac:dyDescent="0.25">
      <c r="C3430" t="s">
        <v>956</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x14ac:dyDescent="0.25">
      <c r="C3431" t="s">
        <v>1118</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x14ac:dyDescent="0.25">
      <c r="C3432" t="s">
        <v>982</v>
      </c>
    </row>
    <row r="3433" spans="3:36" x14ac:dyDescent="0.25">
      <c r="C3433" t="s">
        <v>985</v>
      </c>
    </row>
    <row r="3434" spans="3:36" x14ac:dyDescent="0.25">
      <c r="C3434" t="s">
        <v>1119</v>
      </c>
    </row>
    <row r="3435" spans="3:36" x14ac:dyDescent="0.25">
      <c r="C3435" t="s">
        <v>63</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x14ac:dyDescent="0.25">
      <c r="C3436" t="s">
        <v>827</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x14ac:dyDescent="0.25">
      <c r="C3437" t="s">
        <v>831</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x14ac:dyDescent="0.25">
      <c r="C3438" t="s">
        <v>1120</v>
      </c>
    </row>
    <row r="3439" spans="3:36" x14ac:dyDescent="0.25">
      <c r="C3439" t="s">
        <v>63</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x14ac:dyDescent="0.25">
      <c r="C3440" t="s">
        <v>1121</v>
      </c>
    </row>
    <row r="3441" spans="3:36" x14ac:dyDescent="0.25">
      <c r="C3441" t="s">
        <v>63</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x14ac:dyDescent="0.25">
      <c r="C3442" t="s">
        <v>827</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x14ac:dyDescent="0.25">
      <c r="C3443" t="s">
        <v>1122</v>
      </c>
    </row>
    <row r="3444" spans="3:36" x14ac:dyDescent="0.25">
      <c r="C3444" t="s">
        <v>63</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x14ac:dyDescent="0.25">
      <c r="C3445" t="s">
        <v>1123</v>
      </c>
    </row>
    <row r="3446" spans="3:36" x14ac:dyDescent="0.25">
      <c r="C3446" t="s">
        <v>63</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x14ac:dyDescent="0.25">
      <c r="C3447" t="s">
        <v>827</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x14ac:dyDescent="0.25">
      <c r="C3448" t="s">
        <v>1124</v>
      </c>
    </row>
    <row r="3449" spans="3:36" x14ac:dyDescent="0.25">
      <c r="C3449" t="s">
        <v>830</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x14ac:dyDescent="0.25">
      <c r="C3450" t="s">
        <v>989</v>
      </c>
    </row>
    <row r="3451" spans="3:36" x14ac:dyDescent="0.25">
      <c r="C3451" t="s">
        <v>63</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x14ac:dyDescent="0.25">
      <c r="C3452" t="s">
        <v>827</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x14ac:dyDescent="0.25">
      <c r="C3453" t="s">
        <v>831</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x14ac:dyDescent="0.25">
      <c r="C3454" t="s">
        <v>830</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x14ac:dyDescent="0.25">
      <c r="C3455" t="s">
        <v>825</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x14ac:dyDescent="0.25">
      <c r="C3456" t="s">
        <v>982</v>
      </c>
    </row>
    <row r="3457" spans="3:36" x14ac:dyDescent="0.25">
      <c r="C3457" t="s">
        <v>990</v>
      </c>
    </row>
    <row r="3458" spans="3:36" x14ac:dyDescent="0.25">
      <c r="C3458" t="s">
        <v>982</v>
      </c>
    </row>
    <row r="3459" spans="3:36" x14ac:dyDescent="0.25">
      <c r="C3459" t="s">
        <v>991</v>
      </c>
    </row>
    <row r="3460" spans="3:36" x14ac:dyDescent="0.25">
      <c r="C3460" t="s">
        <v>48</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x14ac:dyDescent="0.25">
      <c r="C3461" t="s">
        <v>818</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x14ac:dyDescent="0.25">
      <c r="C3462" t="s">
        <v>833</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57</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820</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821</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35</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33</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825</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x14ac:dyDescent="0.25">
      <c r="C3469" t="s">
        <v>982</v>
      </c>
    </row>
    <row r="3470" spans="3:36" x14ac:dyDescent="0.25">
      <c r="C3470" t="s">
        <v>982</v>
      </c>
    </row>
    <row r="3471" spans="3:36" x14ac:dyDescent="0.25">
      <c r="C3471" t="s">
        <v>992</v>
      </c>
    </row>
    <row r="3472" spans="3:36" x14ac:dyDescent="0.25">
      <c r="C3472" t="s">
        <v>46</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x14ac:dyDescent="0.25">
      <c r="C3473" t="s">
        <v>47</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993</v>
      </c>
    </row>
    <row r="3474" spans="3:36" x14ac:dyDescent="0.25">
      <c r="C3474" t="s">
        <v>36</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834</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835</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35</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836</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994</v>
      </c>
    </row>
    <row r="3479" spans="3:36" x14ac:dyDescent="0.25">
      <c r="C3479" t="s">
        <v>837</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838</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995</v>
      </c>
    </row>
    <row r="3481" spans="3:36" x14ac:dyDescent="0.25">
      <c r="C3481" t="s">
        <v>48</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996</v>
      </c>
    </row>
    <row r="3483" spans="3:36" x14ac:dyDescent="0.25">
      <c r="C3483" t="s">
        <v>46</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x14ac:dyDescent="0.25">
      <c r="C3484" t="s">
        <v>47</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993</v>
      </c>
    </row>
    <row r="3485" spans="3:36" x14ac:dyDescent="0.25">
      <c r="C3485" t="s">
        <v>36</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834</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835</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35</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x14ac:dyDescent="0.25">
      <c r="C3489" t="s">
        <v>836</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994</v>
      </c>
    </row>
    <row r="3490" spans="3:36" x14ac:dyDescent="0.25">
      <c r="C3490" t="s">
        <v>837</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838</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995</v>
      </c>
    </row>
    <row r="3492" spans="3:36" x14ac:dyDescent="0.25">
      <c r="C3492" t="s">
        <v>48</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982</v>
      </c>
    </row>
    <row r="3494" spans="3:36" x14ac:dyDescent="0.25">
      <c r="C3494" t="s">
        <v>839</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x14ac:dyDescent="0.25">
      <c r="C3495" t="s">
        <v>840</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841</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x14ac:dyDescent="0.25">
      <c r="C3497" t="s">
        <v>842</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x14ac:dyDescent="0.25">
      <c r="C3498" t="s">
        <v>843</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982</v>
      </c>
    </row>
    <row r="3500" spans="3:36" x14ac:dyDescent="0.25">
      <c r="C3500" t="s">
        <v>997</v>
      </c>
    </row>
    <row r="3501" spans="3:36" x14ac:dyDescent="0.25">
      <c r="C3501" t="s">
        <v>998</v>
      </c>
    </row>
    <row r="3502" spans="3:36" x14ac:dyDescent="0.25">
      <c r="C3502" t="s">
        <v>844</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x14ac:dyDescent="0.25">
      <c r="C3503" t="s">
        <v>845</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999</v>
      </c>
    </row>
    <row r="3504" spans="3:36" x14ac:dyDescent="0.25">
      <c r="C3504" t="s">
        <v>846</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995</v>
      </c>
    </row>
    <row r="3505" spans="3:36" x14ac:dyDescent="0.25">
      <c r="C3505" t="s">
        <v>847</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825</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x14ac:dyDescent="0.25">
      <c r="C3507" t="s">
        <v>1000</v>
      </c>
    </row>
    <row r="3508" spans="3:36" x14ac:dyDescent="0.25">
      <c r="C3508" t="s">
        <v>848</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x14ac:dyDescent="0.25">
      <c r="C3509" t="s">
        <v>849</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999</v>
      </c>
    </row>
    <row r="3510" spans="3:36" x14ac:dyDescent="0.25">
      <c r="C3510" t="s">
        <v>850</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995</v>
      </c>
    </row>
    <row r="3511" spans="3:36" x14ac:dyDescent="0.25">
      <c r="C3511" t="s">
        <v>851</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825</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x14ac:dyDescent="0.25">
      <c r="C3513" t="s">
        <v>982</v>
      </c>
    </row>
    <row r="3514" spans="3:36" x14ac:dyDescent="0.25">
      <c r="C3514" t="s">
        <v>852</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x14ac:dyDescent="0.25">
      <c r="C3515" t="s">
        <v>853</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x14ac:dyDescent="0.25">
      <c r="C3516" t="s">
        <v>982</v>
      </c>
    </row>
    <row r="3517" spans="3:36" x14ac:dyDescent="0.25">
      <c r="C3517" t="s">
        <v>1002</v>
      </c>
    </row>
    <row r="3518" spans="3:36" x14ac:dyDescent="0.25">
      <c r="C3518" t="s">
        <v>854</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855</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999</v>
      </c>
    </row>
    <row r="3520" spans="3:36" x14ac:dyDescent="0.25">
      <c r="C3520" t="s">
        <v>856</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995</v>
      </c>
    </row>
    <row r="3521" spans="1:36" x14ac:dyDescent="0.25">
      <c r="C3521" t="s">
        <v>857</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825</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982</v>
      </c>
    </row>
    <row r="3524" spans="1:36" x14ac:dyDescent="0.25">
      <c r="C3524" t="s">
        <v>1140</v>
      </c>
    </row>
    <row r="3525" spans="1:36" x14ac:dyDescent="0.25">
      <c r="C3525" t="s">
        <v>1003</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982</v>
      </c>
    </row>
    <row r="3528" spans="1:36" x14ac:dyDescent="0.25">
      <c r="C3528" t="s">
        <v>1004</v>
      </c>
    </row>
    <row r="3529" spans="1:36" x14ac:dyDescent="0.25">
      <c r="C3529" t="s">
        <v>981</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x14ac:dyDescent="0.25">
      <c r="C3530" t="s">
        <v>816</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x14ac:dyDescent="0.25">
      <c r="C3531" t="s">
        <v>982</v>
      </c>
    </row>
    <row r="3532" spans="1:36" x14ac:dyDescent="0.25">
      <c r="C3532" t="s">
        <v>983</v>
      </c>
    </row>
    <row r="3533" spans="1:36" x14ac:dyDescent="0.25">
      <c r="A3533" t="s">
        <v>100</v>
      </c>
      <c r="B3533" t="s">
        <v>762</v>
      </c>
      <c r="C3533" t="s">
        <v>48</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25">
      <c r="A3534" t="s">
        <v>100</v>
      </c>
      <c r="C3534" t="s">
        <v>817</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25">
      <c r="A3535" t="s">
        <v>100</v>
      </c>
      <c r="C3535" t="s">
        <v>818</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25">
      <c r="A3536" t="s">
        <v>100</v>
      </c>
      <c r="B3536" t="s">
        <v>764</v>
      </c>
      <c r="C3536" t="s">
        <v>819</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25">
      <c r="A3537" t="s">
        <v>100</v>
      </c>
      <c r="B3537" t="s">
        <v>763</v>
      </c>
      <c r="C3537" t="s">
        <v>833</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25">
      <c r="A3538" t="s">
        <v>100</v>
      </c>
      <c r="B3538" t="s">
        <v>973</v>
      </c>
      <c r="C3538" t="s">
        <v>57</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25">
      <c r="A3539" t="s">
        <v>100</v>
      </c>
      <c r="B3539" t="s">
        <v>765</v>
      </c>
      <c r="C3539" t="s">
        <v>820</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100</v>
      </c>
      <c r="B3540" t="s">
        <v>974</v>
      </c>
      <c r="C3540" t="s">
        <v>821</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100</v>
      </c>
      <c r="B3541" t="s">
        <v>765</v>
      </c>
      <c r="C3541" t="s">
        <v>35</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100</v>
      </c>
      <c r="B3542" t="s">
        <v>1997</v>
      </c>
      <c r="C3542" t="s">
        <v>33</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25">
      <c r="A3543" t="s">
        <v>100</v>
      </c>
      <c r="B3543" t="s">
        <v>979</v>
      </c>
      <c r="C3543" t="s">
        <v>822</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100</v>
      </c>
      <c r="B3544" t="s">
        <v>50</v>
      </c>
      <c r="C3544" t="s">
        <v>823</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x14ac:dyDescent="0.25">
      <c r="C3545" t="s">
        <v>825</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x14ac:dyDescent="0.25">
      <c r="C3546" t="s">
        <v>982</v>
      </c>
    </row>
    <row r="3547" spans="1:36" x14ac:dyDescent="0.25">
      <c r="C3547" t="s">
        <v>1005</v>
      </c>
    </row>
    <row r="3548" spans="1:36" x14ac:dyDescent="0.25">
      <c r="C3548" t="s">
        <v>48</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x14ac:dyDescent="0.25">
      <c r="C3549" t="s">
        <v>817</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x14ac:dyDescent="0.25">
      <c r="C3550" t="s">
        <v>818</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x14ac:dyDescent="0.25">
      <c r="C3551" t="s">
        <v>833</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57</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820</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821</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35</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33</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822</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823</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982</v>
      </c>
    </row>
    <row r="3560" spans="3:36" x14ac:dyDescent="0.25">
      <c r="C3560" t="s">
        <v>1012</v>
      </c>
    </row>
    <row r="3561" spans="3:36" x14ac:dyDescent="0.25">
      <c r="C3561" t="s">
        <v>982</v>
      </c>
    </row>
    <row r="3562" spans="3:36" x14ac:dyDescent="0.25">
      <c r="C3562" t="s">
        <v>1013</v>
      </c>
    </row>
    <row r="3563" spans="3:36" x14ac:dyDescent="0.25">
      <c r="C3563" t="s">
        <v>863</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x14ac:dyDescent="0.25">
      <c r="C3564" t="s">
        <v>864</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x14ac:dyDescent="0.25">
      <c r="C3565" t="s">
        <v>865</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x14ac:dyDescent="0.25">
      <c r="C3566" t="s">
        <v>866</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x14ac:dyDescent="0.25">
      <c r="C3567" t="s">
        <v>867</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x14ac:dyDescent="0.25">
      <c r="C3568" t="s">
        <v>868</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x14ac:dyDescent="0.25">
      <c r="C3569" t="s">
        <v>869</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x14ac:dyDescent="0.25">
      <c r="C3570" t="s">
        <v>870</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x14ac:dyDescent="0.25">
      <c r="C3571" t="s">
        <v>871</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x14ac:dyDescent="0.25">
      <c r="C3572" t="s">
        <v>1014</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x14ac:dyDescent="0.25">
      <c r="C3573" t="s">
        <v>1015</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x14ac:dyDescent="0.25">
      <c r="C3574" t="s">
        <v>1016</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x14ac:dyDescent="0.25">
      <c r="C3575" t="s">
        <v>872</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x14ac:dyDescent="0.25">
      <c r="C3576" t="s">
        <v>873</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x14ac:dyDescent="0.25">
      <c r="C3577" t="s">
        <v>982</v>
      </c>
    </row>
    <row r="3578" spans="3:36" x14ac:dyDescent="0.25">
      <c r="C3578" t="s">
        <v>984</v>
      </c>
    </row>
    <row r="3579" spans="3:36" x14ac:dyDescent="0.25">
      <c r="C3579" t="s">
        <v>982</v>
      </c>
    </row>
    <row r="3580" spans="3:36" x14ac:dyDescent="0.25">
      <c r="C3580" t="s">
        <v>1017</v>
      </c>
    </row>
    <row r="3581" spans="3:36" x14ac:dyDescent="0.25">
      <c r="C3581" t="s">
        <v>952</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x14ac:dyDescent="0.25">
      <c r="C3582" t="s">
        <v>953</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x14ac:dyDescent="0.25">
      <c r="C3583" t="s">
        <v>954</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x14ac:dyDescent="0.25">
      <c r="C3584" t="s">
        <v>955</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x14ac:dyDescent="0.25">
      <c r="C3585" t="s">
        <v>956</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x14ac:dyDescent="0.25">
      <c r="C3586" t="s">
        <v>1118</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x14ac:dyDescent="0.25">
      <c r="C3587" t="s">
        <v>982</v>
      </c>
    </row>
    <row r="3588" spans="3:36" x14ac:dyDescent="0.25">
      <c r="C3588" t="s">
        <v>985</v>
      </c>
    </row>
    <row r="3589" spans="3:36" x14ac:dyDescent="0.25">
      <c r="C3589" t="s">
        <v>1119</v>
      </c>
    </row>
    <row r="3590" spans="3:36" x14ac:dyDescent="0.25">
      <c r="C3590" t="s">
        <v>63</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x14ac:dyDescent="0.25">
      <c r="C3591" t="s">
        <v>827</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x14ac:dyDescent="0.25">
      <c r="C3592" t="s">
        <v>3</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x14ac:dyDescent="0.25">
      <c r="C3593" t="s">
        <v>831</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x14ac:dyDescent="0.25">
      <c r="C3594" t="s">
        <v>1120</v>
      </c>
    </row>
    <row r="3595" spans="3:36" x14ac:dyDescent="0.25">
      <c r="C3595" t="s">
        <v>63</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x14ac:dyDescent="0.25">
      <c r="C3596" t="s">
        <v>827</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x14ac:dyDescent="0.25">
      <c r="C3597" t="s">
        <v>1121</v>
      </c>
    </row>
    <row r="3598" spans="3:36" x14ac:dyDescent="0.25">
      <c r="C3598" t="s">
        <v>63</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x14ac:dyDescent="0.25">
      <c r="C3599" t="s">
        <v>827</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x14ac:dyDescent="0.25">
      <c r="C3600" t="s">
        <v>1122</v>
      </c>
    </row>
    <row r="3601" spans="3:36" x14ac:dyDescent="0.25">
      <c r="C3601" t="s">
        <v>63</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x14ac:dyDescent="0.25">
      <c r="C3602" t="s">
        <v>827</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x14ac:dyDescent="0.25">
      <c r="C3603" t="s">
        <v>1123</v>
      </c>
    </row>
    <row r="3604" spans="3:36" x14ac:dyDescent="0.25">
      <c r="C3604" t="s">
        <v>63</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x14ac:dyDescent="0.25">
      <c r="C3605" t="s">
        <v>1124</v>
      </c>
    </row>
    <row r="3606" spans="3:36" x14ac:dyDescent="0.25">
      <c r="C3606" t="s">
        <v>830</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x14ac:dyDescent="0.25">
      <c r="C3607" t="s">
        <v>989</v>
      </c>
    </row>
    <row r="3608" spans="3:36" x14ac:dyDescent="0.25">
      <c r="C3608" t="s">
        <v>63</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x14ac:dyDescent="0.25">
      <c r="C3609" t="s">
        <v>827</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x14ac:dyDescent="0.25">
      <c r="C3610" t="s">
        <v>3</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x14ac:dyDescent="0.25">
      <c r="C3611" t="s">
        <v>831</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x14ac:dyDescent="0.25">
      <c r="C3612" t="s">
        <v>830</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x14ac:dyDescent="0.25">
      <c r="C3613" t="s">
        <v>825</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x14ac:dyDescent="0.25">
      <c r="C3614" t="s">
        <v>982</v>
      </c>
    </row>
    <row r="3615" spans="3:36" x14ac:dyDescent="0.25">
      <c r="C3615" t="s">
        <v>990</v>
      </c>
    </row>
    <row r="3616" spans="3:36" x14ac:dyDescent="0.25">
      <c r="C3616" t="s">
        <v>982</v>
      </c>
    </row>
    <row r="3617" spans="3:36" x14ac:dyDescent="0.25">
      <c r="C3617" t="s">
        <v>991</v>
      </c>
    </row>
    <row r="3618" spans="3:36" x14ac:dyDescent="0.25">
      <c r="C3618" t="s">
        <v>48</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x14ac:dyDescent="0.25">
      <c r="C3619" t="s">
        <v>818</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x14ac:dyDescent="0.25">
      <c r="C3620" t="s">
        <v>833</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57</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820</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821</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35</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33</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825</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x14ac:dyDescent="0.25">
      <c r="C3627" t="s">
        <v>982</v>
      </c>
    </row>
    <row r="3628" spans="3:36" x14ac:dyDescent="0.25">
      <c r="C3628" t="s">
        <v>982</v>
      </c>
    </row>
    <row r="3629" spans="3:36" x14ac:dyDescent="0.25">
      <c r="C3629" t="s">
        <v>992</v>
      </c>
    </row>
    <row r="3630" spans="3:36" x14ac:dyDescent="0.25">
      <c r="C3630" t="s">
        <v>46</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x14ac:dyDescent="0.25">
      <c r="C3631" t="s">
        <v>47</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993</v>
      </c>
    </row>
    <row r="3632" spans="3:36" x14ac:dyDescent="0.25">
      <c r="C3632" t="s">
        <v>36</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834</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835</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35</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x14ac:dyDescent="0.25">
      <c r="C3636" t="s">
        <v>836</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994</v>
      </c>
    </row>
    <row r="3637" spans="3:36" x14ac:dyDescent="0.25">
      <c r="C3637" t="s">
        <v>837</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838</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995</v>
      </c>
    </row>
    <row r="3639" spans="3:36" x14ac:dyDescent="0.25">
      <c r="C3639" t="s">
        <v>48</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996</v>
      </c>
    </row>
    <row r="3641" spans="3:36" x14ac:dyDescent="0.25">
      <c r="C3641" t="s">
        <v>46</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x14ac:dyDescent="0.25">
      <c r="C3642" t="s">
        <v>47</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1141</v>
      </c>
    </row>
    <row r="3643" spans="3:36" x14ac:dyDescent="0.25">
      <c r="C3643" t="s">
        <v>36</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834</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835</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35</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x14ac:dyDescent="0.25">
      <c r="C3647" t="s">
        <v>836</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994</v>
      </c>
    </row>
    <row r="3648" spans="3:36" x14ac:dyDescent="0.25">
      <c r="C3648" t="s">
        <v>837</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838</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995</v>
      </c>
    </row>
    <row r="3650" spans="3:36" x14ac:dyDescent="0.25">
      <c r="C3650" t="s">
        <v>48</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982</v>
      </c>
    </row>
    <row r="3652" spans="3:36" x14ac:dyDescent="0.25">
      <c r="C3652" t="s">
        <v>839</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x14ac:dyDescent="0.25">
      <c r="C3653" t="s">
        <v>840</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x14ac:dyDescent="0.25">
      <c r="C3654" t="s">
        <v>841</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x14ac:dyDescent="0.25">
      <c r="C3655" t="s">
        <v>842</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x14ac:dyDescent="0.25">
      <c r="C3656" t="s">
        <v>843</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x14ac:dyDescent="0.25">
      <c r="C3657" t="s">
        <v>982</v>
      </c>
    </row>
    <row r="3658" spans="3:36" x14ac:dyDescent="0.25">
      <c r="C3658" t="s">
        <v>997</v>
      </c>
    </row>
    <row r="3659" spans="3:36" x14ac:dyDescent="0.25">
      <c r="C3659" t="s">
        <v>998</v>
      </c>
    </row>
    <row r="3660" spans="3:36" x14ac:dyDescent="0.25">
      <c r="C3660" t="s">
        <v>844</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x14ac:dyDescent="0.25">
      <c r="C3661" t="s">
        <v>845</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846</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847</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825</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x14ac:dyDescent="0.25">
      <c r="C3665" t="s">
        <v>1000</v>
      </c>
    </row>
    <row r="3666" spans="3:36" x14ac:dyDescent="0.25">
      <c r="C3666" t="s">
        <v>848</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x14ac:dyDescent="0.25">
      <c r="C3667" t="s">
        <v>849</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850</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1130</v>
      </c>
    </row>
    <row r="3669" spans="3:36" x14ac:dyDescent="0.25">
      <c r="C3669" t="s">
        <v>851</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825</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x14ac:dyDescent="0.25">
      <c r="C3671" t="s">
        <v>982</v>
      </c>
    </row>
    <row r="3672" spans="3:36" x14ac:dyDescent="0.25">
      <c r="C3672" t="s">
        <v>852</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x14ac:dyDescent="0.25">
      <c r="C3673" t="s">
        <v>853</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x14ac:dyDescent="0.25">
      <c r="C3674" t="s">
        <v>982</v>
      </c>
    </row>
    <row r="3675" spans="3:36" x14ac:dyDescent="0.25">
      <c r="C3675" t="s">
        <v>1002</v>
      </c>
    </row>
    <row r="3676" spans="3:36" x14ac:dyDescent="0.25">
      <c r="C3676" t="s">
        <v>854</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x14ac:dyDescent="0.25">
      <c r="C3677" t="s">
        <v>855</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999</v>
      </c>
    </row>
    <row r="3678" spans="3:36" x14ac:dyDescent="0.25">
      <c r="C3678" t="s">
        <v>856</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995</v>
      </c>
    </row>
    <row r="3679" spans="3:36" x14ac:dyDescent="0.25">
      <c r="C3679" t="s">
        <v>857</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825</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x14ac:dyDescent="0.25">
      <c r="C3681" t="s">
        <v>982</v>
      </c>
    </row>
    <row r="3682" spans="1:36" x14ac:dyDescent="0.25">
      <c r="C3682" t="s">
        <v>1142</v>
      </c>
    </row>
    <row r="3683" spans="1:36" x14ac:dyDescent="0.25">
      <c r="C3683" t="s">
        <v>1003</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982</v>
      </c>
    </row>
    <row r="3686" spans="1:36" x14ac:dyDescent="0.25">
      <c r="C3686" t="s">
        <v>1004</v>
      </c>
    </row>
    <row r="3687" spans="1:36" x14ac:dyDescent="0.25">
      <c r="C3687" t="s">
        <v>981</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x14ac:dyDescent="0.25">
      <c r="C3688" t="s">
        <v>816</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x14ac:dyDescent="0.25">
      <c r="C3689" t="s">
        <v>982</v>
      </c>
    </row>
    <row r="3690" spans="1:36" x14ac:dyDescent="0.25">
      <c r="C3690" t="s">
        <v>983</v>
      </c>
    </row>
    <row r="3691" spans="1:36" x14ac:dyDescent="0.25">
      <c r="A3691" t="s">
        <v>103</v>
      </c>
      <c r="B3691" t="s">
        <v>762</v>
      </c>
      <c r="C3691" t="s">
        <v>48</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x14ac:dyDescent="0.25">
      <c r="A3692" t="s">
        <v>103</v>
      </c>
      <c r="C3692" t="s">
        <v>817</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x14ac:dyDescent="0.25">
      <c r="A3693" t="s">
        <v>103</v>
      </c>
      <c r="C3693" t="s">
        <v>818</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x14ac:dyDescent="0.25">
      <c r="A3694" t="s">
        <v>103</v>
      </c>
      <c r="B3694" t="s">
        <v>764</v>
      </c>
      <c r="C3694" t="s">
        <v>819</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x14ac:dyDescent="0.25">
      <c r="A3695" t="s">
        <v>103</v>
      </c>
      <c r="B3695" t="s">
        <v>763</v>
      </c>
      <c r="C3695" t="s">
        <v>833</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x14ac:dyDescent="0.25">
      <c r="A3696" t="s">
        <v>103</v>
      </c>
      <c r="B3696" t="s">
        <v>973</v>
      </c>
      <c r="C3696" t="s">
        <v>57</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x14ac:dyDescent="0.25">
      <c r="A3697" t="s">
        <v>103</v>
      </c>
      <c r="B3697" t="s">
        <v>765</v>
      </c>
      <c r="C3697" t="s">
        <v>820</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x14ac:dyDescent="0.25">
      <c r="A3698" t="s">
        <v>103</v>
      </c>
      <c r="B3698" t="s">
        <v>974</v>
      </c>
      <c r="C3698" t="s">
        <v>821</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103</v>
      </c>
      <c r="B3699" t="s">
        <v>765</v>
      </c>
      <c r="C3699" t="s">
        <v>35</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103</v>
      </c>
      <c r="B3700" t="s">
        <v>1997</v>
      </c>
      <c r="C3700" t="s">
        <v>33</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x14ac:dyDescent="0.25">
      <c r="A3701" t="s">
        <v>103</v>
      </c>
      <c r="B3701" t="s">
        <v>979</v>
      </c>
      <c r="C3701" t="s">
        <v>822</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103</v>
      </c>
      <c r="B3702" t="s">
        <v>50</v>
      </c>
      <c r="C3702" t="s">
        <v>823</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825</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x14ac:dyDescent="0.25">
      <c r="C3704" t="s">
        <v>982</v>
      </c>
    </row>
    <row r="3705" spans="1:36" x14ac:dyDescent="0.25">
      <c r="C3705" t="s">
        <v>1005</v>
      </c>
    </row>
    <row r="3706" spans="1:36" x14ac:dyDescent="0.25">
      <c r="C3706" t="s">
        <v>48</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x14ac:dyDescent="0.25">
      <c r="C3707" t="s">
        <v>817</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x14ac:dyDescent="0.25">
      <c r="C3708" t="s">
        <v>818</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x14ac:dyDescent="0.25">
      <c r="C3709" t="s">
        <v>833</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57</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820</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821</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35</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33</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x14ac:dyDescent="0.25">
      <c r="C3715" t="s">
        <v>822</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823</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982</v>
      </c>
    </row>
    <row r="3718" spans="3:36" x14ac:dyDescent="0.25">
      <c r="C3718" t="s">
        <v>1012</v>
      </c>
    </row>
    <row r="3719" spans="3:36" x14ac:dyDescent="0.25">
      <c r="C3719" t="s">
        <v>982</v>
      </c>
    </row>
    <row r="3720" spans="3:36" x14ac:dyDescent="0.25">
      <c r="C3720" t="s">
        <v>1013</v>
      </c>
    </row>
    <row r="3721" spans="3:36" x14ac:dyDescent="0.25">
      <c r="C3721" t="s">
        <v>863</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x14ac:dyDescent="0.25">
      <c r="C3722" t="s">
        <v>864</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x14ac:dyDescent="0.25">
      <c r="C3723" t="s">
        <v>865</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x14ac:dyDescent="0.25">
      <c r="C3724" t="s">
        <v>866</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867</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x14ac:dyDescent="0.25">
      <c r="C3726" t="s">
        <v>868</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869</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x14ac:dyDescent="0.25">
      <c r="C3728" t="s">
        <v>870</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x14ac:dyDescent="0.25">
      <c r="C3729" t="s">
        <v>871</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x14ac:dyDescent="0.25">
      <c r="C3730" t="s">
        <v>1014</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x14ac:dyDescent="0.25">
      <c r="C3731" t="s">
        <v>1015</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1016</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872</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x14ac:dyDescent="0.25">
      <c r="C3734" t="s">
        <v>982</v>
      </c>
    </row>
    <row r="3735" spans="3:36" x14ac:dyDescent="0.25">
      <c r="C3735" t="s">
        <v>984</v>
      </c>
    </row>
    <row r="3736" spans="3:36" x14ac:dyDescent="0.25">
      <c r="C3736" t="s">
        <v>982</v>
      </c>
    </row>
    <row r="3737" spans="3:36" x14ac:dyDescent="0.25">
      <c r="C3737" t="s">
        <v>1017</v>
      </c>
    </row>
    <row r="3738" spans="3:36" x14ac:dyDescent="0.25">
      <c r="C3738" t="s">
        <v>952</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x14ac:dyDescent="0.25">
      <c r="C3739" t="s">
        <v>953</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x14ac:dyDescent="0.25">
      <c r="C3740" t="s">
        <v>954</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x14ac:dyDescent="0.25">
      <c r="C3741" t="s">
        <v>955</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x14ac:dyDescent="0.25">
      <c r="C3742" t="s">
        <v>956</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x14ac:dyDescent="0.25">
      <c r="C3743" t="s">
        <v>1118</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x14ac:dyDescent="0.25">
      <c r="C3744" t="s">
        <v>982</v>
      </c>
    </row>
    <row r="3745" spans="3:36" x14ac:dyDescent="0.25">
      <c r="C3745" t="s">
        <v>985</v>
      </c>
    </row>
    <row r="3746" spans="3:36" x14ac:dyDescent="0.25">
      <c r="C3746" t="s">
        <v>1119</v>
      </c>
    </row>
    <row r="3747" spans="3:36" x14ac:dyDescent="0.25">
      <c r="C3747" t="s">
        <v>827</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x14ac:dyDescent="0.2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860</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828</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x14ac:dyDescent="0.25">
      <c r="C3751" t="s">
        <v>831</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x14ac:dyDescent="0.25">
      <c r="C3752" t="s">
        <v>1120</v>
      </c>
    </row>
    <row r="3753" spans="3:36" x14ac:dyDescent="0.25">
      <c r="C3753" t="s">
        <v>63</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x14ac:dyDescent="0.25">
      <c r="C3754" t="s">
        <v>1121</v>
      </c>
    </row>
    <row r="3755" spans="3:36" x14ac:dyDescent="0.25">
      <c r="C3755" t="s">
        <v>63</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x14ac:dyDescent="0.25">
      <c r="C3756" t="s">
        <v>827</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x14ac:dyDescent="0.25">
      <c r="C3757" t="s">
        <v>828</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x14ac:dyDescent="0.25">
      <c r="C3758" t="s">
        <v>1122</v>
      </c>
    </row>
    <row r="3759" spans="3:36" x14ac:dyDescent="0.25">
      <c r="C3759" t="s">
        <v>63</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x14ac:dyDescent="0.25">
      <c r="C3760" t="s">
        <v>827</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x14ac:dyDescent="0.25">
      <c r="C3761" t="s">
        <v>1123</v>
      </c>
    </row>
    <row r="3762" spans="3:36" x14ac:dyDescent="0.25">
      <c r="C3762" t="s">
        <v>63</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x14ac:dyDescent="0.25">
      <c r="C3763" t="s">
        <v>1124</v>
      </c>
    </row>
    <row r="3764" spans="3:36" x14ac:dyDescent="0.25">
      <c r="C3764" t="s">
        <v>830</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x14ac:dyDescent="0.25">
      <c r="C3765" t="s">
        <v>989</v>
      </c>
    </row>
    <row r="3766" spans="3:36" x14ac:dyDescent="0.25">
      <c r="C3766" t="s">
        <v>827</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x14ac:dyDescent="0.2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860</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828</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x14ac:dyDescent="0.25">
      <c r="C3770" t="s">
        <v>831</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x14ac:dyDescent="0.25">
      <c r="C3771" t="s">
        <v>63</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x14ac:dyDescent="0.25">
      <c r="C3772" t="s">
        <v>830</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x14ac:dyDescent="0.25">
      <c r="C3773" t="s">
        <v>825</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x14ac:dyDescent="0.25">
      <c r="C3774" t="s">
        <v>982</v>
      </c>
    </row>
    <row r="3775" spans="3:36" x14ac:dyDescent="0.25">
      <c r="C3775" t="s">
        <v>990</v>
      </c>
    </row>
    <row r="3776" spans="3:36" x14ac:dyDescent="0.25">
      <c r="C3776" t="s">
        <v>982</v>
      </c>
    </row>
    <row r="3777" spans="3:36" x14ac:dyDescent="0.25">
      <c r="C3777" t="s">
        <v>991</v>
      </c>
    </row>
    <row r="3778" spans="3:36" x14ac:dyDescent="0.25">
      <c r="C3778" t="s">
        <v>48</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x14ac:dyDescent="0.25">
      <c r="C3779" t="s">
        <v>818</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x14ac:dyDescent="0.25">
      <c r="C3780" t="s">
        <v>833</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57</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820</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821</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35</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33</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x14ac:dyDescent="0.25">
      <c r="C3786" t="s">
        <v>825</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x14ac:dyDescent="0.25">
      <c r="C3787" t="s">
        <v>982</v>
      </c>
    </row>
    <row r="3788" spans="3:36" x14ac:dyDescent="0.25">
      <c r="C3788" t="s">
        <v>982</v>
      </c>
    </row>
    <row r="3789" spans="3:36" x14ac:dyDescent="0.25">
      <c r="C3789" t="s">
        <v>992</v>
      </c>
    </row>
    <row r="3790" spans="3:36" x14ac:dyDescent="0.25">
      <c r="C3790" t="s">
        <v>46</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x14ac:dyDescent="0.25">
      <c r="C3791" t="s">
        <v>47</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993</v>
      </c>
    </row>
    <row r="3792" spans="3:36" x14ac:dyDescent="0.25">
      <c r="C3792" t="s">
        <v>36</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834</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835</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35</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836</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994</v>
      </c>
    </row>
    <row r="3797" spans="3:36" x14ac:dyDescent="0.25">
      <c r="C3797" t="s">
        <v>837</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838</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995</v>
      </c>
    </row>
    <row r="3799" spans="3:36" x14ac:dyDescent="0.25">
      <c r="C3799" t="s">
        <v>48</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996</v>
      </c>
    </row>
    <row r="3801" spans="3:36" x14ac:dyDescent="0.25">
      <c r="C3801" t="s">
        <v>46</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x14ac:dyDescent="0.25">
      <c r="C3802" t="s">
        <v>47</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993</v>
      </c>
    </row>
    <row r="3803" spans="3:36" x14ac:dyDescent="0.25">
      <c r="C3803" t="s">
        <v>36</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834</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835</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35</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x14ac:dyDescent="0.25">
      <c r="C3807" t="s">
        <v>836</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994</v>
      </c>
    </row>
    <row r="3808" spans="3:36" x14ac:dyDescent="0.25">
      <c r="C3808" t="s">
        <v>837</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x14ac:dyDescent="0.25">
      <c r="C3809" t="s">
        <v>838</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995</v>
      </c>
    </row>
    <row r="3810" spans="3:36" x14ac:dyDescent="0.25">
      <c r="C3810" t="s">
        <v>48</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982</v>
      </c>
    </row>
    <row r="3812" spans="3:36" x14ac:dyDescent="0.25">
      <c r="C3812" t="s">
        <v>839</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x14ac:dyDescent="0.25">
      <c r="C3813" t="s">
        <v>840</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841</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x14ac:dyDescent="0.25">
      <c r="C3815" t="s">
        <v>842</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x14ac:dyDescent="0.25">
      <c r="C3816" t="s">
        <v>843</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982</v>
      </c>
    </row>
    <row r="3818" spans="3:36" x14ac:dyDescent="0.25">
      <c r="C3818" t="s">
        <v>997</v>
      </c>
    </row>
    <row r="3819" spans="3:36" x14ac:dyDescent="0.25">
      <c r="C3819" t="s">
        <v>998</v>
      </c>
    </row>
    <row r="3820" spans="3:36" x14ac:dyDescent="0.25">
      <c r="C3820" t="s">
        <v>844</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845</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999</v>
      </c>
    </row>
    <row r="3822" spans="3:36" x14ac:dyDescent="0.25">
      <c r="C3822" t="s">
        <v>846</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995</v>
      </c>
    </row>
    <row r="3823" spans="3:36" x14ac:dyDescent="0.25">
      <c r="C3823" t="s">
        <v>847</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825</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1000</v>
      </c>
    </row>
    <row r="3826" spans="3:36" x14ac:dyDescent="0.25">
      <c r="C3826" t="s">
        <v>848</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849</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999</v>
      </c>
    </row>
    <row r="3828" spans="3:36" x14ac:dyDescent="0.25">
      <c r="C3828" t="s">
        <v>850</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995</v>
      </c>
    </row>
    <row r="3829" spans="3:36" x14ac:dyDescent="0.25">
      <c r="C3829" t="s">
        <v>851</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825</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982</v>
      </c>
    </row>
    <row r="3832" spans="3:36" x14ac:dyDescent="0.25">
      <c r="C3832" t="s">
        <v>852</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853</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982</v>
      </c>
    </row>
    <row r="3835" spans="3:36" x14ac:dyDescent="0.25">
      <c r="C3835" t="s">
        <v>1002</v>
      </c>
    </row>
    <row r="3836" spans="3:36" x14ac:dyDescent="0.25">
      <c r="C3836" t="s">
        <v>854</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855</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999</v>
      </c>
    </row>
    <row r="3838" spans="3:36" x14ac:dyDescent="0.25">
      <c r="C3838" t="s">
        <v>856</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995</v>
      </c>
    </row>
    <row r="3839" spans="3:36" x14ac:dyDescent="0.25">
      <c r="C3839" t="s">
        <v>857</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825</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982</v>
      </c>
    </row>
    <row r="3842" spans="1:36" x14ac:dyDescent="0.25">
      <c r="C3842" t="s">
        <v>1143</v>
      </c>
    </row>
    <row r="3843" spans="1:36" x14ac:dyDescent="0.25">
      <c r="C3843" t="s">
        <v>1003</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982</v>
      </c>
    </row>
    <row r="3846" spans="1:36" x14ac:dyDescent="0.25">
      <c r="C3846" t="s">
        <v>1004</v>
      </c>
    </row>
    <row r="3847" spans="1:36" x14ac:dyDescent="0.25">
      <c r="C3847" t="s">
        <v>981</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x14ac:dyDescent="0.25">
      <c r="C3848" t="s">
        <v>816</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x14ac:dyDescent="0.25">
      <c r="C3849" t="s">
        <v>982</v>
      </c>
    </row>
    <row r="3850" spans="1:36" x14ac:dyDescent="0.25">
      <c r="C3850" t="s">
        <v>983</v>
      </c>
    </row>
    <row r="3851" spans="1:36" x14ac:dyDescent="0.25">
      <c r="A3851" t="s">
        <v>1980</v>
      </c>
      <c r="B3851" t="s">
        <v>762</v>
      </c>
      <c r="C3851" t="s">
        <v>48</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x14ac:dyDescent="0.25">
      <c r="A3852" t="s">
        <v>1980</v>
      </c>
      <c r="C3852" t="s">
        <v>817</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x14ac:dyDescent="0.25">
      <c r="A3853" t="s">
        <v>1980</v>
      </c>
      <c r="C3853" t="s">
        <v>818</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1980</v>
      </c>
      <c r="B3854" t="s">
        <v>764</v>
      </c>
      <c r="C3854" t="s">
        <v>819</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x14ac:dyDescent="0.25">
      <c r="A3855" t="s">
        <v>1980</v>
      </c>
      <c r="B3855" t="s">
        <v>763</v>
      </c>
      <c r="C3855" t="s">
        <v>833</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x14ac:dyDescent="0.25">
      <c r="A3856" t="s">
        <v>1980</v>
      </c>
      <c r="B3856" t="s">
        <v>973</v>
      </c>
      <c r="C3856" t="s">
        <v>57</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1980</v>
      </c>
      <c r="B3857" t="s">
        <v>765</v>
      </c>
      <c r="C3857" t="s">
        <v>820</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1980</v>
      </c>
      <c r="B3858" t="s">
        <v>974</v>
      </c>
      <c r="C3858" t="s">
        <v>821</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1980</v>
      </c>
      <c r="B3859" t="s">
        <v>765</v>
      </c>
      <c r="C3859" t="s">
        <v>35</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1980</v>
      </c>
      <c r="B3860" t="s">
        <v>1997</v>
      </c>
      <c r="C3860" t="s">
        <v>33</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x14ac:dyDescent="0.25">
      <c r="A3861" t="s">
        <v>1980</v>
      </c>
      <c r="B3861" t="s">
        <v>979</v>
      </c>
      <c r="C3861" t="s">
        <v>822</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1980</v>
      </c>
      <c r="B3862" t="s">
        <v>50</v>
      </c>
      <c r="C3862" t="s">
        <v>823</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825</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x14ac:dyDescent="0.25">
      <c r="C3864" t="s">
        <v>982</v>
      </c>
    </row>
    <row r="3865" spans="1:36" x14ac:dyDescent="0.25">
      <c r="C3865" t="s">
        <v>1005</v>
      </c>
    </row>
    <row r="3866" spans="1:36" x14ac:dyDescent="0.25">
      <c r="C3866" t="s">
        <v>48</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x14ac:dyDescent="0.25">
      <c r="C3867" t="s">
        <v>817</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x14ac:dyDescent="0.25">
      <c r="C3868" t="s">
        <v>818</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833</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57</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820</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821</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35</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33</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822</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823</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982</v>
      </c>
    </row>
    <row r="3878" spans="3:36" x14ac:dyDescent="0.25">
      <c r="C3878" t="s">
        <v>1012</v>
      </c>
    </row>
    <row r="3879" spans="3:36" x14ac:dyDescent="0.25">
      <c r="C3879" t="s">
        <v>982</v>
      </c>
    </row>
    <row r="3880" spans="3:36" x14ac:dyDescent="0.25">
      <c r="C3880" t="s">
        <v>1013</v>
      </c>
    </row>
    <row r="3881" spans="3:36" x14ac:dyDescent="0.25">
      <c r="C3881" t="s">
        <v>863</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864</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865</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x14ac:dyDescent="0.25">
      <c r="C3884" t="s">
        <v>866</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867</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868</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869</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870</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871</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1014</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1015</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1016</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872</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x14ac:dyDescent="0.25">
      <c r="C3894" t="s">
        <v>982</v>
      </c>
    </row>
    <row r="3895" spans="3:36" x14ac:dyDescent="0.25">
      <c r="C3895" t="s">
        <v>984</v>
      </c>
    </row>
    <row r="3896" spans="3:36" x14ac:dyDescent="0.25">
      <c r="C3896" t="s">
        <v>982</v>
      </c>
    </row>
    <row r="3897" spans="3:36" x14ac:dyDescent="0.25">
      <c r="C3897" t="s">
        <v>1017</v>
      </c>
    </row>
    <row r="3898" spans="3:36" x14ac:dyDescent="0.25">
      <c r="C3898" t="s">
        <v>952</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x14ac:dyDescent="0.25">
      <c r="C3899" t="s">
        <v>953</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x14ac:dyDescent="0.25">
      <c r="C3900" t="s">
        <v>954</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x14ac:dyDescent="0.25">
      <c r="C3901" t="s">
        <v>955</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x14ac:dyDescent="0.25">
      <c r="C3902" t="s">
        <v>956</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x14ac:dyDescent="0.25">
      <c r="C3903" t="s">
        <v>1118</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x14ac:dyDescent="0.25">
      <c r="C3904" t="s">
        <v>982</v>
      </c>
    </row>
    <row r="3905" spans="3:36" x14ac:dyDescent="0.25">
      <c r="C3905" t="s">
        <v>985</v>
      </c>
    </row>
    <row r="3906" spans="3:36" x14ac:dyDescent="0.25">
      <c r="C3906" t="s">
        <v>1119</v>
      </c>
    </row>
    <row r="3907" spans="3:36" x14ac:dyDescent="0.25">
      <c r="C3907" t="s">
        <v>63</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x14ac:dyDescent="0.25">
      <c r="C3908" t="s">
        <v>827</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x14ac:dyDescent="0.2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1120</v>
      </c>
    </row>
    <row r="3911" spans="3:36" x14ac:dyDescent="0.25">
      <c r="C3911" t="s">
        <v>63</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x14ac:dyDescent="0.25">
      <c r="C3912" t="s">
        <v>827</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1121</v>
      </c>
    </row>
    <row r="3914" spans="3:36" x14ac:dyDescent="0.25">
      <c r="C3914" t="s">
        <v>63</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x14ac:dyDescent="0.25">
      <c r="C3915" t="s">
        <v>1122</v>
      </c>
    </row>
    <row r="3916" spans="3:36" x14ac:dyDescent="0.25">
      <c r="C3916" t="s">
        <v>63</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x14ac:dyDescent="0.25">
      <c r="C3917" t="s">
        <v>1123</v>
      </c>
    </row>
    <row r="3918" spans="3:36" x14ac:dyDescent="0.25">
      <c r="C3918" t="s">
        <v>63</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x14ac:dyDescent="0.25">
      <c r="C3919" t="s">
        <v>827</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x14ac:dyDescent="0.25">
      <c r="C3920" t="s">
        <v>1124</v>
      </c>
    </row>
    <row r="3921" spans="3:36" x14ac:dyDescent="0.25">
      <c r="C3921" t="s">
        <v>830</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x14ac:dyDescent="0.25">
      <c r="C3922" t="s">
        <v>989</v>
      </c>
    </row>
    <row r="3923" spans="3:36" x14ac:dyDescent="0.25">
      <c r="C3923" t="s">
        <v>63</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x14ac:dyDescent="0.25">
      <c r="C3924" t="s">
        <v>827</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x14ac:dyDescent="0.2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830</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x14ac:dyDescent="0.25">
      <c r="C3927" t="s">
        <v>825</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x14ac:dyDescent="0.25">
      <c r="C3928" t="s">
        <v>982</v>
      </c>
    </row>
    <row r="3929" spans="3:36" x14ac:dyDescent="0.25">
      <c r="C3929" t="s">
        <v>990</v>
      </c>
    </row>
    <row r="3930" spans="3:36" x14ac:dyDescent="0.25">
      <c r="C3930" t="s">
        <v>982</v>
      </c>
    </row>
    <row r="3931" spans="3:36" x14ac:dyDescent="0.25">
      <c r="C3931" t="s">
        <v>991</v>
      </c>
    </row>
    <row r="3932" spans="3:36" x14ac:dyDescent="0.25">
      <c r="C3932" t="s">
        <v>48</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818</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833</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57</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820</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821</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35</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33</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825</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982</v>
      </c>
    </row>
    <row r="3942" spans="3:36" x14ac:dyDescent="0.25">
      <c r="C3942" t="s">
        <v>982</v>
      </c>
    </row>
    <row r="3943" spans="3:36" x14ac:dyDescent="0.25">
      <c r="C3943" t="s">
        <v>992</v>
      </c>
    </row>
    <row r="3944" spans="3:36" x14ac:dyDescent="0.25">
      <c r="C3944" t="s">
        <v>46</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47</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993</v>
      </c>
    </row>
    <row r="3946" spans="3:36" x14ac:dyDescent="0.25">
      <c r="C3946" t="s">
        <v>36</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834</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835</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35</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836</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994</v>
      </c>
    </row>
    <row r="3951" spans="3:36" x14ac:dyDescent="0.25">
      <c r="C3951" t="s">
        <v>837</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838</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995</v>
      </c>
    </row>
    <row r="3953" spans="3:36" x14ac:dyDescent="0.25">
      <c r="C3953" t="s">
        <v>48</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996</v>
      </c>
    </row>
    <row r="3955" spans="3:36" x14ac:dyDescent="0.25">
      <c r="C3955" t="s">
        <v>46</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47</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993</v>
      </c>
    </row>
    <row r="3957" spans="3:36" x14ac:dyDescent="0.25">
      <c r="C3957" t="s">
        <v>36</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834</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835</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35</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836</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994</v>
      </c>
    </row>
    <row r="3962" spans="3:36" x14ac:dyDescent="0.25">
      <c r="C3962" t="s">
        <v>837</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838</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995</v>
      </c>
    </row>
    <row r="3964" spans="3:36" x14ac:dyDescent="0.25">
      <c r="C3964" t="s">
        <v>48</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982</v>
      </c>
    </row>
    <row r="3966" spans="3:36" x14ac:dyDescent="0.25">
      <c r="C3966" t="s">
        <v>839</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840</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841</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842</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843</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982</v>
      </c>
    </row>
    <row r="3972" spans="3:36" x14ac:dyDescent="0.25">
      <c r="C3972" t="s">
        <v>997</v>
      </c>
    </row>
    <row r="3973" spans="3:36" x14ac:dyDescent="0.25">
      <c r="C3973" t="s">
        <v>998</v>
      </c>
    </row>
    <row r="3974" spans="3:36" x14ac:dyDescent="0.25">
      <c r="C3974" t="s">
        <v>844</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845</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999</v>
      </c>
    </row>
    <row r="3976" spans="3:36" x14ac:dyDescent="0.25">
      <c r="C3976" t="s">
        <v>846</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995</v>
      </c>
    </row>
    <row r="3977" spans="3:36" x14ac:dyDescent="0.25">
      <c r="C3977" t="s">
        <v>847</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825</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1000</v>
      </c>
    </row>
    <row r="3980" spans="3:36" x14ac:dyDescent="0.25">
      <c r="C3980" t="s">
        <v>848</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849</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999</v>
      </c>
    </row>
    <row r="3982" spans="3:36" x14ac:dyDescent="0.25">
      <c r="C3982" t="s">
        <v>850</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995</v>
      </c>
    </row>
    <row r="3983" spans="3:36" x14ac:dyDescent="0.25">
      <c r="C3983" t="s">
        <v>851</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825</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982</v>
      </c>
    </row>
    <row r="3986" spans="3:36" x14ac:dyDescent="0.25">
      <c r="C3986" t="s">
        <v>852</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853</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982</v>
      </c>
    </row>
    <row r="3989" spans="3:36" x14ac:dyDescent="0.25">
      <c r="C3989" t="s">
        <v>1002</v>
      </c>
    </row>
    <row r="3990" spans="3:36" x14ac:dyDescent="0.25">
      <c r="C3990" t="s">
        <v>854</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855</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999</v>
      </c>
    </row>
    <row r="3992" spans="3:36" x14ac:dyDescent="0.25">
      <c r="C3992" t="s">
        <v>856</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995</v>
      </c>
    </row>
    <row r="3993" spans="3:36" x14ac:dyDescent="0.25">
      <c r="C3993" t="s">
        <v>857</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825</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982</v>
      </c>
    </row>
    <row r="3996" spans="3:36" x14ac:dyDescent="0.25">
      <c r="C3996" t="s">
        <v>1144</v>
      </c>
    </row>
    <row r="3997" spans="3:36" x14ac:dyDescent="0.25">
      <c r="C3997" t="s">
        <v>1003</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982</v>
      </c>
    </row>
    <row r="4000" spans="3:36" x14ac:dyDescent="0.25">
      <c r="C4000" t="s">
        <v>1004</v>
      </c>
    </row>
    <row r="4001" spans="1:36" x14ac:dyDescent="0.25">
      <c r="C4001" t="s">
        <v>981</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x14ac:dyDescent="0.25">
      <c r="C4002" t="s">
        <v>816</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x14ac:dyDescent="0.25">
      <c r="C4003" t="s">
        <v>982</v>
      </c>
    </row>
    <row r="4004" spans="1:36" x14ac:dyDescent="0.25">
      <c r="C4004" t="s">
        <v>983</v>
      </c>
    </row>
    <row r="4005" spans="1:36" x14ac:dyDescent="0.25">
      <c r="A4005" t="s">
        <v>112</v>
      </c>
      <c r="B4005" t="s">
        <v>762</v>
      </c>
      <c r="C4005" t="s">
        <v>48</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x14ac:dyDescent="0.25">
      <c r="A4006" t="s">
        <v>112</v>
      </c>
      <c r="C4006" t="s">
        <v>817</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x14ac:dyDescent="0.25">
      <c r="A4007" t="s">
        <v>112</v>
      </c>
      <c r="C4007" t="s">
        <v>818</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112</v>
      </c>
      <c r="B4008" t="s">
        <v>764</v>
      </c>
      <c r="C4008" t="s">
        <v>819</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x14ac:dyDescent="0.25">
      <c r="A4009" t="s">
        <v>112</v>
      </c>
      <c r="B4009" t="s">
        <v>763</v>
      </c>
      <c r="C4009" t="s">
        <v>833</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x14ac:dyDescent="0.25">
      <c r="A4010" t="s">
        <v>112</v>
      </c>
      <c r="B4010" t="s">
        <v>973</v>
      </c>
      <c r="C4010" t="s">
        <v>57</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x14ac:dyDescent="0.25">
      <c r="A4011" t="s">
        <v>112</v>
      </c>
      <c r="B4011" t="s">
        <v>765</v>
      </c>
      <c r="C4011" t="s">
        <v>820</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x14ac:dyDescent="0.25">
      <c r="A4012" t="s">
        <v>112</v>
      </c>
      <c r="B4012" t="s">
        <v>974</v>
      </c>
      <c r="C4012" t="s">
        <v>821</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x14ac:dyDescent="0.25">
      <c r="A4013" t="s">
        <v>112</v>
      </c>
      <c r="B4013" t="s">
        <v>765</v>
      </c>
      <c r="C4013" t="s">
        <v>35</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112</v>
      </c>
      <c r="B4014" t="s">
        <v>1994</v>
      </c>
      <c r="C4014" t="s">
        <v>861</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x14ac:dyDescent="0.25">
      <c r="A4015" t="s">
        <v>112</v>
      </c>
      <c r="B4015" t="s">
        <v>1997</v>
      </c>
      <c r="C4015" t="s">
        <v>33</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112</v>
      </c>
      <c r="B4016" t="s">
        <v>979</v>
      </c>
      <c r="C4016" t="s">
        <v>822</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50</v>
      </c>
      <c r="C4017" t="s">
        <v>823</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x14ac:dyDescent="0.25">
      <c r="C4018" t="s">
        <v>825</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x14ac:dyDescent="0.25">
      <c r="C4019" t="s">
        <v>982</v>
      </c>
    </row>
    <row r="4020" spans="2:36" x14ac:dyDescent="0.25">
      <c r="C4020" t="s">
        <v>1005</v>
      </c>
    </row>
    <row r="4021" spans="2:36" x14ac:dyDescent="0.25">
      <c r="C4021" t="s">
        <v>48</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x14ac:dyDescent="0.25">
      <c r="C4022" t="s">
        <v>817</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x14ac:dyDescent="0.25">
      <c r="C4023" t="s">
        <v>818</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833</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57</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820</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821</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35</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861</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x14ac:dyDescent="0.25">
      <c r="C4030" t="s">
        <v>33</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822</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823</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x14ac:dyDescent="0.25">
      <c r="C4033" t="s">
        <v>982</v>
      </c>
    </row>
    <row r="4034" spans="3:36" x14ac:dyDescent="0.25">
      <c r="C4034" t="s">
        <v>1012</v>
      </c>
    </row>
    <row r="4035" spans="3:36" x14ac:dyDescent="0.25">
      <c r="C4035" t="s">
        <v>982</v>
      </c>
    </row>
    <row r="4036" spans="3:36" x14ac:dyDescent="0.25">
      <c r="C4036" t="s">
        <v>1013</v>
      </c>
    </row>
    <row r="4037" spans="3:36" x14ac:dyDescent="0.25">
      <c r="C4037" t="s">
        <v>863</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x14ac:dyDescent="0.25">
      <c r="C4038" t="s">
        <v>864</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x14ac:dyDescent="0.25">
      <c r="C4039" t="s">
        <v>865</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x14ac:dyDescent="0.25">
      <c r="C4040" t="s">
        <v>866</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867</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x14ac:dyDescent="0.25">
      <c r="C4042" t="s">
        <v>868</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x14ac:dyDescent="0.25">
      <c r="C4043" t="s">
        <v>869</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x14ac:dyDescent="0.25">
      <c r="C4044" t="s">
        <v>870</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x14ac:dyDescent="0.25">
      <c r="C4045" t="s">
        <v>871</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1014</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1015</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x14ac:dyDescent="0.25">
      <c r="C4048" t="s">
        <v>1016</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x14ac:dyDescent="0.25">
      <c r="C4049" t="s">
        <v>872</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x14ac:dyDescent="0.25">
      <c r="C4050" t="s">
        <v>982</v>
      </c>
    </row>
    <row r="4051" spans="3:36" x14ac:dyDescent="0.25">
      <c r="C4051" t="s">
        <v>984</v>
      </c>
    </row>
    <row r="4052" spans="3:36" x14ac:dyDescent="0.25">
      <c r="C4052" t="s">
        <v>982</v>
      </c>
    </row>
    <row r="4053" spans="3:36" x14ac:dyDescent="0.25">
      <c r="C4053" t="s">
        <v>1017</v>
      </c>
    </row>
    <row r="4054" spans="3:36" x14ac:dyDescent="0.25">
      <c r="C4054" t="s">
        <v>952</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x14ac:dyDescent="0.25">
      <c r="C4055" t="s">
        <v>953</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x14ac:dyDescent="0.25">
      <c r="C4056" t="s">
        <v>954</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x14ac:dyDescent="0.25">
      <c r="C4057" t="s">
        <v>955</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x14ac:dyDescent="0.25">
      <c r="C4058" t="s">
        <v>956</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x14ac:dyDescent="0.25">
      <c r="C4059" t="s">
        <v>1118</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x14ac:dyDescent="0.25">
      <c r="C4060" t="s">
        <v>982</v>
      </c>
    </row>
    <row r="4061" spans="3:36" x14ac:dyDescent="0.25">
      <c r="C4061" t="s">
        <v>985</v>
      </c>
    </row>
    <row r="4062" spans="3:36" x14ac:dyDescent="0.25">
      <c r="C4062" t="s">
        <v>1119</v>
      </c>
    </row>
    <row r="4063" spans="3:36" x14ac:dyDescent="0.25">
      <c r="C4063" t="s">
        <v>63</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x14ac:dyDescent="0.25">
      <c r="C4064" t="s">
        <v>827</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x14ac:dyDescent="0.2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x14ac:dyDescent="0.25">
      <c r="C4066" t="s">
        <v>860</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x14ac:dyDescent="0.25">
      <c r="C4067" t="s">
        <v>828</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x14ac:dyDescent="0.25">
      <c r="C4068" t="s">
        <v>829</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x14ac:dyDescent="0.25">
      <c r="C4069" t="s">
        <v>1120</v>
      </c>
    </row>
    <row r="4070" spans="3:36" x14ac:dyDescent="0.25">
      <c r="C4070" t="s">
        <v>63</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x14ac:dyDescent="0.25">
      <c r="C4071" t="s">
        <v>827</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x14ac:dyDescent="0.25">
      <c r="C4072" t="s">
        <v>1121</v>
      </c>
    </row>
    <row r="4073" spans="3:36" x14ac:dyDescent="0.25">
      <c r="C4073" t="s">
        <v>63</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x14ac:dyDescent="0.25">
      <c r="C4074" t="s">
        <v>827</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x14ac:dyDescent="0.25">
      <c r="C4075" t="s">
        <v>828</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x14ac:dyDescent="0.25">
      <c r="C4076" t="s">
        <v>1122</v>
      </c>
    </row>
    <row r="4077" spans="3:36" x14ac:dyDescent="0.25">
      <c r="C4077" t="s">
        <v>63</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x14ac:dyDescent="0.25">
      <c r="C4078" t="s">
        <v>1123</v>
      </c>
    </row>
    <row r="4079" spans="3:36" x14ac:dyDescent="0.25">
      <c r="C4079" t="s">
        <v>63</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x14ac:dyDescent="0.25">
      <c r="C4080" t="s">
        <v>827</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x14ac:dyDescent="0.25">
      <c r="C4081" t="s">
        <v>1124</v>
      </c>
    </row>
    <row r="4082" spans="3:36" x14ac:dyDescent="0.25">
      <c r="C4082" t="s">
        <v>862</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x14ac:dyDescent="0.25">
      <c r="C4083" t="s">
        <v>989</v>
      </c>
    </row>
    <row r="4084" spans="3:36" x14ac:dyDescent="0.25">
      <c r="C4084" t="s">
        <v>63</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x14ac:dyDescent="0.25">
      <c r="C4085" t="s">
        <v>827</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x14ac:dyDescent="0.2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x14ac:dyDescent="0.25">
      <c r="C4087" t="s">
        <v>860</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x14ac:dyDescent="0.25">
      <c r="C4088" t="s">
        <v>828</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x14ac:dyDescent="0.25">
      <c r="C4089" t="s">
        <v>829</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x14ac:dyDescent="0.25">
      <c r="C4090" t="s">
        <v>862</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x14ac:dyDescent="0.25">
      <c r="C4091" t="s">
        <v>825</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x14ac:dyDescent="0.25">
      <c r="C4092" t="s">
        <v>982</v>
      </c>
    </row>
    <row r="4093" spans="3:36" x14ac:dyDescent="0.25">
      <c r="C4093" t="s">
        <v>990</v>
      </c>
    </row>
    <row r="4094" spans="3:36" x14ac:dyDescent="0.25">
      <c r="C4094" t="s">
        <v>982</v>
      </c>
    </row>
    <row r="4095" spans="3:36" x14ac:dyDescent="0.25">
      <c r="C4095" t="s">
        <v>991</v>
      </c>
    </row>
    <row r="4096" spans="3:36" x14ac:dyDescent="0.25">
      <c r="C4096" t="s">
        <v>48</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818</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833</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57</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820</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821</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35</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33</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825</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982</v>
      </c>
    </row>
    <row r="4106" spans="3:36" x14ac:dyDescent="0.25">
      <c r="C4106" t="s">
        <v>982</v>
      </c>
    </row>
    <row r="4107" spans="3:36" x14ac:dyDescent="0.25">
      <c r="C4107" t="s">
        <v>992</v>
      </c>
    </row>
    <row r="4108" spans="3:36" x14ac:dyDescent="0.25">
      <c r="C4108" t="s">
        <v>46</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47</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993</v>
      </c>
    </row>
    <row r="4110" spans="3:36" x14ac:dyDescent="0.25">
      <c r="C4110" t="s">
        <v>36</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834</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835</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35</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836</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994</v>
      </c>
    </row>
    <row r="4115" spans="3:36" x14ac:dyDescent="0.25">
      <c r="C4115" t="s">
        <v>837</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838</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995</v>
      </c>
    </row>
    <row r="4117" spans="3:36" x14ac:dyDescent="0.25">
      <c r="C4117" t="s">
        <v>48</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996</v>
      </c>
    </row>
    <row r="4119" spans="3:36" x14ac:dyDescent="0.25">
      <c r="C4119" t="s">
        <v>46</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47</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993</v>
      </c>
    </row>
    <row r="4121" spans="3:36" x14ac:dyDescent="0.25">
      <c r="C4121" t="s">
        <v>36</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834</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835</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35</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836</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994</v>
      </c>
    </row>
    <row r="4126" spans="3:36" x14ac:dyDescent="0.25">
      <c r="C4126" t="s">
        <v>837</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838</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995</v>
      </c>
    </row>
    <row r="4128" spans="3:36" x14ac:dyDescent="0.25">
      <c r="C4128" t="s">
        <v>48</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982</v>
      </c>
    </row>
    <row r="4130" spans="3:36" x14ac:dyDescent="0.25">
      <c r="C4130" t="s">
        <v>839</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840</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841</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842</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843</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x14ac:dyDescent="0.25">
      <c r="C4135" t="s">
        <v>982</v>
      </c>
    </row>
    <row r="4136" spans="3:36" x14ac:dyDescent="0.25">
      <c r="C4136" t="s">
        <v>997</v>
      </c>
    </row>
    <row r="4137" spans="3:36" x14ac:dyDescent="0.25">
      <c r="C4137" t="s">
        <v>998</v>
      </c>
    </row>
    <row r="4138" spans="3:36" x14ac:dyDescent="0.25">
      <c r="C4138" t="s">
        <v>844</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845</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999</v>
      </c>
    </row>
    <row r="4140" spans="3:36" x14ac:dyDescent="0.25">
      <c r="C4140" t="s">
        <v>846</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995</v>
      </c>
    </row>
    <row r="4141" spans="3:36" x14ac:dyDescent="0.25">
      <c r="C4141" t="s">
        <v>847</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825</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1000</v>
      </c>
    </row>
    <row r="4144" spans="3:36" x14ac:dyDescent="0.25">
      <c r="C4144" t="s">
        <v>848</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849</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999</v>
      </c>
    </row>
    <row r="4146" spans="3:36" x14ac:dyDescent="0.25">
      <c r="C4146" t="s">
        <v>850</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995</v>
      </c>
    </row>
    <row r="4147" spans="3:36" x14ac:dyDescent="0.25">
      <c r="C4147" t="s">
        <v>851</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825</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982</v>
      </c>
    </row>
    <row r="4150" spans="3:36" x14ac:dyDescent="0.25">
      <c r="C4150" t="s">
        <v>852</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853</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982</v>
      </c>
    </row>
    <row r="4153" spans="3:36" x14ac:dyDescent="0.25">
      <c r="C4153" t="s">
        <v>1002</v>
      </c>
    </row>
    <row r="4154" spans="3:36" x14ac:dyDescent="0.25">
      <c r="C4154" t="s">
        <v>854</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855</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999</v>
      </c>
    </row>
    <row r="4156" spans="3:36" x14ac:dyDescent="0.25">
      <c r="C4156" t="s">
        <v>856</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995</v>
      </c>
    </row>
    <row r="4157" spans="3:36" x14ac:dyDescent="0.25">
      <c r="C4157" t="s">
        <v>857</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825</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982</v>
      </c>
    </row>
    <row r="4160" spans="3:36" x14ac:dyDescent="0.25">
      <c r="C4160" t="s">
        <v>982</v>
      </c>
    </row>
    <row r="4161" spans="1:36" x14ac:dyDescent="0.25">
      <c r="C4161" t="s">
        <v>1145</v>
      </c>
    </row>
    <row r="4162" spans="1:36" x14ac:dyDescent="0.25">
      <c r="C4162" t="s">
        <v>1003</v>
      </c>
    </row>
    <row r="4163" spans="1:36" x14ac:dyDescent="0.25">
      <c r="C4163" t="s">
        <v>957</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982</v>
      </c>
    </row>
    <row r="4165" spans="1:36" x14ac:dyDescent="0.25">
      <c r="C4165" t="s">
        <v>982</v>
      </c>
    </row>
    <row r="4166" spans="1:36" x14ac:dyDescent="0.25">
      <c r="A4166" t="s">
        <v>99</v>
      </c>
      <c r="B4166" t="s">
        <v>762</v>
      </c>
      <c r="C4166" t="s">
        <v>958</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x14ac:dyDescent="0.25">
      <c r="A4167" t="s">
        <v>99</v>
      </c>
      <c r="B4167" t="s">
        <v>1635</v>
      </c>
      <c r="C4167" t="s">
        <v>46</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x14ac:dyDescent="0.25">
      <c r="A4168" t="s">
        <v>99</v>
      </c>
      <c r="B4168" t="s">
        <v>763</v>
      </c>
      <c r="C4168" t="s">
        <v>47</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99</v>
      </c>
      <c r="B4169" t="s">
        <v>973</v>
      </c>
      <c r="C4169" t="s">
        <v>959</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99</v>
      </c>
      <c r="B4170" t="s">
        <v>765</v>
      </c>
      <c r="C4170" t="s">
        <v>834</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99</v>
      </c>
      <c r="B4171" t="s">
        <v>974</v>
      </c>
      <c r="C4171" t="s">
        <v>835</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99</v>
      </c>
      <c r="B4172" t="s">
        <v>1635</v>
      </c>
      <c r="C4172" t="s">
        <v>37</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x14ac:dyDescent="0.25">
      <c r="A4173" t="s">
        <v>99</v>
      </c>
      <c r="B4173" t="s">
        <v>1635</v>
      </c>
      <c r="C4173" t="s">
        <v>35</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x14ac:dyDescent="0.25">
      <c r="A4174" t="s">
        <v>99</v>
      </c>
      <c r="B4174" t="s">
        <v>1635</v>
      </c>
      <c r="C4174" t="s">
        <v>33</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x14ac:dyDescent="0.25">
      <c r="C4175" t="s">
        <v>825</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autoFilter ref="A1:AJ4175" xr:uid="{B71DDDE3-056E-4738-8B94-99287E27193C}"/>
  <phoneticPr fontId="39" type="noConversion"/>
  <conditionalFormatting sqref="A1144:A1153">
    <cfRule type="containsText" dxfId="41"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40" priority="3" operator="containsText" text="electricity">
      <formula>NOT(ISERROR(SEARCH("electricity",B1)))</formula>
    </cfRule>
  </conditionalFormatting>
  <conditionalFormatting sqref="C1:C1048576">
    <cfRule type="containsText" dxfId="39" priority="1" operator="containsText" text="Table">
      <formula>NOT(ISERROR(SEARCH("Table",C1)))</formula>
    </cfRule>
  </conditionalFormatting>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07B4-954A-4DF5-9BD2-29E56DCEAD2B}">
  <dimension ref="A1:AJ4175"/>
  <sheetViews>
    <sheetView topLeftCell="A3993" zoomScale="70" zoomScaleNormal="70" workbookViewId="0">
      <selection activeCell="B4015" sqref="B4015"/>
    </sheetView>
  </sheetViews>
  <sheetFormatPr defaultColWidth="8.7109375" defaultRowHeight="15" x14ac:dyDescent="0.25"/>
  <cols>
    <col min="1" max="1" width="70.7109375" customWidth="1"/>
    <col min="2" max="2" width="24.42578125" customWidth="1"/>
  </cols>
  <sheetData>
    <row r="1" spans="1:36" x14ac:dyDescent="0.25">
      <c r="C1" t="s">
        <v>1146</v>
      </c>
    </row>
    <row r="2" spans="1:36" x14ac:dyDescent="0.25">
      <c r="C2" t="s">
        <v>1147</v>
      </c>
    </row>
    <row r="3" spans="1:36" x14ac:dyDescent="0.25">
      <c r="C3" t="s">
        <v>982</v>
      </c>
    </row>
    <row r="4" spans="1:36" x14ac:dyDescent="0.25">
      <c r="C4" t="s">
        <v>1148</v>
      </c>
    </row>
    <row r="5" spans="1:36" x14ac:dyDescent="0.25">
      <c r="C5" t="s">
        <v>1003</v>
      </c>
    </row>
    <row r="6" spans="1:36" x14ac:dyDescent="0.25">
      <c r="A6" s="2"/>
      <c r="B6" s="2"/>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x14ac:dyDescent="0.25">
      <c r="C7" t="s">
        <v>982</v>
      </c>
    </row>
    <row r="8" spans="1:36" x14ac:dyDescent="0.25">
      <c r="C8" t="s">
        <v>1004</v>
      </c>
    </row>
    <row r="9" spans="1:36" x14ac:dyDescent="0.25">
      <c r="C9" t="s">
        <v>981</v>
      </c>
      <c r="E9">
        <v>250.459</v>
      </c>
      <c r="F9">
        <v>262.42899999999997</v>
      </c>
      <c r="G9">
        <v>257.74700000000001</v>
      </c>
      <c r="H9">
        <v>235.39</v>
      </c>
      <c r="I9">
        <v>248.43100000000001</v>
      </c>
      <c r="J9">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x14ac:dyDescent="0.25">
      <c r="C10" t="s">
        <v>816</v>
      </c>
      <c r="E10">
        <v>553.63400000000001</v>
      </c>
      <c r="F10">
        <v>576.35599999999999</v>
      </c>
      <c r="G10">
        <v>639.28599999999994</v>
      </c>
      <c r="H10">
        <v>639.33399999999995</v>
      </c>
      <c r="I10">
        <v>562.654</v>
      </c>
      <c r="J10">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x14ac:dyDescent="0.25">
      <c r="C11" t="s">
        <v>982</v>
      </c>
    </row>
    <row r="12" spans="1:36" x14ac:dyDescent="0.25">
      <c r="C12" t="s">
        <v>983</v>
      </c>
    </row>
    <row r="13" spans="1:36" x14ac:dyDescent="0.25">
      <c r="A13" t="s">
        <v>91</v>
      </c>
      <c r="B13" t="s">
        <v>762</v>
      </c>
      <c r="C13" t="s">
        <v>48</v>
      </c>
      <c r="E13">
        <v>124.06699999999999</v>
      </c>
      <c r="F13">
        <v>130.869</v>
      </c>
      <c r="G13">
        <v>128.529</v>
      </c>
      <c r="H13">
        <v>118.744</v>
      </c>
      <c r="I13">
        <v>125.74</v>
      </c>
      <c r="J13">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x14ac:dyDescent="0.25">
      <c r="A14" t="s">
        <v>91</v>
      </c>
      <c r="C14" t="s">
        <v>817</v>
      </c>
      <c r="E14">
        <v>62.999000000000002</v>
      </c>
      <c r="F14">
        <v>67.602000000000004</v>
      </c>
      <c r="G14">
        <v>67.858999999999995</v>
      </c>
      <c r="H14">
        <v>60.917999999999999</v>
      </c>
      <c r="I14">
        <v>61.963000000000001</v>
      </c>
      <c r="J14">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x14ac:dyDescent="0.25">
      <c r="A15" t="s">
        <v>91</v>
      </c>
      <c r="C15" t="s">
        <v>818</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91</v>
      </c>
      <c r="B16" t="s">
        <v>764</v>
      </c>
      <c r="C16" t="s">
        <v>819</v>
      </c>
      <c r="E16">
        <v>63.003999999999998</v>
      </c>
      <c r="F16">
        <v>67.626000000000005</v>
      </c>
      <c r="G16">
        <v>67.872</v>
      </c>
      <c r="H16">
        <v>60.933</v>
      </c>
      <c r="I16">
        <v>61.984999999999999</v>
      </c>
      <c r="J16">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x14ac:dyDescent="0.25">
      <c r="A17" t="s">
        <v>91</v>
      </c>
      <c r="B17" t="s">
        <v>973</v>
      </c>
      <c r="C17" t="s">
        <v>57</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91</v>
      </c>
      <c r="B18" t="s">
        <v>765</v>
      </c>
      <c r="C18" t="s">
        <v>820</v>
      </c>
      <c r="E18">
        <v>225.51599999999999</v>
      </c>
      <c r="F18">
        <v>212.34</v>
      </c>
      <c r="G18">
        <v>232.352</v>
      </c>
      <c r="H18">
        <v>223.02699999999999</v>
      </c>
      <c r="I18">
        <v>232.03100000000001</v>
      </c>
      <c r="J18">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x14ac:dyDescent="0.25">
      <c r="A19" t="s">
        <v>91</v>
      </c>
      <c r="B19" t="s">
        <v>974</v>
      </c>
      <c r="C19" t="s">
        <v>821</v>
      </c>
      <c r="E19">
        <v>42.034999999999997</v>
      </c>
      <c r="F19">
        <v>41.698</v>
      </c>
      <c r="G19">
        <v>39.609000000000002</v>
      </c>
      <c r="H19">
        <v>64.739000000000004</v>
      </c>
      <c r="I19">
        <v>61.234000000000002</v>
      </c>
      <c r="J19">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x14ac:dyDescent="0.25">
      <c r="A20" t="s">
        <v>91</v>
      </c>
      <c r="B20" t="s">
        <v>765</v>
      </c>
      <c r="C20" t="s">
        <v>55</v>
      </c>
      <c r="E20">
        <v>52.081000000000003</v>
      </c>
      <c r="F20">
        <v>55.280999999999999</v>
      </c>
      <c r="G20">
        <v>53.287999999999997</v>
      </c>
      <c r="H20">
        <v>53.055</v>
      </c>
      <c r="I20">
        <v>55.204000000000001</v>
      </c>
      <c r="J20">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x14ac:dyDescent="0.25">
      <c r="A21" t="s">
        <v>91</v>
      </c>
      <c r="B21" t="s">
        <v>1997</v>
      </c>
      <c r="C21" t="s">
        <v>33</v>
      </c>
      <c r="E21">
        <v>8.0180000000000007</v>
      </c>
      <c r="F21">
        <v>9.2629999999999999</v>
      </c>
      <c r="G21">
        <v>6.5330000000000004</v>
      </c>
      <c r="H21">
        <v>5.5949999999999998</v>
      </c>
      <c r="I21">
        <v>4.7279999999999998</v>
      </c>
      <c r="J21">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x14ac:dyDescent="0.25">
      <c r="A22" t="s">
        <v>91</v>
      </c>
      <c r="B22" t="s">
        <v>979</v>
      </c>
      <c r="C22" t="s">
        <v>822</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91</v>
      </c>
      <c r="B23" t="s">
        <v>50</v>
      </c>
      <c r="C23" t="s">
        <v>823</v>
      </c>
      <c r="E23">
        <v>0.255</v>
      </c>
      <c r="F23">
        <v>0.33100000000000002</v>
      </c>
      <c r="G23">
        <v>0.29399999999999998</v>
      </c>
      <c r="H23">
        <v>0.158</v>
      </c>
      <c r="I23">
        <v>0.20300000000000001</v>
      </c>
      <c r="J23">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x14ac:dyDescent="0.25">
      <c r="A24" t="s">
        <v>91</v>
      </c>
      <c r="B24" t="s">
        <v>50</v>
      </c>
      <c r="C24" t="s">
        <v>824</v>
      </c>
      <c r="E24">
        <v>155.79300000000001</v>
      </c>
      <c r="F24">
        <v>159.68100000000001</v>
      </c>
      <c r="G24">
        <v>161.495</v>
      </c>
      <c r="H24">
        <v>160.78</v>
      </c>
      <c r="I24">
        <v>153.45099999999999</v>
      </c>
      <c r="J24">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x14ac:dyDescent="0.25">
      <c r="A25" t="s">
        <v>91</v>
      </c>
      <c r="C25" t="s">
        <v>825</v>
      </c>
      <c r="E25">
        <v>670.78</v>
      </c>
      <c r="F25">
        <v>677.09699999999998</v>
      </c>
      <c r="G25">
        <v>689.97799999999995</v>
      </c>
      <c r="H25">
        <v>687.04300000000001</v>
      </c>
      <c r="I25">
        <v>694.58199999999999</v>
      </c>
      <c r="J25">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x14ac:dyDescent="0.25">
      <c r="C26" t="s">
        <v>982</v>
      </c>
    </row>
    <row r="27" spans="1:36" x14ac:dyDescent="0.25">
      <c r="C27" t="s">
        <v>1005</v>
      </c>
    </row>
    <row r="28" spans="1:36" x14ac:dyDescent="0.25">
      <c r="C28" t="s">
        <v>48</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x14ac:dyDescent="0.25">
      <c r="C29" t="s">
        <v>817</v>
      </c>
      <c r="E29">
        <v>0.252</v>
      </c>
      <c r="F29">
        <v>0.25800000000000001</v>
      </c>
      <c r="G29">
        <v>0.26300000000000001</v>
      </c>
      <c r="H29">
        <v>0.25900000000000001</v>
      </c>
      <c r="I29">
        <v>0.249</v>
      </c>
      <c r="J29">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x14ac:dyDescent="0.25">
      <c r="C30" t="s">
        <v>818</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57</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820</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x14ac:dyDescent="0.25">
      <c r="C33" t="s">
        <v>821</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x14ac:dyDescent="0.25">
      <c r="C34" t="s">
        <v>55</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x14ac:dyDescent="0.25">
      <c r="C35" t="s">
        <v>33</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x14ac:dyDescent="0.25">
      <c r="C36" t="s">
        <v>822</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823</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824</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x14ac:dyDescent="0.25">
      <c r="C39" t="s">
        <v>982</v>
      </c>
    </row>
    <row r="40" spans="3:36" x14ac:dyDescent="0.25">
      <c r="C40" t="s">
        <v>984</v>
      </c>
    </row>
    <row r="41" spans="3:36" x14ac:dyDescent="0.25">
      <c r="C41" t="s">
        <v>982</v>
      </c>
    </row>
    <row r="42" spans="3:36" x14ac:dyDescent="0.25">
      <c r="C42" t="s">
        <v>985</v>
      </c>
    </row>
    <row r="43" spans="3:36" x14ac:dyDescent="0.25">
      <c r="C43" t="s">
        <v>986</v>
      </c>
    </row>
    <row r="44" spans="3:36" x14ac:dyDescent="0.25">
      <c r="C44" t="s">
        <v>63</v>
      </c>
      <c r="E44">
        <v>72.206999999999994</v>
      </c>
      <c r="F44">
        <v>76.206000000000003</v>
      </c>
      <c r="G44">
        <v>75.039000000000001</v>
      </c>
      <c r="H44">
        <v>69.528000000000006</v>
      </c>
      <c r="I44">
        <v>73.602000000000004</v>
      </c>
      <c r="J44">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x14ac:dyDescent="0.25">
      <c r="C45" t="s">
        <v>827</v>
      </c>
      <c r="E45">
        <v>38.226999999999997</v>
      </c>
      <c r="F45">
        <v>41.234999999999999</v>
      </c>
      <c r="G45">
        <v>40.881</v>
      </c>
      <c r="H45">
        <v>36.012999999999998</v>
      </c>
      <c r="I45">
        <v>36.567</v>
      </c>
      <c r="J45">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x14ac:dyDescent="0.25">
      <c r="C46" t="s">
        <v>828</v>
      </c>
      <c r="E46">
        <v>51.718000000000004</v>
      </c>
      <c r="F46">
        <v>49.719000000000001</v>
      </c>
      <c r="G46">
        <v>55.203000000000003</v>
      </c>
      <c r="H46">
        <v>52.085000000000001</v>
      </c>
      <c r="I46">
        <v>53.256999999999998</v>
      </c>
      <c r="J46">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x14ac:dyDescent="0.25">
      <c r="C47" t="s">
        <v>829</v>
      </c>
      <c r="E47">
        <v>36.244999999999997</v>
      </c>
      <c r="F47">
        <v>36.704000000000001</v>
      </c>
      <c r="G47">
        <v>35.354999999999997</v>
      </c>
      <c r="H47">
        <v>57.505000000000003</v>
      </c>
      <c r="I47">
        <v>54.268000000000001</v>
      </c>
      <c r="J4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x14ac:dyDescent="0.25">
      <c r="C48" t="s">
        <v>830</v>
      </c>
      <c r="E48">
        <v>1.5489999999999999</v>
      </c>
      <c r="F48">
        <v>1.79</v>
      </c>
      <c r="G48">
        <v>1.262</v>
      </c>
      <c r="H48">
        <v>1.0780000000000001</v>
      </c>
      <c r="I48">
        <v>0.91100000000000003</v>
      </c>
      <c r="J48">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x14ac:dyDescent="0.25">
      <c r="C49" t="s">
        <v>832</v>
      </c>
      <c r="E49">
        <v>73.244</v>
      </c>
      <c r="F49">
        <v>76.801000000000002</v>
      </c>
      <c r="G49">
        <v>75.426000000000002</v>
      </c>
      <c r="H49">
        <v>68.876999999999995</v>
      </c>
      <c r="I49">
        <v>72.680999999999997</v>
      </c>
      <c r="J49">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x14ac:dyDescent="0.25">
      <c r="C50" t="s">
        <v>987</v>
      </c>
    </row>
    <row r="51" spans="3:36" x14ac:dyDescent="0.25">
      <c r="C51" t="s">
        <v>827</v>
      </c>
      <c r="E51">
        <v>4.2489999999999997</v>
      </c>
      <c r="F51">
        <v>4.5220000000000002</v>
      </c>
      <c r="G51">
        <v>4.617</v>
      </c>
      <c r="H51">
        <v>4.2569999999999997</v>
      </c>
      <c r="I51">
        <v>4.3410000000000002</v>
      </c>
      <c r="J51">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x14ac:dyDescent="0.25">
      <c r="C52" t="s">
        <v>828</v>
      </c>
      <c r="E52">
        <v>155.47</v>
      </c>
      <c r="F52">
        <v>145.46799999999999</v>
      </c>
      <c r="G52">
        <v>158.458</v>
      </c>
      <c r="H52">
        <v>152.875</v>
      </c>
      <c r="I52">
        <v>159.876</v>
      </c>
      <c r="J52">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x14ac:dyDescent="0.25">
      <c r="C53" t="s">
        <v>829</v>
      </c>
      <c r="E53">
        <v>4.0259999999999998</v>
      </c>
      <c r="F53">
        <v>3.4740000000000002</v>
      </c>
      <c r="G53">
        <v>2.9620000000000002</v>
      </c>
      <c r="H53">
        <v>5.03</v>
      </c>
      <c r="I53">
        <v>4.8440000000000003</v>
      </c>
      <c r="J53">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x14ac:dyDescent="0.25">
      <c r="C54" t="s">
        <v>62</v>
      </c>
      <c r="E54">
        <v>51.904000000000003</v>
      </c>
      <c r="F54">
        <v>55.093000000000004</v>
      </c>
      <c r="G54">
        <v>53.106000000000002</v>
      </c>
      <c r="H54">
        <v>52.874000000000002</v>
      </c>
      <c r="I54">
        <v>55.015000000000001</v>
      </c>
      <c r="J54">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x14ac:dyDescent="0.25">
      <c r="C55" t="s">
        <v>830</v>
      </c>
      <c r="E55">
        <v>5.9139999999999997</v>
      </c>
      <c r="F55">
        <v>6.8310000000000004</v>
      </c>
      <c r="G55">
        <v>4.8179999999999996</v>
      </c>
      <c r="H55">
        <v>4.13</v>
      </c>
      <c r="I55">
        <v>3.49</v>
      </c>
      <c r="J55">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x14ac:dyDescent="0.25">
      <c r="C56" t="s">
        <v>988</v>
      </c>
    </row>
    <row r="57" spans="3:36" x14ac:dyDescent="0.25">
      <c r="C57" t="s">
        <v>63</v>
      </c>
      <c r="E57">
        <v>52.762999999999998</v>
      </c>
      <c r="F57">
        <v>55.540999999999997</v>
      </c>
      <c r="G57">
        <v>54.518000000000001</v>
      </c>
      <c r="H57">
        <v>50.442</v>
      </c>
      <c r="I57">
        <v>53.45</v>
      </c>
      <c r="J5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x14ac:dyDescent="0.25">
      <c r="C58" t="s">
        <v>827</v>
      </c>
      <c r="E58">
        <v>20.523</v>
      </c>
      <c r="F58">
        <v>21.844999999999999</v>
      </c>
      <c r="G58">
        <v>22.361000000000001</v>
      </c>
      <c r="H58">
        <v>20.648</v>
      </c>
      <c r="I58">
        <v>21.055</v>
      </c>
      <c r="J58">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x14ac:dyDescent="0.25">
      <c r="C59" t="s">
        <v>828</v>
      </c>
      <c r="E59">
        <v>18.327999999999999</v>
      </c>
      <c r="F59">
        <v>17.154</v>
      </c>
      <c r="G59">
        <v>18.692</v>
      </c>
      <c r="H59">
        <v>18.067</v>
      </c>
      <c r="I59">
        <v>18.898</v>
      </c>
      <c r="J59">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x14ac:dyDescent="0.25">
      <c r="C60" t="s">
        <v>829</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x14ac:dyDescent="0.25">
      <c r="C61" t="s">
        <v>62</v>
      </c>
      <c r="E61">
        <v>0.17699999999999999</v>
      </c>
      <c r="F61">
        <v>0.188</v>
      </c>
      <c r="G61">
        <v>0.182</v>
      </c>
      <c r="H61">
        <v>0.18099999999999999</v>
      </c>
      <c r="I61">
        <v>0.188</v>
      </c>
      <c r="J61">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x14ac:dyDescent="0.25">
      <c r="C62" t="s">
        <v>830</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x14ac:dyDescent="0.25">
      <c r="C63" t="s">
        <v>989</v>
      </c>
    </row>
    <row r="64" spans="3:36" x14ac:dyDescent="0.25">
      <c r="C64" t="s">
        <v>63</v>
      </c>
      <c r="E64">
        <v>124.97</v>
      </c>
      <c r="F64">
        <v>131.74799999999999</v>
      </c>
      <c r="G64">
        <v>129.55699999999999</v>
      </c>
      <c r="H64">
        <v>119.97</v>
      </c>
      <c r="I64">
        <v>127.05200000000001</v>
      </c>
      <c r="J64">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x14ac:dyDescent="0.25">
      <c r="C65" t="s">
        <v>827</v>
      </c>
      <c r="E65">
        <v>62.999000000000002</v>
      </c>
      <c r="F65">
        <v>67.602000000000004</v>
      </c>
      <c r="G65">
        <v>67.858999999999995</v>
      </c>
      <c r="H65">
        <v>60.917999999999999</v>
      </c>
      <c r="I65">
        <v>61.963000000000001</v>
      </c>
      <c r="J65">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x14ac:dyDescent="0.25">
      <c r="C66" t="s">
        <v>828</v>
      </c>
      <c r="E66">
        <v>225.51599999999999</v>
      </c>
      <c r="F66">
        <v>212.34100000000001</v>
      </c>
      <c r="G66">
        <v>232.352</v>
      </c>
      <c r="H66">
        <v>223.02699999999999</v>
      </c>
      <c r="I66">
        <v>232.03100000000001</v>
      </c>
      <c r="J66">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x14ac:dyDescent="0.25">
      <c r="C67" t="s">
        <v>829</v>
      </c>
      <c r="E67">
        <v>42.034999999999997</v>
      </c>
      <c r="F67">
        <v>41.698</v>
      </c>
      <c r="G67">
        <v>39.609000000000002</v>
      </c>
      <c r="H67">
        <v>64.739000000000004</v>
      </c>
      <c r="I67">
        <v>61.234000000000002</v>
      </c>
      <c r="J6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x14ac:dyDescent="0.25">
      <c r="C68" t="s">
        <v>830</v>
      </c>
      <c r="E68">
        <v>8.0180000000000007</v>
      </c>
      <c r="F68">
        <v>9.2629999999999999</v>
      </c>
      <c r="G68">
        <v>6.5330000000000004</v>
      </c>
      <c r="H68">
        <v>5.5949999999999998</v>
      </c>
      <c r="I68">
        <v>4.7279999999999998</v>
      </c>
      <c r="J68">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x14ac:dyDescent="0.25">
      <c r="C69" t="s">
        <v>832</v>
      </c>
      <c r="E69">
        <v>73.244</v>
      </c>
      <c r="F69">
        <v>76.801000000000002</v>
      </c>
      <c r="G69">
        <v>75.426000000000002</v>
      </c>
      <c r="H69">
        <v>68.876999999999995</v>
      </c>
      <c r="I69">
        <v>72.680999999999997</v>
      </c>
      <c r="J69">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x14ac:dyDescent="0.25">
      <c r="C70" t="s">
        <v>62</v>
      </c>
      <c r="E70">
        <v>52.081000000000003</v>
      </c>
      <c r="F70">
        <v>55.280999999999999</v>
      </c>
      <c r="G70">
        <v>53.287999999999997</v>
      </c>
      <c r="H70">
        <v>53.055</v>
      </c>
      <c r="I70">
        <v>55.204000000000001</v>
      </c>
      <c r="J70">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x14ac:dyDescent="0.25">
      <c r="C71" t="s">
        <v>825</v>
      </c>
      <c r="E71">
        <v>588.86199999999997</v>
      </c>
      <c r="F71">
        <v>594.73400000000004</v>
      </c>
      <c r="G71">
        <v>604.62199999999996</v>
      </c>
      <c r="H71">
        <v>596.18200000000002</v>
      </c>
      <c r="I71">
        <v>614.89200000000005</v>
      </c>
      <c r="J71">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x14ac:dyDescent="0.25">
      <c r="C72" t="s">
        <v>982</v>
      </c>
    </row>
    <row r="73" spans="3:36" x14ac:dyDescent="0.25">
      <c r="C73" t="s">
        <v>990</v>
      </c>
    </row>
    <row r="74" spans="3:36" x14ac:dyDescent="0.25">
      <c r="C74" t="s">
        <v>982</v>
      </c>
    </row>
    <row r="75" spans="3:36" x14ac:dyDescent="0.25">
      <c r="C75" t="s">
        <v>991</v>
      </c>
    </row>
    <row r="76" spans="3:36" x14ac:dyDescent="0.25">
      <c r="C76" t="s">
        <v>48</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818</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833</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57</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820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821</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35</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33</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825</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982</v>
      </c>
    </row>
    <row r="86" spans="3:36" x14ac:dyDescent="0.25">
      <c r="C86" t="s">
        <v>982</v>
      </c>
    </row>
    <row r="87" spans="3:36" x14ac:dyDescent="0.25">
      <c r="C87" t="s">
        <v>992</v>
      </c>
    </row>
    <row r="88" spans="3:36" x14ac:dyDescent="0.25">
      <c r="C88" t="s">
        <v>46</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47</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993</v>
      </c>
    </row>
    <row r="90" spans="3:36" x14ac:dyDescent="0.25">
      <c r="C90" t="s">
        <v>36</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834</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835</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35</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836</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994</v>
      </c>
    </row>
    <row r="95" spans="3:36" x14ac:dyDescent="0.25">
      <c r="C95" t="s">
        <v>837</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838</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995</v>
      </c>
    </row>
    <row r="97" spans="3:36" x14ac:dyDescent="0.25">
      <c r="C97" t="s">
        <v>48</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996</v>
      </c>
    </row>
    <row r="99" spans="3:36" x14ac:dyDescent="0.25">
      <c r="C99" t="s">
        <v>46</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47</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993</v>
      </c>
    </row>
    <row r="101" spans="3:36" x14ac:dyDescent="0.25">
      <c r="C101" t="s">
        <v>36</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834</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835</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35</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836</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994</v>
      </c>
    </row>
    <row r="106" spans="3:36" x14ac:dyDescent="0.25">
      <c r="C106" t="s">
        <v>837</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838</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995</v>
      </c>
    </row>
    <row r="108" spans="3:36" x14ac:dyDescent="0.25">
      <c r="C108" t="s">
        <v>48</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982</v>
      </c>
    </row>
    <row r="110" spans="3:36" x14ac:dyDescent="0.25">
      <c r="C110" t="s">
        <v>839</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840</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841</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842</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843</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x14ac:dyDescent="0.25">
      <c r="C115" t="s">
        <v>982</v>
      </c>
    </row>
    <row r="116" spans="3:36" x14ac:dyDescent="0.25">
      <c r="C116" t="s">
        <v>997</v>
      </c>
    </row>
    <row r="117" spans="3:36" x14ac:dyDescent="0.25">
      <c r="C117" t="s">
        <v>998</v>
      </c>
    </row>
    <row r="118" spans="3:36" x14ac:dyDescent="0.25">
      <c r="C118" t="s">
        <v>844</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845</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999</v>
      </c>
    </row>
    <row r="120" spans="3:36" x14ac:dyDescent="0.25">
      <c r="C120" t="s">
        <v>846</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995</v>
      </c>
    </row>
    <row r="121" spans="3:36" x14ac:dyDescent="0.25">
      <c r="C121" t="s">
        <v>847</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825</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1000</v>
      </c>
    </row>
    <row r="124" spans="3:36" x14ac:dyDescent="0.25">
      <c r="C124" t="s">
        <v>848</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849</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999</v>
      </c>
    </row>
    <row r="126" spans="3:36" x14ac:dyDescent="0.25">
      <c r="C126" t="s">
        <v>850</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1001</v>
      </c>
    </row>
    <row r="127" spans="3:36" x14ac:dyDescent="0.25">
      <c r="C127" t="s">
        <v>851</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825</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982</v>
      </c>
    </row>
    <row r="130" spans="3:36" x14ac:dyDescent="0.25">
      <c r="C130" t="s">
        <v>852</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853</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982</v>
      </c>
    </row>
    <row r="133" spans="3:36" x14ac:dyDescent="0.25">
      <c r="C133" t="s">
        <v>1002</v>
      </c>
    </row>
    <row r="134" spans="3:36" x14ac:dyDescent="0.25">
      <c r="C134" t="s">
        <v>854</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855</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999</v>
      </c>
    </row>
    <row r="136" spans="3:36" x14ac:dyDescent="0.25">
      <c r="C136" t="s">
        <v>856</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995</v>
      </c>
    </row>
    <row r="137" spans="3:36" x14ac:dyDescent="0.25">
      <c r="C137" t="s">
        <v>857</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825</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x14ac:dyDescent="0.25">
      <c r="C139" t="s">
        <v>982</v>
      </c>
    </row>
    <row r="140" spans="3:36" x14ac:dyDescent="0.25">
      <c r="C140" t="s">
        <v>1149</v>
      </c>
    </row>
    <row r="141" spans="3:36" x14ac:dyDescent="0.25">
      <c r="C141" t="s">
        <v>1003</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982</v>
      </c>
    </row>
    <row r="144" spans="3:36" x14ac:dyDescent="0.25">
      <c r="C144" t="s">
        <v>1004</v>
      </c>
    </row>
    <row r="145" spans="1:36" x14ac:dyDescent="0.25">
      <c r="C145" t="s">
        <v>981</v>
      </c>
      <c r="E145">
        <v>268.63799999999998</v>
      </c>
      <c r="F145">
        <v>274.98200000000003</v>
      </c>
      <c r="G145">
        <v>279.47300000000001</v>
      </c>
      <c r="H145">
        <v>276.25200000000001</v>
      </c>
      <c r="I145">
        <v>277.01400000000001</v>
      </c>
      <c r="J145">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x14ac:dyDescent="0.25">
      <c r="C146" t="s">
        <v>816</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x14ac:dyDescent="0.25">
      <c r="C147" t="s">
        <v>982</v>
      </c>
    </row>
    <row r="148" spans="1:36" x14ac:dyDescent="0.25">
      <c r="A148" t="s">
        <v>91</v>
      </c>
      <c r="C148" t="s">
        <v>983</v>
      </c>
    </row>
    <row r="149" spans="1:36" x14ac:dyDescent="0.25">
      <c r="A149" t="s">
        <v>91</v>
      </c>
      <c r="B149" t="s">
        <v>762</v>
      </c>
      <c r="C149" t="s">
        <v>48</v>
      </c>
      <c r="E149">
        <v>121.366</v>
      </c>
      <c r="F149">
        <v>123.97799999999999</v>
      </c>
      <c r="G149">
        <v>125.221</v>
      </c>
      <c r="H149">
        <v>125.349</v>
      </c>
      <c r="I149">
        <v>125.944</v>
      </c>
      <c r="J149">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x14ac:dyDescent="0.25">
      <c r="A150" t="s">
        <v>91</v>
      </c>
      <c r="C150" t="s">
        <v>817</v>
      </c>
      <c r="E150">
        <v>61.210999999999999</v>
      </c>
      <c r="F150">
        <v>63.165999999999997</v>
      </c>
      <c r="G150">
        <v>63.789000000000001</v>
      </c>
      <c r="H150">
        <v>60.738999999999997</v>
      </c>
      <c r="I150">
        <v>58.755000000000003</v>
      </c>
      <c r="J150">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x14ac:dyDescent="0.25">
      <c r="A151" t="s">
        <v>91</v>
      </c>
      <c r="C151" t="s">
        <v>818</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91</v>
      </c>
      <c r="B152" t="s">
        <v>764</v>
      </c>
      <c r="C152" t="s">
        <v>819</v>
      </c>
      <c r="E152">
        <v>61.466999999999999</v>
      </c>
      <c r="F152">
        <v>63.238</v>
      </c>
      <c r="G152">
        <v>63.884999999999998</v>
      </c>
      <c r="H152">
        <v>60.911000000000001</v>
      </c>
      <c r="I152">
        <v>58.973999999999997</v>
      </c>
      <c r="J152">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x14ac:dyDescent="0.25">
      <c r="A153" t="s">
        <v>91</v>
      </c>
      <c r="B153" t="s">
        <v>763</v>
      </c>
      <c r="C153" t="s">
        <v>833</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91</v>
      </c>
      <c r="B154" t="s">
        <v>973</v>
      </c>
      <c r="C154" t="s">
        <v>57</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91</v>
      </c>
      <c r="B155" t="s">
        <v>765</v>
      </c>
      <c r="C155" t="s">
        <v>820</v>
      </c>
      <c r="E155">
        <v>218.66499999999999</v>
      </c>
      <c r="F155">
        <v>198.74199999999999</v>
      </c>
      <c r="G155">
        <v>222.255</v>
      </c>
      <c r="H155">
        <v>230.28</v>
      </c>
      <c r="I155">
        <v>227.66499999999999</v>
      </c>
      <c r="J155">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x14ac:dyDescent="0.25">
      <c r="A156" t="s">
        <v>91</v>
      </c>
      <c r="B156" t="s">
        <v>974</v>
      </c>
      <c r="C156" t="s">
        <v>821</v>
      </c>
      <c r="E156">
        <v>40.892000000000003</v>
      </c>
      <c r="F156">
        <v>34.381</v>
      </c>
      <c r="G156">
        <v>30.215</v>
      </c>
      <c r="H156">
        <v>55.142000000000003</v>
      </c>
      <c r="I156">
        <v>50.408999999999999</v>
      </c>
      <c r="J156">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x14ac:dyDescent="0.25">
      <c r="A157" t="s">
        <v>91</v>
      </c>
      <c r="B157" t="s">
        <v>765</v>
      </c>
      <c r="C157" t="s">
        <v>55</v>
      </c>
      <c r="E157">
        <v>50.597000000000001</v>
      </c>
      <c r="F157">
        <v>52.231000000000002</v>
      </c>
      <c r="G157">
        <v>51.884999999999998</v>
      </c>
      <c r="H157">
        <v>55.926000000000002</v>
      </c>
      <c r="I157">
        <v>55.222999999999999</v>
      </c>
      <c r="J15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x14ac:dyDescent="0.25">
      <c r="A158" t="s">
        <v>91</v>
      </c>
      <c r="B158" t="s">
        <v>1997</v>
      </c>
      <c r="C158" t="s">
        <v>33</v>
      </c>
      <c r="E158">
        <v>7.8230000000000004</v>
      </c>
      <c r="F158">
        <v>8.7789999999999999</v>
      </c>
      <c r="G158">
        <v>6.3810000000000002</v>
      </c>
      <c r="H158">
        <v>5.923</v>
      </c>
      <c r="I158">
        <v>4.7549999999999999</v>
      </c>
      <c r="J158">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x14ac:dyDescent="0.25">
      <c r="A159" t="s">
        <v>91</v>
      </c>
      <c r="B159" t="s">
        <v>979</v>
      </c>
      <c r="C159" t="s">
        <v>822</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91</v>
      </c>
      <c r="B160" t="s">
        <v>50</v>
      </c>
      <c r="C160" t="s">
        <v>823</v>
      </c>
      <c r="E160">
        <v>6.5000000000000002E-2</v>
      </c>
      <c r="F160">
        <v>0.08</v>
      </c>
      <c r="G160">
        <v>8.7999999999999995E-2</v>
      </c>
      <c r="H160">
        <v>6.9000000000000006E-2</v>
      </c>
      <c r="I160">
        <v>6.9000000000000006E-2</v>
      </c>
      <c r="J160">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x14ac:dyDescent="0.25">
      <c r="C161" t="s">
        <v>825</v>
      </c>
      <c r="E161">
        <v>500.875</v>
      </c>
      <c r="F161">
        <v>481.42899999999997</v>
      </c>
      <c r="G161">
        <v>499.93</v>
      </c>
      <c r="H161">
        <v>533.6</v>
      </c>
      <c r="I161">
        <v>523.03899999999999</v>
      </c>
      <c r="J161">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x14ac:dyDescent="0.25">
      <c r="C162" t="s">
        <v>982</v>
      </c>
    </row>
    <row r="163" spans="3:36" x14ac:dyDescent="0.25">
      <c r="C163" t="s">
        <v>1005</v>
      </c>
    </row>
    <row r="164" spans="3:36" x14ac:dyDescent="0.25">
      <c r="C164" t="s">
        <v>48</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x14ac:dyDescent="0.25">
      <c r="C165" t="s">
        <v>817</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x14ac:dyDescent="0.25">
      <c r="C166" t="s">
        <v>818</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833</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57</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820</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x14ac:dyDescent="0.25">
      <c r="C170" t="s">
        <v>821</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x14ac:dyDescent="0.25">
      <c r="C171" t="s">
        <v>55</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x14ac:dyDescent="0.25">
      <c r="C172" t="s">
        <v>33</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822</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823</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982</v>
      </c>
    </row>
    <row r="176" spans="3:36" x14ac:dyDescent="0.25">
      <c r="C176" t="s">
        <v>984</v>
      </c>
    </row>
    <row r="177" spans="3:36" x14ac:dyDescent="0.25">
      <c r="C177" t="s">
        <v>982</v>
      </c>
    </row>
    <row r="178" spans="3:36" x14ac:dyDescent="0.25">
      <c r="C178" t="s">
        <v>985</v>
      </c>
    </row>
    <row r="179" spans="3:36" x14ac:dyDescent="0.25">
      <c r="C179" t="s">
        <v>986</v>
      </c>
    </row>
    <row r="180" spans="3:36" x14ac:dyDescent="0.25">
      <c r="C180" t="s">
        <v>63</v>
      </c>
      <c r="E180">
        <v>120.08499999999999</v>
      </c>
      <c r="F180">
        <v>122.65900000000001</v>
      </c>
      <c r="G180">
        <v>123.881</v>
      </c>
      <c r="H180">
        <v>124.072</v>
      </c>
      <c r="I180">
        <v>124.733</v>
      </c>
      <c r="J180">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x14ac:dyDescent="0.25">
      <c r="C181" t="s">
        <v>827</v>
      </c>
      <c r="E181">
        <v>52.728999999999999</v>
      </c>
      <c r="F181">
        <v>54.412999999999997</v>
      </c>
      <c r="G181">
        <v>54.585000000000001</v>
      </c>
      <c r="H181">
        <v>51.537999999999997</v>
      </c>
      <c r="I181">
        <v>49.853000000000002</v>
      </c>
      <c r="J181">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x14ac:dyDescent="0.25">
      <c r="C182" t="s">
        <v>828</v>
      </c>
      <c r="E182">
        <v>54.277999999999999</v>
      </c>
      <c r="F182">
        <v>49.322000000000003</v>
      </c>
      <c r="G182">
        <v>54.911000000000001</v>
      </c>
      <c r="H182">
        <v>55.469000000000001</v>
      </c>
      <c r="I182">
        <v>54.259</v>
      </c>
      <c r="J182">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x14ac:dyDescent="0.25">
      <c r="C183" t="s">
        <v>829</v>
      </c>
      <c r="E183">
        <v>36.71</v>
      </c>
      <c r="F183">
        <v>30.864999999999998</v>
      </c>
      <c r="G183">
        <v>27.126000000000001</v>
      </c>
      <c r="H183">
        <v>49.475000000000001</v>
      </c>
      <c r="I183">
        <v>45.228999999999999</v>
      </c>
      <c r="J183">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x14ac:dyDescent="0.25">
      <c r="C184" t="s">
        <v>830</v>
      </c>
      <c r="E184">
        <v>1.56</v>
      </c>
      <c r="F184">
        <v>1.7509999999999999</v>
      </c>
      <c r="G184">
        <v>1.272</v>
      </c>
      <c r="H184">
        <v>1.1779999999999999</v>
      </c>
      <c r="I184">
        <v>0.94499999999999995</v>
      </c>
      <c r="J184">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x14ac:dyDescent="0.25">
      <c r="C185" t="s">
        <v>987</v>
      </c>
    </row>
    <row r="186" spans="3:36" x14ac:dyDescent="0.25">
      <c r="C186" t="s">
        <v>827</v>
      </c>
      <c r="E186">
        <v>5.8609999999999998</v>
      </c>
      <c r="F186">
        <v>6.048</v>
      </c>
      <c r="G186">
        <v>6.3550000000000004</v>
      </c>
      <c r="H186">
        <v>6.35</v>
      </c>
      <c r="I186">
        <v>6.1440000000000001</v>
      </c>
      <c r="J186">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x14ac:dyDescent="0.25">
      <c r="C187" t="s">
        <v>828</v>
      </c>
      <c r="E187">
        <v>163.11099999999999</v>
      </c>
      <c r="F187">
        <v>148.261</v>
      </c>
      <c r="G187">
        <v>166.04400000000001</v>
      </c>
      <c r="H187">
        <v>173.45099999999999</v>
      </c>
      <c r="I187">
        <v>172.05600000000001</v>
      </c>
      <c r="J18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x14ac:dyDescent="0.25">
      <c r="C188" t="s">
        <v>829</v>
      </c>
      <c r="E188">
        <v>4.0819999999999999</v>
      </c>
      <c r="F188">
        <v>3.4319999999999999</v>
      </c>
      <c r="G188">
        <v>3.0150000000000001</v>
      </c>
      <c r="H188">
        <v>5.5259999999999998</v>
      </c>
      <c r="I188">
        <v>5.0510000000000002</v>
      </c>
      <c r="J188">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x14ac:dyDescent="0.25">
      <c r="C189" t="s">
        <v>62</v>
      </c>
      <c r="E189">
        <v>50.584000000000003</v>
      </c>
      <c r="F189">
        <v>52.218000000000004</v>
      </c>
      <c r="G189">
        <v>51.872</v>
      </c>
      <c r="H189">
        <v>55.911999999999999</v>
      </c>
      <c r="I189">
        <v>55.209000000000003</v>
      </c>
      <c r="J189">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x14ac:dyDescent="0.25">
      <c r="C190" t="s">
        <v>830</v>
      </c>
      <c r="E190">
        <v>6.2249999999999996</v>
      </c>
      <c r="F190">
        <v>6.9850000000000003</v>
      </c>
      <c r="G190">
        <v>5.0780000000000003</v>
      </c>
      <c r="H190">
        <v>4.7160000000000002</v>
      </c>
      <c r="I190">
        <v>3.786</v>
      </c>
      <c r="J190">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x14ac:dyDescent="0.25">
      <c r="C191" t="s">
        <v>988</v>
      </c>
    </row>
    <row r="192" spans="3:36" x14ac:dyDescent="0.25">
      <c r="C192" t="s">
        <v>63</v>
      </c>
      <c r="E192">
        <v>1.3759999999999999</v>
      </c>
      <c r="F192">
        <v>1.405</v>
      </c>
      <c r="G192">
        <v>1.419</v>
      </c>
      <c r="H192">
        <v>1.4219999999999999</v>
      </c>
      <c r="I192">
        <v>1.43</v>
      </c>
      <c r="J192">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x14ac:dyDescent="0.25">
      <c r="C193" t="s">
        <v>827</v>
      </c>
      <c r="E193">
        <v>2.6219999999999999</v>
      </c>
      <c r="F193">
        <v>2.7050000000000001</v>
      </c>
      <c r="G193">
        <v>2.8490000000000002</v>
      </c>
      <c r="H193">
        <v>2.851</v>
      </c>
      <c r="I193">
        <v>2.7589999999999999</v>
      </c>
      <c r="J193">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x14ac:dyDescent="0.25">
      <c r="C194" t="s">
        <v>828</v>
      </c>
      <c r="E194">
        <v>1.276</v>
      </c>
      <c r="F194">
        <v>1.1599999999999999</v>
      </c>
      <c r="G194">
        <v>1.2989999999999999</v>
      </c>
      <c r="H194">
        <v>1.36</v>
      </c>
      <c r="I194">
        <v>1.349</v>
      </c>
      <c r="J194">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x14ac:dyDescent="0.25">
      <c r="C195" t="s">
        <v>829</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x14ac:dyDescent="0.25">
      <c r="C196" t="s">
        <v>62</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830</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989</v>
      </c>
    </row>
    <row r="199" spans="3:36" x14ac:dyDescent="0.25">
      <c r="C199" t="s">
        <v>63</v>
      </c>
      <c r="E199">
        <v>121.461</v>
      </c>
      <c r="F199">
        <v>124.06399999999999</v>
      </c>
      <c r="G199">
        <v>125.3</v>
      </c>
      <c r="H199">
        <v>125.494</v>
      </c>
      <c r="I199">
        <v>126.163</v>
      </c>
      <c r="J199">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x14ac:dyDescent="0.25">
      <c r="C200" t="s">
        <v>827</v>
      </c>
      <c r="E200">
        <v>61.210999999999999</v>
      </c>
      <c r="F200">
        <v>63.165999999999997</v>
      </c>
      <c r="G200">
        <v>63.789000000000001</v>
      </c>
      <c r="H200">
        <v>60.738999999999997</v>
      </c>
      <c r="I200">
        <v>58.755000000000003</v>
      </c>
      <c r="J200">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x14ac:dyDescent="0.25">
      <c r="C201" t="s">
        <v>828</v>
      </c>
      <c r="E201">
        <v>218.66499999999999</v>
      </c>
      <c r="F201">
        <v>198.74199999999999</v>
      </c>
      <c r="G201">
        <v>222.255</v>
      </c>
      <c r="H201">
        <v>230.28</v>
      </c>
      <c r="I201">
        <v>227.66499999999999</v>
      </c>
      <c r="J201">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x14ac:dyDescent="0.25">
      <c r="C202" t="s">
        <v>829</v>
      </c>
      <c r="E202">
        <v>40.892000000000003</v>
      </c>
      <c r="F202">
        <v>34.381</v>
      </c>
      <c r="G202">
        <v>30.215</v>
      </c>
      <c r="H202">
        <v>55.142000000000003</v>
      </c>
      <c r="I202">
        <v>50.408999999999999</v>
      </c>
      <c r="J202">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x14ac:dyDescent="0.25">
      <c r="C203" t="s">
        <v>830</v>
      </c>
      <c r="E203">
        <v>7.8230000000000004</v>
      </c>
      <c r="F203">
        <v>8.7789999999999999</v>
      </c>
      <c r="G203">
        <v>6.3810000000000002</v>
      </c>
      <c r="H203">
        <v>5.923</v>
      </c>
      <c r="I203">
        <v>4.7549999999999999</v>
      </c>
      <c r="J203">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x14ac:dyDescent="0.25">
      <c r="C204" t="s">
        <v>62</v>
      </c>
      <c r="E204">
        <v>50.597000000000001</v>
      </c>
      <c r="F204">
        <v>52.231000000000002</v>
      </c>
      <c r="G204">
        <v>51.884999999999998</v>
      </c>
      <c r="H204">
        <v>55.926000000000002</v>
      </c>
      <c r="I204">
        <v>55.222999999999999</v>
      </c>
      <c r="J204">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x14ac:dyDescent="0.25">
      <c r="C205" t="s">
        <v>825</v>
      </c>
      <c r="E205">
        <v>500.649</v>
      </c>
      <c r="F205">
        <v>481.363</v>
      </c>
      <c r="G205">
        <v>499.82600000000002</v>
      </c>
      <c r="H205">
        <v>533.505</v>
      </c>
      <c r="I205">
        <v>522.97</v>
      </c>
      <c r="J205">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x14ac:dyDescent="0.25">
      <c r="C206" t="s">
        <v>982</v>
      </c>
    </row>
    <row r="207" spans="3:36" x14ac:dyDescent="0.25">
      <c r="C207" t="s">
        <v>990</v>
      </c>
    </row>
    <row r="208" spans="3:36" x14ac:dyDescent="0.25">
      <c r="C208" t="s">
        <v>982</v>
      </c>
    </row>
    <row r="209" spans="3:36" x14ac:dyDescent="0.25">
      <c r="C209" t="s">
        <v>991</v>
      </c>
    </row>
    <row r="210" spans="3:36" x14ac:dyDescent="0.25">
      <c r="C210" t="s">
        <v>48</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818</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833</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57</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820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821</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35</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33</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825</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982</v>
      </c>
    </row>
    <row r="220" spans="3:36" x14ac:dyDescent="0.25">
      <c r="C220" t="s">
        <v>982</v>
      </c>
    </row>
    <row r="221" spans="3:36" x14ac:dyDescent="0.25">
      <c r="C221" t="s">
        <v>992</v>
      </c>
    </row>
    <row r="222" spans="3:36" x14ac:dyDescent="0.25">
      <c r="C222" t="s">
        <v>46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47</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993</v>
      </c>
    </row>
    <row r="224" spans="3:36" x14ac:dyDescent="0.25">
      <c r="C224" t="s">
        <v>36</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834</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835</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35</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836</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994</v>
      </c>
    </row>
    <row r="229" spans="3:36" x14ac:dyDescent="0.25">
      <c r="C229" t="s">
        <v>837</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838</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995</v>
      </c>
    </row>
    <row r="231" spans="3:36" x14ac:dyDescent="0.25">
      <c r="C231" t="s">
        <v>48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996</v>
      </c>
    </row>
    <row r="233" spans="3:36" x14ac:dyDescent="0.25">
      <c r="C233" t="s">
        <v>46</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47</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993</v>
      </c>
    </row>
    <row r="235" spans="3:36" x14ac:dyDescent="0.25">
      <c r="C235" t="s">
        <v>36</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834</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835</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35</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836</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994</v>
      </c>
    </row>
    <row r="240" spans="3:36" x14ac:dyDescent="0.25">
      <c r="C240" t="s">
        <v>837</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838</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995</v>
      </c>
    </row>
    <row r="242" spans="3:36" x14ac:dyDescent="0.25">
      <c r="C242" t="s">
        <v>48</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982</v>
      </c>
    </row>
    <row r="244" spans="3:36" x14ac:dyDescent="0.25">
      <c r="C244" t="s">
        <v>839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840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841</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842</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843</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982</v>
      </c>
    </row>
    <row r="250" spans="3:36" x14ac:dyDescent="0.25">
      <c r="C250" t="s">
        <v>997</v>
      </c>
    </row>
    <row r="251" spans="3:36" x14ac:dyDescent="0.25">
      <c r="C251" t="s">
        <v>998</v>
      </c>
    </row>
    <row r="252" spans="3:36" x14ac:dyDescent="0.25">
      <c r="C252" t="s">
        <v>844</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845</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999</v>
      </c>
    </row>
    <row r="254" spans="3:36" x14ac:dyDescent="0.25">
      <c r="C254" t="s">
        <v>846</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1006</v>
      </c>
    </row>
    <row r="255" spans="3:36" x14ac:dyDescent="0.25">
      <c r="C255" t="s">
        <v>847</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825</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1000</v>
      </c>
    </row>
    <row r="258" spans="3:36" x14ac:dyDescent="0.25">
      <c r="C258" t="s">
        <v>848</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849</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999</v>
      </c>
    </row>
    <row r="260" spans="3:36" x14ac:dyDescent="0.25">
      <c r="C260" t="s">
        <v>850</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999</v>
      </c>
    </row>
    <row r="261" spans="3:36" x14ac:dyDescent="0.25">
      <c r="C261" t="s">
        <v>851</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825</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982</v>
      </c>
    </row>
    <row r="264" spans="3:36" x14ac:dyDescent="0.25">
      <c r="C264" t="s">
        <v>852</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853</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982</v>
      </c>
    </row>
    <row r="267" spans="3:36" x14ac:dyDescent="0.25">
      <c r="C267" t="s">
        <v>1002</v>
      </c>
    </row>
    <row r="268" spans="3:36" x14ac:dyDescent="0.25">
      <c r="C268" t="s">
        <v>854</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855</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999</v>
      </c>
    </row>
    <row r="270" spans="3:36" x14ac:dyDescent="0.25">
      <c r="C270" t="s">
        <v>856</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995</v>
      </c>
    </row>
    <row r="271" spans="3:36" x14ac:dyDescent="0.25">
      <c r="C271" t="s">
        <v>857</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825</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x14ac:dyDescent="0.25">
      <c r="C273" t="s">
        <v>982</v>
      </c>
    </row>
    <row r="274" spans="1:36" x14ac:dyDescent="0.25">
      <c r="C274" t="s">
        <v>1150</v>
      </c>
    </row>
    <row r="275" spans="1:36" x14ac:dyDescent="0.25">
      <c r="C275" t="s">
        <v>1003</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982</v>
      </c>
    </row>
    <row r="278" spans="1:36" x14ac:dyDescent="0.25">
      <c r="C278" t="s">
        <v>1004</v>
      </c>
    </row>
    <row r="279" spans="1:36" x14ac:dyDescent="0.25">
      <c r="C279" t="s">
        <v>981</v>
      </c>
      <c r="E279">
        <v>37.74</v>
      </c>
      <c r="F279">
        <v>28.928999999999998</v>
      </c>
      <c r="G279">
        <v>31.315999999999999</v>
      </c>
      <c r="H279">
        <v>32.268999999999998</v>
      </c>
      <c r="I279">
        <v>31.187999999999999</v>
      </c>
      <c r="J279">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x14ac:dyDescent="0.25">
      <c r="C280" t="s">
        <v>816</v>
      </c>
      <c r="E280">
        <v>50.5</v>
      </c>
      <c r="F280">
        <v>39.825000000000003</v>
      </c>
      <c r="G280">
        <v>37.524999999999999</v>
      </c>
      <c r="H280">
        <v>40.424999999999997</v>
      </c>
      <c r="I280">
        <v>41.405999999999999</v>
      </c>
      <c r="J280">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x14ac:dyDescent="0.25">
      <c r="C281" t="s">
        <v>982</v>
      </c>
    </row>
    <row r="282" spans="1:36" x14ac:dyDescent="0.25">
      <c r="C282" t="s">
        <v>983</v>
      </c>
    </row>
    <row r="283" spans="1:36" x14ac:dyDescent="0.25">
      <c r="A283" t="s">
        <v>92</v>
      </c>
      <c r="B283" t="s">
        <v>762</v>
      </c>
      <c r="C283" t="s">
        <v>48</v>
      </c>
      <c r="E283">
        <v>32.454999999999998</v>
      </c>
      <c r="F283">
        <v>24.875</v>
      </c>
      <c r="G283">
        <v>26.853999999999999</v>
      </c>
      <c r="H283">
        <v>28.041</v>
      </c>
      <c r="I283">
        <v>27.234999999999999</v>
      </c>
      <c r="J283">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x14ac:dyDescent="0.25">
      <c r="A284" t="s">
        <v>92</v>
      </c>
      <c r="C284" t="s">
        <v>817</v>
      </c>
      <c r="E284">
        <v>16.141999999999999</v>
      </c>
      <c r="F284">
        <v>12.468</v>
      </c>
      <c r="G284">
        <v>14.09</v>
      </c>
      <c r="H284">
        <v>14.727</v>
      </c>
      <c r="I284">
        <v>13.762</v>
      </c>
      <c r="J284">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x14ac:dyDescent="0.25">
      <c r="A285" t="s">
        <v>92</v>
      </c>
      <c r="B285" t="s">
        <v>764</v>
      </c>
      <c r="C285" t="s">
        <v>819</v>
      </c>
      <c r="E285">
        <v>16.141999999999999</v>
      </c>
      <c r="F285">
        <v>12.468</v>
      </c>
      <c r="G285">
        <v>14.09</v>
      </c>
      <c r="H285">
        <v>14.727</v>
      </c>
      <c r="I285">
        <v>13.762</v>
      </c>
      <c r="J285">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x14ac:dyDescent="0.25">
      <c r="A286" t="s">
        <v>92</v>
      </c>
      <c r="B286" t="s">
        <v>763</v>
      </c>
      <c r="C286" t="s">
        <v>833</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92</v>
      </c>
      <c r="B287" t="s">
        <v>973</v>
      </c>
      <c r="C287" t="s">
        <v>57</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92</v>
      </c>
      <c r="B288" t="s">
        <v>765</v>
      </c>
      <c r="C288" t="s">
        <v>820</v>
      </c>
      <c r="E288">
        <v>48.094000000000001</v>
      </c>
      <c r="F288">
        <v>32.840000000000003</v>
      </c>
      <c r="G288">
        <v>39.212000000000003</v>
      </c>
      <c r="H288">
        <v>42.503999999999998</v>
      </c>
      <c r="I288">
        <v>23.396999999999998</v>
      </c>
      <c r="J288">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x14ac:dyDescent="0.25">
      <c r="A289" t="s">
        <v>92</v>
      </c>
      <c r="B289" t="s">
        <v>765</v>
      </c>
      <c r="C289" t="s">
        <v>55</v>
      </c>
      <c r="E289">
        <v>3.8290000000000002</v>
      </c>
      <c r="F289">
        <v>2.9729999999999999</v>
      </c>
      <c r="G289">
        <v>3.1520000000000001</v>
      </c>
      <c r="H289">
        <v>3.5150000000000001</v>
      </c>
      <c r="I289">
        <v>3.339</v>
      </c>
      <c r="J289">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x14ac:dyDescent="0.25">
      <c r="A290" t="s">
        <v>92</v>
      </c>
      <c r="B290" t="s">
        <v>1997</v>
      </c>
      <c r="C290" t="s">
        <v>33</v>
      </c>
      <c r="E290">
        <v>3.8</v>
      </c>
      <c r="F290">
        <v>3.1930000000000001</v>
      </c>
      <c r="G290">
        <v>2.472</v>
      </c>
      <c r="H290">
        <v>2.3879999999999999</v>
      </c>
      <c r="I290">
        <v>1.85</v>
      </c>
      <c r="J290">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x14ac:dyDescent="0.25">
      <c r="C291" t="s">
        <v>825</v>
      </c>
      <c r="E291">
        <v>104.32</v>
      </c>
      <c r="F291">
        <v>76.349000000000004</v>
      </c>
      <c r="G291">
        <v>85.778999999999996</v>
      </c>
      <c r="H291">
        <v>91.174999999999997</v>
      </c>
      <c r="I291">
        <v>69.581999999999994</v>
      </c>
      <c r="J291">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x14ac:dyDescent="0.25">
      <c r="C292" t="s">
        <v>982</v>
      </c>
    </row>
    <row r="293" spans="1:36" x14ac:dyDescent="0.25">
      <c r="C293" t="s">
        <v>1005</v>
      </c>
    </row>
    <row r="294" spans="1:36" x14ac:dyDescent="0.25">
      <c r="C294" t="s">
        <v>48</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x14ac:dyDescent="0.25">
      <c r="C295" t="s">
        <v>817</v>
      </c>
      <c r="E295">
        <v>0.42799999999999999</v>
      </c>
      <c r="F295">
        <v>0.43099999999999999</v>
      </c>
      <c r="G295">
        <v>0.45</v>
      </c>
      <c r="H295">
        <v>0.45600000000000002</v>
      </c>
      <c r="I295">
        <v>0.441</v>
      </c>
      <c r="J295">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x14ac:dyDescent="0.25">
      <c r="C296" t="s">
        <v>833</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57</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820</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x14ac:dyDescent="0.25">
      <c r="C299" t="s">
        <v>55</v>
      </c>
      <c r="E299">
        <v>0.10100000000000001</v>
      </c>
      <c r="F299">
        <v>0.10299999999999999</v>
      </c>
      <c r="G299">
        <v>0.10100000000000001</v>
      </c>
      <c r="H299">
        <v>0.109</v>
      </c>
      <c r="I299">
        <v>0.107</v>
      </c>
      <c r="J299">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x14ac:dyDescent="0.25">
      <c r="C300" t="s">
        <v>33</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982</v>
      </c>
    </row>
    <row r="302" spans="1:36" x14ac:dyDescent="0.25">
      <c r="C302" t="s">
        <v>984</v>
      </c>
    </row>
    <row r="303" spans="1:36" x14ac:dyDescent="0.25">
      <c r="C303" t="s">
        <v>982</v>
      </c>
    </row>
    <row r="304" spans="1:36" x14ac:dyDescent="0.25">
      <c r="C304" t="s">
        <v>985</v>
      </c>
    </row>
    <row r="305" spans="3:36" x14ac:dyDescent="0.25">
      <c r="C305" t="s">
        <v>63</v>
      </c>
      <c r="E305">
        <v>32.454999999999998</v>
      </c>
      <c r="F305">
        <v>24.875</v>
      </c>
      <c r="G305">
        <v>26.853999999999999</v>
      </c>
      <c r="H305">
        <v>28.041</v>
      </c>
      <c r="I305">
        <v>27.234999999999999</v>
      </c>
      <c r="J305">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x14ac:dyDescent="0.25">
      <c r="C306" t="s">
        <v>827</v>
      </c>
      <c r="E306">
        <v>16.141999999999999</v>
      </c>
      <c r="F306">
        <v>12.468</v>
      </c>
      <c r="G306">
        <v>14.09</v>
      </c>
      <c r="H306">
        <v>14.727</v>
      </c>
      <c r="I306">
        <v>13.762</v>
      </c>
      <c r="J306">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x14ac:dyDescent="0.25">
      <c r="C307" t="s">
        <v>828</v>
      </c>
      <c r="E307">
        <v>48.094000000000001</v>
      </c>
      <c r="F307">
        <v>32.840000000000003</v>
      </c>
      <c r="G307">
        <v>39.212000000000003</v>
      </c>
      <c r="H307">
        <v>42.503999999999998</v>
      </c>
      <c r="I307">
        <v>23.396999999999998</v>
      </c>
      <c r="J30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x14ac:dyDescent="0.25">
      <c r="C308" t="s">
        <v>62</v>
      </c>
      <c r="E308">
        <v>3.8290000000000002</v>
      </c>
      <c r="F308">
        <v>2.9729999999999999</v>
      </c>
      <c r="G308">
        <v>3.1520000000000001</v>
      </c>
      <c r="H308">
        <v>3.5150000000000001</v>
      </c>
      <c r="I308">
        <v>3.339</v>
      </c>
      <c r="J308">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x14ac:dyDescent="0.25">
      <c r="C309" t="s">
        <v>830</v>
      </c>
      <c r="E309">
        <v>3.8</v>
      </c>
      <c r="F309">
        <v>3.1930000000000001</v>
      </c>
      <c r="G309">
        <v>2.472</v>
      </c>
      <c r="H309">
        <v>2.3879999999999999</v>
      </c>
      <c r="I309">
        <v>1.85</v>
      </c>
      <c r="J309">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x14ac:dyDescent="0.25">
      <c r="C310" t="s">
        <v>825</v>
      </c>
      <c r="E310">
        <v>104.32</v>
      </c>
      <c r="F310">
        <v>76.349000000000004</v>
      </c>
      <c r="G310">
        <v>85.778999999999996</v>
      </c>
      <c r="H310">
        <v>91.174999999999997</v>
      </c>
      <c r="I310">
        <v>69.581999999999994</v>
      </c>
      <c r="J310">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x14ac:dyDescent="0.25">
      <c r="C311" t="s">
        <v>982</v>
      </c>
    </row>
    <row r="312" spans="3:36" x14ac:dyDescent="0.25">
      <c r="C312" t="s">
        <v>990</v>
      </c>
    </row>
    <row r="313" spans="3:36" x14ac:dyDescent="0.25">
      <c r="C313" t="s">
        <v>982</v>
      </c>
    </row>
    <row r="314" spans="3:36" x14ac:dyDescent="0.25">
      <c r="C314" t="s">
        <v>991</v>
      </c>
    </row>
    <row r="315" spans="3:36" x14ac:dyDescent="0.25">
      <c r="C315" t="s">
        <v>48</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818</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833</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57</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820</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821</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35</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33</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825</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982</v>
      </c>
    </row>
    <row r="325" spans="3:36" x14ac:dyDescent="0.25">
      <c r="C325" t="s">
        <v>982</v>
      </c>
    </row>
    <row r="326" spans="3:36" x14ac:dyDescent="0.25">
      <c r="C326" t="s">
        <v>992</v>
      </c>
    </row>
    <row r="327" spans="3:36" x14ac:dyDescent="0.25">
      <c r="C327" t="s">
        <v>46</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47</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993</v>
      </c>
    </row>
    <row r="329" spans="3:36" x14ac:dyDescent="0.25">
      <c r="C329" t="s">
        <v>36</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834</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835</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35</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836</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994</v>
      </c>
    </row>
    <row r="334" spans="3:36" x14ac:dyDescent="0.25">
      <c r="C334" t="s">
        <v>837</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838</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995</v>
      </c>
    </row>
    <row r="336" spans="3:36" x14ac:dyDescent="0.25">
      <c r="C336" t="s">
        <v>48</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996</v>
      </c>
    </row>
    <row r="338" spans="3:36" x14ac:dyDescent="0.25">
      <c r="C338" t="s">
        <v>46</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47</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993</v>
      </c>
    </row>
    <row r="340" spans="3:36" x14ac:dyDescent="0.25">
      <c r="C340" t="s">
        <v>36</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834</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835</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35</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836</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994</v>
      </c>
    </row>
    <row r="345" spans="3:36" x14ac:dyDescent="0.25">
      <c r="C345" t="s">
        <v>837</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838</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995</v>
      </c>
    </row>
    <row r="347" spans="3:36" x14ac:dyDescent="0.25">
      <c r="C347" t="s">
        <v>48</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982</v>
      </c>
    </row>
    <row r="349" spans="3:36" x14ac:dyDescent="0.25">
      <c r="C349" t="s">
        <v>839</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840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841</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842</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843</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982</v>
      </c>
    </row>
    <row r="355" spans="3:36" x14ac:dyDescent="0.25">
      <c r="C355" t="s">
        <v>997</v>
      </c>
    </row>
    <row r="356" spans="3:36" x14ac:dyDescent="0.25">
      <c r="C356" t="s">
        <v>998</v>
      </c>
    </row>
    <row r="357" spans="3:36" x14ac:dyDescent="0.25">
      <c r="C357" t="s">
        <v>844</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845</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999</v>
      </c>
    </row>
    <row r="359" spans="3:36" x14ac:dyDescent="0.25">
      <c r="C359" t="s">
        <v>846</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995</v>
      </c>
    </row>
    <row r="360" spans="3:36" x14ac:dyDescent="0.25">
      <c r="C360" t="s">
        <v>847</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825</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1000</v>
      </c>
    </row>
    <row r="363" spans="3:36" x14ac:dyDescent="0.25">
      <c r="C363" t="s">
        <v>848</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849</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999</v>
      </c>
    </row>
    <row r="365" spans="3:36" x14ac:dyDescent="0.25">
      <c r="C365" t="s">
        <v>850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995</v>
      </c>
    </row>
    <row r="366" spans="3:36" x14ac:dyDescent="0.25">
      <c r="C366" t="s">
        <v>851</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825</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982</v>
      </c>
    </row>
    <row r="369" spans="3:36" x14ac:dyDescent="0.25">
      <c r="C369" t="s">
        <v>852</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853</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982</v>
      </c>
    </row>
    <row r="372" spans="3:36" x14ac:dyDescent="0.25">
      <c r="C372" t="s">
        <v>1002</v>
      </c>
    </row>
    <row r="373" spans="3:36" x14ac:dyDescent="0.25">
      <c r="C373" t="s">
        <v>854</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855</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999</v>
      </c>
    </row>
    <row r="375" spans="3:36" x14ac:dyDescent="0.25">
      <c r="C375" t="s">
        <v>856</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995</v>
      </c>
    </row>
    <row r="376" spans="3:36" x14ac:dyDescent="0.25">
      <c r="C376" t="s">
        <v>857</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825</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x14ac:dyDescent="0.25">
      <c r="C378" t="s">
        <v>982</v>
      </c>
    </row>
    <row r="379" spans="3:36" x14ac:dyDescent="0.25">
      <c r="C379" t="s">
        <v>1007</v>
      </c>
    </row>
    <row r="380" spans="3:36" x14ac:dyDescent="0.25">
      <c r="C380" t="s">
        <v>1003</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982</v>
      </c>
    </row>
    <row r="383" spans="3:36" x14ac:dyDescent="0.25">
      <c r="C383" t="s">
        <v>1004</v>
      </c>
    </row>
    <row r="384" spans="3:36" x14ac:dyDescent="0.25">
      <c r="C384" t="s">
        <v>981</v>
      </c>
      <c r="E384">
        <v>676.447</v>
      </c>
      <c r="F384">
        <v>594.05499999999995</v>
      </c>
      <c r="G384">
        <v>573.40899999999999</v>
      </c>
      <c r="H384">
        <v>614.51099999999997</v>
      </c>
      <c r="I384">
        <v>656.94100000000003</v>
      </c>
      <c r="J384">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x14ac:dyDescent="0.25">
      <c r="C385" t="s">
        <v>816</v>
      </c>
      <c r="E385">
        <v>487.71699999999998</v>
      </c>
      <c r="F385">
        <v>376.94200000000001</v>
      </c>
      <c r="G385">
        <v>338.04199999999997</v>
      </c>
      <c r="H385">
        <v>376.92500000000001</v>
      </c>
      <c r="I385">
        <v>407.56</v>
      </c>
      <c r="J385">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x14ac:dyDescent="0.25">
      <c r="C386" t="s">
        <v>982</v>
      </c>
    </row>
    <row r="387" spans="1:36" x14ac:dyDescent="0.25">
      <c r="C387" t="s">
        <v>983</v>
      </c>
    </row>
    <row r="388" spans="1:36" x14ac:dyDescent="0.25">
      <c r="A388" t="s">
        <v>93</v>
      </c>
      <c r="B388" t="s">
        <v>762</v>
      </c>
      <c r="C388" t="s">
        <v>48</v>
      </c>
      <c r="E388">
        <v>140.982</v>
      </c>
      <c r="F388">
        <v>123.116</v>
      </c>
      <c r="G388">
        <v>118.20699999999999</v>
      </c>
      <c r="H388">
        <v>128.26300000000001</v>
      </c>
      <c r="I388">
        <v>137.51400000000001</v>
      </c>
      <c r="J388">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x14ac:dyDescent="0.25">
      <c r="A389" t="s">
        <v>93</v>
      </c>
      <c r="C389" t="s">
        <v>817</v>
      </c>
      <c r="E389">
        <v>416.661</v>
      </c>
      <c r="F389">
        <v>378.95400000000001</v>
      </c>
      <c r="G389">
        <v>373.887</v>
      </c>
      <c r="H389">
        <v>398.63799999999998</v>
      </c>
      <c r="I389">
        <v>409.00900000000001</v>
      </c>
      <c r="J389">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x14ac:dyDescent="0.25">
      <c r="A390" t="s">
        <v>93</v>
      </c>
      <c r="C390" t="s">
        <v>818</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93</v>
      </c>
      <c r="B391" t="s">
        <v>764</v>
      </c>
      <c r="C391" t="s">
        <v>819</v>
      </c>
      <c r="E391">
        <v>416.661</v>
      </c>
      <c r="F391">
        <v>378.95400000000001</v>
      </c>
      <c r="G391">
        <v>373.887</v>
      </c>
      <c r="H391">
        <v>398.63799999999998</v>
      </c>
      <c r="I391">
        <v>409.00900000000001</v>
      </c>
      <c r="J391">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x14ac:dyDescent="0.25">
      <c r="A392" t="s">
        <v>93</v>
      </c>
      <c r="B392" t="s">
        <v>763</v>
      </c>
      <c r="C392" t="s">
        <v>833</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93</v>
      </c>
      <c r="B393" t="s">
        <v>973</v>
      </c>
      <c r="C393" t="s">
        <v>57</v>
      </c>
      <c r="E393">
        <v>2.2450000000000001</v>
      </c>
      <c r="F393">
        <v>1.6040000000000001</v>
      </c>
      <c r="G393">
        <v>2.149</v>
      </c>
      <c r="H393">
        <v>2.379</v>
      </c>
      <c r="I393">
        <v>2.2069999999999999</v>
      </c>
      <c r="J393">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x14ac:dyDescent="0.25">
      <c r="A394" t="s">
        <v>93</v>
      </c>
      <c r="B394" t="s">
        <v>765</v>
      </c>
      <c r="C394" t="s">
        <v>820</v>
      </c>
      <c r="E394">
        <v>110.586</v>
      </c>
      <c r="F394">
        <v>85.200999999999993</v>
      </c>
      <c r="G394">
        <v>90.573999999999998</v>
      </c>
      <c r="H394">
        <v>102.366</v>
      </c>
      <c r="I394">
        <v>108.31</v>
      </c>
      <c r="J394">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x14ac:dyDescent="0.25">
      <c r="A395" t="s">
        <v>93</v>
      </c>
      <c r="B395" t="s">
        <v>765</v>
      </c>
      <c r="C395" t="s">
        <v>55</v>
      </c>
      <c r="E395">
        <v>36.206000000000003</v>
      </c>
      <c r="F395">
        <v>31.847000000000001</v>
      </c>
      <c r="G395">
        <v>29.96</v>
      </c>
      <c r="H395">
        <v>34.887</v>
      </c>
      <c r="I395">
        <v>36.829000000000001</v>
      </c>
      <c r="J395">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x14ac:dyDescent="0.25">
      <c r="A396" t="s">
        <v>93</v>
      </c>
      <c r="B396" t="s">
        <v>1997</v>
      </c>
      <c r="C396" t="s">
        <v>33</v>
      </c>
      <c r="E396">
        <v>13.66</v>
      </c>
      <c r="F396">
        <v>13.167999999999999</v>
      </c>
      <c r="G396">
        <v>9.1059999999999999</v>
      </c>
      <c r="H396">
        <v>9.1379999999999999</v>
      </c>
      <c r="I396">
        <v>7.806</v>
      </c>
      <c r="J396">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x14ac:dyDescent="0.25">
      <c r="A397" t="s">
        <v>93</v>
      </c>
      <c r="B397" t="s">
        <v>50</v>
      </c>
      <c r="C397" t="s">
        <v>823</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825</v>
      </c>
      <c r="E398">
        <v>720.33900000000006</v>
      </c>
      <c r="F398">
        <v>633.89</v>
      </c>
      <c r="G398">
        <v>623.88400000000001</v>
      </c>
      <c r="H398">
        <v>675.67100000000005</v>
      </c>
      <c r="I398">
        <v>701.67499999999995</v>
      </c>
      <c r="J398">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x14ac:dyDescent="0.25">
      <c r="C399" t="s">
        <v>982</v>
      </c>
    </row>
    <row r="400" spans="1:36" x14ac:dyDescent="0.25">
      <c r="C400" t="s">
        <v>1005</v>
      </c>
    </row>
    <row r="401" spans="3:36" x14ac:dyDescent="0.25">
      <c r="C401" t="s">
        <v>48</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x14ac:dyDescent="0.25">
      <c r="C402" t="s">
        <v>817</v>
      </c>
      <c r="E402">
        <v>0.61599999999999999</v>
      </c>
      <c r="F402">
        <v>0.63800000000000001</v>
      </c>
      <c r="G402">
        <v>0.65200000000000002</v>
      </c>
      <c r="H402">
        <v>0.64900000000000002</v>
      </c>
      <c r="I402">
        <v>0.623</v>
      </c>
      <c r="J402">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x14ac:dyDescent="0.25">
      <c r="C403" t="s">
        <v>818</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833</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57</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820</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x14ac:dyDescent="0.25">
      <c r="C407" t="s">
        <v>55</v>
      </c>
      <c r="E407">
        <v>5.3999999999999999E-2</v>
      </c>
      <c r="F407">
        <v>5.3999999999999999E-2</v>
      </c>
      <c r="G407">
        <v>5.1999999999999998E-2</v>
      </c>
      <c r="H407">
        <v>5.7000000000000002E-2</v>
      </c>
      <c r="I407">
        <v>5.6000000000000001E-2</v>
      </c>
      <c r="J40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33</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823</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982</v>
      </c>
    </row>
    <row r="411" spans="3:36" x14ac:dyDescent="0.25">
      <c r="C411" t="s">
        <v>984</v>
      </c>
    </row>
    <row r="412" spans="3:36" x14ac:dyDescent="0.25">
      <c r="C412" t="s">
        <v>982</v>
      </c>
    </row>
    <row r="413" spans="3:36" x14ac:dyDescent="0.25">
      <c r="C413" t="s">
        <v>985</v>
      </c>
    </row>
    <row r="414" spans="3:36" x14ac:dyDescent="0.25">
      <c r="C414" t="s">
        <v>63</v>
      </c>
      <c r="E414">
        <v>140.982</v>
      </c>
      <c r="F414">
        <v>123.116</v>
      </c>
      <c r="G414">
        <v>118.20699999999999</v>
      </c>
      <c r="H414">
        <v>128.26300000000001</v>
      </c>
      <c r="I414">
        <v>137.51400000000001</v>
      </c>
      <c r="J414">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x14ac:dyDescent="0.25">
      <c r="C415" t="s">
        <v>827</v>
      </c>
      <c r="E415">
        <v>315.017</v>
      </c>
      <c r="F415">
        <v>276.60599999999999</v>
      </c>
      <c r="G415">
        <v>270.834</v>
      </c>
      <c r="H415">
        <v>294.88</v>
      </c>
      <c r="I415">
        <v>304.54700000000003</v>
      </c>
      <c r="J415">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x14ac:dyDescent="0.25">
      <c r="C416" t="s">
        <v>860</v>
      </c>
      <c r="E416">
        <v>2.2450000000000001</v>
      </c>
      <c r="F416">
        <v>1.6040000000000001</v>
      </c>
      <c r="G416">
        <v>2.149</v>
      </c>
      <c r="H416">
        <v>2.379</v>
      </c>
      <c r="I416">
        <v>2.2069999999999999</v>
      </c>
      <c r="J416">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x14ac:dyDescent="0.25">
      <c r="C417" t="s">
        <v>828</v>
      </c>
      <c r="E417">
        <v>110.586</v>
      </c>
      <c r="F417">
        <v>85.200999999999993</v>
      </c>
      <c r="G417">
        <v>90.573999999999998</v>
      </c>
      <c r="H417">
        <v>102.366</v>
      </c>
      <c r="I417">
        <v>108.31</v>
      </c>
      <c r="J41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x14ac:dyDescent="0.25">
      <c r="C418" t="s">
        <v>62</v>
      </c>
      <c r="E418">
        <v>36.206000000000003</v>
      </c>
      <c r="F418">
        <v>31.847000000000001</v>
      </c>
      <c r="G418">
        <v>29.96</v>
      </c>
      <c r="H418">
        <v>34.887</v>
      </c>
      <c r="I418">
        <v>36.829000000000001</v>
      </c>
      <c r="J418">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x14ac:dyDescent="0.25">
      <c r="C419" t="s">
        <v>830</v>
      </c>
      <c r="E419">
        <v>13.66</v>
      </c>
      <c r="F419">
        <v>13.167999999999999</v>
      </c>
      <c r="G419">
        <v>9.1059999999999999</v>
      </c>
      <c r="H419">
        <v>9.1379999999999999</v>
      </c>
      <c r="I419">
        <v>7.806</v>
      </c>
      <c r="J419">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x14ac:dyDescent="0.25">
      <c r="C420" t="s">
        <v>825</v>
      </c>
      <c r="E420">
        <v>618.69500000000005</v>
      </c>
      <c r="F420">
        <v>531.54200000000003</v>
      </c>
      <c r="G420">
        <v>520.83100000000002</v>
      </c>
      <c r="H420">
        <v>571.91300000000001</v>
      </c>
      <c r="I420">
        <v>597.21299999999997</v>
      </c>
      <c r="J420">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x14ac:dyDescent="0.25">
      <c r="C421" t="s">
        <v>982</v>
      </c>
    </row>
    <row r="422" spans="3:36" x14ac:dyDescent="0.25">
      <c r="C422" t="s">
        <v>990</v>
      </c>
    </row>
    <row r="423" spans="3:36" x14ac:dyDescent="0.25">
      <c r="C423" t="s">
        <v>982</v>
      </c>
    </row>
    <row r="424" spans="3:36" x14ac:dyDescent="0.25">
      <c r="C424" t="s">
        <v>991</v>
      </c>
    </row>
    <row r="425" spans="3:36" x14ac:dyDescent="0.25">
      <c r="C425" t="s">
        <v>48</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818</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833</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57</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820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821</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35</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33</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825</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982</v>
      </c>
    </row>
    <row r="435" spans="3:36" x14ac:dyDescent="0.25">
      <c r="C435" t="s">
        <v>982</v>
      </c>
    </row>
    <row r="436" spans="3:36" x14ac:dyDescent="0.25">
      <c r="C436" t="s">
        <v>992</v>
      </c>
    </row>
    <row r="437" spans="3:36" x14ac:dyDescent="0.25">
      <c r="C437" t="s">
        <v>46</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47</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993</v>
      </c>
    </row>
    <row r="439" spans="3:36" x14ac:dyDescent="0.25">
      <c r="C439" t="s">
        <v>36</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834</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835</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35</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836</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994</v>
      </c>
    </row>
    <row r="444" spans="3:36" x14ac:dyDescent="0.25">
      <c r="C444" t="s">
        <v>837</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838</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995</v>
      </c>
    </row>
    <row r="446" spans="3:36" x14ac:dyDescent="0.25">
      <c r="C446" t="s">
        <v>48</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996</v>
      </c>
    </row>
    <row r="448" spans="3:36" x14ac:dyDescent="0.25">
      <c r="C448" t="s">
        <v>46</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47</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993</v>
      </c>
    </row>
    <row r="450" spans="3:36" x14ac:dyDescent="0.25">
      <c r="C450" t="s">
        <v>36</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834</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835</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35</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836</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994</v>
      </c>
    </row>
    <row r="455" spans="3:36" x14ac:dyDescent="0.25">
      <c r="C455" t="s">
        <v>837</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838</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995</v>
      </c>
    </row>
    <row r="457" spans="3:36" x14ac:dyDescent="0.25">
      <c r="C457" t="s">
        <v>48</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982</v>
      </c>
    </row>
    <row r="459" spans="3:36" x14ac:dyDescent="0.25">
      <c r="C459" t="s">
        <v>839</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840</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841</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842</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843</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982</v>
      </c>
    </row>
    <row r="465" spans="3:36" x14ac:dyDescent="0.25">
      <c r="C465" t="s">
        <v>997</v>
      </c>
    </row>
    <row r="466" spans="3:36" x14ac:dyDescent="0.25">
      <c r="C466" t="s">
        <v>998</v>
      </c>
    </row>
    <row r="467" spans="3:36" x14ac:dyDescent="0.25">
      <c r="C467" t="s">
        <v>844</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845</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999</v>
      </c>
    </row>
    <row r="469" spans="3:36" x14ac:dyDescent="0.25">
      <c r="C469" t="s">
        <v>846</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995</v>
      </c>
    </row>
    <row r="470" spans="3:36" x14ac:dyDescent="0.25">
      <c r="C470" t="s">
        <v>847</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825</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1000</v>
      </c>
    </row>
    <row r="473" spans="3:36" x14ac:dyDescent="0.25">
      <c r="C473" t="s">
        <v>848</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849</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999</v>
      </c>
    </row>
    <row r="475" spans="3:36" x14ac:dyDescent="0.25">
      <c r="C475" t="s">
        <v>850</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995</v>
      </c>
    </row>
    <row r="476" spans="3:36" x14ac:dyDescent="0.25">
      <c r="C476" t="s">
        <v>851</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825</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982</v>
      </c>
    </row>
    <row r="479" spans="3:36" x14ac:dyDescent="0.25">
      <c r="C479" t="s">
        <v>852</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853</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982</v>
      </c>
    </row>
    <row r="482" spans="3:36" x14ac:dyDescent="0.25">
      <c r="C482" t="s">
        <v>1002</v>
      </c>
    </row>
    <row r="483" spans="3:36" x14ac:dyDescent="0.25">
      <c r="C483" t="s">
        <v>854</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855</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999</v>
      </c>
    </row>
    <row r="485" spans="3:36" x14ac:dyDescent="0.25">
      <c r="C485" t="s">
        <v>856</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995</v>
      </c>
    </row>
    <row r="486" spans="3:36" x14ac:dyDescent="0.25">
      <c r="C486" t="s">
        <v>857</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825</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x14ac:dyDescent="0.25">
      <c r="C488" t="s">
        <v>982</v>
      </c>
    </row>
    <row r="489" spans="3:36" x14ac:dyDescent="0.25">
      <c r="C489" t="s">
        <v>1008</v>
      </c>
    </row>
    <row r="490" spans="3:36" x14ac:dyDescent="0.25">
      <c r="C490" t="s">
        <v>1003</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982</v>
      </c>
    </row>
    <row r="493" spans="3:36" x14ac:dyDescent="0.25">
      <c r="C493" t="s">
        <v>1004</v>
      </c>
    </row>
    <row r="494" spans="3:36" x14ac:dyDescent="0.25">
      <c r="C494" t="s">
        <v>981</v>
      </c>
      <c r="E494">
        <v>73.174999999999997</v>
      </c>
      <c r="F494">
        <v>71.593999999999994</v>
      </c>
      <c r="G494">
        <v>73.941000000000003</v>
      </c>
      <c r="H494">
        <v>72.884</v>
      </c>
      <c r="I494">
        <v>73.418999999999997</v>
      </c>
      <c r="J494">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x14ac:dyDescent="0.25">
      <c r="C495" t="s">
        <v>816</v>
      </c>
      <c r="E495">
        <v>139.983</v>
      </c>
      <c r="F495">
        <v>136.4</v>
      </c>
      <c r="G495">
        <v>138.42500000000001</v>
      </c>
      <c r="H495">
        <v>142.52500000000001</v>
      </c>
      <c r="I495">
        <v>145.56899999999999</v>
      </c>
      <c r="J495">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x14ac:dyDescent="0.25">
      <c r="C496" t="s">
        <v>982</v>
      </c>
    </row>
    <row r="497" spans="1:36" x14ac:dyDescent="0.25">
      <c r="C497" t="s">
        <v>983</v>
      </c>
    </row>
    <row r="498" spans="1:36" x14ac:dyDescent="0.25">
      <c r="A498" t="s">
        <v>94</v>
      </c>
      <c r="B498" t="s">
        <v>762</v>
      </c>
      <c r="C498" t="s">
        <v>48</v>
      </c>
      <c r="E498">
        <v>118.85599999999999</v>
      </c>
      <c r="F498">
        <v>112.93300000000001</v>
      </c>
      <c r="G498">
        <v>114.31</v>
      </c>
      <c r="H498">
        <v>116.88200000000001</v>
      </c>
      <c r="I498">
        <v>119.47199999999999</v>
      </c>
      <c r="J498">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x14ac:dyDescent="0.25">
      <c r="A499" t="s">
        <v>94</v>
      </c>
      <c r="C499" t="s">
        <v>817</v>
      </c>
      <c r="E499">
        <v>226.905</v>
      </c>
      <c r="F499">
        <v>216.95400000000001</v>
      </c>
      <c r="G499">
        <v>227.14599999999999</v>
      </c>
      <c r="H499">
        <v>230.40799999999999</v>
      </c>
      <c r="I499">
        <v>225.626</v>
      </c>
      <c r="J499">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x14ac:dyDescent="0.25">
      <c r="A500" t="s">
        <v>94</v>
      </c>
      <c r="C500" t="s">
        <v>818</v>
      </c>
      <c r="E500">
        <v>12.134</v>
      </c>
      <c r="F500">
        <v>11.938000000000001</v>
      </c>
      <c r="G500">
        <v>10.164999999999999</v>
      </c>
      <c r="H500">
        <v>10.186999999999999</v>
      </c>
      <c r="I500">
        <v>12.241</v>
      </c>
      <c r="J500">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94</v>
      </c>
      <c r="B501" t="s">
        <v>764</v>
      </c>
      <c r="C501" t="s">
        <v>819</v>
      </c>
      <c r="E501">
        <v>239.03899999999999</v>
      </c>
      <c r="F501">
        <v>228.892</v>
      </c>
      <c r="G501">
        <v>237.31100000000001</v>
      </c>
      <c r="H501">
        <v>240.595</v>
      </c>
      <c r="I501">
        <v>237.86699999999999</v>
      </c>
      <c r="J501">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x14ac:dyDescent="0.25">
      <c r="A502" t="s">
        <v>94</v>
      </c>
      <c r="B502" t="s">
        <v>763</v>
      </c>
      <c r="C502" t="s">
        <v>833</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94</v>
      </c>
      <c r="B503" t="s">
        <v>973</v>
      </c>
      <c r="C503" t="s">
        <v>57</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94</v>
      </c>
      <c r="B504" t="s">
        <v>765</v>
      </c>
      <c r="C504" t="s">
        <v>820</v>
      </c>
      <c r="E504">
        <v>119.514</v>
      </c>
      <c r="F504">
        <v>101.80800000000001</v>
      </c>
      <c r="G504">
        <v>114.032</v>
      </c>
      <c r="H504">
        <v>119.461</v>
      </c>
      <c r="I504">
        <v>119.935</v>
      </c>
      <c r="J504">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x14ac:dyDescent="0.25">
      <c r="A505" t="s">
        <v>94</v>
      </c>
      <c r="B505" t="s">
        <v>765</v>
      </c>
      <c r="C505" t="s">
        <v>55</v>
      </c>
      <c r="E505">
        <v>9.1159999999999997</v>
      </c>
      <c r="F505">
        <v>8.8279999999999994</v>
      </c>
      <c r="G505">
        <v>8.8019999999999996</v>
      </c>
      <c r="H505">
        <v>9.5370000000000008</v>
      </c>
      <c r="I505">
        <v>9.5440000000000005</v>
      </c>
      <c r="J505">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x14ac:dyDescent="0.25">
      <c r="A506" t="s">
        <v>94</v>
      </c>
      <c r="B506" t="s">
        <v>1997</v>
      </c>
      <c r="C506" t="s">
        <v>33</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825</v>
      </c>
      <c r="E507">
        <v>486.524</v>
      </c>
      <c r="F507">
        <v>452.46100000000001</v>
      </c>
      <c r="G507">
        <v>474.45400000000001</v>
      </c>
      <c r="H507">
        <v>486.47500000000002</v>
      </c>
      <c r="I507">
        <v>486.81799999999998</v>
      </c>
      <c r="J50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x14ac:dyDescent="0.25">
      <c r="C508" t="s">
        <v>982</v>
      </c>
    </row>
    <row r="509" spans="1:36" x14ac:dyDescent="0.25">
      <c r="C509" t="s">
        <v>1005</v>
      </c>
    </row>
    <row r="510" spans="1:36" x14ac:dyDescent="0.25">
      <c r="C510" t="s">
        <v>48</v>
      </c>
      <c r="E510">
        <v>1.6240000000000001</v>
      </c>
      <c r="F510">
        <v>1.577</v>
      </c>
      <c r="G510">
        <v>1.546</v>
      </c>
      <c r="H510">
        <v>1.6040000000000001</v>
      </c>
      <c r="I510">
        <v>1.627</v>
      </c>
      <c r="J510">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x14ac:dyDescent="0.25">
      <c r="C511" t="s">
        <v>817</v>
      </c>
      <c r="E511">
        <v>3.101</v>
      </c>
      <c r="F511">
        <v>3.03</v>
      </c>
      <c r="G511">
        <v>3.0720000000000001</v>
      </c>
      <c r="H511">
        <v>3.161</v>
      </c>
      <c r="I511">
        <v>3.073</v>
      </c>
      <c r="J511">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x14ac:dyDescent="0.25">
      <c r="C512" t="s">
        <v>818</v>
      </c>
      <c r="E512">
        <v>0.16600000000000001</v>
      </c>
      <c r="F512">
        <v>0.16700000000000001</v>
      </c>
      <c r="G512">
        <v>0.13700000000000001</v>
      </c>
      <c r="H512">
        <v>0.14000000000000001</v>
      </c>
      <c r="I512">
        <v>0.16700000000000001</v>
      </c>
      <c r="J512">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x14ac:dyDescent="0.25">
      <c r="C513" t="s">
        <v>833</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57</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820</v>
      </c>
      <c r="E515">
        <v>1.633</v>
      </c>
      <c r="F515">
        <v>1.4219999999999999</v>
      </c>
      <c r="G515">
        <v>1.542</v>
      </c>
      <c r="H515">
        <v>1.639</v>
      </c>
      <c r="I515">
        <v>1.6339999999999999</v>
      </c>
      <c r="J515">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x14ac:dyDescent="0.25">
      <c r="C516" t="s">
        <v>55</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x14ac:dyDescent="0.25">
      <c r="C517" t="s">
        <v>33</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982</v>
      </c>
    </row>
    <row r="519" spans="3:36" x14ac:dyDescent="0.25">
      <c r="C519" t="s">
        <v>984</v>
      </c>
    </row>
    <row r="520" spans="3:36" x14ac:dyDescent="0.25">
      <c r="C520" t="s">
        <v>982</v>
      </c>
    </row>
    <row r="521" spans="3:36" x14ac:dyDescent="0.25">
      <c r="C521" t="s">
        <v>985</v>
      </c>
    </row>
    <row r="522" spans="3:36" x14ac:dyDescent="0.25">
      <c r="C522" t="s">
        <v>63</v>
      </c>
      <c r="E522">
        <v>120.39100000000001</v>
      </c>
      <c r="F522">
        <v>114.446</v>
      </c>
      <c r="G522">
        <v>115.822</v>
      </c>
      <c r="H522">
        <v>118.392</v>
      </c>
      <c r="I522">
        <v>121.077</v>
      </c>
      <c r="J522">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x14ac:dyDescent="0.25">
      <c r="C523" t="s">
        <v>827</v>
      </c>
      <c r="E523">
        <v>226.905</v>
      </c>
      <c r="F523">
        <v>216.95400000000001</v>
      </c>
      <c r="G523">
        <v>227.14599999999999</v>
      </c>
      <c r="H523">
        <v>230.40799999999999</v>
      </c>
      <c r="I523">
        <v>225.626</v>
      </c>
      <c r="J523">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x14ac:dyDescent="0.25">
      <c r="C524" t="s">
        <v>828</v>
      </c>
      <c r="E524">
        <v>119.514</v>
      </c>
      <c r="F524">
        <v>101.80800000000001</v>
      </c>
      <c r="G524">
        <v>114.032</v>
      </c>
      <c r="H524">
        <v>119.461</v>
      </c>
      <c r="I524">
        <v>119.935</v>
      </c>
      <c r="J524">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x14ac:dyDescent="0.25">
      <c r="C525" t="s">
        <v>62</v>
      </c>
      <c r="E525">
        <v>9.1159999999999997</v>
      </c>
      <c r="F525">
        <v>8.8279999999999994</v>
      </c>
      <c r="G525">
        <v>8.8019999999999996</v>
      </c>
      <c r="H525">
        <v>9.5370000000000008</v>
      </c>
      <c r="I525">
        <v>9.5440000000000005</v>
      </c>
      <c r="J525">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x14ac:dyDescent="0.25">
      <c r="C526" t="s">
        <v>825</v>
      </c>
      <c r="E526">
        <v>475.92500000000001</v>
      </c>
      <c r="F526">
        <v>442.03500000000003</v>
      </c>
      <c r="G526">
        <v>465.80200000000002</v>
      </c>
      <c r="H526">
        <v>477.79700000000003</v>
      </c>
      <c r="I526">
        <v>476.18200000000002</v>
      </c>
      <c r="J526">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x14ac:dyDescent="0.25">
      <c r="C527" t="s">
        <v>982</v>
      </c>
    </row>
    <row r="528" spans="3:36" x14ac:dyDescent="0.25">
      <c r="C528" t="s">
        <v>990</v>
      </c>
    </row>
    <row r="529" spans="3:36" x14ac:dyDescent="0.25">
      <c r="C529" t="s">
        <v>982</v>
      </c>
    </row>
    <row r="530" spans="3:36" x14ac:dyDescent="0.25">
      <c r="C530" t="s">
        <v>991</v>
      </c>
    </row>
    <row r="531" spans="3:36" x14ac:dyDescent="0.25">
      <c r="C531" t="s">
        <v>48</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818</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833</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57</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820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821</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35</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33</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825</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982</v>
      </c>
    </row>
    <row r="541" spans="3:36" x14ac:dyDescent="0.25">
      <c r="C541" t="s">
        <v>982</v>
      </c>
    </row>
    <row r="542" spans="3:36" x14ac:dyDescent="0.25">
      <c r="C542" t="s">
        <v>992</v>
      </c>
    </row>
    <row r="543" spans="3:36" x14ac:dyDescent="0.25">
      <c r="C543" t="s">
        <v>46</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47</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993</v>
      </c>
    </row>
    <row r="545" spans="3:36" x14ac:dyDescent="0.25">
      <c r="C545" t="s">
        <v>36</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834</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835</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35</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836</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994</v>
      </c>
    </row>
    <row r="550" spans="3:36" x14ac:dyDescent="0.25">
      <c r="C550" t="s">
        <v>837</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838</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995</v>
      </c>
    </row>
    <row r="552" spans="3:36" x14ac:dyDescent="0.25">
      <c r="C552" t="s">
        <v>48</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996</v>
      </c>
    </row>
    <row r="554" spans="3:36" x14ac:dyDescent="0.25">
      <c r="C554" t="s">
        <v>46</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47</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993</v>
      </c>
    </row>
    <row r="556" spans="3:36" x14ac:dyDescent="0.25">
      <c r="C556" t="s">
        <v>36</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834</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835</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35</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836</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994</v>
      </c>
    </row>
    <row r="561" spans="3:36" x14ac:dyDescent="0.25">
      <c r="C561" t="s">
        <v>837</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838</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995</v>
      </c>
    </row>
    <row r="563" spans="3:36" x14ac:dyDescent="0.25">
      <c r="C563" t="s">
        <v>48</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982</v>
      </c>
    </row>
    <row r="565" spans="3:36" x14ac:dyDescent="0.25">
      <c r="C565" t="s">
        <v>839</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840</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841</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842</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843</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982</v>
      </c>
    </row>
    <row r="571" spans="3:36" x14ac:dyDescent="0.25">
      <c r="C571" t="s">
        <v>997</v>
      </c>
    </row>
    <row r="572" spans="3:36" x14ac:dyDescent="0.25">
      <c r="C572" t="s">
        <v>998</v>
      </c>
    </row>
    <row r="573" spans="3:36" x14ac:dyDescent="0.25">
      <c r="C573" t="s">
        <v>844</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845</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999</v>
      </c>
    </row>
    <row r="575" spans="3:36" x14ac:dyDescent="0.25">
      <c r="C575" t="s">
        <v>846</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847</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825</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1000</v>
      </c>
    </row>
    <row r="579" spans="3:36" x14ac:dyDescent="0.25">
      <c r="C579" t="s">
        <v>848</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849</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999</v>
      </c>
    </row>
    <row r="581" spans="3:36" x14ac:dyDescent="0.25">
      <c r="C581" t="s">
        <v>850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995</v>
      </c>
    </row>
    <row r="582" spans="3:36" x14ac:dyDescent="0.25">
      <c r="C582" t="s">
        <v>851</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825</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982</v>
      </c>
    </row>
    <row r="585" spans="3:36" x14ac:dyDescent="0.25">
      <c r="C585" t="s">
        <v>852</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853</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982</v>
      </c>
    </row>
    <row r="588" spans="3:36" x14ac:dyDescent="0.25">
      <c r="C588" t="s">
        <v>1002</v>
      </c>
    </row>
    <row r="589" spans="3:36" x14ac:dyDescent="0.25">
      <c r="C589" t="s">
        <v>854</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855</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999</v>
      </c>
    </row>
    <row r="591" spans="3:36" x14ac:dyDescent="0.25">
      <c r="C591" t="s">
        <v>856</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995</v>
      </c>
    </row>
    <row r="592" spans="3:36" x14ac:dyDescent="0.25">
      <c r="C592" t="s">
        <v>857</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825</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x14ac:dyDescent="0.25">
      <c r="C594" t="s">
        <v>982</v>
      </c>
    </row>
    <row r="595" spans="1:36" x14ac:dyDescent="0.25">
      <c r="C595" t="s">
        <v>1009</v>
      </c>
    </row>
    <row r="596" spans="1:36" x14ac:dyDescent="0.25">
      <c r="C596" t="s">
        <v>1003</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982</v>
      </c>
    </row>
    <row r="599" spans="1:36" x14ac:dyDescent="0.25">
      <c r="C599" t="s">
        <v>1004</v>
      </c>
    </row>
    <row r="600" spans="1:36" x14ac:dyDescent="0.25">
      <c r="C600" t="s">
        <v>981</v>
      </c>
      <c r="E600">
        <v>1410.423</v>
      </c>
      <c r="F600">
        <v>1435.5160000000001</v>
      </c>
      <c r="G600">
        <v>1457.9380000000001</v>
      </c>
      <c r="H600">
        <v>1366.191</v>
      </c>
      <c r="I600">
        <v>1398.7429999999999</v>
      </c>
      <c r="J600">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x14ac:dyDescent="0.25">
      <c r="C601" t="s">
        <v>816</v>
      </c>
      <c r="E601">
        <v>7494.4170000000004</v>
      </c>
      <c r="F601">
        <v>7257.5829999999996</v>
      </c>
      <c r="G601">
        <v>7436.25</v>
      </c>
      <c r="H601">
        <v>7749.25</v>
      </c>
      <c r="I601">
        <v>7964.8549999999996</v>
      </c>
      <c r="J601">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x14ac:dyDescent="0.25">
      <c r="C602" t="s">
        <v>982</v>
      </c>
    </row>
    <row r="603" spans="1:36" x14ac:dyDescent="0.25">
      <c r="C603" t="s">
        <v>983</v>
      </c>
    </row>
    <row r="604" spans="1:36" x14ac:dyDescent="0.25">
      <c r="A604" t="s">
        <v>115</v>
      </c>
      <c r="B604" t="s">
        <v>762</v>
      </c>
      <c r="C604" t="s">
        <v>48</v>
      </c>
      <c r="E604">
        <v>267.483</v>
      </c>
      <c r="F604">
        <v>272.88400000000001</v>
      </c>
      <c r="G604">
        <v>276.43900000000002</v>
      </c>
      <c r="H604">
        <v>262.51100000000002</v>
      </c>
      <c r="I604">
        <v>270.22899999999998</v>
      </c>
      <c r="J604">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x14ac:dyDescent="0.25">
      <c r="A605" t="s">
        <v>115</v>
      </c>
      <c r="C605" t="s">
        <v>817</v>
      </c>
      <c r="E605">
        <v>255.86699999999999</v>
      </c>
      <c r="F605">
        <v>262.26600000000002</v>
      </c>
      <c r="G605">
        <v>266.04000000000002</v>
      </c>
      <c r="H605">
        <v>244.304</v>
      </c>
      <c r="I605">
        <v>242.21899999999999</v>
      </c>
      <c r="J605">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x14ac:dyDescent="0.25">
      <c r="A606" t="s">
        <v>115</v>
      </c>
      <c r="B606" t="s">
        <v>764</v>
      </c>
      <c r="C606" t="s">
        <v>819</v>
      </c>
      <c r="E606">
        <v>255.86699999999999</v>
      </c>
      <c r="F606">
        <v>262.26600000000002</v>
      </c>
      <c r="G606">
        <v>266.04000000000002</v>
      </c>
      <c r="H606">
        <v>244.304</v>
      </c>
      <c r="I606">
        <v>242.21899999999999</v>
      </c>
      <c r="J606">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x14ac:dyDescent="0.25">
      <c r="A607" t="s">
        <v>115</v>
      </c>
      <c r="B607" t="s">
        <v>765</v>
      </c>
      <c r="C607" t="s">
        <v>820</v>
      </c>
      <c r="E607">
        <v>448.95800000000003</v>
      </c>
      <c r="F607">
        <v>406.16899999999998</v>
      </c>
      <c r="G607">
        <v>455.596</v>
      </c>
      <c r="H607">
        <v>448.58800000000002</v>
      </c>
      <c r="I607">
        <v>423.31599999999997</v>
      </c>
      <c r="J60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x14ac:dyDescent="0.25">
      <c r="A608" t="s">
        <v>115</v>
      </c>
      <c r="B608" t="s">
        <v>974</v>
      </c>
      <c r="C608" t="s">
        <v>821</v>
      </c>
      <c r="E608">
        <v>28.123999999999999</v>
      </c>
      <c r="F608">
        <v>23.434999999999999</v>
      </c>
      <c r="G608">
        <v>20.574000000000002</v>
      </c>
      <c r="H608">
        <v>35.408000000000001</v>
      </c>
      <c r="I608">
        <v>32.933999999999997</v>
      </c>
      <c r="J608">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x14ac:dyDescent="0.25">
      <c r="A609" t="s">
        <v>115</v>
      </c>
      <c r="B609" t="s">
        <v>765</v>
      </c>
      <c r="C609" t="s">
        <v>55</v>
      </c>
      <c r="E609">
        <v>114.71899999999999</v>
      </c>
      <c r="F609">
        <v>117.929</v>
      </c>
      <c r="G609">
        <v>117.169</v>
      </c>
      <c r="H609">
        <v>119.455</v>
      </c>
      <c r="I609">
        <v>120.474</v>
      </c>
      <c r="J609">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x14ac:dyDescent="0.25">
      <c r="A610" t="s">
        <v>115</v>
      </c>
      <c r="B610" t="s">
        <v>765</v>
      </c>
      <c r="C610" t="s">
        <v>861</v>
      </c>
      <c r="E610">
        <v>105.248</v>
      </c>
      <c r="F610">
        <v>111.801</v>
      </c>
      <c r="G610">
        <v>118.76900000000001</v>
      </c>
      <c r="H610">
        <v>117.13</v>
      </c>
      <c r="I610">
        <v>119.42700000000001</v>
      </c>
      <c r="J610">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x14ac:dyDescent="0.25">
      <c r="A611" t="s">
        <v>115</v>
      </c>
      <c r="B611" t="s">
        <v>1997</v>
      </c>
      <c r="C611" t="s">
        <v>33</v>
      </c>
      <c r="E611">
        <v>28.016999999999999</v>
      </c>
      <c r="F611">
        <v>31.452000000000002</v>
      </c>
      <c r="G611">
        <v>22.949000000000002</v>
      </c>
      <c r="H611">
        <v>20.2</v>
      </c>
      <c r="I611">
        <v>16.587</v>
      </c>
      <c r="J611">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x14ac:dyDescent="0.25">
      <c r="C612" t="s">
        <v>825</v>
      </c>
      <c r="E612">
        <v>1248.415</v>
      </c>
      <c r="F612">
        <v>1225.9349999999999</v>
      </c>
      <c r="G612">
        <v>1277.5350000000001</v>
      </c>
      <c r="H612">
        <v>1247.595</v>
      </c>
      <c r="I612">
        <v>1225.1859999999999</v>
      </c>
      <c r="J612">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x14ac:dyDescent="0.25">
      <c r="C613" t="s">
        <v>982</v>
      </c>
    </row>
    <row r="614" spans="1:36" x14ac:dyDescent="0.25">
      <c r="C614" t="s">
        <v>1005</v>
      </c>
    </row>
    <row r="615" spans="1:36" x14ac:dyDescent="0.25">
      <c r="C615" t="s">
        <v>48</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817</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x14ac:dyDescent="0.25">
      <c r="C617" t="s">
        <v>820</v>
      </c>
      <c r="E617">
        <v>0.318</v>
      </c>
      <c r="F617">
        <v>0.28299999999999997</v>
      </c>
      <c r="G617">
        <v>0.312</v>
      </c>
      <c r="H617">
        <v>0.32800000000000001</v>
      </c>
      <c r="I617">
        <v>0.30299999999999999</v>
      </c>
      <c r="J61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x14ac:dyDescent="0.25">
      <c r="C618" t="s">
        <v>821</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55</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x14ac:dyDescent="0.25">
      <c r="C620" t="s">
        <v>861</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x14ac:dyDescent="0.25">
      <c r="C621" t="s">
        <v>33</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982</v>
      </c>
    </row>
    <row r="623" spans="1:36" x14ac:dyDescent="0.25">
      <c r="C623" t="s">
        <v>984</v>
      </c>
    </row>
    <row r="624" spans="1:36" x14ac:dyDescent="0.25">
      <c r="C624" t="s">
        <v>982</v>
      </c>
    </row>
    <row r="625" spans="3:36" x14ac:dyDescent="0.25">
      <c r="C625" t="s">
        <v>985</v>
      </c>
    </row>
    <row r="626" spans="3:36" x14ac:dyDescent="0.25">
      <c r="C626" t="s">
        <v>1010</v>
      </c>
    </row>
    <row r="627" spans="3:36" x14ac:dyDescent="0.25">
      <c r="C627" t="s">
        <v>63</v>
      </c>
      <c r="E627">
        <v>267.483</v>
      </c>
      <c r="F627">
        <v>272.88400000000001</v>
      </c>
      <c r="G627">
        <v>276.43900000000002</v>
      </c>
      <c r="H627">
        <v>262.51100000000002</v>
      </c>
      <c r="I627">
        <v>270.22899999999998</v>
      </c>
      <c r="J62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x14ac:dyDescent="0.25">
      <c r="C628" t="s">
        <v>827</v>
      </c>
      <c r="E628">
        <v>255.86699999999999</v>
      </c>
      <c r="F628">
        <v>262.26600000000002</v>
      </c>
      <c r="G628">
        <v>266.04000000000002</v>
      </c>
      <c r="H628">
        <v>244.304</v>
      </c>
      <c r="I628">
        <v>242.21899999999999</v>
      </c>
      <c r="J628">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x14ac:dyDescent="0.25">
      <c r="C629" t="s">
        <v>828</v>
      </c>
      <c r="E629">
        <v>448.95800000000003</v>
      </c>
      <c r="F629">
        <v>406.16899999999998</v>
      </c>
      <c r="G629">
        <v>455.596</v>
      </c>
      <c r="H629">
        <v>448.58800000000002</v>
      </c>
      <c r="I629">
        <v>423.31599999999997</v>
      </c>
      <c r="J629">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x14ac:dyDescent="0.25">
      <c r="C630" t="s">
        <v>829</v>
      </c>
      <c r="E630">
        <v>28.123999999999999</v>
      </c>
      <c r="F630">
        <v>23.434999999999999</v>
      </c>
      <c r="G630">
        <v>20.574000000000002</v>
      </c>
      <c r="H630">
        <v>35.408000000000001</v>
      </c>
      <c r="I630">
        <v>32.933999999999997</v>
      </c>
      <c r="J630">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x14ac:dyDescent="0.25">
      <c r="C631" t="s">
        <v>62</v>
      </c>
      <c r="E631">
        <v>114.71899999999999</v>
      </c>
      <c r="F631">
        <v>117.929</v>
      </c>
      <c r="G631">
        <v>117.169</v>
      </c>
      <c r="H631">
        <v>119.455</v>
      </c>
      <c r="I631">
        <v>120.474</v>
      </c>
      <c r="J631">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x14ac:dyDescent="0.25">
      <c r="C632" t="s">
        <v>862</v>
      </c>
      <c r="E632">
        <v>105.248</v>
      </c>
      <c r="F632">
        <v>111.801</v>
      </c>
      <c r="G632">
        <v>118.76900000000001</v>
      </c>
      <c r="H632">
        <v>117.13</v>
      </c>
      <c r="I632">
        <v>119.42700000000001</v>
      </c>
      <c r="J632">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x14ac:dyDescent="0.25">
      <c r="C633" t="s">
        <v>830</v>
      </c>
      <c r="E633">
        <v>28.016999999999999</v>
      </c>
      <c r="F633">
        <v>31.452000000000002</v>
      </c>
      <c r="G633">
        <v>22.949000000000002</v>
      </c>
      <c r="H633">
        <v>20.2</v>
      </c>
      <c r="I633">
        <v>16.587</v>
      </c>
      <c r="J633">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x14ac:dyDescent="0.25">
      <c r="C634" t="s">
        <v>989</v>
      </c>
    </row>
    <row r="635" spans="3:36" x14ac:dyDescent="0.25">
      <c r="C635" t="s">
        <v>63</v>
      </c>
      <c r="E635">
        <v>267.483</v>
      </c>
      <c r="F635">
        <v>272.88400000000001</v>
      </c>
      <c r="G635">
        <v>276.43900000000002</v>
      </c>
      <c r="H635">
        <v>262.51100000000002</v>
      </c>
      <c r="I635">
        <v>270.22899999999998</v>
      </c>
      <c r="J635">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x14ac:dyDescent="0.25">
      <c r="C636" t="s">
        <v>827</v>
      </c>
      <c r="E636">
        <v>255.86699999999999</v>
      </c>
      <c r="F636">
        <v>262.26600000000002</v>
      </c>
      <c r="G636">
        <v>266.04000000000002</v>
      </c>
      <c r="H636">
        <v>244.304</v>
      </c>
      <c r="I636">
        <v>242.21899999999999</v>
      </c>
      <c r="J636">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x14ac:dyDescent="0.25">
      <c r="C637" t="s">
        <v>828</v>
      </c>
      <c r="E637">
        <v>448.95800000000003</v>
      </c>
      <c r="F637">
        <v>406.16899999999998</v>
      </c>
      <c r="G637">
        <v>455.596</v>
      </c>
      <c r="H637">
        <v>448.58800000000002</v>
      </c>
      <c r="I637">
        <v>423.31599999999997</v>
      </c>
      <c r="J63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x14ac:dyDescent="0.25">
      <c r="C638" t="s">
        <v>829</v>
      </c>
      <c r="E638">
        <v>28.123999999999999</v>
      </c>
      <c r="F638">
        <v>23.434999999999999</v>
      </c>
      <c r="G638">
        <v>20.574000000000002</v>
      </c>
      <c r="H638">
        <v>35.408000000000001</v>
      </c>
      <c r="I638">
        <v>32.933999999999997</v>
      </c>
      <c r="J638">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x14ac:dyDescent="0.25">
      <c r="C639" t="s">
        <v>62</v>
      </c>
      <c r="E639">
        <v>114.71899999999999</v>
      </c>
      <c r="F639">
        <v>117.929</v>
      </c>
      <c r="G639">
        <v>117.169</v>
      </c>
      <c r="H639">
        <v>119.455</v>
      </c>
      <c r="I639">
        <v>120.474</v>
      </c>
      <c r="J639">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x14ac:dyDescent="0.25">
      <c r="C640" t="s">
        <v>862</v>
      </c>
      <c r="E640">
        <v>105.248</v>
      </c>
      <c r="F640">
        <v>111.801</v>
      </c>
      <c r="G640">
        <v>118.76900000000001</v>
      </c>
      <c r="H640">
        <v>117.13</v>
      </c>
      <c r="I640">
        <v>119.42700000000001</v>
      </c>
      <c r="J640">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x14ac:dyDescent="0.25">
      <c r="C641" t="s">
        <v>830</v>
      </c>
      <c r="E641">
        <v>28.016999999999999</v>
      </c>
      <c r="F641">
        <v>31.452000000000002</v>
      </c>
      <c r="G641">
        <v>22.949000000000002</v>
      </c>
      <c r="H641">
        <v>20.2</v>
      </c>
      <c r="I641">
        <v>16.587</v>
      </c>
      <c r="J641">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x14ac:dyDescent="0.25">
      <c r="C642" t="s">
        <v>825</v>
      </c>
      <c r="E642">
        <v>1248.415</v>
      </c>
      <c r="F642">
        <v>1225.9349999999999</v>
      </c>
      <c r="G642">
        <v>1277.5350000000001</v>
      </c>
      <c r="H642">
        <v>1247.595</v>
      </c>
      <c r="I642">
        <v>1225.1859999999999</v>
      </c>
      <c r="J642">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x14ac:dyDescent="0.25">
      <c r="C643" t="s">
        <v>982</v>
      </c>
    </row>
    <row r="644" spans="3:36" x14ac:dyDescent="0.25">
      <c r="C644" t="s">
        <v>990</v>
      </c>
    </row>
    <row r="645" spans="3:36" x14ac:dyDescent="0.25">
      <c r="C645" t="s">
        <v>982</v>
      </c>
    </row>
    <row r="646" spans="3:36" x14ac:dyDescent="0.25">
      <c r="C646" t="s">
        <v>991</v>
      </c>
    </row>
    <row r="647" spans="3:36" x14ac:dyDescent="0.25">
      <c r="C647" t="s">
        <v>48</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818</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833</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57</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820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821</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35</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33</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825</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982</v>
      </c>
    </row>
    <row r="657" spans="3:36" x14ac:dyDescent="0.25">
      <c r="C657" t="s">
        <v>982</v>
      </c>
    </row>
    <row r="658" spans="3:36" x14ac:dyDescent="0.25">
      <c r="C658" t="s">
        <v>992</v>
      </c>
    </row>
    <row r="659" spans="3:36" x14ac:dyDescent="0.25">
      <c r="C659" t="s">
        <v>46</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47</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993</v>
      </c>
    </row>
    <row r="661" spans="3:36" x14ac:dyDescent="0.25">
      <c r="C661" t="s">
        <v>36</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834</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835</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35</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836</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994</v>
      </c>
    </row>
    <row r="666" spans="3:36" x14ac:dyDescent="0.25">
      <c r="C666" t="s">
        <v>837</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838</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995</v>
      </c>
    </row>
    <row r="668" spans="3:36" x14ac:dyDescent="0.25">
      <c r="C668" t="s">
        <v>48</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996</v>
      </c>
    </row>
    <row r="670" spans="3:36" x14ac:dyDescent="0.25">
      <c r="C670" t="s">
        <v>46</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47</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993</v>
      </c>
    </row>
    <row r="672" spans="3:36" x14ac:dyDescent="0.25">
      <c r="C672" t="s">
        <v>36</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834</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835</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35</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836</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994</v>
      </c>
    </row>
    <row r="677" spans="3:36" x14ac:dyDescent="0.25">
      <c r="C677" t="s">
        <v>837</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838</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995</v>
      </c>
    </row>
    <row r="679" spans="3:36" x14ac:dyDescent="0.25">
      <c r="C679" t="s">
        <v>48</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982</v>
      </c>
    </row>
    <row r="681" spans="3:36" x14ac:dyDescent="0.25">
      <c r="C681" t="s">
        <v>839</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840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841</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842</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843</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982</v>
      </c>
    </row>
    <row r="687" spans="3:36" x14ac:dyDescent="0.25">
      <c r="C687" t="s">
        <v>997</v>
      </c>
    </row>
    <row r="688" spans="3:36" x14ac:dyDescent="0.25">
      <c r="C688" t="s">
        <v>998</v>
      </c>
    </row>
    <row r="689" spans="3:36" x14ac:dyDescent="0.25">
      <c r="C689" t="s">
        <v>844</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845</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999</v>
      </c>
    </row>
    <row r="691" spans="3:36" x14ac:dyDescent="0.25">
      <c r="C691" t="s">
        <v>846</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995</v>
      </c>
    </row>
    <row r="692" spans="3:36" x14ac:dyDescent="0.25">
      <c r="C692" t="s">
        <v>847</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825</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1000</v>
      </c>
    </row>
    <row r="695" spans="3:36" x14ac:dyDescent="0.25">
      <c r="C695" t="s">
        <v>848</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849</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999</v>
      </c>
    </row>
    <row r="697" spans="3:36" x14ac:dyDescent="0.25">
      <c r="C697" t="s">
        <v>850</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995</v>
      </c>
    </row>
    <row r="698" spans="3:36" x14ac:dyDescent="0.25">
      <c r="C698" t="s">
        <v>851</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825</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982</v>
      </c>
    </row>
    <row r="701" spans="3:36" x14ac:dyDescent="0.25">
      <c r="C701" t="s">
        <v>852</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853</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982</v>
      </c>
    </row>
    <row r="704" spans="3:36" x14ac:dyDescent="0.25">
      <c r="C704" t="s">
        <v>1002</v>
      </c>
    </row>
    <row r="705" spans="1:36" x14ac:dyDescent="0.25">
      <c r="C705" t="s">
        <v>854</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855</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999</v>
      </c>
    </row>
    <row r="707" spans="1:36" x14ac:dyDescent="0.25">
      <c r="C707" t="s">
        <v>856</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995</v>
      </c>
    </row>
    <row r="708" spans="1:36" x14ac:dyDescent="0.25">
      <c r="C708" t="s">
        <v>857</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825</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x14ac:dyDescent="0.25">
      <c r="C710" t="s">
        <v>982</v>
      </c>
    </row>
    <row r="711" spans="1:36" x14ac:dyDescent="0.25">
      <c r="C711" t="s">
        <v>1011</v>
      </c>
    </row>
    <row r="712" spans="1:36" x14ac:dyDescent="0.25">
      <c r="C712" t="s">
        <v>1003</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982</v>
      </c>
    </row>
    <row r="715" spans="1:36" x14ac:dyDescent="0.25">
      <c r="C715" t="s">
        <v>1004</v>
      </c>
    </row>
    <row r="716" spans="1:36" x14ac:dyDescent="0.25">
      <c r="C716" t="s">
        <v>981</v>
      </c>
      <c r="E716">
        <v>795.12599999999998</v>
      </c>
      <c r="F716">
        <v>805.88199999999995</v>
      </c>
      <c r="G716">
        <v>811.97299999999996</v>
      </c>
      <c r="H716">
        <v>818.05899999999997</v>
      </c>
      <c r="I716">
        <v>819.7</v>
      </c>
      <c r="J716">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x14ac:dyDescent="0.25">
      <c r="C717" t="s">
        <v>816</v>
      </c>
      <c r="E717">
        <v>1644.875</v>
      </c>
      <c r="F717">
        <v>1614.942</v>
      </c>
      <c r="G717">
        <v>1637.4079999999999</v>
      </c>
      <c r="H717">
        <v>1696.6</v>
      </c>
      <c r="I717">
        <v>1722.8720000000001</v>
      </c>
      <c r="J71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x14ac:dyDescent="0.25">
      <c r="C718" t="s">
        <v>982</v>
      </c>
    </row>
    <row r="719" spans="1:36" x14ac:dyDescent="0.25">
      <c r="C719" t="s">
        <v>983</v>
      </c>
    </row>
    <row r="720" spans="1:36" x14ac:dyDescent="0.25">
      <c r="A720" t="s">
        <v>95</v>
      </c>
      <c r="B720" t="s">
        <v>762</v>
      </c>
      <c r="C720" t="s">
        <v>48</v>
      </c>
      <c r="E720">
        <v>266.77800000000002</v>
      </c>
      <c r="F720">
        <v>274.47399999999999</v>
      </c>
      <c r="G720">
        <v>288.05099999999999</v>
      </c>
      <c r="H720">
        <v>293.11399999999998</v>
      </c>
      <c r="I720">
        <v>287.79599999999999</v>
      </c>
      <c r="J720">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x14ac:dyDescent="0.25">
      <c r="A721" t="s">
        <v>95</v>
      </c>
      <c r="C721" t="s">
        <v>817</v>
      </c>
      <c r="E721">
        <v>209.38900000000001</v>
      </c>
      <c r="F721">
        <v>211.62100000000001</v>
      </c>
      <c r="G721">
        <v>221.71799999999999</v>
      </c>
      <c r="H721">
        <v>223.22200000000001</v>
      </c>
      <c r="I721">
        <v>216.249</v>
      </c>
      <c r="J721">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x14ac:dyDescent="0.25">
      <c r="A722" t="s">
        <v>95</v>
      </c>
      <c r="C722" t="s">
        <v>818</v>
      </c>
      <c r="E722">
        <v>425.71199999999999</v>
      </c>
      <c r="F722">
        <v>465.93200000000002</v>
      </c>
      <c r="G722">
        <v>417.49900000000002</v>
      </c>
      <c r="H722">
        <v>405.50099999999998</v>
      </c>
      <c r="I722">
        <v>494.2</v>
      </c>
      <c r="J722">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x14ac:dyDescent="0.25">
      <c r="A723" t="s">
        <v>95</v>
      </c>
      <c r="B723" t="s">
        <v>764</v>
      </c>
      <c r="C723" t="s">
        <v>819</v>
      </c>
      <c r="E723">
        <v>635.101</v>
      </c>
      <c r="F723">
        <v>677.55200000000002</v>
      </c>
      <c r="G723">
        <v>639.21699999999998</v>
      </c>
      <c r="H723">
        <v>628.72299999999996</v>
      </c>
      <c r="I723">
        <v>710.44899999999996</v>
      </c>
      <c r="J723">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x14ac:dyDescent="0.25">
      <c r="A724" t="s">
        <v>95</v>
      </c>
      <c r="B724" t="s">
        <v>763</v>
      </c>
      <c r="C724" t="s">
        <v>833</v>
      </c>
      <c r="E724">
        <v>97.727999999999994</v>
      </c>
      <c r="F724">
        <v>87.608999999999995</v>
      </c>
      <c r="G724">
        <v>88.022000000000006</v>
      </c>
      <c r="H724">
        <v>88.894999999999996</v>
      </c>
      <c r="I724">
        <v>76.870999999999995</v>
      </c>
      <c r="J724">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x14ac:dyDescent="0.25">
      <c r="A725" t="s">
        <v>95</v>
      </c>
      <c r="B725" t="s">
        <v>973</v>
      </c>
      <c r="C725" t="s">
        <v>57</v>
      </c>
      <c r="E725">
        <v>4.7E-2</v>
      </c>
      <c r="F725">
        <v>0.06</v>
      </c>
      <c r="G725">
        <v>0.108</v>
      </c>
      <c r="H725">
        <v>6.8000000000000005E-2</v>
      </c>
      <c r="I725">
        <v>4.4999999999999998E-2</v>
      </c>
      <c r="J725">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x14ac:dyDescent="0.25">
      <c r="A726" t="s">
        <v>95</v>
      </c>
      <c r="B726" t="s">
        <v>765</v>
      </c>
      <c r="C726" t="s">
        <v>820</v>
      </c>
      <c r="E726">
        <v>1.363</v>
      </c>
      <c r="F726">
        <v>2.2789999999999999</v>
      </c>
      <c r="G726">
        <v>2.3149999999999999</v>
      </c>
      <c r="H726">
        <v>1.7230000000000001</v>
      </c>
      <c r="I726">
        <v>1.421</v>
      </c>
      <c r="J726">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x14ac:dyDescent="0.25">
      <c r="A727" t="s">
        <v>95</v>
      </c>
      <c r="B727" t="s">
        <v>974</v>
      </c>
      <c r="C727" t="s">
        <v>821</v>
      </c>
      <c r="E727">
        <v>3.75</v>
      </c>
      <c r="F727">
        <v>4.5259999999999998</v>
      </c>
      <c r="G727">
        <v>3.3119999999999998</v>
      </c>
      <c r="H727">
        <v>5.3559999999999999</v>
      </c>
      <c r="I727">
        <v>4.6189999999999998</v>
      </c>
      <c r="J72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x14ac:dyDescent="0.25">
      <c r="A728" t="s">
        <v>95</v>
      </c>
      <c r="B728" t="s">
        <v>1997</v>
      </c>
      <c r="C728" t="s">
        <v>33</v>
      </c>
      <c r="E728">
        <v>79.328000000000003</v>
      </c>
      <c r="F728">
        <v>88.055999999999997</v>
      </c>
      <c r="G728">
        <v>64.415000000000006</v>
      </c>
      <c r="H728">
        <v>61.131999999999998</v>
      </c>
      <c r="I728">
        <v>49.110999999999997</v>
      </c>
      <c r="J728">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x14ac:dyDescent="0.25">
      <c r="A729" t="s">
        <v>95</v>
      </c>
      <c r="B729" t="s">
        <v>979</v>
      </c>
      <c r="C729" t="s">
        <v>822</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95</v>
      </c>
      <c r="B730" t="s">
        <v>50</v>
      </c>
      <c r="C730" t="s">
        <v>823</v>
      </c>
      <c r="E730">
        <v>43.308999999999997</v>
      </c>
      <c r="F730">
        <v>45.390999999999998</v>
      </c>
      <c r="G730">
        <v>45.834000000000003</v>
      </c>
      <c r="H730">
        <v>45.847000000000001</v>
      </c>
      <c r="I730">
        <v>45.081000000000003</v>
      </c>
      <c r="J730">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x14ac:dyDescent="0.25">
      <c r="A731" t="s">
        <v>95</v>
      </c>
      <c r="B731" t="s">
        <v>50</v>
      </c>
      <c r="C731" t="s">
        <v>824</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825</v>
      </c>
      <c r="E732">
        <v>1127.403</v>
      </c>
      <c r="F732">
        <v>1179.9480000000001</v>
      </c>
      <c r="G732">
        <v>1131.2750000000001</v>
      </c>
      <c r="H732">
        <v>1124.8579999999999</v>
      </c>
      <c r="I732">
        <v>1175.3920000000001</v>
      </c>
      <c r="J732">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x14ac:dyDescent="0.25">
      <c r="C733" t="s">
        <v>982</v>
      </c>
    </row>
    <row r="734" spans="1:36" x14ac:dyDescent="0.25">
      <c r="C734" t="s">
        <v>1005</v>
      </c>
    </row>
    <row r="735" spans="1:36" x14ac:dyDescent="0.25">
      <c r="C735" t="s">
        <v>48</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x14ac:dyDescent="0.25">
      <c r="C736" t="s">
        <v>817</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x14ac:dyDescent="0.25">
      <c r="C737" t="s">
        <v>818</v>
      </c>
      <c r="E737">
        <v>0.53500000000000003</v>
      </c>
      <c r="F737">
        <v>0.57799999999999996</v>
      </c>
      <c r="G737">
        <v>0.51400000000000001</v>
      </c>
      <c r="H737">
        <v>0.496</v>
      </c>
      <c r="I737">
        <v>0.60299999999999998</v>
      </c>
      <c r="J73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x14ac:dyDescent="0.25">
      <c r="C738" t="s">
        <v>833</v>
      </c>
      <c r="E738">
        <v>0.123</v>
      </c>
      <c r="F738">
        <v>0.109</v>
      </c>
      <c r="G738">
        <v>0.108</v>
      </c>
      <c r="H738">
        <v>0.109</v>
      </c>
      <c r="I738">
        <v>9.4E-2</v>
      </c>
      <c r="J738">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x14ac:dyDescent="0.25">
      <c r="C739" t="s">
        <v>57</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820</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x14ac:dyDescent="0.25">
      <c r="C741" t="s">
        <v>821</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33</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822</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823</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x14ac:dyDescent="0.25">
      <c r="C745" t="s">
        <v>824</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982</v>
      </c>
    </row>
    <row r="747" spans="3:36" x14ac:dyDescent="0.25">
      <c r="C747" t="s">
        <v>1012</v>
      </c>
    </row>
    <row r="748" spans="3:36" x14ac:dyDescent="0.25">
      <c r="C748" t="s">
        <v>982</v>
      </c>
    </row>
    <row r="749" spans="3:36" x14ac:dyDescent="0.25">
      <c r="C749" t="s">
        <v>1013</v>
      </c>
    </row>
    <row r="750" spans="3:36" x14ac:dyDescent="0.25">
      <c r="C750" t="s">
        <v>863</v>
      </c>
      <c r="E750">
        <v>28.802</v>
      </c>
      <c r="F750">
        <v>29.39</v>
      </c>
      <c r="G750">
        <v>28.861999999999998</v>
      </c>
      <c r="H750">
        <v>28.806000000000001</v>
      </c>
      <c r="I750">
        <v>30.428000000000001</v>
      </c>
      <c r="J750">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x14ac:dyDescent="0.25">
      <c r="C751" t="s">
        <v>864</v>
      </c>
      <c r="E751">
        <v>36.542999999999999</v>
      </c>
      <c r="F751">
        <v>37.289000000000001</v>
      </c>
      <c r="G751">
        <v>36.619999999999997</v>
      </c>
      <c r="H751">
        <v>36.548999999999999</v>
      </c>
      <c r="I751">
        <v>38.606000000000002</v>
      </c>
      <c r="J751">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x14ac:dyDescent="0.25">
      <c r="C752" t="s">
        <v>865</v>
      </c>
      <c r="E752">
        <v>62.804000000000002</v>
      </c>
      <c r="F752">
        <v>68.984999999999999</v>
      </c>
      <c r="G752">
        <v>52.39</v>
      </c>
      <c r="H752">
        <v>48.945</v>
      </c>
      <c r="I752">
        <v>68.844999999999999</v>
      </c>
      <c r="J752">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x14ac:dyDescent="0.25">
      <c r="C753" t="s">
        <v>866</v>
      </c>
      <c r="E753">
        <v>15.930999999999999</v>
      </c>
      <c r="F753">
        <v>18.085999999999999</v>
      </c>
      <c r="G753">
        <v>14.853</v>
      </c>
      <c r="H753">
        <v>13.12</v>
      </c>
      <c r="I753">
        <v>16.722000000000001</v>
      </c>
      <c r="J753">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x14ac:dyDescent="0.25">
      <c r="C754" t="s">
        <v>867</v>
      </c>
      <c r="E754">
        <v>3.3220000000000001</v>
      </c>
      <c r="F754">
        <v>3.3889999999999998</v>
      </c>
      <c r="G754">
        <v>3.3290000000000002</v>
      </c>
      <c r="H754">
        <v>3.3220000000000001</v>
      </c>
      <c r="I754">
        <v>3.5089999999999999</v>
      </c>
      <c r="J754">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x14ac:dyDescent="0.25">
      <c r="C755" t="s">
        <v>868</v>
      </c>
      <c r="E755">
        <v>11.840999999999999</v>
      </c>
      <c r="F755">
        <v>13.006</v>
      </c>
      <c r="G755">
        <v>9.8770000000000007</v>
      </c>
      <c r="H755">
        <v>9.2279999999999998</v>
      </c>
      <c r="I755">
        <v>12.98</v>
      </c>
      <c r="J755">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x14ac:dyDescent="0.25">
      <c r="C756" t="s">
        <v>869</v>
      </c>
      <c r="E756">
        <v>3.3220000000000001</v>
      </c>
      <c r="F756">
        <v>3.3889999999999998</v>
      </c>
      <c r="G756">
        <v>3.3290000000000002</v>
      </c>
      <c r="H756">
        <v>3.3220000000000001</v>
      </c>
      <c r="I756">
        <v>3.5089999999999999</v>
      </c>
      <c r="J756">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x14ac:dyDescent="0.25">
      <c r="C757" t="s">
        <v>870</v>
      </c>
      <c r="E757">
        <v>1.85</v>
      </c>
      <c r="F757">
        <v>1.83</v>
      </c>
      <c r="G757">
        <v>1.889</v>
      </c>
      <c r="H757">
        <v>1.677</v>
      </c>
      <c r="I757">
        <v>1.927</v>
      </c>
      <c r="J75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x14ac:dyDescent="0.25">
      <c r="C758" t="s">
        <v>871</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1014</v>
      </c>
      <c r="E759">
        <v>0.13</v>
      </c>
      <c r="F759">
        <v>0.14099999999999999</v>
      </c>
      <c r="G759">
        <v>0.109</v>
      </c>
      <c r="H759">
        <v>0.10100000000000001</v>
      </c>
      <c r="I759">
        <v>0.14199999999999999</v>
      </c>
      <c r="J759">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x14ac:dyDescent="0.25">
      <c r="C760" t="s">
        <v>1015</v>
      </c>
      <c r="E760">
        <v>0.158</v>
      </c>
      <c r="F760">
        <v>0.16</v>
      </c>
      <c r="G760">
        <v>0.159</v>
      </c>
      <c r="H760">
        <v>0.157</v>
      </c>
      <c r="I760">
        <v>0.16500000000000001</v>
      </c>
      <c r="J760">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x14ac:dyDescent="0.25">
      <c r="C761" t="s">
        <v>1016</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872</v>
      </c>
      <c r="E762">
        <v>164.703</v>
      </c>
      <c r="F762">
        <v>175.66399999999999</v>
      </c>
      <c r="G762">
        <v>151.416</v>
      </c>
      <c r="H762">
        <v>145.22800000000001</v>
      </c>
      <c r="I762">
        <v>176.83199999999999</v>
      </c>
      <c r="J762">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x14ac:dyDescent="0.25">
      <c r="C763" t="s">
        <v>873</v>
      </c>
      <c r="E763">
        <v>148.77099999999999</v>
      </c>
      <c r="F763">
        <v>157.57900000000001</v>
      </c>
      <c r="G763">
        <v>136.56299999999999</v>
      </c>
      <c r="H763">
        <v>132.107</v>
      </c>
      <c r="I763">
        <v>160.11000000000001</v>
      </c>
      <c r="J763">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x14ac:dyDescent="0.25">
      <c r="C764" t="s">
        <v>982</v>
      </c>
    </row>
    <row r="765" spans="3:36" x14ac:dyDescent="0.25">
      <c r="C765" t="s">
        <v>984</v>
      </c>
    </row>
    <row r="766" spans="3:36" x14ac:dyDescent="0.25">
      <c r="C766" t="s">
        <v>982</v>
      </c>
    </row>
    <row r="767" spans="3:36" x14ac:dyDescent="0.25">
      <c r="C767" t="s">
        <v>1017</v>
      </c>
    </row>
    <row r="768" spans="3:36" x14ac:dyDescent="0.25">
      <c r="C768" t="s">
        <v>874</v>
      </c>
      <c r="E768">
        <v>98.99</v>
      </c>
      <c r="F768">
        <v>101.852</v>
      </c>
      <c r="G768">
        <v>102.282</v>
      </c>
      <c r="H768">
        <v>102.755</v>
      </c>
      <c r="I768">
        <v>103.23</v>
      </c>
      <c r="J768">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x14ac:dyDescent="0.25">
      <c r="C769" t="s">
        <v>875</v>
      </c>
      <c r="E769">
        <v>98.99</v>
      </c>
      <c r="F769">
        <v>101.852</v>
      </c>
      <c r="G769">
        <v>102.282</v>
      </c>
      <c r="H769">
        <v>102.755</v>
      </c>
      <c r="I769">
        <v>103.23</v>
      </c>
      <c r="J769">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x14ac:dyDescent="0.25">
      <c r="C770" t="s">
        <v>876</v>
      </c>
      <c r="E770">
        <v>98.99</v>
      </c>
      <c r="F770">
        <v>101.852</v>
      </c>
      <c r="G770">
        <v>102.282</v>
      </c>
      <c r="H770">
        <v>102.755</v>
      </c>
      <c r="I770">
        <v>103.23</v>
      </c>
      <c r="J770">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x14ac:dyDescent="0.25">
      <c r="C771" t="s">
        <v>1018</v>
      </c>
      <c r="E771">
        <v>98.99</v>
      </c>
      <c r="F771">
        <v>101.852</v>
      </c>
      <c r="G771">
        <v>102.282</v>
      </c>
      <c r="H771">
        <v>102.755</v>
      </c>
      <c r="I771">
        <v>103.23</v>
      </c>
      <c r="J771">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x14ac:dyDescent="0.25">
      <c r="C772" t="s">
        <v>877</v>
      </c>
      <c r="E772">
        <v>98.99</v>
      </c>
      <c r="F772">
        <v>101.852</v>
      </c>
      <c r="G772">
        <v>102.282</v>
      </c>
      <c r="H772">
        <v>102.755</v>
      </c>
      <c r="I772">
        <v>103.23</v>
      </c>
      <c r="J772">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x14ac:dyDescent="0.25">
      <c r="C773" t="s">
        <v>1019</v>
      </c>
      <c r="E773">
        <v>98.99</v>
      </c>
      <c r="F773">
        <v>101.852</v>
      </c>
      <c r="G773">
        <v>102.282</v>
      </c>
      <c r="H773">
        <v>102.755</v>
      </c>
      <c r="I773">
        <v>103.23</v>
      </c>
      <c r="J773">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x14ac:dyDescent="0.25">
      <c r="C774" t="s">
        <v>878</v>
      </c>
      <c r="E774">
        <v>126.08199999999999</v>
      </c>
      <c r="F774">
        <v>125.792</v>
      </c>
      <c r="G774">
        <v>128.268</v>
      </c>
      <c r="H774">
        <v>130.792</v>
      </c>
      <c r="I774">
        <v>133.36600000000001</v>
      </c>
      <c r="J774">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x14ac:dyDescent="0.25">
      <c r="C775" t="s">
        <v>879</v>
      </c>
      <c r="E775">
        <v>126.08199999999999</v>
      </c>
      <c r="F775">
        <v>125.792</v>
      </c>
      <c r="G775">
        <v>128.268</v>
      </c>
      <c r="H775">
        <v>130.792</v>
      </c>
      <c r="I775">
        <v>133.36600000000001</v>
      </c>
      <c r="J775">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x14ac:dyDescent="0.25">
      <c r="C776" t="s">
        <v>880</v>
      </c>
      <c r="E776">
        <v>126.08199999999999</v>
      </c>
      <c r="F776">
        <v>125.792</v>
      </c>
      <c r="G776">
        <v>128.268</v>
      </c>
      <c r="H776">
        <v>130.792</v>
      </c>
      <c r="I776">
        <v>133.36600000000001</v>
      </c>
      <c r="J776">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x14ac:dyDescent="0.25">
      <c r="C777" t="s">
        <v>1020</v>
      </c>
      <c r="E777">
        <v>126.08199999999999</v>
      </c>
      <c r="F777">
        <v>125.792</v>
      </c>
      <c r="G777">
        <v>128.268</v>
      </c>
      <c r="H777">
        <v>130.792</v>
      </c>
      <c r="I777">
        <v>133.36600000000001</v>
      </c>
      <c r="J77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x14ac:dyDescent="0.25">
      <c r="C778" t="s">
        <v>881</v>
      </c>
      <c r="E778">
        <v>126.08199999999999</v>
      </c>
      <c r="F778">
        <v>125.792</v>
      </c>
      <c r="G778">
        <v>128.268</v>
      </c>
      <c r="H778">
        <v>130.792</v>
      </c>
      <c r="I778">
        <v>133.36600000000001</v>
      </c>
      <c r="J778">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x14ac:dyDescent="0.25">
      <c r="C779" t="s">
        <v>1021</v>
      </c>
      <c r="E779">
        <v>126.08199999999999</v>
      </c>
      <c r="F779">
        <v>125.792</v>
      </c>
      <c r="G779">
        <v>128.268</v>
      </c>
      <c r="H779">
        <v>130.792</v>
      </c>
      <c r="I779">
        <v>133.36600000000001</v>
      </c>
      <c r="J779">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x14ac:dyDescent="0.25">
      <c r="C780" t="s">
        <v>882</v>
      </c>
      <c r="E780">
        <v>238.63499999999999</v>
      </c>
      <c r="F780">
        <v>241.66</v>
      </c>
      <c r="G780">
        <v>242.53299999999999</v>
      </c>
      <c r="H780">
        <v>246.98400000000001</v>
      </c>
      <c r="I780">
        <v>243.49799999999999</v>
      </c>
      <c r="J780">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x14ac:dyDescent="0.25">
      <c r="C781" t="s">
        <v>883</v>
      </c>
      <c r="E781">
        <v>238.63499999999999</v>
      </c>
      <c r="F781">
        <v>241.66</v>
      </c>
      <c r="G781">
        <v>242.53299999999999</v>
      </c>
      <c r="H781">
        <v>246.98400000000001</v>
      </c>
      <c r="I781">
        <v>243.49799999999999</v>
      </c>
      <c r="J781">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x14ac:dyDescent="0.25">
      <c r="C782" t="s">
        <v>884</v>
      </c>
      <c r="E782">
        <v>238.63499999999999</v>
      </c>
      <c r="F782">
        <v>241.66</v>
      </c>
      <c r="G782">
        <v>242.53299999999999</v>
      </c>
      <c r="H782">
        <v>246.98400000000001</v>
      </c>
      <c r="I782">
        <v>243.49799999999999</v>
      </c>
      <c r="J782">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x14ac:dyDescent="0.25">
      <c r="C783" t="s">
        <v>1022</v>
      </c>
      <c r="E783">
        <v>238.63499999999999</v>
      </c>
      <c r="F783">
        <v>241.66</v>
      </c>
      <c r="G783">
        <v>242.53299999999999</v>
      </c>
      <c r="H783">
        <v>246.98400000000001</v>
      </c>
      <c r="I783">
        <v>243.49799999999999</v>
      </c>
      <c r="J783">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x14ac:dyDescent="0.25">
      <c r="C784" t="s">
        <v>885</v>
      </c>
      <c r="E784">
        <v>238.63499999999999</v>
      </c>
      <c r="F784">
        <v>241.66</v>
      </c>
      <c r="G784">
        <v>242.53299999999999</v>
      </c>
      <c r="H784">
        <v>246.98400000000001</v>
      </c>
      <c r="I784">
        <v>243.49799999999999</v>
      </c>
      <c r="J784">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x14ac:dyDescent="0.25">
      <c r="C785" t="s">
        <v>1023</v>
      </c>
      <c r="E785">
        <v>238.63499999999999</v>
      </c>
      <c r="F785">
        <v>241.66</v>
      </c>
      <c r="G785">
        <v>242.53299999999999</v>
      </c>
      <c r="H785">
        <v>246.98400000000001</v>
      </c>
      <c r="I785">
        <v>243.49799999999999</v>
      </c>
      <c r="J785">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x14ac:dyDescent="0.25">
      <c r="C786" t="s">
        <v>886</v>
      </c>
      <c r="E786">
        <v>331.41800000000001</v>
      </c>
      <c r="F786">
        <v>336.57900000000001</v>
      </c>
      <c r="G786">
        <v>338.89100000000002</v>
      </c>
      <c r="H786">
        <v>337.52800000000002</v>
      </c>
      <c r="I786">
        <v>339.60599999999999</v>
      </c>
      <c r="J786">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x14ac:dyDescent="0.25">
      <c r="C787" t="s">
        <v>887</v>
      </c>
      <c r="E787">
        <v>331.41800000000001</v>
      </c>
      <c r="F787">
        <v>336.57900000000001</v>
      </c>
      <c r="G787">
        <v>338.89100000000002</v>
      </c>
      <c r="H787">
        <v>337.52800000000002</v>
      </c>
      <c r="I787">
        <v>339.60599999999999</v>
      </c>
      <c r="J78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x14ac:dyDescent="0.25">
      <c r="C788" t="s">
        <v>888</v>
      </c>
      <c r="E788">
        <v>331.41800000000001</v>
      </c>
      <c r="F788">
        <v>336.57900000000001</v>
      </c>
      <c r="G788">
        <v>338.89100000000002</v>
      </c>
      <c r="H788">
        <v>337.52800000000002</v>
      </c>
      <c r="I788">
        <v>339.60599999999999</v>
      </c>
      <c r="J788">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x14ac:dyDescent="0.25">
      <c r="C789" t="s">
        <v>1024</v>
      </c>
      <c r="E789">
        <v>331.41800000000001</v>
      </c>
      <c r="F789">
        <v>336.57900000000001</v>
      </c>
      <c r="G789">
        <v>338.89100000000002</v>
      </c>
      <c r="H789">
        <v>337.52800000000002</v>
      </c>
      <c r="I789">
        <v>339.60599999999999</v>
      </c>
      <c r="J789">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x14ac:dyDescent="0.25">
      <c r="C790" t="s">
        <v>889</v>
      </c>
      <c r="E790">
        <v>331.41800000000001</v>
      </c>
      <c r="F790">
        <v>336.57900000000001</v>
      </c>
      <c r="G790">
        <v>338.89100000000002</v>
      </c>
      <c r="H790">
        <v>337.52800000000002</v>
      </c>
      <c r="I790">
        <v>339.60599999999999</v>
      </c>
      <c r="J790">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x14ac:dyDescent="0.25">
      <c r="C791" t="s">
        <v>1025</v>
      </c>
      <c r="E791">
        <v>331.41800000000001</v>
      </c>
      <c r="F791">
        <v>336.57900000000001</v>
      </c>
      <c r="G791">
        <v>338.89100000000002</v>
      </c>
      <c r="H791">
        <v>337.52800000000002</v>
      </c>
      <c r="I791">
        <v>339.60599999999999</v>
      </c>
      <c r="J791">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x14ac:dyDescent="0.25">
      <c r="C792" t="s">
        <v>982</v>
      </c>
    </row>
    <row r="793" spans="3:36" x14ac:dyDescent="0.25">
      <c r="C793" t="s">
        <v>985</v>
      </c>
    </row>
    <row r="794" spans="3:36" x14ac:dyDescent="0.25">
      <c r="C794" t="s">
        <v>982</v>
      </c>
    </row>
    <row r="795" spans="3:36" x14ac:dyDescent="0.25">
      <c r="C795" t="s">
        <v>1026</v>
      </c>
    </row>
    <row r="796" spans="3:36" x14ac:dyDescent="0.25">
      <c r="C796" t="s">
        <v>1027</v>
      </c>
    </row>
    <row r="797" spans="3:36" x14ac:dyDescent="0.25">
      <c r="C797" t="s">
        <v>63</v>
      </c>
      <c r="E797">
        <v>2.129</v>
      </c>
      <c r="F797">
        <v>2.2160000000000002</v>
      </c>
      <c r="G797">
        <v>2.21</v>
      </c>
      <c r="H797">
        <v>2.2519999999999998</v>
      </c>
      <c r="I797">
        <v>2.2749999999999999</v>
      </c>
      <c r="J79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x14ac:dyDescent="0.25">
      <c r="C798" t="s">
        <v>827</v>
      </c>
      <c r="E798">
        <v>41.991999999999997</v>
      </c>
      <c r="F798">
        <v>43.064</v>
      </c>
      <c r="G798">
        <v>44.917999999999999</v>
      </c>
      <c r="H798">
        <v>45.335999999999999</v>
      </c>
      <c r="I798">
        <v>43.981999999999999</v>
      </c>
      <c r="J798">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x14ac:dyDescent="0.25">
      <c r="C799" t="s">
        <v>831</v>
      </c>
      <c r="E799">
        <v>95.215000000000003</v>
      </c>
      <c r="F799">
        <v>97.498000000000005</v>
      </c>
      <c r="G799">
        <v>97.591999999999999</v>
      </c>
      <c r="H799">
        <v>96.953000000000003</v>
      </c>
      <c r="I799">
        <v>97.206999999999994</v>
      </c>
      <c r="J799">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x14ac:dyDescent="0.25">
      <c r="C800" t="s">
        <v>825</v>
      </c>
      <c r="E800">
        <v>139.33600000000001</v>
      </c>
      <c r="F800">
        <v>142.77799999999999</v>
      </c>
      <c r="G800">
        <v>144.721</v>
      </c>
      <c r="H800">
        <v>144.541</v>
      </c>
      <c r="I800">
        <v>143.464</v>
      </c>
      <c r="J800">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x14ac:dyDescent="0.25">
      <c r="C801" t="s">
        <v>1028</v>
      </c>
    </row>
    <row r="802" spans="3:36" x14ac:dyDescent="0.25">
      <c r="C802" t="s">
        <v>63</v>
      </c>
      <c r="E802">
        <v>5.3029999999999999</v>
      </c>
      <c r="F802">
        <v>5.5090000000000003</v>
      </c>
      <c r="G802">
        <v>5.49</v>
      </c>
      <c r="H802">
        <v>5.59</v>
      </c>
      <c r="I802">
        <v>5.641</v>
      </c>
      <c r="J802">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x14ac:dyDescent="0.25">
      <c r="C803" t="s">
        <v>827</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x14ac:dyDescent="0.25">
      <c r="C804" t="s">
        <v>825</v>
      </c>
      <c r="E804">
        <v>5.4119999999999999</v>
      </c>
      <c r="F804">
        <v>5.6210000000000004</v>
      </c>
      <c r="G804">
        <v>5.6070000000000002</v>
      </c>
      <c r="H804">
        <v>5.7080000000000002</v>
      </c>
      <c r="I804">
        <v>5.7569999999999997</v>
      </c>
      <c r="J804">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x14ac:dyDescent="0.25">
      <c r="C805" t="s">
        <v>1029</v>
      </c>
    </row>
    <row r="806" spans="3:36" x14ac:dyDescent="0.25">
      <c r="C806" t="s">
        <v>63</v>
      </c>
      <c r="E806">
        <v>35.728000000000002</v>
      </c>
      <c r="F806">
        <v>36.938000000000002</v>
      </c>
      <c r="G806">
        <v>36.704999999999998</v>
      </c>
      <c r="H806">
        <v>37.274000000000001</v>
      </c>
      <c r="I806">
        <v>37.534999999999997</v>
      </c>
      <c r="J806">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x14ac:dyDescent="0.25">
      <c r="C807" t="s">
        <v>827</v>
      </c>
      <c r="E807">
        <v>4.3710000000000004</v>
      </c>
      <c r="F807">
        <v>4.5129999999999999</v>
      </c>
      <c r="G807">
        <v>4.7450000000000001</v>
      </c>
      <c r="H807">
        <v>4.8239999999999998</v>
      </c>
      <c r="I807">
        <v>4.7009999999999996</v>
      </c>
      <c r="J80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x14ac:dyDescent="0.25">
      <c r="C808" t="s">
        <v>828</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x14ac:dyDescent="0.25">
      <c r="C809" t="s">
        <v>829</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x14ac:dyDescent="0.25">
      <c r="C810" t="s">
        <v>825</v>
      </c>
      <c r="E810">
        <v>40.167999999999999</v>
      </c>
      <c r="F810">
        <v>41.512</v>
      </c>
      <c r="G810">
        <v>41.51</v>
      </c>
      <c r="H810">
        <v>42.183</v>
      </c>
      <c r="I810">
        <v>42.316000000000003</v>
      </c>
      <c r="J810">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x14ac:dyDescent="0.25">
      <c r="C811" t="s">
        <v>1030</v>
      </c>
    </row>
    <row r="812" spans="3:36" x14ac:dyDescent="0.25">
      <c r="C812" t="s">
        <v>63</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x14ac:dyDescent="0.25">
      <c r="C813" t="s">
        <v>1031</v>
      </c>
    </row>
    <row r="814" spans="3:36" x14ac:dyDescent="0.25">
      <c r="C814" t="s">
        <v>63</v>
      </c>
      <c r="E814">
        <v>1.069</v>
      </c>
      <c r="F814">
        <v>1.1140000000000001</v>
      </c>
      <c r="G814">
        <v>1.1120000000000001</v>
      </c>
      <c r="H814">
        <v>1.135</v>
      </c>
      <c r="I814">
        <v>1.147</v>
      </c>
      <c r="J814">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x14ac:dyDescent="0.25">
      <c r="C815" t="s">
        <v>827</v>
      </c>
      <c r="E815">
        <v>3.2669999999999999</v>
      </c>
      <c r="F815">
        <v>3.3650000000000002</v>
      </c>
      <c r="G815">
        <v>3.57</v>
      </c>
      <c r="H815">
        <v>3.661</v>
      </c>
      <c r="I815">
        <v>3.5619999999999998</v>
      </c>
      <c r="J815">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x14ac:dyDescent="0.25">
      <c r="C816" t="s">
        <v>829</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x14ac:dyDescent="0.25">
      <c r="C817" t="s">
        <v>825</v>
      </c>
      <c r="E817">
        <v>4.3929999999999998</v>
      </c>
      <c r="F817">
        <v>4.5279999999999996</v>
      </c>
      <c r="G817">
        <v>4.7240000000000002</v>
      </c>
      <c r="H817">
        <v>4.8710000000000004</v>
      </c>
      <c r="I817">
        <v>4.7779999999999996</v>
      </c>
      <c r="J81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x14ac:dyDescent="0.25">
      <c r="C818" t="s">
        <v>1032</v>
      </c>
    </row>
    <row r="819" spans="3:36" x14ac:dyDescent="0.25">
      <c r="C819" t="s">
        <v>830</v>
      </c>
      <c r="E819">
        <v>17.760999999999999</v>
      </c>
      <c r="F819">
        <v>20.074000000000002</v>
      </c>
      <c r="G819">
        <v>14.72</v>
      </c>
      <c r="H819">
        <v>13.997999999999999</v>
      </c>
      <c r="I819">
        <v>11.295999999999999</v>
      </c>
      <c r="J819">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x14ac:dyDescent="0.25">
      <c r="C820" t="s">
        <v>1033</v>
      </c>
    </row>
    <row r="821" spans="3:36" x14ac:dyDescent="0.25">
      <c r="C821" t="s">
        <v>63</v>
      </c>
      <c r="E821">
        <v>44.281999999999996</v>
      </c>
      <c r="F821">
        <v>45.832999999999998</v>
      </c>
      <c r="G821">
        <v>45.573</v>
      </c>
      <c r="H821">
        <v>46.307000000000002</v>
      </c>
      <c r="I821">
        <v>46.655999999999999</v>
      </c>
      <c r="J821">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x14ac:dyDescent="0.25">
      <c r="C822" t="s">
        <v>827</v>
      </c>
      <c r="E822">
        <v>49.738</v>
      </c>
      <c r="F822">
        <v>51.055</v>
      </c>
      <c r="G822">
        <v>53.35</v>
      </c>
      <c r="H822">
        <v>53.939</v>
      </c>
      <c r="I822">
        <v>52.36</v>
      </c>
      <c r="J822">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x14ac:dyDescent="0.25">
      <c r="C823" t="s">
        <v>831</v>
      </c>
      <c r="E823">
        <v>95.215000000000003</v>
      </c>
      <c r="F823">
        <v>97.498000000000005</v>
      </c>
      <c r="G823">
        <v>97.591999999999999</v>
      </c>
      <c r="H823">
        <v>96.953000000000003</v>
      </c>
      <c r="I823">
        <v>97.206999999999994</v>
      </c>
      <c r="J823">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x14ac:dyDescent="0.25">
      <c r="C824" t="s">
        <v>828</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x14ac:dyDescent="0.25">
      <c r="C825" t="s">
        <v>829</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x14ac:dyDescent="0.25">
      <c r="C826" t="s">
        <v>830</v>
      </c>
      <c r="E826">
        <v>17.760999999999999</v>
      </c>
      <c r="F826">
        <v>20.074000000000002</v>
      </c>
      <c r="G826">
        <v>14.72</v>
      </c>
      <c r="H826">
        <v>13.997999999999999</v>
      </c>
      <c r="I826">
        <v>11.295999999999999</v>
      </c>
      <c r="J826">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x14ac:dyDescent="0.25">
      <c r="C827" t="s">
        <v>825</v>
      </c>
      <c r="E827">
        <v>207.12299999999999</v>
      </c>
      <c r="F827">
        <v>214.56899999999999</v>
      </c>
      <c r="G827">
        <v>211.33699999999999</v>
      </c>
      <c r="H827">
        <v>211.358</v>
      </c>
      <c r="I827">
        <v>207.66800000000001</v>
      </c>
      <c r="J82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x14ac:dyDescent="0.25">
      <c r="C828" t="s">
        <v>982</v>
      </c>
    </row>
    <row r="829" spans="3:36" x14ac:dyDescent="0.25">
      <c r="C829" t="s">
        <v>1034</v>
      </c>
    </row>
    <row r="830" spans="3:36" x14ac:dyDescent="0.25">
      <c r="C830" t="s">
        <v>1027</v>
      </c>
    </row>
    <row r="831" spans="3:36" x14ac:dyDescent="0.25">
      <c r="C831" t="s">
        <v>63</v>
      </c>
      <c r="E831">
        <v>2.12</v>
      </c>
      <c r="F831">
        <v>2.1320000000000001</v>
      </c>
      <c r="G831">
        <v>2.1469999999999998</v>
      </c>
      <c r="H831">
        <v>2.21</v>
      </c>
      <c r="I831">
        <v>2.2589999999999999</v>
      </c>
      <c r="J831">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x14ac:dyDescent="0.25">
      <c r="C832" t="s">
        <v>827</v>
      </c>
      <c r="E832">
        <v>23.849</v>
      </c>
      <c r="F832">
        <v>23.689</v>
      </c>
      <c r="G832">
        <v>25.327999999999999</v>
      </c>
      <c r="H832">
        <v>26.178000000000001</v>
      </c>
      <c r="I832">
        <v>25.71</v>
      </c>
      <c r="J832">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x14ac:dyDescent="0.25">
      <c r="C833" t="s">
        <v>831</v>
      </c>
      <c r="E833">
        <v>37.22</v>
      </c>
      <c r="F833">
        <v>37.106000000000002</v>
      </c>
      <c r="G833">
        <v>37.771999999999998</v>
      </c>
      <c r="H833">
        <v>38.383000000000003</v>
      </c>
      <c r="I833">
        <v>39.088000000000001</v>
      </c>
      <c r="J833">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x14ac:dyDescent="0.25">
      <c r="C834" t="s">
        <v>825</v>
      </c>
      <c r="E834">
        <v>63.189</v>
      </c>
      <c r="F834">
        <v>62.927</v>
      </c>
      <c r="G834">
        <v>65.247</v>
      </c>
      <c r="H834">
        <v>66.771000000000001</v>
      </c>
      <c r="I834">
        <v>67.057000000000002</v>
      </c>
      <c r="J834">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x14ac:dyDescent="0.25">
      <c r="C835" t="s">
        <v>1028</v>
      </c>
    </row>
    <row r="836" spans="3:36" x14ac:dyDescent="0.25">
      <c r="C836" t="s">
        <v>63</v>
      </c>
      <c r="E836">
        <v>12.731</v>
      </c>
      <c r="F836">
        <v>12.801</v>
      </c>
      <c r="G836">
        <v>12.894</v>
      </c>
      <c r="H836">
        <v>13.282</v>
      </c>
      <c r="I836">
        <v>13.582000000000001</v>
      </c>
      <c r="J836">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x14ac:dyDescent="0.25">
      <c r="C837" t="s">
        <v>1029</v>
      </c>
    </row>
    <row r="838" spans="3:36" x14ac:dyDescent="0.25">
      <c r="C838" t="s">
        <v>63</v>
      </c>
      <c r="E838">
        <v>14.757999999999999</v>
      </c>
      <c r="F838">
        <v>14.827999999999999</v>
      </c>
      <c r="G838">
        <v>14.891</v>
      </c>
      <c r="H838">
        <v>15.292</v>
      </c>
      <c r="I838">
        <v>15.595000000000001</v>
      </c>
      <c r="J838">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x14ac:dyDescent="0.25">
      <c r="C839" t="s">
        <v>827</v>
      </c>
      <c r="E839">
        <v>1.075</v>
      </c>
      <c r="F839">
        <v>1.0660000000000001</v>
      </c>
      <c r="G839">
        <v>1.1220000000000001</v>
      </c>
      <c r="H839">
        <v>1.1419999999999999</v>
      </c>
      <c r="I839">
        <v>1.119</v>
      </c>
      <c r="J839">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x14ac:dyDescent="0.25">
      <c r="C840" t="s">
        <v>829</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x14ac:dyDescent="0.25">
      <c r="C841" t="s">
        <v>825</v>
      </c>
      <c r="E841">
        <v>15.864000000000001</v>
      </c>
      <c r="F841">
        <v>15.919</v>
      </c>
      <c r="G841">
        <v>16.036000000000001</v>
      </c>
      <c r="H841">
        <v>16.478000000000002</v>
      </c>
      <c r="I841">
        <v>16.754999999999999</v>
      </c>
      <c r="J841">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x14ac:dyDescent="0.25">
      <c r="C842" t="s">
        <v>1030</v>
      </c>
    </row>
    <row r="843" spans="3:36" x14ac:dyDescent="0.25">
      <c r="C843" t="s">
        <v>63</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x14ac:dyDescent="0.25">
      <c r="C844" t="s">
        <v>1031</v>
      </c>
    </row>
    <row r="845" spans="3:36" x14ac:dyDescent="0.25">
      <c r="C845" t="s">
        <v>63</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x14ac:dyDescent="0.25">
      <c r="C846" t="s">
        <v>1032</v>
      </c>
    </row>
    <row r="847" spans="3:36" x14ac:dyDescent="0.25">
      <c r="C847" t="s">
        <v>830</v>
      </c>
      <c r="E847">
        <v>9.3260000000000005</v>
      </c>
      <c r="F847">
        <v>10.138999999999999</v>
      </c>
      <c r="G847">
        <v>7.4880000000000004</v>
      </c>
      <c r="H847">
        <v>7.19</v>
      </c>
      <c r="I847">
        <v>5.8630000000000004</v>
      </c>
      <c r="J84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x14ac:dyDescent="0.25">
      <c r="C848" t="s">
        <v>1035</v>
      </c>
    </row>
    <row r="849" spans="3:36" x14ac:dyDescent="0.25">
      <c r="C849" t="s">
        <v>63</v>
      </c>
      <c r="E849">
        <v>29.765000000000001</v>
      </c>
      <c r="F849">
        <v>29.917000000000002</v>
      </c>
      <c r="G849">
        <v>30.088000000000001</v>
      </c>
      <c r="H849">
        <v>30.942</v>
      </c>
      <c r="I849">
        <v>31.596</v>
      </c>
      <c r="J849">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x14ac:dyDescent="0.25">
      <c r="C850" t="s">
        <v>827</v>
      </c>
      <c r="E850">
        <v>24.923999999999999</v>
      </c>
      <c r="F850">
        <v>24.754999999999999</v>
      </c>
      <c r="G850">
        <v>26.45</v>
      </c>
      <c r="H850">
        <v>27.32</v>
      </c>
      <c r="I850">
        <v>26.83</v>
      </c>
      <c r="J850">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x14ac:dyDescent="0.25">
      <c r="C851" t="s">
        <v>831</v>
      </c>
      <c r="E851">
        <v>37.22</v>
      </c>
      <c r="F851">
        <v>37.106000000000002</v>
      </c>
      <c r="G851">
        <v>37.771999999999998</v>
      </c>
      <c r="H851">
        <v>38.383000000000003</v>
      </c>
      <c r="I851">
        <v>39.088000000000001</v>
      </c>
      <c r="J851">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x14ac:dyDescent="0.25">
      <c r="C852" t="s">
        <v>829</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x14ac:dyDescent="0.25">
      <c r="C853" t="s">
        <v>830</v>
      </c>
      <c r="E853">
        <v>9.3260000000000005</v>
      </c>
      <c r="F853">
        <v>10.138999999999999</v>
      </c>
      <c r="G853">
        <v>7.4880000000000004</v>
      </c>
      <c r="H853">
        <v>7.19</v>
      </c>
      <c r="I853">
        <v>5.8630000000000004</v>
      </c>
      <c r="J853">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x14ac:dyDescent="0.25">
      <c r="C854" t="s">
        <v>825</v>
      </c>
      <c r="E854">
        <v>101.265</v>
      </c>
      <c r="F854">
        <v>101.943</v>
      </c>
      <c r="G854">
        <v>101.82</v>
      </c>
      <c r="H854">
        <v>103.879</v>
      </c>
      <c r="I854">
        <v>103.41800000000001</v>
      </c>
      <c r="J854">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x14ac:dyDescent="0.25">
      <c r="C855" t="s">
        <v>982</v>
      </c>
    </row>
    <row r="856" spans="3:36" x14ac:dyDescent="0.25">
      <c r="C856" t="s">
        <v>1036</v>
      </c>
    </row>
    <row r="857" spans="3:36" x14ac:dyDescent="0.25">
      <c r="C857" t="s">
        <v>1027</v>
      </c>
    </row>
    <row r="858" spans="3:36" x14ac:dyDescent="0.25">
      <c r="C858" t="s">
        <v>63</v>
      </c>
      <c r="E858">
        <v>2.343</v>
      </c>
      <c r="F858">
        <v>2.448</v>
      </c>
      <c r="G858">
        <v>2.48</v>
      </c>
      <c r="H858">
        <v>2.6429999999999998</v>
      </c>
      <c r="I858">
        <v>2.6230000000000002</v>
      </c>
      <c r="J858">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x14ac:dyDescent="0.25">
      <c r="C859" t="s">
        <v>827</v>
      </c>
      <c r="E859">
        <v>26.434999999999999</v>
      </c>
      <c r="F859">
        <v>26.427</v>
      </c>
      <c r="G859">
        <v>27.228000000000002</v>
      </c>
      <c r="H859">
        <v>27.372</v>
      </c>
      <c r="I859">
        <v>26.042000000000002</v>
      </c>
      <c r="J859">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x14ac:dyDescent="0.25">
      <c r="C860" t="s">
        <v>831</v>
      </c>
      <c r="E860">
        <v>72.900999999999996</v>
      </c>
      <c r="F860">
        <v>73.819000000000003</v>
      </c>
      <c r="G860">
        <v>74.02</v>
      </c>
      <c r="H860">
        <v>75.224999999999994</v>
      </c>
      <c r="I860">
        <v>74.150000000000006</v>
      </c>
      <c r="J860">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x14ac:dyDescent="0.25">
      <c r="C861" t="s">
        <v>825</v>
      </c>
      <c r="E861">
        <v>101.678</v>
      </c>
      <c r="F861">
        <v>102.693</v>
      </c>
      <c r="G861">
        <v>103.72799999999999</v>
      </c>
      <c r="H861">
        <v>105.24</v>
      </c>
      <c r="I861">
        <v>102.81399999999999</v>
      </c>
      <c r="J861">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x14ac:dyDescent="0.25">
      <c r="C862" t="s">
        <v>1028</v>
      </c>
    </row>
    <row r="863" spans="3:36" x14ac:dyDescent="0.25">
      <c r="C863" t="s">
        <v>63</v>
      </c>
      <c r="E863">
        <v>41.192</v>
      </c>
      <c r="F863">
        <v>41.534999999999997</v>
      </c>
      <c r="G863">
        <v>40.841000000000001</v>
      </c>
      <c r="H863">
        <v>41.374000000000002</v>
      </c>
      <c r="I863">
        <v>40.899000000000001</v>
      </c>
      <c r="J863">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x14ac:dyDescent="0.25">
      <c r="C864" t="s">
        <v>1029</v>
      </c>
    </row>
    <row r="865" spans="3:36" x14ac:dyDescent="0.25">
      <c r="C865" t="s">
        <v>63</v>
      </c>
      <c r="E865">
        <v>33.261000000000003</v>
      </c>
      <c r="F865">
        <v>33.984999999999999</v>
      </c>
      <c r="G865">
        <v>33.720999999999997</v>
      </c>
      <c r="H865">
        <v>34.720999999999997</v>
      </c>
      <c r="I865">
        <v>34.369</v>
      </c>
      <c r="J865">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x14ac:dyDescent="0.25">
      <c r="C866" t="s">
        <v>827</v>
      </c>
      <c r="E866">
        <v>2.1909999999999998</v>
      </c>
      <c r="F866">
        <v>2.2120000000000002</v>
      </c>
      <c r="G866">
        <v>2.3220000000000001</v>
      </c>
      <c r="H866">
        <v>2.3959999999999999</v>
      </c>
      <c r="I866">
        <v>2.282</v>
      </c>
      <c r="J866">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x14ac:dyDescent="0.25">
      <c r="C867" t="s">
        <v>828</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x14ac:dyDescent="0.25">
      <c r="C868" t="s">
        <v>829</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x14ac:dyDescent="0.25">
      <c r="C869" t="s">
        <v>825</v>
      </c>
      <c r="E869">
        <v>35.515000000000001</v>
      </c>
      <c r="F869">
        <v>36.252000000000002</v>
      </c>
      <c r="G869">
        <v>36.097999999999999</v>
      </c>
      <c r="H869">
        <v>37.194000000000003</v>
      </c>
      <c r="I869">
        <v>36.723999999999997</v>
      </c>
      <c r="J869">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x14ac:dyDescent="0.25">
      <c r="C870" t="s">
        <v>1030</v>
      </c>
    </row>
    <row r="871" spans="3:36" x14ac:dyDescent="0.25">
      <c r="C871" t="s">
        <v>63</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x14ac:dyDescent="0.25">
      <c r="C872" t="s">
        <v>1031</v>
      </c>
    </row>
    <row r="873" spans="3:36" x14ac:dyDescent="0.25">
      <c r="C873" t="s">
        <v>63</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x14ac:dyDescent="0.25">
      <c r="C874" t="s">
        <v>827</v>
      </c>
      <c r="E874">
        <v>4.3380000000000001</v>
      </c>
      <c r="F874">
        <v>4.3659999999999997</v>
      </c>
      <c r="G874">
        <v>4.5469999999999997</v>
      </c>
      <c r="H874">
        <v>4.6500000000000004</v>
      </c>
      <c r="I874">
        <v>4.4279999999999999</v>
      </c>
      <c r="J874">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x14ac:dyDescent="0.25">
      <c r="C875" t="s">
        <v>829</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x14ac:dyDescent="0.25">
      <c r="C876" t="s">
        <v>825</v>
      </c>
      <c r="E876">
        <v>5.4349999999999996</v>
      </c>
      <c r="F876">
        <v>5.4710000000000001</v>
      </c>
      <c r="G876">
        <v>5.633</v>
      </c>
      <c r="H876">
        <v>5.7889999999999997</v>
      </c>
      <c r="I876">
        <v>5.548</v>
      </c>
      <c r="J876">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x14ac:dyDescent="0.25">
      <c r="C877" t="s">
        <v>1032</v>
      </c>
    </row>
    <row r="878" spans="3:36" x14ac:dyDescent="0.25">
      <c r="C878" t="s">
        <v>830</v>
      </c>
      <c r="E878">
        <v>17.786000000000001</v>
      </c>
      <c r="F878">
        <v>19.649999999999999</v>
      </c>
      <c r="G878">
        <v>14.307</v>
      </c>
      <c r="H878">
        <v>13.741</v>
      </c>
      <c r="I878">
        <v>10.846</v>
      </c>
      <c r="J878">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x14ac:dyDescent="0.25">
      <c r="C879" t="s">
        <v>1037</v>
      </c>
    </row>
    <row r="880" spans="3:36" x14ac:dyDescent="0.25">
      <c r="C880" t="s">
        <v>63</v>
      </c>
      <c r="E880">
        <v>77.897000000000006</v>
      </c>
      <c r="F880">
        <v>79.085999999999999</v>
      </c>
      <c r="G880">
        <v>78.147000000000006</v>
      </c>
      <c r="H880">
        <v>79.864000000000004</v>
      </c>
      <c r="I880">
        <v>79.004999999999995</v>
      </c>
      <c r="J880">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x14ac:dyDescent="0.25">
      <c r="C881" t="s">
        <v>827</v>
      </c>
      <c r="E881">
        <v>32.963999999999999</v>
      </c>
      <c r="F881">
        <v>33.005000000000003</v>
      </c>
      <c r="G881">
        <v>34.097000000000001</v>
      </c>
      <c r="H881">
        <v>34.417999999999999</v>
      </c>
      <c r="I881">
        <v>32.752000000000002</v>
      </c>
      <c r="J881">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x14ac:dyDescent="0.25">
      <c r="C882" t="s">
        <v>831</v>
      </c>
      <c r="E882">
        <v>72.900999999999996</v>
      </c>
      <c r="F882">
        <v>73.819000000000003</v>
      </c>
      <c r="G882">
        <v>74.02</v>
      </c>
      <c r="H882">
        <v>75.224999999999994</v>
      </c>
      <c r="I882">
        <v>74.150000000000006</v>
      </c>
      <c r="J882">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x14ac:dyDescent="0.25">
      <c r="C883" t="s">
        <v>828</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x14ac:dyDescent="0.25">
      <c r="C884" t="s">
        <v>829</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x14ac:dyDescent="0.25">
      <c r="C885" t="s">
        <v>830</v>
      </c>
      <c r="E885">
        <v>17.786000000000001</v>
      </c>
      <c r="F885">
        <v>19.649999999999999</v>
      </c>
      <c r="G885">
        <v>14.307</v>
      </c>
      <c r="H885">
        <v>13.741</v>
      </c>
      <c r="I885">
        <v>10.846</v>
      </c>
      <c r="J885">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x14ac:dyDescent="0.25">
      <c r="C886" t="s">
        <v>825</v>
      </c>
      <c r="E886">
        <v>201.661</v>
      </c>
      <c r="F886">
        <v>205.65600000000001</v>
      </c>
      <c r="G886">
        <v>200.661</v>
      </c>
      <c r="H886">
        <v>203.393</v>
      </c>
      <c r="I886">
        <v>196.886</v>
      </c>
      <c r="J886">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x14ac:dyDescent="0.25">
      <c r="C887" t="s">
        <v>982</v>
      </c>
    </row>
    <row r="888" spans="3:36" x14ac:dyDescent="0.25">
      <c r="C888" t="s">
        <v>1038</v>
      </c>
    </row>
    <row r="889" spans="3:36" x14ac:dyDescent="0.25">
      <c r="C889" t="s">
        <v>1027</v>
      </c>
    </row>
    <row r="890" spans="3:36" x14ac:dyDescent="0.25">
      <c r="C890" t="s">
        <v>63</v>
      </c>
      <c r="E890">
        <v>5.2880000000000003</v>
      </c>
      <c r="F890">
        <v>5.3970000000000002</v>
      </c>
      <c r="G890">
        <v>5.3540000000000001</v>
      </c>
      <c r="H890">
        <v>5.3769999999999998</v>
      </c>
      <c r="I890">
        <v>5.4130000000000003</v>
      </c>
      <c r="J890">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x14ac:dyDescent="0.25">
      <c r="C891" t="s">
        <v>827</v>
      </c>
      <c r="E891">
        <v>87.481999999999999</v>
      </c>
      <c r="F891">
        <v>88.382999999999996</v>
      </c>
      <c r="G891">
        <v>92.643000000000001</v>
      </c>
      <c r="H891">
        <v>92.209000000000003</v>
      </c>
      <c r="I891">
        <v>89.385000000000005</v>
      </c>
      <c r="J891">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x14ac:dyDescent="0.25">
      <c r="C892" t="s">
        <v>3</v>
      </c>
      <c r="E892">
        <v>7.992</v>
      </c>
      <c r="F892">
        <v>7.976</v>
      </c>
      <c r="G892">
        <v>7.8419999999999996</v>
      </c>
      <c r="H892">
        <v>7.28</v>
      </c>
      <c r="I892">
        <v>7.4770000000000003</v>
      </c>
      <c r="J892">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x14ac:dyDescent="0.25">
      <c r="C893" t="s">
        <v>829</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x14ac:dyDescent="0.25">
      <c r="C894" t="s">
        <v>831</v>
      </c>
      <c r="E894">
        <v>165.15799999999999</v>
      </c>
      <c r="F894">
        <v>167.749</v>
      </c>
      <c r="G894">
        <v>168.78100000000001</v>
      </c>
      <c r="H894">
        <v>167.422</v>
      </c>
      <c r="I894">
        <v>168.404</v>
      </c>
      <c r="J894">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x14ac:dyDescent="0.25">
      <c r="C895" t="s">
        <v>825</v>
      </c>
      <c r="E895">
        <v>267.85899999999998</v>
      </c>
      <c r="F895">
        <v>271.125</v>
      </c>
      <c r="G895">
        <v>276.03399999999999</v>
      </c>
      <c r="H895">
        <v>274.892</v>
      </c>
      <c r="I895">
        <v>273.06799999999998</v>
      </c>
      <c r="J895">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x14ac:dyDescent="0.25">
      <c r="C896" t="s">
        <v>1028</v>
      </c>
    </row>
    <row r="897" spans="3:36" x14ac:dyDescent="0.25">
      <c r="C897" t="s">
        <v>63</v>
      </c>
      <c r="E897">
        <v>27.571999999999999</v>
      </c>
      <c r="F897">
        <v>28.247</v>
      </c>
      <c r="G897">
        <v>28.117999999999999</v>
      </c>
      <c r="H897">
        <v>28.315000000000001</v>
      </c>
      <c r="I897">
        <v>28.588999999999999</v>
      </c>
      <c r="J89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x14ac:dyDescent="0.25">
      <c r="C898" t="s">
        <v>1029</v>
      </c>
    </row>
    <row r="899" spans="3:36" x14ac:dyDescent="0.25">
      <c r="C899" t="s">
        <v>63</v>
      </c>
      <c r="E899">
        <v>53.750999999999998</v>
      </c>
      <c r="F899">
        <v>54.465000000000003</v>
      </c>
      <c r="G899">
        <v>53.78</v>
      </c>
      <c r="H899">
        <v>53.872</v>
      </c>
      <c r="I899">
        <v>53.963999999999999</v>
      </c>
      <c r="J899">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x14ac:dyDescent="0.25">
      <c r="C900" t="s">
        <v>827</v>
      </c>
      <c r="E900">
        <v>7.58</v>
      </c>
      <c r="F900">
        <v>7.6689999999999996</v>
      </c>
      <c r="G900">
        <v>8.109</v>
      </c>
      <c r="H900">
        <v>8.2129999999999992</v>
      </c>
      <c r="I900">
        <v>7.9790000000000001</v>
      </c>
      <c r="J900">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x14ac:dyDescent="0.25">
      <c r="C901" t="s">
        <v>825</v>
      </c>
      <c r="E901">
        <v>61.331000000000003</v>
      </c>
      <c r="F901">
        <v>62.134</v>
      </c>
      <c r="G901">
        <v>61.889000000000003</v>
      </c>
      <c r="H901">
        <v>62.085999999999999</v>
      </c>
      <c r="I901">
        <v>61.942999999999998</v>
      </c>
      <c r="J901">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x14ac:dyDescent="0.25">
      <c r="C902" t="s">
        <v>1030</v>
      </c>
    </row>
    <row r="903" spans="3:36" x14ac:dyDescent="0.25">
      <c r="C903" t="s">
        <v>63</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827</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x14ac:dyDescent="0.25">
      <c r="C905" t="s">
        <v>825</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x14ac:dyDescent="0.25">
      <c r="C906" t="s">
        <v>1031</v>
      </c>
    </row>
    <row r="907" spans="3:36" x14ac:dyDescent="0.25">
      <c r="C907" t="s">
        <v>827</v>
      </c>
      <c r="E907">
        <v>6.4779999999999998</v>
      </c>
      <c r="F907">
        <v>6.524</v>
      </c>
      <c r="G907">
        <v>6.8650000000000002</v>
      </c>
      <c r="H907">
        <v>6.9269999999999996</v>
      </c>
      <c r="I907">
        <v>6.7080000000000002</v>
      </c>
      <c r="J90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x14ac:dyDescent="0.25">
      <c r="C908" t="s">
        <v>1032</v>
      </c>
    </row>
    <row r="909" spans="3:36" x14ac:dyDescent="0.25">
      <c r="C909" t="s">
        <v>830</v>
      </c>
      <c r="E909">
        <v>34.454999999999998</v>
      </c>
      <c r="F909">
        <v>38.192</v>
      </c>
      <c r="G909">
        <v>27.901</v>
      </c>
      <c r="H909">
        <v>26.202999999999999</v>
      </c>
      <c r="I909">
        <v>21.106000000000002</v>
      </c>
      <c r="J909">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x14ac:dyDescent="0.25">
      <c r="C910" t="s">
        <v>1039</v>
      </c>
    </row>
    <row r="911" spans="3:36" x14ac:dyDescent="0.25">
      <c r="C911" t="s">
        <v>63</v>
      </c>
      <c r="E911">
        <v>86.74</v>
      </c>
      <c r="F911">
        <v>88.241</v>
      </c>
      <c r="G911">
        <v>87.381</v>
      </c>
      <c r="H911">
        <v>87.694000000000003</v>
      </c>
      <c r="I911">
        <v>88.096000000000004</v>
      </c>
      <c r="J911">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x14ac:dyDescent="0.25">
      <c r="C912" t="s">
        <v>827</v>
      </c>
      <c r="E912">
        <v>101.633</v>
      </c>
      <c r="F912">
        <v>102.66500000000001</v>
      </c>
      <c r="G912">
        <v>107.712</v>
      </c>
      <c r="H912">
        <v>107.444</v>
      </c>
      <c r="I912">
        <v>104.16500000000001</v>
      </c>
      <c r="J912">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x14ac:dyDescent="0.25">
      <c r="C913" t="s">
        <v>3</v>
      </c>
      <c r="E913">
        <v>7.992</v>
      </c>
      <c r="F913">
        <v>7.976</v>
      </c>
      <c r="G913">
        <v>7.8419999999999996</v>
      </c>
      <c r="H913">
        <v>7.28</v>
      </c>
      <c r="I913">
        <v>7.4770000000000003</v>
      </c>
      <c r="J913">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x14ac:dyDescent="0.25">
      <c r="C914" t="s">
        <v>829</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x14ac:dyDescent="0.25">
      <c r="C915" t="s">
        <v>831</v>
      </c>
      <c r="E915">
        <v>165.15799999999999</v>
      </c>
      <c r="F915">
        <v>167.749</v>
      </c>
      <c r="G915">
        <v>168.78100000000001</v>
      </c>
      <c r="H915">
        <v>167.422</v>
      </c>
      <c r="I915">
        <v>168.404</v>
      </c>
      <c r="J915">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x14ac:dyDescent="0.25">
      <c r="C916" t="s">
        <v>830</v>
      </c>
      <c r="E916">
        <v>34.454999999999998</v>
      </c>
      <c r="F916">
        <v>38.192</v>
      </c>
      <c r="G916">
        <v>27.901</v>
      </c>
      <c r="H916">
        <v>26.202999999999999</v>
      </c>
      <c r="I916">
        <v>21.106000000000002</v>
      </c>
      <c r="J916">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x14ac:dyDescent="0.25">
      <c r="C917" t="s">
        <v>825</v>
      </c>
      <c r="E917">
        <v>397.91699999999997</v>
      </c>
      <c r="F917">
        <v>406.44200000000001</v>
      </c>
      <c r="G917">
        <v>401.03100000000001</v>
      </c>
      <c r="H917">
        <v>398.64699999999999</v>
      </c>
      <c r="I917">
        <v>391.637</v>
      </c>
      <c r="J91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x14ac:dyDescent="0.25">
      <c r="C918" t="s">
        <v>982</v>
      </c>
    </row>
    <row r="919" spans="3:36" x14ac:dyDescent="0.25">
      <c r="C919" t="s">
        <v>1040</v>
      </c>
    </row>
    <row r="920" spans="3:36" x14ac:dyDescent="0.25">
      <c r="C920" t="s">
        <v>48</v>
      </c>
      <c r="E920">
        <v>238.684</v>
      </c>
      <c r="F920">
        <v>243.077</v>
      </c>
      <c r="G920">
        <v>241.18899999999999</v>
      </c>
      <c r="H920">
        <v>244.80699999999999</v>
      </c>
      <c r="I920">
        <v>245.35300000000001</v>
      </c>
      <c r="J920">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x14ac:dyDescent="0.25">
      <c r="C921" t="s">
        <v>817</v>
      </c>
      <c r="E921">
        <v>209.25899999999999</v>
      </c>
      <c r="F921">
        <v>211.48</v>
      </c>
      <c r="G921">
        <v>221.60900000000001</v>
      </c>
      <c r="H921">
        <v>223.12100000000001</v>
      </c>
      <c r="I921">
        <v>216.107</v>
      </c>
      <c r="J921">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x14ac:dyDescent="0.25">
      <c r="C922" t="s">
        <v>890</v>
      </c>
      <c r="E922">
        <v>370.49299999999999</v>
      </c>
      <c r="F922">
        <v>376.17200000000003</v>
      </c>
      <c r="G922">
        <v>378.16500000000002</v>
      </c>
      <c r="H922">
        <v>377.983</v>
      </c>
      <c r="I922">
        <v>378.84899999999999</v>
      </c>
      <c r="J922">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x14ac:dyDescent="0.25">
      <c r="C923" t="s">
        <v>820</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x14ac:dyDescent="0.25">
      <c r="C924" t="s">
        <v>821</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x14ac:dyDescent="0.25">
      <c r="C925" t="s">
        <v>33</v>
      </c>
      <c r="E925">
        <v>79.328000000000003</v>
      </c>
      <c r="F925">
        <v>88.055999999999997</v>
      </c>
      <c r="G925">
        <v>64.415000000000006</v>
      </c>
      <c r="H925">
        <v>61.131999999999998</v>
      </c>
      <c r="I925">
        <v>49.110999999999997</v>
      </c>
      <c r="J925">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x14ac:dyDescent="0.25">
      <c r="C926" t="s">
        <v>833</v>
      </c>
      <c r="E926">
        <v>7.992</v>
      </c>
      <c r="F926">
        <v>7.976</v>
      </c>
      <c r="G926">
        <v>7.8419999999999996</v>
      </c>
      <c r="H926">
        <v>7.28</v>
      </c>
      <c r="I926">
        <v>7.4770000000000003</v>
      </c>
      <c r="J926">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x14ac:dyDescent="0.25">
      <c r="C927" t="s">
        <v>42</v>
      </c>
      <c r="E927">
        <v>907.96500000000003</v>
      </c>
      <c r="F927">
        <v>928.61</v>
      </c>
      <c r="G927">
        <v>914.84900000000005</v>
      </c>
      <c r="H927">
        <v>917.27700000000004</v>
      </c>
      <c r="I927">
        <v>899.60900000000004</v>
      </c>
      <c r="J92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x14ac:dyDescent="0.25">
      <c r="C928" t="s">
        <v>982</v>
      </c>
    </row>
    <row r="929" spans="3:36" x14ac:dyDescent="0.25">
      <c r="C929" t="s">
        <v>990</v>
      </c>
    </row>
    <row r="930" spans="3:36" x14ac:dyDescent="0.25">
      <c r="C930" t="s">
        <v>982</v>
      </c>
    </row>
    <row r="931" spans="3:36" x14ac:dyDescent="0.25">
      <c r="C931" t="s">
        <v>991</v>
      </c>
    </row>
    <row r="932" spans="3:36" x14ac:dyDescent="0.25">
      <c r="C932" t="s">
        <v>48</v>
      </c>
      <c r="E932">
        <v>3.9</v>
      </c>
      <c r="F932">
        <v>3.3</v>
      </c>
      <c r="G932">
        <v>9.1999999999999993</v>
      </c>
      <c r="H932">
        <v>11.6</v>
      </c>
      <c r="I932">
        <v>4.2</v>
      </c>
      <c r="J932">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x14ac:dyDescent="0.25">
      <c r="C933" t="s">
        <v>818</v>
      </c>
      <c r="E933">
        <v>425.7</v>
      </c>
      <c r="F933">
        <v>465.9</v>
      </c>
      <c r="G933">
        <v>417.5</v>
      </c>
      <c r="H933">
        <v>405.5</v>
      </c>
      <c r="I933">
        <v>494.2</v>
      </c>
      <c r="J933">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x14ac:dyDescent="0.25">
      <c r="C934" t="s">
        <v>833</v>
      </c>
      <c r="E934">
        <v>89.9</v>
      </c>
      <c r="F934">
        <v>80</v>
      </c>
      <c r="G934">
        <v>82.3</v>
      </c>
      <c r="H934">
        <v>83.5</v>
      </c>
      <c r="I934">
        <v>69.7</v>
      </c>
      <c r="J934">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x14ac:dyDescent="0.25">
      <c r="C935" t="s">
        <v>57</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820</v>
      </c>
      <c r="E936">
        <v>1.3</v>
      </c>
      <c r="F936">
        <v>2.2000000000000002</v>
      </c>
      <c r="G936">
        <v>2.2000000000000002</v>
      </c>
      <c r="H936">
        <v>1.6</v>
      </c>
      <c r="I936">
        <v>1.3</v>
      </c>
      <c r="J936">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x14ac:dyDescent="0.25">
      <c r="C937" t="s">
        <v>821</v>
      </c>
      <c r="E937">
        <v>1.6</v>
      </c>
      <c r="F937">
        <v>2.7</v>
      </c>
      <c r="G937">
        <v>1.8</v>
      </c>
      <c r="H937">
        <v>2.5</v>
      </c>
      <c r="I937">
        <v>2</v>
      </c>
      <c r="J93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x14ac:dyDescent="0.25">
      <c r="C938" t="s">
        <v>35</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33</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825</v>
      </c>
      <c r="E940">
        <v>522.5</v>
      </c>
      <c r="F940">
        <v>554.20000000000005</v>
      </c>
      <c r="G940">
        <v>513.20000000000005</v>
      </c>
      <c r="H940">
        <v>504.8</v>
      </c>
      <c r="I940">
        <v>571.4</v>
      </c>
      <c r="J940">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x14ac:dyDescent="0.25">
      <c r="C941" t="s">
        <v>982</v>
      </c>
    </row>
    <row r="942" spans="3:36" x14ac:dyDescent="0.25">
      <c r="C942" t="s">
        <v>982</v>
      </c>
    </row>
    <row r="943" spans="3:36" x14ac:dyDescent="0.25">
      <c r="C943" t="s">
        <v>992</v>
      </c>
    </row>
    <row r="944" spans="3:36" x14ac:dyDescent="0.25">
      <c r="C944" t="s">
        <v>46</v>
      </c>
      <c r="E944">
        <v>68.900000000000006</v>
      </c>
      <c r="F944">
        <v>77.099999999999994</v>
      </c>
      <c r="G944">
        <v>62.1</v>
      </c>
      <c r="H944">
        <v>57.5</v>
      </c>
      <c r="I944">
        <v>76.2</v>
      </c>
      <c r="J944">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x14ac:dyDescent="0.25">
      <c r="C945" t="s">
        <v>47</v>
      </c>
      <c r="E945">
        <v>1.9</v>
      </c>
      <c r="F945">
        <v>1.8</v>
      </c>
      <c r="G945">
        <v>3.7</v>
      </c>
      <c r="H945">
        <v>3.8</v>
      </c>
      <c r="I945">
        <v>1.7</v>
      </c>
      <c r="J945">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1041</v>
      </c>
    </row>
    <row r="946" spans="3:36" x14ac:dyDescent="0.25">
      <c r="C946" t="s">
        <v>36</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834</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x14ac:dyDescent="0.25">
      <c r="C948" t="s">
        <v>835</v>
      </c>
      <c r="E948">
        <v>0.1</v>
      </c>
      <c r="F948">
        <v>0.2</v>
      </c>
      <c r="G948">
        <v>0.3</v>
      </c>
      <c r="H948">
        <v>0.2</v>
      </c>
      <c r="I948">
        <v>0.1</v>
      </c>
      <c r="J948">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x14ac:dyDescent="0.25">
      <c r="C949" t="s">
        <v>35</v>
      </c>
      <c r="E949">
        <v>0.5</v>
      </c>
      <c r="F949">
        <v>0.4</v>
      </c>
      <c r="G949">
        <v>1</v>
      </c>
      <c r="H949">
        <v>1.3</v>
      </c>
      <c r="I949">
        <v>0.5</v>
      </c>
      <c r="J949">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x14ac:dyDescent="0.25">
      <c r="C950" t="s">
        <v>836</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994</v>
      </c>
    </row>
    <row r="951" spans="3:36" x14ac:dyDescent="0.25">
      <c r="C951" t="s">
        <v>837</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838</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995</v>
      </c>
    </row>
    <row r="953" spans="3:36" x14ac:dyDescent="0.25">
      <c r="C953" t="s">
        <v>48</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996</v>
      </c>
    </row>
    <row r="955" spans="3:36" x14ac:dyDescent="0.25">
      <c r="C955" t="s">
        <v>46</v>
      </c>
      <c r="E955">
        <v>275.5</v>
      </c>
      <c r="F955">
        <v>308.5</v>
      </c>
      <c r="G955">
        <v>248.5</v>
      </c>
      <c r="H955">
        <v>230.1</v>
      </c>
      <c r="I955">
        <v>304.8</v>
      </c>
      <c r="J955">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x14ac:dyDescent="0.25">
      <c r="C956" t="s">
        <v>47</v>
      </c>
      <c r="E956">
        <v>35.200000000000003</v>
      </c>
      <c r="F956">
        <v>35</v>
      </c>
      <c r="G956">
        <v>69.7</v>
      </c>
      <c r="H956">
        <v>72.7</v>
      </c>
      <c r="I956">
        <v>32.799999999999997</v>
      </c>
      <c r="J956">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x14ac:dyDescent="0.25">
      <c r="C957" t="s">
        <v>36</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834</v>
      </c>
      <c r="E958">
        <v>1.1000000000000001</v>
      </c>
      <c r="F958">
        <v>2</v>
      </c>
      <c r="G958">
        <v>1.9</v>
      </c>
      <c r="H958">
        <v>1.3</v>
      </c>
      <c r="I958">
        <v>1.1000000000000001</v>
      </c>
      <c r="J958">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x14ac:dyDescent="0.25">
      <c r="C959" t="s">
        <v>835</v>
      </c>
      <c r="E959">
        <v>0.8</v>
      </c>
      <c r="F959">
        <v>1.3</v>
      </c>
      <c r="G959">
        <v>2</v>
      </c>
      <c r="H959">
        <v>1</v>
      </c>
      <c r="I959">
        <v>0.7</v>
      </c>
      <c r="J959">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x14ac:dyDescent="0.25">
      <c r="C960" t="s">
        <v>35</v>
      </c>
      <c r="E960">
        <v>2.6</v>
      </c>
      <c r="F960">
        <v>2.2000000000000002</v>
      </c>
      <c r="G960">
        <v>5.7</v>
      </c>
      <c r="H960">
        <v>7.2</v>
      </c>
      <c r="I960">
        <v>2.6</v>
      </c>
      <c r="J960">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x14ac:dyDescent="0.25">
      <c r="C961" t="s">
        <v>836</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994</v>
      </c>
    </row>
    <row r="962" spans="3:36" x14ac:dyDescent="0.25">
      <c r="C962" t="s">
        <v>837</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838</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995</v>
      </c>
    </row>
    <row r="964" spans="3:36" x14ac:dyDescent="0.25">
      <c r="C964" t="s">
        <v>48</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982</v>
      </c>
    </row>
    <row r="966" spans="3:36" x14ac:dyDescent="0.25">
      <c r="C966" t="s">
        <v>839</v>
      </c>
      <c r="E966">
        <v>386.4</v>
      </c>
      <c r="F966">
        <v>394.3</v>
      </c>
      <c r="G966">
        <v>393</v>
      </c>
      <c r="H966">
        <v>391.1</v>
      </c>
      <c r="I966">
        <v>395.6</v>
      </c>
      <c r="J966">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x14ac:dyDescent="0.25">
      <c r="C967" t="s">
        <v>840</v>
      </c>
      <c r="E967">
        <v>104.3</v>
      </c>
      <c r="F967">
        <v>100.2</v>
      </c>
      <c r="G967">
        <v>103.8</v>
      </c>
      <c r="H967">
        <v>104.2</v>
      </c>
      <c r="I967">
        <v>98.3</v>
      </c>
      <c r="J96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x14ac:dyDescent="0.25">
      <c r="C968" t="s">
        <v>841</v>
      </c>
      <c r="E968">
        <v>282.10000000000002</v>
      </c>
      <c r="F968">
        <v>294.10000000000002</v>
      </c>
      <c r="G968">
        <v>289.2</v>
      </c>
      <c r="H968">
        <v>286.89999999999998</v>
      </c>
      <c r="I968">
        <v>297.2</v>
      </c>
      <c r="J968">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x14ac:dyDescent="0.25">
      <c r="C969" t="s">
        <v>842</v>
      </c>
      <c r="E969">
        <v>240.7</v>
      </c>
      <c r="F969">
        <v>250.9</v>
      </c>
      <c r="G969">
        <v>244.4</v>
      </c>
      <c r="H969">
        <v>240.2</v>
      </c>
      <c r="I969">
        <v>250.6</v>
      </c>
      <c r="J969">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x14ac:dyDescent="0.25">
      <c r="C970" t="s">
        <v>843</v>
      </c>
      <c r="E970">
        <v>41.4</v>
      </c>
      <c r="F970">
        <v>43.2</v>
      </c>
      <c r="G970">
        <v>44.8</v>
      </c>
      <c r="H970">
        <v>46.7</v>
      </c>
      <c r="I970">
        <v>46.7</v>
      </c>
      <c r="J970">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x14ac:dyDescent="0.25">
      <c r="C971" t="s">
        <v>982</v>
      </c>
    </row>
    <row r="972" spans="3:36" x14ac:dyDescent="0.25">
      <c r="C972" t="s">
        <v>997</v>
      </c>
    </row>
    <row r="973" spans="3:36" x14ac:dyDescent="0.25">
      <c r="C973" t="s">
        <v>998</v>
      </c>
    </row>
    <row r="974" spans="3:36" x14ac:dyDescent="0.25">
      <c r="C974" t="s">
        <v>844</v>
      </c>
      <c r="E974">
        <v>547.5</v>
      </c>
      <c r="F974">
        <v>551.5</v>
      </c>
      <c r="G974">
        <v>712</v>
      </c>
      <c r="H974">
        <v>717.1</v>
      </c>
      <c r="I974">
        <v>721.4</v>
      </c>
      <c r="J974">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x14ac:dyDescent="0.25">
      <c r="C975" t="s">
        <v>845</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846</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847</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825</v>
      </c>
      <c r="E978">
        <v>1739.1</v>
      </c>
      <c r="F978">
        <v>1739.3</v>
      </c>
      <c r="G978">
        <v>1797.6</v>
      </c>
      <c r="H978">
        <v>1796.3</v>
      </c>
      <c r="I978">
        <v>1792.4</v>
      </c>
      <c r="J978">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x14ac:dyDescent="0.25">
      <c r="C979" t="s">
        <v>1000</v>
      </c>
    </row>
    <row r="980" spans="3:36" x14ac:dyDescent="0.25">
      <c r="C980" t="s">
        <v>848</v>
      </c>
      <c r="E980">
        <v>2451.1999999999998</v>
      </c>
      <c r="F980">
        <v>2281.5</v>
      </c>
      <c r="G980">
        <v>2684.1</v>
      </c>
      <c r="H980">
        <v>3055.3</v>
      </c>
      <c r="I980">
        <v>3222.5</v>
      </c>
      <c r="J980">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x14ac:dyDescent="0.25">
      <c r="C981" t="s">
        <v>849</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850</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851</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825</v>
      </c>
      <c r="E984">
        <v>6224.4</v>
      </c>
      <c r="F984">
        <v>6098</v>
      </c>
      <c r="G984">
        <v>6215.9</v>
      </c>
      <c r="H984">
        <v>6506.7</v>
      </c>
      <c r="I984">
        <v>6220.7</v>
      </c>
      <c r="J984">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x14ac:dyDescent="0.25">
      <c r="C985" t="s">
        <v>982</v>
      </c>
    </row>
    <row r="986" spans="3:36" x14ac:dyDescent="0.25">
      <c r="C986" t="s">
        <v>852</v>
      </c>
      <c r="E986">
        <v>7238.7</v>
      </c>
      <c r="F986">
        <v>7187.3</v>
      </c>
      <c r="G986">
        <v>7462.9</v>
      </c>
      <c r="H986">
        <v>8019.3</v>
      </c>
      <c r="I986">
        <v>7605</v>
      </c>
      <c r="J986">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x14ac:dyDescent="0.25">
      <c r="C987" t="s">
        <v>853</v>
      </c>
      <c r="E987">
        <v>125.3</v>
      </c>
      <c r="F987">
        <v>118.7</v>
      </c>
      <c r="G987">
        <v>185</v>
      </c>
      <c r="H987">
        <v>90.6</v>
      </c>
      <c r="I987">
        <v>185.4</v>
      </c>
      <c r="J98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x14ac:dyDescent="0.25">
      <c r="C988" t="s">
        <v>982</v>
      </c>
    </row>
    <row r="989" spans="3:36" x14ac:dyDescent="0.25">
      <c r="C989" t="s">
        <v>1002</v>
      </c>
    </row>
    <row r="990" spans="3:36" x14ac:dyDescent="0.25">
      <c r="C990" t="s">
        <v>854</v>
      </c>
      <c r="E990">
        <v>51.5</v>
      </c>
      <c r="F990">
        <v>51.3</v>
      </c>
      <c r="G990">
        <v>58.6</v>
      </c>
      <c r="H990">
        <v>65.400000000000006</v>
      </c>
      <c r="I990">
        <v>67.400000000000006</v>
      </c>
      <c r="J990">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x14ac:dyDescent="0.25">
      <c r="C991" t="s">
        <v>855</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856</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1042</v>
      </c>
    </row>
    <row r="993" spans="1:36" x14ac:dyDescent="0.25">
      <c r="C993" t="s">
        <v>857</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825</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x14ac:dyDescent="0.25">
      <c r="C995" t="s">
        <v>982</v>
      </c>
    </row>
    <row r="996" spans="1:36" x14ac:dyDescent="0.25">
      <c r="C996" t="s">
        <v>1043</v>
      </c>
    </row>
    <row r="997" spans="1:36" x14ac:dyDescent="0.25">
      <c r="C997" t="s">
        <v>1003</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982</v>
      </c>
    </row>
    <row r="1000" spans="1:36" x14ac:dyDescent="0.25">
      <c r="C1000" t="s">
        <v>1004</v>
      </c>
    </row>
    <row r="1001" spans="1:36" x14ac:dyDescent="0.25">
      <c r="C1001" t="s">
        <v>981</v>
      </c>
      <c r="E1001">
        <v>169.49</v>
      </c>
      <c r="F1001">
        <v>163.70699999999999</v>
      </c>
      <c r="G1001">
        <v>165.797</v>
      </c>
      <c r="H1001">
        <v>162.90299999999999</v>
      </c>
      <c r="I1001">
        <v>161.36199999999999</v>
      </c>
      <c r="J1001">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x14ac:dyDescent="0.25">
      <c r="C1002" t="s">
        <v>891</v>
      </c>
      <c r="E1002">
        <v>73.334999999999994</v>
      </c>
      <c r="F1002">
        <v>70.834000000000003</v>
      </c>
      <c r="G1002">
        <v>71.738</v>
      </c>
      <c r="H1002">
        <v>70.484999999999999</v>
      </c>
      <c r="I1002">
        <v>69.816000000000003</v>
      </c>
      <c r="J1002">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x14ac:dyDescent="0.25">
      <c r="C1003" t="s">
        <v>816</v>
      </c>
      <c r="E1003">
        <v>365.233</v>
      </c>
      <c r="F1003">
        <v>354.58300000000003</v>
      </c>
      <c r="G1003">
        <v>349.6</v>
      </c>
      <c r="H1003">
        <v>361.16699999999997</v>
      </c>
      <c r="I1003">
        <v>351.83699999999999</v>
      </c>
      <c r="J1003">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x14ac:dyDescent="0.25">
      <c r="C1004" t="s">
        <v>982</v>
      </c>
    </row>
    <row r="1005" spans="1:36" x14ac:dyDescent="0.25">
      <c r="C1005" t="s">
        <v>983</v>
      </c>
    </row>
    <row r="1006" spans="1:36" x14ac:dyDescent="0.25">
      <c r="A1006" t="s">
        <v>98</v>
      </c>
      <c r="B1006" t="s">
        <v>762</v>
      </c>
      <c r="C1006" t="s">
        <v>48</v>
      </c>
      <c r="E1006">
        <v>186.828</v>
      </c>
      <c r="F1006">
        <v>173.37299999999999</v>
      </c>
      <c r="G1006">
        <v>178.53100000000001</v>
      </c>
      <c r="H1006">
        <v>175.404</v>
      </c>
      <c r="I1006">
        <v>172.25299999999999</v>
      </c>
      <c r="J1006">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x14ac:dyDescent="0.25">
      <c r="A1007" t="s">
        <v>98</v>
      </c>
      <c r="C1007" t="s">
        <v>817</v>
      </c>
      <c r="E1007">
        <v>356.29300000000001</v>
      </c>
      <c r="F1007">
        <v>338.99099999999999</v>
      </c>
      <c r="G1007">
        <v>358.315</v>
      </c>
      <c r="H1007">
        <v>354.52699999999999</v>
      </c>
      <c r="I1007">
        <v>348.798</v>
      </c>
      <c r="J100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x14ac:dyDescent="0.25">
      <c r="A1008" t="s">
        <v>98</v>
      </c>
      <c r="C1008" t="s">
        <v>818</v>
      </c>
      <c r="E1008">
        <v>262.67700000000002</v>
      </c>
      <c r="F1008">
        <v>245.14699999999999</v>
      </c>
      <c r="G1008">
        <v>271.49099999999999</v>
      </c>
      <c r="H1008">
        <v>272.80900000000003</v>
      </c>
      <c r="I1008">
        <v>256.02699999999999</v>
      </c>
      <c r="J1008">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x14ac:dyDescent="0.25">
      <c r="A1009" t="s">
        <v>98</v>
      </c>
      <c r="B1009" t="s">
        <v>764</v>
      </c>
      <c r="C1009" t="s">
        <v>819</v>
      </c>
      <c r="E1009">
        <v>618.971</v>
      </c>
      <c r="F1009">
        <v>584.13800000000003</v>
      </c>
      <c r="G1009">
        <v>629.80600000000004</v>
      </c>
      <c r="H1009">
        <v>627.33600000000001</v>
      </c>
      <c r="I1009">
        <v>604.82600000000002</v>
      </c>
      <c r="J1009">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x14ac:dyDescent="0.25">
      <c r="A1010" t="s">
        <v>98</v>
      </c>
      <c r="B1010" t="s">
        <v>763</v>
      </c>
      <c r="C1010" t="s">
        <v>833</v>
      </c>
      <c r="E1010">
        <v>42.887</v>
      </c>
      <c r="F1010">
        <v>32.542000000000002</v>
      </c>
      <c r="G1010">
        <v>31.332000000000001</v>
      </c>
      <c r="H1010">
        <v>26.940999999999999</v>
      </c>
      <c r="I1010">
        <v>17.748000000000001</v>
      </c>
      <c r="J1010">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x14ac:dyDescent="0.25">
      <c r="A1011" t="s">
        <v>98</v>
      </c>
      <c r="B1011" t="s">
        <v>973</v>
      </c>
      <c r="C1011" t="s">
        <v>57</v>
      </c>
      <c r="E1011">
        <v>8.25</v>
      </c>
      <c r="F1011">
        <v>7.0990000000000002</v>
      </c>
      <c r="G1011">
        <v>10.035</v>
      </c>
      <c r="H1011">
        <v>11.02</v>
      </c>
      <c r="I1011">
        <v>8.3789999999999996</v>
      </c>
      <c r="J1011">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x14ac:dyDescent="0.25">
      <c r="A1012" t="s">
        <v>98</v>
      </c>
      <c r="B1012" t="s">
        <v>765</v>
      </c>
      <c r="C1012" t="s">
        <v>820</v>
      </c>
      <c r="E1012">
        <v>3.7069999999999999</v>
      </c>
      <c r="F1012">
        <v>3.4329999999999998</v>
      </c>
      <c r="G1012">
        <v>3.6480000000000001</v>
      </c>
      <c r="H1012">
        <v>3.8069999999999999</v>
      </c>
      <c r="I1012">
        <v>3.4950000000000001</v>
      </c>
      <c r="J1012">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x14ac:dyDescent="0.25">
      <c r="A1013" t="s">
        <v>98</v>
      </c>
      <c r="B1013" t="s">
        <v>974</v>
      </c>
      <c r="C1013" t="s">
        <v>821</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98</v>
      </c>
      <c r="B1014" t="s">
        <v>765</v>
      </c>
      <c r="C1014" t="s">
        <v>35</v>
      </c>
      <c r="E1014">
        <v>14.403</v>
      </c>
      <c r="F1014">
        <v>9.5239999999999991</v>
      </c>
      <c r="G1014">
        <v>12.132999999999999</v>
      </c>
      <c r="H1014">
        <v>7.2960000000000003</v>
      </c>
      <c r="I1014">
        <v>13.565</v>
      </c>
      <c r="J1014">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x14ac:dyDescent="0.25">
      <c r="A1015" t="s">
        <v>98</v>
      </c>
      <c r="B1015" t="s">
        <v>1997</v>
      </c>
      <c r="C1015" t="s">
        <v>33</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98</v>
      </c>
      <c r="B1016" t="s">
        <v>979</v>
      </c>
      <c r="C1016" t="s">
        <v>822</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98</v>
      </c>
      <c r="B1017" t="s">
        <v>50</v>
      </c>
      <c r="C1017" t="s">
        <v>823</v>
      </c>
      <c r="E1017">
        <v>715.947</v>
      </c>
      <c r="F1017">
        <v>684.55600000000004</v>
      </c>
      <c r="G1017">
        <v>678.45100000000002</v>
      </c>
      <c r="H1017">
        <v>648.47799999999995</v>
      </c>
      <c r="I1017">
        <v>633.83100000000002</v>
      </c>
      <c r="J101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x14ac:dyDescent="0.25">
      <c r="A1018" t="s">
        <v>98</v>
      </c>
      <c r="B1018" t="s">
        <v>50</v>
      </c>
      <c r="C1018" t="s">
        <v>892</v>
      </c>
      <c r="E1018">
        <v>478.61900000000003</v>
      </c>
      <c r="F1018">
        <v>453.35399999999998</v>
      </c>
      <c r="G1018">
        <v>443.863</v>
      </c>
      <c r="H1018">
        <v>417.887</v>
      </c>
      <c r="I1018">
        <v>403.11900000000003</v>
      </c>
      <c r="J1018">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x14ac:dyDescent="0.25">
      <c r="A1019" t="s">
        <v>98</v>
      </c>
      <c r="B1019" t="s">
        <v>50</v>
      </c>
      <c r="C1019" t="s">
        <v>824</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825</v>
      </c>
      <c r="E1020">
        <v>2069.6129999999998</v>
      </c>
      <c r="F1020">
        <v>1948.02</v>
      </c>
      <c r="G1020">
        <v>1987.8</v>
      </c>
      <c r="H1020">
        <v>1918.1690000000001</v>
      </c>
      <c r="I1020">
        <v>1857.2149999999999</v>
      </c>
      <c r="J1020">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x14ac:dyDescent="0.25">
      <c r="C1021" t="s">
        <v>982</v>
      </c>
    </row>
    <row r="1022" spans="1:36" x14ac:dyDescent="0.25">
      <c r="C1022" t="s">
        <v>1044</v>
      </c>
    </row>
    <row r="1023" spans="1:36" x14ac:dyDescent="0.25">
      <c r="C1023" t="s">
        <v>48</v>
      </c>
      <c r="E1023">
        <v>2.548</v>
      </c>
      <c r="F1023">
        <v>2.448</v>
      </c>
      <c r="G1023">
        <v>2.4889999999999999</v>
      </c>
      <c r="H1023">
        <v>2.4889999999999999</v>
      </c>
      <c r="I1023">
        <v>2.4670000000000001</v>
      </c>
      <c r="J1023">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x14ac:dyDescent="0.25">
      <c r="C1024" t="s">
        <v>817</v>
      </c>
      <c r="E1024">
        <v>4.8579999999999997</v>
      </c>
      <c r="F1024">
        <v>4.7859999999999996</v>
      </c>
      <c r="G1024">
        <v>4.9950000000000001</v>
      </c>
      <c r="H1024">
        <v>5.03</v>
      </c>
      <c r="I1024">
        <v>4.9960000000000004</v>
      </c>
      <c r="J1024">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x14ac:dyDescent="0.25">
      <c r="C1025" t="s">
        <v>818</v>
      </c>
      <c r="E1025">
        <v>3.5819999999999999</v>
      </c>
      <c r="F1025">
        <v>3.4609999999999999</v>
      </c>
      <c r="G1025">
        <v>3.7839999999999998</v>
      </c>
      <c r="H1025">
        <v>3.87</v>
      </c>
      <c r="I1025">
        <v>3.6669999999999998</v>
      </c>
      <c r="J1025">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x14ac:dyDescent="0.25">
      <c r="C1026" t="s">
        <v>833</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x14ac:dyDescent="0.25">
      <c r="C1027" t="s">
        <v>57</v>
      </c>
      <c r="E1027">
        <v>0.113</v>
      </c>
      <c r="F1027">
        <v>0.1</v>
      </c>
      <c r="G1027">
        <v>0.14000000000000001</v>
      </c>
      <c r="H1027">
        <v>0.156</v>
      </c>
      <c r="I1027">
        <v>0.12</v>
      </c>
      <c r="J102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x14ac:dyDescent="0.25">
      <c r="C1028" t="s">
        <v>820</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x14ac:dyDescent="0.25">
      <c r="C1029" t="s">
        <v>821</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35</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x14ac:dyDescent="0.25">
      <c r="C1031" t="s">
        <v>33</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822</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823</v>
      </c>
      <c r="E1033">
        <v>9.7629999999999999</v>
      </c>
      <c r="F1033">
        <v>9.6639999999999997</v>
      </c>
      <c r="G1033">
        <v>9.4570000000000007</v>
      </c>
      <c r="H1033">
        <v>9.1999999999999993</v>
      </c>
      <c r="I1033">
        <v>9.0790000000000006</v>
      </c>
      <c r="J1033">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x14ac:dyDescent="0.25">
      <c r="C1034" t="s">
        <v>892</v>
      </c>
      <c r="E1034">
        <v>6.5270000000000001</v>
      </c>
      <c r="F1034">
        <v>6.4</v>
      </c>
      <c r="G1034">
        <v>6.1870000000000003</v>
      </c>
      <c r="H1034">
        <v>5.9290000000000003</v>
      </c>
      <c r="I1034">
        <v>5.774</v>
      </c>
      <c r="J1034">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x14ac:dyDescent="0.25">
      <c r="C1035" t="s">
        <v>824</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982</v>
      </c>
    </row>
    <row r="1037" spans="3:36" x14ac:dyDescent="0.25">
      <c r="C1037" t="s">
        <v>1012</v>
      </c>
    </row>
    <row r="1038" spans="3:36" x14ac:dyDescent="0.25">
      <c r="C1038" t="s">
        <v>982</v>
      </c>
    </row>
    <row r="1039" spans="3:36" x14ac:dyDescent="0.25">
      <c r="C1039" t="s">
        <v>1013</v>
      </c>
    </row>
    <row r="1040" spans="3:36" x14ac:dyDescent="0.25">
      <c r="C1040" t="s">
        <v>863</v>
      </c>
      <c r="E1040">
        <v>5.093</v>
      </c>
      <c r="F1040">
        <v>5.0750000000000002</v>
      </c>
      <c r="G1040">
        <v>4.9139999999999997</v>
      </c>
      <c r="H1040">
        <v>4.875</v>
      </c>
      <c r="I1040">
        <v>4.9909999999999997</v>
      </c>
      <c r="J1040">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x14ac:dyDescent="0.25">
      <c r="C1041" t="s">
        <v>864</v>
      </c>
      <c r="E1041">
        <v>5.6589999999999998</v>
      </c>
      <c r="F1041">
        <v>5.6390000000000002</v>
      </c>
      <c r="G1041">
        <v>5.4610000000000003</v>
      </c>
      <c r="H1041">
        <v>5.4169999999999998</v>
      </c>
      <c r="I1041">
        <v>5.5460000000000003</v>
      </c>
      <c r="J1041">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x14ac:dyDescent="0.25">
      <c r="C1042" t="s">
        <v>865</v>
      </c>
      <c r="E1042">
        <v>11.641</v>
      </c>
      <c r="F1042">
        <v>12.798</v>
      </c>
      <c r="G1042">
        <v>9.2040000000000006</v>
      </c>
      <c r="H1042">
        <v>8.5890000000000004</v>
      </c>
      <c r="I1042">
        <v>11.776</v>
      </c>
      <c r="J1042">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x14ac:dyDescent="0.25">
      <c r="C1043" t="s">
        <v>866</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867</v>
      </c>
      <c r="E1044">
        <v>1.6990000000000001</v>
      </c>
      <c r="F1044">
        <v>1.6930000000000001</v>
      </c>
      <c r="G1044">
        <v>1.639</v>
      </c>
      <c r="H1044">
        <v>1.6259999999999999</v>
      </c>
      <c r="I1044">
        <v>1.665</v>
      </c>
      <c r="J1044">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x14ac:dyDescent="0.25">
      <c r="C1045" t="s">
        <v>868</v>
      </c>
      <c r="E1045">
        <v>1.298</v>
      </c>
      <c r="F1045">
        <v>1.427</v>
      </c>
      <c r="G1045">
        <v>1.026</v>
      </c>
      <c r="H1045">
        <v>0.95799999999999996</v>
      </c>
      <c r="I1045">
        <v>1.3129999999999999</v>
      </c>
      <c r="J1045">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x14ac:dyDescent="0.25">
      <c r="C1046" t="s">
        <v>869</v>
      </c>
      <c r="E1046">
        <v>0.56599999999999995</v>
      </c>
      <c r="F1046">
        <v>0.56399999999999995</v>
      </c>
      <c r="G1046">
        <v>0.54600000000000004</v>
      </c>
      <c r="H1046">
        <v>0.54200000000000004</v>
      </c>
      <c r="I1046">
        <v>0.55500000000000005</v>
      </c>
      <c r="J1046">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x14ac:dyDescent="0.25">
      <c r="C1047" t="s">
        <v>870</v>
      </c>
      <c r="E1047">
        <v>2.657</v>
      </c>
      <c r="F1047">
        <v>2.7890000000000001</v>
      </c>
      <c r="G1047">
        <v>2.65</v>
      </c>
      <c r="H1047">
        <v>2.3359999999999999</v>
      </c>
      <c r="I1047">
        <v>2.613</v>
      </c>
      <c r="J104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x14ac:dyDescent="0.25">
      <c r="C1048" t="s">
        <v>871</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1014</v>
      </c>
      <c r="E1049">
        <v>3.8820000000000001</v>
      </c>
      <c r="F1049">
        <v>4.2679999999999998</v>
      </c>
      <c r="G1049">
        <v>3.07</v>
      </c>
      <c r="H1049">
        <v>2.8639999999999999</v>
      </c>
      <c r="I1049">
        <v>3.927</v>
      </c>
      <c r="J1049">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x14ac:dyDescent="0.25">
      <c r="C1050" t="s">
        <v>1015</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x14ac:dyDescent="0.25">
      <c r="C1051" t="s">
        <v>1016</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872</v>
      </c>
      <c r="E1052">
        <v>32.597999999999999</v>
      </c>
      <c r="F1052">
        <v>34.353000000000002</v>
      </c>
      <c r="G1052">
        <v>28.609000000000002</v>
      </c>
      <c r="H1052">
        <v>27.305</v>
      </c>
      <c r="I1052">
        <v>32.484000000000002</v>
      </c>
      <c r="J1052">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x14ac:dyDescent="0.25">
      <c r="C1053" t="s">
        <v>982</v>
      </c>
    </row>
    <row r="1054" spans="3:36" x14ac:dyDescent="0.25">
      <c r="C1054" t="s">
        <v>984</v>
      </c>
    </row>
    <row r="1055" spans="3:36" x14ac:dyDescent="0.25">
      <c r="C1055" t="s">
        <v>982</v>
      </c>
    </row>
    <row r="1056" spans="3:36" x14ac:dyDescent="0.25">
      <c r="C1056" t="s">
        <v>1045</v>
      </c>
    </row>
    <row r="1057" spans="3:36" x14ac:dyDescent="0.25">
      <c r="C1057" t="s">
        <v>893</v>
      </c>
      <c r="E1057">
        <v>73.334999999999994</v>
      </c>
      <c r="F1057">
        <v>70.834000000000003</v>
      </c>
      <c r="G1057">
        <v>71.738</v>
      </c>
      <c r="H1057">
        <v>70.484999999999999</v>
      </c>
      <c r="I1057">
        <v>69.816000000000003</v>
      </c>
      <c r="J105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x14ac:dyDescent="0.25">
      <c r="C1058" t="s">
        <v>894</v>
      </c>
      <c r="E1058">
        <v>39.820999999999998</v>
      </c>
      <c r="F1058">
        <v>38.463000000000001</v>
      </c>
      <c r="G1058">
        <v>38.954000000000001</v>
      </c>
      <c r="H1058">
        <v>38.273000000000003</v>
      </c>
      <c r="I1058">
        <v>37.909999999999997</v>
      </c>
      <c r="J1058">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x14ac:dyDescent="0.25">
      <c r="C1059" t="s">
        <v>895</v>
      </c>
      <c r="E1059">
        <v>32.137999999999998</v>
      </c>
      <c r="F1059">
        <v>31.042000000000002</v>
      </c>
      <c r="G1059">
        <v>31.439</v>
      </c>
      <c r="H1059">
        <v>30.888999999999999</v>
      </c>
      <c r="I1059">
        <v>30.596</v>
      </c>
      <c r="J1059">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x14ac:dyDescent="0.25">
      <c r="C1060" t="s">
        <v>896</v>
      </c>
      <c r="E1060">
        <v>7.09</v>
      </c>
      <c r="F1060">
        <v>6.8490000000000002</v>
      </c>
      <c r="G1060">
        <v>6.9359999999999999</v>
      </c>
      <c r="H1060">
        <v>6.8150000000000004</v>
      </c>
      <c r="I1060">
        <v>6.75</v>
      </c>
      <c r="J1060">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x14ac:dyDescent="0.25">
      <c r="C1061" t="s">
        <v>897</v>
      </c>
      <c r="E1061">
        <v>1.27</v>
      </c>
      <c r="F1061">
        <v>1.2270000000000001</v>
      </c>
      <c r="G1061">
        <v>1.242</v>
      </c>
      <c r="H1061">
        <v>1.2210000000000001</v>
      </c>
      <c r="I1061">
        <v>1.2090000000000001</v>
      </c>
      <c r="J1061">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x14ac:dyDescent="0.25">
      <c r="C1062" t="s">
        <v>898</v>
      </c>
      <c r="E1062">
        <v>27.690999999999999</v>
      </c>
      <c r="F1062">
        <v>26.747</v>
      </c>
      <c r="G1062">
        <v>27.088999999999999</v>
      </c>
      <c r="H1062">
        <v>26.614999999999998</v>
      </c>
      <c r="I1062">
        <v>26.363</v>
      </c>
      <c r="J1062">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x14ac:dyDescent="0.25">
      <c r="C1063" t="s">
        <v>899</v>
      </c>
      <c r="E1063">
        <v>59.35</v>
      </c>
      <c r="F1063">
        <v>57.28</v>
      </c>
      <c r="G1063">
        <v>58.012</v>
      </c>
      <c r="H1063">
        <v>56.997999999999998</v>
      </c>
      <c r="I1063">
        <v>56.457000000000001</v>
      </c>
      <c r="J1063">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x14ac:dyDescent="0.25">
      <c r="C1064" t="s">
        <v>982</v>
      </c>
    </row>
    <row r="1065" spans="3:36" x14ac:dyDescent="0.25">
      <c r="C1065" t="s">
        <v>985</v>
      </c>
    </row>
    <row r="1066" spans="3:36" x14ac:dyDescent="0.25">
      <c r="C1066" t="s">
        <v>1046</v>
      </c>
    </row>
    <row r="1067" spans="3:36" x14ac:dyDescent="0.25">
      <c r="C1067" t="s">
        <v>63</v>
      </c>
      <c r="E1067">
        <v>157.63999999999999</v>
      </c>
      <c r="F1067">
        <v>148.56700000000001</v>
      </c>
      <c r="G1067">
        <v>149.39699999999999</v>
      </c>
      <c r="H1067">
        <v>145.50899999999999</v>
      </c>
      <c r="I1067">
        <v>141.10400000000001</v>
      </c>
      <c r="J106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x14ac:dyDescent="0.25">
      <c r="C1068" t="s">
        <v>827</v>
      </c>
      <c r="E1068">
        <v>193.43199999999999</v>
      </c>
      <c r="F1068">
        <v>175.19</v>
      </c>
      <c r="G1068">
        <v>191.21299999999999</v>
      </c>
      <c r="H1068">
        <v>193.02199999999999</v>
      </c>
      <c r="I1068">
        <v>181.83099999999999</v>
      </c>
      <c r="J1068">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x14ac:dyDescent="0.25">
      <c r="C1069" t="s">
        <v>1047</v>
      </c>
    </row>
    <row r="1070" spans="3:36" x14ac:dyDescent="0.25">
      <c r="C1070" t="s">
        <v>63</v>
      </c>
      <c r="E1070">
        <v>9.9499999999999993</v>
      </c>
      <c r="F1070">
        <v>9.5060000000000002</v>
      </c>
      <c r="G1070">
        <v>9.5</v>
      </c>
      <c r="H1070">
        <v>9.2780000000000005</v>
      </c>
      <c r="I1070">
        <v>9.0660000000000007</v>
      </c>
      <c r="J1070">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x14ac:dyDescent="0.25">
      <c r="C1071" t="s">
        <v>1048</v>
      </c>
    </row>
    <row r="1072" spans="3:36" x14ac:dyDescent="0.25">
      <c r="C1072" t="s">
        <v>63</v>
      </c>
      <c r="E1072">
        <v>20.713000000000001</v>
      </c>
      <c r="F1072">
        <v>19.670999999999999</v>
      </c>
      <c r="G1072">
        <v>20.579000000000001</v>
      </c>
      <c r="H1072">
        <v>20.91</v>
      </c>
      <c r="I1072">
        <v>21.274999999999999</v>
      </c>
      <c r="J1072">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x14ac:dyDescent="0.25">
      <c r="C1073" t="s">
        <v>1049</v>
      </c>
    </row>
    <row r="1074" spans="3:36" x14ac:dyDescent="0.25">
      <c r="C1074" t="s">
        <v>63</v>
      </c>
      <c r="E1074">
        <v>7.8650000000000002</v>
      </c>
      <c r="F1074">
        <v>8.2110000000000003</v>
      </c>
      <c r="G1074">
        <v>7.5720000000000001</v>
      </c>
      <c r="H1074">
        <v>7.234</v>
      </c>
      <c r="I1074">
        <v>6.9649999999999999</v>
      </c>
      <c r="J1074">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x14ac:dyDescent="0.25">
      <c r="C1075" t="s">
        <v>1050</v>
      </c>
    </row>
    <row r="1076" spans="3:36" x14ac:dyDescent="0.25">
      <c r="C1076" t="s">
        <v>63</v>
      </c>
      <c r="E1076">
        <v>17.108000000000001</v>
      </c>
      <c r="F1076">
        <v>16.597000000000001</v>
      </c>
      <c r="G1076">
        <v>16.686</v>
      </c>
      <c r="H1076">
        <v>16.481999999999999</v>
      </c>
      <c r="I1076">
        <v>16.338999999999999</v>
      </c>
      <c r="J1076">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x14ac:dyDescent="0.25">
      <c r="C1077" t="s">
        <v>831</v>
      </c>
      <c r="E1077">
        <v>48.63</v>
      </c>
      <c r="F1077">
        <v>45.006999999999998</v>
      </c>
      <c r="G1077">
        <v>47.496000000000002</v>
      </c>
      <c r="H1077">
        <v>46.822000000000003</v>
      </c>
      <c r="I1077">
        <v>48.476999999999997</v>
      </c>
      <c r="J107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x14ac:dyDescent="0.25">
      <c r="C1078" t="s">
        <v>1051</v>
      </c>
    </row>
    <row r="1079" spans="3:36" x14ac:dyDescent="0.25">
      <c r="C1079" t="s">
        <v>63</v>
      </c>
      <c r="E1079">
        <v>95.444000000000003</v>
      </c>
      <c r="F1079">
        <v>92.02</v>
      </c>
      <c r="G1079">
        <v>92.403000000000006</v>
      </c>
      <c r="H1079">
        <v>90.950999999999993</v>
      </c>
      <c r="I1079">
        <v>90.122</v>
      </c>
      <c r="J1079">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x14ac:dyDescent="0.25">
      <c r="C1080" t="s">
        <v>831</v>
      </c>
      <c r="E1080">
        <v>473.33300000000003</v>
      </c>
      <c r="F1080">
        <v>456.57900000000001</v>
      </c>
      <c r="G1080">
        <v>457.27800000000002</v>
      </c>
      <c r="H1080">
        <v>443.42200000000003</v>
      </c>
      <c r="I1080">
        <v>448.53300000000002</v>
      </c>
      <c r="J1080">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x14ac:dyDescent="0.25">
      <c r="C1081" t="s">
        <v>1052</v>
      </c>
    </row>
    <row r="1082" spans="3:36" x14ac:dyDescent="0.25">
      <c r="C1082" t="s">
        <v>63</v>
      </c>
      <c r="E1082">
        <v>17.706</v>
      </c>
      <c r="F1082">
        <v>17.149000000000001</v>
      </c>
      <c r="G1082">
        <v>17.361999999999998</v>
      </c>
      <c r="H1082">
        <v>17.303999999999998</v>
      </c>
      <c r="I1082">
        <v>17.277999999999999</v>
      </c>
      <c r="J1082">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x14ac:dyDescent="0.25">
      <c r="C1083" t="s">
        <v>989</v>
      </c>
    </row>
    <row r="1084" spans="3:36" x14ac:dyDescent="0.25">
      <c r="C1084" t="s">
        <v>63</v>
      </c>
      <c r="E1084">
        <v>326.42500000000001</v>
      </c>
      <c r="F1084">
        <v>311.72199999999998</v>
      </c>
      <c r="G1084">
        <v>313.49900000000002</v>
      </c>
      <c r="H1084">
        <v>307.66899999999998</v>
      </c>
      <c r="I1084">
        <v>302.149</v>
      </c>
      <c r="J1084">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x14ac:dyDescent="0.25">
      <c r="C1085" t="s">
        <v>827</v>
      </c>
      <c r="E1085">
        <v>193.43199999999999</v>
      </c>
      <c r="F1085">
        <v>175.19</v>
      </c>
      <c r="G1085">
        <v>191.21299999999999</v>
      </c>
      <c r="H1085">
        <v>193.02199999999999</v>
      </c>
      <c r="I1085">
        <v>181.83099999999999</v>
      </c>
      <c r="J1085">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x14ac:dyDescent="0.25">
      <c r="C1086" t="s">
        <v>831</v>
      </c>
      <c r="E1086">
        <v>521.96299999999997</v>
      </c>
      <c r="F1086">
        <v>501.58600000000001</v>
      </c>
      <c r="G1086">
        <v>504.774</v>
      </c>
      <c r="H1086">
        <v>490.24299999999999</v>
      </c>
      <c r="I1086">
        <v>497.01</v>
      </c>
      <c r="J1086">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x14ac:dyDescent="0.25">
      <c r="C1087" t="s">
        <v>825</v>
      </c>
      <c r="E1087">
        <v>1041.819</v>
      </c>
      <c r="F1087">
        <v>988.49800000000005</v>
      </c>
      <c r="G1087">
        <v>1009.486</v>
      </c>
      <c r="H1087">
        <v>990.93399999999997</v>
      </c>
      <c r="I1087">
        <v>980.99099999999999</v>
      </c>
      <c r="J108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x14ac:dyDescent="0.25">
      <c r="C1088" t="s">
        <v>982</v>
      </c>
    </row>
    <row r="1089" spans="3:36" x14ac:dyDescent="0.25">
      <c r="C1089" t="s">
        <v>990</v>
      </c>
    </row>
    <row r="1090" spans="3:36" x14ac:dyDescent="0.25">
      <c r="C1090" t="s">
        <v>982</v>
      </c>
    </row>
    <row r="1091" spans="3:36" x14ac:dyDescent="0.25">
      <c r="C1091" t="s">
        <v>991</v>
      </c>
    </row>
    <row r="1092" spans="3:36" x14ac:dyDescent="0.25">
      <c r="C1092" t="s">
        <v>48</v>
      </c>
      <c r="E1092">
        <v>1.7</v>
      </c>
      <c r="F1092">
        <v>1.5</v>
      </c>
      <c r="G1092">
        <v>1.6</v>
      </c>
      <c r="H1092">
        <v>1.5</v>
      </c>
      <c r="I1092">
        <v>1.5</v>
      </c>
      <c r="J1092">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x14ac:dyDescent="0.25">
      <c r="C1093" t="s">
        <v>818</v>
      </c>
      <c r="E1093">
        <v>262.7</v>
      </c>
      <c r="F1093">
        <v>245.1</v>
      </c>
      <c r="G1093">
        <v>271.5</v>
      </c>
      <c r="H1093">
        <v>272.8</v>
      </c>
      <c r="I1093">
        <v>256</v>
      </c>
      <c r="J1093">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x14ac:dyDescent="0.25">
      <c r="C1094" t="s">
        <v>833</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x14ac:dyDescent="0.25">
      <c r="C1095" t="s">
        <v>57</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x14ac:dyDescent="0.25">
      <c r="C1096" t="s">
        <v>820</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x14ac:dyDescent="0.25">
      <c r="C1097" t="s">
        <v>821</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35</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x14ac:dyDescent="0.25">
      <c r="C1099" t="s">
        <v>33</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825</v>
      </c>
      <c r="E1100">
        <v>303.7</v>
      </c>
      <c r="F1100">
        <v>276.5</v>
      </c>
      <c r="G1100">
        <v>303.39999999999998</v>
      </c>
      <c r="H1100">
        <v>300</v>
      </c>
      <c r="I1100">
        <v>280.2</v>
      </c>
      <c r="J1100">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x14ac:dyDescent="0.25">
      <c r="C1101" t="s">
        <v>982</v>
      </c>
    </row>
    <row r="1102" spans="3:36" x14ac:dyDescent="0.25">
      <c r="C1102" t="s">
        <v>982</v>
      </c>
    </row>
    <row r="1103" spans="3:36" x14ac:dyDescent="0.25">
      <c r="C1103" t="s">
        <v>992</v>
      </c>
    </row>
    <row r="1104" spans="3:36" x14ac:dyDescent="0.25">
      <c r="C1104" t="s">
        <v>46</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47</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993</v>
      </c>
    </row>
    <row r="1106" spans="3:36" x14ac:dyDescent="0.25">
      <c r="C1106" t="s">
        <v>36</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834</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835</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35</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836</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994</v>
      </c>
    </row>
    <row r="1111" spans="3:36" x14ac:dyDescent="0.25">
      <c r="C1111" t="s">
        <v>837</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838</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995</v>
      </c>
    </row>
    <row r="1113" spans="3:36" x14ac:dyDescent="0.25">
      <c r="C1113" t="s">
        <v>48</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996</v>
      </c>
    </row>
    <row r="1115" spans="3:36" x14ac:dyDescent="0.25">
      <c r="C1115" t="s">
        <v>46</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47</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993</v>
      </c>
    </row>
    <row r="1117" spans="3:36" x14ac:dyDescent="0.25">
      <c r="C1117" t="s">
        <v>36</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834</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835</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35</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836</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994</v>
      </c>
    </row>
    <row r="1122" spans="3:36" x14ac:dyDescent="0.25">
      <c r="C1122" t="s">
        <v>837</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838</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995</v>
      </c>
    </row>
    <row r="1124" spans="3:36" x14ac:dyDescent="0.25">
      <c r="C1124" t="s">
        <v>48</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982</v>
      </c>
    </row>
    <row r="1126" spans="3:36" x14ac:dyDescent="0.25">
      <c r="C1126" t="s">
        <v>839</v>
      </c>
      <c r="E1126">
        <v>1985.8</v>
      </c>
      <c r="F1126">
        <v>1885.2</v>
      </c>
      <c r="G1126">
        <v>1909.3</v>
      </c>
      <c r="H1126">
        <v>1858.9</v>
      </c>
      <c r="I1126">
        <v>1818.8</v>
      </c>
      <c r="J1126">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x14ac:dyDescent="0.25">
      <c r="C1127" t="s">
        <v>840</v>
      </c>
      <c r="E1127">
        <v>1694.1</v>
      </c>
      <c r="F1127">
        <v>1614.2</v>
      </c>
      <c r="G1127">
        <v>1640.8</v>
      </c>
      <c r="H1127">
        <v>1603.3</v>
      </c>
      <c r="I1127">
        <v>1574.4</v>
      </c>
      <c r="J112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x14ac:dyDescent="0.25">
      <c r="C1128" t="s">
        <v>841</v>
      </c>
      <c r="E1128">
        <v>291.7</v>
      </c>
      <c r="F1128">
        <v>271</v>
      </c>
      <c r="G1128">
        <v>268.5</v>
      </c>
      <c r="H1128">
        <v>255.6</v>
      </c>
      <c r="I1128">
        <v>244.4</v>
      </c>
      <c r="J1128">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x14ac:dyDescent="0.25">
      <c r="C1129" t="s">
        <v>842</v>
      </c>
      <c r="E1129">
        <v>291.7</v>
      </c>
      <c r="F1129">
        <v>271</v>
      </c>
      <c r="G1129">
        <v>268.5</v>
      </c>
      <c r="H1129">
        <v>255.6</v>
      </c>
      <c r="I1129">
        <v>244.4</v>
      </c>
      <c r="J1129">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x14ac:dyDescent="0.25">
      <c r="C1130" t="s">
        <v>843</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982</v>
      </c>
    </row>
    <row r="1132" spans="3:36" x14ac:dyDescent="0.25">
      <c r="C1132" t="s">
        <v>997</v>
      </c>
    </row>
    <row r="1133" spans="3:36" x14ac:dyDescent="0.25">
      <c r="C1133" t="s">
        <v>998</v>
      </c>
    </row>
    <row r="1134" spans="3:36" x14ac:dyDescent="0.25">
      <c r="C1134" t="s">
        <v>844</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845</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846</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25">
      <c r="C1137" t="s">
        <v>847</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25">
      <c r="C1138" t="s">
        <v>825</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25">
      <c r="C1139" t="s">
        <v>1000</v>
      </c>
    </row>
    <row r="1140" spans="1:36" x14ac:dyDescent="0.25">
      <c r="C1140" t="s">
        <v>848</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25">
      <c r="C1141" t="s">
        <v>849</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25">
      <c r="C1142" t="s">
        <v>850</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25">
      <c r="C1143" t="s">
        <v>851</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25">
      <c r="C1144" t="s">
        <v>825</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25">
      <c r="C1145" t="s">
        <v>982</v>
      </c>
    </row>
    <row r="1146" spans="1:36" x14ac:dyDescent="0.25">
      <c r="C1146" t="s">
        <v>852</v>
      </c>
      <c r="E1146">
        <v>43557.4</v>
      </c>
      <c r="F1146">
        <v>41043.4</v>
      </c>
      <c r="G1146">
        <v>41605</v>
      </c>
      <c r="H1146">
        <v>40145.300000000003</v>
      </c>
      <c r="I1146">
        <v>37775.800000000003</v>
      </c>
      <c r="J1146">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1:36" x14ac:dyDescent="0.25">
      <c r="C1147" t="s">
        <v>853</v>
      </c>
      <c r="E1147">
        <v>2735.3</v>
      </c>
      <c r="F1147">
        <v>2797.7</v>
      </c>
      <c r="G1147">
        <v>2831.7</v>
      </c>
      <c r="H1147">
        <v>2408</v>
      </c>
      <c r="I1147">
        <v>2608.9</v>
      </c>
      <c r="J114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1:36" x14ac:dyDescent="0.25">
      <c r="C1148" t="s">
        <v>982</v>
      </c>
    </row>
    <row r="1149" spans="1:36" x14ac:dyDescent="0.25">
      <c r="C1149" t="s">
        <v>1002</v>
      </c>
    </row>
    <row r="1150" spans="1:36" x14ac:dyDescent="0.25">
      <c r="C1150" t="s">
        <v>854</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25">
      <c r="C1151" t="s">
        <v>855</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25">
      <c r="C1152" t="s">
        <v>856</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1053</v>
      </c>
    </row>
    <row r="1153" spans="1:36" x14ac:dyDescent="0.25">
      <c r="C1153" t="s">
        <v>857</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825</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x14ac:dyDescent="0.25">
      <c r="C1155" t="s">
        <v>982</v>
      </c>
    </row>
    <row r="1156" spans="1:36" x14ac:dyDescent="0.25">
      <c r="C1156" t="s">
        <v>1054</v>
      </c>
    </row>
    <row r="1157" spans="1:36" x14ac:dyDescent="0.25">
      <c r="C1157" t="s">
        <v>1003</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982</v>
      </c>
    </row>
    <row r="1160" spans="1:36" x14ac:dyDescent="0.25">
      <c r="C1160" t="s">
        <v>1004</v>
      </c>
    </row>
    <row r="1161" spans="1:36" x14ac:dyDescent="0.25">
      <c r="C1161" t="s">
        <v>981</v>
      </c>
      <c r="E1161">
        <v>390.88299999999998</v>
      </c>
      <c r="F1161">
        <v>364.76</v>
      </c>
      <c r="G1161">
        <v>363.92200000000003</v>
      </c>
      <c r="H1161">
        <v>355.77199999999999</v>
      </c>
      <c r="I1161">
        <v>354.29399999999998</v>
      </c>
      <c r="J1161">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x14ac:dyDescent="0.25">
      <c r="C1162" t="s">
        <v>816</v>
      </c>
      <c r="E1162">
        <v>283</v>
      </c>
      <c r="F1162">
        <v>277.20699999999999</v>
      </c>
      <c r="G1162">
        <v>279.21300000000002</v>
      </c>
      <c r="H1162">
        <v>284.80200000000002</v>
      </c>
      <c r="I1162">
        <v>301.07900000000001</v>
      </c>
      <c r="J1162">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x14ac:dyDescent="0.25">
      <c r="C1163" t="s">
        <v>982</v>
      </c>
    </row>
    <row r="1164" spans="1:36" x14ac:dyDescent="0.25">
      <c r="C1164" t="s">
        <v>983</v>
      </c>
    </row>
    <row r="1165" spans="1:36" x14ac:dyDescent="0.25">
      <c r="A1165" t="s">
        <v>100</v>
      </c>
      <c r="B1165" t="s">
        <v>762</v>
      </c>
      <c r="C1165" t="s">
        <v>48</v>
      </c>
      <c r="E1165">
        <v>397.709</v>
      </c>
      <c r="F1165">
        <v>363.62400000000002</v>
      </c>
      <c r="G1165">
        <v>397.47300000000001</v>
      </c>
      <c r="H1165">
        <v>435.79700000000003</v>
      </c>
      <c r="I1165">
        <v>393.87700000000001</v>
      </c>
      <c r="J1165">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25">
      <c r="A1166" t="s">
        <v>100</v>
      </c>
      <c r="B1166" t="s">
        <v>1999</v>
      </c>
      <c r="C1166" t="s">
        <v>1055</v>
      </c>
      <c r="E1166">
        <v>550.77499999999998</v>
      </c>
      <c r="F1166">
        <v>554.63300000000004</v>
      </c>
      <c r="G1166">
        <v>515.68799999999999</v>
      </c>
      <c r="H1166">
        <v>551.20600000000002</v>
      </c>
      <c r="I1166">
        <v>558.86900000000003</v>
      </c>
      <c r="J1166">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25">
      <c r="A1167" t="s">
        <v>100</v>
      </c>
      <c r="B1167" t="s">
        <v>764</v>
      </c>
      <c r="C1167" t="s">
        <v>817</v>
      </c>
      <c r="E1167">
        <v>897.19600000000003</v>
      </c>
      <c r="F1167">
        <v>841.09299999999996</v>
      </c>
      <c r="G1167">
        <v>883.726</v>
      </c>
      <c r="H1167">
        <v>859.62699999999995</v>
      </c>
      <c r="I1167">
        <v>827.16600000000005</v>
      </c>
      <c r="J116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25">
      <c r="A1168" t="s">
        <v>100</v>
      </c>
      <c r="B1168" t="s">
        <v>764</v>
      </c>
      <c r="C1168" t="s">
        <v>818</v>
      </c>
      <c r="E1168">
        <v>1237.499</v>
      </c>
      <c r="F1168">
        <v>1187.9449999999999</v>
      </c>
      <c r="G1168">
        <v>1174.817</v>
      </c>
      <c r="H1168">
        <v>1189.028</v>
      </c>
      <c r="I1168">
        <v>1233.2460000000001</v>
      </c>
      <c r="J1168">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25">
      <c r="A1169" t="s">
        <v>100</v>
      </c>
      <c r="B1169" t="s">
        <v>1992</v>
      </c>
      <c r="C1169" t="s">
        <v>900</v>
      </c>
      <c r="E1169">
        <v>197.6</v>
      </c>
      <c r="F1169">
        <v>201.1</v>
      </c>
      <c r="G1169">
        <v>213.6</v>
      </c>
      <c r="H1169">
        <v>247.2</v>
      </c>
      <c r="I1169">
        <v>249.6</v>
      </c>
      <c r="J1169">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25">
      <c r="A1170" t="s">
        <v>100</v>
      </c>
      <c r="C1170" t="s">
        <v>819</v>
      </c>
      <c r="E1170">
        <v>2332.2950000000001</v>
      </c>
      <c r="F1170">
        <v>2230.1390000000001</v>
      </c>
      <c r="G1170">
        <v>2272.143</v>
      </c>
      <c r="H1170">
        <v>2295.8539999999998</v>
      </c>
      <c r="I1170">
        <v>2310.0120000000002</v>
      </c>
      <c r="J1170">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25">
      <c r="A1171" t="s">
        <v>100</v>
      </c>
      <c r="B1171" t="s">
        <v>763</v>
      </c>
      <c r="C1171" t="s">
        <v>833</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100</v>
      </c>
      <c r="B1172" t="s">
        <v>973</v>
      </c>
      <c r="C1172" t="s">
        <v>57</v>
      </c>
      <c r="E1172">
        <v>29.603000000000002</v>
      </c>
      <c r="F1172">
        <v>22.512</v>
      </c>
      <c r="G1172">
        <v>32.613999999999997</v>
      </c>
      <c r="H1172">
        <v>32.578000000000003</v>
      </c>
      <c r="I1172">
        <v>27.629000000000001</v>
      </c>
      <c r="J1172">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25">
      <c r="A1173" t="s">
        <v>100</v>
      </c>
      <c r="B1173" t="s">
        <v>765</v>
      </c>
      <c r="C1173" t="s">
        <v>820</v>
      </c>
      <c r="E1173">
        <v>0.28399999999999997</v>
      </c>
      <c r="F1173">
        <v>0.23799999999999999</v>
      </c>
      <c r="G1173">
        <v>0.26400000000000001</v>
      </c>
      <c r="H1173">
        <v>0.26900000000000002</v>
      </c>
      <c r="I1173">
        <v>0.26400000000000001</v>
      </c>
      <c r="J1173">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25">
      <c r="A1174" t="s">
        <v>100</v>
      </c>
      <c r="B1174" t="s">
        <v>974</v>
      </c>
      <c r="C1174" t="s">
        <v>821</v>
      </c>
      <c r="E1174">
        <v>0.13100000000000001</v>
      </c>
      <c r="F1174">
        <v>0.104</v>
      </c>
      <c r="G1174">
        <v>9.0999999999999998E-2</v>
      </c>
      <c r="H1174">
        <v>0.17</v>
      </c>
      <c r="I1174">
        <v>0.154</v>
      </c>
      <c r="J1174">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25">
      <c r="A1175" t="s">
        <v>100</v>
      </c>
      <c r="B1175" t="s">
        <v>1998</v>
      </c>
      <c r="C1175" t="s">
        <v>901</v>
      </c>
      <c r="E1175">
        <v>2975.6</v>
      </c>
      <c r="F1175">
        <v>3109</v>
      </c>
      <c r="G1175">
        <v>3370.5</v>
      </c>
      <c r="H1175">
        <v>3072.5</v>
      </c>
      <c r="I1175">
        <v>3291.8</v>
      </c>
      <c r="J1175">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25">
      <c r="A1176" t="s">
        <v>100</v>
      </c>
      <c r="B1176" s="15" t="s">
        <v>1998</v>
      </c>
      <c r="C1176" t="s">
        <v>34</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25">
      <c r="A1177" t="s">
        <v>100</v>
      </c>
      <c r="B1177" t="s">
        <v>1997</v>
      </c>
      <c r="C1177" t="s">
        <v>33</v>
      </c>
      <c r="E1177">
        <v>235.072</v>
      </c>
      <c r="F1177">
        <v>241.304</v>
      </c>
      <c r="G1177">
        <v>175.43199999999999</v>
      </c>
      <c r="H1177">
        <v>160.46199999999999</v>
      </c>
      <c r="I1177">
        <v>127.943</v>
      </c>
      <c r="J117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25">
      <c r="A1178" t="s">
        <v>100</v>
      </c>
      <c r="B1178" t="s">
        <v>50</v>
      </c>
      <c r="C1178" t="s">
        <v>824</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825</v>
      </c>
      <c r="E1179">
        <v>7152.2479999999996</v>
      </c>
      <c r="F1179">
        <v>7093.17</v>
      </c>
      <c r="G1179">
        <v>7335.9160000000002</v>
      </c>
      <c r="H1179">
        <v>6942.0839999999998</v>
      </c>
      <c r="I1179">
        <v>7101.9610000000002</v>
      </c>
      <c r="J1179">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x14ac:dyDescent="0.25">
      <c r="C1180" t="s">
        <v>982</v>
      </c>
    </row>
    <row r="1181" spans="1:36" x14ac:dyDescent="0.25">
      <c r="C1181" t="s">
        <v>1005</v>
      </c>
    </row>
    <row r="1182" spans="1:36" x14ac:dyDescent="0.25">
      <c r="C1182" t="s">
        <v>48</v>
      </c>
      <c r="E1182">
        <v>1.0169999999999999</v>
      </c>
      <c r="F1182">
        <v>0.997</v>
      </c>
      <c r="G1182">
        <v>1.0920000000000001</v>
      </c>
      <c r="H1182">
        <v>1.2250000000000001</v>
      </c>
      <c r="I1182">
        <v>1.1120000000000001</v>
      </c>
      <c r="J1182">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x14ac:dyDescent="0.25">
      <c r="C1183" t="s">
        <v>1055</v>
      </c>
      <c r="E1183">
        <v>1.409</v>
      </c>
      <c r="F1183">
        <v>1.5209999999999999</v>
      </c>
      <c r="G1183">
        <v>1.417</v>
      </c>
      <c r="H1183">
        <v>1.5489999999999999</v>
      </c>
      <c r="I1183">
        <v>1.577</v>
      </c>
      <c r="J1183">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x14ac:dyDescent="0.25">
      <c r="C1184" t="s">
        <v>817</v>
      </c>
      <c r="E1184">
        <v>2.2949999999999999</v>
      </c>
      <c r="F1184">
        <v>2.306</v>
      </c>
      <c r="G1184">
        <v>2.4279999999999999</v>
      </c>
      <c r="H1184">
        <v>2.4159999999999999</v>
      </c>
      <c r="I1184">
        <v>2.335</v>
      </c>
      <c r="J1184">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x14ac:dyDescent="0.25">
      <c r="C1185" t="s">
        <v>818</v>
      </c>
      <c r="E1185">
        <v>3.1659999999999999</v>
      </c>
      <c r="F1185">
        <v>3.2570000000000001</v>
      </c>
      <c r="G1185">
        <v>3.2280000000000002</v>
      </c>
      <c r="H1185">
        <v>3.3420000000000001</v>
      </c>
      <c r="I1185">
        <v>3.4809999999999999</v>
      </c>
      <c r="J1185">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x14ac:dyDescent="0.25">
      <c r="C1186" t="s">
        <v>900</v>
      </c>
      <c r="E1186">
        <v>0.50600000000000001</v>
      </c>
      <c r="F1186">
        <v>0.55100000000000005</v>
      </c>
      <c r="G1186">
        <v>0.58699999999999997</v>
      </c>
      <c r="H1186">
        <v>0.69499999999999995</v>
      </c>
      <c r="I1186">
        <v>0.70499999999999996</v>
      </c>
      <c r="J1186">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x14ac:dyDescent="0.25">
      <c r="C1187" t="s">
        <v>833</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57</v>
      </c>
      <c r="E1188">
        <v>7.5999999999999998E-2</v>
      </c>
      <c r="F1188">
        <v>6.2E-2</v>
      </c>
      <c r="G1188">
        <v>0.09</v>
      </c>
      <c r="H1188">
        <v>9.1999999999999998E-2</v>
      </c>
      <c r="I1188">
        <v>7.8E-2</v>
      </c>
      <c r="J1188">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x14ac:dyDescent="0.25">
      <c r="C1189" t="s">
        <v>820</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821</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901</v>
      </c>
      <c r="E1191">
        <v>7.6130000000000004</v>
      </c>
      <c r="F1191">
        <v>8.5229999999999997</v>
      </c>
      <c r="G1191">
        <v>9.2620000000000005</v>
      </c>
      <c r="H1191">
        <v>8.6359999999999992</v>
      </c>
      <c r="I1191">
        <v>9.2910000000000004</v>
      </c>
      <c r="J1191">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x14ac:dyDescent="0.25">
      <c r="C1192" t="s">
        <v>34</v>
      </c>
      <c r="E1192">
        <v>1.6140000000000001</v>
      </c>
      <c r="F1192">
        <v>1.5669999999999999</v>
      </c>
      <c r="G1192">
        <v>1.571</v>
      </c>
      <c r="H1192">
        <v>1.105</v>
      </c>
      <c r="I1192">
        <v>1.105</v>
      </c>
      <c r="J1192">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x14ac:dyDescent="0.25">
      <c r="C1193" t="s">
        <v>33</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x14ac:dyDescent="0.25">
      <c r="C1194" t="s">
        <v>824</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982</v>
      </c>
    </row>
    <row r="1196" spans="3:36" x14ac:dyDescent="0.25">
      <c r="C1196" t="s">
        <v>1012</v>
      </c>
    </row>
    <row r="1197" spans="3:36" x14ac:dyDescent="0.25">
      <c r="C1197" t="s">
        <v>982</v>
      </c>
    </row>
    <row r="1198" spans="3:36" x14ac:dyDescent="0.25">
      <c r="C1198" t="s">
        <v>1013</v>
      </c>
    </row>
    <row r="1199" spans="3:36" x14ac:dyDescent="0.25">
      <c r="C1199" t="s">
        <v>863</v>
      </c>
      <c r="E1199">
        <v>10.872</v>
      </c>
      <c r="F1199">
        <v>10.817</v>
      </c>
      <c r="G1199">
        <v>10.542</v>
      </c>
      <c r="H1199">
        <v>10.317</v>
      </c>
      <c r="I1199">
        <v>11.215999999999999</v>
      </c>
      <c r="J1199">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x14ac:dyDescent="0.25">
      <c r="C1200" t="s">
        <v>864</v>
      </c>
      <c r="E1200">
        <v>18.478000000000002</v>
      </c>
      <c r="F1200">
        <v>18.384</v>
      </c>
      <c r="G1200">
        <v>17.917999999999999</v>
      </c>
      <c r="H1200">
        <v>17.535</v>
      </c>
      <c r="I1200">
        <v>19.062000000000001</v>
      </c>
      <c r="J1200">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x14ac:dyDescent="0.25">
      <c r="C1201" t="s">
        <v>865</v>
      </c>
      <c r="E1201">
        <v>23.097000000000001</v>
      </c>
      <c r="F1201">
        <v>24.695</v>
      </c>
      <c r="G1201">
        <v>18.648</v>
      </c>
      <c r="H1201">
        <v>17.081</v>
      </c>
      <c r="I1201">
        <v>24.722000000000001</v>
      </c>
      <c r="J1201">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x14ac:dyDescent="0.25">
      <c r="C1202" t="s">
        <v>866</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867</v>
      </c>
      <c r="E1203">
        <v>2.2669999999999999</v>
      </c>
      <c r="F1203">
        <v>2.2549999999999999</v>
      </c>
      <c r="G1203">
        <v>2.198</v>
      </c>
      <c r="H1203">
        <v>2.1509999999999998</v>
      </c>
      <c r="I1203">
        <v>2.3380000000000001</v>
      </c>
      <c r="J1203">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x14ac:dyDescent="0.25">
      <c r="C1204" t="s">
        <v>868</v>
      </c>
      <c r="E1204">
        <v>8.1539999999999999</v>
      </c>
      <c r="F1204">
        <v>8.7200000000000006</v>
      </c>
      <c r="G1204">
        <v>6.5830000000000002</v>
      </c>
      <c r="H1204">
        <v>6.03</v>
      </c>
      <c r="I1204">
        <v>8.7270000000000003</v>
      </c>
      <c r="J1204">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x14ac:dyDescent="0.25">
      <c r="C1205" t="s">
        <v>869</v>
      </c>
      <c r="E1205">
        <v>0.107</v>
      </c>
      <c r="F1205">
        <v>0.107</v>
      </c>
      <c r="G1205">
        <v>0.104</v>
      </c>
      <c r="H1205">
        <v>0.10199999999999999</v>
      </c>
      <c r="I1205">
        <v>0.111</v>
      </c>
      <c r="J1205">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x14ac:dyDescent="0.25">
      <c r="C1206" t="s">
        <v>870</v>
      </c>
      <c r="E1206">
        <v>1.0349999999999999</v>
      </c>
      <c r="F1206">
        <v>0.999</v>
      </c>
      <c r="G1206">
        <v>1.022</v>
      </c>
      <c r="H1206">
        <v>0.89</v>
      </c>
      <c r="I1206">
        <v>1.052</v>
      </c>
      <c r="J1206">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x14ac:dyDescent="0.25">
      <c r="C1207" t="s">
        <v>871</v>
      </c>
      <c r="E1207">
        <v>0.14000000000000001</v>
      </c>
      <c r="F1207">
        <v>0.109</v>
      </c>
      <c r="G1207">
        <v>6.3E-2</v>
      </c>
      <c r="H1207">
        <v>0.06</v>
      </c>
      <c r="I1207">
        <v>7.0999999999999994E-2</v>
      </c>
      <c r="J120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x14ac:dyDescent="0.25">
      <c r="C1208" t="s">
        <v>1014</v>
      </c>
      <c r="E1208">
        <v>0.13800000000000001</v>
      </c>
      <c r="F1208">
        <v>0.14699999999999999</v>
      </c>
      <c r="G1208">
        <v>0.111</v>
      </c>
      <c r="H1208">
        <v>0.10199999999999999</v>
      </c>
      <c r="I1208">
        <v>0.14699999999999999</v>
      </c>
      <c r="J1208">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x14ac:dyDescent="0.25">
      <c r="C1209" t="s">
        <v>1015</v>
      </c>
      <c r="E1209">
        <v>0.113</v>
      </c>
      <c r="F1209">
        <v>0.111</v>
      </c>
      <c r="G1209">
        <v>0.109</v>
      </c>
      <c r="H1209">
        <v>0.106</v>
      </c>
      <c r="I1209">
        <v>0.115</v>
      </c>
      <c r="J1209">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x14ac:dyDescent="0.25">
      <c r="C1210" t="s">
        <v>1016</v>
      </c>
      <c r="E1210">
        <v>2.226</v>
      </c>
      <c r="F1210">
        <v>2.3809999999999998</v>
      </c>
      <c r="G1210">
        <v>1.716</v>
      </c>
      <c r="H1210">
        <v>1.542</v>
      </c>
      <c r="I1210">
        <v>2.3090000000000002</v>
      </c>
      <c r="J1210">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x14ac:dyDescent="0.25">
      <c r="C1211" t="s">
        <v>872</v>
      </c>
      <c r="E1211">
        <v>66.626999999999995</v>
      </c>
      <c r="F1211">
        <v>68.722999999999999</v>
      </c>
      <c r="G1211">
        <v>59.015000000000001</v>
      </c>
      <c r="H1211">
        <v>55.914999999999999</v>
      </c>
      <c r="I1211">
        <v>69.870999999999995</v>
      </c>
      <c r="J1211">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x14ac:dyDescent="0.25">
      <c r="C1212" t="s">
        <v>982</v>
      </c>
    </row>
    <row r="1213" spans="3:36" x14ac:dyDescent="0.25">
      <c r="C1213" t="s">
        <v>984</v>
      </c>
    </row>
    <row r="1214" spans="3:36" x14ac:dyDescent="0.25">
      <c r="C1214" t="s">
        <v>982</v>
      </c>
    </row>
    <row r="1215" spans="3:36" x14ac:dyDescent="0.25">
      <c r="C1215" t="s">
        <v>1017</v>
      </c>
    </row>
    <row r="1216" spans="3:36" x14ac:dyDescent="0.25">
      <c r="C1216" t="s">
        <v>902</v>
      </c>
      <c r="E1216">
        <v>46.682000000000002</v>
      </c>
      <c r="F1216">
        <v>43.170999999999999</v>
      </c>
      <c r="G1216">
        <v>45.121000000000002</v>
      </c>
      <c r="H1216">
        <v>49.509</v>
      </c>
      <c r="I1216">
        <v>53.427</v>
      </c>
      <c r="J1216">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x14ac:dyDescent="0.25">
      <c r="C1217" t="s">
        <v>903</v>
      </c>
      <c r="E1217">
        <v>46.682000000000002</v>
      </c>
      <c r="F1217">
        <v>43.170999999999999</v>
      </c>
      <c r="G1217">
        <v>45.121000000000002</v>
      </c>
      <c r="H1217">
        <v>49.509</v>
      </c>
      <c r="I1217">
        <v>53.427</v>
      </c>
      <c r="J121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x14ac:dyDescent="0.25">
      <c r="C1218" t="s">
        <v>904</v>
      </c>
      <c r="E1218">
        <v>46.682000000000002</v>
      </c>
      <c r="F1218">
        <v>43.170999999999999</v>
      </c>
      <c r="G1218">
        <v>45.121000000000002</v>
      </c>
      <c r="H1218">
        <v>49.509</v>
      </c>
      <c r="I1218">
        <v>53.427</v>
      </c>
      <c r="J1218">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x14ac:dyDescent="0.25">
      <c r="C1219" t="s">
        <v>905</v>
      </c>
      <c r="E1219">
        <v>46.682000000000002</v>
      </c>
      <c r="F1219">
        <v>43.170999999999999</v>
      </c>
      <c r="G1219">
        <v>45.121000000000002</v>
      </c>
      <c r="H1219">
        <v>49.509</v>
      </c>
      <c r="I1219">
        <v>53.427</v>
      </c>
      <c r="J1219">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x14ac:dyDescent="0.25">
      <c r="C1220" t="s">
        <v>906</v>
      </c>
      <c r="E1220">
        <v>46.682000000000002</v>
      </c>
      <c r="F1220">
        <v>43.170999999999999</v>
      </c>
      <c r="G1220">
        <v>45.121000000000002</v>
      </c>
      <c r="H1220">
        <v>49.509</v>
      </c>
      <c r="I1220">
        <v>53.427</v>
      </c>
      <c r="J1220">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x14ac:dyDescent="0.25">
      <c r="C1221" t="s">
        <v>907</v>
      </c>
      <c r="E1221">
        <v>46.682000000000002</v>
      </c>
      <c r="F1221">
        <v>43.170999999999999</v>
      </c>
      <c r="G1221">
        <v>45.121000000000002</v>
      </c>
      <c r="H1221">
        <v>49.509</v>
      </c>
      <c r="I1221">
        <v>53.427</v>
      </c>
      <c r="J1221">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x14ac:dyDescent="0.25">
      <c r="C1222" t="s">
        <v>908</v>
      </c>
      <c r="E1222">
        <v>201.70500000000001</v>
      </c>
      <c r="F1222">
        <v>181.839</v>
      </c>
      <c r="G1222">
        <v>183.971</v>
      </c>
      <c r="H1222">
        <v>171.934</v>
      </c>
      <c r="I1222">
        <v>166.91200000000001</v>
      </c>
      <c r="J1222">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x14ac:dyDescent="0.25">
      <c r="C1223" t="s">
        <v>909</v>
      </c>
      <c r="E1223">
        <v>201.70500000000001</v>
      </c>
      <c r="F1223">
        <v>181.839</v>
      </c>
      <c r="G1223">
        <v>183.971</v>
      </c>
      <c r="H1223">
        <v>171.934</v>
      </c>
      <c r="I1223">
        <v>166.91200000000001</v>
      </c>
      <c r="J1223">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x14ac:dyDescent="0.25">
      <c r="C1224" t="s">
        <v>910</v>
      </c>
      <c r="E1224">
        <v>201.70500000000001</v>
      </c>
      <c r="F1224">
        <v>181.839</v>
      </c>
      <c r="G1224">
        <v>183.971</v>
      </c>
      <c r="H1224">
        <v>171.934</v>
      </c>
      <c r="I1224">
        <v>166.91200000000001</v>
      </c>
      <c r="J1224">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x14ac:dyDescent="0.25">
      <c r="C1225" t="s">
        <v>911</v>
      </c>
      <c r="E1225">
        <v>201.70500000000001</v>
      </c>
      <c r="F1225">
        <v>181.839</v>
      </c>
      <c r="G1225">
        <v>183.971</v>
      </c>
      <c r="H1225">
        <v>171.934</v>
      </c>
      <c r="I1225">
        <v>166.91200000000001</v>
      </c>
      <c r="J1225">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x14ac:dyDescent="0.25">
      <c r="C1226" t="s">
        <v>912</v>
      </c>
      <c r="E1226">
        <v>201.70500000000001</v>
      </c>
      <c r="F1226">
        <v>181.839</v>
      </c>
      <c r="G1226">
        <v>183.971</v>
      </c>
      <c r="H1226">
        <v>171.934</v>
      </c>
      <c r="I1226">
        <v>166.91200000000001</v>
      </c>
      <c r="J1226">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x14ac:dyDescent="0.25">
      <c r="C1227" t="s">
        <v>913</v>
      </c>
      <c r="E1227">
        <v>201.70500000000001</v>
      </c>
      <c r="F1227">
        <v>181.839</v>
      </c>
      <c r="G1227">
        <v>183.971</v>
      </c>
      <c r="H1227">
        <v>171.934</v>
      </c>
      <c r="I1227">
        <v>166.91200000000001</v>
      </c>
      <c r="J122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x14ac:dyDescent="0.25">
      <c r="C1228" t="s">
        <v>914</v>
      </c>
      <c r="E1228">
        <v>103.554</v>
      </c>
      <c r="F1228">
        <v>97.537000000000006</v>
      </c>
      <c r="G1228">
        <v>92.888999999999996</v>
      </c>
      <c r="H1228">
        <v>98.188999999999993</v>
      </c>
      <c r="I1228">
        <v>98.218999999999994</v>
      </c>
      <c r="J1228">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x14ac:dyDescent="0.25">
      <c r="C1229" t="s">
        <v>915</v>
      </c>
      <c r="E1229">
        <v>103.554</v>
      </c>
      <c r="F1229">
        <v>97.537000000000006</v>
      </c>
      <c r="G1229">
        <v>92.888999999999996</v>
      </c>
      <c r="H1229">
        <v>98.188999999999993</v>
      </c>
      <c r="I1229">
        <v>98.218999999999994</v>
      </c>
      <c r="J1229">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x14ac:dyDescent="0.25">
      <c r="C1230" t="s">
        <v>916</v>
      </c>
      <c r="E1230">
        <v>103.554</v>
      </c>
      <c r="F1230">
        <v>97.537000000000006</v>
      </c>
      <c r="G1230">
        <v>92.888999999999996</v>
      </c>
      <c r="H1230">
        <v>98.188999999999993</v>
      </c>
      <c r="I1230">
        <v>98.218999999999994</v>
      </c>
      <c r="J1230">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x14ac:dyDescent="0.25">
      <c r="C1231" t="s">
        <v>917</v>
      </c>
      <c r="E1231">
        <v>103.554</v>
      </c>
      <c r="F1231">
        <v>97.537000000000006</v>
      </c>
      <c r="G1231">
        <v>92.888999999999996</v>
      </c>
      <c r="H1231">
        <v>98.188999999999993</v>
      </c>
      <c r="I1231">
        <v>98.218999999999994</v>
      </c>
      <c r="J1231">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x14ac:dyDescent="0.25">
      <c r="C1232" t="s">
        <v>918</v>
      </c>
      <c r="E1232">
        <v>103.554</v>
      </c>
      <c r="F1232">
        <v>97.537000000000006</v>
      </c>
      <c r="G1232">
        <v>92.888999999999996</v>
      </c>
      <c r="H1232">
        <v>98.188999999999993</v>
      </c>
      <c r="I1232">
        <v>98.218999999999994</v>
      </c>
      <c r="J1232">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x14ac:dyDescent="0.25">
      <c r="C1233" t="s">
        <v>919</v>
      </c>
      <c r="E1233">
        <v>103.554</v>
      </c>
      <c r="F1233">
        <v>97.537000000000006</v>
      </c>
      <c r="G1233">
        <v>92.888999999999996</v>
      </c>
      <c r="H1233">
        <v>98.188999999999993</v>
      </c>
      <c r="I1233">
        <v>98.218999999999994</v>
      </c>
      <c r="J1233">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x14ac:dyDescent="0.25">
      <c r="C1234" t="s">
        <v>920</v>
      </c>
      <c r="E1234">
        <v>38.942</v>
      </c>
      <c r="F1234">
        <v>42.213000000000001</v>
      </c>
      <c r="G1234">
        <v>41.94</v>
      </c>
      <c r="H1234">
        <v>36.14</v>
      </c>
      <c r="I1234">
        <v>35.735999999999997</v>
      </c>
      <c r="J1234">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x14ac:dyDescent="0.25">
      <c r="C1235" t="s">
        <v>921</v>
      </c>
      <c r="E1235">
        <v>38.942</v>
      </c>
      <c r="F1235">
        <v>42.213000000000001</v>
      </c>
      <c r="G1235">
        <v>41.94</v>
      </c>
      <c r="H1235">
        <v>36.14</v>
      </c>
      <c r="I1235">
        <v>35.735999999999997</v>
      </c>
      <c r="J1235">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x14ac:dyDescent="0.25">
      <c r="C1236" t="s">
        <v>922</v>
      </c>
      <c r="E1236">
        <v>38.942</v>
      </c>
      <c r="F1236">
        <v>42.213000000000001</v>
      </c>
      <c r="G1236">
        <v>41.94</v>
      </c>
      <c r="H1236">
        <v>36.14</v>
      </c>
      <c r="I1236">
        <v>35.735999999999997</v>
      </c>
      <c r="J1236">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x14ac:dyDescent="0.25">
      <c r="C1237" t="s">
        <v>923</v>
      </c>
      <c r="E1237">
        <v>38.942</v>
      </c>
      <c r="F1237">
        <v>42.213000000000001</v>
      </c>
      <c r="G1237">
        <v>41.94</v>
      </c>
      <c r="H1237">
        <v>36.14</v>
      </c>
      <c r="I1237">
        <v>35.735999999999997</v>
      </c>
      <c r="J123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x14ac:dyDescent="0.25">
      <c r="C1238" t="s">
        <v>924</v>
      </c>
      <c r="E1238">
        <v>38.942</v>
      </c>
      <c r="F1238">
        <v>42.213000000000001</v>
      </c>
      <c r="G1238">
        <v>41.94</v>
      </c>
      <c r="H1238">
        <v>36.14</v>
      </c>
      <c r="I1238">
        <v>35.735999999999997</v>
      </c>
      <c r="J1238">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x14ac:dyDescent="0.25">
      <c r="C1239" t="s">
        <v>925</v>
      </c>
      <c r="E1239">
        <v>38.942</v>
      </c>
      <c r="F1239">
        <v>42.213000000000001</v>
      </c>
      <c r="G1239">
        <v>41.94</v>
      </c>
      <c r="H1239">
        <v>36.14</v>
      </c>
      <c r="I1239">
        <v>35.735999999999997</v>
      </c>
      <c r="J1239">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x14ac:dyDescent="0.25">
      <c r="C1240" t="s">
        <v>982</v>
      </c>
    </row>
    <row r="1241" spans="3:36" x14ac:dyDescent="0.25">
      <c r="C1241" t="s">
        <v>985</v>
      </c>
    </row>
    <row r="1242" spans="3:36" x14ac:dyDescent="0.25">
      <c r="C1242" t="s">
        <v>982</v>
      </c>
    </row>
    <row r="1243" spans="3:36" x14ac:dyDescent="0.25">
      <c r="C1243" t="s">
        <v>1056</v>
      </c>
    </row>
    <row r="1244" spans="3:36" x14ac:dyDescent="0.25">
      <c r="C1244" t="s">
        <v>1027</v>
      </c>
    </row>
    <row r="1245" spans="3:36" x14ac:dyDescent="0.25">
      <c r="C1245" t="s">
        <v>63</v>
      </c>
      <c r="E1245">
        <v>6.9059999999999997</v>
      </c>
      <c r="F1245">
        <v>6.444</v>
      </c>
      <c r="G1245">
        <v>6.6639999999999997</v>
      </c>
      <c r="H1245">
        <v>7.3959999999999999</v>
      </c>
      <c r="I1245">
        <v>8.016</v>
      </c>
      <c r="J1245">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x14ac:dyDescent="0.25">
      <c r="C1246" t="s">
        <v>827</v>
      </c>
      <c r="E1246">
        <v>40.042000000000002</v>
      </c>
      <c r="F1246">
        <v>35.860999999999997</v>
      </c>
      <c r="G1246">
        <v>39.756999999999998</v>
      </c>
      <c r="H1246">
        <v>44.444000000000003</v>
      </c>
      <c r="I1246">
        <v>46.34</v>
      </c>
      <c r="J1246">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x14ac:dyDescent="0.25">
      <c r="C1247" t="s">
        <v>3</v>
      </c>
      <c r="E1247">
        <v>2.2650000000000001</v>
      </c>
      <c r="F1247">
        <v>2.085</v>
      </c>
      <c r="G1247">
        <v>2.149</v>
      </c>
      <c r="H1247">
        <v>2.222</v>
      </c>
      <c r="I1247">
        <v>2.4729999999999999</v>
      </c>
      <c r="J124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x14ac:dyDescent="0.25">
      <c r="C1248" t="s">
        <v>831</v>
      </c>
      <c r="E1248">
        <v>144.161</v>
      </c>
      <c r="F1248">
        <v>133.298</v>
      </c>
      <c r="G1248">
        <v>139.27799999999999</v>
      </c>
      <c r="H1248">
        <v>152.51300000000001</v>
      </c>
      <c r="I1248">
        <v>164.678</v>
      </c>
      <c r="J1248">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x14ac:dyDescent="0.25">
      <c r="C1249" t="s">
        <v>825</v>
      </c>
      <c r="E1249">
        <v>193.374</v>
      </c>
      <c r="F1249">
        <v>177.68700000000001</v>
      </c>
      <c r="G1249">
        <v>187.84899999999999</v>
      </c>
      <c r="H1249">
        <v>206.57599999999999</v>
      </c>
      <c r="I1249">
        <v>221.506</v>
      </c>
      <c r="J1249">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x14ac:dyDescent="0.25">
      <c r="C1250" t="s">
        <v>1028</v>
      </c>
    </row>
    <row r="1251" spans="3:36" x14ac:dyDescent="0.25">
      <c r="C1251" t="s">
        <v>63</v>
      </c>
      <c r="E1251">
        <v>5.891</v>
      </c>
      <c r="F1251">
        <v>5.4969999999999999</v>
      </c>
      <c r="G1251">
        <v>5.6849999999999996</v>
      </c>
      <c r="H1251">
        <v>6.31</v>
      </c>
      <c r="I1251">
        <v>6.8390000000000004</v>
      </c>
      <c r="J1251">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x14ac:dyDescent="0.25">
      <c r="C1252" t="s">
        <v>827</v>
      </c>
      <c r="E1252">
        <v>1.0529999999999999</v>
      </c>
      <c r="F1252">
        <v>0.97</v>
      </c>
      <c r="G1252">
        <v>1.0609999999999999</v>
      </c>
      <c r="H1252">
        <v>1.179</v>
      </c>
      <c r="I1252">
        <v>1.23</v>
      </c>
      <c r="J1252">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x14ac:dyDescent="0.25">
      <c r="C1253" t="s">
        <v>825</v>
      </c>
      <c r="E1253">
        <v>6.944</v>
      </c>
      <c r="F1253">
        <v>6.4669999999999996</v>
      </c>
      <c r="G1253">
        <v>6.7460000000000004</v>
      </c>
      <c r="H1253">
        <v>7.4889999999999999</v>
      </c>
      <c r="I1253">
        <v>8.0690000000000008</v>
      </c>
      <c r="J1253">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x14ac:dyDescent="0.25">
      <c r="C1254" t="s">
        <v>1029</v>
      </c>
    </row>
    <row r="1255" spans="3:36" x14ac:dyDescent="0.25">
      <c r="C1255" t="s">
        <v>63</v>
      </c>
      <c r="E1255">
        <v>90.331000000000003</v>
      </c>
      <c r="F1255">
        <v>84.286000000000001</v>
      </c>
      <c r="G1255">
        <v>87.173000000000002</v>
      </c>
      <c r="H1255">
        <v>96.75</v>
      </c>
      <c r="I1255">
        <v>104.86499999999999</v>
      </c>
      <c r="J1255">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x14ac:dyDescent="0.25">
      <c r="C1256" t="s">
        <v>827</v>
      </c>
      <c r="E1256">
        <v>52.13</v>
      </c>
      <c r="F1256">
        <v>48.061999999999998</v>
      </c>
      <c r="G1256">
        <v>52.551000000000002</v>
      </c>
      <c r="H1256">
        <v>58.405999999999999</v>
      </c>
      <c r="I1256">
        <v>60.923000000000002</v>
      </c>
      <c r="J1256">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x14ac:dyDescent="0.25">
      <c r="C1257" t="s">
        <v>828</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x14ac:dyDescent="0.25">
      <c r="C1258" t="s">
        <v>829</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x14ac:dyDescent="0.25">
      <c r="C1259" t="s">
        <v>825</v>
      </c>
      <c r="E1259">
        <v>142.489</v>
      </c>
      <c r="F1259">
        <v>132.37100000000001</v>
      </c>
      <c r="G1259">
        <v>139.749</v>
      </c>
      <c r="H1259">
        <v>155.191</v>
      </c>
      <c r="I1259">
        <v>165.82300000000001</v>
      </c>
      <c r="J1259">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x14ac:dyDescent="0.25">
      <c r="C1260" t="s">
        <v>1030</v>
      </c>
    </row>
    <row r="1261" spans="3:36" x14ac:dyDescent="0.25">
      <c r="C1261" t="s">
        <v>63</v>
      </c>
      <c r="E1261">
        <v>54.002000000000002</v>
      </c>
      <c r="F1261">
        <v>50.387999999999998</v>
      </c>
      <c r="G1261">
        <v>52.113999999999997</v>
      </c>
      <c r="H1261">
        <v>57.84</v>
      </c>
      <c r="I1261">
        <v>62.691000000000003</v>
      </c>
      <c r="J1261">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x14ac:dyDescent="0.25">
      <c r="C1262" t="s">
        <v>827</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828</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829</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825</v>
      </c>
      <c r="E1266">
        <v>54.002000000000002</v>
      </c>
      <c r="F1266">
        <v>50.387999999999998</v>
      </c>
      <c r="G1266">
        <v>52.113999999999997</v>
      </c>
      <c r="H1266">
        <v>57.84</v>
      </c>
      <c r="I1266">
        <v>62.691000000000003</v>
      </c>
      <c r="J1266">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x14ac:dyDescent="0.25">
      <c r="C1267" t="s">
        <v>1031</v>
      </c>
    </row>
    <row r="1268" spans="3:36" x14ac:dyDescent="0.25">
      <c r="C1268" t="s">
        <v>63</v>
      </c>
      <c r="E1268">
        <v>5.891</v>
      </c>
      <c r="F1268">
        <v>5.4969999999999999</v>
      </c>
      <c r="G1268">
        <v>5.6849999999999996</v>
      </c>
      <c r="H1268">
        <v>6.31</v>
      </c>
      <c r="I1268">
        <v>6.8390000000000004</v>
      </c>
      <c r="J1268">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x14ac:dyDescent="0.25">
      <c r="C1269" t="s">
        <v>827</v>
      </c>
      <c r="E1269">
        <v>19.047000000000001</v>
      </c>
      <c r="F1269">
        <v>17.561</v>
      </c>
      <c r="G1269">
        <v>19.201000000000001</v>
      </c>
      <c r="H1269">
        <v>21.318999999999999</v>
      </c>
      <c r="I1269">
        <v>22.24</v>
      </c>
      <c r="J1269">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x14ac:dyDescent="0.25">
      <c r="C1270" t="s">
        <v>828</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x14ac:dyDescent="0.25">
      <c r="C1271" t="s">
        <v>825</v>
      </c>
      <c r="E1271">
        <v>24.95</v>
      </c>
      <c r="F1271">
        <v>23.067</v>
      </c>
      <c r="G1271">
        <v>24.896999999999998</v>
      </c>
      <c r="H1271">
        <v>27.64</v>
      </c>
      <c r="I1271">
        <v>29.09</v>
      </c>
      <c r="J1271">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x14ac:dyDescent="0.25">
      <c r="C1272" t="s">
        <v>1032</v>
      </c>
    </row>
    <row r="1273" spans="3:36" x14ac:dyDescent="0.25">
      <c r="C1273" t="s">
        <v>1057</v>
      </c>
      <c r="E1273">
        <v>36.054000000000002</v>
      </c>
      <c r="F1273">
        <v>32.549999999999997</v>
      </c>
      <c r="G1273">
        <v>34.21</v>
      </c>
      <c r="H1273">
        <v>37.875</v>
      </c>
      <c r="I1273">
        <v>40.975000000000001</v>
      </c>
      <c r="J1273">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x14ac:dyDescent="0.25">
      <c r="C1274" t="s">
        <v>926</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x14ac:dyDescent="0.25">
      <c r="C1276" t="s">
        <v>860</v>
      </c>
      <c r="E1276">
        <v>29.228000000000002</v>
      </c>
      <c r="F1276">
        <v>22.193999999999999</v>
      </c>
      <c r="G1276">
        <v>31.991</v>
      </c>
      <c r="H1276">
        <v>32.058</v>
      </c>
      <c r="I1276">
        <v>27.288</v>
      </c>
      <c r="J1276">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x14ac:dyDescent="0.25">
      <c r="C1277" t="s">
        <v>828</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927</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9</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830</v>
      </c>
      <c r="E1280">
        <v>32.908000000000001</v>
      </c>
      <c r="F1280">
        <v>33.210999999999999</v>
      </c>
      <c r="G1280">
        <v>25.218</v>
      </c>
      <c r="H1280">
        <v>26.123000000000001</v>
      </c>
      <c r="I1280">
        <v>22.588999999999999</v>
      </c>
      <c r="J1280">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x14ac:dyDescent="0.25">
      <c r="C1281" t="s">
        <v>825</v>
      </c>
      <c r="E1281">
        <v>98.263999999999996</v>
      </c>
      <c r="F1281">
        <v>88.024000000000001</v>
      </c>
      <c r="G1281">
        <v>91.489000000000004</v>
      </c>
      <c r="H1281">
        <v>96.123999999999995</v>
      </c>
      <c r="I1281">
        <v>90.921000000000006</v>
      </c>
      <c r="J1281">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x14ac:dyDescent="0.25">
      <c r="C1282" t="s">
        <v>1058</v>
      </c>
    </row>
    <row r="1283" spans="3:36" x14ac:dyDescent="0.25">
      <c r="C1283" t="s">
        <v>63</v>
      </c>
      <c r="E1283">
        <v>163.02099999999999</v>
      </c>
      <c r="F1283">
        <v>152.11099999999999</v>
      </c>
      <c r="G1283">
        <v>157.32300000000001</v>
      </c>
      <c r="H1283">
        <v>174.60499999999999</v>
      </c>
      <c r="I1283">
        <v>189.25</v>
      </c>
      <c r="J1283">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x14ac:dyDescent="0.25">
      <c r="C1284" t="s">
        <v>827</v>
      </c>
      <c r="E1284">
        <v>112.27200000000001</v>
      </c>
      <c r="F1284">
        <v>102.455</v>
      </c>
      <c r="G1284">
        <v>112.57</v>
      </c>
      <c r="H1284">
        <v>125.349</v>
      </c>
      <c r="I1284">
        <v>130.733</v>
      </c>
      <c r="J1284">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x14ac:dyDescent="0.25">
      <c r="C1285" t="s">
        <v>3</v>
      </c>
      <c r="E1285">
        <v>2.339</v>
      </c>
      <c r="F1285">
        <v>2.153</v>
      </c>
      <c r="G1285">
        <v>2.2189999999999999</v>
      </c>
      <c r="H1285">
        <v>2.2909999999999999</v>
      </c>
      <c r="I1285">
        <v>2.5419999999999998</v>
      </c>
      <c r="J1285">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x14ac:dyDescent="0.25">
      <c r="C1286" t="s">
        <v>831</v>
      </c>
      <c r="E1286">
        <v>144.161</v>
      </c>
      <c r="F1286">
        <v>133.298</v>
      </c>
      <c r="G1286">
        <v>139.27799999999999</v>
      </c>
      <c r="H1286">
        <v>152.51300000000001</v>
      </c>
      <c r="I1286">
        <v>164.678</v>
      </c>
      <c r="J1286">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x14ac:dyDescent="0.25">
      <c r="C1287" t="s">
        <v>828</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x14ac:dyDescent="0.25">
      <c r="C1288" t="s">
        <v>829</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x14ac:dyDescent="0.25">
      <c r="C1289" t="s">
        <v>1057</v>
      </c>
      <c r="E1289">
        <v>36.054000000000002</v>
      </c>
      <c r="F1289">
        <v>32.549999999999997</v>
      </c>
      <c r="G1289">
        <v>34.21</v>
      </c>
      <c r="H1289">
        <v>37.875</v>
      </c>
      <c r="I1289">
        <v>40.975000000000001</v>
      </c>
      <c r="J1289">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x14ac:dyDescent="0.25">
      <c r="C1290" t="s">
        <v>926</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860</v>
      </c>
      <c r="E1291">
        <v>29.228000000000002</v>
      </c>
      <c r="F1291">
        <v>22.193999999999999</v>
      </c>
      <c r="G1291">
        <v>31.991</v>
      </c>
      <c r="H1291">
        <v>32.058</v>
      </c>
      <c r="I1291">
        <v>27.288</v>
      </c>
      <c r="J1291">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x14ac:dyDescent="0.25">
      <c r="C1292" t="s">
        <v>927</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9</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830</v>
      </c>
      <c r="E1294">
        <v>32.908000000000001</v>
      </c>
      <c r="F1294">
        <v>33.210999999999999</v>
      </c>
      <c r="G1294">
        <v>25.218</v>
      </c>
      <c r="H1294">
        <v>26.123000000000001</v>
      </c>
      <c r="I1294">
        <v>22.588999999999999</v>
      </c>
      <c r="J1294">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x14ac:dyDescent="0.25">
      <c r="C1295" t="s">
        <v>825</v>
      </c>
      <c r="E1295">
        <v>520.02300000000002</v>
      </c>
      <c r="F1295">
        <v>478.005</v>
      </c>
      <c r="G1295">
        <v>502.84399999999999</v>
      </c>
      <c r="H1295">
        <v>550.85900000000004</v>
      </c>
      <c r="I1295">
        <v>578.101</v>
      </c>
      <c r="J1295">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x14ac:dyDescent="0.25">
      <c r="C1296" t="s">
        <v>982</v>
      </c>
    </row>
    <row r="1297" spans="3:36" x14ac:dyDescent="0.25">
      <c r="C1297" t="s">
        <v>1059</v>
      </c>
    </row>
    <row r="1298" spans="3:36" x14ac:dyDescent="0.25">
      <c r="C1298" t="s">
        <v>1027</v>
      </c>
    </row>
    <row r="1299" spans="3:36" x14ac:dyDescent="0.25">
      <c r="C1299" t="s">
        <v>63</v>
      </c>
      <c r="E1299">
        <v>3.8660000000000001</v>
      </c>
      <c r="F1299">
        <v>3.5270000000000001</v>
      </c>
      <c r="G1299">
        <v>3.5409999999999999</v>
      </c>
      <c r="H1299">
        <v>3.3580000000000001</v>
      </c>
      <c r="I1299">
        <v>3.282</v>
      </c>
      <c r="J1299">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x14ac:dyDescent="0.25">
      <c r="C1300" t="s">
        <v>827</v>
      </c>
      <c r="E1300">
        <v>399.55200000000002</v>
      </c>
      <c r="F1300">
        <v>361.35599999999999</v>
      </c>
      <c r="G1300">
        <v>382.43</v>
      </c>
      <c r="H1300">
        <v>362.05</v>
      </c>
      <c r="I1300">
        <v>340.375</v>
      </c>
      <c r="J1300">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x14ac:dyDescent="0.2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x14ac:dyDescent="0.25">
      <c r="C1302" t="s">
        <v>828</v>
      </c>
      <c r="E1302">
        <v>6.2E-2</v>
      </c>
      <c r="F1302">
        <v>4.9000000000000002E-2</v>
      </c>
      <c r="G1302">
        <v>5.6000000000000001E-2</v>
      </c>
      <c r="H1302">
        <v>5.5E-2</v>
      </c>
      <c r="I1302">
        <v>5.2999999999999999E-2</v>
      </c>
      <c r="J1302">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x14ac:dyDescent="0.25">
      <c r="C1303" t="s">
        <v>829</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x14ac:dyDescent="0.25">
      <c r="C1304" t="s">
        <v>831</v>
      </c>
      <c r="E1304">
        <v>686.077</v>
      </c>
      <c r="F1304">
        <v>619.43899999999996</v>
      </c>
      <c r="G1304">
        <v>628.41499999999996</v>
      </c>
      <c r="H1304">
        <v>587.73</v>
      </c>
      <c r="I1304">
        <v>571.95600000000002</v>
      </c>
      <c r="J1304">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x14ac:dyDescent="0.25">
      <c r="C1305" t="s">
        <v>825</v>
      </c>
      <c r="E1305">
        <v>1089.6659999999999</v>
      </c>
      <c r="F1305">
        <v>984.46600000000001</v>
      </c>
      <c r="G1305">
        <v>1014.533</v>
      </c>
      <c r="H1305">
        <v>953.30100000000004</v>
      </c>
      <c r="I1305">
        <v>915.76800000000003</v>
      </c>
      <c r="J1305">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x14ac:dyDescent="0.25">
      <c r="C1306" t="s">
        <v>1028</v>
      </c>
    </row>
    <row r="1307" spans="3:36" x14ac:dyDescent="0.25">
      <c r="C1307" t="s">
        <v>63</v>
      </c>
      <c r="E1307">
        <v>18.361000000000001</v>
      </c>
      <c r="F1307">
        <v>16.753</v>
      </c>
      <c r="G1307">
        <v>16.821000000000002</v>
      </c>
      <c r="H1307">
        <v>15.95</v>
      </c>
      <c r="I1307">
        <v>15.59</v>
      </c>
      <c r="J130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x14ac:dyDescent="0.25">
      <c r="C1308" t="s">
        <v>827</v>
      </c>
      <c r="E1308">
        <v>6.008</v>
      </c>
      <c r="F1308">
        <v>5.44</v>
      </c>
      <c r="G1308">
        <v>5.7560000000000002</v>
      </c>
      <c r="H1308">
        <v>5.4539999999999997</v>
      </c>
      <c r="I1308">
        <v>5.1280000000000001</v>
      </c>
      <c r="J1308">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x14ac:dyDescent="0.25">
      <c r="C1309" t="s">
        <v>825</v>
      </c>
      <c r="E1309">
        <v>24.369</v>
      </c>
      <c r="F1309">
        <v>22.193000000000001</v>
      </c>
      <c r="G1309">
        <v>22.577000000000002</v>
      </c>
      <c r="H1309">
        <v>21.405000000000001</v>
      </c>
      <c r="I1309">
        <v>20.718</v>
      </c>
      <c r="J1309">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x14ac:dyDescent="0.25">
      <c r="C1310" t="s">
        <v>1029</v>
      </c>
    </row>
    <row r="1311" spans="3:36" x14ac:dyDescent="0.25">
      <c r="C1311" t="s">
        <v>63</v>
      </c>
      <c r="E1311">
        <v>86.007999999999996</v>
      </c>
      <c r="F1311">
        <v>78.474999999999994</v>
      </c>
      <c r="G1311">
        <v>78.795000000000002</v>
      </c>
      <c r="H1311">
        <v>74.715999999999994</v>
      </c>
      <c r="I1311">
        <v>73.028000000000006</v>
      </c>
      <c r="J1311">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x14ac:dyDescent="0.25">
      <c r="C1312" t="s">
        <v>827</v>
      </c>
      <c r="E1312">
        <v>14.797000000000001</v>
      </c>
      <c r="F1312">
        <v>13.398999999999999</v>
      </c>
      <c r="G1312">
        <v>14.176</v>
      </c>
      <c r="H1312">
        <v>13.432</v>
      </c>
      <c r="I1312">
        <v>12.628</v>
      </c>
      <c r="J1312">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x14ac:dyDescent="0.25">
      <c r="C1313" t="s">
        <v>828</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x14ac:dyDescent="0.25">
      <c r="C1314" t="s">
        <v>829</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x14ac:dyDescent="0.25">
      <c r="C1315" t="s">
        <v>825</v>
      </c>
      <c r="E1315">
        <v>100.864</v>
      </c>
      <c r="F1315">
        <v>91.921000000000006</v>
      </c>
      <c r="G1315">
        <v>93.019000000000005</v>
      </c>
      <c r="H1315">
        <v>88.212000000000003</v>
      </c>
      <c r="I1315">
        <v>85.715000000000003</v>
      </c>
      <c r="J1315">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x14ac:dyDescent="0.25">
      <c r="C1316" t="s">
        <v>1030</v>
      </c>
    </row>
    <row r="1317" spans="3:36" x14ac:dyDescent="0.25">
      <c r="C1317" t="s">
        <v>63</v>
      </c>
      <c r="E1317">
        <v>2.9119999999999999</v>
      </c>
      <c r="F1317">
        <v>2.657</v>
      </c>
      <c r="G1317">
        <v>2.6680000000000001</v>
      </c>
      <c r="H1317">
        <v>2.5299999999999998</v>
      </c>
      <c r="I1317">
        <v>2.4729999999999999</v>
      </c>
      <c r="J131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x14ac:dyDescent="0.25">
      <c r="C1318" t="s">
        <v>827</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828</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829</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825</v>
      </c>
      <c r="E1322">
        <v>2.9119999999999999</v>
      </c>
      <c r="F1322">
        <v>2.657</v>
      </c>
      <c r="G1322">
        <v>2.6680000000000001</v>
      </c>
      <c r="H1322">
        <v>2.5299999999999998</v>
      </c>
      <c r="I1322">
        <v>2.4729999999999999</v>
      </c>
      <c r="J1322">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x14ac:dyDescent="0.25">
      <c r="C1323" t="s">
        <v>1031</v>
      </c>
    </row>
    <row r="1324" spans="3:36" x14ac:dyDescent="0.25">
      <c r="C1324" t="s">
        <v>63</v>
      </c>
      <c r="E1324">
        <v>1.0249999999999999</v>
      </c>
      <c r="F1324">
        <v>0.93500000000000005</v>
      </c>
      <c r="G1324">
        <v>0.93899999999999995</v>
      </c>
      <c r="H1324">
        <v>0.89</v>
      </c>
      <c r="I1324">
        <v>0.87</v>
      </c>
      <c r="J1324">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x14ac:dyDescent="0.25">
      <c r="C1325" t="s">
        <v>827</v>
      </c>
      <c r="E1325">
        <v>83.518000000000001</v>
      </c>
      <c r="F1325">
        <v>75.63</v>
      </c>
      <c r="G1325">
        <v>80.013999999999996</v>
      </c>
      <c r="H1325">
        <v>75.813999999999993</v>
      </c>
      <c r="I1325">
        <v>71.274000000000001</v>
      </c>
      <c r="J1325">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x14ac:dyDescent="0.25">
      <c r="C1326" t="s">
        <v>3</v>
      </c>
      <c r="E1326">
        <v>5.7549999999999999</v>
      </c>
      <c r="F1326">
        <v>5.2009999999999996</v>
      </c>
      <c r="G1326">
        <v>5.165</v>
      </c>
      <c r="H1326">
        <v>4.5709999999999997</v>
      </c>
      <c r="I1326">
        <v>4.5979999999999999</v>
      </c>
      <c r="J1326">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x14ac:dyDescent="0.25">
      <c r="C1327" t="s">
        <v>828</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x14ac:dyDescent="0.25">
      <c r="C1328" t="s">
        <v>825</v>
      </c>
      <c r="E1328">
        <v>90.332999999999998</v>
      </c>
      <c r="F1328">
        <v>81.793999999999997</v>
      </c>
      <c r="G1328">
        <v>86.147999999999996</v>
      </c>
      <c r="H1328">
        <v>81.305999999999997</v>
      </c>
      <c r="I1328">
        <v>76.772000000000006</v>
      </c>
      <c r="J1328">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x14ac:dyDescent="0.25">
      <c r="C1329" t="s">
        <v>1032</v>
      </c>
    </row>
    <row r="1330" spans="3:36" x14ac:dyDescent="0.25">
      <c r="C1330" t="s">
        <v>1057</v>
      </c>
      <c r="E1330">
        <v>63.301000000000002</v>
      </c>
      <c r="F1330">
        <v>57.005000000000003</v>
      </c>
      <c r="G1330">
        <v>58.311</v>
      </c>
      <c r="H1330">
        <v>54.475000000000001</v>
      </c>
      <c r="I1330">
        <v>52.969000000000001</v>
      </c>
      <c r="J1330">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x14ac:dyDescent="0.25">
      <c r="C1331" t="s">
        <v>926</v>
      </c>
      <c r="E1331">
        <v>197.6</v>
      </c>
      <c r="F1331">
        <v>201.1</v>
      </c>
      <c r="G1331">
        <v>213.6</v>
      </c>
      <c r="H1331">
        <v>247.2</v>
      </c>
      <c r="I1331">
        <v>249.6</v>
      </c>
      <c r="J1331">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x14ac:dyDescent="0.25">
      <c r="C1332" t="s">
        <v>3</v>
      </c>
      <c r="E1332">
        <v>10.092000000000001</v>
      </c>
      <c r="F1332">
        <v>8.9830000000000005</v>
      </c>
      <c r="G1332">
        <v>8.9350000000000005</v>
      </c>
      <c r="H1332">
        <v>7.7469999999999999</v>
      </c>
      <c r="I1332">
        <v>7.694</v>
      </c>
      <c r="J1332">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x14ac:dyDescent="0.25">
      <c r="C1333" t="s">
        <v>927</v>
      </c>
      <c r="E1333">
        <v>1648.4839999999999</v>
      </c>
      <c r="F1333">
        <v>1690.6489999999999</v>
      </c>
      <c r="G1333">
        <v>1893.096</v>
      </c>
      <c r="H1333">
        <v>1635.731</v>
      </c>
      <c r="I1333">
        <v>1732.586</v>
      </c>
      <c r="J1333">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x14ac:dyDescent="0.25">
      <c r="C1334" t="s">
        <v>9</v>
      </c>
      <c r="E1334">
        <v>605.52300000000002</v>
      </c>
      <c r="F1334">
        <v>547.79999999999995</v>
      </c>
      <c r="G1334">
        <v>549.54</v>
      </c>
      <c r="H1334">
        <v>376.14600000000002</v>
      </c>
      <c r="I1334">
        <v>374.00200000000001</v>
      </c>
      <c r="J1334">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x14ac:dyDescent="0.25">
      <c r="C1335" t="s">
        <v>830</v>
      </c>
      <c r="E1335">
        <v>121.791</v>
      </c>
      <c r="F1335">
        <v>120.03700000000001</v>
      </c>
      <c r="G1335">
        <v>88.320999999999998</v>
      </c>
      <c r="H1335">
        <v>77.721000000000004</v>
      </c>
      <c r="I1335">
        <v>60.475000000000001</v>
      </c>
      <c r="J1335">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x14ac:dyDescent="0.25">
      <c r="C1336" t="s">
        <v>825</v>
      </c>
      <c r="E1336">
        <v>2646.7919999999999</v>
      </c>
      <c r="F1336">
        <v>2625.5740000000001</v>
      </c>
      <c r="G1336">
        <v>2811.8040000000001</v>
      </c>
      <c r="H1336">
        <v>2399.0189999999998</v>
      </c>
      <c r="I1336">
        <v>2477.3270000000002</v>
      </c>
      <c r="J1336">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x14ac:dyDescent="0.25">
      <c r="C1337" t="s">
        <v>1060</v>
      </c>
    </row>
    <row r="1338" spans="3:36" x14ac:dyDescent="0.25">
      <c r="C1338" t="s">
        <v>63</v>
      </c>
      <c r="E1338">
        <v>112.17100000000001</v>
      </c>
      <c r="F1338">
        <v>102.34699999999999</v>
      </c>
      <c r="G1338">
        <v>102.765</v>
      </c>
      <c r="H1338">
        <v>97.444000000000003</v>
      </c>
      <c r="I1338">
        <v>95.242999999999995</v>
      </c>
      <c r="J1338">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x14ac:dyDescent="0.25">
      <c r="C1339" t="s">
        <v>827</v>
      </c>
      <c r="E1339">
        <v>503.875</v>
      </c>
      <c r="F1339">
        <v>455.82499999999999</v>
      </c>
      <c r="G1339">
        <v>482.375</v>
      </c>
      <c r="H1339">
        <v>456.75099999999998</v>
      </c>
      <c r="I1339">
        <v>429.404</v>
      </c>
      <c r="J1339">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x14ac:dyDescent="0.25">
      <c r="C1340" t="s">
        <v>3</v>
      </c>
      <c r="E1340">
        <v>15.92</v>
      </c>
      <c r="F1340">
        <v>14.25</v>
      </c>
      <c r="G1340">
        <v>14.164999999999999</v>
      </c>
      <c r="H1340">
        <v>12.375</v>
      </c>
      <c r="I1340">
        <v>12.35</v>
      </c>
      <c r="J1340">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x14ac:dyDescent="0.25">
      <c r="C1341" t="s">
        <v>828</v>
      </c>
      <c r="E1341">
        <v>0.129</v>
      </c>
      <c r="F1341">
        <v>0.10299999999999999</v>
      </c>
      <c r="G1341">
        <v>0.11700000000000001</v>
      </c>
      <c r="H1341">
        <v>0.11600000000000001</v>
      </c>
      <c r="I1341">
        <v>0.111</v>
      </c>
      <c r="J1341">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x14ac:dyDescent="0.25">
      <c r="C1342" t="s">
        <v>829</v>
      </c>
      <c r="E1342">
        <v>6.4000000000000001E-2</v>
      </c>
      <c r="F1342">
        <v>4.9000000000000002E-2</v>
      </c>
      <c r="G1342">
        <v>4.4999999999999998E-2</v>
      </c>
      <c r="H1342">
        <v>8.5000000000000006E-2</v>
      </c>
      <c r="I1342">
        <v>7.4999999999999997E-2</v>
      </c>
      <c r="J1342">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x14ac:dyDescent="0.25">
      <c r="C1343" t="s">
        <v>831</v>
      </c>
      <c r="E1343">
        <v>686.077</v>
      </c>
      <c r="F1343">
        <v>619.43899999999996</v>
      </c>
      <c r="G1343">
        <v>628.41499999999996</v>
      </c>
      <c r="H1343">
        <v>587.73</v>
      </c>
      <c r="I1343">
        <v>571.95600000000002</v>
      </c>
      <c r="J1343">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x14ac:dyDescent="0.25">
      <c r="C1344" t="s">
        <v>1057</v>
      </c>
      <c r="E1344">
        <v>63.301000000000002</v>
      </c>
      <c r="F1344">
        <v>57.005000000000003</v>
      </c>
      <c r="G1344">
        <v>58.311</v>
      </c>
      <c r="H1344">
        <v>54.475000000000001</v>
      </c>
      <c r="I1344">
        <v>52.969000000000001</v>
      </c>
      <c r="J1344">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x14ac:dyDescent="0.25">
      <c r="C1345" t="s">
        <v>926</v>
      </c>
      <c r="E1345">
        <v>197.6</v>
      </c>
      <c r="F1345">
        <v>201.1</v>
      </c>
      <c r="G1345">
        <v>213.6</v>
      </c>
      <c r="H1345">
        <v>247.2</v>
      </c>
      <c r="I1345">
        <v>249.6</v>
      </c>
      <c r="J1345">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x14ac:dyDescent="0.25">
      <c r="C1346" t="s">
        <v>927</v>
      </c>
      <c r="E1346">
        <v>1648.4839999999999</v>
      </c>
      <c r="F1346">
        <v>1690.6489999999999</v>
      </c>
      <c r="G1346">
        <v>1893.096</v>
      </c>
      <c r="H1346">
        <v>1635.731</v>
      </c>
      <c r="I1346">
        <v>1732.586</v>
      </c>
      <c r="J1346">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x14ac:dyDescent="0.25">
      <c r="C1347" t="s">
        <v>9</v>
      </c>
      <c r="E1347">
        <v>605.52300000000002</v>
      </c>
      <c r="F1347">
        <v>547.79999999999995</v>
      </c>
      <c r="G1347">
        <v>549.54</v>
      </c>
      <c r="H1347">
        <v>376.14600000000002</v>
      </c>
      <c r="I1347">
        <v>374.00200000000001</v>
      </c>
      <c r="J134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x14ac:dyDescent="0.25">
      <c r="C1348" t="s">
        <v>830</v>
      </c>
      <c r="E1348">
        <v>121.791</v>
      </c>
      <c r="F1348">
        <v>120.03700000000001</v>
      </c>
      <c r="G1348">
        <v>88.320999999999998</v>
      </c>
      <c r="H1348">
        <v>77.721000000000004</v>
      </c>
      <c r="I1348">
        <v>60.475000000000001</v>
      </c>
      <c r="J1348">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x14ac:dyDescent="0.25">
      <c r="C1349" t="s">
        <v>825</v>
      </c>
      <c r="E1349">
        <v>3954.9360000000001</v>
      </c>
      <c r="F1349">
        <v>3808.6039999999998</v>
      </c>
      <c r="G1349">
        <v>4030.75</v>
      </c>
      <c r="H1349">
        <v>3545.7719999999999</v>
      </c>
      <c r="I1349">
        <v>3578.7710000000002</v>
      </c>
      <c r="J1349">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x14ac:dyDescent="0.25">
      <c r="C1350" t="s">
        <v>982</v>
      </c>
    </row>
    <row r="1351" spans="3:36" x14ac:dyDescent="0.25">
      <c r="C1351" t="s">
        <v>1061</v>
      </c>
    </row>
    <row r="1352" spans="3:36" x14ac:dyDescent="0.25">
      <c r="C1352" t="s">
        <v>1027</v>
      </c>
    </row>
    <row r="1353" spans="3:36" x14ac:dyDescent="0.25">
      <c r="C1353" t="s">
        <v>63</v>
      </c>
      <c r="E1353">
        <v>2.9809999999999999</v>
      </c>
      <c r="F1353">
        <v>2.8420000000000001</v>
      </c>
      <c r="G1353">
        <v>2.681</v>
      </c>
      <c r="H1353">
        <v>2.8759999999999999</v>
      </c>
      <c r="I1353">
        <v>2.9009999999999998</v>
      </c>
      <c r="J1353">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x14ac:dyDescent="0.25">
      <c r="C1354" t="s">
        <v>827</v>
      </c>
      <c r="E1354">
        <v>86.141000000000005</v>
      </c>
      <c r="F1354">
        <v>80.697999999999993</v>
      </c>
      <c r="G1354">
        <v>80.608999999999995</v>
      </c>
      <c r="H1354">
        <v>86.581000000000003</v>
      </c>
      <c r="I1354">
        <v>83.912999999999997</v>
      </c>
      <c r="J1354">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x14ac:dyDescent="0.25">
      <c r="C1355" t="s">
        <v>828</v>
      </c>
      <c r="E1355">
        <v>3.1E-2</v>
      </c>
      <c r="F1355">
        <v>2.7E-2</v>
      </c>
      <c r="G1355">
        <v>2.8000000000000001E-2</v>
      </c>
      <c r="H1355">
        <v>3.1E-2</v>
      </c>
      <c r="I1355">
        <v>3.1E-2</v>
      </c>
      <c r="J1355">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x14ac:dyDescent="0.25">
      <c r="C1356" t="s">
        <v>831</v>
      </c>
      <c r="E1356">
        <v>286.61399999999998</v>
      </c>
      <c r="F1356">
        <v>270.36799999999999</v>
      </c>
      <c r="G1356">
        <v>257.66000000000003</v>
      </c>
      <c r="H1356">
        <v>272.43099999999998</v>
      </c>
      <c r="I1356">
        <v>273.27600000000001</v>
      </c>
      <c r="J1356">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x14ac:dyDescent="0.25">
      <c r="C1357" t="s">
        <v>825</v>
      </c>
      <c r="E1357">
        <v>375.767</v>
      </c>
      <c r="F1357">
        <v>353.93400000000003</v>
      </c>
      <c r="G1357">
        <v>340.97800000000001</v>
      </c>
      <c r="H1357">
        <v>361.92</v>
      </c>
      <c r="I1357">
        <v>360.12</v>
      </c>
      <c r="J135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x14ac:dyDescent="0.25">
      <c r="C1358" t="s">
        <v>1028</v>
      </c>
    </row>
    <row r="1359" spans="3:36" x14ac:dyDescent="0.25">
      <c r="C1359" t="s">
        <v>63</v>
      </c>
      <c r="E1359">
        <v>5.8959999999999999</v>
      </c>
      <c r="F1359">
        <v>5.6210000000000004</v>
      </c>
      <c r="G1359">
        <v>5.3040000000000003</v>
      </c>
      <c r="H1359">
        <v>5.6890000000000001</v>
      </c>
      <c r="I1359">
        <v>5.7370000000000001</v>
      </c>
      <c r="J1359">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x14ac:dyDescent="0.25">
      <c r="C1360" t="s">
        <v>827</v>
      </c>
      <c r="E1360">
        <v>1.052</v>
      </c>
      <c r="F1360">
        <v>0.98799999999999999</v>
      </c>
      <c r="G1360">
        <v>0.98499999999999999</v>
      </c>
      <c r="H1360">
        <v>1.0580000000000001</v>
      </c>
      <c r="I1360">
        <v>1.0249999999999999</v>
      </c>
      <c r="J1360">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x14ac:dyDescent="0.25">
      <c r="C1361" t="s">
        <v>825</v>
      </c>
      <c r="E1361">
        <v>6.9480000000000004</v>
      </c>
      <c r="F1361">
        <v>6.609</v>
      </c>
      <c r="G1361">
        <v>6.2889999999999997</v>
      </c>
      <c r="H1361">
        <v>6.7460000000000004</v>
      </c>
      <c r="I1361">
        <v>6.7619999999999996</v>
      </c>
      <c r="J1361">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x14ac:dyDescent="0.25">
      <c r="C1362" t="s">
        <v>1029</v>
      </c>
    </row>
    <row r="1363" spans="3:36" x14ac:dyDescent="0.25">
      <c r="C1363" t="s">
        <v>63</v>
      </c>
      <c r="E1363">
        <v>45.201999999999998</v>
      </c>
      <c r="F1363">
        <v>43.095999999999997</v>
      </c>
      <c r="G1363">
        <v>40.658999999999999</v>
      </c>
      <c r="H1363">
        <v>43.610999999999997</v>
      </c>
      <c r="I1363">
        <v>43.984999999999999</v>
      </c>
      <c r="J1363">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x14ac:dyDescent="0.25">
      <c r="C1364" t="s">
        <v>827</v>
      </c>
      <c r="E1364">
        <v>4.1059999999999999</v>
      </c>
      <c r="F1364">
        <v>3.8580000000000001</v>
      </c>
      <c r="G1364">
        <v>3.8479999999999999</v>
      </c>
      <c r="H1364">
        <v>4.13</v>
      </c>
      <c r="I1364">
        <v>4.0010000000000003</v>
      </c>
      <c r="J1364">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x14ac:dyDescent="0.25">
      <c r="C1365" t="s">
        <v>828</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x14ac:dyDescent="0.25">
      <c r="C1366" t="s">
        <v>829</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x14ac:dyDescent="0.25">
      <c r="C1367" t="s">
        <v>825</v>
      </c>
      <c r="E1367">
        <v>49.365000000000002</v>
      </c>
      <c r="F1367">
        <v>47</v>
      </c>
      <c r="G1367">
        <v>44.55</v>
      </c>
      <c r="H1367">
        <v>47.807000000000002</v>
      </c>
      <c r="I1367">
        <v>48.048999999999999</v>
      </c>
      <c r="J136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x14ac:dyDescent="0.25">
      <c r="C1368" t="s">
        <v>1030</v>
      </c>
    </row>
    <row r="1369" spans="3:36" x14ac:dyDescent="0.25">
      <c r="C1369" t="s">
        <v>63</v>
      </c>
      <c r="E1369">
        <v>6.944</v>
      </c>
      <c r="F1369">
        <v>6.62</v>
      </c>
      <c r="G1369">
        <v>6.2460000000000004</v>
      </c>
      <c r="H1369">
        <v>6.6989999999999998</v>
      </c>
      <c r="I1369">
        <v>6.7569999999999997</v>
      </c>
      <c r="J1369">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x14ac:dyDescent="0.25">
      <c r="C1370" t="s">
        <v>827</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828</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829</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825</v>
      </c>
      <c r="E1373">
        <v>6.944</v>
      </c>
      <c r="F1373">
        <v>6.62</v>
      </c>
      <c r="G1373">
        <v>6.2460000000000004</v>
      </c>
      <c r="H1373">
        <v>6.6989999999999998</v>
      </c>
      <c r="I1373">
        <v>6.7569999999999997</v>
      </c>
      <c r="J1373">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x14ac:dyDescent="0.25">
      <c r="C1374" t="s">
        <v>1031</v>
      </c>
    </row>
    <row r="1375" spans="3:36" x14ac:dyDescent="0.25">
      <c r="C1375" t="s">
        <v>63</v>
      </c>
      <c r="E1375">
        <v>1.022</v>
      </c>
      <c r="F1375">
        <v>0.97499999999999998</v>
      </c>
      <c r="G1375">
        <v>0.92</v>
      </c>
      <c r="H1375">
        <v>0.98599999999999999</v>
      </c>
      <c r="I1375">
        <v>0.995</v>
      </c>
      <c r="J1375">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x14ac:dyDescent="0.25">
      <c r="C1376" t="s">
        <v>827</v>
      </c>
      <c r="E1376">
        <v>43.262</v>
      </c>
      <c r="F1376">
        <v>40.648000000000003</v>
      </c>
      <c r="G1376">
        <v>40.543999999999997</v>
      </c>
      <c r="H1376">
        <v>43.515000000000001</v>
      </c>
      <c r="I1376">
        <v>42.16</v>
      </c>
      <c r="J1376">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x14ac:dyDescent="0.25">
      <c r="C1377" t="s">
        <v>828</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x14ac:dyDescent="0.25">
      <c r="C1378" t="s">
        <v>825</v>
      </c>
      <c r="E1378">
        <v>44.308</v>
      </c>
      <c r="F1378">
        <v>41.643000000000001</v>
      </c>
      <c r="G1378">
        <v>41.484999999999999</v>
      </c>
      <c r="H1378">
        <v>44.524999999999999</v>
      </c>
      <c r="I1378">
        <v>43.177999999999997</v>
      </c>
      <c r="J1378">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x14ac:dyDescent="0.25">
      <c r="C1379" t="s">
        <v>1032</v>
      </c>
    </row>
    <row r="1380" spans="3:36" x14ac:dyDescent="0.25">
      <c r="C1380" t="s">
        <v>1057</v>
      </c>
      <c r="E1380">
        <v>31.62</v>
      </c>
      <c r="F1380">
        <v>29.677</v>
      </c>
      <c r="G1380">
        <v>28.167000000000002</v>
      </c>
      <c r="H1380">
        <v>29.655999999999999</v>
      </c>
      <c r="I1380">
        <v>29.524999999999999</v>
      </c>
      <c r="J1380">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x14ac:dyDescent="0.25">
      <c r="C1381" t="s">
        <v>926</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927</v>
      </c>
      <c r="E1382">
        <v>1327.115</v>
      </c>
      <c r="F1382">
        <v>1418.3510000000001</v>
      </c>
      <c r="G1382">
        <v>1477.403</v>
      </c>
      <c r="H1382">
        <v>1436.769</v>
      </c>
      <c r="I1382">
        <v>1559.2139999999999</v>
      </c>
      <c r="J1382">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x14ac:dyDescent="0.25">
      <c r="C1383" t="s">
        <v>9</v>
      </c>
      <c r="E1383">
        <v>25.257000000000001</v>
      </c>
      <c r="F1383">
        <v>23.818000000000001</v>
      </c>
      <c r="G1383">
        <v>22.172000000000001</v>
      </c>
      <c r="H1383">
        <v>17.102</v>
      </c>
      <c r="I1383">
        <v>17.41</v>
      </c>
      <c r="J1383">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x14ac:dyDescent="0.25">
      <c r="C1384" t="s">
        <v>830</v>
      </c>
      <c r="E1384">
        <v>50.152000000000001</v>
      </c>
      <c r="F1384">
        <v>51.594999999999999</v>
      </c>
      <c r="G1384">
        <v>35.679000000000002</v>
      </c>
      <c r="H1384">
        <v>35.598999999999997</v>
      </c>
      <c r="I1384">
        <v>28.545000000000002</v>
      </c>
      <c r="J1384">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x14ac:dyDescent="0.25">
      <c r="C1385" t="s">
        <v>825</v>
      </c>
      <c r="E1385">
        <v>1434.145</v>
      </c>
      <c r="F1385">
        <v>1523.441</v>
      </c>
      <c r="G1385">
        <v>1563.421</v>
      </c>
      <c r="H1385">
        <v>1519.126</v>
      </c>
      <c r="I1385">
        <v>1634.694</v>
      </c>
      <c r="J1385">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x14ac:dyDescent="0.25">
      <c r="C1386" t="s">
        <v>1062</v>
      </c>
    </row>
    <row r="1387" spans="3:36" x14ac:dyDescent="0.25">
      <c r="C1387" t="s">
        <v>63</v>
      </c>
      <c r="E1387">
        <v>62.045000000000002</v>
      </c>
      <c r="F1387">
        <v>59.154000000000003</v>
      </c>
      <c r="G1387">
        <v>55.808999999999997</v>
      </c>
      <c r="H1387">
        <v>59.860999999999997</v>
      </c>
      <c r="I1387">
        <v>60.375</v>
      </c>
      <c r="J138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x14ac:dyDescent="0.25">
      <c r="C1388" t="s">
        <v>827</v>
      </c>
      <c r="E1388">
        <v>134.56</v>
      </c>
      <c r="F1388">
        <v>126.19199999999999</v>
      </c>
      <c r="G1388">
        <v>125.98699999999999</v>
      </c>
      <c r="H1388">
        <v>135.28399999999999</v>
      </c>
      <c r="I1388">
        <v>131.09899999999999</v>
      </c>
      <c r="J1388">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x14ac:dyDescent="0.25">
      <c r="C1389" t="s">
        <v>828</v>
      </c>
      <c r="E1389">
        <v>8.1000000000000003E-2</v>
      </c>
      <c r="F1389">
        <v>6.9000000000000006E-2</v>
      </c>
      <c r="G1389">
        <v>7.2999999999999995E-2</v>
      </c>
      <c r="H1389">
        <v>8.1000000000000003E-2</v>
      </c>
      <c r="I1389">
        <v>0.08</v>
      </c>
      <c r="J1389">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x14ac:dyDescent="0.25">
      <c r="C1390" t="s">
        <v>831</v>
      </c>
      <c r="E1390">
        <v>286.61399999999998</v>
      </c>
      <c r="F1390">
        <v>270.36799999999999</v>
      </c>
      <c r="G1390">
        <v>257.66000000000003</v>
      </c>
      <c r="H1390">
        <v>272.43099999999998</v>
      </c>
      <c r="I1390">
        <v>273.27600000000001</v>
      </c>
      <c r="J1390">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x14ac:dyDescent="0.25">
      <c r="C1391" t="s">
        <v>829</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x14ac:dyDescent="0.25">
      <c r="C1392" t="s">
        <v>1057</v>
      </c>
      <c r="E1392">
        <v>31.62</v>
      </c>
      <c r="F1392">
        <v>29.677</v>
      </c>
      <c r="G1392">
        <v>28.167000000000002</v>
      </c>
      <c r="H1392">
        <v>29.655999999999999</v>
      </c>
      <c r="I1392">
        <v>29.524999999999999</v>
      </c>
      <c r="J1392">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x14ac:dyDescent="0.25">
      <c r="C1393" t="s">
        <v>926</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927</v>
      </c>
      <c r="E1394">
        <v>1327.115</v>
      </c>
      <c r="F1394">
        <v>1418.3510000000001</v>
      </c>
      <c r="G1394">
        <v>1477.403</v>
      </c>
      <c r="H1394">
        <v>1436.769</v>
      </c>
      <c r="I1394">
        <v>1559.2139999999999</v>
      </c>
      <c r="J1394">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x14ac:dyDescent="0.25">
      <c r="C1395" t="s">
        <v>9</v>
      </c>
      <c r="E1395">
        <v>25.257000000000001</v>
      </c>
      <c r="F1395">
        <v>23.818000000000001</v>
      </c>
      <c r="G1395">
        <v>22.172000000000001</v>
      </c>
      <c r="H1395">
        <v>17.102</v>
      </c>
      <c r="I1395">
        <v>17.41</v>
      </c>
      <c r="J1395">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x14ac:dyDescent="0.25">
      <c r="C1396" t="s">
        <v>830</v>
      </c>
      <c r="E1396">
        <v>50.152000000000001</v>
      </c>
      <c r="F1396">
        <v>51.594999999999999</v>
      </c>
      <c r="G1396">
        <v>35.679000000000002</v>
      </c>
      <c r="H1396">
        <v>35.598999999999997</v>
      </c>
      <c r="I1396">
        <v>28.545000000000002</v>
      </c>
      <c r="J1396">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x14ac:dyDescent="0.25">
      <c r="C1397" t="s">
        <v>825</v>
      </c>
      <c r="E1397">
        <v>1917.4760000000001</v>
      </c>
      <c r="F1397">
        <v>1979.2470000000001</v>
      </c>
      <c r="G1397">
        <v>2002.9690000000001</v>
      </c>
      <c r="H1397">
        <v>1986.8230000000001</v>
      </c>
      <c r="I1397">
        <v>2099.56</v>
      </c>
      <c r="J139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x14ac:dyDescent="0.25">
      <c r="C1398" t="s">
        <v>982</v>
      </c>
    </row>
    <row r="1399" spans="3:36" x14ac:dyDescent="0.25">
      <c r="C1399" t="s">
        <v>1063</v>
      </c>
    </row>
    <row r="1400" spans="3:36" x14ac:dyDescent="0.25">
      <c r="C1400" t="s">
        <v>1027</v>
      </c>
    </row>
    <row r="1401" spans="3:36" x14ac:dyDescent="0.25">
      <c r="C1401" t="s">
        <v>63</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x14ac:dyDescent="0.25">
      <c r="C1402" t="s">
        <v>827</v>
      </c>
      <c r="E1402">
        <v>119.09399999999999</v>
      </c>
      <c r="F1402">
        <v>127.107</v>
      </c>
      <c r="G1402">
        <v>132.17599999999999</v>
      </c>
      <c r="H1402">
        <v>115.52200000000001</v>
      </c>
      <c r="I1402">
        <v>110.35599999999999</v>
      </c>
      <c r="J1402">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x14ac:dyDescent="0.25">
      <c r="C1403" t="s">
        <v>831</v>
      </c>
      <c r="E1403">
        <v>45.75</v>
      </c>
      <c r="F1403">
        <v>49.445</v>
      </c>
      <c r="G1403">
        <v>49.057000000000002</v>
      </c>
      <c r="H1403">
        <v>42.136000000000003</v>
      </c>
      <c r="I1403">
        <v>41.652999999999999</v>
      </c>
      <c r="J1403">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x14ac:dyDescent="0.25">
      <c r="C1404" t="s">
        <v>825</v>
      </c>
      <c r="E1404">
        <v>164.91499999999999</v>
      </c>
      <c r="F1404">
        <v>176.62899999999999</v>
      </c>
      <c r="G1404">
        <v>181.30699999999999</v>
      </c>
      <c r="H1404">
        <v>157.72300000000001</v>
      </c>
      <c r="I1404">
        <v>152.07300000000001</v>
      </c>
      <c r="J1404">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x14ac:dyDescent="0.25">
      <c r="C1405" t="s">
        <v>1028</v>
      </c>
    </row>
    <row r="1406" spans="3:36" x14ac:dyDescent="0.25">
      <c r="C1406" t="s">
        <v>63</v>
      </c>
      <c r="E1406">
        <v>2.2389999999999999</v>
      </c>
      <c r="F1406">
        <v>2.448</v>
      </c>
      <c r="G1406">
        <v>2.4049999999999998</v>
      </c>
      <c r="H1406">
        <v>2.0960000000000001</v>
      </c>
      <c r="I1406">
        <v>2.081</v>
      </c>
      <c r="J1406">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x14ac:dyDescent="0.25">
      <c r="C1407" t="s">
        <v>1029</v>
      </c>
    </row>
    <row r="1408" spans="3:36" x14ac:dyDescent="0.25">
      <c r="C1408" t="s">
        <v>63</v>
      </c>
      <c r="E1408">
        <v>20.234000000000002</v>
      </c>
      <c r="F1408">
        <v>22.123000000000001</v>
      </c>
      <c r="G1408">
        <v>21.739000000000001</v>
      </c>
      <c r="H1408">
        <v>18.945</v>
      </c>
      <c r="I1408">
        <v>18.806999999999999</v>
      </c>
      <c r="J1408">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x14ac:dyDescent="0.25">
      <c r="C1409" t="s">
        <v>827</v>
      </c>
      <c r="E1409">
        <v>4.407</v>
      </c>
      <c r="F1409">
        <v>4.7469999999999999</v>
      </c>
      <c r="G1409">
        <v>4.9320000000000004</v>
      </c>
      <c r="H1409">
        <v>4.3</v>
      </c>
      <c r="I1409">
        <v>4.1079999999999997</v>
      </c>
      <c r="J1409">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x14ac:dyDescent="0.25">
      <c r="C1410" t="s">
        <v>828</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x14ac:dyDescent="0.25">
      <c r="C1411" t="s">
        <v>829</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x14ac:dyDescent="0.25">
      <c r="C1412" t="s">
        <v>825</v>
      </c>
      <c r="E1412">
        <v>24.684000000000001</v>
      </c>
      <c r="F1412">
        <v>26.908999999999999</v>
      </c>
      <c r="G1412">
        <v>26.709</v>
      </c>
      <c r="H1412">
        <v>23.292999999999999</v>
      </c>
      <c r="I1412">
        <v>22.959</v>
      </c>
      <c r="J1412">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x14ac:dyDescent="0.25">
      <c r="C1413" t="s">
        <v>1030</v>
      </c>
    </row>
    <row r="1414" spans="3:36" x14ac:dyDescent="0.25">
      <c r="C1414" t="s">
        <v>63</v>
      </c>
      <c r="E1414">
        <v>3.5999999999999997E-2</v>
      </c>
      <c r="F1414">
        <v>3.9E-2</v>
      </c>
      <c r="G1414">
        <v>3.7999999999999999E-2</v>
      </c>
      <c r="H1414">
        <v>3.3000000000000002E-2</v>
      </c>
      <c r="I1414">
        <v>3.3000000000000002E-2</v>
      </c>
      <c r="J1414">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x14ac:dyDescent="0.25">
      <c r="C1415" t="s">
        <v>827</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828</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829</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825</v>
      </c>
      <c r="E1418">
        <v>3.5999999999999997E-2</v>
      </c>
      <c r="F1418">
        <v>3.9E-2</v>
      </c>
      <c r="G1418">
        <v>3.7999999999999999E-2</v>
      </c>
      <c r="H1418">
        <v>3.3000000000000002E-2</v>
      </c>
      <c r="I1418">
        <v>3.3000000000000002E-2</v>
      </c>
      <c r="J1418">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x14ac:dyDescent="0.25">
      <c r="C1419" t="s">
        <v>1031</v>
      </c>
    </row>
    <row r="1420" spans="3:36" x14ac:dyDescent="0.25">
      <c r="C1420" t="s">
        <v>63</v>
      </c>
      <c r="E1420">
        <v>2.1000000000000001E-2</v>
      </c>
      <c r="F1420">
        <v>2.3E-2</v>
      </c>
      <c r="G1420">
        <v>2.3E-2</v>
      </c>
      <c r="H1420">
        <v>0.02</v>
      </c>
      <c r="I1420">
        <v>0.02</v>
      </c>
      <c r="J1420">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x14ac:dyDescent="0.25">
      <c r="C1421" t="s">
        <v>827</v>
      </c>
      <c r="E1421">
        <v>22.852</v>
      </c>
      <c r="F1421">
        <v>24.62</v>
      </c>
      <c r="G1421">
        <v>25.574000000000002</v>
      </c>
      <c r="H1421">
        <v>22.318999999999999</v>
      </c>
      <c r="I1421">
        <v>21.318999999999999</v>
      </c>
      <c r="J1421">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x14ac:dyDescent="0.25">
      <c r="C1422" t="s">
        <v>828</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x14ac:dyDescent="0.25">
      <c r="C1423" t="s">
        <v>825</v>
      </c>
      <c r="E1423">
        <v>22.899000000000001</v>
      </c>
      <c r="F1423">
        <v>24.667999999999999</v>
      </c>
      <c r="G1423">
        <v>25.623999999999999</v>
      </c>
      <c r="H1423">
        <v>22.363</v>
      </c>
      <c r="I1423">
        <v>21.363</v>
      </c>
      <c r="J1423">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x14ac:dyDescent="0.25">
      <c r="C1424" t="s">
        <v>1032</v>
      </c>
    </row>
    <row r="1425" spans="3:36" x14ac:dyDescent="0.25">
      <c r="C1425" t="s">
        <v>1057</v>
      </c>
      <c r="E1425">
        <v>419.8</v>
      </c>
      <c r="F1425">
        <v>435.4</v>
      </c>
      <c r="G1425">
        <v>395</v>
      </c>
      <c r="H1425">
        <v>429.2</v>
      </c>
      <c r="I1425">
        <v>435.4</v>
      </c>
      <c r="J1425">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x14ac:dyDescent="0.25">
      <c r="C1426" t="s">
        <v>926</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927</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9</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830</v>
      </c>
      <c r="E1429">
        <v>28.123000000000001</v>
      </c>
      <c r="F1429">
        <v>33.241999999999997</v>
      </c>
      <c r="G1429">
        <v>23.957999999999998</v>
      </c>
      <c r="H1429">
        <v>19.460999999999999</v>
      </c>
      <c r="I1429">
        <v>15.401999999999999</v>
      </c>
      <c r="J1429">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x14ac:dyDescent="0.25">
      <c r="C1430" t="s">
        <v>825</v>
      </c>
      <c r="E1430">
        <v>447.923</v>
      </c>
      <c r="F1430">
        <v>468.642</v>
      </c>
      <c r="G1430">
        <v>418.95800000000003</v>
      </c>
      <c r="H1430">
        <v>448.661</v>
      </c>
      <c r="I1430">
        <v>450.80200000000002</v>
      </c>
      <c r="J1430">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x14ac:dyDescent="0.25">
      <c r="C1431" t="s">
        <v>1064</v>
      </c>
    </row>
    <row r="1432" spans="3:36" x14ac:dyDescent="0.25">
      <c r="C1432" t="s">
        <v>63</v>
      </c>
      <c r="E1432">
        <v>22.600999999999999</v>
      </c>
      <c r="F1432">
        <v>24.709</v>
      </c>
      <c r="G1432">
        <v>24.279</v>
      </c>
      <c r="H1432">
        <v>21.158999999999999</v>
      </c>
      <c r="I1432">
        <v>21.004999999999999</v>
      </c>
      <c r="J1432">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x14ac:dyDescent="0.25">
      <c r="C1433" t="s">
        <v>827</v>
      </c>
      <c r="E1433">
        <v>146.352</v>
      </c>
      <c r="F1433">
        <v>156.47499999999999</v>
      </c>
      <c r="G1433">
        <v>162.68199999999999</v>
      </c>
      <c r="H1433">
        <v>142.142</v>
      </c>
      <c r="I1433">
        <v>135.78299999999999</v>
      </c>
      <c r="J1433">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x14ac:dyDescent="0.25">
      <c r="C1434" t="s">
        <v>831</v>
      </c>
      <c r="E1434">
        <v>45.75</v>
      </c>
      <c r="F1434">
        <v>49.445</v>
      </c>
      <c r="G1434">
        <v>49.057000000000002</v>
      </c>
      <c r="H1434">
        <v>42.136000000000003</v>
      </c>
      <c r="I1434">
        <v>41.652999999999999</v>
      </c>
      <c r="J1434">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x14ac:dyDescent="0.25">
      <c r="C1435" t="s">
        <v>828</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x14ac:dyDescent="0.25">
      <c r="C1436" t="s">
        <v>829</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x14ac:dyDescent="0.25">
      <c r="C1437" t="s">
        <v>1057</v>
      </c>
      <c r="E1437">
        <v>419.8</v>
      </c>
      <c r="F1437">
        <v>435.4</v>
      </c>
      <c r="G1437">
        <v>395</v>
      </c>
      <c r="H1437">
        <v>429.2</v>
      </c>
      <c r="I1437">
        <v>435.4</v>
      </c>
      <c r="J143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x14ac:dyDescent="0.25">
      <c r="C1438" t="s">
        <v>926</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927</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9</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830</v>
      </c>
      <c r="E1441">
        <v>28.123000000000001</v>
      </c>
      <c r="F1441">
        <v>33.241999999999997</v>
      </c>
      <c r="G1441">
        <v>23.957999999999998</v>
      </c>
      <c r="H1441">
        <v>19.460999999999999</v>
      </c>
      <c r="I1441">
        <v>15.401999999999999</v>
      </c>
      <c r="J1441">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x14ac:dyDescent="0.25">
      <c r="C1442" t="s">
        <v>825</v>
      </c>
      <c r="E1442">
        <v>662.69500000000005</v>
      </c>
      <c r="F1442">
        <v>699.33399999999995</v>
      </c>
      <c r="G1442">
        <v>655.04100000000005</v>
      </c>
      <c r="H1442">
        <v>654.16899999999998</v>
      </c>
      <c r="I1442">
        <v>649.31100000000004</v>
      </c>
      <c r="J1442">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x14ac:dyDescent="0.25">
      <c r="C1443" t="s">
        <v>982</v>
      </c>
    </row>
    <row r="1444" spans="3:36" x14ac:dyDescent="0.25">
      <c r="C1444" t="s">
        <v>1065</v>
      </c>
    </row>
    <row r="1445" spans="3:36" x14ac:dyDescent="0.25">
      <c r="C1445" t="s">
        <v>1066</v>
      </c>
    </row>
    <row r="1446" spans="3:36" x14ac:dyDescent="0.25">
      <c r="C1446" t="s">
        <v>63</v>
      </c>
      <c r="E1446">
        <v>6.9059999999999997</v>
      </c>
      <c r="F1446">
        <v>6.444</v>
      </c>
      <c r="G1446">
        <v>6.6639999999999997</v>
      </c>
      <c r="H1446">
        <v>7.3959999999999999</v>
      </c>
      <c r="I1446">
        <v>8.016</v>
      </c>
      <c r="J1446">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x14ac:dyDescent="0.25">
      <c r="C1447" t="s">
        <v>827</v>
      </c>
      <c r="E1447">
        <v>40.042000000000002</v>
      </c>
      <c r="F1447">
        <v>35.860999999999997</v>
      </c>
      <c r="G1447">
        <v>39.756999999999998</v>
      </c>
      <c r="H1447">
        <v>44.444000000000003</v>
      </c>
      <c r="I1447">
        <v>46.34</v>
      </c>
      <c r="J144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x14ac:dyDescent="0.25">
      <c r="C1448" t="s">
        <v>3</v>
      </c>
      <c r="E1448">
        <v>2.2650000000000001</v>
      </c>
      <c r="F1448">
        <v>2.085</v>
      </c>
      <c r="G1448">
        <v>2.149</v>
      </c>
      <c r="H1448">
        <v>2.222</v>
      </c>
      <c r="I1448">
        <v>2.4729999999999999</v>
      </c>
      <c r="J1448">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x14ac:dyDescent="0.25">
      <c r="C1449" t="s">
        <v>831</v>
      </c>
      <c r="E1449">
        <v>144.161</v>
      </c>
      <c r="F1449">
        <v>133.298</v>
      </c>
      <c r="G1449">
        <v>139.27799999999999</v>
      </c>
      <c r="H1449">
        <v>152.51300000000001</v>
      </c>
      <c r="I1449">
        <v>164.678</v>
      </c>
      <c r="J1449">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x14ac:dyDescent="0.25">
      <c r="C1450" t="s">
        <v>825</v>
      </c>
      <c r="E1450">
        <v>193.374</v>
      </c>
      <c r="F1450">
        <v>177.68700000000001</v>
      </c>
      <c r="G1450">
        <v>187.84899999999999</v>
      </c>
      <c r="H1450">
        <v>206.57599999999999</v>
      </c>
      <c r="I1450">
        <v>221.506</v>
      </c>
      <c r="J1450">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x14ac:dyDescent="0.25">
      <c r="C1451" t="s">
        <v>1067</v>
      </c>
    </row>
    <row r="1452" spans="3:36" x14ac:dyDescent="0.25">
      <c r="C1452" t="s">
        <v>63</v>
      </c>
      <c r="E1452">
        <v>3.8660000000000001</v>
      </c>
      <c r="F1452">
        <v>3.5270000000000001</v>
      </c>
      <c r="G1452">
        <v>3.5409999999999999</v>
      </c>
      <c r="H1452">
        <v>3.3580000000000001</v>
      </c>
      <c r="I1452">
        <v>3.282</v>
      </c>
      <c r="J1452">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x14ac:dyDescent="0.25">
      <c r="C1453" t="s">
        <v>827</v>
      </c>
      <c r="E1453">
        <v>399.55200000000002</v>
      </c>
      <c r="F1453">
        <v>361.35599999999999</v>
      </c>
      <c r="G1453">
        <v>382.43</v>
      </c>
      <c r="H1453">
        <v>362.05</v>
      </c>
      <c r="I1453">
        <v>340.375</v>
      </c>
      <c r="J1453">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x14ac:dyDescent="0.2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x14ac:dyDescent="0.25">
      <c r="C1455" t="s">
        <v>828</v>
      </c>
      <c r="E1455">
        <v>6.2E-2</v>
      </c>
      <c r="F1455">
        <v>4.9000000000000002E-2</v>
      </c>
      <c r="G1455">
        <v>5.6000000000000001E-2</v>
      </c>
      <c r="H1455">
        <v>5.5E-2</v>
      </c>
      <c r="I1455">
        <v>5.2999999999999999E-2</v>
      </c>
      <c r="J1455">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x14ac:dyDescent="0.25">
      <c r="C1456" t="s">
        <v>829</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x14ac:dyDescent="0.25">
      <c r="C1457" t="s">
        <v>831</v>
      </c>
      <c r="E1457">
        <v>686.077</v>
      </c>
      <c r="F1457">
        <v>619.43899999999996</v>
      </c>
      <c r="G1457">
        <v>628.41499999999996</v>
      </c>
      <c r="H1457">
        <v>587.73</v>
      </c>
      <c r="I1457">
        <v>571.95600000000002</v>
      </c>
      <c r="J145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x14ac:dyDescent="0.25">
      <c r="C1458" t="s">
        <v>825</v>
      </c>
      <c r="E1458">
        <v>1089.6659999999999</v>
      </c>
      <c r="F1458">
        <v>984.46600000000001</v>
      </c>
      <c r="G1458">
        <v>1014.533</v>
      </c>
      <c r="H1458">
        <v>953.30100000000004</v>
      </c>
      <c r="I1458">
        <v>915.76800000000003</v>
      </c>
      <c r="J1458">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x14ac:dyDescent="0.25">
      <c r="C1459" t="s">
        <v>1068</v>
      </c>
    </row>
    <row r="1460" spans="3:36" x14ac:dyDescent="0.25">
      <c r="C1460" t="s">
        <v>63</v>
      </c>
      <c r="E1460">
        <v>2.9809999999999999</v>
      </c>
      <c r="F1460">
        <v>2.8420000000000001</v>
      </c>
      <c r="G1460">
        <v>2.681</v>
      </c>
      <c r="H1460">
        <v>2.8759999999999999</v>
      </c>
      <c r="I1460">
        <v>2.9009999999999998</v>
      </c>
      <c r="J1460">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x14ac:dyDescent="0.25">
      <c r="C1461" t="s">
        <v>827</v>
      </c>
      <c r="E1461">
        <v>86.141000000000005</v>
      </c>
      <c r="F1461">
        <v>80.697999999999993</v>
      </c>
      <c r="G1461">
        <v>80.608999999999995</v>
      </c>
      <c r="H1461">
        <v>86.581000000000003</v>
      </c>
      <c r="I1461">
        <v>83.912999999999997</v>
      </c>
      <c r="J1461">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x14ac:dyDescent="0.25">
      <c r="C1462" t="s">
        <v>828</v>
      </c>
      <c r="E1462">
        <v>3.1E-2</v>
      </c>
      <c r="F1462">
        <v>2.7E-2</v>
      </c>
      <c r="G1462">
        <v>2.8000000000000001E-2</v>
      </c>
      <c r="H1462">
        <v>3.1E-2</v>
      </c>
      <c r="I1462">
        <v>3.1E-2</v>
      </c>
      <c r="J1462">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x14ac:dyDescent="0.25">
      <c r="C1463" t="s">
        <v>831</v>
      </c>
      <c r="E1463">
        <v>286.61399999999998</v>
      </c>
      <c r="F1463">
        <v>270.36799999999999</v>
      </c>
      <c r="G1463">
        <v>257.66000000000003</v>
      </c>
      <c r="H1463">
        <v>272.43099999999998</v>
      </c>
      <c r="I1463">
        <v>273.27600000000001</v>
      </c>
      <c r="J1463">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x14ac:dyDescent="0.25">
      <c r="C1464" t="s">
        <v>825</v>
      </c>
      <c r="E1464">
        <v>375.767</v>
      </c>
      <c r="F1464">
        <v>353.93400000000003</v>
      </c>
      <c r="G1464">
        <v>340.97800000000001</v>
      </c>
      <c r="H1464">
        <v>361.92</v>
      </c>
      <c r="I1464">
        <v>360.12</v>
      </c>
      <c r="J1464">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x14ac:dyDescent="0.25">
      <c r="C1465" t="s">
        <v>1069</v>
      </c>
    </row>
    <row r="1466" spans="3:36" x14ac:dyDescent="0.25">
      <c r="C1466" t="s">
        <v>63</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x14ac:dyDescent="0.25">
      <c r="C1467" t="s">
        <v>827</v>
      </c>
      <c r="E1467">
        <v>119.09399999999999</v>
      </c>
      <c r="F1467">
        <v>127.107</v>
      </c>
      <c r="G1467">
        <v>132.17599999999999</v>
      </c>
      <c r="H1467">
        <v>115.52200000000001</v>
      </c>
      <c r="I1467">
        <v>110.35599999999999</v>
      </c>
      <c r="J146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x14ac:dyDescent="0.25">
      <c r="C1468" t="s">
        <v>831</v>
      </c>
      <c r="E1468">
        <v>45.75</v>
      </c>
      <c r="F1468">
        <v>49.445</v>
      </c>
      <c r="G1468">
        <v>49.057000000000002</v>
      </c>
      <c r="H1468">
        <v>42.136000000000003</v>
      </c>
      <c r="I1468">
        <v>41.652999999999999</v>
      </c>
      <c r="J1468">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x14ac:dyDescent="0.25">
      <c r="C1469" t="s">
        <v>825</v>
      </c>
      <c r="E1469">
        <v>164.91499999999999</v>
      </c>
      <c r="F1469">
        <v>176.62899999999999</v>
      </c>
      <c r="G1469">
        <v>181.30699999999999</v>
      </c>
      <c r="H1469">
        <v>157.72300000000001</v>
      </c>
      <c r="I1469">
        <v>152.07300000000001</v>
      </c>
      <c r="J1469">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x14ac:dyDescent="0.25">
      <c r="C1470" t="s">
        <v>1070</v>
      </c>
    </row>
    <row r="1471" spans="3:36" x14ac:dyDescent="0.25">
      <c r="C1471" t="s">
        <v>63</v>
      </c>
      <c r="E1471">
        <v>13.823</v>
      </c>
      <c r="F1471">
        <v>12.888</v>
      </c>
      <c r="G1471">
        <v>12.961</v>
      </c>
      <c r="H1471">
        <v>13.695</v>
      </c>
      <c r="I1471">
        <v>14.263</v>
      </c>
      <c r="J1471">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x14ac:dyDescent="0.25">
      <c r="C1472" t="s">
        <v>827</v>
      </c>
      <c r="E1472">
        <v>644.82799999999997</v>
      </c>
      <c r="F1472">
        <v>605.02200000000005</v>
      </c>
      <c r="G1472">
        <v>634.97199999999998</v>
      </c>
      <c r="H1472">
        <v>608.59799999999996</v>
      </c>
      <c r="I1472">
        <v>580.98299999999995</v>
      </c>
      <c r="J1472">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x14ac:dyDescent="0.25">
      <c r="C1473" t="s">
        <v>3</v>
      </c>
      <c r="E1473">
        <v>2.3370000000000002</v>
      </c>
      <c r="F1473">
        <v>2.15</v>
      </c>
      <c r="G1473">
        <v>2.2130000000000001</v>
      </c>
      <c r="H1473">
        <v>2.2799999999999998</v>
      </c>
      <c r="I1473">
        <v>2.5299999999999998</v>
      </c>
      <c r="J1473">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x14ac:dyDescent="0.25">
      <c r="C1474" t="s">
        <v>831</v>
      </c>
      <c r="E1474">
        <v>1162.6020000000001</v>
      </c>
      <c r="F1474">
        <v>1072.55</v>
      </c>
      <c r="G1474">
        <v>1074.4100000000001</v>
      </c>
      <c r="H1474">
        <v>1054.81</v>
      </c>
      <c r="I1474">
        <v>1051.5630000000001</v>
      </c>
      <c r="J1474">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x14ac:dyDescent="0.25">
      <c r="C1475" t="s">
        <v>828</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x14ac:dyDescent="0.25">
      <c r="C1476" t="s">
        <v>829</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x14ac:dyDescent="0.25">
      <c r="C1477" t="s">
        <v>825</v>
      </c>
      <c r="E1477">
        <v>1823.722</v>
      </c>
      <c r="F1477">
        <v>1692.7159999999999</v>
      </c>
      <c r="G1477">
        <v>1724.6669999999999</v>
      </c>
      <c r="H1477">
        <v>1679.518</v>
      </c>
      <c r="I1477">
        <v>1649.4680000000001</v>
      </c>
      <c r="J147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x14ac:dyDescent="0.25">
      <c r="C1478" t="s">
        <v>982</v>
      </c>
    </row>
    <row r="1479" spans="3:36" x14ac:dyDescent="0.25">
      <c r="C1479" t="s">
        <v>1071</v>
      </c>
    </row>
    <row r="1480" spans="3:36" x14ac:dyDescent="0.25">
      <c r="C1480" t="s">
        <v>1066</v>
      </c>
    </row>
    <row r="1481" spans="3:36" x14ac:dyDescent="0.25">
      <c r="C1481" t="s">
        <v>63</v>
      </c>
      <c r="E1481">
        <v>5.891</v>
      </c>
      <c r="F1481">
        <v>5.4969999999999999</v>
      </c>
      <c r="G1481">
        <v>5.6849999999999996</v>
      </c>
      <c r="H1481">
        <v>6.31</v>
      </c>
      <c r="I1481">
        <v>6.8390000000000004</v>
      </c>
      <c r="J1481">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x14ac:dyDescent="0.25">
      <c r="C1482" t="s">
        <v>827</v>
      </c>
      <c r="E1482">
        <v>1.0529999999999999</v>
      </c>
      <c r="F1482">
        <v>0.97</v>
      </c>
      <c r="G1482">
        <v>1.0609999999999999</v>
      </c>
      <c r="H1482">
        <v>1.179</v>
      </c>
      <c r="I1482">
        <v>1.23</v>
      </c>
      <c r="J1482">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x14ac:dyDescent="0.25">
      <c r="C1483" t="s">
        <v>825</v>
      </c>
      <c r="E1483">
        <v>6.944</v>
      </c>
      <c r="F1483">
        <v>6.4669999999999996</v>
      </c>
      <c r="G1483">
        <v>6.7460000000000004</v>
      </c>
      <c r="H1483">
        <v>7.4889999999999999</v>
      </c>
      <c r="I1483">
        <v>8.0690000000000008</v>
      </c>
      <c r="J1483">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x14ac:dyDescent="0.25">
      <c r="C1484" t="s">
        <v>1067</v>
      </c>
    </row>
    <row r="1485" spans="3:36" x14ac:dyDescent="0.25">
      <c r="C1485" t="s">
        <v>63</v>
      </c>
      <c r="E1485">
        <v>18.361000000000001</v>
      </c>
      <c r="F1485">
        <v>16.753</v>
      </c>
      <c r="G1485">
        <v>16.821000000000002</v>
      </c>
      <c r="H1485">
        <v>15.95</v>
      </c>
      <c r="I1485">
        <v>15.59</v>
      </c>
      <c r="J1485">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x14ac:dyDescent="0.25">
      <c r="C1486" t="s">
        <v>827</v>
      </c>
      <c r="E1486">
        <v>6.008</v>
      </c>
      <c r="F1486">
        <v>5.44</v>
      </c>
      <c r="G1486">
        <v>5.7560000000000002</v>
      </c>
      <c r="H1486">
        <v>5.4539999999999997</v>
      </c>
      <c r="I1486">
        <v>5.1280000000000001</v>
      </c>
      <c r="J1486">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x14ac:dyDescent="0.25">
      <c r="C1487" t="s">
        <v>825</v>
      </c>
      <c r="E1487">
        <v>24.369</v>
      </c>
      <c r="F1487">
        <v>22.193000000000001</v>
      </c>
      <c r="G1487">
        <v>22.577000000000002</v>
      </c>
      <c r="H1487">
        <v>21.405000000000001</v>
      </c>
      <c r="I1487">
        <v>20.718</v>
      </c>
      <c r="J148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x14ac:dyDescent="0.25">
      <c r="C1488" t="s">
        <v>1068</v>
      </c>
    </row>
    <row r="1489" spans="3:36" x14ac:dyDescent="0.25">
      <c r="C1489" t="s">
        <v>63</v>
      </c>
      <c r="E1489">
        <v>5.8959999999999999</v>
      </c>
      <c r="F1489">
        <v>5.6210000000000004</v>
      </c>
      <c r="G1489">
        <v>5.3040000000000003</v>
      </c>
      <c r="H1489">
        <v>5.6890000000000001</v>
      </c>
      <c r="I1489">
        <v>5.7370000000000001</v>
      </c>
      <c r="J1489">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x14ac:dyDescent="0.25">
      <c r="C1490" t="s">
        <v>827</v>
      </c>
      <c r="E1490">
        <v>1.052</v>
      </c>
      <c r="F1490">
        <v>0.98799999999999999</v>
      </c>
      <c r="G1490">
        <v>0.98499999999999999</v>
      </c>
      <c r="H1490">
        <v>1.0580000000000001</v>
      </c>
      <c r="I1490">
        <v>1.0249999999999999</v>
      </c>
      <c r="J1490">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x14ac:dyDescent="0.25">
      <c r="C1491" t="s">
        <v>825</v>
      </c>
      <c r="E1491">
        <v>6.9480000000000004</v>
      </c>
      <c r="F1491">
        <v>6.609</v>
      </c>
      <c r="G1491">
        <v>6.2889999999999997</v>
      </c>
      <c r="H1491">
        <v>6.7460000000000004</v>
      </c>
      <c r="I1491">
        <v>6.7619999999999996</v>
      </c>
      <c r="J1491">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x14ac:dyDescent="0.25">
      <c r="C1492" t="s">
        <v>1069</v>
      </c>
    </row>
    <row r="1493" spans="3:36" x14ac:dyDescent="0.25">
      <c r="C1493" t="s">
        <v>63</v>
      </c>
      <c r="E1493">
        <v>2.2389999999999999</v>
      </c>
      <c r="F1493">
        <v>2.448</v>
      </c>
      <c r="G1493">
        <v>2.4049999999999998</v>
      </c>
      <c r="H1493">
        <v>2.0960000000000001</v>
      </c>
      <c r="I1493">
        <v>2.081</v>
      </c>
      <c r="J1493">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x14ac:dyDescent="0.25">
      <c r="C1494" t="s">
        <v>1072</v>
      </c>
    </row>
    <row r="1495" spans="3:36" x14ac:dyDescent="0.25">
      <c r="C1495" t="s">
        <v>63</v>
      </c>
      <c r="E1495">
        <v>32.387</v>
      </c>
      <c r="F1495">
        <v>30.318999999999999</v>
      </c>
      <c r="G1495">
        <v>30.215</v>
      </c>
      <c r="H1495">
        <v>30.045000000000002</v>
      </c>
      <c r="I1495">
        <v>30.247</v>
      </c>
      <c r="J1495">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x14ac:dyDescent="0.25">
      <c r="C1496" t="s">
        <v>827</v>
      </c>
      <c r="E1496">
        <v>8.1120000000000001</v>
      </c>
      <c r="F1496">
        <v>7.399</v>
      </c>
      <c r="G1496">
        <v>7.8019999999999996</v>
      </c>
      <c r="H1496">
        <v>7.6909999999999998</v>
      </c>
      <c r="I1496">
        <v>7.383</v>
      </c>
      <c r="J1496">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x14ac:dyDescent="0.25">
      <c r="C1497" t="s">
        <v>825</v>
      </c>
      <c r="E1497">
        <v>40.499000000000002</v>
      </c>
      <c r="F1497">
        <v>37.718000000000004</v>
      </c>
      <c r="G1497">
        <v>38.018000000000001</v>
      </c>
      <c r="H1497">
        <v>37.735999999999997</v>
      </c>
      <c r="I1497">
        <v>37.630000000000003</v>
      </c>
      <c r="J149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x14ac:dyDescent="0.25">
      <c r="C1498" t="s">
        <v>982</v>
      </c>
    </row>
    <row r="1499" spans="3:36" x14ac:dyDescent="0.25">
      <c r="C1499" t="s">
        <v>1073</v>
      </c>
    </row>
    <row r="1500" spans="3:36" x14ac:dyDescent="0.25">
      <c r="C1500" t="s">
        <v>1066</v>
      </c>
    </row>
    <row r="1501" spans="3:36" x14ac:dyDescent="0.25">
      <c r="C1501" t="s">
        <v>63</v>
      </c>
      <c r="E1501">
        <v>90.331000000000003</v>
      </c>
      <c r="F1501">
        <v>84.286000000000001</v>
      </c>
      <c r="G1501">
        <v>87.173000000000002</v>
      </c>
      <c r="H1501">
        <v>96.75</v>
      </c>
      <c r="I1501">
        <v>104.86499999999999</v>
      </c>
      <c r="J1501">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x14ac:dyDescent="0.25">
      <c r="C1502" t="s">
        <v>827</v>
      </c>
      <c r="E1502">
        <v>52.13</v>
      </c>
      <c r="F1502">
        <v>48.061999999999998</v>
      </c>
      <c r="G1502">
        <v>52.551000000000002</v>
      </c>
      <c r="H1502">
        <v>58.405999999999999</v>
      </c>
      <c r="I1502">
        <v>60.923000000000002</v>
      </c>
      <c r="J1502">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x14ac:dyDescent="0.25">
      <c r="C1503" t="s">
        <v>828</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x14ac:dyDescent="0.25">
      <c r="C1504" t="s">
        <v>829</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x14ac:dyDescent="0.25">
      <c r="C1505" t="s">
        <v>825</v>
      </c>
      <c r="E1505">
        <v>142.489</v>
      </c>
      <c r="F1505">
        <v>132.37100000000001</v>
      </c>
      <c r="G1505">
        <v>139.749</v>
      </c>
      <c r="H1505">
        <v>155.191</v>
      </c>
      <c r="I1505">
        <v>165.82300000000001</v>
      </c>
      <c r="J1505">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x14ac:dyDescent="0.25">
      <c r="C1506" t="s">
        <v>1067</v>
      </c>
    </row>
    <row r="1507" spans="3:36" x14ac:dyDescent="0.25">
      <c r="C1507" t="s">
        <v>63</v>
      </c>
      <c r="E1507">
        <v>86.007999999999996</v>
      </c>
      <c r="F1507">
        <v>78.474999999999994</v>
      </c>
      <c r="G1507">
        <v>78.795000000000002</v>
      </c>
      <c r="H1507">
        <v>74.715999999999994</v>
      </c>
      <c r="I1507">
        <v>73.028000000000006</v>
      </c>
      <c r="J150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x14ac:dyDescent="0.25">
      <c r="C1508" t="s">
        <v>827</v>
      </c>
      <c r="E1508">
        <v>14.797000000000001</v>
      </c>
      <c r="F1508">
        <v>13.398999999999999</v>
      </c>
      <c r="G1508">
        <v>14.176</v>
      </c>
      <c r="H1508">
        <v>13.432</v>
      </c>
      <c r="I1508">
        <v>12.628</v>
      </c>
      <c r="J1508">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x14ac:dyDescent="0.25">
      <c r="C1509" t="s">
        <v>828</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x14ac:dyDescent="0.25">
      <c r="C1510" t="s">
        <v>829</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x14ac:dyDescent="0.25">
      <c r="C1511" t="s">
        <v>825</v>
      </c>
      <c r="E1511">
        <v>100.864</v>
      </c>
      <c r="F1511">
        <v>91.921000000000006</v>
      </c>
      <c r="G1511">
        <v>93.019000000000005</v>
      </c>
      <c r="H1511">
        <v>88.212000000000003</v>
      </c>
      <c r="I1511">
        <v>85.715000000000003</v>
      </c>
      <c r="J1511">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x14ac:dyDescent="0.25">
      <c r="C1512" t="s">
        <v>1068</v>
      </c>
    </row>
    <row r="1513" spans="3:36" x14ac:dyDescent="0.25">
      <c r="C1513" t="s">
        <v>63</v>
      </c>
      <c r="E1513">
        <v>45.201999999999998</v>
      </c>
      <c r="F1513">
        <v>43.095999999999997</v>
      </c>
      <c r="G1513">
        <v>40.658999999999999</v>
      </c>
      <c r="H1513">
        <v>43.610999999999997</v>
      </c>
      <c r="I1513">
        <v>43.984999999999999</v>
      </c>
      <c r="J1513">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x14ac:dyDescent="0.25">
      <c r="C1514" t="s">
        <v>827</v>
      </c>
      <c r="E1514">
        <v>4.1059999999999999</v>
      </c>
      <c r="F1514">
        <v>3.8580000000000001</v>
      </c>
      <c r="G1514">
        <v>3.8479999999999999</v>
      </c>
      <c r="H1514">
        <v>4.13</v>
      </c>
      <c r="I1514">
        <v>4.0010000000000003</v>
      </c>
      <c r="J1514">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x14ac:dyDescent="0.25">
      <c r="C1515" t="s">
        <v>828</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x14ac:dyDescent="0.25">
      <c r="C1516" t="s">
        <v>829</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x14ac:dyDescent="0.25">
      <c r="C1517" t="s">
        <v>825</v>
      </c>
      <c r="E1517">
        <v>49.365000000000002</v>
      </c>
      <c r="F1517">
        <v>47</v>
      </c>
      <c r="G1517">
        <v>44.55</v>
      </c>
      <c r="H1517">
        <v>47.807000000000002</v>
      </c>
      <c r="I1517">
        <v>48.048999999999999</v>
      </c>
      <c r="J151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x14ac:dyDescent="0.25">
      <c r="C1518" t="s">
        <v>1069</v>
      </c>
    </row>
    <row r="1519" spans="3:36" x14ac:dyDescent="0.25">
      <c r="C1519" t="s">
        <v>63</v>
      </c>
      <c r="E1519">
        <v>20.234000000000002</v>
      </c>
      <c r="F1519">
        <v>22.123000000000001</v>
      </c>
      <c r="G1519">
        <v>21.739000000000001</v>
      </c>
      <c r="H1519">
        <v>18.945</v>
      </c>
      <c r="I1519">
        <v>18.806999999999999</v>
      </c>
      <c r="J1519">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x14ac:dyDescent="0.25">
      <c r="C1520" t="s">
        <v>827</v>
      </c>
      <c r="E1520">
        <v>4.407</v>
      </c>
      <c r="F1520">
        <v>4.7469999999999999</v>
      </c>
      <c r="G1520">
        <v>4.9320000000000004</v>
      </c>
      <c r="H1520">
        <v>4.3</v>
      </c>
      <c r="I1520">
        <v>4.1079999999999997</v>
      </c>
      <c r="J1520">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x14ac:dyDescent="0.25">
      <c r="C1521" t="s">
        <v>828</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x14ac:dyDescent="0.25">
      <c r="C1522" t="s">
        <v>829</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x14ac:dyDescent="0.25">
      <c r="C1523" t="s">
        <v>825</v>
      </c>
      <c r="E1523">
        <v>24.684000000000001</v>
      </c>
      <c r="F1523">
        <v>26.908999999999999</v>
      </c>
      <c r="G1523">
        <v>26.709</v>
      </c>
      <c r="H1523">
        <v>23.292999999999999</v>
      </c>
      <c r="I1523">
        <v>22.959</v>
      </c>
      <c r="J1523">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x14ac:dyDescent="0.25">
      <c r="C1524" t="s">
        <v>1074</v>
      </c>
    </row>
    <row r="1525" spans="3:36" x14ac:dyDescent="0.25">
      <c r="C1525" t="s">
        <v>63</v>
      </c>
      <c r="E1525">
        <v>241.77500000000001</v>
      </c>
      <c r="F1525">
        <v>227.97900000000001</v>
      </c>
      <c r="G1525">
        <v>228.36600000000001</v>
      </c>
      <c r="H1525">
        <v>234.02199999999999</v>
      </c>
      <c r="I1525">
        <v>240.68600000000001</v>
      </c>
      <c r="J1525">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x14ac:dyDescent="0.25">
      <c r="C1526" t="s">
        <v>827</v>
      </c>
      <c r="E1526">
        <v>75.44</v>
      </c>
      <c r="F1526">
        <v>70.066999999999993</v>
      </c>
      <c r="G1526">
        <v>75.507000000000005</v>
      </c>
      <c r="H1526">
        <v>80.269000000000005</v>
      </c>
      <c r="I1526">
        <v>81.66</v>
      </c>
      <c r="J1526">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x14ac:dyDescent="0.25">
      <c r="C1527" t="s">
        <v>828</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x14ac:dyDescent="0.25">
      <c r="C1528" t="s">
        <v>829</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x14ac:dyDescent="0.25">
      <c r="C1529" t="s">
        <v>825</v>
      </c>
      <c r="E1529">
        <v>317.40199999999999</v>
      </c>
      <c r="F1529">
        <v>298.20100000000002</v>
      </c>
      <c r="G1529">
        <v>304.02699999999999</v>
      </c>
      <c r="H1529">
        <v>314.50200000000001</v>
      </c>
      <c r="I1529">
        <v>322.54599999999999</v>
      </c>
      <c r="J1529">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x14ac:dyDescent="0.25">
      <c r="C1530" t="s">
        <v>982</v>
      </c>
    </row>
    <row r="1531" spans="3:36" x14ac:dyDescent="0.25">
      <c r="C1531" t="s">
        <v>1075</v>
      </c>
    </row>
    <row r="1532" spans="3:36" x14ac:dyDescent="0.25">
      <c r="C1532" t="s">
        <v>1066</v>
      </c>
    </row>
    <row r="1533" spans="3:36" x14ac:dyDescent="0.25">
      <c r="C1533" t="s">
        <v>63</v>
      </c>
      <c r="E1533">
        <v>54.002000000000002</v>
      </c>
      <c r="F1533">
        <v>50.387999999999998</v>
      </c>
      <c r="G1533">
        <v>52.113999999999997</v>
      </c>
      <c r="H1533">
        <v>57.84</v>
      </c>
      <c r="I1533">
        <v>62.691000000000003</v>
      </c>
      <c r="J1533">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x14ac:dyDescent="0.25">
      <c r="C1534" t="s">
        <v>827</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828</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829</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825</v>
      </c>
      <c r="E1538">
        <v>54.002000000000002</v>
      </c>
      <c r="F1538">
        <v>50.387999999999998</v>
      </c>
      <c r="G1538">
        <v>52.113999999999997</v>
      </c>
      <c r="H1538">
        <v>57.84</v>
      </c>
      <c r="I1538">
        <v>62.691000000000003</v>
      </c>
      <c r="J1538">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x14ac:dyDescent="0.25">
      <c r="C1539" t="s">
        <v>1067</v>
      </c>
    </row>
    <row r="1540" spans="3:36" x14ac:dyDescent="0.25">
      <c r="C1540" t="s">
        <v>63</v>
      </c>
      <c r="E1540">
        <v>2.9119999999999999</v>
      </c>
      <c r="F1540">
        <v>2.657</v>
      </c>
      <c r="G1540">
        <v>2.6680000000000001</v>
      </c>
      <c r="H1540">
        <v>2.5299999999999998</v>
      </c>
      <c r="I1540">
        <v>2.4729999999999999</v>
      </c>
      <c r="J1540">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x14ac:dyDescent="0.25">
      <c r="C1541" t="s">
        <v>827</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828</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829</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825</v>
      </c>
      <c r="E1545">
        <v>2.9119999999999999</v>
      </c>
      <c r="F1545">
        <v>2.657</v>
      </c>
      <c r="G1545">
        <v>2.6680000000000001</v>
      </c>
      <c r="H1545">
        <v>2.5299999999999998</v>
      </c>
      <c r="I1545">
        <v>2.4729999999999999</v>
      </c>
      <c r="J1545">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x14ac:dyDescent="0.25">
      <c r="C1546" t="s">
        <v>1068</v>
      </c>
    </row>
    <row r="1547" spans="3:36" x14ac:dyDescent="0.25">
      <c r="C1547" t="s">
        <v>63</v>
      </c>
      <c r="E1547">
        <v>6.944</v>
      </c>
      <c r="F1547">
        <v>6.62</v>
      </c>
      <c r="G1547">
        <v>6.2460000000000004</v>
      </c>
      <c r="H1547">
        <v>6.6989999999999998</v>
      </c>
      <c r="I1547">
        <v>6.7569999999999997</v>
      </c>
      <c r="J154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x14ac:dyDescent="0.25">
      <c r="C1548" t="s">
        <v>827</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828</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829</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825</v>
      </c>
      <c r="E1551">
        <v>6.944</v>
      </c>
      <c r="F1551">
        <v>6.62</v>
      </c>
      <c r="G1551">
        <v>6.2460000000000004</v>
      </c>
      <c r="H1551">
        <v>6.6989999999999998</v>
      </c>
      <c r="I1551">
        <v>6.7569999999999997</v>
      </c>
      <c r="J1551">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x14ac:dyDescent="0.25">
      <c r="C1552" t="s">
        <v>1069</v>
      </c>
    </row>
    <row r="1553" spans="3:36" x14ac:dyDescent="0.25">
      <c r="C1553" t="s">
        <v>63</v>
      </c>
      <c r="E1553">
        <v>3.5999999999999997E-2</v>
      </c>
      <c r="F1553">
        <v>3.9E-2</v>
      </c>
      <c r="G1553">
        <v>3.7999999999999999E-2</v>
      </c>
      <c r="H1553">
        <v>3.3000000000000002E-2</v>
      </c>
      <c r="I1553">
        <v>3.3000000000000002E-2</v>
      </c>
      <c r="J1553">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x14ac:dyDescent="0.25">
      <c r="C1554" t="s">
        <v>827</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828</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829</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825</v>
      </c>
      <c r="E1557">
        <v>3.5999999999999997E-2</v>
      </c>
      <c r="F1557">
        <v>3.9E-2</v>
      </c>
      <c r="G1557">
        <v>3.7999999999999999E-2</v>
      </c>
      <c r="H1557">
        <v>3.3000000000000002E-2</v>
      </c>
      <c r="I1557">
        <v>3.3000000000000002E-2</v>
      </c>
      <c r="J155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x14ac:dyDescent="0.25">
      <c r="C1558" t="s">
        <v>1076</v>
      </c>
    </row>
    <row r="1559" spans="3:36" x14ac:dyDescent="0.25">
      <c r="C1559" t="s">
        <v>63</v>
      </c>
      <c r="E1559">
        <v>63.893000000000001</v>
      </c>
      <c r="F1559">
        <v>59.704000000000001</v>
      </c>
      <c r="G1559">
        <v>61.066000000000003</v>
      </c>
      <c r="H1559">
        <v>67.102000000000004</v>
      </c>
      <c r="I1559">
        <v>71.953000000000003</v>
      </c>
      <c r="J1559">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x14ac:dyDescent="0.25">
      <c r="C1560" t="s">
        <v>827</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828</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829</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825</v>
      </c>
      <c r="E1564">
        <v>63.893000000000001</v>
      </c>
      <c r="F1564">
        <v>59.704000000000001</v>
      </c>
      <c r="G1564">
        <v>61.066000000000003</v>
      </c>
      <c r="H1564">
        <v>67.102000000000004</v>
      </c>
      <c r="I1564">
        <v>71.953000000000003</v>
      </c>
      <c r="J1564">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x14ac:dyDescent="0.25">
      <c r="C1565" t="s">
        <v>982</v>
      </c>
    </row>
    <row r="1566" spans="3:36" x14ac:dyDescent="0.25">
      <c r="C1566" t="s">
        <v>1077</v>
      </c>
    </row>
    <row r="1567" spans="3:36" x14ac:dyDescent="0.25">
      <c r="C1567" t="s">
        <v>1066</v>
      </c>
    </row>
    <row r="1568" spans="3:36" x14ac:dyDescent="0.25">
      <c r="C1568" t="s">
        <v>63</v>
      </c>
      <c r="E1568">
        <v>5.891</v>
      </c>
      <c r="F1568">
        <v>5.4969999999999999</v>
      </c>
      <c r="G1568">
        <v>5.6849999999999996</v>
      </c>
      <c r="H1568">
        <v>6.31</v>
      </c>
      <c r="I1568">
        <v>6.8390000000000004</v>
      </c>
      <c r="J1568">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x14ac:dyDescent="0.25">
      <c r="C1569" t="s">
        <v>827</v>
      </c>
      <c r="E1569">
        <v>19.047000000000001</v>
      </c>
      <c r="F1569">
        <v>17.561</v>
      </c>
      <c r="G1569">
        <v>19.201000000000001</v>
      </c>
      <c r="H1569">
        <v>21.318999999999999</v>
      </c>
      <c r="I1569">
        <v>22.24</v>
      </c>
      <c r="J1569">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x14ac:dyDescent="0.25">
      <c r="C1570" t="s">
        <v>828</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x14ac:dyDescent="0.25">
      <c r="C1571" t="s">
        <v>825</v>
      </c>
      <c r="E1571">
        <v>24.95</v>
      </c>
      <c r="F1571">
        <v>23.067</v>
      </c>
      <c r="G1571">
        <v>24.896999999999998</v>
      </c>
      <c r="H1571">
        <v>27.64</v>
      </c>
      <c r="I1571">
        <v>29.09</v>
      </c>
      <c r="J1571">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x14ac:dyDescent="0.25">
      <c r="C1572" t="s">
        <v>1067</v>
      </c>
    </row>
    <row r="1573" spans="3:36" x14ac:dyDescent="0.25">
      <c r="C1573" t="s">
        <v>63</v>
      </c>
      <c r="E1573">
        <v>1.0249999999999999</v>
      </c>
      <c r="F1573">
        <v>0.93500000000000005</v>
      </c>
      <c r="G1573">
        <v>0.93899999999999995</v>
      </c>
      <c r="H1573">
        <v>0.89</v>
      </c>
      <c r="I1573">
        <v>0.87</v>
      </c>
      <c r="J1573">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x14ac:dyDescent="0.25">
      <c r="C1574" t="s">
        <v>827</v>
      </c>
      <c r="E1574">
        <v>83.518000000000001</v>
      </c>
      <c r="F1574">
        <v>75.63</v>
      </c>
      <c r="G1574">
        <v>80.013999999999996</v>
      </c>
      <c r="H1574">
        <v>75.813999999999993</v>
      </c>
      <c r="I1574">
        <v>71.274000000000001</v>
      </c>
      <c r="J1574">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x14ac:dyDescent="0.25">
      <c r="C1575" t="s">
        <v>3</v>
      </c>
      <c r="E1575">
        <v>5.7549999999999999</v>
      </c>
      <c r="F1575">
        <v>5.2009999999999996</v>
      </c>
      <c r="G1575">
        <v>5.165</v>
      </c>
      <c r="H1575">
        <v>4.5709999999999997</v>
      </c>
      <c r="I1575">
        <v>4.5979999999999999</v>
      </c>
      <c r="J1575">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x14ac:dyDescent="0.25">
      <c r="C1576" t="s">
        <v>828</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x14ac:dyDescent="0.25">
      <c r="C1577" t="s">
        <v>825</v>
      </c>
      <c r="E1577">
        <v>90.332999999999998</v>
      </c>
      <c r="F1577">
        <v>81.793999999999997</v>
      </c>
      <c r="G1577">
        <v>86.147999999999996</v>
      </c>
      <c r="H1577">
        <v>81.305999999999997</v>
      </c>
      <c r="I1577">
        <v>76.772000000000006</v>
      </c>
      <c r="J157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x14ac:dyDescent="0.25">
      <c r="C1578" t="s">
        <v>1068</v>
      </c>
    </row>
    <row r="1579" spans="3:36" x14ac:dyDescent="0.25">
      <c r="C1579" t="s">
        <v>63</v>
      </c>
      <c r="E1579">
        <v>1.022</v>
      </c>
      <c r="F1579">
        <v>0.97499999999999998</v>
      </c>
      <c r="G1579">
        <v>0.92</v>
      </c>
      <c r="H1579">
        <v>0.98599999999999999</v>
      </c>
      <c r="I1579">
        <v>0.995</v>
      </c>
      <c r="J1579">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x14ac:dyDescent="0.25">
      <c r="C1580" t="s">
        <v>827</v>
      </c>
      <c r="E1580">
        <v>43.262</v>
      </c>
      <c r="F1580">
        <v>40.648000000000003</v>
      </c>
      <c r="G1580">
        <v>40.543999999999997</v>
      </c>
      <c r="H1580">
        <v>43.515000000000001</v>
      </c>
      <c r="I1580">
        <v>42.16</v>
      </c>
      <c r="J1580">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x14ac:dyDescent="0.25">
      <c r="C1581" t="s">
        <v>828</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x14ac:dyDescent="0.25">
      <c r="C1582" t="s">
        <v>825</v>
      </c>
      <c r="E1582">
        <v>44.308</v>
      </c>
      <c r="F1582">
        <v>41.643000000000001</v>
      </c>
      <c r="G1582">
        <v>41.484999999999999</v>
      </c>
      <c r="H1582">
        <v>44.524999999999999</v>
      </c>
      <c r="I1582">
        <v>43.177999999999997</v>
      </c>
      <c r="J1582">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x14ac:dyDescent="0.25">
      <c r="C1583" t="s">
        <v>1069</v>
      </c>
    </row>
    <row r="1584" spans="3:36" x14ac:dyDescent="0.25">
      <c r="C1584" t="s">
        <v>63</v>
      </c>
      <c r="E1584">
        <v>2.1000000000000001E-2</v>
      </c>
      <c r="F1584">
        <v>2.3E-2</v>
      </c>
      <c r="G1584">
        <v>2.3E-2</v>
      </c>
      <c r="H1584">
        <v>0.02</v>
      </c>
      <c r="I1584">
        <v>0.02</v>
      </c>
      <c r="J1584">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x14ac:dyDescent="0.25">
      <c r="C1585" t="s">
        <v>827</v>
      </c>
      <c r="E1585">
        <v>22.852</v>
      </c>
      <c r="F1585">
        <v>24.62</v>
      </c>
      <c r="G1585">
        <v>25.574000000000002</v>
      </c>
      <c r="H1585">
        <v>22.318999999999999</v>
      </c>
      <c r="I1585">
        <v>21.318999999999999</v>
      </c>
      <c r="J1585">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x14ac:dyDescent="0.25">
      <c r="C1586" t="s">
        <v>828</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x14ac:dyDescent="0.25">
      <c r="C1587" t="s">
        <v>825</v>
      </c>
      <c r="E1587">
        <v>22.899000000000001</v>
      </c>
      <c r="F1587">
        <v>24.667999999999999</v>
      </c>
      <c r="G1587">
        <v>25.623999999999999</v>
      </c>
      <c r="H1587">
        <v>22.363</v>
      </c>
      <c r="I1587">
        <v>21.363</v>
      </c>
      <c r="J158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x14ac:dyDescent="0.25">
      <c r="C1588" t="s">
        <v>1078</v>
      </c>
    </row>
    <row r="1589" spans="3:36" x14ac:dyDescent="0.25">
      <c r="C1589" t="s">
        <v>63</v>
      </c>
      <c r="E1589">
        <v>7.9589999999999996</v>
      </c>
      <c r="F1589">
        <v>7.43</v>
      </c>
      <c r="G1589">
        <v>7.5659999999999998</v>
      </c>
      <c r="H1589">
        <v>8.2059999999999995</v>
      </c>
      <c r="I1589">
        <v>8.7230000000000008</v>
      </c>
      <c r="J1589">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x14ac:dyDescent="0.25">
      <c r="C1590" t="s">
        <v>827</v>
      </c>
      <c r="E1590">
        <v>168.679</v>
      </c>
      <c r="F1590">
        <v>158.458</v>
      </c>
      <c r="G1590">
        <v>165.333</v>
      </c>
      <c r="H1590">
        <v>162.96700000000001</v>
      </c>
      <c r="I1590">
        <v>156.99199999999999</v>
      </c>
      <c r="J1590">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x14ac:dyDescent="0.25">
      <c r="C1591" t="s">
        <v>828</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x14ac:dyDescent="0.25">
      <c r="C1592" t="s">
        <v>3</v>
      </c>
      <c r="E1592">
        <v>5.7549999999999999</v>
      </c>
      <c r="F1592">
        <v>5.2009999999999996</v>
      </c>
      <c r="G1592">
        <v>5.165</v>
      </c>
      <c r="H1592">
        <v>4.5709999999999997</v>
      </c>
      <c r="I1592">
        <v>4.5979999999999999</v>
      </c>
      <c r="J1592">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x14ac:dyDescent="0.25">
      <c r="C1593" t="s">
        <v>825</v>
      </c>
      <c r="E1593">
        <v>182.489</v>
      </c>
      <c r="F1593">
        <v>171.172</v>
      </c>
      <c r="G1593">
        <v>178.155</v>
      </c>
      <c r="H1593">
        <v>175.83500000000001</v>
      </c>
      <c r="I1593">
        <v>170.40299999999999</v>
      </c>
      <c r="J1593">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x14ac:dyDescent="0.25">
      <c r="C1594" t="s">
        <v>982</v>
      </c>
    </row>
    <row r="1595" spans="3:36" x14ac:dyDescent="0.25">
      <c r="C1595" t="s">
        <v>1079</v>
      </c>
    </row>
    <row r="1596" spans="3:36" x14ac:dyDescent="0.25">
      <c r="C1596" t="s">
        <v>1066</v>
      </c>
    </row>
    <row r="1597" spans="3:36" x14ac:dyDescent="0.25">
      <c r="C1597" t="s">
        <v>1057</v>
      </c>
      <c r="E1597">
        <v>36.054000000000002</v>
      </c>
      <c r="F1597">
        <v>32.549999999999997</v>
      </c>
      <c r="G1597">
        <v>34.21</v>
      </c>
      <c r="H1597">
        <v>37.875</v>
      </c>
      <c r="I1597">
        <v>40.975000000000001</v>
      </c>
      <c r="J159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x14ac:dyDescent="0.25">
      <c r="C1598" t="s">
        <v>926</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x14ac:dyDescent="0.25">
      <c r="C1600" t="s">
        <v>860</v>
      </c>
      <c r="E1600">
        <v>29.228000000000002</v>
      </c>
      <c r="F1600">
        <v>22.193999999999999</v>
      </c>
      <c r="G1600">
        <v>31.991</v>
      </c>
      <c r="H1600">
        <v>32.058</v>
      </c>
      <c r="I1600">
        <v>27.288</v>
      </c>
      <c r="J1600">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x14ac:dyDescent="0.25">
      <c r="C1601" t="s">
        <v>828</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927</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9</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830</v>
      </c>
      <c r="E1604">
        <v>32.908000000000001</v>
      </c>
      <c r="F1604">
        <v>33.210999999999999</v>
      </c>
      <c r="G1604">
        <v>25.218</v>
      </c>
      <c r="H1604">
        <v>26.123000000000001</v>
      </c>
      <c r="I1604">
        <v>22.588999999999999</v>
      </c>
      <c r="J1604">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x14ac:dyDescent="0.25">
      <c r="C1605" t="s">
        <v>825</v>
      </c>
      <c r="E1605">
        <v>98.263999999999996</v>
      </c>
      <c r="F1605">
        <v>88.024000000000001</v>
      </c>
      <c r="G1605">
        <v>91.489000000000004</v>
      </c>
      <c r="H1605">
        <v>96.123999999999995</v>
      </c>
      <c r="I1605">
        <v>90.921000000000006</v>
      </c>
      <c r="J1605">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x14ac:dyDescent="0.25">
      <c r="C1606" t="s">
        <v>1067</v>
      </c>
    </row>
    <row r="1607" spans="3:36" x14ac:dyDescent="0.25">
      <c r="C1607" t="s">
        <v>1057</v>
      </c>
      <c r="E1607">
        <v>63.301000000000002</v>
      </c>
      <c r="F1607">
        <v>57.005000000000003</v>
      </c>
      <c r="G1607">
        <v>58.311</v>
      </c>
      <c r="H1607">
        <v>54.475000000000001</v>
      </c>
      <c r="I1607">
        <v>52.969000000000001</v>
      </c>
      <c r="J160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x14ac:dyDescent="0.25">
      <c r="C1608" t="s">
        <v>926</v>
      </c>
      <c r="E1608">
        <v>197.6</v>
      </c>
      <c r="F1608">
        <v>201.1</v>
      </c>
      <c r="G1608">
        <v>213.6</v>
      </c>
      <c r="H1608">
        <v>247.2</v>
      </c>
      <c r="I1608">
        <v>249.6</v>
      </c>
      <c r="J1608">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x14ac:dyDescent="0.25">
      <c r="C1609" t="s">
        <v>3</v>
      </c>
      <c r="E1609">
        <v>10.092000000000001</v>
      </c>
      <c r="F1609">
        <v>8.9830000000000005</v>
      </c>
      <c r="G1609">
        <v>8.9350000000000005</v>
      </c>
      <c r="H1609">
        <v>7.7469999999999999</v>
      </c>
      <c r="I1609">
        <v>7.694</v>
      </c>
      <c r="J1609">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x14ac:dyDescent="0.25">
      <c r="C1610" t="s">
        <v>927</v>
      </c>
      <c r="E1610">
        <v>1648.4839999999999</v>
      </c>
      <c r="F1610">
        <v>1690.6489999999999</v>
      </c>
      <c r="G1610">
        <v>1893.096</v>
      </c>
      <c r="H1610">
        <v>1635.731</v>
      </c>
      <c r="I1610">
        <v>1732.586</v>
      </c>
      <c r="J1610">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x14ac:dyDescent="0.25">
      <c r="C1611" t="s">
        <v>9</v>
      </c>
      <c r="E1611">
        <v>605.52300000000002</v>
      </c>
      <c r="F1611">
        <v>547.79999999999995</v>
      </c>
      <c r="G1611">
        <v>549.54</v>
      </c>
      <c r="H1611">
        <v>376.14600000000002</v>
      </c>
      <c r="I1611">
        <v>374.00200000000001</v>
      </c>
      <c r="J1611">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x14ac:dyDescent="0.25">
      <c r="C1612" t="s">
        <v>830</v>
      </c>
      <c r="E1612">
        <v>121.791</v>
      </c>
      <c r="F1612">
        <v>120.03700000000001</v>
      </c>
      <c r="G1612">
        <v>88.320999999999998</v>
      </c>
      <c r="H1612">
        <v>77.721000000000004</v>
      </c>
      <c r="I1612">
        <v>60.475000000000001</v>
      </c>
      <c r="J1612">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x14ac:dyDescent="0.25">
      <c r="C1613" t="s">
        <v>825</v>
      </c>
      <c r="E1613">
        <v>2646.7919999999999</v>
      </c>
      <c r="F1613">
        <v>2625.5740000000001</v>
      </c>
      <c r="G1613">
        <v>2811.8040000000001</v>
      </c>
      <c r="H1613">
        <v>2399.0189999999998</v>
      </c>
      <c r="I1613">
        <v>2477.3270000000002</v>
      </c>
      <c r="J1613">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x14ac:dyDescent="0.25">
      <c r="C1614" t="s">
        <v>1068</v>
      </c>
    </row>
    <row r="1615" spans="3:36" x14ac:dyDescent="0.25">
      <c r="C1615" t="s">
        <v>1057</v>
      </c>
      <c r="E1615">
        <v>31.62</v>
      </c>
      <c r="F1615">
        <v>29.677</v>
      </c>
      <c r="G1615">
        <v>28.167000000000002</v>
      </c>
      <c r="H1615">
        <v>29.655999999999999</v>
      </c>
      <c r="I1615">
        <v>29.524999999999999</v>
      </c>
      <c r="J1615">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x14ac:dyDescent="0.25">
      <c r="C1616" t="s">
        <v>926</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927</v>
      </c>
      <c r="E1617">
        <v>1327.115</v>
      </c>
      <c r="F1617">
        <v>1418.3510000000001</v>
      </c>
      <c r="G1617">
        <v>1477.403</v>
      </c>
      <c r="H1617">
        <v>1436.769</v>
      </c>
      <c r="I1617">
        <v>1559.2139999999999</v>
      </c>
      <c r="J161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x14ac:dyDescent="0.25">
      <c r="C1618" t="s">
        <v>9</v>
      </c>
      <c r="E1618">
        <v>25.257000000000001</v>
      </c>
      <c r="F1618">
        <v>23.818000000000001</v>
      </c>
      <c r="G1618">
        <v>22.172000000000001</v>
      </c>
      <c r="H1618">
        <v>17.102</v>
      </c>
      <c r="I1618">
        <v>17.41</v>
      </c>
      <c r="J1618">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x14ac:dyDescent="0.25">
      <c r="C1619" t="s">
        <v>830</v>
      </c>
      <c r="E1619">
        <v>50.152000000000001</v>
      </c>
      <c r="F1619">
        <v>51.594999999999999</v>
      </c>
      <c r="G1619">
        <v>35.679000000000002</v>
      </c>
      <c r="H1619">
        <v>35.598999999999997</v>
      </c>
      <c r="I1619">
        <v>28.545000000000002</v>
      </c>
      <c r="J1619">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x14ac:dyDescent="0.25">
      <c r="C1620" t="s">
        <v>825</v>
      </c>
      <c r="E1620">
        <v>1434.145</v>
      </c>
      <c r="F1620">
        <v>1523.441</v>
      </c>
      <c r="G1620">
        <v>1563.421</v>
      </c>
      <c r="H1620">
        <v>1519.126</v>
      </c>
      <c r="I1620">
        <v>1634.694</v>
      </c>
      <c r="J1620">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x14ac:dyDescent="0.25">
      <c r="C1621" t="s">
        <v>1069</v>
      </c>
    </row>
    <row r="1622" spans="3:36" x14ac:dyDescent="0.25">
      <c r="C1622" t="s">
        <v>1057</v>
      </c>
      <c r="E1622">
        <v>419.8</v>
      </c>
      <c r="F1622">
        <v>435.4</v>
      </c>
      <c r="G1622">
        <v>395</v>
      </c>
      <c r="H1622">
        <v>429.2</v>
      </c>
      <c r="I1622">
        <v>435.4</v>
      </c>
      <c r="J1622">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x14ac:dyDescent="0.25">
      <c r="C1623" t="s">
        <v>926</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927</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9</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830</v>
      </c>
      <c r="E1626">
        <v>28.123000000000001</v>
      </c>
      <c r="F1626">
        <v>33.241999999999997</v>
      </c>
      <c r="G1626">
        <v>23.957999999999998</v>
      </c>
      <c r="H1626">
        <v>19.460999999999999</v>
      </c>
      <c r="I1626">
        <v>15.401999999999999</v>
      </c>
      <c r="J1626">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x14ac:dyDescent="0.25">
      <c r="C1627" t="s">
        <v>825</v>
      </c>
      <c r="E1627">
        <v>447.923</v>
      </c>
      <c r="F1627">
        <v>468.642</v>
      </c>
      <c r="G1627">
        <v>418.95800000000003</v>
      </c>
      <c r="H1627">
        <v>448.661</v>
      </c>
      <c r="I1627">
        <v>450.80200000000002</v>
      </c>
      <c r="J162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x14ac:dyDescent="0.25">
      <c r="C1628" t="s">
        <v>1080</v>
      </c>
    </row>
    <row r="1629" spans="3:36" x14ac:dyDescent="0.25">
      <c r="C1629" t="s">
        <v>1057</v>
      </c>
      <c r="E1629">
        <v>550.77499999999998</v>
      </c>
      <c r="F1629">
        <v>554.63300000000004</v>
      </c>
      <c r="G1629">
        <v>515.68799999999999</v>
      </c>
      <c r="H1629">
        <v>551.20600000000002</v>
      </c>
      <c r="I1629">
        <v>558.86900000000003</v>
      </c>
      <c r="J1629">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x14ac:dyDescent="0.25">
      <c r="C1630" t="s">
        <v>926</v>
      </c>
      <c r="E1630">
        <v>197.6</v>
      </c>
      <c r="F1630">
        <v>201.1</v>
      </c>
      <c r="G1630">
        <v>213.6</v>
      </c>
      <c r="H1630">
        <v>247.2</v>
      </c>
      <c r="I1630">
        <v>249.6</v>
      </c>
      <c r="J1630">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x14ac:dyDescent="0.25">
      <c r="C1631" t="s">
        <v>3</v>
      </c>
      <c r="E1631">
        <v>10.166</v>
      </c>
      <c r="F1631">
        <v>9.0510000000000002</v>
      </c>
      <c r="G1631">
        <v>9.0060000000000002</v>
      </c>
      <c r="H1631">
        <v>7.8150000000000004</v>
      </c>
      <c r="I1631">
        <v>7.7629999999999999</v>
      </c>
      <c r="J1631">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x14ac:dyDescent="0.25">
      <c r="C1632" t="s">
        <v>860</v>
      </c>
      <c r="E1632">
        <v>29.228000000000002</v>
      </c>
      <c r="F1632">
        <v>22.193999999999999</v>
      </c>
      <c r="G1632">
        <v>31.991</v>
      </c>
      <c r="H1632">
        <v>32.058</v>
      </c>
      <c r="I1632">
        <v>27.288</v>
      </c>
      <c r="J1632">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x14ac:dyDescent="0.25">
      <c r="C1633" t="s">
        <v>828</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927</v>
      </c>
      <c r="E1634">
        <v>2975.6</v>
      </c>
      <c r="F1634">
        <v>3109</v>
      </c>
      <c r="G1634">
        <v>3370.5</v>
      </c>
      <c r="H1634">
        <v>3072.5</v>
      </c>
      <c r="I1634">
        <v>3291.8</v>
      </c>
      <c r="J1634">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x14ac:dyDescent="0.25">
      <c r="C1635" t="s">
        <v>9</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x14ac:dyDescent="0.25">
      <c r="C1636" t="s">
        <v>830</v>
      </c>
      <c r="E1636">
        <v>232.97499999999999</v>
      </c>
      <c r="F1636">
        <v>238.084</v>
      </c>
      <c r="G1636">
        <v>173.17599999999999</v>
      </c>
      <c r="H1636">
        <v>158.904</v>
      </c>
      <c r="I1636">
        <v>127.01</v>
      </c>
      <c r="J1636">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x14ac:dyDescent="0.25">
      <c r="C1637" t="s">
        <v>825</v>
      </c>
      <c r="E1637">
        <v>4627.125</v>
      </c>
      <c r="F1637">
        <v>4705.68</v>
      </c>
      <c r="G1637">
        <v>4885.6710000000003</v>
      </c>
      <c r="H1637">
        <v>4462.93</v>
      </c>
      <c r="I1637">
        <v>4653.7430000000004</v>
      </c>
      <c r="J163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x14ac:dyDescent="0.25">
      <c r="C1638" t="s">
        <v>982</v>
      </c>
    </row>
    <row r="1639" spans="3:36" x14ac:dyDescent="0.25">
      <c r="C1639" t="s">
        <v>1040</v>
      </c>
    </row>
    <row r="1640" spans="3:36" x14ac:dyDescent="0.25">
      <c r="C1640" t="s">
        <v>48</v>
      </c>
      <c r="E1640">
        <v>359.83800000000002</v>
      </c>
      <c r="F1640">
        <v>338.32</v>
      </c>
      <c r="G1640">
        <v>340.17599999999999</v>
      </c>
      <c r="H1640">
        <v>353.07</v>
      </c>
      <c r="I1640">
        <v>365.87299999999999</v>
      </c>
      <c r="J1640">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x14ac:dyDescent="0.25">
      <c r="C1641" t="s">
        <v>817</v>
      </c>
      <c r="E1641">
        <v>897.05799999999999</v>
      </c>
      <c r="F1641">
        <v>840.94600000000003</v>
      </c>
      <c r="G1641">
        <v>883.61500000000001</v>
      </c>
      <c r="H1641">
        <v>859.52499999999998</v>
      </c>
      <c r="I1641">
        <v>827.01800000000003</v>
      </c>
      <c r="J1641">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x14ac:dyDescent="0.25">
      <c r="C1642" t="s">
        <v>833</v>
      </c>
      <c r="E1642">
        <v>18.259</v>
      </c>
      <c r="F1642">
        <v>16.402999999999999</v>
      </c>
      <c r="G1642">
        <v>16.384</v>
      </c>
      <c r="H1642">
        <v>14.664999999999999</v>
      </c>
      <c r="I1642">
        <v>14.891999999999999</v>
      </c>
      <c r="J1642">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x14ac:dyDescent="0.25">
      <c r="C1643" t="s">
        <v>890</v>
      </c>
      <c r="E1643">
        <v>1162.6020000000001</v>
      </c>
      <c r="F1643">
        <v>1072.55</v>
      </c>
      <c r="G1643">
        <v>1074.4100000000001</v>
      </c>
      <c r="H1643">
        <v>1054.81</v>
      </c>
      <c r="I1643">
        <v>1051.5630000000001</v>
      </c>
      <c r="J1643">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x14ac:dyDescent="0.25">
      <c r="C1644" t="s">
        <v>820</v>
      </c>
      <c r="E1644">
        <v>0.28399999999999997</v>
      </c>
      <c r="F1644">
        <v>0.23799999999999999</v>
      </c>
      <c r="G1644">
        <v>0.26400000000000001</v>
      </c>
      <c r="H1644">
        <v>0.26900000000000002</v>
      </c>
      <c r="I1644">
        <v>0.26400000000000001</v>
      </c>
      <c r="J1644">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x14ac:dyDescent="0.25">
      <c r="C1645" t="s">
        <v>821</v>
      </c>
      <c r="E1645">
        <v>0.13100000000000001</v>
      </c>
      <c r="F1645">
        <v>0.104</v>
      </c>
      <c r="G1645">
        <v>9.0999999999999998E-2</v>
      </c>
      <c r="H1645">
        <v>0.17</v>
      </c>
      <c r="I1645">
        <v>0.154</v>
      </c>
      <c r="J1645">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x14ac:dyDescent="0.25">
      <c r="C1646" t="s">
        <v>1055</v>
      </c>
      <c r="E1646">
        <v>550.77499999999998</v>
      </c>
      <c r="F1646">
        <v>554.63300000000004</v>
      </c>
      <c r="G1646">
        <v>515.68799999999999</v>
      </c>
      <c r="H1646">
        <v>551.20600000000002</v>
      </c>
      <c r="I1646">
        <v>558.86900000000003</v>
      </c>
      <c r="J1646">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x14ac:dyDescent="0.25">
      <c r="C1647" t="s">
        <v>900</v>
      </c>
      <c r="E1647">
        <v>197.6</v>
      </c>
      <c r="F1647">
        <v>201.1</v>
      </c>
      <c r="G1647">
        <v>213.6</v>
      </c>
      <c r="H1647">
        <v>247.2</v>
      </c>
      <c r="I1647">
        <v>249.6</v>
      </c>
      <c r="J164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x14ac:dyDescent="0.25">
      <c r="C1648" t="s">
        <v>57</v>
      </c>
      <c r="E1648">
        <v>29.228000000000002</v>
      </c>
      <c r="F1648">
        <v>22.193999999999999</v>
      </c>
      <c r="G1648">
        <v>31.991</v>
      </c>
      <c r="H1648">
        <v>32.058</v>
      </c>
      <c r="I1648">
        <v>27.288</v>
      </c>
      <c r="J1648">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x14ac:dyDescent="0.25">
      <c r="C1649" t="s">
        <v>901</v>
      </c>
      <c r="E1649">
        <v>2975.6</v>
      </c>
      <c r="F1649">
        <v>3109</v>
      </c>
      <c r="G1649">
        <v>3370.5</v>
      </c>
      <c r="H1649">
        <v>3072.5</v>
      </c>
      <c r="I1649">
        <v>3291.8</v>
      </c>
      <c r="J1649">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x14ac:dyDescent="0.25">
      <c r="C1650" t="s">
        <v>34</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x14ac:dyDescent="0.25">
      <c r="C1651" t="s">
        <v>33</v>
      </c>
      <c r="E1651">
        <v>232.97499999999999</v>
      </c>
      <c r="F1651">
        <v>238.084</v>
      </c>
      <c r="G1651">
        <v>173.17599999999999</v>
      </c>
      <c r="H1651">
        <v>158.904</v>
      </c>
      <c r="I1651">
        <v>127.01</v>
      </c>
      <c r="J1651">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x14ac:dyDescent="0.25">
      <c r="C1652" t="s">
        <v>42</v>
      </c>
      <c r="E1652">
        <v>7055.13</v>
      </c>
      <c r="F1652">
        <v>6965.19</v>
      </c>
      <c r="G1652">
        <v>7191.6040000000003</v>
      </c>
      <c r="H1652">
        <v>6737.6239999999998</v>
      </c>
      <c r="I1652">
        <v>6905.7439999999997</v>
      </c>
      <c r="J1652">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x14ac:dyDescent="0.25">
      <c r="C1653" t="s">
        <v>982</v>
      </c>
    </row>
    <row r="1654" spans="3:36" x14ac:dyDescent="0.25">
      <c r="C1654" t="s">
        <v>990</v>
      </c>
    </row>
    <row r="1655" spans="3:36" x14ac:dyDescent="0.25">
      <c r="C1655" t="s">
        <v>982</v>
      </c>
    </row>
    <row r="1656" spans="3:36" x14ac:dyDescent="0.25">
      <c r="C1656" t="s">
        <v>991</v>
      </c>
    </row>
    <row r="1657" spans="3:36" x14ac:dyDescent="0.25">
      <c r="C1657" t="s">
        <v>48</v>
      </c>
      <c r="E1657">
        <v>2.2999999999999998</v>
      </c>
      <c r="F1657">
        <v>1.5</v>
      </c>
      <c r="G1657">
        <v>3.9</v>
      </c>
      <c r="H1657">
        <v>6.6</v>
      </c>
      <c r="I1657">
        <v>2.4</v>
      </c>
      <c r="J165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x14ac:dyDescent="0.25">
      <c r="C1658" t="s">
        <v>818</v>
      </c>
      <c r="E1658">
        <v>1237.5</v>
      </c>
      <c r="F1658">
        <v>1187.9000000000001</v>
      </c>
      <c r="G1658">
        <v>1174.8</v>
      </c>
      <c r="H1658">
        <v>1189</v>
      </c>
      <c r="I1658">
        <v>1233.2</v>
      </c>
      <c r="J1658">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x14ac:dyDescent="0.25">
      <c r="C1659" t="s">
        <v>833</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57</v>
      </c>
      <c r="E1660">
        <v>0.4</v>
      </c>
      <c r="F1660">
        <v>0.3</v>
      </c>
      <c r="G1660">
        <v>0.6</v>
      </c>
      <c r="H1660">
        <v>0.5</v>
      </c>
      <c r="I1660">
        <v>0.3</v>
      </c>
      <c r="J1660">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x14ac:dyDescent="0.25">
      <c r="C1661" t="s">
        <v>820</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821</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35</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33</v>
      </c>
      <c r="E1664">
        <v>2.1</v>
      </c>
      <c r="F1664">
        <v>3.2</v>
      </c>
      <c r="G1664">
        <v>2.2999999999999998</v>
      </c>
      <c r="H1664">
        <v>1.6</v>
      </c>
      <c r="I1664">
        <v>0.9</v>
      </c>
      <c r="J1664">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x14ac:dyDescent="0.25">
      <c r="C1665" t="s">
        <v>825</v>
      </c>
      <c r="E1665">
        <v>1242.2</v>
      </c>
      <c r="F1665">
        <v>1193</v>
      </c>
      <c r="G1665">
        <v>1181.5999999999999</v>
      </c>
      <c r="H1665">
        <v>1197.7</v>
      </c>
      <c r="I1665">
        <v>1236.9000000000001</v>
      </c>
      <c r="J1665">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x14ac:dyDescent="0.25">
      <c r="C1666" t="s">
        <v>982</v>
      </c>
    </row>
    <row r="1667" spans="3:36" x14ac:dyDescent="0.25">
      <c r="C1667" t="s">
        <v>982</v>
      </c>
    </row>
    <row r="1668" spans="3:36" x14ac:dyDescent="0.25">
      <c r="C1668" t="s">
        <v>992</v>
      </c>
    </row>
    <row r="1669" spans="3:36" x14ac:dyDescent="0.25">
      <c r="C1669" t="s">
        <v>46</v>
      </c>
      <c r="E1669">
        <v>50.5</v>
      </c>
      <c r="F1669">
        <v>44.3</v>
      </c>
      <c r="G1669">
        <v>40.700000000000003</v>
      </c>
      <c r="H1669">
        <v>39.200000000000003</v>
      </c>
      <c r="I1669">
        <v>46.1</v>
      </c>
      <c r="J1669">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x14ac:dyDescent="0.25">
      <c r="C1670" t="s">
        <v>47</v>
      </c>
      <c r="E1670">
        <v>0.4</v>
      </c>
      <c r="F1670">
        <v>0.3</v>
      </c>
      <c r="G1670">
        <v>0.9</v>
      </c>
      <c r="H1670">
        <v>1</v>
      </c>
      <c r="I1670">
        <v>0.3</v>
      </c>
      <c r="J1670">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1041</v>
      </c>
    </row>
    <row r="1671" spans="3:36" x14ac:dyDescent="0.25">
      <c r="C1671" t="s">
        <v>36</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x14ac:dyDescent="0.25">
      <c r="C1672" t="s">
        <v>834</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835</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35</v>
      </c>
      <c r="E1674">
        <v>0.2</v>
      </c>
      <c r="F1674">
        <v>0.1</v>
      </c>
      <c r="G1674">
        <v>0.3</v>
      </c>
      <c r="H1674">
        <v>0.5</v>
      </c>
      <c r="I1674">
        <v>0.2</v>
      </c>
      <c r="J1674">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x14ac:dyDescent="0.25">
      <c r="C1675" t="s">
        <v>836</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994</v>
      </c>
    </row>
    <row r="1676" spans="3:36" x14ac:dyDescent="0.25">
      <c r="C1676" t="s">
        <v>837</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838</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995</v>
      </c>
    </row>
    <row r="1678" spans="3:36" x14ac:dyDescent="0.25">
      <c r="C1678" t="s">
        <v>48</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996</v>
      </c>
    </row>
    <row r="1680" spans="3:36" x14ac:dyDescent="0.25">
      <c r="C1680" t="s">
        <v>46</v>
      </c>
      <c r="E1680">
        <v>510.7</v>
      </c>
      <c r="F1680">
        <v>447.8</v>
      </c>
      <c r="G1680">
        <v>411.4</v>
      </c>
      <c r="H1680">
        <v>396.8</v>
      </c>
      <c r="I1680">
        <v>466.1</v>
      </c>
      <c r="J1680">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x14ac:dyDescent="0.25">
      <c r="C1681" t="s">
        <v>47</v>
      </c>
      <c r="E1681">
        <v>42.2</v>
      </c>
      <c r="F1681">
        <v>34.6</v>
      </c>
      <c r="G1681">
        <v>88.7</v>
      </c>
      <c r="H1681">
        <v>96.7</v>
      </c>
      <c r="I1681">
        <v>28.7</v>
      </c>
      <c r="J1681">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x14ac:dyDescent="0.25">
      <c r="C1682" t="s">
        <v>36</v>
      </c>
      <c r="E1682">
        <v>0.5</v>
      </c>
      <c r="F1682">
        <v>0.7</v>
      </c>
      <c r="G1682">
        <v>0.6</v>
      </c>
      <c r="H1682">
        <v>0.5</v>
      </c>
      <c r="I1682">
        <v>0.4</v>
      </c>
      <c r="J1682">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x14ac:dyDescent="0.25">
      <c r="C1683" t="s">
        <v>834</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835</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35</v>
      </c>
      <c r="E1685">
        <v>1</v>
      </c>
      <c r="F1685">
        <v>0.7</v>
      </c>
      <c r="G1685">
        <v>1.7</v>
      </c>
      <c r="H1685">
        <v>2.9</v>
      </c>
      <c r="I1685">
        <v>1</v>
      </c>
      <c r="J1685">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x14ac:dyDescent="0.25">
      <c r="C1686" t="s">
        <v>836</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994</v>
      </c>
    </row>
    <row r="1687" spans="3:36" x14ac:dyDescent="0.25">
      <c r="C1687" t="s">
        <v>837</v>
      </c>
      <c r="E1687">
        <v>1.3</v>
      </c>
      <c r="F1687">
        <v>1.9</v>
      </c>
      <c r="G1687">
        <v>1.8</v>
      </c>
      <c r="H1687">
        <v>1.4</v>
      </c>
      <c r="I1687">
        <v>1</v>
      </c>
      <c r="J168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x14ac:dyDescent="0.25">
      <c r="C1688" t="s">
        <v>838</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995</v>
      </c>
    </row>
    <row r="1689" spans="3:36" x14ac:dyDescent="0.25">
      <c r="C1689" t="s">
        <v>48</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982</v>
      </c>
    </row>
    <row r="1691" spans="3:36" x14ac:dyDescent="0.25">
      <c r="C1691" t="s">
        <v>839</v>
      </c>
      <c r="E1691">
        <v>1162.5999999999999</v>
      </c>
      <c r="F1691">
        <v>1072.5</v>
      </c>
      <c r="G1691">
        <v>1074.4000000000001</v>
      </c>
      <c r="H1691">
        <v>1054.8</v>
      </c>
      <c r="I1691">
        <v>1051.5999999999999</v>
      </c>
      <c r="J1691">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x14ac:dyDescent="0.25">
      <c r="C1692" t="s">
        <v>840</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x14ac:dyDescent="0.25">
      <c r="C1693" t="s">
        <v>841</v>
      </c>
      <c r="E1693">
        <v>916.5</v>
      </c>
      <c r="F1693">
        <v>803.5</v>
      </c>
      <c r="G1693">
        <v>803.4</v>
      </c>
      <c r="H1693">
        <v>788.7</v>
      </c>
      <c r="I1693">
        <v>784.9</v>
      </c>
      <c r="J1693">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x14ac:dyDescent="0.25">
      <c r="C1694" t="s">
        <v>842</v>
      </c>
      <c r="E1694">
        <v>916.5</v>
      </c>
      <c r="F1694">
        <v>803.5</v>
      </c>
      <c r="G1694">
        <v>803.4</v>
      </c>
      <c r="H1694">
        <v>788.7</v>
      </c>
      <c r="I1694">
        <v>784.9</v>
      </c>
      <c r="J1694">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x14ac:dyDescent="0.25">
      <c r="C1695" t="s">
        <v>843</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982</v>
      </c>
    </row>
    <row r="1697" spans="3:36" x14ac:dyDescent="0.25">
      <c r="C1697" t="s">
        <v>997</v>
      </c>
    </row>
    <row r="1698" spans="3:36" x14ac:dyDescent="0.25">
      <c r="C1698" t="s">
        <v>998</v>
      </c>
    </row>
    <row r="1699" spans="3:36" x14ac:dyDescent="0.25">
      <c r="C1699" t="s">
        <v>844</v>
      </c>
      <c r="E1699">
        <v>8472.7999999999993</v>
      </c>
      <c r="F1699">
        <v>8424.5</v>
      </c>
      <c r="G1699">
        <v>8722.7000000000007</v>
      </c>
      <c r="H1699">
        <v>8904.5</v>
      </c>
      <c r="I1699">
        <v>9042.2999999999993</v>
      </c>
      <c r="J1699">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x14ac:dyDescent="0.25">
      <c r="C1700" t="s">
        <v>845</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846</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847</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825</v>
      </c>
      <c r="E1703">
        <v>9665.4</v>
      </c>
      <c r="F1703">
        <v>9563.6</v>
      </c>
      <c r="G1703">
        <v>9789.4</v>
      </c>
      <c r="H1703">
        <v>9796.2999999999993</v>
      </c>
      <c r="I1703">
        <v>9955.5</v>
      </c>
      <c r="J1703">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x14ac:dyDescent="0.25">
      <c r="C1704" t="s">
        <v>1000</v>
      </c>
    </row>
    <row r="1705" spans="3:36" x14ac:dyDescent="0.25">
      <c r="C1705" t="s">
        <v>848</v>
      </c>
      <c r="E1705">
        <v>54172.9</v>
      </c>
      <c r="F1705">
        <v>50868.4</v>
      </c>
      <c r="G1705">
        <v>49824</v>
      </c>
      <c r="H1705">
        <v>52041.599999999999</v>
      </c>
      <c r="I1705">
        <v>52930.9</v>
      </c>
      <c r="J1705">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x14ac:dyDescent="0.25">
      <c r="C1706" t="s">
        <v>849</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850</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851</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825</v>
      </c>
      <c r="E1709">
        <v>58879.199999999997</v>
      </c>
      <c r="F1709">
        <v>55204.9</v>
      </c>
      <c r="G1709">
        <v>53736.7</v>
      </c>
      <c r="H1709">
        <v>55950.2</v>
      </c>
      <c r="I1709">
        <v>56790.3</v>
      </c>
      <c r="J1709">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x14ac:dyDescent="0.25">
      <c r="C1710" t="s">
        <v>982</v>
      </c>
    </row>
    <row r="1711" spans="3:36" x14ac:dyDescent="0.25">
      <c r="C1711" t="s">
        <v>852</v>
      </c>
      <c r="E1711">
        <v>82783.600000000006</v>
      </c>
      <c r="F1711">
        <v>70097.5</v>
      </c>
      <c r="G1711">
        <v>81996.600000000006</v>
      </c>
      <c r="H1711">
        <v>79027.5</v>
      </c>
      <c r="I1711">
        <v>97511.2</v>
      </c>
      <c r="J1711">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x14ac:dyDescent="0.25">
      <c r="C1712" t="s">
        <v>853</v>
      </c>
      <c r="E1712">
        <v>20120.900000000001</v>
      </c>
      <c r="F1712">
        <v>20335.3</v>
      </c>
      <c r="G1712">
        <v>17555.5</v>
      </c>
      <c r="H1712">
        <v>21547.200000000001</v>
      </c>
      <c r="I1712">
        <v>14555.9</v>
      </c>
      <c r="J1712">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x14ac:dyDescent="0.25">
      <c r="C1713" t="s">
        <v>982</v>
      </c>
    </row>
    <row r="1714" spans="3:36" x14ac:dyDescent="0.25">
      <c r="C1714" t="s">
        <v>1002</v>
      </c>
    </row>
    <row r="1715" spans="3:36" x14ac:dyDescent="0.25">
      <c r="C1715" t="s">
        <v>854</v>
      </c>
      <c r="E1715">
        <v>592.70000000000005</v>
      </c>
      <c r="F1715">
        <v>616</v>
      </c>
      <c r="G1715">
        <v>586.1</v>
      </c>
      <c r="H1715">
        <v>595.29999999999995</v>
      </c>
      <c r="I1715">
        <v>600</v>
      </c>
      <c r="J1715">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x14ac:dyDescent="0.25">
      <c r="C1716" t="s">
        <v>855</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856</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1082</v>
      </c>
    </row>
    <row r="1718" spans="3:36" x14ac:dyDescent="0.25">
      <c r="C1718" t="s">
        <v>857</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825</v>
      </c>
      <c r="E1719">
        <v>689.4</v>
      </c>
      <c r="F1719">
        <v>705.5</v>
      </c>
      <c r="G1719">
        <v>672.4</v>
      </c>
      <c r="H1719">
        <v>670.6</v>
      </c>
      <c r="I1719">
        <v>675.4</v>
      </c>
      <c r="J1719">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x14ac:dyDescent="0.25">
      <c r="C1720" t="s">
        <v>982</v>
      </c>
    </row>
    <row r="1721" spans="3:36" x14ac:dyDescent="0.25">
      <c r="C1721" t="s">
        <v>1083</v>
      </c>
    </row>
    <row r="1722" spans="3:36" x14ac:dyDescent="0.25">
      <c r="C1722" t="s">
        <v>1003</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982</v>
      </c>
    </row>
    <row r="1725" spans="3:36" x14ac:dyDescent="0.25">
      <c r="C1725" t="s">
        <v>1004</v>
      </c>
    </row>
    <row r="1726" spans="3:36" x14ac:dyDescent="0.25">
      <c r="C1726" t="s">
        <v>981</v>
      </c>
      <c r="E1726">
        <v>24.498000000000001</v>
      </c>
      <c r="F1726">
        <v>23.102</v>
      </c>
      <c r="G1726">
        <v>23.111000000000001</v>
      </c>
      <c r="H1726">
        <v>23.178000000000001</v>
      </c>
      <c r="I1726">
        <v>22.265999999999998</v>
      </c>
      <c r="J1726">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x14ac:dyDescent="0.25">
      <c r="C1727" t="s">
        <v>891</v>
      </c>
      <c r="E1727">
        <v>22.53</v>
      </c>
      <c r="F1727">
        <v>21.251000000000001</v>
      </c>
      <c r="G1727">
        <v>21.262</v>
      </c>
      <c r="H1727">
        <v>21.327000000000002</v>
      </c>
      <c r="I1727">
        <v>20.491</v>
      </c>
      <c r="J172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x14ac:dyDescent="0.25">
      <c r="C1728" t="s">
        <v>816</v>
      </c>
      <c r="E1728">
        <v>80.790000000000006</v>
      </c>
      <c r="F1728">
        <v>77.075999999999993</v>
      </c>
      <c r="G1728">
        <v>77.989999999999995</v>
      </c>
      <c r="H1728">
        <v>81.302999999999997</v>
      </c>
      <c r="I1728">
        <v>83.503</v>
      </c>
      <c r="J1728">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x14ac:dyDescent="0.25">
      <c r="C1729" t="s">
        <v>982</v>
      </c>
    </row>
    <row r="1730" spans="1:36" x14ac:dyDescent="0.25">
      <c r="C1730" t="s">
        <v>983</v>
      </c>
    </row>
    <row r="1731" spans="1:36" x14ac:dyDescent="0.25">
      <c r="A1731" t="s">
        <v>102</v>
      </c>
      <c r="B1731" t="s">
        <v>762</v>
      </c>
      <c r="C1731" t="s">
        <v>48</v>
      </c>
      <c r="E1731">
        <v>59.012</v>
      </c>
      <c r="F1731">
        <v>57.777000000000001</v>
      </c>
      <c r="G1731">
        <v>59.44</v>
      </c>
      <c r="H1731">
        <v>59.609000000000002</v>
      </c>
      <c r="I1731">
        <v>56.917999999999999</v>
      </c>
      <c r="J1731">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x14ac:dyDescent="0.25">
      <c r="A1732" t="s">
        <v>102</v>
      </c>
      <c r="C1732" t="s">
        <v>817</v>
      </c>
      <c r="E1732">
        <v>131.85599999999999</v>
      </c>
      <c r="F1732">
        <v>113.52800000000001</v>
      </c>
      <c r="G1732">
        <v>119.46599999999999</v>
      </c>
      <c r="H1732">
        <v>115.758</v>
      </c>
      <c r="I1732">
        <v>106.173</v>
      </c>
      <c r="J1732">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x14ac:dyDescent="0.25">
      <c r="A1733" t="s">
        <v>102</v>
      </c>
      <c r="C1733" t="s">
        <v>818</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102</v>
      </c>
      <c r="B1734" t="s">
        <v>764</v>
      </c>
      <c r="C1734" t="s">
        <v>819</v>
      </c>
      <c r="E1734">
        <v>131.85599999999999</v>
      </c>
      <c r="F1734">
        <v>113.52800000000001</v>
      </c>
      <c r="G1734">
        <v>119.46599999999999</v>
      </c>
      <c r="H1734">
        <v>115.758</v>
      </c>
      <c r="I1734">
        <v>106.173</v>
      </c>
      <c r="J1734">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x14ac:dyDescent="0.25">
      <c r="A1735" t="s">
        <v>102</v>
      </c>
      <c r="B1735" t="s">
        <v>763</v>
      </c>
      <c r="C1735" t="s">
        <v>833</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102</v>
      </c>
      <c r="B1736" t="s">
        <v>973</v>
      </c>
      <c r="C1736" t="s">
        <v>57</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102</v>
      </c>
      <c r="B1737" t="s">
        <v>765</v>
      </c>
      <c r="C1737" t="s">
        <v>820</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102</v>
      </c>
      <c r="B1738" t="s">
        <v>974</v>
      </c>
      <c r="C1738" t="s">
        <v>821</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102</v>
      </c>
      <c r="B1739" t="s">
        <v>1997</v>
      </c>
      <c r="C1739" t="s">
        <v>33</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825</v>
      </c>
      <c r="E1740">
        <v>190.86799999999999</v>
      </c>
      <c r="F1740">
        <v>171.30600000000001</v>
      </c>
      <c r="G1740">
        <v>178.90600000000001</v>
      </c>
      <c r="H1740">
        <v>175.36699999999999</v>
      </c>
      <c r="I1740">
        <v>163.09100000000001</v>
      </c>
      <c r="J1740">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x14ac:dyDescent="0.25">
      <c r="C1741" t="s">
        <v>982</v>
      </c>
    </row>
    <row r="1742" spans="1:36" x14ac:dyDescent="0.25">
      <c r="C1742" t="s">
        <v>1044</v>
      </c>
    </row>
    <row r="1743" spans="1:36" x14ac:dyDescent="0.25">
      <c r="C1743" t="s">
        <v>48</v>
      </c>
      <c r="E1743">
        <v>2.6190000000000002</v>
      </c>
      <c r="F1743">
        <v>2.7189999999999999</v>
      </c>
      <c r="G1743">
        <v>2.7959999999999998</v>
      </c>
      <c r="H1743">
        <v>2.7949999999999999</v>
      </c>
      <c r="I1743">
        <v>2.778</v>
      </c>
      <c r="J1743">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x14ac:dyDescent="0.25">
      <c r="C1744" t="s">
        <v>817</v>
      </c>
      <c r="E1744">
        <v>5.8529999999999998</v>
      </c>
      <c r="F1744">
        <v>5.3419999999999996</v>
      </c>
      <c r="G1744">
        <v>5.6189999999999998</v>
      </c>
      <c r="H1744">
        <v>5.4279999999999999</v>
      </c>
      <c r="I1744">
        <v>5.181</v>
      </c>
      <c r="J1744">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x14ac:dyDescent="0.25">
      <c r="C1745" t="s">
        <v>818</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833</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57</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820</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821</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33</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982</v>
      </c>
    </row>
    <row r="1752" spans="3:36" x14ac:dyDescent="0.25">
      <c r="C1752" t="s">
        <v>1012</v>
      </c>
    </row>
    <row r="1753" spans="3:36" x14ac:dyDescent="0.25">
      <c r="C1753" t="s">
        <v>982</v>
      </c>
    </row>
    <row r="1754" spans="3:36" x14ac:dyDescent="0.25">
      <c r="C1754" t="s">
        <v>1013</v>
      </c>
    </row>
    <row r="1755" spans="3:36" x14ac:dyDescent="0.25">
      <c r="C1755" t="s">
        <v>863</v>
      </c>
      <c r="E1755">
        <v>3.1890000000000001</v>
      </c>
      <c r="F1755">
        <v>3.117</v>
      </c>
      <c r="G1755">
        <v>3.0750000000000002</v>
      </c>
      <c r="H1755">
        <v>3.0779999999999998</v>
      </c>
      <c r="I1755">
        <v>3.2549999999999999</v>
      </c>
      <c r="J1755">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x14ac:dyDescent="0.25">
      <c r="C1756" t="s">
        <v>864</v>
      </c>
      <c r="E1756">
        <v>4.7039999999999997</v>
      </c>
      <c r="F1756">
        <v>4.5979999999999999</v>
      </c>
      <c r="G1756">
        <v>4.5359999999999996</v>
      </c>
      <c r="H1756">
        <v>4.5410000000000004</v>
      </c>
      <c r="I1756">
        <v>4.8010000000000002</v>
      </c>
      <c r="J1756">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x14ac:dyDescent="0.25">
      <c r="C1757" t="s">
        <v>865</v>
      </c>
      <c r="E1757">
        <v>6.1280000000000001</v>
      </c>
      <c r="F1757">
        <v>6.5010000000000003</v>
      </c>
      <c r="G1757">
        <v>4.8810000000000002</v>
      </c>
      <c r="H1757">
        <v>4.5940000000000003</v>
      </c>
      <c r="I1757">
        <v>6.4379999999999997</v>
      </c>
      <c r="J175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x14ac:dyDescent="0.25">
      <c r="C1758" t="s">
        <v>866</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867</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x14ac:dyDescent="0.25">
      <c r="C1760" t="s">
        <v>868</v>
      </c>
      <c r="E1760">
        <v>7.2999999999999995E-2</v>
      </c>
      <c r="F1760">
        <v>7.6999999999999999E-2</v>
      </c>
      <c r="G1760">
        <v>5.8000000000000003E-2</v>
      </c>
      <c r="H1760">
        <v>5.3999999999999999E-2</v>
      </c>
      <c r="I1760">
        <v>7.5999999999999998E-2</v>
      </c>
      <c r="J1760">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x14ac:dyDescent="0.25">
      <c r="C1761" t="s">
        <v>869</v>
      </c>
      <c r="E1761">
        <v>8.8999999999999996E-2</v>
      </c>
      <c r="F1761">
        <v>8.6999999999999994E-2</v>
      </c>
      <c r="G1761">
        <v>8.5000000000000006E-2</v>
      </c>
      <c r="H1761">
        <v>8.5000000000000006E-2</v>
      </c>
      <c r="I1761">
        <v>0.09</v>
      </c>
      <c r="J1761">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x14ac:dyDescent="0.25">
      <c r="C1762" t="s">
        <v>870</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871</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1014</v>
      </c>
      <c r="E1764">
        <v>7.2999999999999995E-2</v>
      </c>
      <c r="F1764">
        <v>7.6999999999999999E-2</v>
      </c>
      <c r="G1764">
        <v>5.8000000000000003E-2</v>
      </c>
      <c r="H1764">
        <v>5.3999999999999999E-2</v>
      </c>
      <c r="I1764">
        <v>7.5999999999999998E-2</v>
      </c>
      <c r="J1764">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x14ac:dyDescent="0.25">
      <c r="C1765" t="s">
        <v>1015</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1016</v>
      </c>
      <c r="E1766">
        <v>0.16600000000000001</v>
      </c>
      <c r="F1766">
        <v>0.17499999999999999</v>
      </c>
      <c r="G1766">
        <v>0.126</v>
      </c>
      <c r="H1766">
        <v>0.11600000000000001</v>
      </c>
      <c r="I1766">
        <v>0.16800000000000001</v>
      </c>
      <c r="J1766">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x14ac:dyDescent="0.25">
      <c r="C1767" t="s">
        <v>872</v>
      </c>
      <c r="E1767">
        <v>14.53</v>
      </c>
      <c r="F1767">
        <v>14.737</v>
      </c>
      <c r="G1767">
        <v>12.923</v>
      </c>
      <c r="H1767">
        <v>12.627000000000001</v>
      </c>
      <c r="I1767">
        <v>15.015000000000001</v>
      </c>
      <c r="J176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x14ac:dyDescent="0.25">
      <c r="C1768" t="s">
        <v>982</v>
      </c>
    </row>
    <row r="1769" spans="3:36" x14ac:dyDescent="0.25">
      <c r="C1769" t="s">
        <v>984</v>
      </c>
    </row>
    <row r="1770" spans="3:36" x14ac:dyDescent="0.25">
      <c r="C1770" t="s">
        <v>982</v>
      </c>
    </row>
    <row r="1771" spans="3:36" x14ac:dyDescent="0.25">
      <c r="C1771" t="s">
        <v>1045</v>
      </c>
    </row>
    <row r="1772" spans="3:36" x14ac:dyDescent="0.25">
      <c r="C1772" t="s">
        <v>928</v>
      </c>
      <c r="E1772">
        <v>21.876000000000001</v>
      </c>
      <c r="F1772">
        <v>20.635000000000002</v>
      </c>
      <c r="G1772">
        <v>20.645</v>
      </c>
      <c r="H1772">
        <v>20.709</v>
      </c>
      <c r="I1772">
        <v>19.896999999999998</v>
      </c>
      <c r="J1772">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x14ac:dyDescent="0.25">
      <c r="C1773" t="s">
        <v>929</v>
      </c>
      <c r="E1773">
        <v>21.876000000000001</v>
      </c>
      <c r="F1773">
        <v>20.635000000000002</v>
      </c>
      <c r="G1773">
        <v>20.645</v>
      </c>
      <c r="H1773">
        <v>20.709</v>
      </c>
      <c r="I1773">
        <v>19.896999999999998</v>
      </c>
      <c r="J1773">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x14ac:dyDescent="0.25">
      <c r="C1774" t="s">
        <v>930</v>
      </c>
      <c r="E1774">
        <v>3.085</v>
      </c>
      <c r="F1774">
        <v>2.9089999999999998</v>
      </c>
      <c r="G1774">
        <v>2.911</v>
      </c>
      <c r="H1774">
        <v>2.92</v>
      </c>
      <c r="I1774">
        <v>2.8050000000000002</v>
      </c>
      <c r="J1774">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x14ac:dyDescent="0.25">
      <c r="C1775" t="s">
        <v>931</v>
      </c>
      <c r="E1775">
        <v>18.792000000000002</v>
      </c>
      <c r="F1775">
        <v>17.725000000000001</v>
      </c>
      <c r="G1775">
        <v>17.734000000000002</v>
      </c>
      <c r="H1775">
        <v>17.789000000000001</v>
      </c>
      <c r="I1775">
        <v>17.091000000000001</v>
      </c>
      <c r="J1775">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x14ac:dyDescent="0.25">
      <c r="C1776" t="s">
        <v>932</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x14ac:dyDescent="0.25">
      <c r="C1777" t="s">
        <v>933</v>
      </c>
      <c r="E1777">
        <v>18.792000000000002</v>
      </c>
      <c r="F1777">
        <v>17.725000000000001</v>
      </c>
      <c r="G1777">
        <v>17.734000000000002</v>
      </c>
      <c r="H1777">
        <v>17.789000000000001</v>
      </c>
      <c r="I1777">
        <v>17.091000000000001</v>
      </c>
      <c r="J177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x14ac:dyDescent="0.25">
      <c r="C1778" t="s">
        <v>982</v>
      </c>
    </row>
    <row r="1779" spans="3:36" x14ac:dyDescent="0.25">
      <c r="C1779" t="s">
        <v>985</v>
      </c>
    </row>
    <row r="1780" spans="3:36" x14ac:dyDescent="0.25">
      <c r="C1780" t="s">
        <v>1084</v>
      </c>
    </row>
    <row r="1781" spans="3:36" x14ac:dyDescent="0.25">
      <c r="C1781" t="s">
        <v>63</v>
      </c>
      <c r="E1781">
        <v>6.8250000000000002</v>
      </c>
      <c r="F1781">
        <v>5.4740000000000002</v>
      </c>
      <c r="G1781">
        <v>5.5119999999999996</v>
      </c>
      <c r="H1781">
        <v>4.899</v>
      </c>
      <c r="I1781">
        <v>4.694</v>
      </c>
      <c r="J1781">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x14ac:dyDescent="0.25">
      <c r="C1782" t="s">
        <v>827</v>
      </c>
      <c r="E1782">
        <v>60.497</v>
      </c>
      <c r="F1782">
        <v>46.222000000000001</v>
      </c>
      <c r="G1782">
        <v>50.026000000000003</v>
      </c>
      <c r="H1782">
        <v>44.829000000000001</v>
      </c>
      <c r="I1782">
        <v>41.125</v>
      </c>
      <c r="J1782">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x14ac:dyDescent="0.25">
      <c r="C1783" t="s">
        <v>860</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828</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829</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831</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1085</v>
      </c>
    </row>
    <row r="1788" spans="3:36" x14ac:dyDescent="0.25">
      <c r="C1788" t="s">
        <v>63</v>
      </c>
      <c r="E1788">
        <v>6.26</v>
      </c>
      <c r="F1788">
        <v>6.0949999999999998</v>
      </c>
      <c r="G1788">
        <v>5.74</v>
      </c>
      <c r="H1788">
        <v>5.8970000000000002</v>
      </c>
      <c r="I1788">
        <v>5.6070000000000002</v>
      </c>
      <c r="J1788">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x14ac:dyDescent="0.25">
      <c r="C1789" t="s">
        <v>827</v>
      </c>
      <c r="E1789">
        <v>36.594999999999999</v>
      </c>
      <c r="F1789">
        <v>34.186</v>
      </c>
      <c r="G1789">
        <v>34.776000000000003</v>
      </c>
      <c r="H1789">
        <v>35.682000000000002</v>
      </c>
      <c r="I1789">
        <v>32.479999999999997</v>
      </c>
      <c r="J1789">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x14ac:dyDescent="0.25">
      <c r="C1790" t="s">
        <v>860</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828</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829</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831</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1086</v>
      </c>
    </row>
    <row r="1795" spans="3:36" x14ac:dyDescent="0.25">
      <c r="C1795" t="s">
        <v>63</v>
      </c>
      <c r="E1795">
        <v>4.1589999999999998</v>
      </c>
      <c r="F1795">
        <v>4.2080000000000002</v>
      </c>
      <c r="G1795">
        <v>3.9889999999999999</v>
      </c>
      <c r="H1795">
        <v>4.5010000000000003</v>
      </c>
      <c r="I1795">
        <v>4.4279999999999999</v>
      </c>
      <c r="J1795">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x14ac:dyDescent="0.25">
      <c r="C1796" t="s">
        <v>827</v>
      </c>
      <c r="E1796">
        <v>27.856000000000002</v>
      </c>
      <c r="F1796">
        <v>26.893999999999998</v>
      </c>
      <c r="G1796">
        <v>27.381</v>
      </c>
      <c r="H1796">
        <v>27.893000000000001</v>
      </c>
      <c r="I1796">
        <v>26.245999999999999</v>
      </c>
      <c r="J1796">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x14ac:dyDescent="0.25">
      <c r="C1797" t="s">
        <v>860</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828</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829</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831</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1087</v>
      </c>
    </row>
    <row r="1802" spans="3:36" x14ac:dyDescent="0.25">
      <c r="C1802" t="s">
        <v>63</v>
      </c>
      <c r="E1802">
        <v>4.3150000000000004</v>
      </c>
      <c r="F1802">
        <v>3.8740000000000001</v>
      </c>
      <c r="G1802">
        <v>3.9910000000000001</v>
      </c>
      <c r="H1802">
        <v>3.9950000000000001</v>
      </c>
      <c r="I1802">
        <v>3.7130000000000001</v>
      </c>
      <c r="J1802">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x14ac:dyDescent="0.25">
      <c r="C1803" t="s">
        <v>827</v>
      </c>
      <c r="E1803">
        <v>8.9489999999999998</v>
      </c>
      <c r="F1803">
        <v>7.6619999999999999</v>
      </c>
      <c r="G1803">
        <v>8.4960000000000004</v>
      </c>
      <c r="H1803">
        <v>8.56</v>
      </c>
      <c r="I1803">
        <v>7.6269999999999998</v>
      </c>
      <c r="J1803">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x14ac:dyDescent="0.25">
      <c r="C1804" t="s">
        <v>860</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828</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829</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831</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1088</v>
      </c>
    </row>
    <row r="1809" spans="3:36" x14ac:dyDescent="0.25">
      <c r="C1809" t="s">
        <v>63</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x14ac:dyDescent="0.25">
      <c r="C1810" t="s">
        <v>1089</v>
      </c>
    </row>
    <row r="1811" spans="3:36" x14ac:dyDescent="0.25">
      <c r="C1811" t="s">
        <v>63</v>
      </c>
      <c r="E1811">
        <v>2.9729999999999999</v>
      </c>
      <c r="F1811">
        <v>2.8420000000000001</v>
      </c>
      <c r="G1811">
        <v>2.7909999999999999</v>
      </c>
      <c r="H1811">
        <v>2.827</v>
      </c>
      <c r="I1811">
        <v>2.7269999999999999</v>
      </c>
      <c r="J1811">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x14ac:dyDescent="0.25">
      <c r="C1812" t="s">
        <v>989</v>
      </c>
    </row>
    <row r="1813" spans="3:36" x14ac:dyDescent="0.25">
      <c r="C1813" t="s">
        <v>63</v>
      </c>
      <c r="E1813">
        <v>24.893999999999998</v>
      </c>
      <c r="F1813">
        <v>22.838999999999999</v>
      </c>
      <c r="G1813">
        <v>22.363</v>
      </c>
      <c r="H1813">
        <v>22.462</v>
      </c>
      <c r="I1813">
        <v>21.5</v>
      </c>
      <c r="J1813">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x14ac:dyDescent="0.25">
      <c r="C1814" t="s">
        <v>827</v>
      </c>
      <c r="E1814">
        <v>133.898</v>
      </c>
      <c r="F1814">
        <v>114.964</v>
      </c>
      <c r="G1814">
        <v>120.679</v>
      </c>
      <c r="H1814">
        <v>116.96299999999999</v>
      </c>
      <c r="I1814">
        <v>107.47799999999999</v>
      </c>
      <c r="J1814">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x14ac:dyDescent="0.25">
      <c r="C1815" t="s">
        <v>860</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828</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829</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831</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825</v>
      </c>
      <c r="E1819">
        <v>158.792</v>
      </c>
      <c r="F1819">
        <v>137.803</v>
      </c>
      <c r="G1819">
        <v>143.042</v>
      </c>
      <c r="H1819">
        <v>139.42500000000001</v>
      </c>
      <c r="I1819">
        <v>128.97800000000001</v>
      </c>
      <c r="J1819">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x14ac:dyDescent="0.25">
      <c r="C1820" t="s">
        <v>982</v>
      </c>
    </row>
    <row r="1821" spans="3:36" x14ac:dyDescent="0.25">
      <c r="C1821" t="s">
        <v>990</v>
      </c>
    </row>
    <row r="1822" spans="3:36" x14ac:dyDescent="0.25">
      <c r="C1822" t="s">
        <v>982</v>
      </c>
    </row>
    <row r="1823" spans="3:36" x14ac:dyDescent="0.25">
      <c r="C1823" t="s">
        <v>991</v>
      </c>
    </row>
    <row r="1824" spans="3:36" x14ac:dyDescent="0.25">
      <c r="C1824" t="s">
        <v>48</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818</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833</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57</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820</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821</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35</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33</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825</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982</v>
      </c>
    </row>
    <row r="1834" spans="3:36" x14ac:dyDescent="0.25">
      <c r="C1834" t="s">
        <v>982</v>
      </c>
    </row>
    <row r="1835" spans="3:36" x14ac:dyDescent="0.25">
      <c r="C1835" t="s">
        <v>992</v>
      </c>
    </row>
    <row r="1836" spans="3:36" x14ac:dyDescent="0.25">
      <c r="C1836" t="s">
        <v>46</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47</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993</v>
      </c>
    </row>
    <row r="1838" spans="3:36" x14ac:dyDescent="0.25">
      <c r="C1838" t="s">
        <v>36</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834</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835</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35</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836</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994</v>
      </c>
    </row>
    <row r="1843" spans="3:36" x14ac:dyDescent="0.25">
      <c r="C1843" t="s">
        <v>837</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838</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995</v>
      </c>
    </row>
    <row r="1845" spans="3:36" x14ac:dyDescent="0.25">
      <c r="C1845" t="s">
        <v>48</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996</v>
      </c>
    </row>
    <row r="1847" spans="3:36" x14ac:dyDescent="0.25">
      <c r="C1847" t="s">
        <v>46</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47</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993</v>
      </c>
    </row>
    <row r="1849" spans="3:36" x14ac:dyDescent="0.25">
      <c r="C1849" t="s">
        <v>36</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834</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835</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35</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836</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994</v>
      </c>
    </row>
    <row r="1854" spans="3:36" x14ac:dyDescent="0.25">
      <c r="C1854" t="s">
        <v>837</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838</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995</v>
      </c>
    </row>
    <row r="1856" spans="3:36" x14ac:dyDescent="0.25">
      <c r="C1856" t="s">
        <v>48</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982</v>
      </c>
    </row>
    <row r="1858" spans="3:36" x14ac:dyDescent="0.25">
      <c r="C1858" t="s">
        <v>839</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840</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841</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842</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843</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982</v>
      </c>
    </row>
    <row r="1864" spans="3:36" x14ac:dyDescent="0.25">
      <c r="C1864" t="s">
        <v>997</v>
      </c>
    </row>
    <row r="1865" spans="3:36" x14ac:dyDescent="0.25">
      <c r="C1865" t="s">
        <v>998</v>
      </c>
    </row>
    <row r="1866" spans="3:36" x14ac:dyDescent="0.25">
      <c r="C1866" t="s">
        <v>844</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845</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999</v>
      </c>
    </row>
    <row r="1868" spans="3:36" x14ac:dyDescent="0.25">
      <c r="C1868" t="s">
        <v>846</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995</v>
      </c>
    </row>
    <row r="1869" spans="3:36" x14ac:dyDescent="0.25">
      <c r="C1869" t="s">
        <v>847</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825</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1000</v>
      </c>
    </row>
    <row r="1872" spans="3:36" x14ac:dyDescent="0.25">
      <c r="C1872" t="s">
        <v>848</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849</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999</v>
      </c>
    </row>
    <row r="1874" spans="3:36" x14ac:dyDescent="0.25">
      <c r="C1874" t="s">
        <v>850</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995</v>
      </c>
    </row>
    <row r="1875" spans="3:36" x14ac:dyDescent="0.25">
      <c r="C1875" t="s">
        <v>851</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825</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982</v>
      </c>
    </row>
    <row r="1878" spans="3:36" x14ac:dyDescent="0.25">
      <c r="C1878" t="s">
        <v>852</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853</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982</v>
      </c>
    </row>
    <row r="1881" spans="3:36" x14ac:dyDescent="0.25">
      <c r="C1881" t="s">
        <v>1002</v>
      </c>
    </row>
    <row r="1882" spans="3:36" x14ac:dyDescent="0.25">
      <c r="C1882" t="s">
        <v>854</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855</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999</v>
      </c>
    </row>
    <row r="1884" spans="3:36" x14ac:dyDescent="0.25">
      <c r="C1884" t="s">
        <v>856</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995</v>
      </c>
    </row>
    <row r="1885" spans="3:36" x14ac:dyDescent="0.25">
      <c r="C1885" t="s">
        <v>857</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825</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x14ac:dyDescent="0.25">
      <c r="C1887" t="s">
        <v>982</v>
      </c>
    </row>
    <row r="1888" spans="3:36" x14ac:dyDescent="0.25">
      <c r="C1888" t="s">
        <v>1090</v>
      </c>
    </row>
    <row r="1889" spans="1:36" x14ac:dyDescent="0.25">
      <c r="C1889" t="s">
        <v>1003</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982</v>
      </c>
    </row>
    <row r="1892" spans="1:36" x14ac:dyDescent="0.25">
      <c r="C1892" t="s">
        <v>1004</v>
      </c>
    </row>
    <row r="1893" spans="1:36" x14ac:dyDescent="0.25">
      <c r="C1893" t="s">
        <v>981</v>
      </c>
      <c r="E1893">
        <v>8.609</v>
      </c>
      <c r="F1893">
        <v>8.3819999999999997</v>
      </c>
      <c r="G1893">
        <v>8.51</v>
      </c>
      <c r="H1893">
        <v>9.0540000000000003</v>
      </c>
      <c r="I1893">
        <v>9.2609999999999992</v>
      </c>
      <c r="J1893">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x14ac:dyDescent="0.25">
      <c r="C1894" t="s">
        <v>891</v>
      </c>
      <c r="E1894">
        <v>0.755</v>
      </c>
      <c r="F1894">
        <v>0.73499999999999999</v>
      </c>
      <c r="G1894">
        <v>0.746</v>
      </c>
      <c r="H1894">
        <v>0.79400000000000004</v>
      </c>
      <c r="I1894">
        <v>0.81299999999999994</v>
      </c>
      <c r="J1894">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x14ac:dyDescent="0.25">
      <c r="C1895" t="s">
        <v>816</v>
      </c>
      <c r="E1895">
        <v>105.90600000000001</v>
      </c>
      <c r="F1895">
        <v>101.038</v>
      </c>
      <c r="G1895">
        <v>102.235</v>
      </c>
      <c r="H1895">
        <v>106.578</v>
      </c>
      <c r="I1895">
        <v>109.46299999999999</v>
      </c>
      <c r="J1895">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x14ac:dyDescent="0.25">
      <c r="C1896" t="s">
        <v>982</v>
      </c>
    </row>
    <row r="1897" spans="1:36" x14ac:dyDescent="0.25">
      <c r="C1897" t="s">
        <v>983</v>
      </c>
    </row>
    <row r="1898" spans="1:36" x14ac:dyDescent="0.25">
      <c r="A1898" t="s">
        <v>103</v>
      </c>
      <c r="B1898" t="s">
        <v>762</v>
      </c>
      <c r="C1898" t="s">
        <v>48</v>
      </c>
      <c r="E1898">
        <v>41.353000000000002</v>
      </c>
      <c r="F1898">
        <v>40.773000000000003</v>
      </c>
      <c r="G1898">
        <v>40.802</v>
      </c>
      <c r="H1898">
        <v>44.241999999999997</v>
      </c>
      <c r="I1898">
        <v>45.292999999999999</v>
      </c>
      <c r="J1898">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x14ac:dyDescent="0.25">
      <c r="A1899" t="s">
        <v>103</v>
      </c>
      <c r="C1899" t="s">
        <v>817</v>
      </c>
      <c r="E1899">
        <v>83.600999999999999</v>
      </c>
      <c r="F1899">
        <v>88.941000000000003</v>
      </c>
      <c r="G1899">
        <v>102.825</v>
      </c>
      <c r="H1899">
        <v>117.136</v>
      </c>
      <c r="I1899">
        <v>124.319</v>
      </c>
      <c r="J1899">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x14ac:dyDescent="0.25">
      <c r="A1900" t="s">
        <v>103</v>
      </c>
      <c r="C1900" t="s">
        <v>818</v>
      </c>
      <c r="E1900">
        <v>1.546</v>
      </c>
      <c r="F1900">
        <v>1.4690000000000001</v>
      </c>
      <c r="G1900">
        <v>1.5549999999999999</v>
      </c>
      <c r="H1900">
        <v>1.4550000000000001</v>
      </c>
      <c r="I1900">
        <v>1.1379999999999999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103</v>
      </c>
      <c r="B1901" t="s">
        <v>764</v>
      </c>
      <c r="C1901" t="s">
        <v>819</v>
      </c>
      <c r="E1901">
        <v>85.147000000000006</v>
      </c>
      <c r="F1901">
        <v>90.41</v>
      </c>
      <c r="G1901">
        <v>104.38</v>
      </c>
      <c r="H1901">
        <v>118.59</v>
      </c>
      <c r="I1901">
        <v>125.45699999999999</v>
      </c>
      <c r="J1901">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x14ac:dyDescent="0.25">
      <c r="A1902" t="s">
        <v>103</v>
      </c>
      <c r="B1902" t="s">
        <v>763</v>
      </c>
      <c r="C1902" t="s">
        <v>833</v>
      </c>
      <c r="E1902">
        <v>164.36699999999999</v>
      </c>
      <c r="F1902">
        <v>135.5</v>
      </c>
      <c r="G1902">
        <v>143.143</v>
      </c>
      <c r="H1902">
        <v>142.15899999999999</v>
      </c>
      <c r="I1902">
        <v>125.78100000000001</v>
      </c>
      <c r="J1902">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x14ac:dyDescent="0.25">
      <c r="A1903" t="s">
        <v>103</v>
      </c>
      <c r="B1903" t="s">
        <v>763</v>
      </c>
      <c r="C1903" t="s">
        <v>934</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103</v>
      </c>
      <c r="B1904" t="s">
        <v>973</v>
      </c>
      <c r="C1904" t="s">
        <v>57</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103</v>
      </c>
      <c r="B1905" t="s">
        <v>765</v>
      </c>
      <c r="C1905" t="s">
        <v>820</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103</v>
      </c>
      <c r="B1906" t="s">
        <v>974</v>
      </c>
      <c r="C1906" t="s">
        <v>821</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103</v>
      </c>
      <c r="B1907" t="s">
        <v>765</v>
      </c>
      <c r="C1907" t="s">
        <v>35</v>
      </c>
      <c r="E1907">
        <v>72.819999999999993</v>
      </c>
      <c r="F1907">
        <v>47.573999999999998</v>
      </c>
      <c r="G1907">
        <v>45.845999999999997</v>
      </c>
      <c r="H1907">
        <v>26.062000000000001</v>
      </c>
      <c r="I1907">
        <v>55.78</v>
      </c>
      <c r="J190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103</v>
      </c>
      <c r="B1908" t="s">
        <v>1997</v>
      </c>
      <c r="C1908" t="s">
        <v>33</v>
      </c>
      <c r="E1908">
        <v>37.201000000000001</v>
      </c>
      <c r="F1908">
        <v>44.796999999999997</v>
      </c>
      <c r="G1908">
        <v>34.972999999999999</v>
      </c>
      <c r="H1908">
        <v>36.514000000000003</v>
      </c>
      <c r="I1908">
        <v>31.47</v>
      </c>
      <c r="J1908">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x14ac:dyDescent="0.25">
      <c r="A1909" t="s">
        <v>103</v>
      </c>
      <c r="B1909" t="s">
        <v>50</v>
      </c>
      <c r="C1909" t="s">
        <v>824</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825</v>
      </c>
      <c r="E1910">
        <v>402.74799999999999</v>
      </c>
      <c r="F1910">
        <v>360.637</v>
      </c>
      <c r="G1910">
        <v>370.52</v>
      </c>
      <c r="H1910">
        <v>369.00400000000002</v>
      </c>
      <c r="I1910">
        <v>385.17700000000002</v>
      </c>
      <c r="J1910">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x14ac:dyDescent="0.25">
      <c r="C1911" t="s">
        <v>982</v>
      </c>
    </row>
    <row r="1912" spans="1:36" x14ac:dyDescent="0.25">
      <c r="C1912" t="s">
        <v>1044</v>
      </c>
    </row>
    <row r="1913" spans="1:36" x14ac:dyDescent="0.25">
      <c r="C1913" t="s">
        <v>48</v>
      </c>
      <c r="E1913">
        <v>54.781999999999996</v>
      </c>
      <c r="F1913">
        <v>55.465000000000003</v>
      </c>
      <c r="G1913">
        <v>54.664999999999999</v>
      </c>
      <c r="H1913">
        <v>55.701000000000001</v>
      </c>
      <c r="I1913">
        <v>55.744</v>
      </c>
      <c r="J1913">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x14ac:dyDescent="0.25">
      <c r="C1914" t="s">
        <v>817</v>
      </c>
      <c r="E1914">
        <v>110.75</v>
      </c>
      <c r="F1914">
        <v>120.992</v>
      </c>
      <c r="G1914">
        <v>137.76</v>
      </c>
      <c r="H1914">
        <v>147.47399999999999</v>
      </c>
      <c r="I1914">
        <v>153.00399999999999</v>
      </c>
      <c r="J1914">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x14ac:dyDescent="0.25">
      <c r="C1915" t="s">
        <v>818</v>
      </c>
      <c r="E1915">
        <v>2.048</v>
      </c>
      <c r="F1915">
        <v>1.998</v>
      </c>
      <c r="G1915">
        <v>2.0840000000000001</v>
      </c>
      <c r="H1915">
        <v>1.8320000000000001</v>
      </c>
      <c r="I1915">
        <v>1.401</v>
      </c>
      <c r="J1915">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x14ac:dyDescent="0.25">
      <c r="C1916" t="s">
        <v>833</v>
      </c>
      <c r="E1916">
        <v>217.744</v>
      </c>
      <c r="F1916">
        <v>184.328</v>
      </c>
      <c r="G1916">
        <v>191.77699999999999</v>
      </c>
      <c r="H1916">
        <v>178.97900000000001</v>
      </c>
      <c r="I1916">
        <v>154.803</v>
      </c>
      <c r="J1916">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x14ac:dyDescent="0.25">
      <c r="C1917" t="s">
        <v>934</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57</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820</v>
      </c>
      <c r="E1919">
        <v>2.464</v>
      </c>
      <c r="F1919">
        <v>2.1539999999999999</v>
      </c>
      <c r="G1919">
        <v>1.843</v>
      </c>
      <c r="H1919">
        <v>1.8069999999999999</v>
      </c>
      <c r="I1919">
        <v>1.718</v>
      </c>
      <c r="J1919">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x14ac:dyDescent="0.25">
      <c r="C1920" t="s">
        <v>821</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35</v>
      </c>
      <c r="E1921">
        <v>96.468000000000004</v>
      </c>
      <c r="F1921">
        <v>64.718000000000004</v>
      </c>
      <c r="G1921">
        <v>61.421999999999997</v>
      </c>
      <c r="H1921">
        <v>32.813000000000002</v>
      </c>
      <c r="I1921">
        <v>68.650999999999996</v>
      </c>
      <c r="J1921">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x14ac:dyDescent="0.25">
      <c r="C1922" t="s">
        <v>33</v>
      </c>
      <c r="E1922">
        <v>49.280999999999999</v>
      </c>
      <c r="F1922">
        <v>60.94</v>
      </c>
      <c r="G1922">
        <v>46.856000000000002</v>
      </c>
      <c r="H1922">
        <v>45.970999999999997</v>
      </c>
      <c r="I1922">
        <v>38.731999999999999</v>
      </c>
      <c r="J1922">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x14ac:dyDescent="0.25">
      <c r="C1923" t="s">
        <v>824</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982</v>
      </c>
    </row>
    <row r="1925" spans="3:36" x14ac:dyDescent="0.25">
      <c r="C1925" t="s">
        <v>1012</v>
      </c>
    </row>
    <row r="1926" spans="3:36" x14ac:dyDescent="0.25">
      <c r="C1926" t="s">
        <v>982</v>
      </c>
    </row>
    <row r="1927" spans="3:36" x14ac:dyDescent="0.25">
      <c r="C1927" t="s">
        <v>1013</v>
      </c>
    </row>
    <row r="1928" spans="3:36" x14ac:dyDescent="0.25">
      <c r="C1928" t="s">
        <v>863</v>
      </c>
      <c r="E1928">
        <v>0.86399999999999999</v>
      </c>
      <c r="F1928">
        <v>0.85099999999999998</v>
      </c>
      <c r="G1928">
        <v>0.84599999999999997</v>
      </c>
      <c r="H1928">
        <v>0.86599999999999999</v>
      </c>
      <c r="I1928">
        <v>0.93</v>
      </c>
      <c r="J1928">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x14ac:dyDescent="0.25">
      <c r="C1929" t="s">
        <v>864</v>
      </c>
      <c r="E1929">
        <v>0.9</v>
      </c>
      <c r="F1929">
        <v>0.88700000000000001</v>
      </c>
      <c r="G1929">
        <v>0.88100000000000001</v>
      </c>
      <c r="H1929">
        <v>0.90200000000000002</v>
      </c>
      <c r="I1929">
        <v>0.96899999999999997</v>
      </c>
      <c r="J1929">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x14ac:dyDescent="0.25">
      <c r="C1930" t="s">
        <v>865</v>
      </c>
      <c r="E1930">
        <v>0.221</v>
      </c>
      <c r="F1930">
        <v>0.24199999999999999</v>
      </c>
      <c r="G1930">
        <v>0.17599999999999999</v>
      </c>
      <c r="H1930">
        <v>0.17100000000000001</v>
      </c>
      <c r="I1930">
        <v>0.246</v>
      </c>
      <c r="J1930">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x14ac:dyDescent="0.25">
      <c r="C1931" t="s">
        <v>866</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867</v>
      </c>
      <c r="E1932">
        <v>2.5999999999999999E-2</v>
      </c>
      <c r="F1932">
        <v>2.5999999999999999E-2</v>
      </c>
      <c r="G1932">
        <v>2.5999999999999999E-2</v>
      </c>
      <c r="H1932">
        <v>2.5999999999999999E-2</v>
      </c>
      <c r="I1932">
        <v>2.8000000000000001E-2</v>
      </c>
      <c r="J1932">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x14ac:dyDescent="0.25">
      <c r="C1933" t="s">
        <v>868</v>
      </c>
      <c r="E1933">
        <v>4.7E-2</v>
      </c>
      <c r="F1933">
        <v>5.0999999999999997E-2</v>
      </c>
      <c r="G1933">
        <v>3.6999999999999998E-2</v>
      </c>
      <c r="H1933">
        <v>3.5999999999999997E-2</v>
      </c>
      <c r="I1933">
        <v>5.1999999999999998E-2</v>
      </c>
      <c r="J1933">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x14ac:dyDescent="0.25">
      <c r="C1934" t="s">
        <v>869</v>
      </c>
      <c r="E1934">
        <v>2.5999999999999999E-2</v>
      </c>
      <c r="F1934">
        <v>2.5999999999999999E-2</v>
      </c>
      <c r="G1934">
        <v>2.5999999999999999E-2</v>
      </c>
      <c r="H1934">
        <v>2.5999999999999999E-2</v>
      </c>
      <c r="I1934">
        <v>2.8000000000000001E-2</v>
      </c>
      <c r="J1934">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x14ac:dyDescent="0.25">
      <c r="C1935" t="s">
        <v>870</v>
      </c>
      <c r="E1935">
        <v>0.19900000000000001</v>
      </c>
      <c r="F1935">
        <v>0.20799999999999999</v>
      </c>
      <c r="G1935">
        <v>0.2</v>
      </c>
      <c r="H1935">
        <v>0.182</v>
      </c>
      <c r="I1935">
        <v>0.21299999999999999</v>
      </c>
      <c r="J1935">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x14ac:dyDescent="0.25">
      <c r="C1936" t="s">
        <v>871</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1014</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1015</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1016</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872</v>
      </c>
      <c r="E1940">
        <v>2.2839999999999998</v>
      </c>
      <c r="F1940">
        <v>2.2909999999999999</v>
      </c>
      <c r="G1940">
        <v>2.1920000000000002</v>
      </c>
      <c r="H1940">
        <v>2.21</v>
      </c>
      <c r="I1940">
        <v>2.4649999999999999</v>
      </c>
      <c r="J1940">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x14ac:dyDescent="0.25">
      <c r="C1941" t="s">
        <v>982</v>
      </c>
    </row>
    <row r="1942" spans="3:36" x14ac:dyDescent="0.25">
      <c r="C1942" t="s">
        <v>984</v>
      </c>
    </row>
    <row r="1943" spans="3:36" x14ac:dyDescent="0.25">
      <c r="C1943" t="s">
        <v>982</v>
      </c>
    </row>
    <row r="1944" spans="3:36" x14ac:dyDescent="0.25">
      <c r="C1944" t="s">
        <v>1045</v>
      </c>
    </row>
    <row r="1945" spans="3:36" x14ac:dyDescent="0.25">
      <c r="C1945" t="s">
        <v>1091</v>
      </c>
      <c r="E1945">
        <v>0.755</v>
      </c>
      <c r="F1945">
        <v>0.73499999999999999</v>
      </c>
      <c r="G1945">
        <v>0.746</v>
      </c>
      <c r="H1945">
        <v>0.79400000000000004</v>
      </c>
      <c r="I1945">
        <v>0.81299999999999994</v>
      </c>
      <c r="J1945">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x14ac:dyDescent="0.25">
      <c r="C1946" t="s">
        <v>1092</v>
      </c>
      <c r="E1946">
        <v>0.54200000000000004</v>
      </c>
      <c r="F1946">
        <v>0.52600000000000002</v>
      </c>
      <c r="G1946">
        <v>0.53800000000000003</v>
      </c>
      <c r="H1946">
        <v>0.58299999999999996</v>
      </c>
      <c r="I1946">
        <v>0.60099999999999998</v>
      </c>
      <c r="J1946">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x14ac:dyDescent="0.25">
      <c r="C1947" t="s">
        <v>1093</v>
      </c>
      <c r="E1947">
        <v>0.14000000000000001</v>
      </c>
      <c r="F1947">
        <v>0.13700000000000001</v>
      </c>
      <c r="G1947">
        <v>0.13500000000000001</v>
      </c>
      <c r="H1947">
        <v>0.13100000000000001</v>
      </c>
      <c r="I1947">
        <v>0.128</v>
      </c>
      <c r="J194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935</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1094</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982</v>
      </c>
    </row>
    <row r="1951" spans="3:36" x14ac:dyDescent="0.25">
      <c r="C1951" t="s">
        <v>985</v>
      </c>
    </row>
    <row r="1952" spans="3:36" x14ac:dyDescent="0.25">
      <c r="C1952" t="s">
        <v>1095</v>
      </c>
    </row>
    <row r="1953" spans="3:36" x14ac:dyDescent="0.25">
      <c r="C1953" t="s">
        <v>63</v>
      </c>
      <c r="E1953">
        <v>18.372</v>
      </c>
      <c r="F1953">
        <v>18.154</v>
      </c>
      <c r="G1953">
        <v>18.443000000000001</v>
      </c>
      <c r="H1953">
        <v>19.388999999999999</v>
      </c>
      <c r="I1953">
        <v>19.120999999999999</v>
      </c>
      <c r="J1953">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x14ac:dyDescent="0.25">
      <c r="C1954" t="s">
        <v>1096</v>
      </c>
    </row>
    <row r="1955" spans="3:36" x14ac:dyDescent="0.25">
      <c r="C1955" t="s">
        <v>63</v>
      </c>
      <c r="E1955">
        <v>16.071999999999999</v>
      </c>
      <c r="F1955">
        <v>17.277999999999999</v>
      </c>
      <c r="G1955">
        <v>18.957999999999998</v>
      </c>
      <c r="H1955">
        <v>21.373999999999999</v>
      </c>
      <c r="I1955">
        <v>22.739000000000001</v>
      </c>
      <c r="J1955">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x14ac:dyDescent="0.25">
      <c r="C1956" t="s">
        <v>827</v>
      </c>
      <c r="E1956">
        <v>68.022000000000006</v>
      </c>
      <c r="F1956">
        <v>74.239000000000004</v>
      </c>
      <c r="G1956">
        <v>89.263000000000005</v>
      </c>
      <c r="H1956">
        <v>102.476</v>
      </c>
      <c r="I1956">
        <v>109.212</v>
      </c>
      <c r="J1956">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x14ac:dyDescent="0.25">
      <c r="C1957" t="s">
        <v>3</v>
      </c>
      <c r="E1957">
        <v>111.949</v>
      </c>
      <c r="F1957">
        <v>123.023</v>
      </c>
      <c r="G1957">
        <v>135.542</v>
      </c>
      <c r="H1957">
        <v>144.90199999999999</v>
      </c>
      <c r="I1957">
        <v>158.25800000000001</v>
      </c>
      <c r="J195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x14ac:dyDescent="0.25">
      <c r="C1958" t="s">
        <v>936</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860</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828</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v>
      </c>
      <c r="E1961">
        <v>58.9</v>
      </c>
      <c r="F1961">
        <v>37.831000000000003</v>
      </c>
      <c r="G1961">
        <v>36.1</v>
      </c>
      <c r="H1961">
        <v>20.192</v>
      </c>
      <c r="I1961">
        <v>43.350999999999999</v>
      </c>
      <c r="J1961">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830</v>
      </c>
      <c r="E1962">
        <v>117.07899999999999</v>
      </c>
      <c r="F1962">
        <v>139.65799999999999</v>
      </c>
      <c r="G1962">
        <v>114.43600000000001</v>
      </c>
      <c r="H1962">
        <v>123.732</v>
      </c>
      <c r="I1962">
        <v>106.431</v>
      </c>
      <c r="J1962">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x14ac:dyDescent="0.25">
      <c r="C1963" t="s">
        <v>832</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1097</v>
      </c>
    </row>
    <row r="1965" spans="3:36" x14ac:dyDescent="0.25">
      <c r="C1965" t="s">
        <v>63</v>
      </c>
      <c r="E1965">
        <v>11.616</v>
      </c>
      <c r="F1965">
        <v>11.65</v>
      </c>
      <c r="G1965">
        <v>12.138999999999999</v>
      </c>
      <c r="H1965">
        <v>13.041</v>
      </c>
      <c r="I1965">
        <v>13.177</v>
      </c>
      <c r="J1965">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x14ac:dyDescent="0.25">
      <c r="C1966" t="s">
        <v>827</v>
      </c>
      <c r="E1966">
        <v>3.8719999999999999</v>
      </c>
      <c r="F1966">
        <v>3.8460000000000001</v>
      </c>
      <c r="G1966">
        <v>4.2670000000000003</v>
      </c>
      <c r="H1966">
        <v>4.6429999999999998</v>
      </c>
      <c r="I1966">
        <v>4.5140000000000002</v>
      </c>
      <c r="J1966">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x14ac:dyDescent="0.2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936</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860</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828</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830</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831</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832</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1098</v>
      </c>
    </row>
    <row r="1976" spans="3:36" x14ac:dyDescent="0.25">
      <c r="C1976" t="s">
        <v>63</v>
      </c>
      <c r="E1976">
        <v>2.605</v>
      </c>
      <c r="F1976">
        <v>2.27</v>
      </c>
      <c r="G1976">
        <v>1.915</v>
      </c>
      <c r="H1976">
        <v>1.9650000000000001</v>
      </c>
      <c r="I1976">
        <v>2.0449999999999999</v>
      </c>
      <c r="J1976">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x14ac:dyDescent="0.25">
      <c r="C1977" t="s">
        <v>827</v>
      </c>
      <c r="E1977">
        <v>14.698</v>
      </c>
      <c r="F1977">
        <v>12.403</v>
      </c>
      <c r="G1977">
        <v>11.173</v>
      </c>
      <c r="H1977">
        <v>11.528</v>
      </c>
      <c r="I1977">
        <v>11.849</v>
      </c>
      <c r="J197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x14ac:dyDescent="0.25">
      <c r="C1978" t="s">
        <v>3</v>
      </c>
      <c r="E1978">
        <v>82.418000000000006</v>
      </c>
      <c r="F1978">
        <v>72.683999999999997</v>
      </c>
      <c r="G1978">
        <v>60.389000000000003</v>
      </c>
      <c r="H1978">
        <v>57.902000000000001</v>
      </c>
      <c r="I1978">
        <v>62.012</v>
      </c>
      <c r="J1978">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x14ac:dyDescent="0.25">
      <c r="C1979" t="s">
        <v>936</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860</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828</v>
      </c>
      <c r="E1981">
        <v>15.64</v>
      </c>
      <c r="F1981">
        <v>12.156000000000001</v>
      </c>
      <c r="G1981">
        <v>11.352</v>
      </c>
      <c r="H1981">
        <v>12.147</v>
      </c>
      <c r="I1981">
        <v>11.941000000000001</v>
      </c>
      <c r="J1981">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1099</v>
      </c>
    </row>
    <row r="1984" spans="3:36" x14ac:dyDescent="0.25">
      <c r="C1984" t="s">
        <v>63</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827</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936</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860</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828</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830</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989</v>
      </c>
    </row>
    <row r="1993" spans="3:36" x14ac:dyDescent="0.25">
      <c r="C1993" t="s">
        <v>63</v>
      </c>
      <c r="E1993">
        <v>48.737000000000002</v>
      </c>
      <c r="F1993">
        <v>49.424999999999997</v>
      </c>
      <c r="G1993">
        <v>51.527000000000001</v>
      </c>
      <c r="H1993">
        <v>55.841999999999999</v>
      </c>
      <c r="I1993">
        <v>57.155000000000001</v>
      </c>
      <c r="J1993">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x14ac:dyDescent="0.25">
      <c r="C1994" t="s">
        <v>827</v>
      </c>
      <c r="E1994">
        <v>86.647999999999996</v>
      </c>
      <c r="F1994">
        <v>90.540999999999997</v>
      </c>
      <c r="G1994">
        <v>104.76</v>
      </c>
      <c r="H1994">
        <v>118.70699999999999</v>
      </c>
      <c r="I1994">
        <v>125.63200000000001</v>
      </c>
      <c r="J1994">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x14ac:dyDescent="0.25">
      <c r="C1995" t="s">
        <v>3</v>
      </c>
      <c r="E1995">
        <v>194.82900000000001</v>
      </c>
      <c r="F1995">
        <v>196.16499999999999</v>
      </c>
      <c r="G1995">
        <v>196.387</v>
      </c>
      <c r="H1995">
        <v>203.23599999999999</v>
      </c>
      <c r="I1995">
        <v>220.71600000000001</v>
      </c>
      <c r="J1995">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x14ac:dyDescent="0.25">
      <c r="C1996" t="s">
        <v>936</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860</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828</v>
      </c>
      <c r="E1998">
        <v>16.832999999999998</v>
      </c>
      <c r="F1998">
        <v>13.175000000000001</v>
      </c>
      <c r="G1998">
        <v>12.41</v>
      </c>
      <c r="H1998">
        <v>13.202999999999999</v>
      </c>
      <c r="I1998">
        <v>12.923</v>
      </c>
      <c r="J1998">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x14ac:dyDescent="0.25">
      <c r="C1999" t="s">
        <v>2</v>
      </c>
      <c r="E1999">
        <v>59.061999999999998</v>
      </c>
      <c r="F1999">
        <v>37.942</v>
      </c>
      <c r="G1999">
        <v>36.22</v>
      </c>
      <c r="H1999">
        <v>20.265000000000001</v>
      </c>
      <c r="I1999">
        <v>43.518000000000001</v>
      </c>
      <c r="J1999">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830</v>
      </c>
      <c r="E2000">
        <v>117.233</v>
      </c>
      <c r="F2000">
        <v>139.82599999999999</v>
      </c>
      <c r="G2000">
        <v>114.557</v>
      </c>
      <c r="H2000">
        <v>123.84699999999999</v>
      </c>
      <c r="I2000">
        <v>106.523</v>
      </c>
      <c r="J2000">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x14ac:dyDescent="0.25">
      <c r="C2001" t="s">
        <v>832</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831</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825</v>
      </c>
      <c r="E2003">
        <v>523.60900000000004</v>
      </c>
      <c r="F2003">
        <v>527.33199999999999</v>
      </c>
      <c r="G2003">
        <v>516.12699999999995</v>
      </c>
      <c r="H2003">
        <v>535.35299999999995</v>
      </c>
      <c r="I2003">
        <v>566.72500000000002</v>
      </c>
      <c r="J2003">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x14ac:dyDescent="0.25">
      <c r="C2004" t="s">
        <v>982</v>
      </c>
    </row>
    <row r="2005" spans="3:36" x14ac:dyDescent="0.25">
      <c r="C2005" t="s">
        <v>990</v>
      </c>
    </row>
    <row r="2006" spans="3:36" x14ac:dyDescent="0.25">
      <c r="C2006" t="s">
        <v>982</v>
      </c>
    </row>
    <row r="2007" spans="3:36" x14ac:dyDescent="0.25">
      <c r="C2007" t="s">
        <v>991</v>
      </c>
    </row>
    <row r="2008" spans="3:36" x14ac:dyDescent="0.25">
      <c r="C2008" t="s">
        <v>48</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818</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833</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57</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820</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821</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35</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33</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825</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982</v>
      </c>
    </row>
    <row r="2018" spans="3:36" x14ac:dyDescent="0.25">
      <c r="C2018" t="s">
        <v>982</v>
      </c>
    </row>
    <row r="2019" spans="3:36" x14ac:dyDescent="0.25">
      <c r="C2019" t="s">
        <v>992</v>
      </c>
    </row>
    <row r="2020" spans="3:36" x14ac:dyDescent="0.25">
      <c r="C2020" t="s">
        <v>46</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47</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993</v>
      </c>
    </row>
    <row r="2022" spans="3:36" x14ac:dyDescent="0.25">
      <c r="C2022" t="s">
        <v>36</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834</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835</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35</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836</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994</v>
      </c>
    </row>
    <row r="2027" spans="3:36" x14ac:dyDescent="0.25">
      <c r="C2027" t="s">
        <v>837</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838</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995</v>
      </c>
    </row>
    <row r="2029" spans="3:36" x14ac:dyDescent="0.25">
      <c r="C2029" t="s">
        <v>48</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996</v>
      </c>
    </row>
    <row r="2031" spans="3:36" x14ac:dyDescent="0.25">
      <c r="C2031" t="s">
        <v>46</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47</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993</v>
      </c>
    </row>
    <row r="2033" spans="3:36" x14ac:dyDescent="0.25">
      <c r="C2033" t="s">
        <v>36</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834</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835</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35</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836</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994</v>
      </c>
    </row>
    <row r="2038" spans="3:36" x14ac:dyDescent="0.25">
      <c r="C2038" t="s">
        <v>837</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838</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995</v>
      </c>
    </row>
    <row r="2040" spans="3:36" x14ac:dyDescent="0.25">
      <c r="C2040" t="s">
        <v>48</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982</v>
      </c>
    </row>
    <row r="2042" spans="3:36" x14ac:dyDescent="0.25">
      <c r="C2042" t="s">
        <v>839</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840</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841</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842</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843</v>
      </c>
      <c r="E2046">
        <v>0.9</v>
      </c>
      <c r="F2046">
        <v>0.8</v>
      </c>
      <c r="G2046">
        <v>0.9</v>
      </c>
      <c r="H2046">
        <v>1.3</v>
      </c>
      <c r="I2046">
        <v>1.5</v>
      </c>
      <c r="J2046">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x14ac:dyDescent="0.25">
      <c r="C2047" t="s">
        <v>982</v>
      </c>
    </row>
    <row r="2048" spans="3:36" x14ac:dyDescent="0.25">
      <c r="C2048" t="s">
        <v>997</v>
      </c>
    </row>
    <row r="2049" spans="3:36" x14ac:dyDescent="0.25">
      <c r="C2049" t="s">
        <v>998</v>
      </c>
    </row>
    <row r="2050" spans="3:36" x14ac:dyDescent="0.25">
      <c r="C2050" t="s">
        <v>844</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845</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999</v>
      </c>
    </row>
    <row r="2052" spans="3:36" x14ac:dyDescent="0.25">
      <c r="C2052" t="s">
        <v>846</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847</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825</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1000</v>
      </c>
    </row>
    <row r="2056" spans="3:36" x14ac:dyDescent="0.25">
      <c r="C2056" t="s">
        <v>848</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849</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850</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851</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825</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982</v>
      </c>
    </row>
    <row r="2062" spans="3:36" x14ac:dyDescent="0.25">
      <c r="C2062" t="s">
        <v>852</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853</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982</v>
      </c>
    </row>
    <row r="2065" spans="3:36" x14ac:dyDescent="0.25">
      <c r="C2065" t="s">
        <v>1002</v>
      </c>
    </row>
    <row r="2066" spans="3:36" x14ac:dyDescent="0.25">
      <c r="C2066" t="s">
        <v>854</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855</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999</v>
      </c>
    </row>
    <row r="2068" spans="3:36" x14ac:dyDescent="0.25">
      <c r="C2068" t="s">
        <v>856</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1100</v>
      </c>
    </row>
    <row r="2069" spans="3:36" x14ac:dyDescent="0.25">
      <c r="C2069" t="s">
        <v>857</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825</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982</v>
      </c>
    </row>
    <row r="2072" spans="3:36" x14ac:dyDescent="0.25">
      <c r="C2072" t="s">
        <v>1101</v>
      </c>
    </row>
    <row r="2073" spans="3:36" x14ac:dyDescent="0.25">
      <c r="C2073" t="s">
        <v>937</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938</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x14ac:dyDescent="0.25">
      <c r="C2075" t="s">
        <v>982</v>
      </c>
    </row>
    <row r="2076" spans="3:36" x14ac:dyDescent="0.25">
      <c r="C2076" t="s">
        <v>1102</v>
      </c>
    </row>
    <row r="2077" spans="3:36" x14ac:dyDescent="0.25">
      <c r="C2077" t="s">
        <v>1003</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982</v>
      </c>
    </row>
    <row r="2080" spans="3:36" x14ac:dyDescent="0.25">
      <c r="C2080" t="s">
        <v>1004</v>
      </c>
    </row>
    <row r="2081" spans="1:36" x14ac:dyDescent="0.25">
      <c r="C2081" t="s">
        <v>981</v>
      </c>
      <c r="E2081">
        <v>129.245</v>
      </c>
      <c r="F2081">
        <v>119.321</v>
      </c>
      <c r="G2081">
        <v>131.02500000000001</v>
      </c>
      <c r="H2081">
        <v>129.46899999999999</v>
      </c>
      <c r="I2081">
        <v>131.71100000000001</v>
      </c>
      <c r="J2081">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x14ac:dyDescent="0.25">
      <c r="C2082" t="s">
        <v>891</v>
      </c>
      <c r="E2082">
        <v>81.375</v>
      </c>
      <c r="F2082">
        <v>75.388000000000005</v>
      </c>
      <c r="G2082">
        <v>82.686000000000007</v>
      </c>
      <c r="H2082">
        <v>81.462000000000003</v>
      </c>
      <c r="I2082">
        <v>82.879000000000005</v>
      </c>
      <c r="J2082">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x14ac:dyDescent="0.25">
      <c r="C2083" t="s">
        <v>816</v>
      </c>
      <c r="E2083">
        <v>148.75800000000001</v>
      </c>
      <c r="F2083">
        <v>135.82</v>
      </c>
      <c r="G2083">
        <v>134.76900000000001</v>
      </c>
      <c r="H2083">
        <v>139.36600000000001</v>
      </c>
      <c r="I2083">
        <v>142.01</v>
      </c>
      <c r="J2083">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x14ac:dyDescent="0.25">
      <c r="C2084" t="s">
        <v>982</v>
      </c>
    </row>
    <row r="2085" spans="1:36" x14ac:dyDescent="0.25">
      <c r="C2085" t="s">
        <v>1103</v>
      </c>
    </row>
    <row r="2086" spans="1:36" x14ac:dyDescent="0.25">
      <c r="A2086" t="s">
        <v>104</v>
      </c>
      <c r="B2086" t="s">
        <v>762</v>
      </c>
      <c r="C2086" t="s">
        <v>48</v>
      </c>
      <c r="E2086">
        <v>200.887</v>
      </c>
      <c r="F2086">
        <v>175.35599999999999</v>
      </c>
      <c r="G2086">
        <v>199.52199999999999</v>
      </c>
      <c r="H2086">
        <v>200.80099999999999</v>
      </c>
      <c r="I2086">
        <v>204.488</v>
      </c>
      <c r="J2086">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15" customFormat="1" x14ac:dyDescent="0.25">
      <c r="A2087" t="s">
        <v>104</v>
      </c>
      <c r="B2087" t="s">
        <v>1999</v>
      </c>
      <c r="C2087" t="s">
        <v>1055</v>
      </c>
      <c r="D2087"/>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x14ac:dyDescent="0.25">
      <c r="A2088" t="s">
        <v>104</v>
      </c>
      <c r="C2088" t="s">
        <v>817</v>
      </c>
      <c r="E2088">
        <v>400.91300000000001</v>
      </c>
      <c r="F2088">
        <v>376.6</v>
      </c>
      <c r="G2088">
        <v>422.072</v>
      </c>
      <c r="H2088">
        <v>424.44200000000001</v>
      </c>
      <c r="I2088">
        <v>413.37299999999999</v>
      </c>
      <c r="J2088">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x14ac:dyDescent="0.25">
      <c r="A2089" t="s">
        <v>104</v>
      </c>
      <c r="C2089" t="s">
        <v>818</v>
      </c>
      <c r="E2089">
        <v>64.831999999999994</v>
      </c>
      <c r="F2089">
        <v>60.505000000000003</v>
      </c>
      <c r="G2089">
        <v>72.739000000000004</v>
      </c>
      <c r="H2089">
        <v>73.266000000000005</v>
      </c>
      <c r="I2089">
        <v>71.715000000000003</v>
      </c>
      <c r="J2089">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x14ac:dyDescent="0.25">
      <c r="A2090" t="s">
        <v>104</v>
      </c>
      <c r="B2090" t="s">
        <v>764</v>
      </c>
      <c r="C2090" t="s">
        <v>819</v>
      </c>
      <c r="E2090">
        <v>465.74400000000003</v>
      </c>
      <c r="F2090">
        <v>437.10500000000002</v>
      </c>
      <c r="G2090">
        <v>494.81099999999998</v>
      </c>
      <c r="H2090">
        <v>497.709</v>
      </c>
      <c r="I2090">
        <v>485.08800000000002</v>
      </c>
      <c r="J2090">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x14ac:dyDescent="0.25">
      <c r="A2091" t="s">
        <v>104</v>
      </c>
      <c r="B2091" t="s">
        <v>1991</v>
      </c>
      <c r="C2091" t="s">
        <v>833</v>
      </c>
      <c r="E2091">
        <v>79.700999999999993</v>
      </c>
      <c r="F2091">
        <v>69.558999999999997</v>
      </c>
      <c r="G2091">
        <v>68.468999999999994</v>
      </c>
      <c r="H2091">
        <v>59.036000000000001</v>
      </c>
      <c r="I2091">
        <v>51.466999999999999</v>
      </c>
      <c r="J2091">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x14ac:dyDescent="0.25">
      <c r="A2092" t="s">
        <v>104</v>
      </c>
      <c r="B2092" t="s">
        <v>763</v>
      </c>
      <c r="C2092" t="s">
        <v>934</v>
      </c>
      <c r="E2092">
        <v>514.53800000000001</v>
      </c>
      <c r="F2092">
        <v>413.42099999999999</v>
      </c>
      <c r="G2092">
        <v>504.154</v>
      </c>
      <c r="H2092">
        <v>458.90800000000002</v>
      </c>
      <c r="I2092">
        <v>457.37299999999999</v>
      </c>
      <c r="J2092">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x14ac:dyDescent="0.25">
      <c r="A2093" t="s">
        <v>104</v>
      </c>
      <c r="B2093" t="s">
        <v>763</v>
      </c>
      <c r="C2093" t="s">
        <v>939</v>
      </c>
      <c r="E2093">
        <v>-21.122</v>
      </c>
      <c r="F2093">
        <v>-12.939</v>
      </c>
      <c r="G2093">
        <v>-48.756</v>
      </c>
      <c r="H2093">
        <v>-55.826000000000001</v>
      </c>
      <c r="I2093">
        <v>-32.298000000000002</v>
      </c>
      <c r="J2093">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x14ac:dyDescent="0.25">
      <c r="A2094" t="s">
        <v>104</v>
      </c>
      <c r="B2094" t="s">
        <v>973</v>
      </c>
      <c r="C2094" t="s">
        <v>57</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104</v>
      </c>
      <c r="B2095" t="s">
        <v>765</v>
      </c>
      <c r="C2095" t="s">
        <v>820</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104</v>
      </c>
      <c r="B2096" t="s">
        <v>974</v>
      </c>
      <c r="C2096" t="s">
        <v>821</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104</v>
      </c>
      <c r="B2097" t="s">
        <v>1997</v>
      </c>
      <c r="C2097" t="s">
        <v>33</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104</v>
      </c>
      <c r="C2098" t="s">
        <v>822</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825</v>
      </c>
      <c r="E2099">
        <v>1239.7809999999999</v>
      </c>
      <c r="F2099">
        <v>1082.5329999999999</v>
      </c>
      <c r="G2099">
        <v>1218.231</v>
      </c>
      <c r="H2099">
        <v>1160.6569999999999</v>
      </c>
      <c r="I2099">
        <v>1166.1479999999999</v>
      </c>
      <c r="J2099">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x14ac:dyDescent="0.25">
      <c r="C2100" t="s">
        <v>982</v>
      </c>
    </row>
    <row r="2101" spans="1:36" x14ac:dyDescent="0.25">
      <c r="C2101" t="s">
        <v>1044</v>
      </c>
    </row>
    <row r="2102" spans="1:36" x14ac:dyDescent="0.25">
      <c r="C2102" t="s">
        <v>48</v>
      </c>
      <c r="E2102">
        <v>2.4689999999999999</v>
      </c>
      <c r="F2102">
        <v>2.3260000000000001</v>
      </c>
      <c r="G2102">
        <v>2.4129999999999998</v>
      </c>
      <c r="H2102">
        <v>2.4649999999999999</v>
      </c>
      <c r="I2102">
        <v>2.4670000000000001</v>
      </c>
      <c r="J2102">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x14ac:dyDescent="0.25">
      <c r="C2103" t="s">
        <v>1055</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817</v>
      </c>
      <c r="E2104">
        <v>4.9269999999999996</v>
      </c>
      <c r="F2104">
        <v>4.9950000000000001</v>
      </c>
      <c r="G2104">
        <v>5.1040000000000001</v>
      </c>
      <c r="H2104">
        <v>5.21</v>
      </c>
      <c r="I2104">
        <v>4.9880000000000004</v>
      </c>
      <c r="J2104">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x14ac:dyDescent="0.25">
      <c r="C2105" t="s">
        <v>818</v>
      </c>
      <c r="E2105">
        <v>0.79700000000000004</v>
      </c>
      <c r="F2105">
        <v>0.80300000000000005</v>
      </c>
      <c r="G2105">
        <v>0.88</v>
      </c>
      <c r="H2105">
        <v>0.89900000000000002</v>
      </c>
      <c r="I2105">
        <v>0.86499999999999999</v>
      </c>
      <c r="J2105">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x14ac:dyDescent="0.25">
      <c r="C2106" t="s">
        <v>833</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x14ac:dyDescent="0.25">
      <c r="C2107" t="s">
        <v>934</v>
      </c>
      <c r="E2107">
        <v>6.3230000000000004</v>
      </c>
      <c r="F2107">
        <v>5.484</v>
      </c>
      <c r="G2107">
        <v>6.0970000000000004</v>
      </c>
      <c r="H2107">
        <v>5.633</v>
      </c>
      <c r="I2107">
        <v>5.5190000000000001</v>
      </c>
      <c r="J210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x14ac:dyDescent="0.25">
      <c r="C2108" t="s">
        <v>939</v>
      </c>
      <c r="E2108">
        <v>-0.26</v>
      </c>
      <c r="F2108">
        <v>-0.17199999999999999</v>
      </c>
      <c r="G2108">
        <v>-0.59</v>
      </c>
      <c r="H2108">
        <v>-0.68500000000000005</v>
      </c>
      <c r="I2108">
        <v>-0.39</v>
      </c>
      <c r="J2108">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x14ac:dyDescent="0.25">
      <c r="C2109" t="s">
        <v>57</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820</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821</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33</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822</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982</v>
      </c>
    </row>
    <row r="2115" spans="3:36" x14ac:dyDescent="0.25">
      <c r="C2115" t="s">
        <v>1012</v>
      </c>
    </row>
    <row r="2116" spans="3:36" x14ac:dyDescent="0.25">
      <c r="C2116" t="s">
        <v>982</v>
      </c>
    </row>
    <row r="2117" spans="3:36" x14ac:dyDescent="0.25">
      <c r="C2117" t="s">
        <v>1013</v>
      </c>
    </row>
    <row r="2118" spans="3:36" x14ac:dyDescent="0.25">
      <c r="C2118" t="s">
        <v>863</v>
      </c>
      <c r="E2118">
        <v>5.9640000000000004</v>
      </c>
      <c r="F2118">
        <v>5.6139999999999999</v>
      </c>
      <c r="G2118">
        <v>5.5449999999999999</v>
      </c>
      <c r="H2118">
        <v>5.4960000000000004</v>
      </c>
      <c r="I2118">
        <v>5.8170000000000002</v>
      </c>
      <c r="J2118">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x14ac:dyDescent="0.25">
      <c r="C2119" t="s">
        <v>864</v>
      </c>
      <c r="E2119">
        <v>5.1230000000000002</v>
      </c>
      <c r="F2119">
        <v>4.8230000000000004</v>
      </c>
      <c r="G2119">
        <v>4.7629999999999999</v>
      </c>
      <c r="H2119">
        <v>4.7220000000000004</v>
      </c>
      <c r="I2119">
        <v>4.9969999999999999</v>
      </c>
      <c r="J2119">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x14ac:dyDescent="0.25">
      <c r="C2120" t="s">
        <v>865</v>
      </c>
      <c r="E2120">
        <v>21.702000000000002</v>
      </c>
      <c r="F2120">
        <v>21.975000000000001</v>
      </c>
      <c r="G2120">
        <v>16.751999999999999</v>
      </c>
      <c r="H2120">
        <v>15.423</v>
      </c>
      <c r="I2120">
        <v>21.975000000000001</v>
      </c>
      <c r="J2120">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x14ac:dyDescent="0.25">
      <c r="C2121" t="s">
        <v>866</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867</v>
      </c>
      <c r="E2122">
        <v>1.01</v>
      </c>
      <c r="F2122">
        <v>0.95099999999999996</v>
      </c>
      <c r="G2122">
        <v>0.93899999999999995</v>
      </c>
      <c r="H2122">
        <v>0.93100000000000005</v>
      </c>
      <c r="I2122">
        <v>0.98499999999999999</v>
      </c>
      <c r="J2122">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x14ac:dyDescent="0.25">
      <c r="C2123" t="s">
        <v>868</v>
      </c>
      <c r="E2123">
        <v>1.425</v>
      </c>
      <c r="F2123">
        <v>1.4430000000000001</v>
      </c>
      <c r="G2123">
        <v>1.1000000000000001</v>
      </c>
      <c r="H2123">
        <v>1.0129999999999999</v>
      </c>
      <c r="I2123">
        <v>1.4430000000000001</v>
      </c>
      <c r="J2123">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x14ac:dyDescent="0.25">
      <c r="C2124" t="s">
        <v>869</v>
      </c>
      <c r="E2124">
        <v>0.126</v>
      </c>
      <c r="F2124">
        <v>0.11899999999999999</v>
      </c>
      <c r="G2124">
        <v>0.11700000000000001</v>
      </c>
      <c r="H2124">
        <v>0.11600000000000001</v>
      </c>
      <c r="I2124">
        <v>0.123</v>
      </c>
      <c r="J2124">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x14ac:dyDescent="0.25">
      <c r="C2125" t="s">
        <v>870</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871</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1014</v>
      </c>
      <c r="E2127">
        <v>7.2999999999999995E-2</v>
      </c>
      <c r="F2127">
        <v>7.2999999999999995E-2</v>
      </c>
      <c r="G2127">
        <v>5.6000000000000001E-2</v>
      </c>
      <c r="H2127">
        <v>5.0999999999999997E-2</v>
      </c>
      <c r="I2127">
        <v>7.2999999999999995E-2</v>
      </c>
      <c r="J212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x14ac:dyDescent="0.25">
      <c r="C2128" t="s">
        <v>1015</v>
      </c>
      <c r="E2128">
        <v>0.26200000000000001</v>
      </c>
      <c r="F2128">
        <v>0.245</v>
      </c>
      <c r="G2128">
        <v>0.246</v>
      </c>
      <c r="H2128">
        <v>0.24099999999999999</v>
      </c>
      <c r="I2128">
        <v>0.255</v>
      </c>
      <c r="J2128">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x14ac:dyDescent="0.25">
      <c r="C2129" t="s">
        <v>1016</v>
      </c>
      <c r="E2129">
        <v>2.302</v>
      </c>
      <c r="F2129">
        <v>2.335</v>
      </c>
      <c r="G2129">
        <v>1.71</v>
      </c>
      <c r="H2129">
        <v>1.556</v>
      </c>
      <c r="I2129">
        <v>2.282</v>
      </c>
      <c r="J2129">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x14ac:dyDescent="0.25">
      <c r="C2130" t="s">
        <v>872</v>
      </c>
      <c r="E2130">
        <v>37.987000000000002</v>
      </c>
      <c r="F2130">
        <v>37.579000000000001</v>
      </c>
      <c r="G2130">
        <v>31.228000000000002</v>
      </c>
      <c r="H2130">
        <v>29.548999999999999</v>
      </c>
      <c r="I2130">
        <v>37.948999999999998</v>
      </c>
      <c r="J2130">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x14ac:dyDescent="0.25">
      <c r="C2131" t="s">
        <v>982</v>
      </c>
    </row>
    <row r="2132" spans="3:36" x14ac:dyDescent="0.25">
      <c r="C2132" t="s">
        <v>984</v>
      </c>
    </row>
    <row r="2133" spans="3:36" x14ac:dyDescent="0.25">
      <c r="C2133" t="s">
        <v>982</v>
      </c>
    </row>
    <row r="2134" spans="3:36" x14ac:dyDescent="0.25">
      <c r="C2134" t="s">
        <v>1045</v>
      </c>
    </row>
    <row r="2135" spans="3:36" x14ac:dyDescent="0.25">
      <c r="C2135" t="s">
        <v>940</v>
      </c>
      <c r="E2135">
        <v>85.198999999999998</v>
      </c>
      <c r="F2135">
        <v>78.932000000000002</v>
      </c>
      <c r="G2135">
        <v>86.572999999999993</v>
      </c>
      <c r="H2135">
        <v>85.290999999999997</v>
      </c>
      <c r="I2135">
        <v>86.775000000000006</v>
      </c>
      <c r="J2135">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x14ac:dyDescent="0.25">
      <c r="C2136" t="s">
        <v>941</v>
      </c>
      <c r="E2136">
        <v>35.17</v>
      </c>
      <c r="F2136">
        <v>30.725999999999999</v>
      </c>
      <c r="G2136">
        <v>34.387999999999998</v>
      </c>
      <c r="H2136">
        <v>35.594999999999999</v>
      </c>
      <c r="I2136">
        <v>36.168999999999997</v>
      </c>
      <c r="J2136">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x14ac:dyDescent="0.25">
      <c r="C2137" t="s">
        <v>942</v>
      </c>
      <c r="E2137">
        <v>81.28</v>
      </c>
      <c r="F2137">
        <v>75.301000000000002</v>
      </c>
      <c r="G2137">
        <v>82.59</v>
      </c>
      <c r="H2137">
        <v>81.367999999999995</v>
      </c>
      <c r="I2137">
        <v>82.783000000000001</v>
      </c>
      <c r="J213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x14ac:dyDescent="0.25">
      <c r="C2138" t="s">
        <v>943</v>
      </c>
      <c r="E2138">
        <v>25.51</v>
      </c>
      <c r="F2138">
        <v>23.507999999999999</v>
      </c>
      <c r="G2138">
        <v>25.66</v>
      </c>
      <c r="H2138">
        <v>24.782</v>
      </c>
      <c r="I2138">
        <v>24.69</v>
      </c>
      <c r="J2138">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x14ac:dyDescent="0.25">
      <c r="C2139" t="s">
        <v>944</v>
      </c>
      <c r="E2139">
        <v>55.862000000000002</v>
      </c>
      <c r="F2139">
        <v>51.88</v>
      </c>
      <c r="G2139">
        <v>57.029000000000003</v>
      </c>
      <c r="H2139">
        <v>56.685000000000002</v>
      </c>
      <c r="I2139">
        <v>58.19</v>
      </c>
      <c r="J2139">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x14ac:dyDescent="0.25">
      <c r="C2140" t="s">
        <v>945</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x14ac:dyDescent="0.25">
      <c r="C2141" t="s">
        <v>946</v>
      </c>
      <c r="E2141">
        <v>9.6669999999999998</v>
      </c>
      <c r="F2141">
        <v>8.8930000000000007</v>
      </c>
      <c r="G2141">
        <v>9.68</v>
      </c>
      <c r="H2141">
        <v>9.2370000000000001</v>
      </c>
      <c r="I2141">
        <v>9.1</v>
      </c>
      <c r="J2141">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x14ac:dyDescent="0.25">
      <c r="C2142" t="s">
        <v>982</v>
      </c>
    </row>
    <row r="2143" spans="3:36" x14ac:dyDescent="0.25">
      <c r="C2143" t="s">
        <v>985</v>
      </c>
    </row>
    <row r="2144" spans="3:36" x14ac:dyDescent="0.25">
      <c r="C2144" t="s">
        <v>1104</v>
      </c>
    </row>
    <row r="2145" spans="3:36" x14ac:dyDescent="0.25">
      <c r="C2145" t="s">
        <v>63</v>
      </c>
      <c r="E2145">
        <v>60.031999999999996</v>
      </c>
      <c r="F2145">
        <v>56.148000000000003</v>
      </c>
      <c r="G2145">
        <v>61.408000000000001</v>
      </c>
      <c r="H2145">
        <v>61.325000000000003</v>
      </c>
      <c r="I2145">
        <v>62.774000000000001</v>
      </c>
      <c r="J2145">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x14ac:dyDescent="0.25">
      <c r="C2146" t="s">
        <v>827</v>
      </c>
      <c r="E2146">
        <v>318.089</v>
      </c>
      <c r="F2146">
        <v>284.00299999999999</v>
      </c>
      <c r="G2146">
        <v>325.76400000000001</v>
      </c>
      <c r="H2146">
        <v>322.45100000000002</v>
      </c>
      <c r="I2146">
        <v>310.60700000000003</v>
      </c>
      <c r="J2146">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x14ac:dyDescent="0.25">
      <c r="C2147" t="s">
        <v>860</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830</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1105</v>
      </c>
    </row>
    <row r="2150" spans="3:36" x14ac:dyDescent="0.25">
      <c r="C2150" t="s">
        <v>63</v>
      </c>
      <c r="E2150">
        <v>55.177</v>
      </c>
      <c r="F2150">
        <v>48.503999999999998</v>
      </c>
      <c r="G2150">
        <v>53.944000000000003</v>
      </c>
      <c r="H2150">
        <v>56.481000000000002</v>
      </c>
      <c r="I2150">
        <v>57.645000000000003</v>
      </c>
      <c r="J2150">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x14ac:dyDescent="0.25">
      <c r="C2151" t="s">
        <v>827</v>
      </c>
      <c r="E2151">
        <v>71.978999999999999</v>
      </c>
      <c r="F2151">
        <v>61.491</v>
      </c>
      <c r="G2151">
        <v>73.611000000000004</v>
      </c>
      <c r="H2151">
        <v>78.296000000000006</v>
      </c>
      <c r="I2151">
        <v>76.872</v>
      </c>
      <c r="J2151">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x14ac:dyDescent="0.25">
      <c r="C2152" t="s">
        <v>860</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830</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1106</v>
      </c>
    </row>
    <row r="2155" spans="3:36" x14ac:dyDescent="0.25">
      <c r="C2155" t="s">
        <v>63</v>
      </c>
      <c r="E2155">
        <v>25.721</v>
      </c>
      <c r="F2155">
        <v>23.509</v>
      </c>
      <c r="G2155">
        <v>24.957999999999998</v>
      </c>
      <c r="H2155">
        <v>24.14</v>
      </c>
      <c r="I2155">
        <v>23.872</v>
      </c>
      <c r="J2155">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x14ac:dyDescent="0.25">
      <c r="C2156" t="s">
        <v>827</v>
      </c>
      <c r="E2156">
        <v>46.008000000000003</v>
      </c>
      <c r="F2156">
        <v>41.643000000000001</v>
      </c>
      <c r="G2156">
        <v>48.927999999999997</v>
      </c>
      <c r="H2156">
        <v>49.509</v>
      </c>
      <c r="I2156">
        <v>48.875999999999998</v>
      </c>
      <c r="J2156">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x14ac:dyDescent="0.25">
      <c r="C2157" t="s">
        <v>860</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830</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1107</v>
      </c>
    </row>
    <row r="2160" spans="3:36" x14ac:dyDescent="0.25">
      <c r="C2160" t="s">
        <v>63</v>
      </c>
      <c r="E2160">
        <v>12.138</v>
      </c>
      <c r="F2160">
        <v>11.180999999999999</v>
      </c>
      <c r="G2160">
        <v>12.13</v>
      </c>
      <c r="H2160">
        <v>11.776</v>
      </c>
      <c r="I2160">
        <v>11.712999999999999</v>
      </c>
      <c r="J2160">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x14ac:dyDescent="0.25">
      <c r="C2161" t="s">
        <v>827</v>
      </c>
      <c r="E2161">
        <v>13.282</v>
      </c>
      <c r="F2161">
        <v>11.849</v>
      </c>
      <c r="G2161">
        <v>13.83</v>
      </c>
      <c r="H2161">
        <v>13.629</v>
      </c>
      <c r="I2161">
        <v>12.586</v>
      </c>
      <c r="J2161">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x14ac:dyDescent="0.25">
      <c r="C2162" t="s">
        <v>3</v>
      </c>
      <c r="E2162">
        <v>10.185</v>
      </c>
      <c r="F2162">
        <v>9.2089999999999996</v>
      </c>
      <c r="G2162">
        <v>9.9090000000000007</v>
      </c>
      <c r="H2162">
        <v>8.7609999999999992</v>
      </c>
      <c r="I2162">
        <v>8.9939999999999998</v>
      </c>
      <c r="J2162">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x14ac:dyDescent="0.25">
      <c r="C2163" t="s">
        <v>860</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830</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1108</v>
      </c>
    </row>
    <row r="2166" spans="3:36" x14ac:dyDescent="0.25">
      <c r="C2166" t="s">
        <v>63</v>
      </c>
      <c r="E2166">
        <v>92.622</v>
      </c>
      <c r="F2166">
        <v>86.343000000000004</v>
      </c>
      <c r="G2166">
        <v>93.543000000000006</v>
      </c>
      <c r="H2166">
        <v>93.337999999999994</v>
      </c>
      <c r="I2166">
        <v>95.515000000000001</v>
      </c>
      <c r="J2166">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x14ac:dyDescent="0.25">
      <c r="C2167" t="s">
        <v>827</v>
      </c>
      <c r="E2167">
        <v>25.831</v>
      </c>
      <c r="F2167">
        <v>23.401</v>
      </c>
      <c r="G2167">
        <v>27.274000000000001</v>
      </c>
      <c r="H2167">
        <v>27.654</v>
      </c>
      <c r="I2167">
        <v>27.254000000000001</v>
      </c>
      <c r="J216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x14ac:dyDescent="0.25">
      <c r="C2168" t="s">
        <v>1109</v>
      </c>
    </row>
    <row r="2169" spans="3:36" x14ac:dyDescent="0.25">
      <c r="C2169" t="s">
        <v>63</v>
      </c>
      <c r="E2169">
        <v>12.651</v>
      </c>
      <c r="F2169">
        <v>16.257000000000001</v>
      </c>
      <c r="G2169">
        <v>16.460999999999999</v>
      </c>
      <c r="H2169">
        <v>16.957999999999998</v>
      </c>
      <c r="I2169">
        <v>17.292999999999999</v>
      </c>
      <c r="J2169">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x14ac:dyDescent="0.25">
      <c r="C2170" t="s">
        <v>1057</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x14ac:dyDescent="0.25">
      <c r="C2171" t="s">
        <v>827</v>
      </c>
      <c r="E2171">
        <v>46.145000000000003</v>
      </c>
      <c r="F2171">
        <v>63.280999999999999</v>
      </c>
      <c r="G2171">
        <v>66.396000000000001</v>
      </c>
      <c r="H2171">
        <v>68.441000000000003</v>
      </c>
      <c r="I2171">
        <v>67.179000000000002</v>
      </c>
      <c r="J2171">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x14ac:dyDescent="0.25">
      <c r="C2172" t="s">
        <v>926</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936</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860</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1110</v>
      </c>
    </row>
    <row r="2177" spans="3:36" x14ac:dyDescent="0.25">
      <c r="C2177" t="s">
        <v>63</v>
      </c>
      <c r="E2177">
        <v>1.329</v>
      </c>
      <c r="F2177">
        <v>1.2030000000000001</v>
      </c>
      <c r="G2177">
        <v>1.357</v>
      </c>
      <c r="H2177">
        <v>1.3069999999999999</v>
      </c>
      <c r="I2177">
        <v>1.2929999999999999</v>
      </c>
      <c r="J217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x14ac:dyDescent="0.25">
      <c r="C2178" t="s">
        <v>827</v>
      </c>
      <c r="E2178">
        <v>-70.584000000000003</v>
      </c>
      <c r="F2178">
        <v>-62.680999999999997</v>
      </c>
      <c r="G2178">
        <v>-76.081000000000003</v>
      </c>
      <c r="H2178">
        <v>-74.933000000000007</v>
      </c>
      <c r="I2178">
        <v>-71.341999999999999</v>
      </c>
      <c r="J2178">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x14ac:dyDescent="0.2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936</v>
      </c>
      <c r="E2180">
        <v>572.64800000000002</v>
      </c>
      <c r="F2180">
        <v>440.83300000000003</v>
      </c>
      <c r="G2180">
        <v>559.39</v>
      </c>
      <c r="H2180">
        <v>525.29600000000005</v>
      </c>
      <c r="I2180">
        <v>523.78300000000002</v>
      </c>
      <c r="J2180">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x14ac:dyDescent="0.25">
      <c r="C2181" t="s">
        <v>860</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830</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989</v>
      </c>
    </row>
    <row r="2184" spans="3:36" x14ac:dyDescent="0.25">
      <c r="C2184" t="s">
        <v>63</v>
      </c>
      <c r="E2184">
        <v>259.67</v>
      </c>
      <c r="F2184">
        <v>243.14500000000001</v>
      </c>
      <c r="G2184">
        <v>263.80200000000002</v>
      </c>
      <c r="H2184">
        <v>265.32600000000002</v>
      </c>
      <c r="I2184">
        <v>270.10700000000003</v>
      </c>
      <c r="J2184">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x14ac:dyDescent="0.25">
      <c r="C2185" t="s">
        <v>1057</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x14ac:dyDescent="0.25">
      <c r="C2186" t="s">
        <v>827</v>
      </c>
      <c r="E2186">
        <v>450.75</v>
      </c>
      <c r="F2186">
        <v>422.988</v>
      </c>
      <c r="G2186">
        <v>479.721</v>
      </c>
      <c r="H2186">
        <v>485.04599999999999</v>
      </c>
      <c r="I2186">
        <v>472.03</v>
      </c>
      <c r="J2186">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x14ac:dyDescent="0.25">
      <c r="C2187" t="s">
        <v>3</v>
      </c>
      <c r="E2187">
        <v>10.185</v>
      </c>
      <c r="F2187">
        <v>9.2089999999999996</v>
      </c>
      <c r="G2187">
        <v>9.9090000000000007</v>
      </c>
      <c r="H2187">
        <v>8.7609999999999992</v>
      </c>
      <c r="I2187">
        <v>8.9939999999999998</v>
      </c>
      <c r="J218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x14ac:dyDescent="0.25">
      <c r="C2188" t="s">
        <v>936</v>
      </c>
      <c r="E2188">
        <v>572.64800000000002</v>
      </c>
      <c r="F2188">
        <v>440.83300000000003</v>
      </c>
      <c r="G2188">
        <v>559.39</v>
      </c>
      <c r="H2188">
        <v>525.29600000000005</v>
      </c>
      <c r="I2188">
        <v>523.78300000000002</v>
      </c>
      <c r="J2188">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x14ac:dyDescent="0.25">
      <c r="C2189" t="s">
        <v>860</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830</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825</v>
      </c>
      <c r="E2191">
        <v>1293.2850000000001</v>
      </c>
      <c r="F2191">
        <v>1116.2059999999999</v>
      </c>
      <c r="G2191">
        <v>1312.8530000000001</v>
      </c>
      <c r="H2191">
        <v>1284.4580000000001</v>
      </c>
      <c r="I2191">
        <v>1274.943</v>
      </c>
      <c r="J2191">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x14ac:dyDescent="0.25">
      <c r="C2192" t="s">
        <v>982</v>
      </c>
    </row>
    <row r="2193" spans="3:36" x14ac:dyDescent="0.25">
      <c r="C2193" t="s">
        <v>990</v>
      </c>
    </row>
    <row r="2194" spans="3:36" x14ac:dyDescent="0.25">
      <c r="C2194" t="s">
        <v>982</v>
      </c>
    </row>
    <row r="2195" spans="3:36" x14ac:dyDescent="0.25">
      <c r="C2195" t="s">
        <v>991</v>
      </c>
    </row>
    <row r="2196" spans="3:36" x14ac:dyDescent="0.25">
      <c r="C2196" t="s">
        <v>48</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818</v>
      </c>
      <c r="E2197">
        <v>64.8</v>
      </c>
      <c r="F2197">
        <v>60.5</v>
      </c>
      <c r="G2197">
        <v>72.7</v>
      </c>
      <c r="H2197">
        <v>73.3</v>
      </c>
      <c r="I2197">
        <v>71.7</v>
      </c>
      <c r="J219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x14ac:dyDescent="0.25">
      <c r="C2198" t="s">
        <v>833</v>
      </c>
      <c r="E2198">
        <v>64.3</v>
      </c>
      <c r="F2198">
        <v>55.7</v>
      </c>
      <c r="G2198">
        <v>54.6</v>
      </c>
      <c r="H2198">
        <v>46.7</v>
      </c>
      <c r="I2198">
        <v>40.4</v>
      </c>
      <c r="J2198">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x14ac:dyDescent="0.25">
      <c r="C2199" t="s">
        <v>57</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820</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821</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35</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33</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825</v>
      </c>
      <c r="E2204">
        <v>129.1</v>
      </c>
      <c r="F2204">
        <v>116.2</v>
      </c>
      <c r="G2204">
        <v>127.3</v>
      </c>
      <c r="H2204">
        <v>120</v>
      </c>
      <c r="I2204">
        <v>112.1</v>
      </c>
      <c r="J2204">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x14ac:dyDescent="0.25">
      <c r="C2205" t="s">
        <v>982</v>
      </c>
    </row>
    <row r="2206" spans="3:36" x14ac:dyDescent="0.25">
      <c r="C2206" t="s">
        <v>982</v>
      </c>
    </row>
    <row r="2207" spans="3:36" x14ac:dyDescent="0.25">
      <c r="C2207" t="s">
        <v>992</v>
      </c>
    </row>
    <row r="2208" spans="3:36" x14ac:dyDescent="0.25">
      <c r="C2208" t="s">
        <v>46</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47</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993</v>
      </c>
    </row>
    <row r="2210" spans="3:36" x14ac:dyDescent="0.25">
      <c r="C2210" t="s">
        <v>36</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834</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835</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35</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836</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994</v>
      </c>
    </row>
    <row r="2215" spans="3:36" x14ac:dyDescent="0.25">
      <c r="C2215" t="s">
        <v>837</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838</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995</v>
      </c>
    </row>
    <row r="2217" spans="3:36" x14ac:dyDescent="0.25">
      <c r="C2217" t="s">
        <v>48</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996</v>
      </c>
    </row>
    <row r="2219" spans="3:36" x14ac:dyDescent="0.25">
      <c r="C2219" t="s">
        <v>46</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47</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993</v>
      </c>
    </row>
    <row r="2221" spans="3:36" x14ac:dyDescent="0.25">
      <c r="C2221" t="s">
        <v>36</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834</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835</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35</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836</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994</v>
      </c>
    </row>
    <row r="2226" spans="3:36" x14ac:dyDescent="0.25">
      <c r="C2226" t="s">
        <v>837</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838</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995</v>
      </c>
    </row>
    <row r="2228" spans="3:36" x14ac:dyDescent="0.25">
      <c r="C2228" t="s">
        <v>48</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982</v>
      </c>
    </row>
    <row r="2230" spans="3:36" x14ac:dyDescent="0.25">
      <c r="C2230" t="s">
        <v>839</v>
      </c>
      <c r="E2230">
        <v>109.3</v>
      </c>
      <c r="F2230">
        <v>99.8</v>
      </c>
      <c r="G2230">
        <v>109.5</v>
      </c>
      <c r="H2230">
        <v>105</v>
      </c>
      <c r="I2230">
        <v>103.9</v>
      </c>
      <c r="J2230">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x14ac:dyDescent="0.25">
      <c r="C2231" t="s">
        <v>840</v>
      </c>
      <c r="E2231">
        <v>50.2</v>
      </c>
      <c r="F2231">
        <v>46.8</v>
      </c>
      <c r="G2231">
        <v>52.4</v>
      </c>
      <c r="H2231">
        <v>51.2</v>
      </c>
      <c r="I2231">
        <v>51.6</v>
      </c>
      <c r="J2231">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x14ac:dyDescent="0.25">
      <c r="C2232" t="s">
        <v>841</v>
      </c>
      <c r="E2232">
        <v>59.1</v>
      </c>
      <c r="F2232">
        <v>53</v>
      </c>
      <c r="G2232">
        <v>57.2</v>
      </c>
      <c r="H2232">
        <v>53.8</v>
      </c>
      <c r="I2232">
        <v>52.3</v>
      </c>
      <c r="J2232">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x14ac:dyDescent="0.25">
      <c r="C2233" t="s">
        <v>842</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843</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982</v>
      </c>
    </row>
    <row r="2236" spans="3:36" x14ac:dyDescent="0.25">
      <c r="C2236" t="s">
        <v>997</v>
      </c>
    </row>
    <row r="2237" spans="3:36" x14ac:dyDescent="0.25">
      <c r="C2237" t="s">
        <v>998</v>
      </c>
    </row>
    <row r="2238" spans="3:36" x14ac:dyDescent="0.25">
      <c r="C2238" t="s">
        <v>844</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845</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999</v>
      </c>
    </row>
    <row r="2240" spans="3:36" x14ac:dyDescent="0.25">
      <c r="C2240" t="s">
        <v>846</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995</v>
      </c>
    </row>
    <row r="2241" spans="3:36" x14ac:dyDescent="0.25">
      <c r="C2241" t="s">
        <v>847</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825</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1000</v>
      </c>
    </row>
    <row r="2244" spans="3:36" x14ac:dyDescent="0.25">
      <c r="C2244" t="s">
        <v>848</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849</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999</v>
      </c>
    </row>
    <row r="2246" spans="3:36" x14ac:dyDescent="0.25">
      <c r="C2246" t="s">
        <v>850</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995</v>
      </c>
    </row>
    <row r="2247" spans="3:36" x14ac:dyDescent="0.25">
      <c r="C2247" t="s">
        <v>851</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825</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982</v>
      </c>
    </row>
    <row r="2250" spans="3:36" x14ac:dyDescent="0.25">
      <c r="C2250" t="s">
        <v>852</v>
      </c>
      <c r="E2250">
        <v>4205.5</v>
      </c>
      <c r="F2250">
        <v>4193.1000000000004</v>
      </c>
      <c r="G2250">
        <v>4192.8</v>
      </c>
      <c r="H2250">
        <v>4077.7</v>
      </c>
      <c r="I2250">
        <v>3699.1</v>
      </c>
      <c r="J2250">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x14ac:dyDescent="0.25">
      <c r="C2251" t="s">
        <v>853</v>
      </c>
      <c r="E2251">
        <v>1928.4</v>
      </c>
      <c r="F2251">
        <v>1894.7</v>
      </c>
      <c r="G2251">
        <v>1819.6</v>
      </c>
      <c r="H2251">
        <v>1655.1</v>
      </c>
      <c r="I2251">
        <v>1911.2</v>
      </c>
      <c r="J2251">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x14ac:dyDescent="0.25">
      <c r="C2252" t="s">
        <v>982</v>
      </c>
    </row>
    <row r="2253" spans="3:36" x14ac:dyDescent="0.25">
      <c r="C2253" t="s">
        <v>1002</v>
      </c>
    </row>
    <row r="2254" spans="3:36" x14ac:dyDescent="0.25">
      <c r="C2254" t="s">
        <v>854</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855</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999</v>
      </c>
    </row>
    <row r="2256" spans="3:36" x14ac:dyDescent="0.25">
      <c r="C2256" t="s">
        <v>856</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995</v>
      </c>
    </row>
    <row r="2257" spans="1:36" x14ac:dyDescent="0.25">
      <c r="C2257" t="s">
        <v>857</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825</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x14ac:dyDescent="0.25">
      <c r="C2259" t="s">
        <v>982</v>
      </c>
    </row>
    <row r="2260" spans="1:36" x14ac:dyDescent="0.25">
      <c r="C2260" t="s">
        <v>1111</v>
      </c>
    </row>
    <row r="2261" spans="1:36" x14ac:dyDescent="0.25">
      <c r="C2261" t="s">
        <v>1003</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982</v>
      </c>
    </row>
    <row r="2264" spans="1:36" x14ac:dyDescent="0.25">
      <c r="C2264" t="s">
        <v>1004</v>
      </c>
    </row>
    <row r="2265" spans="1:36" x14ac:dyDescent="0.25">
      <c r="C2265" t="s">
        <v>981</v>
      </c>
      <c r="E2265">
        <v>36.838999999999999</v>
      </c>
      <c r="F2265">
        <v>32.857999999999997</v>
      </c>
      <c r="G2265">
        <v>35.518999999999998</v>
      </c>
      <c r="H2265">
        <v>36.024000000000001</v>
      </c>
      <c r="I2265">
        <v>34.929000000000002</v>
      </c>
      <c r="J2265">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x14ac:dyDescent="0.25">
      <c r="C2266" t="s">
        <v>891</v>
      </c>
      <c r="E2266">
        <v>4.7370000000000001</v>
      </c>
      <c r="F2266">
        <v>4.226</v>
      </c>
      <c r="G2266">
        <v>4.5679999999999996</v>
      </c>
      <c r="H2266">
        <v>4.6340000000000003</v>
      </c>
      <c r="I2266">
        <v>4.4930000000000003</v>
      </c>
      <c r="J2266">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x14ac:dyDescent="0.25">
      <c r="C2267" t="s">
        <v>816</v>
      </c>
      <c r="E2267">
        <v>96.016999999999996</v>
      </c>
      <c r="F2267">
        <v>87.588999999999999</v>
      </c>
      <c r="G2267">
        <v>86.948999999999998</v>
      </c>
      <c r="H2267">
        <v>90.003</v>
      </c>
      <c r="I2267">
        <v>91.754999999999995</v>
      </c>
      <c r="J226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x14ac:dyDescent="0.25">
      <c r="C2268" t="s">
        <v>982</v>
      </c>
    </row>
    <row r="2269" spans="1:36" x14ac:dyDescent="0.25">
      <c r="C2269" t="s">
        <v>983</v>
      </c>
    </row>
    <row r="2270" spans="1:36" x14ac:dyDescent="0.25">
      <c r="A2270" t="s">
        <v>105</v>
      </c>
      <c r="B2270" t="s">
        <v>762</v>
      </c>
      <c r="C2270" t="s">
        <v>48</v>
      </c>
      <c r="E2270">
        <v>71.296999999999997</v>
      </c>
      <c r="F2270">
        <v>58.209000000000003</v>
      </c>
      <c r="G2270">
        <v>61.598999999999997</v>
      </c>
      <c r="H2270">
        <v>63.482999999999997</v>
      </c>
      <c r="I2270">
        <v>61.792999999999999</v>
      </c>
      <c r="J2270">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x14ac:dyDescent="0.25">
      <c r="A2271" t="s">
        <v>105</v>
      </c>
      <c r="C2271" t="s">
        <v>817</v>
      </c>
      <c r="E2271">
        <v>121.658</v>
      </c>
      <c r="F2271">
        <v>107.08499999999999</v>
      </c>
      <c r="G2271">
        <v>121.621</v>
      </c>
      <c r="H2271">
        <v>125.074</v>
      </c>
      <c r="I2271">
        <v>116.22499999999999</v>
      </c>
      <c r="J2271">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x14ac:dyDescent="0.25">
      <c r="A2272" t="s">
        <v>105</v>
      </c>
      <c r="C2272" t="s">
        <v>818</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105</v>
      </c>
      <c r="B2273" t="s">
        <v>764</v>
      </c>
      <c r="C2273" t="s">
        <v>819</v>
      </c>
      <c r="E2273">
        <v>124.55</v>
      </c>
      <c r="F2273">
        <v>109.126</v>
      </c>
      <c r="G2273">
        <v>121.621</v>
      </c>
      <c r="H2273">
        <v>125.074</v>
      </c>
      <c r="I2273">
        <v>116.22499999999999</v>
      </c>
      <c r="J2273">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x14ac:dyDescent="0.25">
      <c r="A2274" t="s">
        <v>105</v>
      </c>
      <c r="B2274" t="s">
        <v>763</v>
      </c>
      <c r="C2274" t="s">
        <v>833</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105</v>
      </c>
      <c r="B2275" t="s">
        <v>973</v>
      </c>
      <c r="C2275" t="s">
        <v>57</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105</v>
      </c>
      <c r="B2276" t="s">
        <v>765</v>
      </c>
      <c r="C2276" t="s">
        <v>820</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105</v>
      </c>
      <c r="B2277" t="s">
        <v>974</v>
      </c>
      <c r="C2277" t="s">
        <v>821</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105</v>
      </c>
      <c r="B2278" t="s">
        <v>765</v>
      </c>
      <c r="C2278" t="s">
        <v>35</v>
      </c>
      <c r="E2278">
        <v>9.1340000000000003</v>
      </c>
      <c r="F2278">
        <v>5.4909999999999997</v>
      </c>
      <c r="G2278">
        <v>5.399</v>
      </c>
      <c r="H2278">
        <v>3.5430000000000001</v>
      </c>
      <c r="I2278">
        <v>8.0739999999999998</v>
      </c>
      <c r="J2278">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x14ac:dyDescent="0.25">
      <c r="A2279" t="s">
        <v>105</v>
      </c>
      <c r="B2279" t="s">
        <v>1997</v>
      </c>
      <c r="C2279" t="s">
        <v>33</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979</v>
      </c>
      <c r="C2280" t="s">
        <v>822</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825</v>
      </c>
      <c r="E2281">
        <v>204.98099999999999</v>
      </c>
      <c r="F2281">
        <v>172.82599999999999</v>
      </c>
      <c r="G2281">
        <v>188.619</v>
      </c>
      <c r="H2281">
        <v>192.1</v>
      </c>
      <c r="I2281">
        <v>186.09200000000001</v>
      </c>
      <c r="J2281">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x14ac:dyDescent="0.25">
      <c r="C2282" t="s">
        <v>982</v>
      </c>
    </row>
    <row r="2283" spans="1:36" x14ac:dyDescent="0.25">
      <c r="C2283" t="s">
        <v>1044</v>
      </c>
    </row>
    <row r="2284" spans="1:36" x14ac:dyDescent="0.25">
      <c r="C2284" t="s">
        <v>48</v>
      </c>
      <c r="E2284">
        <v>15.05</v>
      </c>
      <c r="F2284">
        <v>13.775</v>
      </c>
      <c r="G2284">
        <v>13.484</v>
      </c>
      <c r="H2284">
        <v>13.701000000000001</v>
      </c>
      <c r="I2284">
        <v>13.753</v>
      </c>
      <c r="J2284">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x14ac:dyDescent="0.25">
      <c r="C2285" t="s">
        <v>817</v>
      </c>
      <c r="E2285">
        <v>25.68</v>
      </c>
      <c r="F2285">
        <v>25.341000000000001</v>
      </c>
      <c r="G2285">
        <v>26.623000000000001</v>
      </c>
      <c r="H2285">
        <v>26.992999999999999</v>
      </c>
      <c r="I2285">
        <v>25.867999999999999</v>
      </c>
      <c r="J2285">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x14ac:dyDescent="0.25">
      <c r="C2286" t="s">
        <v>818</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833</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57</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820</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821</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35</v>
      </c>
      <c r="E2291">
        <v>1.9279999999999999</v>
      </c>
      <c r="F2291">
        <v>1.2989999999999999</v>
      </c>
      <c r="G2291">
        <v>1.1819999999999999</v>
      </c>
      <c r="H2291">
        <v>0.76500000000000001</v>
      </c>
      <c r="I2291">
        <v>1.7969999999999999</v>
      </c>
      <c r="J2291">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x14ac:dyDescent="0.25">
      <c r="C2292" t="s">
        <v>33</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822</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982</v>
      </c>
    </row>
    <row r="2295" spans="3:36" x14ac:dyDescent="0.25">
      <c r="C2295" t="s">
        <v>1012</v>
      </c>
    </row>
    <row r="2296" spans="3:36" x14ac:dyDescent="0.25">
      <c r="C2296" t="s">
        <v>982</v>
      </c>
    </row>
    <row r="2297" spans="3:36" x14ac:dyDescent="0.25">
      <c r="C2297" t="s">
        <v>1013</v>
      </c>
    </row>
    <row r="2298" spans="3:36" x14ac:dyDescent="0.25">
      <c r="C2298" t="s">
        <v>863</v>
      </c>
      <c r="E2298">
        <v>3.0670000000000002</v>
      </c>
      <c r="F2298">
        <v>2.8559999999999999</v>
      </c>
      <c r="G2298">
        <v>2.831</v>
      </c>
      <c r="H2298">
        <v>2.8330000000000002</v>
      </c>
      <c r="I2298">
        <v>2.976</v>
      </c>
      <c r="J2298">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x14ac:dyDescent="0.25">
      <c r="C2299" t="s">
        <v>864</v>
      </c>
      <c r="E2299">
        <v>2.0339999999999998</v>
      </c>
      <c r="F2299">
        <v>1.893</v>
      </c>
      <c r="G2299">
        <v>1.877</v>
      </c>
      <c r="H2299">
        <v>1.8779999999999999</v>
      </c>
      <c r="I2299">
        <v>1.9730000000000001</v>
      </c>
      <c r="J2299">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x14ac:dyDescent="0.25">
      <c r="C2300" t="s">
        <v>865</v>
      </c>
      <c r="E2300">
        <v>14.541</v>
      </c>
      <c r="F2300">
        <v>14.388999999999999</v>
      </c>
      <c r="G2300">
        <v>11.058</v>
      </c>
      <c r="H2300">
        <v>10.297000000000001</v>
      </c>
      <c r="I2300">
        <v>14.394</v>
      </c>
      <c r="J2300">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x14ac:dyDescent="0.25">
      <c r="C2301" t="s">
        <v>866</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867</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868</v>
      </c>
      <c r="E2303">
        <v>1.8129999999999999</v>
      </c>
      <c r="F2303">
        <v>1.7949999999999999</v>
      </c>
      <c r="G2303">
        <v>1.379</v>
      </c>
      <c r="H2303">
        <v>1.284</v>
      </c>
      <c r="I2303">
        <v>1.7949999999999999</v>
      </c>
      <c r="J2303">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x14ac:dyDescent="0.25">
      <c r="C2304" t="s">
        <v>869</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x14ac:dyDescent="0.25">
      <c r="C2305" t="s">
        <v>870</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871</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1014</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x14ac:dyDescent="0.25">
      <c r="C2308" t="s">
        <v>1015</v>
      </c>
      <c r="E2308">
        <v>1.0649999999999999</v>
      </c>
      <c r="F2308">
        <v>0.98399999999999999</v>
      </c>
      <c r="G2308">
        <v>0.98299999999999998</v>
      </c>
      <c r="H2308">
        <v>0.97199999999999998</v>
      </c>
      <c r="I2308">
        <v>1.014</v>
      </c>
      <c r="J2308">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x14ac:dyDescent="0.25">
      <c r="C2309" t="s">
        <v>1016</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872</v>
      </c>
      <c r="E2310">
        <v>22.648</v>
      </c>
      <c r="F2310">
        <v>22.039000000000001</v>
      </c>
      <c r="G2310">
        <v>18.231999999999999</v>
      </c>
      <c r="H2310">
        <v>17.364000000000001</v>
      </c>
      <c r="I2310">
        <v>22.276</v>
      </c>
      <c r="J2310">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x14ac:dyDescent="0.25">
      <c r="C2311" t="s">
        <v>982</v>
      </c>
    </row>
    <row r="2312" spans="3:36" x14ac:dyDescent="0.25">
      <c r="C2312" t="s">
        <v>984</v>
      </c>
    </row>
    <row r="2313" spans="3:36" x14ac:dyDescent="0.25">
      <c r="C2313" t="s">
        <v>982</v>
      </c>
    </row>
    <row r="2314" spans="3:36" x14ac:dyDescent="0.25">
      <c r="C2314" t="s">
        <v>1045</v>
      </c>
    </row>
    <row r="2315" spans="3:36" x14ac:dyDescent="0.25">
      <c r="C2315" t="s">
        <v>947</v>
      </c>
      <c r="E2315">
        <v>3.52</v>
      </c>
      <c r="F2315">
        <v>3.1360000000000001</v>
      </c>
      <c r="G2315">
        <v>3.3879999999999999</v>
      </c>
      <c r="H2315">
        <v>3.4350000000000001</v>
      </c>
      <c r="I2315">
        <v>3.3290000000000002</v>
      </c>
      <c r="J2315">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x14ac:dyDescent="0.25">
      <c r="C2316" t="s">
        <v>948</v>
      </c>
      <c r="E2316">
        <v>1.59</v>
      </c>
      <c r="F2316">
        <v>1.4179999999999999</v>
      </c>
      <c r="G2316">
        <v>1.534</v>
      </c>
      <c r="H2316">
        <v>1.556</v>
      </c>
      <c r="I2316">
        <v>1.51</v>
      </c>
      <c r="J2316">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x14ac:dyDescent="0.25">
      <c r="C2317" t="s">
        <v>949</v>
      </c>
      <c r="E2317">
        <v>2.1459999999999999</v>
      </c>
      <c r="F2317">
        <v>1.9319999999999999</v>
      </c>
      <c r="G2317">
        <v>2.0790000000000002</v>
      </c>
      <c r="H2317">
        <v>2.2549999999999999</v>
      </c>
      <c r="I2317">
        <v>2.2770000000000001</v>
      </c>
      <c r="J231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x14ac:dyDescent="0.25">
      <c r="C2318" t="s">
        <v>950</v>
      </c>
      <c r="E2318">
        <v>1.835</v>
      </c>
      <c r="F2318">
        <v>1.6220000000000001</v>
      </c>
      <c r="G2318">
        <v>1.7649999999999999</v>
      </c>
      <c r="H2318">
        <v>1.6459999999999999</v>
      </c>
      <c r="I2318">
        <v>1.5089999999999999</v>
      </c>
      <c r="J2318">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x14ac:dyDescent="0.25">
      <c r="C2319" t="s">
        <v>951</v>
      </c>
      <c r="E2319">
        <v>2.9359999999999999</v>
      </c>
      <c r="F2319">
        <v>2.5950000000000002</v>
      </c>
      <c r="G2319">
        <v>2.8239999999999998</v>
      </c>
      <c r="H2319">
        <v>2.6339999999999999</v>
      </c>
      <c r="I2319">
        <v>2.415</v>
      </c>
      <c r="J2319">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x14ac:dyDescent="0.25">
      <c r="C2320" t="s">
        <v>982</v>
      </c>
    </row>
    <row r="2321" spans="3:36" x14ac:dyDescent="0.25">
      <c r="C2321" t="s">
        <v>985</v>
      </c>
    </row>
    <row r="2322" spans="3:36" x14ac:dyDescent="0.25">
      <c r="C2322" t="s">
        <v>1112</v>
      </c>
    </row>
    <row r="2323" spans="3:36" x14ac:dyDescent="0.25">
      <c r="C2323" t="s">
        <v>63</v>
      </c>
      <c r="E2323">
        <v>25.347000000000001</v>
      </c>
      <c r="F2323">
        <v>22.814</v>
      </c>
      <c r="G2323">
        <v>24.452000000000002</v>
      </c>
      <c r="H2323">
        <v>25.024999999999999</v>
      </c>
      <c r="I2323">
        <v>24.350999999999999</v>
      </c>
      <c r="J2323">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x14ac:dyDescent="0.25">
      <c r="C2324" t="s">
        <v>827</v>
      </c>
      <c r="E2324">
        <v>75.102999999999994</v>
      </c>
      <c r="F2324">
        <v>66.727999999999994</v>
      </c>
      <c r="G2324">
        <v>76.537999999999997</v>
      </c>
      <c r="H2324">
        <v>79.972999999999999</v>
      </c>
      <c r="I2324">
        <v>74.95</v>
      </c>
      <c r="J2324">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x14ac:dyDescent="0.25">
      <c r="C2325" t="s">
        <v>828</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829</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1113</v>
      </c>
    </row>
    <row r="2328" spans="3:36" x14ac:dyDescent="0.25">
      <c r="C2328" t="s">
        <v>63</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827</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828</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829</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1114</v>
      </c>
    </row>
    <row r="2333" spans="3:36" x14ac:dyDescent="0.25">
      <c r="C2333" t="s">
        <v>63</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827</v>
      </c>
      <c r="E2334">
        <v>19.776</v>
      </c>
      <c r="F2334">
        <v>16.754000000000001</v>
      </c>
      <c r="G2334">
        <v>18.702000000000002</v>
      </c>
      <c r="H2334">
        <v>18.866</v>
      </c>
      <c r="I2334">
        <v>17.228999999999999</v>
      </c>
      <c r="J2334">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x14ac:dyDescent="0.25">
      <c r="C2335" t="s">
        <v>828</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829</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1115</v>
      </c>
    </row>
    <row r="2338" spans="3:36" x14ac:dyDescent="0.25">
      <c r="C2338" t="s">
        <v>63</v>
      </c>
      <c r="E2338">
        <v>58.591000000000001</v>
      </c>
      <c r="F2338">
        <v>53.762999999999998</v>
      </c>
      <c r="G2338">
        <v>57.363</v>
      </c>
      <c r="H2338">
        <v>58.716000000000001</v>
      </c>
      <c r="I2338">
        <v>56.33</v>
      </c>
      <c r="J2338">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x14ac:dyDescent="0.25">
      <c r="C2339" t="s">
        <v>827</v>
      </c>
      <c r="E2339">
        <v>1.5740000000000001</v>
      </c>
      <c r="F2339">
        <v>1.3740000000000001</v>
      </c>
      <c r="G2339">
        <v>1.5740000000000001</v>
      </c>
      <c r="H2339">
        <v>1.6339999999999999</v>
      </c>
      <c r="I2339">
        <v>1.5269999999999999</v>
      </c>
      <c r="J2339">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x14ac:dyDescent="0.25">
      <c r="C2340" t="s">
        <v>828</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829</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v>
      </c>
      <c r="E2342">
        <v>25.960999999999999</v>
      </c>
      <c r="F2342">
        <v>14.765000000000001</v>
      </c>
      <c r="G2342">
        <v>16.367999999999999</v>
      </c>
      <c r="H2342">
        <v>9.7010000000000005</v>
      </c>
      <c r="I2342">
        <v>21.599</v>
      </c>
      <c r="J2342">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x14ac:dyDescent="0.25">
      <c r="C2343" t="s">
        <v>831</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1116</v>
      </c>
    </row>
    <row r="2345" spans="3:36" x14ac:dyDescent="0.25">
      <c r="C2345" t="s">
        <v>63</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827</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828</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829</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831</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989</v>
      </c>
    </row>
    <row r="2351" spans="3:36" x14ac:dyDescent="0.25">
      <c r="C2351" t="s">
        <v>63</v>
      </c>
      <c r="E2351">
        <v>83.938000000000002</v>
      </c>
      <c r="F2351">
        <v>76.578000000000003</v>
      </c>
      <c r="G2351">
        <v>81.814999999999998</v>
      </c>
      <c r="H2351">
        <v>83.741</v>
      </c>
      <c r="I2351">
        <v>80.680999999999997</v>
      </c>
      <c r="J2351">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x14ac:dyDescent="0.25">
      <c r="C2352" t="s">
        <v>827</v>
      </c>
      <c r="E2352">
        <v>96.453000000000003</v>
      </c>
      <c r="F2352">
        <v>84.855000000000004</v>
      </c>
      <c r="G2352">
        <v>96.813999999999993</v>
      </c>
      <c r="H2352">
        <v>100.474</v>
      </c>
      <c r="I2352">
        <v>93.706999999999994</v>
      </c>
      <c r="J2352">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x14ac:dyDescent="0.25">
      <c r="C2353" t="s">
        <v>828</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829</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v>
      </c>
      <c r="E2355">
        <v>25.960999999999999</v>
      </c>
      <c r="F2355">
        <v>14.765000000000001</v>
      </c>
      <c r="G2355">
        <v>16.367999999999999</v>
      </c>
      <c r="H2355">
        <v>9.7010000000000005</v>
      </c>
      <c r="I2355">
        <v>21.599</v>
      </c>
      <c r="J2355">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x14ac:dyDescent="0.25">
      <c r="C2356" t="s">
        <v>831</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825</v>
      </c>
      <c r="E2357">
        <v>206.352</v>
      </c>
      <c r="F2357">
        <v>176.19800000000001</v>
      </c>
      <c r="G2357">
        <v>194.99700000000001</v>
      </c>
      <c r="H2357">
        <v>193.916</v>
      </c>
      <c r="I2357">
        <v>195.98699999999999</v>
      </c>
      <c r="J235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x14ac:dyDescent="0.25">
      <c r="C2358" t="s">
        <v>982</v>
      </c>
    </row>
    <row r="2359" spans="3:36" x14ac:dyDescent="0.25">
      <c r="C2359" t="s">
        <v>990</v>
      </c>
    </row>
    <row r="2360" spans="3:36" x14ac:dyDescent="0.25">
      <c r="C2360" t="s">
        <v>982</v>
      </c>
    </row>
    <row r="2361" spans="3:36" x14ac:dyDescent="0.25">
      <c r="C2361" t="s">
        <v>991</v>
      </c>
    </row>
    <row r="2362" spans="3:36" x14ac:dyDescent="0.25">
      <c r="C2362" t="s">
        <v>48</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818</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833</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57</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820</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821</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35</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33</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825</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982</v>
      </c>
    </row>
    <row r="2372" spans="3:36" x14ac:dyDescent="0.25">
      <c r="C2372" t="s">
        <v>982</v>
      </c>
    </row>
    <row r="2373" spans="3:36" x14ac:dyDescent="0.25">
      <c r="C2373" t="s">
        <v>992</v>
      </c>
    </row>
    <row r="2374" spans="3:36" x14ac:dyDescent="0.25">
      <c r="C2374" t="s">
        <v>46</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47</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993</v>
      </c>
    </row>
    <row r="2376" spans="3:36" x14ac:dyDescent="0.25">
      <c r="C2376" t="s">
        <v>36</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834</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835</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35</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836</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994</v>
      </c>
    </row>
    <row r="2381" spans="3:36" x14ac:dyDescent="0.25">
      <c r="C2381" t="s">
        <v>837</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838</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995</v>
      </c>
    </row>
    <row r="2383" spans="3:36" x14ac:dyDescent="0.25">
      <c r="C2383" t="s">
        <v>48</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996</v>
      </c>
    </row>
    <row r="2385" spans="3:36" x14ac:dyDescent="0.25">
      <c r="C2385" t="s">
        <v>46</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47</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993</v>
      </c>
    </row>
    <row r="2387" spans="3:36" x14ac:dyDescent="0.25">
      <c r="C2387" t="s">
        <v>36</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834</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835</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35</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836</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994</v>
      </c>
    </row>
    <row r="2392" spans="3:36" x14ac:dyDescent="0.25">
      <c r="C2392" t="s">
        <v>837</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838</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995</v>
      </c>
    </row>
    <row r="2394" spans="3:36" x14ac:dyDescent="0.25">
      <c r="C2394" t="s">
        <v>48</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982</v>
      </c>
    </row>
    <row r="2396" spans="3:36" x14ac:dyDescent="0.25">
      <c r="C2396" t="s">
        <v>839</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840</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841</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842</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843</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982</v>
      </c>
    </row>
    <row r="2402" spans="3:36" x14ac:dyDescent="0.25">
      <c r="C2402" t="s">
        <v>997</v>
      </c>
    </row>
    <row r="2403" spans="3:36" x14ac:dyDescent="0.25">
      <c r="C2403" t="s">
        <v>998</v>
      </c>
    </row>
    <row r="2404" spans="3:36" x14ac:dyDescent="0.25">
      <c r="C2404" t="s">
        <v>844</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845</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999</v>
      </c>
    </row>
    <row r="2406" spans="3:36" x14ac:dyDescent="0.25">
      <c r="C2406" t="s">
        <v>846</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995</v>
      </c>
    </row>
    <row r="2407" spans="3:36" x14ac:dyDescent="0.25">
      <c r="C2407" t="s">
        <v>847</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825</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1000</v>
      </c>
    </row>
    <row r="2410" spans="3:36" x14ac:dyDescent="0.25">
      <c r="C2410" t="s">
        <v>848</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849</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999</v>
      </c>
    </row>
    <row r="2412" spans="3:36" x14ac:dyDescent="0.25">
      <c r="C2412" t="s">
        <v>850</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995</v>
      </c>
    </row>
    <row r="2413" spans="3:36" x14ac:dyDescent="0.25">
      <c r="C2413" t="s">
        <v>851</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825</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982</v>
      </c>
    </row>
    <row r="2416" spans="3:36" x14ac:dyDescent="0.25">
      <c r="C2416" t="s">
        <v>852</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853</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982</v>
      </c>
    </row>
    <row r="2419" spans="3:36" x14ac:dyDescent="0.25">
      <c r="C2419" t="s">
        <v>1002</v>
      </c>
    </row>
    <row r="2420" spans="3:36" x14ac:dyDescent="0.25">
      <c r="C2420" t="s">
        <v>854</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855</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999</v>
      </c>
    </row>
    <row r="2422" spans="3:36" x14ac:dyDescent="0.25">
      <c r="C2422" t="s">
        <v>856</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995</v>
      </c>
    </row>
    <row r="2423" spans="3:36" x14ac:dyDescent="0.25">
      <c r="C2423" t="s">
        <v>857</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825</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x14ac:dyDescent="0.25">
      <c r="C2425" t="s">
        <v>982</v>
      </c>
    </row>
    <row r="2426" spans="3:36" x14ac:dyDescent="0.25">
      <c r="C2426" t="s">
        <v>1117</v>
      </c>
    </row>
    <row r="2427" spans="3:36" x14ac:dyDescent="0.25">
      <c r="C2427" t="s">
        <v>1003</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982</v>
      </c>
    </row>
    <row r="2430" spans="3:36" x14ac:dyDescent="0.25">
      <c r="C2430" t="s">
        <v>1004</v>
      </c>
    </row>
    <row r="2431" spans="3:36" x14ac:dyDescent="0.25">
      <c r="C2431" t="s">
        <v>981</v>
      </c>
      <c r="E2431">
        <v>342.92599999999999</v>
      </c>
      <c r="F2431">
        <v>314.49700000000001</v>
      </c>
      <c r="G2431">
        <v>321.173</v>
      </c>
      <c r="H2431">
        <v>315.87099999999998</v>
      </c>
      <c r="I2431">
        <v>304.21499999999997</v>
      </c>
      <c r="J2431">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x14ac:dyDescent="0.25">
      <c r="C2432" t="s">
        <v>816</v>
      </c>
      <c r="E2432">
        <v>1485.3330000000001</v>
      </c>
      <c r="F2432">
        <v>1386.0250000000001</v>
      </c>
      <c r="G2432">
        <v>1382</v>
      </c>
      <c r="H2432">
        <v>1432.058</v>
      </c>
      <c r="I2432">
        <v>1453.2550000000001</v>
      </c>
      <c r="J2432">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x14ac:dyDescent="0.25">
      <c r="C2433" t="s">
        <v>982</v>
      </c>
    </row>
    <row r="2434" spans="1:36" x14ac:dyDescent="0.25">
      <c r="C2434" t="s">
        <v>983</v>
      </c>
    </row>
    <row r="2435" spans="1:36" x14ac:dyDescent="0.25">
      <c r="A2435" t="s">
        <v>106</v>
      </c>
      <c r="B2435" t="s">
        <v>762</v>
      </c>
      <c r="C2435" t="s">
        <v>48</v>
      </c>
      <c r="E2435">
        <v>148.251</v>
      </c>
      <c r="F2435">
        <v>134.50299999999999</v>
      </c>
      <c r="G2435">
        <v>142.45400000000001</v>
      </c>
      <c r="H2435">
        <v>142.14599999999999</v>
      </c>
      <c r="I2435">
        <v>135.566</v>
      </c>
      <c r="J2435">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x14ac:dyDescent="0.25">
      <c r="A2436" t="s">
        <v>106</v>
      </c>
      <c r="C2436" t="s">
        <v>817</v>
      </c>
      <c r="E2436">
        <v>78.710999999999999</v>
      </c>
      <c r="F2436">
        <v>72.06</v>
      </c>
      <c r="G2436">
        <v>76.245999999999995</v>
      </c>
      <c r="H2436">
        <v>75.245999999999995</v>
      </c>
      <c r="I2436">
        <v>70.09</v>
      </c>
      <c r="J2436">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x14ac:dyDescent="0.25">
      <c r="A2437" t="s">
        <v>106</v>
      </c>
      <c r="C2437" t="s">
        <v>818</v>
      </c>
      <c r="E2437">
        <v>13.955</v>
      </c>
      <c r="F2437">
        <v>14.452999999999999</v>
      </c>
      <c r="G2437">
        <v>11.846</v>
      </c>
      <c r="H2437">
        <v>10.56</v>
      </c>
      <c r="I2437">
        <v>13.504</v>
      </c>
      <c r="J243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x14ac:dyDescent="0.25">
      <c r="A2438" t="s">
        <v>106</v>
      </c>
      <c r="B2438" t="s">
        <v>764</v>
      </c>
      <c r="C2438" t="s">
        <v>819</v>
      </c>
      <c r="E2438">
        <v>92.667000000000002</v>
      </c>
      <c r="F2438">
        <v>86.513000000000005</v>
      </c>
      <c r="G2438">
        <v>88.091999999999999</v>
      </c>
      <c r="H2438">
        <v>85.805999999999997</v>
      </c>
      <c r="I2438">
        <v>83.593000000000004</v>
      </c>
      <c r="J2438">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x14ac:dyDescent="0.25">
      <c r="A2439" t="s">
        <v>106</v>
      </c>
      <c r="B2439" t="s">
        <v>763</v>
      </c>
      <c r="C2439" t="s">
        <v>833</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106</v>
      </c>
      <c r="B2440" t="s">
        <v>973</v>
      </c>
      <c r="C2440" t="s">
        <v>57</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106</v>
      </c>
      <c r="B2441" t="s">
        <v>765</v>
      </c>
      <c r="C2441" t="s">
        <v>820</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106</v>
      </c>
      <c r="B2442" t="s">
        <v>974</v>
      </c>
      <c r="C2442" t="s">
        <v>821</v>
      </c>
      <c r="E2442">
        <v>0.108</v>
      </c>
      <c r="F2442">
        <v>8.2000000000000003E-2</v>
      </c>
      <c r="G2442">
        <v>7.3999999999999996E-2</v>
      </c>
      <c r="H2442">
        <v>0.13600000000000001</v>
      </c>
      <c r="I2442">
        <v>0.11899999999999999</v>
      </c>
      <c r="J2442">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x14ac:dyDescent="0.25">
      <c r="A2443" t="s">
        <v>106</v>
      </c>
      <c r="B2443" t="s">
        <v>1997</v>
      </c>
      <c r="C2443" t="s">
        <v>33</v>
      </c>
      <c r="E2443">
        <v>14.382999999999999</v>
      </c>
      <c r="F2443">
        <v>14.41</v>
      </c>
      <c r="G2443">
        <v>10.688000000000001</v>
      </c>
      <c r="H2443">
        <v>9.9209999999999994</v>
      </c>
      <c r="I2443">
        <v>7.6539999999999999</v>
      </c>
      <c r="J2443">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x14ac:dyDescent="0.25">
      <c r="A2444" t="s">
        <v>106</v>
      </c>
      <c r="B2444" t="s">
        <v>979</v>
      </c>
      <c r="C2444" t="s">
        <v>822</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106</v>
      </c>
      <c r="B2445" t="s">
        <v>50</v>
      </c>
      <c r="C2445" t="s">
        <v>823</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825</v>
      </c>
      <c r="E2446">
        <v>255.41</v>
      </c>
      <c r="F2446">
        <v>235.51</v>
      </c>
      <c r="G2446">
        <v>241.309</v>
      </c>
      <c r="H2446">
        <v>238.00899999999999</v>
      </c>
      <c r="I2446">
        <v>226.93299999999999</v>
      </c>
      <c r="J2446">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x14ac:dyDescent="0.25">
      <c r="C2447" t="s">
        <v>982</v>
      </c>
    </row>
    <row r="2448" spans="1:36" x14ac:dyDescent="0.25">
      <c r="C2448" t="s">
        <v>1005</v>
      </c>
    </row>
    <row r="2449" spans="3:36" x14ac:dyDescent="0.25">
      <c r="C2449" t="s">
        <v>48</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x14ac:dyDescent="0.25">
      <c r="C2450" t="s">
        <v>817</v>
      </c>
      <c r="E2450">
        <v>0.23</v>
      </c>
      <c r="F2450">
        <v>0.22900000000000001</v>
      </c>
      <c r="G2450">
        <v>0.23699999999999999</v>
      </c>
      <c r="H2450">
        <v>0.23799999999999999</v>
      </c>
      <c r="I2450">
        <v>0.23</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x14ac:dyDescent="0.25">
      <c r="C2451" t="s">
        <v>818</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x14ac:dyDescent="0.25">
      <c r="C2452" t="s">
        <v>833</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57</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820</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821</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33</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822</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823</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982</v>
      </c>
    </row>
    <row r="2460" spans="3:36" x14ac:dyDescent="0.25">
      <c r="C2460" t="s">
        <v>1012</v>
      </c>
    </row>
    <row r="2461" spans="3:36" x14ac:dyDescent="0.25">
      <c r="C2461" t="s">
        <v>982</v>
      </c>
    </row>
    <row r="2462" spans="3:36" x14ac:dyDescent="0.25">
      <c r="C2462" t="s">
        <v>1013</v>
      </c>
    </row>
    <row r="2463" spans="3:36" x14ac:dyDescent="0.25">
      <c r="C2463" t="s">
        <v>863</v>
      </c>
      <c r="E2463">
        <v>14.496</v>
      </c>
      <c r="F2463">
        <v>13.848000000000001</v>
      </c>
      <c r="G2463">
        <v>13.523999999999999</v>
      </c>
      <c r="H2463">
        <v>13.391999999999999</v>
      </c>
      <c r="I2463">
        <v>13.971</v>
      </c>
      <c r="J2463">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x14ac:dyDescent="0.25">
      <c r="C2464" t="s">
        <v>864</v>
      </c>
      <c r="E2464">
        <v>18.97</v>
      </c>
      <c r="F2464">
        <v>18.123000000000001</v>
      </c>
      <c r="G2464">
        <v>17.698</v>
      </c>
      <c r="H2464">
        <v>17.526</v>
      </c>
      <c r="I2464">
        <v>18.283000000000001</v>
      </c>
      <c r="J2464">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x14ac:dyDescent="0.25">
      <c r="C2465" t="s">
        <v>865</v>
      </c>
      <c r="E2465">
        <v>37.091000000000001</v>
      </c>
      <c r="F2465">
        <v>38.167000000000002</v>
      </c>
      <c r="G2465">
        <v>28.741</v>
      </c>
      <c r="H2465">
        <v>26.658000000000001</v>
      </c>
      <c r="I2465">
        <v>37.073999999999998</v>
      </c>
      <c r="J2465">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x14ac:dyDescent="0.25">
      <c r="C2466" t="s">
        <v>866</v>
      </c>
      <c r="E2466">
        <v>8.1110000000000007</v>
      </c>
      <c r="F2466">
        <v>8.6240000000000006</v>
      </c>
      <c r="G2466">
        <v>7.024</v>
      </c>
      <c r="H2466">
        <v>6.1580000000000004</v>
      </c>
      <c r="I2466">
        <v>7.76</v>
      </c>
      <c r="J2466">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x14ac:dyDescent="0.25">
      <c r="C2467" t="s">
        <v>867</v>
      </c>
      <c r="E2467">
        <v>3.347</v>
      </c>
      <c r="F2467">
        <v>3.198</v>
      </c>
      <c r="G2467">
        <v>3.1230000000000002</v>
      </c>
      <c r="H2467">
        <v>3.093</v>
      </c>
      <c r="I2467">
        <v>3.226</v>
      </c>
      <c r="J246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x14ac:dyDescent="0.25">
      <c r="C2468" t="s">
        <v>868</v>
      </c>
      <c r="E2468">
        <v>2.4049999999999998</v>
      </c>
      <c r="F2468">
        <v>2.4740000000000002</v>
      </c>
      <c r="G2468">
        <v>1.8640000000000001</v>
      </c>
      <c r="H2468">
        <v>1.7290000000000001</v>
      </c>
      <c r="I2468">
        <v>2.4039999999999999</v>
      </c>
      <c r="J2468">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x14ac:dyDescent="0.25">
      <c r="C2469" t="s">
        <v>869</v>
      </c>
      <c r="E2469">
        <v>1.117</v>
      </c>
      <c r="F2469">
        <v>1.0669999999999999</v>
      </c>
      <c r="G2469">
        <v>1.042</v>
      </c>
      <c r="H2469">
        <v>1.0309999999999999</v>
      </c>
      <c r="I2469">
        <v>1.0760000000000001</v>
      </c>
      <c r="J2469">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x14ac:dyDescent="0.25">
      <c r="C2470" t="s">
        <v>870</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871</v>
      </c>
      <c r="E2471">
        <v>2.6829999999999998</v>
      </c>
      <c r="F2471">
        <v>2.2549999999999999</v>
      </c>
      <c r="G2471">
        <v>1.57</v>
      </c>
      <c r="H2471">
        <v>2.2890000000000001</v>
      </c>
      <c r="I2471">
        <v>2.6</v>
      </c>
      <c r="J2471">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x14ac:dyDescent="0.25">
      <c r="C2472" t="s">
        <v>1014</v>
      </c>
      <c r="E2472">
        <v>0.13100000000000001</v>
      </c>
      <c r="F2472">
        <v>0.13300000000000001</v>
      </c>
      <c r="G2472">
        <v>0.10199999999999999</v>
      </c>
      <c r="H2472">
        <v>9.4E-2</v>
      </c>
      <c r="I2472">
        <v>0.13100000000000001</v>
      </c>
      <c r="J2472">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x14ac:dyDescent="0.25">
      <c r="C2473" t="s">
        <v>1015</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x14ac:dyDescent="0.25">
      <c r="C2474" t="s">
        <v>1016</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872</v>
      </c>
      <c r="E2475">
        <v>88.456000000000003</v>
      </c>
      <c r="F2475">
        <v>87.988</v>
      </c>
      <c r="G2475">
        <v>74.786000000000001</v>
      </c>
      <c r="H2475">
        <v>72.066999999999993</v>
      </c>
      <c r="I2475">
        <v>86.626000000000005</v>
      </c>
      <c r="J2475">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x14ac:dyDescent="0.25">
      <c r="C2476" t="s">
        <v>873</v>
      </c>
      <c r="E2476">
        <v>80.344999999999999</v>
      </c>
      <c r="F2476">
        <v>79.364000000000004</v>
      </c>
      <c r="G2476">
        <v>67.762</v>
      </c>
      <c r="H2476">
        <v>65.909000000000006</v>
      </c>
      <c r="I2476">
        <v>78.864999999999995</v>
      </c>
      <c r="J2476">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x14ac:dyDescent="0.25">
      <c r="C2477" t="s">
        <v>982</v>
      </c>
    </row>
    <row r="2478" spans="3:36" x14ac:dyDescent="0.25">
      <c r="C2478" t="s">
        <v>984</v>
      </c>
    </row>
    <row r="2479" spans="3:36" x14ac:dyDescent="0.25">
      <c r="C2479" t="s">
        <v>982</v>
      </c>
    </row>
    <row r="2480" spans="3:36" x14ac:dyDescent="0.25">
      <c r="C2480" t="s">
        <v>1017</v>
      </c>
    </row>
    <row r="2481" spans="3:36" x14ac:dyDescent="0.25">
      <c r="C2481" t="s">
        <v>952</v>
      </c>
      <c r="E2481">
        <v>342.92599999999999</v>
      </c>
      <c r="F2481">
        <v>314.49700000000001</v>
      </c>
      <c r="G2481">
        <v>321.173</v>
      </c>
      <c r="H2481">
        <v>315.87099999999998</v>
      </c>
      <c r="I2481">
        <v>304.21499999999997</v>
      </c>
      <c r="J2481">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x14ac:dyDescent="0.25">
      <c r="C2482" t="s">
        <v>953</v>
      </c>
      <c r="E2482">
        <v>342.92599999999999</v>
      </c>
      <c r="F2482">
        <v>314.49700000000001</v>
      </c>
      <c r="G2482">
        <v>321.173</v>
      </c>
      <c r="H2482">
        <v>315.87099999999998</v>
      </c>
      <c r="I2482">
        <v>304.21499999999997</v>
      </c>
      <c r="J2482">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x14ac:dyDescent="0.25">
      <c r="C2483" t="s">
        <v>954</v>
      </c>
      <c r="E2483">
        <v>342.92599999999999</v>
      </c>
      <c r="F2483">
        <v>314.49700000000001</v>
      </c>
      <c r="G2483">
        <v>321.173</v>
      </c>
      <c r="H2483">
        <v>315.87099999999998</v>
      </c>
      <c r="I2483">
        <v>304.21499999999997</v>
      </c>
      <c r="J2483">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x14ac:dyDescent="0.25">
      <c r="C2484" t="s">
        <v>955</v>
      </c>
      <c r="E2484">
        <v>342.92599999999999</v>
      </c>
      <c r="F2484">
        <v>314.49700000000001</v>
      </c>
      <c r="G2484">
        <v>321.173</v>
      </c>
      <c r="H2484">
        <v>315.87099999999998</v>
      </c>
      <c r="I2484">
        <v>304.21499999999997</v>
      </c>
      <c r="J2484">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x14ac:dyDescent="0.25">
      <c r="C2485" t="s">
        <v>956</v>
      </c>
      <c r="E2485">
        <v>342.92599999999999</v>
      </c>
      <c r="F2485">
        <v>314.49700000000001</v>
      </c>
      <c r="G2485">
        <v>321.173</v>
      </c>
      <c r="H2485">
        <v>315.87099999999998</v>
      </c>
      <c r="I2485">
        <v>304.21499999999997</v>
      </c>
      <c r="J2485">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x14ac:dyDescent="0.25">
      <c r="C2486" t="s">
        <v>1118</v>
      </c>
      <c r="E2486">
        <v>342.92599999999999</v>
      </c>
      <c r="F2486">
        <v>314.49700000000001</v>
      </c>
      <c r="G2486">
        <v>321.173</v>
      </c>
      <c r="H2486">
        <v>315.87099999999998</v>
      </c>
      <c r="I2486">
        <v>304.21499999999997</v>
      </c>
      <c r="J2486">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x14ac:dyDescent="0.25">
      <c r="C2487" t="s">
        <v>982</v>
      </c>
    </row>
    <row r="2488" spans="3:36" x14ac:dyDescent="0.25">
      <c r="C2488" t="s">
        <v>985</v>
      </c>
    </row>
    <row r="2489" spans="3:36" x14ac:dyDescent="0.25">
      <c r="C2489" t="s">
        <v>1119</v>
      </c>
    </row>
    <row r="2490" spans="3:36" x14ac:dyDescent="0.25">
      <c r="C2490" t="s">
        <v>63</v>
      </c>
      <c r="E2490">
        <v>20.824999999999999</v>
      </c>
      <c r="F2490">
        <v>19.280999999999999</v>
      </c>
      <c r="G2490">
        <v>19.483000000000001</v>
      </c>
      <c r="H2490">
        <v>19.38</v>
      </c>
      <c r="I2490">
        <v>18.742000000000001</v>
      </c>
      <c r="J2490">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x14ac:dyDescent="0.25">
      <c r="C2491" t="s">
        <v>827</v>
      </c>
      <c r="E2491">
        <v>74.343000000000004</v>
      </c>
      <c r="F2491">
        <v>68.049000000000007</v>
      </c>
      <c r="G2491">
        <v>72.037999999999997</v>
      </c>
      <c r="H2491">
        <v>71.097999999999999</v>
      </c>
      <c r="I2491">
        <v>66.186000000000007</v>
      </c>
      <c r="J2491">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x14ac:dyDescent="0.25">
      <c r="C2492" t="s">
        <v>831</v>
      </c>
      <c r="E2492">
        <v>3.4239999999999999</v>
      </c>
      <c r="F2492">
        <v>3.1419999999999999</v>
      </c>
      <c r="G2492">
        <v>3.2040000000000002</v>
      </c>
      <c r="H2492">
        <v>3.1280000000000001</v>
      </c>
      <c r="I2492">
        <v>3.012</v>
      </c>
      <c r="J2492">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x14ac:dyDescent="0.25">
      <c r="C2493" t="s">
        <v>1120</v>
      </c>
    </row>
    <row r="2494" spans="3:36" x14ac:dyDescent="0.25">
      <c r="C2494" t="s">
        <v>63</v>
      </c>
      <c r="E2494">
        <v>5.2060000000000004</v>
      </c>
      <c r="F2494">
        <v>4.82</v>
      </c>
      <c r="G2494">
        <v>4.8710000000000004</v>
      </c>
      <c r="H2494">
        <v>4.8449999999999998</v>
      </c>
      <c r="I2494">
        <v>4.6849999999999996</v>
      </c>
      <c r="J2494">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x14ac:dyDescent="0.25">
      <c r="C2495" t="s">
        <v>827</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x14ac:dyDescent="0.25">
      <c r="C2496" t="s">
        <v>1121</v>
      </c>
    </row>
    <row r="2497" spans="3:36" x14ac:dyDescent="0.25">
      <c r="C2497" t="s">
        <v>63</v>
      </c>
      <c r="E2497">
        <v>53.100999999999999</v>
      </c>
      <c r="F2497">
        <v>49.164000000000001</v>
      </c>
      <c r="G2497">
        <v>49.677999999999997</v>
      </c>
      <c r="H2497">
        <v>49.415999999999997</v>
      </c>
      <c r="I2497">
        <v>47.787999999999997</v>
      </c>
      <c r="J249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x14ac:dyDescent="0.25">
      <c r="C2498" t="s">
        <v>827</v>
      </c>
      <c r="E2498">
        <v>0.41199999999999998</v>
      </c>
      <c r="F2498">
        <v>0.377</v>
      </c>
      <c r="G2498">
        <v>0.4</v>
      </c>
      <c r="H2498">
        <v>0.39600000000000002</v>
      </c>
      <c r="I2498">
        <v>0.36899999999999999</v>
      </c>
      <c r="J2498">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x14ac:dyDescent="0.25">
      <c r="C2499" t="s">
        <v>829</v>
      </c>
      <c r="E2499">
        <v>0.108</v>
      </c>
      <c r="F2499">
        <v>8.2000000000000003E-2</v>
      </c>
      <c r="G2499">
        <v>7.3999999999999996E-2</v>
      </c>
      <c r="H2499">
        <v>0.13600000000000001</v>
      </c>
      <c r="I2499">
        <v>0.11899999999999999</v>
      </c>
      <c r="J2499">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x14ac:dyDescent="0.25">
      <c r="C2500" t="s">
        <v>1122</v>
      </c>
    </row>
    <row r="2501" spans="3:36" x14ac:dyDescent="0.25">
      <c r="C2501" t="s">
        <v>63</v>
      </c>
      <c r="E2501">
        <v>6.24</v>
      </c>
      <c r="F2501">
        <v>5.7770000000000001</v>
      </c>
      <c r="G2501">
        <v>5.8380000000000001</v>
      </c>
      <c r="H2501">
        <v>5.8049999999999997</v>
      </c>
      <c r="I2501">
        <v>5.6120000000000001</v>
      </c>
      <c r="J2501">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x14ac:dyDescent="0.25">
      <c r="C2502" t="s">
        <v>1123</v>
      </c>
    </row>
    <row r="2503" spans="3:36" x14ac:dyDescent="0.25">
      <c r="C2503" t="s">
        <v>63</v>
      </c>
      <c r="E2503">
        <v>2.0819999999999999</v>
      </c>
      <c r="F2503">
        <v>1.9279999999999999</v>
      </c>
      <c r="G2503">
        <v>1.948</v>
      </c>
      <c r="H2503">
        <v>1.9379999999999999</v>
      </c>
      <c r="I2503">
        <v>1.8740000000000001</v>
      </c>
      <c r="J2503">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x14ac:dyDescent="0.25">
      <c r="C2504" t="s">
        <v>827</v>
      </c>
      <c r="E2504">
        <v>3.72</v>
      </c>
      <c r="F2504">
        <v>3.4049999999999998</v>
      </c>
      <c r="G2504">
        <v>3.6040000000000001</v>
      </c>
      <c r="H2504">
        <v>3.5569999999999999</v>
      </c>
      <c r="I2504">
        <v>3.3109999999999999</v>
      </c>
      <c r="J2504">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x14ac:dyDescent="0.25">
      <c r="C2505" t="s">
        <v>1124</v>
      </c>
    </row>
    <row r="2506" spans="3:36" x14ac:dyDescent="0.25">
      <c r="C2506" t="s">
        <v>830</v>
      </c>
      <c r="E2506">
        <v>14.382999999999999</v>
      </c>
      <c r="F2506">
        <v>14.41</v>
      </c>
      <c r="G2506">
        <v>10.688000000000001</v>
      </c>
      <c r="H2506">
        <v>9.9209999999999994</v>
      </c>
      <c r="I2506">
        <v>7.6539999999999999</v>
      </c>
      <c r="J2506">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x14ac:dyDescent="0.25">
      <c r="C2507" t="s">
        <v>989</v>
      </c>
    </row>
    <row r="2508" spans="3:36" x14ac:dyDescent="0.25">
      <c r="C2508" t="s">
        <v>63</v>
      </c>
      <c r="E2508">
        <v>87.454999999999998</v>
      </c>
      <c r="F2508">
        <v>80.97</v>
      </c>
      <c r="G2508">
        <v>81.817999999999998</v>
      </c>
      <c r="H2508">
        <v>81.382999999999996</v>
      </c>
      <c r="I2508">
        <v>78.700999999999993</v>
      </c>
      <c r="J2508">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x14ac:dyDescent="0.25">
      <c r="C2509" t="s">
        <v>827</v>
      </c>
      <c r="E2509">
        <v>78.58</v>
      </c>
      <c r="F2509">
        <v>71.927000000000007</v>
      </c>
      <c r="G2509">
        <v>76.144000000000005</v>
      </c>
      <c r="H2509">
        <v>75.152000000000001</v>
      </c>
      <c r="I2509">
        <v>69.959000000000003</v>
      </c>
      <c r="J2509">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x14ac:dyDescent="0.25">
      <c r="C2510" t="s">
        <v>831</v>
      </c>
      <c r="E2510">
        <v>3.4239999999999999</v>
      </c>
      <c r="F2510">
        <v>3.1419999999999999</v>
      </c>
      <c r="G2510">
        <v>3.2040000000000002</v>
      </c>
      <c r="H2510">
        <v>3.1280000000000001</v>
      </c>
      <c r="I2510">
        <v>3.012</v>
      </c>
      <c r="J2510">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x14ac:dyDescent="0.25">
      <c r="C2511" t="s">
        <v>829</v>
      </c>
      <c r="E2511">
        <v>0.108</v>
      </c>
      <c r="F2511">
        <v>8.2000000000000003E-2</v>
      </c>
      <c r="G2511">
        <v>7.3999999999999996E-2</v>
      </c>
      <c r="H2511">
        <v>0.13600000000000001</v>
      </c>
      <c r="I2511">
        <v>0.11899999999999999</v>
      </c>
      <c r="J2511">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x14ac:dyDescent="0.25">
      <c r="C2512" t="s">
        <v>830</v>
      </c>
      <c r="E2512">
        <v>14.382999999999999</v>
      </c>
      <c r="F2512">
        <v>14.41</v>
      </c>
      <c r="G2512">
        <v>10.688000000000001</v>
      </c>
      <c r="H2512">
        <v>9.9209999999999994</v>
      </c>
      <c r="I2512">
        <v>7.6539999999999999</v>
      </c>
      <c r="J2512">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x14ac:dyDescent="0.25">
      <c r="C2513" t="s">
        <v>825</v>
      </c>
      <c r="E2513">
        <v>183.95099999999999</v>
      </c>
      <c r="F2513">
        <v>170.53200000000001</v>
      </c>
      <c r="G2513">
        <v>171.928</v>
      </c>
      <c r="H2513">
        <v>169.72</v>
      </c>
      <c r="I2513">
        <v>159.446</v>
      </c>
      <c r="J2513">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x14ac:dyDescent="0.25">
      <c r="C2514" t="s">
        <v>982</v>
      </c>
    </row>
    <row r="2515" spans="3:36" x14ac:dyDescent="0.25">
      <c r="C2515" t="s">
        <v>990</v>
      </c>
    </row>
    <row r="2516" spans="3:36" x14ac:dyDescent="0.25">
      <c r="C2516" t="s">
        <v>982</v>
      </c>
    </row>
    <row r="2517" spans="3:36" x14ac:dyDescent="0.25">
      <c r="C2517" t="s">
        <v>991</v>
      </c>
    </row>
    <row r="2518" spans="3:36" x14ac:dyDescent="0.25">
      <c r="C2518" t="s">
        <v>48</v>
      </c>
      <c r="E2518">
        <v>1.3</v>
      </c>
      <c r="F2518">
        <v>1</v>
      </c>
      <c r="G2518">
        <v>2.7</v>
      </c>
      <c r="H2518">
        <v>3.2</v>
      </c>
      <c r="I2518">
        <v>1.2</v>
      </c>
      <c r="J2518">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x14ac:dyDescent="0.25">
      <c r="C2519" t="s">
        <v>818</v>
      </c>
      <c r="E2519">
        <v>14</v>
      </c>
      <c r="F2519">
        <v>14.5</v>
      </c>
      <c r="G2519">
        <v>11.8</v>
      </c>
      <c r="H2519">
        <v>10.6</v>
      </c>
      <c r="I2519">
        <v>13.5</v>
      </c>
      <c r="J2519">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x14ac:dyDescent="0.25">
      <c r="C2520" t="s">
        <v>833</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57</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820</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821</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35</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33</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825</v>
      </c>
      <c r="E2526">
        <v>15.3</v>
      </c>
      <c r="F2526">
        <v>15.5</v>
      </c>
      <c r="G2526">
        <v>14.6</v>
      </c>
      <c r="H2526">
        <v>13.7</v>
      </c>
      <c r="I2526">
        <v>14.7</v>
      </c>
      <c r="J2526">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x14ac:dyDescent="0.25">
      <c r="C2527" t="s">
        <v>982</v>
      </c>
    </row>
    <row r="2528" spans="3:36" x14ac:dyDescent="0.25">
      <c r="C2528" t="s">
        <v>982</v>
      </c>
    </row>
    <row r="2529" spans="3:36" x14ac:dyDescent="0.25">
      <c r="C2529" t="s">
        <v>992</v>
      </c>
    </row>
    <row r="2530" spans="3:36" x14ac:dyDescent="0.25">
      <c r="C2530" t="s">
        <v>46</v>
      </c>
      <c r="E2530">
        <v>3</v>
      </c>
      <c r="F2530">
        <v>3.1</v>
      </c>
      <c r="G2530">
        <v>2.4</v>
      </c>
      <c r="H2530">
        <v>2.1</v>
      </c>
      <c r="I2530">
        <v>2.8</v>
      </c>
      <c r="J2530">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x14ac:dyDescent="0.25">
      <c r="C2531" t="s">
        <v>47</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993</v>
      </c>
    </row>
    <row r="2532" spans="3:36" x14ac:dyDescent="0.25">
      <c r="C2532" t="s">
        <v>36</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834</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835</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35</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836</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994</v>
      </c>
    </row>
    <row r="2537" spans="3:36" x14ac:dyDescent="0.25">
      <c r="C2537" t="s">
        <v>837</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838</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995</v>
      </c>
    </row>
    <row r="2539" spans="3:36" x14ac:dyDescent="0.25">
      <c r="C2539" t="s">
        <v>48</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996</v>
      </c>
    </row>
    <row r="2541" spans="3:36" x14ac:dyDescent="0.25">
      <c r="C2541" t="s">
        <v>46</v>
      </c>
      <c r="E2541">
        <v>9</v>
      </c>
      <c r="F2541">
        <v>9.4</v>
      </c>
      <c r="G2541">
        <v>7.2</v>
      </c>
      <c r="H2541">
        <v>6.2</v>
      </c>
      <c r="I2541">
        <v>8.5</v>
      </c>
      <c r="J2541">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x14ac:dyDescent="0.25">
      <c r="C2542" t="s">
        <v>47</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993</v>
      </c>
    </row>
    <row r="2543" spans="3:36" x14ac:dyDescent="0.25">
      <c r="C2543" t="s">
        <v>36</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834</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835</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35</v>
      </c>
      <c r="E2546">
        <v>0.7</v>
      </c>
      <c r="F2546">
        <v>0.6</v>
      </c>
      <c r="G2546">
        <v>1.5</v>
      </c>
      <c r="H2546">
        <v>1.7</v>
      </c>
      <c r="I2546">
        <v>0.6</v>
      </c>
      <c r="J2546">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x14ac:dyDescent="0.25">
      <c r="C2547" t="s">
        <v>836</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994</v>
      </c>
    </row>
    <row r="2548" spans="3:36" x14ac:dyDescent="0.25">
      <c r="C2548" t="s">
        <v>837</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838</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995</v>
      </c>
    </row>
    <row r="2550" spans="3:36" x14ac:dyDescent="0.25">
      <c r="C2550" t="s">
        <v>48</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982</v>
      </c>
    </row>
    <row r="2552" spans="3:36" x14ac:dyDescent="0.25">
      <c r="C2552" t="s">
        <v>839</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x14ac:dyDescent="0.25">
      <c r="C2553" t="s">
        <v>840</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841</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x14ac:dyDescent="0.25">
      <c r="C2555" t="s">
        <v>842</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x14ac:dyDescent="0.25">
      <c r="C2556" t="s">
        <v>843</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982</v>
      </c>
    </row>
    <row r="2558" spans="3:36" x14ac:dyDescent="0.25">
      <c r="C2558" t="s">
        <v>997</v>
      </c>
    </row>
    <row r="2559" spans="3:36" x14ac:dyDescent="0.25">
      <c r="C2559" t="s">
        <v>998</v>
      </c>
    </row>
    <row r="2560" spans="3:36" x14ac:dyDescent="0.25">
      <c r="C2560" t="s">
        <v>844</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x14ac:dyDescent="0.25">
      <c r="C2561" t="s">
        <v>845</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999</v>
      </c>
    </row>
    <row r="2562" spans="3:36" x14ac:dyDescent="0.25">
      <c r="C2562" t="s">
        <v>846</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1125</v>
      </c>
    </row>
    <row r="2563" spans="3:36" x14ac:dyDescent="0.25">
      <c r="C2563" t="s">
        <v>847</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825</v>
      </c>
      <c r="E2564">
        <v>26.6</v>
      </c>
      <c r="F2564">
        <v>31.1</v>
      </c>
      <c r="G2564">
        <v>31.1</v>
      </c>
      <c r="H2564">
        <v>31.1</v>
      </c>
      <c r="I2564">
        <v>31.1</v>
      </c>
      <c r="J2564">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x14ac:dyDescent="0.25">
      <c r="C2565" t="s">
        <v>1000</v>
      </c>
    </row>
    <row r="2566" spans="3:36" x14ac:dyDescent="0.25">
      <c r="C2566" t="s">
        <v>848</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x14ac:dyDescent="0.25">
      <c r="C2567" t="s">
        <v>849</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999</v>
      </c>
    </row>
    <row r="2568" spans="3:36" x14ac:dyDescent="0.25">
      <c r="C2568" t="s">
        <v>850</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995</v>
      </c>
    </row>
    <row r="2569" spans="3:36" x14ac:dyDescent="0.25">
      <c r="C2569" t="s">
        <v>851</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825</v>
      </c>
      <c r="E2570">
        <v>89.1</v>
      </c>
      <c r="F2570">
        <v>94.8</v>
      </c>
      <c r="G2570">
        <v>101.9</v>
      </c>
      <c r="H2570">
        <v>101.6</v>
      </c>
      <c r="I2570">
        <v>90.5</v>
      </c>
      <c r="J2570">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x14ac:dyDescent="0.25">
      <c r="C2571" t="s">
        <v>982</v>
      </c>
    </row>
    <row r="2572" spans="3:36" x14ac:dyDescent="0.25">
      <c r="C2572" t="s">
        <v>852</v>
      </c>
      <c r="E2572">
        <v>110.9</v>
      </c>
      <c r="F2572">
        <v>116.3</v>
      </c>
      <c r="G2572">
        <v>128</v>
      </c>
      <c r="H2572">
        <v>121.4</v>
      </c>
      <c r="I2572">
        <v>118.3</v>
      </c>
      <c r="J2572">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x14ac:dyDescent="0.25">
      <c r="C2573" t="s">
        <v>853</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982</v>
      </c>
    </row>
    <row r="2575" spans="3:36" x14ac:dyDescent="0.25">
      <c r="C2575" t="s">
        <v>1002</v>
      </c>
    </row>
    <row r="2576" spans="3:36" x14ac:dyDescent="0.25">
      <c r="C2576" t="s">
        <v>854</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855</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999</v>
      </c>
    </row>
    <row r="2578" spans="1:36" x14ac:dyDescent="0.25">
      <c r="C2578" t="s">
        <v>856</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995</v>
      </c>
    </row>
    <row r="2579" spans="1:36" x14ac:dyDescent="0.25">
      <c r="C2579" t="s">
        <v>857</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825</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x14ac:dyDescent="0.25">
      <c r="C2581" t="s">
        <v>982</v>
      </c>
    </row>
    <row r="2582" spans="1:36" s="15" customFormat="1" x14ac:dyDescent="0.25">
      <c r="A2582"/>
      <c r="B2582"/>
      <c r="C2582" t="s">
        <v>1126</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25">
      <c r="A2583"/>
      <c r="B2583"/>
      <c r="C2583" t="s">
        <v>1003</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2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25">
      <c r="A2585"/>
      <c r="B2585"/>
      <c r="C2585" t="s">
        <v>982</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25">
      <c r="A2586"/>
      <c r="B2586"/>
      <c r="C2586" t="s">
        <v>1004</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25">
      <c r="A2587"/>
      <c r="B2587"/>
      <c r="C2587" t="s">
        <v>981</v>
      </c>
      <c r="D2587"/>
      <c r="E2587">
        <v>339.46</v>
      </c>
      <c r="F2587">
        <v>300.17</v>
      </c>
      <c r="G2587">
        <v>319.077</v>
      </c>
      <c r="H2587">
        <v>318.72000000000003</v>
      </c>
      <c r="I2587">
        <v>299.98200000000003</v>
      </c>
      <c r="J258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15" customFormat="1" x14ac:dyDescent="0.25">
      <c r="A2588"/>
      <c r="B2588"/>
      <c r="C2588" t="s">
        <v>816</v>
      </c>
      <c r="D2588"/>
      <c r="E2588">
        <v>1126.2829999999999</v>
      </c>
      <c r="F2588">
        <v>1054.9000000000001</v>
      </c>
      <c r="G2588">
        <v>1056.5</v>
      </c>
      <c r="H2588">
        <v>1104.625</v>
      </c>
      <c r="I2588">
        <v>1132.3130000000001</v>
      </c>
      <c r="J2588">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15" customFormat="1" x14ac:dyDescent="0.25">
      <c r="A2589"/>
      <c r="B2589"/>
      <c r="C2589" t="s">
        <v>982</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25">
      <c r="A2590"/>
      <c r="B2590"/>
      <c r="C2590" t="s">
        <v>983</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25">
      <c r="A2591" t="s">
        <v>109</v>
      </c>
      <c r="B2591" t="s">
        <v>762</v>
      </c>
      <c r="C2591" t="s">
        <v>48</v>
      </c>
      <c r="D2591"/>
      <c r="E2591">
        <v>89.12</v>
      </c>
      <c r="F2591">
        <v>80.378</v>
      </c>
      <c r="G2591">
        <v>85.346000000000004</v>
      </c>
      <c r="H2591">
        <v>86.471000000000004</v>
      </c>
      <c r="I2591">
        <v>80.227000000000004</v>
      </c>
      <c r="J2591">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15" customFormat="1" x14ac:dyDescent="0.25">
      <c r="A2592" t="s">
        <v>109</v>
      </c>
      <c r="B2592"/>
      <c r="C2592" t="s">
        <v>817</v>
      </c>
      <c r="D2592"/>
      <c r="E2592">
        <v>25.638999999999999</v>
      </c>
      <c r="F2592">
        <v>22.702000000000002</v>
      </c>
      <c r="G2592">
        <v>24.97</v>
      </c>
      <c r="H2592">
        <v>25.03</v>
      </c>
      <c r="I2592">
        <v>22.856000000000002</v>
      </c>
      <c r="J2592">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15" customFormat="1" x14ac:dyDescent="0.25">
      <c r="A2593" t="s">
        <v>109</v>
      </c>
      <c r="B2593"/>
      <c r="C2593" t="s">
        <v>818</v>
      </c>
      <c r="D2593"/>
      <c r="E2593">
        <v>6.87</v>
      </c>
      <c r="F2593">
        <v>7.173</v>
      </c>
      <c r="G2593">
        <v>5.4269999999999996</v>
      </c>
      <c r="H2593">
        <v>6.0369999999999999</v>
      </c>
      <c r="I2593">
        <v>8.1669999999999998</v>
      </c>
      <c r="J2593">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15" customFormat="1" x14ac:dyDescent="0.25">
      <c r="A2594" t="s">
        <v>109</v>
      </c>
      <c r="B2594" t="s">
        <v>764</v>
      </c>
      <c r="C2594" t="s">
        <v>819</v>
      </c>
      <c r="D2594"/>
      <c r="E2594">
        <v>32.509</v>
      </c>
      <c r="F2594">
        <v>29.875</v>
      </c>
      <c r="G2594">
        <v>30.398</v>
      </c>
      <c r="H2594">
        <v>31.068000000000001</v>
      </c>
      <c r="I2594">
        <v>31.023</v>
      </c>
      <c r="J2594">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15" customFormat="1" x14ac:dyDescent="0.25">
      <c r="A2595" t="s">
        <v>109</v>
      </c>
      <c r="B2595" t="s">
        <v>763</v>
      </c>
      <c r="C2595" t="s">
        <v>833</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25">
      <c r="A2596" t="s">
        <v>109</v>
      </c>
      <c r="B2596" t="s">
        <v>973</v>
      </c>
      <c r="C2596" t="s">
        <v>57</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25">
      <c r="A2597" t="s">
        <v>109</v>
      </c>
      <c r="B2597" t="s">
        <v>765</v>
      </c>
      <c r="C2597" t="s">
        <v>820</v>
      </c>
      <c r="D2597"/>
      <c r="E2597">
        <v>1.08</v>
      </c>
      <c r="F2597">
        <v>0.85299999999999998</v>
      </c>
      <c r="G2597">
        <v>1.002</v>
      </c>
      <c r="H2597">
        <v>0.98799999999999999</v>
      </c>
      <c r="I2597">
        <v>0.90700000000000003</v>
      </c>
      <c r="J259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15" customFormat="1" x14ac:dyDescent="0.25">
      <c r="A2598" t="s">
        <v>109</v>
      </c>
      <c r="B2598" t="s">
        <v>974</v>
      </c>
      <c r="C2598" t="s">
        <v>821</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15" customFormat="1" x14ac:dyDescent="0.25">
      <c r="A2599" t="s">
        <v>109</v>
      </c>
      <c r="B2599" t="s">
        <v>1997</v>
      </c>
      <c r="C2599" t="s">
        <v>33</v>
      </c>
      <c r="D2599"/>
      <c r="E2599">
        <v>6.782</v>
      </c>
      <c r="F2599">
        <v>6.569</v>
      </c>
      <c r="G2599">
        <v>5.085</v>
      </c>
      <c r="H2599">
        <v>4.8040000000000003</v>
      </c>
      <c r="I2599">
        <v>3.6280000000000001</v>
      </c>
      <c r="J2599">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15" customFormat="1" x14ac:dyDescent="0.25">
      <c r="A2600" t="s">
        <v>109</v>
      </c>
      <c r="B2600" t="s">
        <v>979</v>
      </c>
      <c r="C2600" t="s">
        <v>822</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25">
      <c r="A2601" t="s">
        <v>109</v>
      </c>
      <c r="B2601" t="s">
        <v>50</v>
      </c>
      <c r="C2601" t="s">
        <v>823</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25">
      <c r="A2602"/>
      <c r="B2602"/>
      <c r="C2602" t="s">
        <v>825</v>
      </c>
      <c r="D2602"/>
      <c r="E2602">
        <v>129.59899999999999</v>
      </c>
      <c r="F2602">
        <v>117.753</v>
      </c>
      <c r="G2602">
        <v>121.9</v>
      </c>
      <c r="H2602">
        <v>123.45399999999999</v>
      </c>
      <c r="I2602">
        <v>115.89</v>
      </c>
      <c r="J2602">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15" customFormat="1" x14ac:dyDescent="0.25">
      <c r="A2603"/>
      <c r="B2603"/>
      <c r="C2603" t="s">
        <v>982</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25">
      <c r="A2604"/>
      <c r="B2604"/>
      <c r="C2604" t="s">
        <v>1005</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25">
      <c r="A2605"/>
      <c r="B2605"/>
      <c r="C2605" t="s">
        <v>48</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25">
      <c r="A2606"/>
      <c r="B2606"/>
      <c r="C2606" t="s">
        <v>817</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15" customFormat="1" x14ac:dyDescent="0.25">
      <c r="A2607"/>
      <c r="B2607"/>
      <c r="C2607" t="s">
        <v>818</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25">
      <c r="A2608"/>
      <c r="B2608"/>
      <c r="C2608" t="s">
        <v>833</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25">
      <c r="A2609"/>
      <c r="B2609"/>
      <c r="C2609" t="s">
        <v>57</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25">
      <c r="A2610"/>
      <c r="B2610"/>
      <c r="C2610" t="s">
        <v>820</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25">
      <c r="A2611"/>
      <c r="B2611"/>
      <c r="C2611" t="s">
        <v>821</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25">
      <c r="A2612"/>
      <c r="B2612"/>
      <c r="C2612" t="s">
        <v>33</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25">
      <c r="A2613"/>
      <c r="B2613"/>
      <c r="C2613" t="s">
        <v>822</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25">
      <c r="A2614"/>
      <c r="B2614"/>
      <c r="C2614" t="s">
        <v>823</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25">
      <c r="A2615"/>
      <c r="B2615"/>
      <c r="C2615" t="s">
        <v>982</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25">
      <c r="A2616"/>
      <c r="B2616"/>
      <c r="C2616" t="s">
        <v>1012</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25">
      <c r="A2617"/>
      <c r="B2617"/>
      <c r="C2617" t="s">
        <v>982</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25">
      <c r="A2618"/>
      <c r="B2618"/>
      <c r="C2618" t="s">
        <v>1013</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25">
      <c r="A2619"/>
      <c r="B2619"/>
      <c r="C2619" t="s">
        <v>863</v>
      </c>
      <c r="D2619"/>
      <c r="E2619">
        <v>9.9740000000000002</v>
      </c>
      <c r="F2619">
        <v>9.4640000000000004</v>
      </c>
      <c r="G2619">
        <v>9.3800000000000008</v>
      </c>
      <c r="H2619">
        <v>9.3960000000000008</v>
      </c>
      <c r="I2619">
        <v>9.8290000000000006</v>
      </c>
      <c r="J2619">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1:36" s="15" customFormat="1" x14ac:dyDescent="0.25">
      <c r="A2620"/>
      <c r="B2620"/>
      <c r="C2620" t="s">
        <v>864</v>
      </c>
      <c r="D2620"/>
      <c r="E2620">
        <v>14.397</v>
      </c>
      <c r="F2620">
        <v>13.66</v>
      </c>
      <c r="G2620">
        <v>13.54</v>
      </c>
      <c r="H2620">
        <v>13.563000000000001</v>
      </c>
      <c r="I2620">
        <v>14.189</v>
      </c>
      <c r="J2620">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1:36" s="15" customFormat="1" x14ac:dyDescent="0.25">
      <c r="A2621"/>
      <c r="B2621"/>
      <c r="C2621" t="s">
        <v>865</v>
      </c>
      <c r="D2621"/>
      <c r="E2621">
        <v>29.795000000000002</v>
      </c>
      <c r="F2621">
        <v>30.515999999999998</v>
      </c>
      <c r="G2621">
        <v>23.297000000000001</v>
      </c>
      <c r="H2621">
        <v>21.890999999999998</v>
      </c>
      <c r="I2621">
        <v>30.536999999999999</v>
      </c>
      <c r="J2621">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1:36" s="15" customFormat="1" x14ac:dyDescent="0.25">
      <c r="A2622"/>
      <c r="B2622"/>
      <c r="C2622" t="s">
        <v>866</v>
      </c>
      <c r="D2622"/>
      <c r="E2622">
        <v>4.6050000000000004</v>
      </c>
      <c r="F2622">
        <v>4.867</v>
      </c>
      <c r="G2622">
        <v>4.0220000000000002</v>
      </c>
      <c r="H2622">
        <v>3.5710000000000002</v>
      </c>
      <c r="I2622">
        <v>4.5129999999999999</v>
      </c>
      <c r="J2622">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1:36" s="15" customFormat="1" x14ac:dyDescent="0.25">
      <c r="A2623"/>
      <c r="B2623"/>
      <c r="C2623" t="s">
        <v>867</v>
      </c>
      <c r="D2623"/>
      <c r="E2623">
        <v>3.3239999999999998</v>
      </c>
      <c r="F2623">
        <v>3.1539999999999999</v>
      </c>
      <c r="G2623">
        <v>3.1259999999999999</v>
      </c>
      <c r="H2623">
        <v>3.1320000000000001</v>
      </c>
      <c r="I2623">
        <v>3.2759999999999998</v>
      </c>
      <c r="J2623">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1:36" s="15" customFormat="1" x14ac:dyDescent="0.25">
      <c r="A2624"/>
      <c r="B2624"/>
      <c r="C2624" t="s">
        <v>868</v>
      </c>
      <c r="D2624"/>
      <c r="E2624">
        <v>1.1919999999999999</v>
      </c>
      <c r="F2624">
        <v>1.2210000000000001</v>
      </c>
      <c r="G2624">
        <v>0.93200000000000005</v>
      </c>
      <c r="H2624">
        <v>0.876</v>
      </c>
      <c r="I2624">
        <v>1.222</v>
      </c>
      <c r="J2624">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1:36" s="15" customFormat="1" x14ac:dyDescent="0.25">
      <c r="A2625"/>
      <c r="B2625"/>
      <c r="C2625" t="s">
        <v>869</v>
      </c>
      <c r="D2625"/>
      <c r="E2625">
        <v>1.109</v>
      </c>
      <c r="F2625">
        <v>1.052</v>
      </c>
      <c r="G2625">
        <v>1.0429999999999999</v>
      </c>
      <c r="H2625">
        <v>1.0449999999999999</v>
      </c>
      <c r="I2625">
        <v>1.093</v>
      </c>
      <c r="J2625">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1:36" s="15" customFormat="1" x14ac:dyDescent="0.25">
      <c r="A2626"/>
      <c r="B2626"/>
      <c r="C2626" t="s">
        <v>870</v>
      </c>
      <c r="D2626"/>
      <c r="E2626">
        <v>0.69599999999999995</v>
      </c>
      <c r="F2626">
        <v>0.63900000000000001</v>
      </c>
      <c r="G2626">
        <v>0.66500000000000004</v>
      </c>
      <c r="H2626">
        <v>0.59299999999999997</v>
      </c>
      <c r="I2626">
        <v>0.67500000000000004</v>
      </c>
      <c r="J2626">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1:36" s="15" customFormat="1" x14ac:dyDescent="0.25">
      <c r="A2627"/>
      <c r="B2627"/>
      <c r="C2627" t="s">
        <v>871</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25">
      <c r="A2628"/>
      <c r="B2628"/>
      <c r="C2628" t="s">
        <v>1014</v>
      </c>
      <c r="D2628"/>
      <c r="E2628">
        <v>0.13</v>
      </c>
      <c r="F2628">
        <v>0.13200000000000001</v>
      </c>
      <c r="G2628">
        <v>0.10199999999999999</v>
      </c>
      <c r="H2628">
        <v>9.6000000000000002E-2</v>
      </c>
      <c r="I2628">
        <v>0.13300000000000001</v>
      </c>
      <c r="J2628">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1:36" s="15" customFormat="1" x14ac:dyDescent="0.25">
      <c r="A2629"/>
      <c r="B2629"/>
      <c r="C2629" t="s">
        <v>1015</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1:36" s="15" customFormat="1" x14ac:dyDescent="0.25">
      <c r="A2630"/>
      <c r="B2630"/>
      <c r="C2630" t="s">
        <v>1016</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25">
      <c r="A2631"/>
      <c r="B2631"/>
      <c r="C2631" t="s">
        <v>872</v>
      </c>
      <c r="D2631"/>
      <c r="E2631">
        <v>65.328999999999994</v>
      </c>
      <c r="F2631">
        <v>64.805000000000007</v>
      </c>
      <c r="G2631">
        <v>56.207000000000001</v>
      </c>
      <c r="H2631">
        <v>54.261000000000003</v>
      </c>
      <c r="I2631">
        <v>65.569000000000003</v>
      </c>
      <c r="J2631">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1:36" s="15" customFormat="1" x14ac:dyDescent="0.25">
      <c r="A2632"/>
      <c r="B2632"/>
      <c r="C2632" t="s">
        <v>873</v>
      </c>
      <c r="D2632"/>
      <c r="E2632">
        <v>60.723999999999997</v>
      </c>
      <c r="F2632">
        <v>59.936999999999998</v>
      </c>
      <c r="G2632">
        <v>52.185000000000002</v>
      </c>
      <c r="H2632">
        <v>50.69</v>
      </c>
      <c r="I2632">
        <v>61.055999999999997</v>
      </c>
      <c r="J2632">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1:36" s="15" customFormat="1" x14ac:dyDescent="0.25">
      <c r="A2633"/>
      <c r="B2633"/>
      <c r="C2633" t="s">
        <v>982</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25">
      <c r="A2634"/>
      <c r="B2634"/>
      <c r="C2634" t="s">
        <v>984</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25">
      <c r="A2635"/>
      <c r="B2635"/>
      <c r="C2635" t="s">
        <v>982</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25">
      <c r="A2636"/>
      <c r="B2636"/>
      <c r="C2636" t="s">
        <v>1017</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25">
      <c r="A2637"/>
      <c r="B2637"/>
      <c r="C2637" t="s">
        <v>952</v>
      </c>
      <c r="D2637"/>
      <c r="E2637">
        <v>339.46</v>
      </c>
      <c r="F2637">
        <v>300.17</v>
      </c>
      <c r="G2637">
        <v>319.077</v>
      </c>
      <c r="H2637">
        <v>318.72000000000003</v>
      </c>
      <c r="I2637">
        <v>299.98200000000003</v>
      </c>
      <c r="J263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1:36" s="15" customFormat="1" x14ac:dyDescent="0.25">
      <c r="A2638"/>
      <c r="B2638"/>
      <c r="C2638" t="s">
        <v>953</v>
      </c>
      <c r="D2638"/>
      <c r="E2638">
        <v>339.46</v>
      </c>
      <c r="F2638">
        <v>300.17</v>
      </c>
      <c r="G2638">
        <v>319.077</v>
      </c>
      <c r="H2638">
        <v>318.72000000000003</v>
      </c>
      <c r="I2638">
        <v>299.98200000000003</v>
      </c>
      <c r="J2638">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1:36" s="15" customFormat="1" x14ac:dyDescent="0.25">
      <c r="A2639"/>
      <c r="B2639"/>
      <c r="C2639" t="s">
        <v>954</v>
      </c>
      <c r="D2639"/>
      <c r="E2639">
        <v>339.46</v>
      </c>
      <c r="F2639">
        <v>300.17</v>
      </c>
      <c r="G2639">
        <v>319.077</v>
      </c>
      <c r="H2639">
        <v>318.72000000000003</v>
      </c>
      <c r="I2639">
        <v>299.98200000000003</v>
      </c>
      <c r="J2639">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1:36" s="15" customFormat="1" x14ac:dyDescent="0.25">
      <c r="A2640"/>
      <c r="B2640"/>
      <c r="C2640" t="s">
        <v>955</v>
      </c>
      <c r="D2640"/>
      <c r="E2640">
        <v>339.46</v>
      </c>
      <c r="F2640">
        <v>300.17</v>
      </c>
      <c r="G2640">
        <v>319.077</v>
      </c>
      <c r="H2640">
        <v>318.72000000000003</v>
      </c>
      <c r="I2640">
        <v>299.98200000000003</v>
      </c>
      <c r="J2640">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1:36" s="15" customFormat="1" x14ac:dyDescent="0.25">
      <c r="A2641"/>
      <c r="B2641"/>
      <c r="C2641" t="s">
        <v>956</v>
      </c>
      <c r="D2641"/>
      <c r="E2641">
        <v>339.46</v>
      </c>
      <c r="F2641">
        <v>300.17</v>
      </c>
      <c r="G2641">
        <v>319.077</v>
      </c>
      <c r="H2641">
        <v>318.72000000000003</v>
      </c>
      <c r="I2641">
        <v>299.98200000000003</v>
      </c>
      <c r="J2641">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1:36" s="15" customFormat="1" x14ac:dyDescent="0.25">
      <c r="A2642"/>
      <c r="B2642"/>
      <c r="C2642" t="s">
        <v>1118</v>
      </c>
      <c r="D2642"/>
      <c r="E2642">
        <v>339.46</v>
      </c>
      <c r="F2642">
        <v>300.17</v>
      </c>
      <c r="G2642">
        <v>319.077</v>
      </c>
      <c r="H2642">
        <v>318.72000000000003</v>
      </c>
      <c r="I2642">
        <v>299.98200000000003</v>
      </c>
      <c r="J2642">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1:36" s="15" customFormat="1" x14ac:dyDescent="0.25">
      <c r="A2643"/>
      <c r="B2643"/>
      <c r="C2643" t="s">
        <v>982</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25">
      <c r="A2644"/>
      <c r="B2644"/>
      <c r="C2644" t="s">
        <v>985</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25">
      <c r="A2645"/>
      <c r="B2645"/>
      <c r="C2645" t="s">
        <v>1119</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25">
      <c r="A2646"/>
      <c r="B2646"/>
      <c r="C2646" t="s">
        <v>63</v>
      </c>
      <c r="D2646"/>
      <c r="E2646">
        <v>4.1230000000000002</v>
      </c>
      <c r="F2646">
        <v>3.6829999999999998</v>
      </c>
      <c r="G2646">
        <v>3.8769999999999998</v>
      </c>
      <c r="H2646">
        <v>3.919</v>
      </c>
      <c r="I2646">
        <v>3.7080000000000002</v>
      </c>
      <c r="J2646">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1:36" s="15" customFormat="1" x14ac:dyDescent="0.25">
      <c r="A2647"/>
      <c r="B2647"/>
      <c r="C2647" t="s">
        <v>827</v>
      </c>
      <c r="D2647"/>
      <c r="E2647">
        <v>19.995000000000001</v>
      </c>
      <c r="F2647">
        <v>17.695</v>
      </c>
      <c r="G2647">
        <v>19.492999999999999</v>
      </c>
      <c r="H2647">
        <v>19.55</v>
      </c>
      <c r="I2647">
        <v>17.815999999999999</v>
      </c>
      <c r="J264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1:36" s="15" customFormat="1" x14ac:dyDescent="0.25">
      <c r="A2648"/>
      <c r="B2648"/>
      <c r="C2648" t="s">
        <v>831</v>
      </c>
      <c r="D2648"/>
      <c r="E2648">
        <v>1.94</v>
      </c>
      <c r="F2648">
        <v>1.72</v>
      </c>
      <c r="G2648">
        <v>1.829</v>
      </c>
      <c r="H2648">
        <v>1.8180000000000001</v>
      </c>
      <c r="I2648">
        <v>1.714</v>
      </c>
      <c r="J2648">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1:36" s="15" customFormat="1" x14ac:dyDescent="0.25">
      <c r="A2649"/>
      <c r="B2649"/>
      <c r="C2649" t="s">
        <v>1120</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25">
      <c r="A2650"/>
      <c r="B2650"/>
      <c r="C2650" t="s">
        <v>63</v>
      </c>
      <c r="D2650"/>
      <c r="E2650">
        <v>3.0920000000000001</v>
      </c>
      <c r="F2650">
        <v>2.7610000000000001</v>
      </c>
      <c r="G2650">
        <v>2.907</v>
      </c>
      <c r="H2650">
        <v>2.9390000000000001</v>
      </c>
      <c r="I2650">
        <v>2.7810000000000001</v>
      </c>
      <c r="J2650">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1:36" s="15" customFormat="1" x14ac:dyDescent="0.25">
      <c r="A2651"/>
      <c r="B2651"/>
      <c r="C2651" t="s">
        <v>827</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1:36" s="15" customFormat="1" x14ac:dyDescent="0.25">
      <c r="A2652"/>
      <c r="B2652"/>
      <c r="C2652" t="s">
        <v>1121</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25">
      <c r="A2653"/>
      <c r="B2653"/>
      <c r="C2653" t="s">
        <v>63</v>
      </c>
      <c r="D2653"/>
      <c r="E2653">
        <v>42.244999999999997</v>
      </c>
      <c r="F2653">
        <v>37.734999999999999</v>
      </c>
      <c r="G2653">
        <v>39.728000000000002</v>
      </c>
      <c r="H2653">
        <v>40.161000000000001</v>
      </c>
      <c r="I2653">
        <v>37.996000000000002</v>
      </c>
      <c r="J2653">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1:36" s="15" customFormat="1" x14ac:dyDescent="0.25">
      <c r="A2654"/>
      <c r="B2654"/>
      <c r="C2654" t="s">
        <v>827</v>
      </c>
      <c r="D2654"/>
      <c r="E2654">
        <v>3.1560000000000001</v>
      </c>
      <c r="F2654">
        <v>2.794</v>
      </c>
      <c r="G2654">
        <v>3.077</v>
      </c>
      <c r="H2654">
        <v>3.0779999999999998</v>
      </c>
      <c r="I2654">
        <v>2.8050000000000002</v>
      </c>
      <c r="J2654">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1:36" s="15" customFormat="1" x14ac:dyDescent="0.25">
      <c r="A2655"/>
      <c r="B2655"/>
      <c r="C2655" t="s">
        <v>828</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1:36" s="15" customFormat="1" x14ac:dyDescent="0.25">
      <c r="A2656"/>
      <c r="B2656"/>
      <c r="C2656" t="s">
        <v>829</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1:36" s="15" customFormat="1" x14ac:dyDescent="0.25">
      <c r="A2657"/>
      <c r="B2657"/>
      <c r="C2657" t="s">
        <v>1122</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25">
      <c r="A2658"/>
      <c r="B2658"/>
      <c r="C2658" t="s">
        <v>63</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1:36" s="15" customFormat="1" x14ac:dyDescent="0.25">
      <c r="A2659"/>
      <c r="B2659"/>
      <c r="C2659" t="s">
        <v>827</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1:36" s="15" customFormat="1" x14ac:dyDescent="0.25">
      <c r="A2660"/>
      <c r="B2660"/>
      <c r="C2660" t="s">
        <v>1123</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25">
      <c r="A2661"/>
      <c r="B2661"/>
      <c r="C2661" t="s">
        <v>63</v>
      </c>
      <c r="D2661"/>
      <c r="E2661">
        <v>1.0309999999999999</v>
      </c>
      <c r="F2661">
        <v>0.92100000000000004</v>
      </c>
      <c r="G2661">
        <v>0.96899999999999997</v>
      </c>
      <c r="H2661">
        <v>0.98</v>
      </c>
      <c r="I2661">
        <v>0.92700000000000005</v>
      </c>
      <c r="J2661">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1:36" s="15" customFormat="1" x14ac:dyDescent="0.25">
      <c r="A2662"/>
      <c r="B2662"/>
      <c r="C2662" t="s">
        <v>827</v>
      </c>
      <c r="D2662"/>
      <c r="E2662">
        <v>2.105</v>
      </c>
      <c r="F2662">
        <v>1.863</v>
      </c>
      <c r="G2662">
        <v>2.052</v>
      </c>
      <c r="H2662">
        <v>2.0579999999999998</v>
      </c>
      <c r="I2662">
        <v>1.8759999999999999</v>
      </c>
      <c r="J2662">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1:36" s="15" customFormat="1" x14ac:dyDescent="0.25">
      <c r="A2663"/>
      <c r="B2663"/>
      <c r="C2663" t="s">
        <v>828</v>
      </c>
      <c r="D2663"/>
      <c r="E2663">
        <v>0.98099999999999998</v>
      </c>
      <c r="F2663">
        <v>0.77500000000000002</v>
      </c>
      <c r="G2663">
        <v>0.90900000000000003</v>
      </c>
      <c r="H2663">
        <v>0.89100000000000001</v>
      </c>
      <c r="I2663">
        <v>0.81599999999999995</v>
      </c>
      <c r="J2663">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1:36" s="15" customFormat="1" x14ac:dyDescent="0.25">
      <c r="A2664"/>
      <c r="B2664"/>
      <c r="C2664" t="s">
        <v>1124</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25">
      <c r="A2665"/>
      <c r="B2665"/>
      <c r="C2665" t="s">
        <v>830</v>
      </c>
      <c r="D2665"/>
      <c r="E2665">
        <v>6.782</v>
      </c>
      <c r="F2665">
        <v>6.569</v>
      </c>
      <c r="G2665">
        <v>5.085</v>
      </c>
      <c r="H2665">
        <v>4.8040000000000003</v>
      </c>
      <c r="I2665">
        <v>3.6280000000000001</v>
      </c>
      <c r="J2665">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1:36" s="15" customFormat="1" x14ac:dyDescent="0.25">
      <c r="A2666"/>
      <c r="B2666"/>
      <c r="C2666" t="s">
        <v>989</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25">
      <c r="A2667"/>
      <c r="B2667"/>
      <c r="C2667" t="s">
        <v>63</v>
      </c>
      <c r="D2667"/>
      <c r="E2667">
        <v>50.587000000000003</v>
      </c>
      <c r="F2667">
        <v>45.186</v>
      </c>
      <c r="G2667">
        <v>47.570999999999998</v>
      </c>
      <c r="H2667">
        <v>48.09</v>
      </c>
      <c r="I2667">
        <v>45.497</v>
      </c>
      <c r="J266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1:36" s="15" customFormat="1" x14ac:dyDescent="0.25">
      <c r="A2668"/>
      <c r="B2668"/>
      <c r="C2668" t="s">
        <v>827</v>
      </c>
      <c r="D2668"/>
      <c r="E2668">
        <v>25.509</v>
      </c>
      <c r="F2668">
        <v>22.571000000000002</v>
      </c>
      <c r="G2668">
        <v>24.867999999999999</v>
      </c>
      <c r="H2668">
        <v>24.934999999999999</v>
      </c>
      <c r="I2668">
        <v>22.722999999999999</v>
      </c>
      <c r="J2668">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1:36" s="15" customFormat="1" x14ac:dyDescent="0.25">
      <c r="A2669"/>
      <c r="B2669"/>
      <c r="C2669" t="s">
        <v>831</v>
      </c>
      <c r="D2669"/>
      <c r="E2669">
        <v>1.94</v>
      </c>
      <c r="F2669">
        <v>1.72</v>
      </c>
      <c r="G2669">
        <v>1.829</v>
      </c>
      <c r="H2669">
        <v>1.8180000000000001</v>
      </c>
      <c r="I2669">
        <v>1.714</v>
      </c>
      <c r="J2669">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1:36" s="15" customFormat="1" x14ac:dyDescent="0.25">
      <c r="A2670"/>
      <c r="B2670"/>
      <c r="C2670" t="s">
        <v>828</v>
      </c>
      <c r="D2670"/>
      <c r="E2670">
        <v>1.08</v>
      </c>
      <c r="F2670">
        <v>0.85299999999999998</v>
      </c>
      <c r="G2670">
        <v>1.002</v>
      </c>
      <c r="H2670">
        <v>0.98799999999999999</v>
      </c>
      <c r="I2670">
        <v>0.90700000000000003</v>
      </c>
      <c r="J2670">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1:36" s="15" customFormat="1" x14ac:dyDescent="0.25">
      <c r="A2671"/>
      <c r="B2671"/>
      <c r="C2671" t="s">
        <v>829</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1:36" s="15" customFormat="1" x14ac:dyDescent="0.25">
      <c r="A2672"/>
      <c r="B2672"/>
      <c r="C2672" t="s">
        <v>830</v>
      </c>
      <c r="D2672"/>
      <c r="E2672">
        <v>6.782</v>
      </c>
      <c r="F2672">
        <v>6.569</v>
      </c>
      <c r="G2672">
        <v>5.085</v>
      </c>
      <c r="H2672">
        <v>4.8040000000000003</v>
      </c>
      <c r="I2672">
        <v>3.6280000000000001</v>
      </c>
      <c r="J2672">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1:36" s="15" customFormat="1" x14ac:dyDescent="0.25">
      <c r="A2673"/>
      <c r="B2673"/>
      <c r="C2673" t="s">
        <v>825</v>
      </c>
      <c r="D2673"/>
      <c r="E2673">
        <v>86.006</v>
      </c>
      <c r="F2673">
        <v>76.975999999999999</v>
      </c>
      <c r="G2673">
        <v>80.424000000000007</v>
      </c>
      <c r="H2673">
        <v>80.757000000000005</v>
      </c>
      <c r="I2673">
        <v>74.573999999999998</v>
      </c>
      <c r="J2673">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1:36" s="15" customFormat="1" x14ac:dyDescent="0.25">
      <c r="A2674"/>
      <c r="B2674"/>
      <c r="C2674" t="s">
        <v>982</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25">
      <c r="A2675"/>
      <c r="B2675"/>
      <c r="C2675" t="s">
        <v>990</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25">
      <c r="A2676"/>
      <c r="B2676"/>
      <c r="C2676" t="s">
        <v>982</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25">
      <c r="A2677"/>
      <c r="B2677"/>
      <c r="C2677" t="s">
        <v>991</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25">
      <c r="A2678"/>
      <c r="B2678"/>
      <c r="C2678" t="s">
        <v>48</v>
      </c>
      <c r="D2678"/>
      <c r="E2678">
        <v>1.4</v>
      </c>
      <c r="F2678">
        <v>1.1000000000000001</v>
      </c>
      <c r="G2678">
        <v>2.6</v>
      </c>
      <c r="H2678">
        <v>3</v>
      </c>
      <c r="I2678">
        <v>1.2</v>
      </c>
      <c r="J2678">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1:36" s="15" customFormat="1" x14ac:dyDescent="0.25">
      <c r="A2679"/>
      <c r="B2679"/>
      <c r="C2679" t="s">
        <v>818</v>
      </c>
      <c r="D2679"/>
      <c r="E2679">
        <v>6.9</v>
      </c>
      <c r="F2679">
        <v>7.2</v>
      </c>
      <c r="G2679">
        <v>5.4</v>
      </c>
      <c r="H2679">
        <v>6</v>
      </c>
      <c r="I2679">
        <v>8.1999999999999993</v>
      </c>
      <c r="J2679">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1:36" s="15" customFormat="1" x14ac:dyDescent="0.25">
      <c r="A2680"/>
      <c r="B2680"/>
      <c r="C2680" t="s">
        <v>833</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25">
      <c r="A2681"/>
      <c r="B2681"/>
      <c r="C2681" t="s">
        <v>57</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25">
      <c r="A2682"/>
      <c r="B2682"/>
      <c r="C2682" t="s">
        <v>820</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25">
      <c r="A2683"/>
      <c r="B2683"/>
      <c r="C2683" t="s">
        <v>821</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25">
      <c r="A2684"/>
      <c r="B2684"/>
      <c r="C2684" t="s">
        <v>35</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25">
      <c r="A2685"/>
      <c r="B2685"/>
      <c r="C2685" t="s">
        <v>33</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25">
      <c r="A2686"/>
      <c r="B2686"/>
      <c r="C2686" t="s">
        <v>825</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1:36" s="15" customFormat="1" x14ac:dyDescent="0.25">
      <c r="A2687"/>
      <c r="B2687"/>
      <c r="C2687" t="s">
        <v>982</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25">
      <c r="A2688"/>
      <c r="B2688"/>
      <c r="C2688" t="s">
        <v>982</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25">
      <c r="A2689"/>
      <c r="B2689"/>
      <c r="C2689" t="s">
        <v>992</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25">
      <c r="A2690"/>
      <c r="B2690"/>
      <c r="C2690" t="s">
        <v>46</v>
      </c>
      <c r="D2690"/>
      <c r="E2690">
        <v>1.6</v>
      </c>
      <c r="F2690">
        <v>1.7</v>
      </c>
      <c r="G2690">
        <v>1.2</v>
      </c>
      <c r="H2690">
        <v>1</v>
      </c>
      <c r="I2690">
        <v>1.5</v>
      </c>
      <c r="J2690">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1:36" s="15" customFormat="1" x14ac:dyDescent="0.25">
      <c r="A2691"/>
      <c r="B2691"/>
      <c r="C2691" t="s">
        <v>47</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993</v>
      </c>
    </row>
    <row r="2692" spans="1:36" s="15" customFormat="1" x14ac:dyDescent="0.25">
      <c r="A2692"/>
      <c r="B2692"/>
      <c r="C2692" t="s">
        <v>36</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25">
      <c r="A2693"/>
      <c r="B2693"/>
      <c r="C2693" t="s">
        <v>834</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25">
      <c r="A2694"/>
      <c r="B2694"/>
      <c r="C2694" t="s">
        <v>835</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25">
      <c r="A2695"/>
      <c r="B2695"/>
      <c r="C2695" t="s">
        <v>35</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25">
      <c r="A2696"/>
      <c r="B2696"/>
      <c r="C2696" t="s">
        <v>836</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994</v>
      </c>
    </row>
    <row r="2697" spans="1:36" s="15" customFormat="1" x14ac:dyDescent="0.25">
      <c r="A2697"/>
      <c r="B2697"/>
      <c r="C2697" t="s">
        <v>837</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25">
      <c r="A2698"/>
      <c r="B2698"/>
      <c r="C2698" t="s">
        <v>838</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995</v>
      </c>
    </row>
    <row r="2699" spans="1:36" s="15" customFormat="1" x14ac:dyDescent="0.25">
      <c r="A2699"/>
      <c r="B2699"/>
      <c r="C2699" t="s">
        <v>48</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25">
      <c r="A2700"/>
      <c r="B2700"/>
      <c r="C2700" t="s">
        <v>996</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25">
      <c r="A2701"/>
      <c r="B2701"/>
      <c r="C2701" t="s">
        <v>46</v>
      </c>
      <c r="D2701"/>
      <c r="E2701">
        <v>4.8</v>
      </c>
      <c r="F2701">
        <v>5</v>
      </c>
      <c r="G2701">
        <v>3.6</v>
      </c>
      <c r="H2701">
        <v>3.1</v>
      </c>
      <c r="I2701">
        <v>4.5999999999999996</v>
      </c>
      <c r="J2701">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1:36" s="15" customFormat="1" x14ac:dyDescent="0.25">
      <c r="A2702"/>
      <c r="B2702"/>
      <c r="C2702" t="s">
        <v>47</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993</v>
      </c>
    </row>
    <row r="2703" spans="1:36" s="15" customFormat="1" x14ac:dyDescent="0.25">
      <c r="A2703"/>
      <c r="B2703"/>
      <c r="C2703" t="s">
        <v>36</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25">
      <c r="A2704"/>
      <c r="B2704"/>
      <c r="C2704" t="s">
        <v>834</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25">
      <c r="A2705"/>
      <c r="B2705"/>
      <c r="C2705" t="s">
        <v>835</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25">
      <c r="A2706"/>
      <c r="B2706"/>
      <c r="C2706" t="s">
        <v>35</v>
      </c>
      <c r="D2706"/>
      <c r="E2706">
        <v>0.8</v>
      </c>
      <c r="F2706">
        <v>0.6</v>
      </c>
      <c r="G2706">
        <v>1.4</v>
      </c>
      <c r="H2706">
        <v>1.6</v>
      </c>
      <c r="I2706">
        <v>0.6</v>
      </c>
      <c r="J2706">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1:36" s="15" customFormat="1" x14ac:dyDescent="0.25">
      <c r="A2707"/>
      <c r="B2707"/>
      <c r="C2707" t="s">
        <v>836</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994</v>
      </c>
    </row>
    <row r="2708" spans="1:36" s="15" customFormat="1" x14ac:dyDescent="0.25">
      <c r="A2708"/>
      <c r="B2708"/>
      <c r="C2708" t="s">
        <v>837</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25">
      <c r="A2709"/>
      <c r="B2709"/>
      <c r="C2709" t="s">
        <v>838</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995</v>
      </c>
    </row>
    <row r="2710" spans="1:36" s="15" customFormat="1" x14ac:dyDescent="0.25">
      <c r="A2710"/>
      <c r="B2710"/>
      <c r="C2710" t="s">
        <v>48</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25">
      <c r="A2711"/>
      <c r="B2711"/>
      <c r="C2711" t="s">
        <v>982</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25">
      <c r="A2712"/>
      <c r="B2712"/>
      <c r="C2712" t="s">
        <v>839</v>
      </c>
      <c r="D2712"/>
      <c r="E2712">
        <v>6.5</v>
      </c>
      <c r="F2712">
        <v>6.6</v>
      </c>
      <c r="G2712">
        <v>5.9</v>
      </c>
      <c r="H2712">
        <v>5.4</v>
      </c>
      <c r="I2712">
        <v>6.2</v>
      </c>
      <c r="J2712">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1:36" s="15" customFormat="1" x14ac:dyDescent="0.25">
      <c r="A2713"/>
      <c r="B2713"/>
      <c r="C2713" t="s">
        <v>840</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25">
      <c r="A2714"/>
      <c r="B2714"/>
      <c r="C2714" t="s">
        <v>841</v>
      </c>
      <c r="D2714"/>
      <c r="E2714">
        <v>6.5</v>
      </c>
      <c r="F2714">
        <v>6.6</v>
      </c>
      <c r="G2714">
        <v>5.9</v>
      </c>
      <c r="H2714">
        <v>5.4</v>
      </c>
      <c r="I2714">
        <v>6.2</v>
      </c>
      <c r="J2714">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1:36" s="15" customFormat="1" x14ac:dyDescent="0.25">
      <c r="A2715"/>
      <c r="B2715"/>
      <c r="C2715" t="s">
        <v>842</v>
      </c>
      <c r="D2715"/>
      <c r="E2715">
        <v>6.5</v>
      </c>
      <c r="F2715">
        <v>6.6</v>
      </c>
      <c r="G2715">
        <v>5.9</v>
      </c>
      <c r="H2715">
        <v>5.4</v>
      </c>
      <c r="I2715">
        <v>6.2</v>
      </c>
      <c r="J2715">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1:36" s="15" customFormat="1" x14ac:dyDescent="0.25">
      <c r="A2716"/>
      <c r="B2716"/>
      <c r="C2716" t="s">
        <v>843</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25">
      <c r="A2717"/>
      <c r="B2717"/>
      <c r="C2717" t="s">
        <v>982</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25">
      <c r="A2718"/>
      <c r="B2718"/>
      <c r="C2718" t="s">
        <v>997</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25">
      <c r="A2719"/>
      <c r="B2719"/>
      <c r="C2719" t="s">
        <v>998</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25">
      <c r="A2720"/>
      <c r="B2720"/>
      <c r="C2720" t="s">
        <v>844</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1:36" s="15" customFormat="1" x14ac:dyDescent="0.25">
      <c r="A2721"/>
      <c r="B2721"/>
      <c r="C2721" t="s">
        <v>845</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999</v>
      </c>
    </row>
    <row r="2722" spans="1:36" s="15" customFormat="1" x14ac:dyDescent="0.25">
      <c r="A2722"/>
      <c r="B2722"/>
      <c r="C2722" t="s">
        <v>846</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1127</v>
      </c>
    </row>
    <row r="2723" spans="1:36" s="15" customFormat="1" x14ac:dyDescent="0.25">
      <c r="A2723"/>
      <c r="B2723"/>
      <c r="C2723" t="s">
        <v>847</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25">
      <c r="A2724"/>
      <c r="B2724"/>
      <c r="C2724" t="s">
        <v>825</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1:36" s="15" customFormat="1" x14ac:dyDescent="0.25">
      <c r="A2725"/>
      <c r="B2725"/>
      <c r="C2725" t="s">
        <v>1000</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25">
      <c r="A2726"/>
      <c r="B2726"/>
      <c r="C2726" t="s">
        <v>848</v>
      </c>
      <c r="D2726"/>
      <c r="E2726">
        <v>0</v>
      </c>
      <c r="F2726">
        <v>0</v>
      </c>
      <c r="G2726">
        <v>0</v>
      </c>
      <c r="H2726">
        <v>114.3</v>
      </c>
      <c r="I2726">
        <v>113.4</v>
      </c>
      <c r="J2726">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1:36" s="15" customFormat="1" x14ac:dyDescent="0.25">
      <c r="A2727"/>
      <c r="B2727"/>
      <c r="C2727" t="s">
        <v>849</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999</v>
      </c>
    </row>
    <row r="2728" spans="1:36" s="15" customFormat="1" x14ac:dyDescent="0.25">
      <c r="A2728"/>
      <c r="B2728"/>
      <c r="C2728" t="s">
        <v>850</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1128</v>
      </c>
    </row>
    <row r="2729" spans="1:36" s="15" customFormat="1" x14ac:dyDescent="0.25">
      <c r="A2729"/>
      <c r="B2729"/>
      <c r="C2729" t="s">
        <v>851</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25">
      <c r="A2730"/>
      <c r="B2730"/>
      <c r="C2730" t="s">
        <v>825</v>
      </c>
      <c r="D2730"/>
      <c r="E2730">
        <v>5.4</v>
      </c>
      <c r="F2730">
        <v>3.9</v>
      </c>
      <c r="G2730">
        <v>3.8</v>
      </c>
      <c r="H2730">
        <v>121.2</v>
      </c>
      <c r="I2730">
        <v>119.5</v>
      </c>
      <c r="J2730">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1:36" s="15" customFormat="1" x14ac:dyDescent="0.25">
      <c r="A2731"/>
      <c r="B2731"/>
      <c r="C2731" t="s">
        <v>982</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25">
      <c r="A2732"/>
      <c r="B2732"/>
      <c r="C2732" t="s">
        <v>852</v>
      </c>
      <c r="D2732"/>
      <c r="E2732">
        <v>6.5</v>
      </c>
      <c r="F2732">
        <v>4.7</v>
      </c>
      <c r="G2732">
        <v>4.7</v>
      </c>
      <c r="H2732">
        <v>43.6</v>
      </c>
      <c r="I2732">
        <v>39.5</v>
      </c>
      <c r="J2732">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1:36" s="15" customFormat="1" x14ac:dyDescent="0.25">
      <c r="A2733"/>
      <c r="B2733"/>
      <c r="C2733" t="s">
        <v>853</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25">
      <c r="A2734"/>
      <c r="B2734"/>
      <c r="C2734" t="s">
        <v>982</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25">
      <c r="A2735"/>
      <c r="B2735"/>
      <c r="C2735" t="s">
        <v>1002</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25">
      <c r="A2736"/>
      <c r="B2736"/>
      <c r="C2736" t="s">
        <v>854</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25">
      <c r="A2737"/>
      <c r="B2737"/>
      <c r="C2737" t="s">
        <v>855</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999</v>
      </c>
    </row>
    <row r="2738" spans="1:36" s="15" customFormat="1" x14ac:dyDescent="0.25">
      <c r="A2738"/>
      <c r="B2738"/>
      <c r="C2738" t="s">
        <v>856</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995</v>
      </c>
    </row>
    <row r="2739" spans="1:36" s="15" customFormat="1" x14ac:dyDescent="0.25">
      <c r="A2739"/>
      <c r="B2739"/>
      <c r="C2739" t="s">
        <v>857</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25">
      <c r="A2740"/>
      <c r="B2740"/>
      <c r="C2740" t="s">
        <v>825</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982</v>
      </c>
    </row>
    <row r="2742" spans="1:36" x14ac:dyDescent="0.25">
      <c r="C2742" t="s">
        <v>1129</v>
      </c>
    </row>
    <row r="2743" spans="1:36" x14ac:dyDescent="0.25">
      <c r="C2743" t="s">
        <v>1003</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982</v>
      </c>
    </row>
    <row r="2746" spans="1:36" x14ac:dyDescent="0.25">
      <c r="C2746" t="s">
        <v>1004</v>
      </c>
    </row>
    <row r="2747" spans="1:36" x14ac:dyDescent="0.25">
      <c r="C2747" t="s">
        <v>981</v>
      </c>
      <c r="E2747">
        <v>396.108</v>
      </c>
      <c r="F2747">
        <v>394.15300000000002</v>
      </c>
      <c r="G2747">
        <v>401.71499999999997</v>
      </c>
      <c r="H2747">
        <v>406.79700000000003</v>
      </c>
      <c r="I2747">
        <v>418.48899999999998</v>
      </c>
      <c r="J274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x14ac:dyDescent="0.25">
      <c r="C2748" t="s">
        <v>816</v>
      </c>
      <c r="E2748">
        <v>1075.3420000000001</v>
      </c>
      <c r="F2748">
        <v>1062.875</v>
      </c>
      <c r="G2748">
        <v>1059.6420000000001</v>
      </c>
      <c r="H2748">
        <v>1087.7329999999999</v>
      </c>
      <c r="I2748">
        <v>1101.4169999999999</v>
      </c>
      <c r="J2748">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x14ac:dyDescent="0.25">
      <c r="C2749" t="s">
        <v>982</v>
      </c>
    </row>
    <row r="2750" spans="1:36" x14ac:dyDescent="0.25">
      <c r="C2750" t="s">
        <v>983</v>
      </c>
    </row>
    <row r="2751" spans="1:36" x14ac:dyDescent="0.25">
      <c r="A2751" s="94" t="s">
        <v>107</v>
      </c>
      <c r="B2751" t="s">
        <v>762</v>
      </c>
      <c r="C2751" t="s">
        <v>48</v>
      </c>
      <c r="E2751">
        <v>159.416</v>
      </c>
      <c r="F2751">
        <v>162.964</v>
      </c>
      <c r="G2751">
        <v>166.78200000000001</v>
      </c>
      <c r="H2751">
        <v>171.31299999999999</v>
      </c>
      <c r="I2751">
        <v>170.636</v>
      </c>
      <c r="J2751">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x14ac:dyDescent="0.25">
      <c r="A2752" s="94" t="s">
        <v>107</v>
      </c>
      <c r="C2752" t="s">
        <v>817</v>
      </c>
      <c r="E2752">
        <v>2.2730000000000001</v>
      </c>
      <c r="F2752">
        <v>2.2629999999999999</v>
      </c>
      <c r="G2752">
        <v>2.3410000000000002</v>
      </c>
      <c r="H2752">
        <v>2.3610000000000002</v>
      </c>
      <c r="I2752">
        <v>2.3769999999999998</v>
      </c>
      <c r="J2752">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x14ac:dyDescent="0.25">
      <c r="A2753" s="94" t="s">
        <v>107</v>
      </c>
      <c r="C2753" t="s">
        <v>818</v>
      </c>
      <c r="E2753">
        <v>11.656000000000001</v>
      </c>
      <c r="F2753">
        <v>12.984</v>
      </c>
      <c r="G2753">
        <v>10.29</v>
      </c>
      <c r="H2753">
        <v>9.0169999999999995</v>
      </c>
      <c r="I2753">
        <v>12.512</v>
      </c>
      <c r="J2753">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x14ac:dyDescent="0.25">
      <c r="A2754" s="94" t="s">
        <v>107</v>
      </c>
      <c r="B2754" t="s">
        <v>764</v>
      </c>
      <c r="C2754" t="s">
        <v>819</v>
      </c>
      <c r="E2754">
        <v>13.929</v>
      </c>
      <c r="F2754">
        <v>15.247999999999999</v>
      </c>
      <c r="G2754">
        <v>12.63</v>
      </c>
      <c r="H2754">
        <v>11.378</v>
      </c>
      <c r="I2754">
        <v>14.89</v>
      </c>
      <c r="J2754">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x14ac:dyDescent="0.25">
      <c r="A2755" s="94" t="s">
        <v>107</v>
      </c>
      <c r="B2755" t="s">
        <v>763</v>
      </c>
      <c r="C2755" t="s">
        <v>833</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94" t="s">
        <v>107</v>
      </c>
      <c r="B2756" t="s">
        <v>973</v>
      </c>
      <c r="C2756" t="s">
        <v>57</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94" t="s">
        <v>107</v>
      </c>
      <c r="B2757" t="s">
        <v>765</v>
      </c>
      <c r="C2757" t="s">
        <v>820</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94" t="s">
        <v>107</v>
      </c>
      <c r="B2758" t="s">
        <v>974</v>
      </c>
      <c r="C2758" t="s">
        <v>821</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94" t="s">
        <v>107</v>
      </c>
      <c r="B2759" t="s">
        <v>1997</v>
      </c>
      <c r="C2759" t="s">
        <v>33</v>
      </c>
      <c r="E2759">
        <v>3.524</v>
      </c>
      <c r="F2759">
        <v>3.8220000000000001</v>
      </c>
      <c r="G2759">
        <v>2.8220000000000001</v>
      </c>
      <c r="H2759">
        <v>2.6880000000000002</v>
      </c>
      <c r="I2759">
        <v>2.2090000000000001</v>
      </c>
      <c r="J2759">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x14ac:dyDescent="0.25">
      <c r="A2760" s="94" t="s">
        <v>107</v>
      </c>
      <c r="B2760" t="s">
        <v>979</v>
      </c>
      <c r="C2760" t="s">
        <v>822</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94" t="s">
        <v>107</v>
      </c>
      <c r="B2761" t="s">
        <v>50</v>
      </c>
      <c r="C2761" t="s">
        <v>823</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825</v>
      </c>
      <c r="E2762">
        <v>176.87</v>
      </c>
      <c r="F2762">
        <v>182.03399999999999</v>
      </c>
      <c r="G2762">
        <v>182.23500000000001</v>
      </c>
      <c r="H2762">
        <v>185.38</v>
      </c>
      <c r="I2762">
        <v>187.73400000000001</v>
      </c>
      <c r="J2762">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x14ac:dyDescent="0.25">
      <c r="C2763" t="s">
        <v>982</v>
      </c>
    </row>
    <row r="2764" spans="1:36" x14ac:dyDescent="0.25">
      <c r="C2764" t="s">
        <v>1005</v>
      </c>
    </row>
    <row r="2765" spans="1:36" x14ac:dyDescent="0.25">
      <c r="C2765" t="s">
        <v>48</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x14ac:dyDescent="0.25">
      <c r="C2766" t="s">
        <v>817</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818</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x14ac:dyDescent="0.25">
      <c r="C2768" t="s">
        <v>833</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57</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820</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821</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33</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822</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823</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982</v>
      </c>
    </row>
    <row r="2776" spans="3:36" x14ac:dyDescent="0.25">
      <c r="C2776" t="s">
        <v>1012</v>
      </c>
    </row>
    <row r="2777" spans="3:36" x14ac:dyDescent="0.25">
      <c r="C2777" t="s">
        <v>982</v>
      </c>
    </row>
    <row r="2778" spans="3:36" x14ac:dyDescent="0.25">
      <c r="C2778" t="s">
        <v>1013</v>
      </c>
    </row>
    <row r="2779" spans="3:36" x14ac:dyDescent="0.25">
      <c r="C2779" t="s">
        <v>863</v>
      </c>
      <c r="E2779">
        <v>6.694</v>
      </c>
      <c r="F2779">
        <v>6.8220000000000001</v>
      </c>
      <c r="G2779">
        <v>6.6559999999999997</v>
      </c>
      <c r="H2779">
        <v>6.5990000000000002</v>
      </c>
      <c r="I2779">
        <v>7</v>
      </c>
      <c r="J2779">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x14ac:dyDescent="0.25">
      <c r="C2780" t="s">
        <v>864</v>
      </c>
      <c r="E2780">
        <v>21.199000000000002</v>
      </c>
      <c r="F2780">
        <v>21.602</v>
      </c>
      <c r="G2780">
        <v>21.08</v>
      </c>
      <c r="H2780">
        <v>20.9</v>
      </c>
      <c r="I2780">
        <v>22.167999999999999</v>
      </c>
      <c r="J2780">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x14ac:dyDescent="0.25">
      <c r="C2781" t="s">
        <v>865</v>
      </c>
      <c r="E2781">
        <v>17.901</v>
      </c>
      <c r="F2781">
        <v>19.629000000000001</v>
      </c>
      <c r="G2781">
        <v>14.784000000000001</v>
      </c>
      <c r="H2781">
        <v>13.723000000000001</v>
      </c>
      <c r="I2781">
        <v>19.401</v>
      </c>
      <c r="J2781">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x14ac:dyDescent="0.25">
      <c r="C2782" t="s">
        <v>866</v>
      </c>
      <c r="E2782">
        <v>6.9420000000000002</v>
      </c>
      <c r="F2782">
        <v>7.87</v>
      </c>
      <c r="G2782">
        <v>6.407</v>
      </c>
      <c r="H2782">
        <v>5.6210000000000004</v>
      </c>
      <c r="I2782">
        <v>7.2039999999999997</v>
      </c>
      <c r="J2782">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x14ac:dyDescent="0.25">
      <c r="C2783" t="s">
        <v>867</v>
      </c>
      <c r="E2783">
        <v>3.347</v>
      </c>
      <c r="F2783">
        <v>3.41</v>
      </c>
      <c r="G2783">
        <v>3.3279999999999998</v>
      </c>
      <c r="H2783">
        <v>3.3</v>
      </c>
      <c r="I2783">
        <v>3.5</v>
      </c>
      <c r="J2783">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x14ac:dyDescent="0.25">
      <c r="C2784" t="s">
        <v>868</v>
      </c>
      <c r="E2784">
        <v>1.194</v>
      </c>
      <c r="F2784">
        <v>1.31</v>
      </c>
      <c r="G2784">
        <v>0.98599999999999999</v>
      </c>
      <c r="H2784">
        <v>0.91600000000000004</v>
      </c>
      <c r="I2784">
        <v>1.2949999999999999</v>
      </c>
      <c r="J2784">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x14ac:dyDescent="0.25">
      <c r="C2785" t="s">
        <v>869</v>
      </c>
      <c r="E2785">
        <v>0.111</v>
      </c>
      <c r="F2785">
        <v>0.114</v>
      </c>
      <c r="G2785">
        <v>0.111</v>
      </c>
      <c r="H2785">
        <v>0.11</v>
      </c>
      <c r="I2785">
        <v>0.11700000000000001</v>
      </c>
      <c r="J2785">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x14ac:dyDescent="0.25">
      <c r="C2786" t="s">
        <v>870</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871</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1014</v>
      </c>
      <c r="E2788">
        <v>0.13100000000000001</v>
      </c>
      <c r="F2788">
        <v>0.14199999999999999</v>
      </c>
      <c r="G2788">
        <v>0.109</v>
      </c>
      <c r="H2788">
        <v>0.1</v>
      </c>
      <c r="I2788">
        <v>0.14199999999999999</v>
      </c>
      <c r="J2788">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x14ac:dyDescent="0.25">
      <c r="C2789" t="s">
        <v>1015</v>
      </c>
      <c r="E2789">
        <v>1.0629999999999999</v>
      </c>
      <c r="F2789">
        <v>1.073</v>
      </c>
      <c r="G2789">
        <v>1.0589999999999999</v>
      </c>
      <c r="H2789">
        <v>1.04</v>
      </c>
      <c r="I2789">
        <v>1.097</v>
      </c>
      <c r="J2789">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x14ac:dyDescent="0.25">
      <c r="C2790" t="s">
        <v>1016</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872</v>
      </c>
      <c r="E2791">
        <v>58.582999999999998</v>
      </c>
      <c r="F2791">
        <v>61.970999999999997</v>
      </c>
      <c r="G2791">
        <v>54.52</v>
      </c>
      <c r="H2791">
        <v>52.308999999999997</v>
      </c>
      <c r="I2791">
        <v>61.923000000000002</v>
      </c>
      <c r="J2791">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x14ac:dyDescent="0.25">
      <c r="C2792" t="s">
        <v>873</v>
      </c>
      <c r="E2792">
        <v>51.640999999999998</v>
      </c>
      <c r="F2792">
        <v>54.100999999999999</v>
      </c>
      <c r="G2792">
        <v>48.113999999999997</v>
      </c>
      <c r="H2792">
        <v>46.688000000000002</v>
      </c>
      <c r="I2792">
        <v>54.718000000000004</v>
      </c>
      <c r="J2792">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x14ac:dyDescent="0.25">
      <c r="C2793" t="s">
        <v>982</v>
      </c>
    </row>
    <row r="2794" spans="3:36" x14ac:dyDescent="0.25">
      <c r="C2794" t="s">
        <v>984</v>
      </c>
    </row>
    <row r="2795" spans="3:36" x14ac:dyDescent="0.25">
      <c r="C2795" t="s">
        <v>982</v>
      </c>
    </row>
    <row r="2796" spans="3:36" x14ac:dyDescent="0.25">
      <c r="C2796" t="s">
        <v>1017</v>
      </c>
    </row>
    <row r="2797" spans="3:36" x14ac:dyDescent="0.25">
      <c r="C2797" t="s">
        <v>952</v>
      </c>
      <c r="E2797">
        <v>396.108</v>
      </c>
      <c r="F2797">
        <v>394.15300000000002</v>
      </c>
      <c r="G2797">
        <v>401.71499999999997</v>
      </c>
      <c r="H2797">
        <v>406.79700000000003</v>
      </c>
      <c r="I2797">
        <v>418.48899999999998</v>
      </c>
      <c r="J279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x14ac:dyDescent="0.25">
      <c r="C2798" t="s">
        <v>953</v>
      </c>
      <c r="E2798">
        <v>396.108</v>
      </c>
      <c r="F2798">
        <v>394.15300000000002</v>
      </c>
      <c r="G2798">
        <v>401.71499999999997</v>
      </c>
      <c r="H2798">
        <v>406.79700000000003</v>
      </c>
      <c r="I2798">
        <v>418.48899999999998</v>
      </c>
      <c r="J2798">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x14ac:dyDescent="0.25">
      <c r="C2799" t="s">
        <v>954</v>
      </c>
      <c r="E2799">
        <v>396.108</v>
      </c>
      <c r="F2799">
        <v>394.15300000000002</v>
      </c>
      <c r="G2799">
        <v>401.71499999999997</v>
      </c>
      <c r="H2799">
        <v>406.79700000000003</v>
      </c>
      <c r="I2799">
        <v>418.48899999999998</v>
      </c>
      <c r="J2799">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x14ac:dyDescent="0.25">
      <c r="C2800" t="s">
        <v>955</v>
      </c>
      <c r="E2800">
        <v>396.108</v>
      </c>
      <c r="F2800">
        <v>394.15300000000002</v>
      </c>
      <c r="G2800">
        <v>401.71499999999997</v>
      </c>
      <c r="H2800">
        <v>406.79700000000003</v>
      </c>
      <c r="I2800">
        <v>418.48899999999998</v>
      </c>
      <c r="J2800">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x14ac:dyDescent="0.25">
      <c r="C2801" t="s">
        <v>956</v>
      </c>
      <c r="E2801">
        <v>396.108</v>
      </c>
      <c r="F2801">
        <v>394.15300000000002</v>
      </c>
      <c r="G2801">
        <v>401.71499999999997</v>
      </c>
      <c r="H2801">
        <v>406.79700000000003</v>
      </c>
      <c r="I2801">
        <v>418.48899999999998</v>
      </c>
      <c r="J2801">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x14ac:dyDescent="0.25">
      <c r="C2802" t="s">
        <v>1118</v>
      </c>
      <c r="E2802">
        <v>396.108</v>
      </c>
      <c r="F2802">
        <v>394.15300000000002</v>
      </c>
      <c r="G2802">
        <v>401.71499999999997</v>
      </c>
      <c r="H2802">
        <v>406.79700000000003</v>
      </c>
      <c r="I2802">
        <v>418.48899999999998</v>
      </c>
      <c r="J2802">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x14ac:dyDescent="0.25">
      <c r="C2803" t="s">
        <v>982</v>
      </c>
    </row>
    <row r="2804" spans="3:36" x14ac:dyDescent="0.25">
      <c r="C2804" t="s">
        <v>985</v>
      </c>
    </row>
    <row r="2805" spans="3:36" x14ac:dyDescent="0.25">
      <c r="C2805" t="s">
        <v>1119</v>
      </c>
    </row>
    <row r="2806" spans="3:36" x14ac:dyDescent="0.25">
      <c r="C2806" t="s">
        <v>831</v>
      </c>
      <c r="E2806">
        <v>2.9710000000000001</v>
      </c>
      <c r="F2806">
        <v>2.9529999999999998</v>
      </c>
      <c r="G2806">
        <v>2.9940000000000002</v>
      </c>
      <c r="H2806">
        <v>3</v>
      </c>
      <c r="I2806">
        <v>3.0739999999999998</v>
      </c>
      <c r="J2806">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x14ac:dyDescent="0.25">
      <c r="C2807" t="s">
        <v>1120</v>
      </c>
    </row>
    <row r="2808" spans="3:36" x14ac:dyDescent="0.25">
      <c r="C2808" t="s">
        <v>63</v>
      </c>
      <c r="E2808">
        <v>12.654</v>
      </c>
      <c r="F2808">
        <v>12.693</v>
      </c>
      <c r="G2808">
        <v>12.765000000000001</v>
      </c>
      <c r="H2808">
        <v>13.034000000000001</v>
      </c>
      <c r="I2808">
        <v>13.420999999999999</v>
      </c>
      <c r="J2808">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x14ac:dyDescent="0.25">
      <c r="C2809" t="s">
        <v>827</v>
      </c>
      <c r="E2809">
        <v>0.107</v>
      </c>
      <c r="F2809">
        <v>0.106</v>
      </c>
      <c r="G2809">
        <v>0.112</v>
      </c>
      <c r="H2809">
        <v>0.113</v>
      </c>
      <c r="I2809">
        <v>0.112</v>
      </c>
      <c r="J2809">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x14ac:dyDescent="0.25">
      <c r="C2810" t="s">
        <v>1121</v>
      </c>
    </row>
    <row r="2811" spans="3:36" x14ac:dyDescent="0.25">
      <c r="C2811" t="s">
        <v>63</v>
      </c>
      <c r="E2811">
        <v>14.760999999999999</v>
      </c>
      <c r="F2811">
        <v>14.807</v>
      </c>
      <c r="G2811">
        <v>14.891</v>
      </c>
      <c r="H2811">
        <v>15.204000000000001</v>
      </c>
      <c r="I2811">
        <v>15.656000000000001</v>
      </c>
      <c r="J2811">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x14ac:dyDescent="0.25">
      <c r="C2812" t="s">
        <v>827</v>
      </c>
      <c r="E2812">
        <v>0.96299999999999997</v>
      </c>
      <c r="F2812">
        <v>0.95299999999999996</v>
      </c>
      <c r="G2812">
        <v>1.0049999999999999</v>
      </c>
      <c r="H2812">
        <v>1.0189999999999999</v>
      </c>
      <c r="I2812">
        <v>1.0069999999999999</v>
      </c>
      <c r="J2812">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x14ac:dyDescent="0.25">
      <c r="C2813" t="s">
        <v>1122</v>
      </c>
    </row>
    <row r="2814" spans="3:36" x14ac:dyDescent="0.25">
      <c r="C2814" t="s">
        <v>63</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x14ac:dyDescent="0.25">
      <c r="C2815" t="s">
        <v>1123</v>
      </c>
    </row>
    <row r="2816" spans="3:36" x14ac:dyDescent="0.25">
      <c r="C2816" t="s">
        <v>63</v>
      </c>
      <c r="E2816">
        <v>7.3819999999999997</v>
      </c>
      <c r="F2816">
        <v>7.4050000000000002</v>
      </c>
      <c r="G2816">
        <v>7.4459999999999997</v>
      </c>
      <c r="H2816">
        <v>7.6029999999999998</v>
      </c>
      <c r="I2816">
        <v>7.8289999999999997</v>
      </c>
      <c r="J2816">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x14ac:dyDescent="0.25">
      <c r="C2817" t="s">
        <v>827</v>
      </c>
      <c r="E2817">
        <v>1.073</v>
      </c>
      <c r="F2817">
        <v>1.0620000000000001</v>
      </c>
      <c r="G2817">
        <v>1.1160000000000001</v>
      </c>
      <c r="H2817">
        <v>1.1279999999999999</v>
      </c>
      <c r="I2817">
        <v>1.1160000000000001</v>
      </c>
      <c r="J281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x14ac:dyDescent="0.25">
      <c r="C2818" t="s">
        <v>1124</v>
      </c>
    </row>
    <row r="2819" spans="3:36" x14ac:dyDescent="0.25">
      <c r="C2819" t="s">
        <v>830</v>
      </c>
      <c r="E2819">
        <v>3.524</v>
      </c>
      <c r="F2819">
        <v>3.8220000000000001</v>
      </c>
      <c r="G2819">
        <v>2.8220000000000001</v>
      </c>
      <c r="H2819">
        <v>2.6880000000000002</v>
      </c>
      <c r="I2819">
        <v>2.2090000000000001</v>
      </c>
      <c r="J2819">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x14ac:dyDescent="0.25">
      <c r="C2820" t="s">
        <v>989</v>
      </c>
    </row>
    <row r="2821" spans="3:36" x14ac:dyDescent="0.25">
      <c r="C2821" t="s">
        <v>831</v>
      </c>
      <c r="E2821">
        <v>2.9710000000000001</v>
      </c>
      <c r="F2821">
        <v>2.9529999999999998</v>
      </c>
      <c r="G2821">
        <v>2.9940000000000002</v>
      </c>
      <c r="H2821">
        <v>3</v>
      </c>
      <c r="I2821">
        <v>3.0739999999999998</v>
      </c>
      <c r="J2821">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x14ac:dyDescent="0.25">
      <c r="C2822" t="s">
        <v>63</v>
      </c>
      <c r="E2822">
        <v>36.904000000000003</v>
      </c>
      <c r="F2822">
        <v>37.018999999999998</v>
      </c>
      <c r="G2822">
        <v>37.228999999999999</v>
      </c>
      <c r="H2822">
        <v>38.012</v>
      </c>
      <c r="I2822">
        <v>39.14</v>
      </c>
      <c r="J2822">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x14ac:dyDescent="0.25">
      <c r="C2823" t="s">
        <v>827</v>
      </c>
      <c r="E2823">
        <v>2.1419999999999999</v>
      </c>
      <c r="F2823">
        <v>2.1219999999999999</v>
      </c>
      <c r="G2823">
        <v>2.2320000000000002</v>
      </c>
      <c r="H2823">
        <v>2.2610000000000001</v>
      </c>
      <c r="I2823">
        <v>2.2360000000000002</v>
      </c>
      <c r="J2823">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x14ac:dyDescent="0.25">
      <c r="C2824" t="s">
        <v>830</v>
      </c>
      <c r="E2824">
        <v>3.524</v>
      </c>
      <c r="F2824">
        <v>3.8220000000000001</v>
      </c>
      <c r="G2824">
        <v>2.8220000000000001</v>
      </c>
      <c r="H2824">
        <v>2.6880000000000002</v>
      </c>
      <c r="I2824">
        <v>2.2090000000000001</v>
      </c>
      <c r="J2824">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x14ac:dyDescent="0.25">
      <c r="C2825" t="s">
        <v>825</v>
      </c>
      <c r="E2825">
        <v>45.542000000000002</v>
      </c>
      <c r="F2825">
        <v>45.915999999999997</v>
      </c>
      <c r="G2825">
        <v>45.277999999999999</v>
      </c>
      <c r="H2825">
        <v>45.96</v>
      </c>
      <c r="I2825">
        <v>46.658999999999999</v>
      </c>
      <c r="J2825">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x14ac:dyDescent="0.25">
      <c r="C2826" t="s">
        <v>982</v>
      </c>
    </row>
    <row r="2827" spans="3:36" x14ac:dyDescent="0.25">
      <c r="C2827" t="s">
        <v>990</v>
      </c>
    </row>
    <row r="2828" spans="3:36" x14ac:dyDescent="0.25">
      <c r="C2828" t="s">
        <v>982</v>
      </c>
    </row>
    <row r="2829" spans="3:36" x14ac:dyDescent="0.25">
      <c r="C2829" t="s">
        <v>991</v>
      </c>
    </row>
    <row r="2830" spans="3:36" x14ac:dyDescent="0.25">
      <c r="C2830" t="s">
        <v>48</v>
      </c>
      <c r="E2830">
        <v>3.7</v>
      </c>
      <c r="F2830">
        <v>3.1</v>
      </c>
      <c r="G2830">
        <v>7.7</v>
      </c>
      <c r="H2830">
        <v>9</v>
      </c>
      <c r="I2830">
        <v>3.5</v>
      </c>
      <c r="J2830">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x14ac:dyDescent="0.25">
      <c r="C2831" t="s">
        <v>818</v>
      </c>
      <c r="E2831">
        <v>11.7</v>
      </c>
      <c r="F2831">
        <v>13</v>
      </c>
      <c r="G2831">
        <v>10.3</v>
      </c>
      <c r="H2831">
        <v>9</v>
      </c>
      <c r="I2831">
        <v>12.5</v>
      </c>
      <c r="J2831">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x14ac:dyDescent="0.25">
      <c r="C2832" t="s">
        <v>833</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57</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820</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821</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35</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33</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825</v>
      </c>
      <c r="E2838">
        <v>15.3</v>
      </c>
      <c r="F2838">
        <v>16.100000000000001</v>
      </c>
      <c r="G2838">
        <v>18</v>
      </c>
      <c r="H2838">
        <v>18</v>
      </c>
      <c r="I2838">
        <v>16</v>
      </c>
      <c r="J2838">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x14ac:dyDescent="0.25">
      <c r="C2839" t="s">
        <v>982</v>
      </c>
    </row>
    <row r="2840" spans="3:36" x14ac:dyDescent="0.25">
      <c r="C2840" t="s">
        <v>982</v>
      </c>
    </row>
    <row r="2841" spans="3:36" x14ac:dyDescent="0.25">
      <c r="C2841" t="s">
        <v>992</v>
      </c>
    </row>
    <row r="2842" spans="3:36" x14ac:dyDescent="0.25">
      <c r="C2842" t="s">
        <v>46</v>
      </c>
      <c r="E2842">
        <v>2.7</v>
      </c>
      <c r="F2842">
        <v>3</v>
      </c>
      <c r="G2842">
        <v>2.2999999999999998</v>
      </c>
      <c r="H2842">
        <v>1.9</v>
      </c>
      <c r="I2842">
        <v>2.8</v>
      </c>
      <c r="J2842">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x14ac:dyDescent="0.25">
      <c r="C2843" t="s">
        <v>47</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993</v>
      </c>
    </row>
    <row r="2844" spans="3:36" x14ac:dyDescent="0.25">
      <c r="C2844" t="s">
        <v>36</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834</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835</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35</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x14ac:dyDescent="0.25">
      <c r="C2848" t="s">
        <v>836</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994</v>
      </c>
    </row>
    <row r="2849" spans="3:36" x14ac:dyDescent="0.25">
      <c r="C2849" t="s">
        <v>837</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838</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995</v>
      </c>
    </row>
    <row r="2851" spans="3:36" x14ac:dyDescent="0.25">
      <c r="C2851" t="s">
        <v>48</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996</v>
      </c>
    </row>
    <row r="2853" spans="3:36" x14ac:dyDescent="0.25">
      <c r="C2853" t="s">
        <v>46</v>
      </c>
      <c r="E2853">
        <v>8</v>
      </c>
      <c r="F2853">
        <v>9</v>
      </c>
      <c r="G2853">
        <v>6.8</v>
      </c>
      <c r="H2853">
        <v>5.8</v>
      </c>
      <c r="I2853">
        <v>8.4</v>
      </c>
      <c r="J2853">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x14ac:dyDescent="0.25">
      <c r="C2854" t="s">
        <v>47</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993</v>
      </c>
    </row>
    <row r="2855" spans="3:36" x14ac:dyDescent="0.25">
      <c r="C2855" t="s">
        <v>36</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834</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835</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35</v>
      </c>
      <c r="E2858">
        <v>0.8</v>
      </c>
      <c r="F2858">
        <v>0.7</v>
      </c>
      <c r="G2858">
        <v>1.7</v>
      </c>
      <c r="H2858">
        <v>1.9</v>
      </c>
      <c r="I2858">
        <v>0.8</v>
      </c>
      <c r="J2858">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x14ac:dyDescent="0.25">
      <c r="C2859" t="s">
        <v>836</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994</v>
      </c>
    </row>
    <row r="2860" spans="3:36" x14ac:dyDescent="0.25">
      <c r="C2860" t="s">
        <v>837</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838</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995</v>
      </c>
    </row>
    <row r="2862" spans="3:36" x14ac:dyDescent="0.25">
      <c r="C2862" t="s">
        <v>48</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982</v>
      </c>
    </row>
    <row r="2864" spans="3:36" x14ac:dyDescent="0.25">
      <c r="C2864" t="s">
        <v>839</v>
      </c>
      <c r="E2864">
        <v>9.9</v>
      </c>
      <c r="F2864">
        <v>10.8</v>
      </c>
      <c r="G2864">
        <v>9.4</v>
      </c>
      <c r="H2864">
        <v>8.6</v>
      </c>
      <c r="I2864">
        <v>10.3</v>
      </c>
      <c r="J2864">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x14ac:dyDescent="0.25">
      <c r="C2865" t="s">
        <v>840</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841</v>
      </c>
      <c r="E2866">
        <v>9.9</v>
      </c>
      <c r="F2866">
        <v>10.8</v>
      </c>
      <c r="G2866">
        <v>9.4</v>
      </c>
      <c r="H2866">
        <v>8.6</v>
      </c>
      <c r="I2866">
        <v>10.3</v>
      </c>
      <c r="J2866">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x14ac:dyDescent="0.25">
      <c r="C2867" t="s">
        <v>842</v>
      </c>
      <c r="E2867">
        <v>9.9</v>
      </c>
      <c r="F2867">
        <v>10.8</v>
      </c>
      <c r="G2867">
        <v>9.4</v>
      </c>
      <c r="H2867">
        <v>8.6</v>
      </c>
      <c r="I2867">
        <v>10.3</v>
      </c>
      <c r="J286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x14ac:dyDescent="0.25">
      <c r="C2868" t="s">
        <v>843</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982</v>
      </c>
    </row>
    <row r="2870" spans="3:36" x14ac:dyDescent="0.25">
      <c r="C2870" t="s">
        <v>997</v>
      </c>
    </row>
    <row r="2871" spans="3:36" x14ac:dyDescent="0.25">
      <c r="C2871" t="s">
        <v>998</v>
      </c>
    </row>
    <row r="2872" spans="3:36" x14ac:dyDescent="0.25">
      <c r="C2872" t="s">
        <v>844</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x14ac:dyDescent="0.25">
      <c r="C2873" t="s">
        <v>845</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999</v>
      </c>
    </row>
    <row r="2874" spans="3:36" x14ac:dyDescent="0.25">
      <c r="C2874" t="s">
        <v>846</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1130</v>
      </c>
    </row>
    <row r="2875" spans="3:36" x14ac:dyDescent="0.25">
      <c r="C2875" t="s">
        <v>847</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825</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x14ac:dyDescent="0.25">
      <c r="C2877" t="s">
        <v>1000</v>
      </c>
    </row>
    <row r="2878" spans="3:36" x14ac:dyDescent="0.25">
      <c r="C2878" t="s">
        <v>848</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x14ac:dyDescent="0.25">
      <c r="C2879" t="s">
        <v>849</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999</v>
      </c>
    </row>
    <row r="2880" spans="3:36" x14ac:dyDescent="0.25">
      <c r="C2880" t="s">
        <v>850</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995</v>
      </c>
    </row>
    <row r="2881" spans="3:36" x14ac:dyDescent="0.25">
      <c r="C2881" t="s">
        <v>851</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825</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x14ac:dyDescent="0.25">
      <c r="C2883" t="s">
        <v>982</v>
      </c>
    </row>
    <row r="2884" spans="3:36" x14ac:dyDescent="0.25">
      <c r="C2884" t="s">
        <v>852</v>
      </c>
      <c r="E2884">
        <v>201.2</v>
      </c>
      <c r="F2884">
        <v>216.4</v>
      </c>
      <c r="G2884">
        <v>167</v>
      </c>
      <c r="H2884">
        <v>206.1</v>
      </c>
      <c r="I2884">
        <v>217.1</v>
      </c>
      <c r="J2884">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x14ac:dyDescent="0.25">
      <c r="C2885" t="s">
        <v>853</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982</v>
      </c>
    </row>
    <row r="2887" spans="3:36" x14ac:dyDescent="0.25">
      <c r="C2887" t="s">
        <v>1002</v>
      </c>
    </row>
    <row r="2888" spans="3:36" x14ac:dyDescent="0.25">
      <c r="C2888" t="s">
        <v>854</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855</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999</v>
      </c>
    </row>
    <row r="2890" spans="3:36" x14ac:dyDescent="0.25">
      <c r="C2890" t="s">
        <v>856</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995</v>
      </c>
    </row>
    <row r="2891" spans="3:36" x14ac:dyDescent="0.25">
      <c r="C2891" t="s">
        <v>857</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825</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982</v>
      </c>
    </row>
    <row r="2894" spans="3:36" x14ac:dyDescent="0.25">
      <c r="C2894" t="s">
        <v>1131</v>
      </c>
    </row>
    <row r="2895" spans="3:36" x14ac:dyDescent="0.25">
      <c r="C2895" t="s">
        <v>1003</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982</v>
      </c>
    </row>
    <row r="2898" spans="1:36" x14ac:dyDescent="0.25">
      <c r="C2898" t="s">
        <v>1004</v>
      </c>
    </row>
    <row r="2899" spans="1:36" x14ac:dyDescent="0.25">
      <c r="C2899" t="s">
        <v>981</v>
      </c>
      <c r="E2899">
        <v>977.41</v>
      </c>
      <c r="F2899">
        <v>861.39700000000005</v>
      </c>
      <c r="G2899">
        <v>924.04200000000003</v>
      </c>
      <c r="H2899">
        <v>1003.672</v>
      </c>
      <c r="I2899">
        <v>1065.547</v>
      </c>
      <c r="J2899">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x14ac:dyDescent="0.25">
      <c r="C2900" t="s">
        <v>816</v>
      </c>
      <c r="E2900">
        <v>1729.05</v>
      </c>
      <c r="F2900">
        <v>1590.758</v>
      </c>
      <c r="G2900">
        <v>1645.4670000000001</v>
      </c>
      <c r="H2900">
        <v>1725.367</v>
      </c>
      <c r="I2900">
        <v>1811.4169999999999</v>
      </c>
      <c r="J2900">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x14ac:dyDescent="0.25">
      <c r="C2901" t="s">
        <v>982</v>
      </c>
    </row>
    <row r="2902" spans="1:36" x14ac:dyDescent="0.25">
      <c r="C2902" t="s">
        <v>983</v>
      </c>
    </row>
    <row r="2903" spans="1:36" x14ac:dyDescent="0.25">
      <c r="A2903" t="s">
        <v>110</v>
      </c>
      <c r="B2903" t="s">
        <v>762</v>
      </c>
      <c r="C2903" t="s">
        <v>48</v>
      </c>
      <c r="E2903">
        <v>166.357</v>
      </c>
      <c r="F2903">
        <v>169.64</v>
      </c>
      <c r="G2903">
        <v>179.34399999999999</v>
      </c>
      <c r="H2903">
        <v>198.74</v>
      </c>
      <c r="I2903">
        <v>209.672</v>
      </c>
      <c r="J2903">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x14ac:dyDescent="0.25">
      <c r="A2904" t="s">
        <v>110</v>
      </c>
      <c r="C2904" t="s">
        <v>817</v>
      </c>
      <c r="E2904">
        <v>71.894999999999996</v>
      </c>
      <c r="F2904">
        <v>63.241999999999997</v>
      </c>
      <c r="G2904">
        <v>70.563999999999993</v>
      </c>
      <c r="H2904">
        <v>77.325000000000003</v>
      </c>
      <c r="I2904">
        <v>79.534000000000006</v>
      </c>
      <c r="J2904">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x14ac:dyDescent="0.25">
      <c r="A2905" t="s">
        <v>110</v>
      </c>
      <c r="C2905" t="s">
        <v>818</v>
      </c>
      <c r="E2905">
        <v>29.303999999999998</v>
      </c>
      <c r="F2905">
        <v>28.387</v>
      </c>
      <c r="G2905">
        <v>25.454999999999998</v>
      </c>
      <c r="H2905">
        <v>23.972000000000001</v>
      </c>
      <c r="I2905">
        <v>31.335999999999999</v>
      </c>
      <c r="J2905">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x14ac:dyDescent="0.25">
      <c r="A2906" t="s">
        <v>110</v>
      </c>
      <c r="B2906" t="s">
        <v>764</v>
      </c>
      <c r="C2906" t="s">
        <v>819</v>
      </c>
      <c r="E2906">
        <v>101.199</v>
      </c>
      <c r="F2906">
        <v>91.629000000000005</v>
      </c>
      <c r="G2906">
        <v>96.019000000000005</v>
      </c>
      <c r="H2906">
        <v>101.297</v>
      </c>
      <c r="I2906">
        <v>110.87</v>
      </c>
      <c r="J2906">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x14ac:dyDescent="0.25">
      <c r="A2907" t="s">
        <v>110</v>
      </c>
      <c r="B2907" t="s">
        <v>763</v>
      </c>
      <c r="C2907" t="s">
        <v>833</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110</v>
      </c>
      <c r="B2908" t="s">
        <v>973</v>
      </c>
      <c r="C2908" t="s">
        <v>57</v>
      </c>
      <c r="E2908">
        <v>5.0000000000000001E-3</v>
      </c>
      <c r="F2908">
        <v>7.0000000000000001E-3</v>
      </c>
      <c r="G2908">
        <v>1.4999999999999999E-2</v>
      </c>
      <c r="H2908">
        <v>1.6E-2</v>
      </c>
      <c r="I2908">
        <v>1.2E-2</v>
      </c>
      <c r="J2908">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x14ac:dyDescent="0.25">
      <c r="A2909" t="s">
        <v>110</v>
      </c>
      <c r="B2909" t="s">
        <v>765</v>
      </c>
      <c r="C2909" t="s">
        <v>820</v>
      </c>
      <c r="E2909">
        <v>2.0619999999999998</v>
      </c>
      <c r="F2909">
        <v>1.621</v>
      </c>
      <c r="G2909">
        <v>1.9279999999999999</v>
      </c>
      <c r="H2909">
        <v>2.1869999999999998</v>
      </c>
      <c r="I2909">
        <v>2.2839999999999998</v>
      </c>
      <c r="J2909">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x14ac:dyDescent="0.25">
      <c r="A2910" t="s">
        <v>110</v>
      </c>
      <c r="B2910" t="s">
        <v>974</v>
      </c>
      <c r="C2910" t="s">
        <v>821</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110</v>
      </c>
      <c r="B2911" t="s">
        <v>1997</v>
      </c>
      <c r="C2911" t="s">
        <v>33</v>
      </c>
      <c r="E2911">
        <v>17.846</v>
      </c>
      <c r="F2911">
        <v>17.184000000000001</v>
      </c>
      <c r="G2911">
        <v>13.394</v>
      </c>
      <c r="H2911">
        <v>13.773</v>
      </c>
      <c r="I2911">
        <v>11.759</v>
      </c>
      <c r="J2911">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x14ac:dyDescent="0.25">
      <c r="A2912" t="s">
        <v>110</v>
      </c>
      <c r="B2912" t="s">
        <v>979</v>
      </c>
      <c r="C2912" t="s">
        <v>822</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110</v>
      </c>
      <c r="B2913" t="s">
        <v>50</v>
      </c>
      <c r="C2913" t="s">
        <v>823</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825</v>
      </c>
      <c r="E2914">
        <v>287.46899999999999</v>
      </c>
      <c r="F2914">
        <v>280.08100000000002</v>
      </c>
      <c r="G2914">
        <v>290.7</v>
      </c>
      <c r="H2914">
        <v>316.01299999999998</v>
      </c>
      <c r="I2914">
        <v>334.59800000000001</v>
      </c>
      <c r="J2914">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x14ac:dyDescent="0.25">
      <c r="C2915" t="s">
        <v>982</v>
      </c>
    </row>
    <row r="2916" spans="1:36" x14ac:dyDescent="0.25">
      <c r="C2916" t="s">
        <v>1005</v>
      </c>
    </row>
    <row r="2917" spans="1:36" x14ac:dyDescent="0.25">
      <c r="C2917" t="s">
        <v>48</v>
      </c>
      <c r="E2917">
        <v>0.17</v>
      </c>
      <c r="F2917">
        <v>0.19700000000000001</v>
      </c>
      <c r="G2917">
        <v>0.19400000000000001</v>
      </c>
      <c r="H2917">
        <v>0.19800000000000001</v>
      </c>
      <c r="I2917">
        <v>0.19700000000000001</v>
      </c>
      <c r="J291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x14ac:dyDescent="0.25">
      <c r="C2918" t="s">
        <v>817</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x14ac:dyDescent="0.25">
      <c r="C2919" t="s">
        <v>818</v>
      </c>
      <c r="E2919">
        <v>0.03</v>
      </c>
      <c r="F2919">
        <v>3.3000000000000002E-2</v>
      </c>
      <c r="G2919">
        <v>2.8000000000000001E-2</v>
      </c>
      <c r="H2919">
        <v>2.4E-2</v>
      </c>
      <c r="I2919">
        <v>2.9000000000000001E-2</v>
      </c>
      <c r="J2919">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x14ac:dyDescent="0.25">
      <c r="C2920" t="s">
        <v>833</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57</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820</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821</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33</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822</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823</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982</v>
      </c>
    </row>
    <row r="2928" spans="1:36" x14ac:dyDescent="0.25">
      <c r="C2928" t="s">
        <v>1012</v>
      </c>
    </row>
    <row r="2929" spans="3:36" x14ac:dyDescent="0.25">
      <c r="C2929" t="s">
        <v>982</v>
      </c>
    </row>
    <row r="2930" spans="3:36" x14ac:dyDescent="0.25">
      <c r="C2930" t="s">
        <v>1013</v>
      </c>
    </row>
    <row r="2931" spans="3:36" x14ac:dyDescent="0.25">
      <c r="C2931" t="s">
        <v>863</v>
      </c>
      <c r="E2931">
        <v>22.385999999999999</v>
      </c>
      <c r="F2931">
        <v>20.895</v>
      </c>
      <c r="G2931">
        <v>21.24</v>
      </c>
      <c r="H2931">
        <v>21.888000000000002</v>
      </c>
      <c r="I2931">
        <v>24.126000000000001</v>
      </c>
      <c r="J2931">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x14ac:dyDescent="0.25">
      <c r="C2932" t="s">
        <v>864</v>
      </c>
      <c r="E2932">
        <v>34.713999999999999</v>
      </c>
      <c r="F2932">
        <v>32.402000000000001</v>
      </c>
      <c r="G2932">
        <v>32.936999999999998</v>
      </c>
      <c r="H2932">
        <v>33.942999999999998</v>
      </c>
      <c r="I2932">
        <v>37.412999999999997</v>
      </c>
      <c r="J2932">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x14ac:dyDescent="0.25">
      <c r="C2933" t="s">
        <v>865</v>
      </c>
      <c r="E2933">
        <v>69.606999999999999</v>
      </c>
      <c r="F2933">
        <v>70.064999999999998</v>
      </c>
      <c r="G2933">
        <v>54.927999999999997</v>
      </c>
      <c r="H2933">
        <v>53.045000000000002</v>
      </c>
      <c r="I2933">
        <v>77.959999999999994</v>
      </c>
      <c r="J2933">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x14ac:dyDescent="0.25">
      <c r="C2934" t="s">
        <v>866</v>
      </c>
      <c r="E2934">
        <v>15.116</v>
      </c>
      <c r="F2934">
        <v>15.718999999999999</v>
      </c>
      <c r="G2934">
        <v>13.324999999999999</v>
      </c>
      <c r="H2934">
        <v>12.162000000000001</v>
      </c>
      <c r="I2934">
        <v>16.202000000000002</v>
      </c>
      <c r="J2934">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x14ac:dyDescent="0.25">
      <c r="C2935" t="s">
        <v>867</v>
      </c>
      <c r="E2935">
        <v>5.6109999999999998</v>
      </c>
      <c r="F2935">
        <v>5.2370000000000001</v>
      </c>
      <c r="G2935">
        <v>5.3230000000000004</v>
      </c>
      <c r="H2935">
        <v>5.4859999999999998</v>
      </c>
      <c r="I2935">
        <v>6.0469999999999997</v>
      </c>
      <c r="J2935">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x14ac:dyDescent="0.25">
      <c r="C2936" t="s">
        <v>868</v>
      </c>
      <c r="E2936">
        <v>2.4119999999999999</v>
      </c>
      <c r="F2936">
        <v>2.427</v>
      </c>
      <c r="G2936">
        <v>1.9039999999999999</v>
      </c>
      <c r="H2936">
        <v>1.8380000000000001</v>
      </c>
      <c r="I2936">
        <v>2.702</v>
      </c>
      <c r="J2936">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x14ac:dyDescent="0.25">
      <c r="C2937" t="s">
        <v>869</v>
      </c>
      <c r="E2937">
        <v>2.2290000000000001</v>
      </c>
      <c r="F2937">
        <v>2.08</v>
      </c>
      <c r="G2937">
        <v>2.1139999999999999</v>
      </c>
      <c r="H2937">
        <v>2.1789999999999998</v>
      </c>
      <c r="I2937">
        <v>2.4020000000000001</v>
      </c>
      <c r="J293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x14ac:dyDescent="0.25">
      <c r="C2938" t="s">
        <v>870</v>
      </c>
      <c r="E2938">
        <v>1.002</v>
      </c>
      <c r="F2938">
        <v>0.90600000000000003</v>
      </c>
      <c r="G2938">
        <v>0.96599999999999997</v>
      </c>
      <c r="H2938">
        <v>0.88600000000000001</v>
      </c>
      <c r="I2938">
        <v>1.0620000000000001</v>
      </c>
      <c r="J2938">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x14ac:dyDescent="0.25">
      <c r="C2939" t="s">
        <v>871</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1014</v>
      </c>
      <c r="E2940">
        <v>0.13100000000000001</v>
      </c>
      <c r="F2940">
        <v>0.13100000000000001</v>
      </c>
      <c r="G2940">
        <v>0.104</v>
      </c>
      <c r="H2940">
        <v>0.1</v>
      </c>
      <c r="I2940">
        <v>0.14699999999999999</v>
      </c>
      <c r="J2940">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x14ac:dyDescent="0.25">
      <c r="C2941" t="s">
        <v>1015</v>
      </c>
      <c r="E2941">
        <v>1.0660000000000001</v>
      </c>
      <c r="F2941">
        <v>0.98599999999999999</v>
      </c>
      <c r="G2941">
        <v>1.014</v>
      </c>
      <c r="H2941">
        <v>1.034</v>
      </c>
      <c r="I2941">
        <v>1.133</v>
      </c>
      <c r="J2941">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x14ac:dyDescent="0.25">
      <c r="C2942" t="s">
        <v>1016</v>
      </c>
      <c r="E2942">
        <v>1.121</v>
      </c>
      <c r="F2942">
        <v>1.127</v>
      </c>
      <c r="G2942">
        <v>0.84399999999999997</v>
      </c>
      <c r="H2942">
        <v>0.79900000000000004</v>
      </c>
      <c r="I2942">
        <v>1.2150000000000001</v>
      </c>
      <c r="J2942">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x14ac:dyDescent="0.25">
      <c r="C2943" t="s">
        <v>872</v>
      </c>
      <c r="E2943">
        <v>155.39500000000001</v>
      </c>
      <c r="F2943">
        <v>151.976</v>
      </c>
      <c r="G2943">
        <v>134.69999999999999</v>
      </c>
      <c r="H2943">
        <v>133.36099999999999</v>
      </c>
      <c r="I2943">
        <v>170.40700000000001</v>
      </c>
      <c r="J2943">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x14ac:dyDescent="0.25">
      <c r="C2944" t="s">
        <v>873</v>
      </c>
      <c r="E2944">
        <v>140.279</v>
      </c>
      <c r="F2944">
        <v>136.25700000000001</v>
      </c>
      <c r="G2944">
        <v>121.375</v>
      </c>
      <c r="H2944">
        <v>121.199</v>
      </c>
      <c r="I2944">
        <v>154.20500000000001</v>
      </c>
      <c r="J2944">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x14ac:dyDescent="0.25">
      <c r="C2945" t="s">
        <v>982</v>
      </c>
    </row>
    <row r="2946" spans="3:36" x14ac:dyDescent="0.25">
      <c r="C2946" t="s">
        <v>984</v>
      </c>
    </row>
    <row r="2947" spans="3:36" x14ac:dyDescent="0.25">
      <c r="C2947" t="s">
        <v>982</v>
      </c>
    </row>
    <row r="2948" spans="3:36" x14ac:dyDescent="0.25">
      <c r="C2948" t="s">
        <v>1017</v>
      </c>
    </row>
    <row r="2949" spans="3:36" x14ac:dyDescent="0.25">
      <c r="C2949" t="s">
        <v>952</v>
      </c>
      <c r="E2949">
        <v>977.41</v>
      </c>
      <c r="F2949">
        <v>861.39700000000005</v>
      </c>
      <c r="G2949">
        <v>924.04200000000003</v>
      </c>
      <c r="H2949">
        <v>1003.672</v>
      </c>
      <c r="I2949">
        <v>1065.547</v>
      </c>
      <c r="J2949">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x14ac:dyDescent="0.25">
      <c r="C2950" t="s">
        <v>953</v>
      </c>
      <c r="E2950">
        <v>977.41</v>
      </c>
      <c r="F2950">
        <v>861.39700000000005</v>
      </c>
      <c r="G2950">
        <v>924.04200000000003</v>
      </c>
      <c r="H2950">
        <v>1003.672</v>
      </c>
      <c r="I2950">
        <v>1065.547</v>
      </c>
      <c r="J2950">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x14ac:dyDescent="0.25">
      <c r="C2951" t="s">
        <v>954</v>
      </c>
      <c r="E2951">
        <v>977.41</v>
      </c>
      <c r="F2951">
        <v>861.39700000000005</v>
      </c>
      <c r="G2951">
        <v>924.04200000000003</v>
      </c>
      <c r="H2951">
        <v>1003.672</v>
      </c>
      <c r="I2951">
        <v>1065.547</v>
      </c>
      <c r="J2951">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x14ac:dyDescent="0.25">
      <c r="C2952" t="s">
        <v>955</v>
      </c>
      <c r="E2952">
        <v>977.41</v>
      </c>
      <c r="F2952">
        <v>861.39700000000005</v>
      </c>
      <c r="G2952">
        <v>924.04200000000003</v>
      </c>
      <c r="H2952">
        <v>1003.672</v>
      </c>
      <c r="I2952">
        <v>1065.547</v>
      </c>
      <c r="J2952">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x14ac:dyDescent="0.25">
      <c r="C2953" t="s">
        <v>956</v>
      </c>
      <c r="E2953">
        <v>977.41</v>
      </c>
      <c r="F2953">
        <v>861.39700000000005</v>
      </c>
      <c r="G2953">
        <v>924.04200000000003</v>
      </c>
      <c r="H2953">
        <v>1003.672</v>
      </c>
      <c r="I2953">
        <v>1065.547</v>
      </c>
      <c r="J2953">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x14ac:dyDescent="0.25">
      <c r="C2954" t="s">
        <v>1118</v>
      </c>
      <c r="E2954">
        <v>977.41</v>
      </c>
      <c r="F2954">
        <v>861.39700000000005</v>
      </c>
      <c r="G2954">
        <v>924.04200000000003</v>
      </c>
      <c r="H2954">
        <v>1003.672</v>
      </c>
      <c r="I2954">
        <v>1065.547</v>
      </c>
      <c r="J2954">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x14ac:dyDescent="0.25">
      <c r="C2955" t="s">
        <v>982</v>
      </c>
    </row>
    <row r="2956" spans="3:36" x14ac:dyDescent="0.25">
      <c r="C2956" t="s">
        <v>985</v>
      </c>
    </row>
    <row r="2957" spans="3:36" x14ac:dyDescent="0.25">
      <c r="C2957" t="s">
        <v>1119</v>
      </c>
    </row>
    <row r="2958" spans="3:36" x14ac:dyDescent="0.25">
      <c r="C2958" t="s">
        <v>63</v>
      </c>
      <c r="E2958">
        <v>16.329000000000001</v>
      </c>
      <c r="F2958">
        <v>14.522</v>
      </c>
      <c r="G2958">
        <v>15.417</v>
      </c>
      <c r="H2958">
        <v>16.986999999999998</v>
      </c>
      <c r="I2958">
        <v>18.170000000000002</v>
      </c>
      <c r="J2958">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x14ac:dyDescent="0.25">
      <c r="C2959" t="s">
        <v>827</v>
      </c>
      <c r="E2959">
        <v>65.525000000000006</v>
      </c>
      <c r="F2959">
        <v>57.625</v>
      </c>
      <c r="G2959">
        <v>64.334000000000003</v>
      </c>
      <c r="H2959">
        <v>70.509</v>
      </c>
      <c r="I2959">
        <v>72.484999999999999</v>
      </c>
      <c r="J2959">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x14ac:dyDescent="0.25">
      <c r="C2960" t="s">
        <v>831</v>
      </c>
      <c r="E2960">
        <v>6.2359999999999998</v>
      </c>
      <c r="F2960">
        <v>5.4989999999999997</v>
      </c>
      <c r="G2960">
        <v>5.8970000000000002</v>
      </c>
      <c r="H2960">
        <v>6.3869999999999996</v>
      </c>
      <c r="I2960">
        <v>6.7949999999999999</v>
      </c>
      <c r="J2960">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x14ac:dyDescent="0.25">
      <c r="C2961" t="s">
        <v>1120</v>
      </c>
    </row>
    <row r="2962" spans="3:36" x14ac:dyDescent="0.25">
      <c r="C2962" t="s">
        <v>63</v>
      </c>
      <c r="E2962">
        <v>11.23</v>
      </c>
      <c r="F2962">
        <v>9.9870000000000001</v>
      </c>
      <c r="G2962">
        <v>10.603</v>
      </c>
      <c r="H2962">
        <v>11.683</v>
      </c>
      <c r="I2962">
        <v>12.496</v>
      </c>
      <c r="J2962">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x14ac:dyDescent="0.25">
      <c r="C2963" t="s">
        <v>827</v>
      </c>
      <c r="E2963">
        <v>2.08</v>
      </c>
      <c r="F2963">
        <v>1.829</v>
      </c>
      <c r="G2963">
        <v>2.0430000000000001</v>
      </c>
      <c r="H2963">
        <v>2.2389999999999999</v>
      </c>
      <c r="I2963">
        <v>2.3010000000000002</v>
      </c>
      <c r="J2963">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x14ac:dyDescent="0.25">
      <c r="C2964" t="s">
        <v>1121</v>
      </c>
    </row>
    <row r="2965" spans="3:36" x14ac:dyDescent="0.25">
      <c r="C2965" t="s">
        <v>63</v>
      </c>
      <c r="E2965">
        <v>76.551000000000002</v>
      </c>
      <c r="F2965">
        <v>68.078999999999994</v>
      </c>
      <c r="G2965">
        <v>72.274000000000001</v>
      </c>
      <c r="H2965">
        <v>79.64</v>
      </c>
      <c r="I2965">
        <v>85.186000000000007</v>
      </c>
      <c r="J2965">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x14ac:dyDescent="0.25">
      <c r="C2966" t="s">
        <v>827</v>
      </c>
      <c r="E2966">
        <v>1.0409999999999999</v>
      </c>
      <c r="F2966">
        <v>0.91500000000000004</v>
      </c>
      <c r="G2966">
        <v>1.022</v>
      </c>
      <c r="H2966">
        <v>1.121</v>
      </c>
      <c r="I2966">
        <v>1.1519999999999999</v>
      </c>
      <c r="J2966">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x14ac:dyDescent="0.25">
      <c r="C2967" t="s">
        <v>828</v>
      </c>
      <c r="E2967">
        <v>1.968</v>
      </c>
      <c r="F2967">
        <v>1.5469999999999999</v>
      </c>
      <c r="G2967">
        <v>1.84</v>
      </c>
      <c r="H2967">
        <v>2.0939999999999999</v>
      </c>
      <c r="I2967">
        <v>2.1890000000000001</v>
      </c>
      <c r="J296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x14ac:dyDescent="0.25">
      <c r="C2968" t="s">
        <v>1122</v>
      </c>
    </row>
    <row r="2969" spans="3:36" x14ac:dyDescent="0.25">
      <c r="C2969" t="s">
        <v>63</v>
      </c>
      <c r="E2969">
        <v>1.02</v>
      </c>
      <c r="F2969">
        <v>0.90700000000000003</v>
      </c>
      <c r="G2969">
        <v>0.96299999999999997</v>
      </c>
      <c r="H2969">
        <v>1.0609999999999999</v>
      </c>
      <c r="I2969">
        <v>1.135</v>
      </c>
      <c r="J2969">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x14ac:dyDescent="0.25">
      <c r="C2970" t="s">
        <v>1123</v>
      </c>
    </row>
    <row r="2971" spans="3:36" x14ac:dyDescent="0.25">
      <c r="C2971" t="s">
        <v>63</v>
      </c>
      <c r="E2971">
        <v>7.1420000000000003</v>
      </c>
      <c r="F2971">
        <v>6.3520000000000003</v>
      </c>
      <c r="G2971">
        <v>6.7430000000000003</v>
      </c>
      <c r="H2971">
        <v>7.43</v>
      </c>
      <c r="I2971">
        <v>7.9480000000000004</v>
      </c>
      <c r="J2971">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x14ac:dyDescent="0.25">
      <c r="C2972" t="s">
        <v>827</v>
      </c>
      <c r="E2972">
        <v>3.1179999999999999</v>
      </c>
      <c r="F2972">
        <v>2.742</v>
      </c>
      <c r="G2972">
        <v>3.0609999999999999</v>
      </c>
      <c r="H2972">
        <v>3.355</v>
      </c>
      <c r="I2972">
        <v>3.4489999999999998</v>
      </c>
      <c r="J2972">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x14ac:dyDescent="0.25">
      <c r="C2973" t="s">
        <v>828</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x14ac:dyDescent="0.25">
      <c r="C2974" t="s">
        <v>1124</v>
      </c>
    </row>
    <row r="2975" spans="3:36" x14ac:dyDescent="0.25">
      <c r="C2975" t="s">
        <v>830</v>
      </c>
      <c r="E2975">
        <v>17.846</v>
      </c>
      <c r="F2975">
        <v>17.184000000000001</v>
      </c>
      <c r="G2975">
        <v>13.394</v>
      </c>
      <c r="H2975">
        <v>13.773</v>
      </c>
      <c r="I2975">
        <v>11.759</v>
      </c>
      <c r="J2975">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x14ac:dyDescent="0.25">
      <c r="C2976" t="s">
        <v>989</v>
      </c>
    </row>
    <row r="2977" spans="3:36" x14ac:dyDescent="0.25">
      <c r="C2977" t="s">
        <v>63</v>
      </c>
      <c r="E2977">
        <v>112.273</v>
      </c>
      <c r="F2977">
        <v>99.846999999999994</v>
      </c>
      <c r="G2977">
        <v>106</v>
      </c>
      <c r="H2977">
        <v>116.801</v>
      </c>
      <c r="I2977">
        <v>124.935</v>
      </c>
      <c r="J297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x14ac:dyDescent="0.25">
      <c r="C2978" t="s">
        <v>827</v>
      </c>
      <c r="E2978">
        <v>71.763999999999996</v>
      </c>
      <c r="F2978">
        <v>63.112000000000002</v>
      </c>
      <c r="G2978">
        <v>70.459999999999994</v>
      </c>
      <c r="H2978">
        <v>77.224999999999994</v>
      </c>
      <c r="I2978">
        <v>79.387</v>
      </c>
      <c r="J2978">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x14ac:dyDescent="0.25">
      <c r="C2979" t="s">
        <v>831</v>
      </c>
      <c r="E2979">
        <v>6.2359999999999998</v>
      </c>
      <c r="F2979">
        <v>5.4989999999999997</v>
      </c>
      <c r="G2979">
        <v>5.8970000000000002</v>
      </c>
      <c r="H2979">
        <v>6.3869999999999996</v>
      </c>
      <c r="I2979">
        <v>6.7949999999999999</v>
      </c>
      <c r="J2979">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x14ac:dyDescent="0.25">
      <c r="C2980" t="s">
        <v>828</v>
      </c>
      <c r="E2980">
        <v>2.0619999999999998</v>
      </c>
      <c r="F2980">
        <v>1.621</v>
      </c>
      <c r="G2980">
        <v>1.9279999999999999</v>
      </c>
      <c r="H2980">
        <v>2.1869999999999998</v>
      </c>
      <c r="I2980">
        <v>2.2839999999999998</v>
      </c>
      <c r="J2980">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x14ac:dyDescent="0.25">
      <c r="C2981" t="s">
        <v>830</v>
      </c>
      <c r="E2981">
        <v>17.846</v>
      </c>
      <c r="F2981">
        <v>17.184000000000001</v>
      </c>
      <c r="G2981">
        <v>13.394</v>
      </c>
      <c r="H2981">
        <v>13.773</v>
      </c>
      <c r="I2981">
        <v>11.759</v>
      </c>
      <c r="J2981">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x14ac:dyDescent="0.25">
      <c r="C2982" t="s">
        <v>825</v>
      </c>
      <c r="E2982">
        <v>210.18100000000001</v>
      </c>
      <c r="F2982">
        <v>187.262</v>
      </c>
      <c r="G2982">
        <v>197.678</v>
      </c>
      <c r="H2982">
        <v>216.374</v>
      </c>
      <c r="I2982">
        <v>225.16</v>
      </c>
      <c r="J2982">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x14ac:dyDescent="0.25">
      <c r="C2983" t="s">
        <v>982</v>
      </c>
    </row>
    <row r="2984" spans="3:36" x14ac:dyDescent="0.25">
      <c r="C2984" t="s">
        <v>990</v>
      </c>
    </row>
    <row r="2985" spans="3:36" x14ac:dyDescent="0.25">
      <c r="C2985" t="s">
        <v>982</v>
      </c>
    </row>
    <row r="2986" spans="3:36" x14ac:dyDescent="0.25">
      <c r="C2986" t="s">
        <v>991</v>
      </c>
    </row>
    <row r="2987" spans="3:36" x14ac:dyDescent="0.25">
      <c r="C2987" t="s">
        <v>48</v>
      </c>
      <c r="E2987">
        <v>1.2</v>
      </c>
      <c r="F2987">
        <v>1</v>
      </c>
      <c r="G2987">
        <v>3</v>
      </c>
      <c r="H2987">
        <v>3.8</v>
      </c>
      <c r="I2987">
        <v>1.4</v>
      </c>
      <c r="J298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x14ac:dyDescent="0.25">
      <c r="C2988" t="s">
        <v>818</v>
      </c>
      <c r="E2988">
        <v>29.3</v>
      </c>
      <c r="F2988">
        <v>28.4</v>
      </c>
      <c r="G2988">
        <v>25.5</v>
      </c>
      <c r="H2988">
        <v>24</v>
      </c>
      <c r="I2988">
        <v>31.3</v>
      </c>
      <c r="J2988">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x14ac:dyDescent="0.25">
      <c r="C2989" t="s">
        <v>833</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57</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820</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821</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35</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33</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825</v>
      </c>
      <c r="E2995">
        <v>30.5</v>
      </c>
      <c r="F2995">
        <v>29.4</v>
      </c>
      <c r="G2995">
        <v>28.4</v>
      </c>
      <c r="H2995">
        <v>27.7</v>
      </c>
      <c r="I2995">
        <v>32.700000000000003</v>
      </c>
      <c r="J2995">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x14ac:dyDescent="0.25">
      <c r="C2996" t="s">
        <v>982</v>
      </c>
    </row>
    <row r="2997" spans="3:36" x14ac:dyDescent="0.25">
      <c r="C2997" t="s">
        <v>982</v>
      </c>
    </row>
    <row r="2998" spans="3:36" x14ac:dyDescent="0.25">
      <c r="C2998" t="s">
        <v>992</v>
      </c>
    </row>
    <row r="2999" spans="3:36" x14ac:dyDescent="0.25">
      <c r="C2999" t="s">
        <v>46</v>
      </c>
      <c r="E2999">
        <v>6</v>
      </c>
      <c r="F2999">
        <v>6</v>
      </c>
      <c r="G2999">
        <v>5.0999999999999996</v>
      </c>
      <c r="H2999">
        <v>4.8</v>
      </c>
      <c r="I2999">
        <v>6.5</v>
      </c>
      <c r="J2999">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x14ac:dyDescent="0.25">
      <c r="C3000" t="s">
        <v>47</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993</v>
      </c>
    </row>
    <row r="3001" spans="3:36" x14ac:dyDescent="0.25">
      <c r="C3001" t="s">
        <v>36</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834</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835</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35</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836</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994</v>
      </c>
    </row>
    <row r="3006" spans="3:36" x14ac:dyDescent="0.25">
      <c r="C3006" t="s">
        <v>837</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838</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995</v>
      </c>
    </row>
    <row r="3008" spans="3:36" x14ac:dyDescent="0.25">
      <c r="C3008" t="s">
        <v>48</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996</v>
      </c>
    </row>
    <row r="3010" spans="3:36" x14ac:dyDescent="0.25">
      <c r="C3010" t="s">
        <v>46</v>
      </c>
      <c r="E3010">
        <v>17.899999999999999</v>
      </c>
      <c r="F3010">
        <v>18.100000000000001</v>
      </c>
      <c r="G3010">
        <v>15.3</v>
      </c>
      <c r="H3010">
        <v>14.4</v>
      </c>
      <c r="I3010">
        <v>19.5</v>
      </c>
      <c r="J3010">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x14ac:dyDescent="0.25">
      <c r="C3011" t="s">
        <v>47</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993</v>
      </c>
    </row>
    <row r="3012" spans="3:36" x14ac:dyDescent="0.25">
      <c r="C3012" t="s">
        <v>36</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834</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835</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35</v>
      </c>
      <c r="E3015">
        <v>0.7</v>
      </c>
      <c r="F3015">
        <v>0.6</v>
      </c>
      <c r="G3015">
        <v>1.6</v>
      </c>
      <c r="H3015">
        <v>2.1</v>
      </c>
      <c r="I3015">
        <v>0.8</v>
      </c>
      <c r="J3015">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x14ac:dyDescent="0.25">
      <c r="C3016" t="s">
        <v>836</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994</v>
      </c>
    </row>
    <row r="3017" spans="3:36" x14ac:dyDescent="0.25">
      <c r="C3017" t="s">
        <v>837</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838</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995</v>
      </c>
    </row>
    <row r="3019" spans="3:36" x14ac:dyDescent="0.25">
      <c r="C3019" t="s">
        <v>48</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982</v>
      </c>
    </row>
    <row r="3021" spans="3:36" x14ac:dyDescent="0.25">
      <c r="C3021" t="s">
        <v>839</v>
      </c>
      <c r="E3021">
        <v>21.4</v>
      </c>
      <c r="F3021">
        <v>21.2</v>
      </c>
      <c r="G3021">
        <v>19.2</v>
      </c>
      <c r="H3021">
        <v>18.5</v>
      </c>
      <c r="I3021">
        <v>23</v>
      </c>
      <c r="J3021">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x14ac:dyDescent="0.25">
      <c r="C3022" t="s">
        <v>840</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841</v>
      </c>
      <c r="E3023">
        <v>19.899999999999999</v>
      </c>
      <c r="F3023">
        <v>20.5</v>
      </c>
      <c r="G3023">
        <v>18.5</v>
      </c>
      <c r="H3023">
        <v>18.100000000000001</v>
      </c>
      <c r="I3023">
        <v>22.2</v>
      </c>
      <c r="J3023">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x14ac:dyDescent="0.25">
      <c r="C3024" t="s">
        <v>842</v>
      </c>
      <c r="E3024">
        <v>19.899999999999999</v>
      </c>
      <c r="F3024">
        <v>20.5</v>
      </c>
      <c r="G3024">
        <v>18.5</v>
      </c>
      <c r="H3024">
        <v>18.100000000000001</v>
      </c>
      <c r="I3024">
        <v>22.2</v>
      </c>
      <c r="J3024">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x14ac:dyDescent="0.25">
      <c r="C3025" t="s">
        <v>843</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982</v>
      </c>
    </row>
    <row r="3027" spans="3:36" x14ac:dyDescent="0.25">
      <c r="C3027" t="s">
        <v>997</v>
      </c>
    </row>
    <row r="3028" spans="3:36" x14ac:dyDescent="0.25">
      <c r="C3028" t="s">
        <v>998</v>
      </c>
    </row>
    <row r="3029" spans="3:36" x14ac:dyDescent="0.25">
      <c r="C3029" t="s">
        <v>844</v>
      </c>
      <c r="E3029">
        <v>62.1</v>
      </c>
      <c r="F3029">
        <v>77.400000000000006</v>
      </c>
      <c r="G3029">
        <v>38.9</v>
      </c>
      <c r="H3029">
        <v>38.9</v>
      </c>
      <c r="I3029">
        <v>38.9</v>
      </c>
      <c r="J3029">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x14ac:dyDescent="0.25">
      <c r="C3030" t="s">
        <v>845</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999</v>
      </c>
    </row>
    <row r="3031" spans="3:36" x14ac:dyDescent="0.25">
      <c r="C3031" t="s">
        <v>846</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1132</v>
      </c>
    </row>
    <row r="3032" spans="3:36" x14ac:dyDescent="0.25">
      <c r="C3032" t="s">
        <v>847</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825</v>
      </c>
      <c r="E3033">
        <v>80.3</v>
      </c>
      <c r="F3033">
        <v>98.6</v>
      </c>
      <c r="G3033">
        <v>60.9</v>
      </c>
      <c r="H3033">
        <v>69.400000000000006</v>
      </c>
      <c r="I3033">
        <v>70.5</v>
      </c>
      <c r="J3033">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x14ac:dyDescent="0.25">
      <c r="C3034" t="s">
        <v>1000</v>
      </c>
    </row>
    <row r="3035" spans="3:36" x14ac:dyDescent="0.25">
      <c r="C3035" t="s">
        <v>848</v>
      </c>
      <c r="E3035">
        <v>213.3</v>
      </c>
      <c r="F3035">
        <v>162.69999999999999</v>
      </c>
      <c r="G3035">
        <v>179.2</v>
      </c>
      <c r="H3035">
        <v>141.80000000000001</v>
      </c>
      <c r="I3035">
        <v>188.7</v>
      </c>
      <c r="J3035">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x14ac:dyDescent="0.25">
      <c r="C3036" t="s">
        <v>849</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999</v>
      </c>
    </row>
    <row r="3037" spans="3:36" x14ac:dyDescent="0.25">
      <c r="C3037" t="s">
        <v>850</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1133</v>
      </c>
    </row>
    <row r="3038" spans="3:36" x14ac:dyDescent="0.25">
      <c r="C3038" t="s">
        <v>851</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825</v>
      </c>
      <c r="E3039">
        <v>258.5</v>
      </c>
      <c r="F3039">
        <v>210.8</v>
      </c>
      <c r="G3039">
        <v>228.1</v>
      </c>
      <c r="H3039">
        <v>190.9</v>
      </c>
      <c r="I3039">
        <v>242.4</v>
      </c>
      <c r="J3039">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x14ac:dyDescent="0.25">
      <c r="C3040" t="s">
        <v>982</v>
      </c>
    </row>
    <row r="3041" spans="3:36" x14ac:dyDescent="0.25">
      <c r="C3041" t="s">
        <v>852</v>
      </c>
      <c r="E3041">
        <v>293.39999999999998</v>
      </c>
      <c r="F3041">
        <v>278.7</v>
      </c>
      <c r="G3041">
        <v>381.7</v>
      </c>
      <c r="H3041">
        <v>234.5</v>
      </c>
      <c r="I3041">
        <v>324.39999999999998</v>
      </c>
      <c r="J3041">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x14ac:dyDescent="0.25">
      <c r="C3042" t="s">
        <v>853</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x14ac:dyDescent="0.25">
      <c r="C3043" t="s">
        <v>982</v>
      </c>
    </row>
    <row r="3044" spans="3:36" x14ac:dyDescent="0.25">
      <c r="C3044" t="s">
        <v>1002</v>
      </c>
    </row>
    <row r="3045" spans="3:36" x14ac:dyDescent="0.25">
      <c r="C3045" t="s">
        <v>854</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x14ac:dyDescent="0.25">
      <c r="C3046" t="s">
        <v>855</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999</v>
      </c>
    </row>
    <row r="3047" spans="3:36" x14ac:dyDescent="0.25">
      <c r="C3047" t="s">
        <v>856</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1134</v>
      </c>
    </row>
    <row r="3048" spans="3:36" x14ac:dyDescent="0.25">
      <c r="C3048" t="s">
        <v>857</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825</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x14ac:dyDescent="0.25">
      <c r="C3050" t="s">
        <v>982</v>
      </c>
    </row>
    <row r="3051" spans="3:36" x14ac:dyDescent="0.25">
      <c r="C3051" t="s">
        <v>1135</v>
      </c>
    </row>
    <row r="3052" spans="3:36" x14ac:dyDescent="0.25">
      <c r="C3052" t="s">
        <v>1003</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982</v>
      </c>
    </row>
    <row r="3055" spans="3:36" x14ac:dyDescent="0.25">
      <c r="C3055" t="s">
        <v>1004</v>
      </c>
    </row>
    <row r="3056" spans="3:36" x14ac:dyDescent="0.25">
      <c r="C3056" t="s">
        <v>981</v>
      </c>
      <c r="E3056">
        <v>121.04600000000001</v>
      </c>
      <c r="F3056">
        <v>116.245</v>
      </c>
      <c r="G3056">
        <v>120.226</v>
      </c>
      <c r="H3056">
        <v>114.65</v>
      </c>
      <c r="I3056">
        <v>115.66200000000001</v>
      </c>
      <c r="J3056">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x14ac:dyDescent="0.25">
      <c r="C3057" t="s">
        <v>816</v>
      </c>
      <c r="E3057">
        <v>402.71699999999998</v>
      </c>
      <c r="F3057">
        <v>384.09199999999998</v>
      </c>
      <c r="G3057">
        <v>392.28300000000002</v>
      </c>
      <c r="H3057">
        <v>403.30799999999999</v>
      </c>
      <c r="I3057">
        <v>406.41399999999999</v>
      </c>
      <c r="J305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x14ac:dyDescent="0.25">
      <c r="C3058" t="s">
        <v>982</v>
      </c>
    </row>
    <row r="3059" spans="1:36" x14ac:dyDescent="0.25">
      <c r="C3059" t="s">
        <v>983</v>
      </c>
    </row>
    <row r="3060" spans="1:36" x14ac:dyDescent="0.25">
      <c r="A3060" s="94" t="s">
        <v>108</v>
      </c>
      <c r="B3060" t="s">
        <v>762</v>
      </c>
      <c r="C3060" t="s">
        <v>48</v>
      </c>
      <c r="E3060">
        <v>36.061999999999998</v>
      </c>
      <c r="F3060">
        <v>32.07</v>
      </c>
      <c r="G3060">
        <v>33.180999999999997</v>
      </c>
      <c r="H3060">
        <v>32.039000000000001</v>
      </c>
      <c r="I3060">
        <v>32.476999999999997</v>
      </c>
      <c r="J3060">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x14ac:dyDescent="0.25">
      <c r="A3061" s="94" t="s">
        <v>108</v>
      </c>
      <c r="C3061" t="s">
        <v>817</v>
      </c>
      <c r="E3061">
        <v>20.446999999999999</v>
      </c>
      <c r="F3061">
        <v>19.617000000000001</v>
      </c>
      <c r="G3061">
        <v>20.995000000000001</v>
      </c>
      <c r="H3061">
        <v>20.123999999999999</v>
      </c>
      <c r="I3061">
        <v>19.68</v>
      </c>
      <c r="J3061">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x14ac:dyDescent="0.25">
      <c r="A3062" s="94" t="s">
        <v>108</v>
      </c>
      <c r="C3062" t="s">
        <v>818</v>
      </c>
      <c r="E3062">
        <v>6.742</v>
      </c>
      <c r="F3062">
        <v>7.0940000000000003</v>
      </c>
      <c r="G3062">
        <v>6.5990000000000002</v>
      </c>
      <c r="H3062">
        <v>5.98</v>
      </c>
      <c r="I3062">
        <v>6.8390000000000004</v>
      </c>
      <c r="J3062">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x14ac:dyDescent="0.25">
      <c r="A3063" s="94" t="s">
        <v>108</v>
      </c>
      <c r="B3063" t="s">
        <v>764</v>
      </c>
      <c r="C3063" t="s">
        <v>819</v>
      </c>
      <c r="E3063">
        <v>27.187999999999999</v>
      </c>
      <c r="F3063">
        <v>26.710999999999999</v>
      </c>
      <c r="G3063">
        <v>27.593</v>
      </c>
      <c r="H3063">
        <v>26.103999999999999</v>
      </c>
      <c r="I3063">
        <v>26.518000000000001</v>
      </c>
      <c r="J3063">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x14ac:dyDescent="0.25">
      <c r="A3064" s="94" t="s">
        <v>108</v>
      </c>
      <c r="B3064" t="s">
        <v>763</v>
      </c>
      <c r="C3064" t="s">
        <v>833</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94" t="s">
        <v>108</v>
      </c>
      <c r="B3065" t="s">
        <v>973</v>
      </c>
      <c r="C3065" t="s">
        <v>57</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94" t="s">
        <v>108</v>
      </c>
      <c r="B3066" t="s">
        <v>765</v>
      </c>
      <c r="C3066" t="s">
        <v>820</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94" t="s">
        <v>108</v>
      </c>
      <c r="B3067" t="s">
        <v>974</v>
      </c>
      <c r="C3067" t="s">
        <v>821</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x14ac:dyDescent="0.25">
      <c r="A3068" s="94" t="s">
        <v>108</v>
      </c>
      <c r="B3068" t="s">
        <v>765</v>
      </c>
      <c r="C3068" t="s">
        <v>35</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94" t="s">
        <v>108</v>
      </c>
      <c r="B3069" t="s">
        <v>1997</v>
      </c>
      <c r="C3069" t="s">
        <v>33</v>
      </c>
      <c r="E3069">
        <v>4.3330000000000002</v>
      </c>
      <c r="F3069">
        <v>4.548</v>
      </c>
      <c r="G3069">
        <v>3.4159999999999999</v>
      </c>
      <c r="H3069">
        <v>3.0750000000000002</v>
      </c>
      <c r="I3069">
        <v>2.4860000000000002</v>
      </c>
      <c r="J3069">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x14ac:dyDescent="0.25">
      <c r="A3070" s="94" t="s">
        <v>108</v>
      </c>
      <c r="B3070" t="s">
        <v>979</v>
      </c>
      <c r="C3070" t="s">
        <v>822</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94" t="s">
        <v>108</v>
      </c>
      <c r="B3071" t="s">
        <v>50</v>
      </c>
      <c r="C3071" t="s">
        <v>823</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825</v>
      </c>
      <c r="E3072">
        <v>67.688999999999993</v>
      </c>
      <c r="F3072">
        <v>63.411999999999999</v>
      </c>
      <c r="G3072">
        <v>64.266000000000005</v>
      </c>
      <c r="H3072">
        <v>61.350999999999999</v>
      </c>
      <c r="I3072">
        <v>61.603999999999999</v>
      </c>
      <c r="J3072">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x14ac:dyDescent="0.25">
      <c r="C3073" t="s">
        <v>982</v>
      </c>
    </row>
    <row r="3074" spans="3:36" x14ac:dyDescent="0.25">
      <c r="C3074" t="s">
        <v>1005</v>
      </c>
    </row>
    <row r="3075" spans="3:36" x14ac:dyDescent="0.25">
      <c r="C3075" t="s">
        <v>48</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817</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x14ac:dyDescent="0.25">
      <c r="C3077" t="s">
        <v>818</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x14ac:dyDescent="0.25">
      <c r="C3078" t="s">
        <v>833</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57</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820</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821</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35</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33</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822</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823</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982</v>
      </c>
    </row>
    <row r="3087" spans="3:36" x14ac:dyDescent="0.25">
      <c r="C3087" t="s">
        <v>1012</v>
      </c>
    </row>
    <row r="3088" spans="3:36" x14ac:dyDescent="0.25">
      <c r="C3088" t="s">
        <v>982</v>
      </c>
    </row>
    <row r="3089" spans="3:36" x14ac:dyDescent="0.25">
      <c r="C3089" t="s">
        <v>1013</v>
      </c>
    </row>
    <row r="3090" spans="3:36" x14ac:dyDescent="0.25">
      <c r="C3090" t="s">
        <v>863</v>
      </c>
      <c r="E3090">
        <v>3.3140000000000001</v>
      </c>
      <c r="F3090">
        <v>3.26</v>
      </c>
      <c r="G3090">
        <v>3.2509999999999999</v>
      </c>
      <c r="H3090">
        <v>3.1760000000000002</v>
      </c>
      <c r="I3090">
        <v>3.3420000000000001</v>
      </c>
      <c r="J3090">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x14ac:dyDescent="0.25">
      <c r="C3091" t="s">
        <v>864</v>
      </c>
      <c r="E3091">
        <v>7.7439999999999998</v>
      </c>
      <c r="F3091">
        <v>7.6180000000000003</v>
      </c>
      <c r="G3091">
        <v>7.5979999999999999</v>
      </c>
      <c r="H3091">
        <v>7.4219999999999997</v>
      </c>
      <c r="I3091">
        <v>7.8090000000000002</v>
      </c>
      <c r="J3091">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x14ac:dyDescent="0.25">
      <c r="C3092" t="s">
        <v>865</v>
      </c>
      <c r="E3092">
        <v>10.641999999999999</v>
      </c>
      <c r="F3092">
        <v>11.273999999999999</v>
      </c>
      <c r="G3092">
        <v>8.6739999999999995</v>
      </c>
      <c r="H3092">
        <v>7.9370000000000003</v>
      </c>
      <c r="I3092">
        <v>11.135</v>
      </c>
      <c r="J3092">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x14ac:dyDescent="0.25">
      <c r="C3093" t="s">
        <v>866</v>
      </c>
      <c r="E3093">
        <v>3.444</v>
      </c>
      <c r="F3093">
        <v>3.77</v>
      </c>
      <c r="G3093">
        <v>3.137</v>
      </c>
      <c r="H3093">
        <v>2.7130000000000001</v>
      </c>
      <c r="I3093">
        <v>3.45</v>
      </c>
      <c r="J3093">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x14ac:dyDescent="0.25">
      <c r="C3094" t="s">
        <v>867</v>
      </c>
      <c r="E3094">
        <v>1.105</v>
      </c>
      <c r="F3094">
        <v>1.087</v>
      </c>
      <c r="G3094">
        <v>1.085</v>
      </c>
      <c r="H3094">
        <v>1.0589999999999999</v>
      </c>
      <c r="I3094">
        <v>1.115</v>
      </c>
      <c r="J3094">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x14ac:dyDescent="0.25">
      <c r="C3095" t="s">
        <v>868</v>
      </c>
      <c r="E3095">
        <v>1.1830000000000001</v>
      </c>
      <c r="F3095">
        <v>1.2529999999999999</v>
      </c>
      <c r="G3095">
        <v>0.96499999999999997</v>
      </c>
      <c r="H3095">
        <v>0.88300000000000001</v>
      </c>
      <c r="I3095">
        <v>1.238</v>
      </c>
      <c r="J3095">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x14ac:dyDescent="0.25">
      <c r="C3096" t="s">
        <v>869</v>
      </c>
      <c r="E3096">
        <v>0.11</v>
      </c>
      <c r="F3096">
        <v>0.109</v>
      </c>
      <c r="G3096">
        <v>0.108</v>
      </c>
      <c r="H3096">
        <v>0.106</v>
      </c>
      <c r="I3096">
        <v>0.111</v>
      </c>
      <c r="J3096">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x14ac:dyDescent="0.25">
      <c r="C3097" t="s">
        <v>870</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871</v>
      </c>
      <c r="E3098">
        <v>1.1910000000000001</v>
      </c>
      <c r="F3098">
        <v>1.03</v>
      </c>
      <c r="G3098">
        <v>0.72399999999999998</v>
      </c>
      <c r="H3098">
        <v>1.204</v>
      </c>
      <c r="I3098">
        <v>1.377</v>
      </c>
      <c r="J3098">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x14ac:dyDescent="0.25">
      <c r="C3099" t="s">
        <v>1014</v>
      </c>
      <c r="E3099">
        <v>0.129</v>
      </c>
      <c r="F3099">
        <v>0.13600000000000001</v>
      </c>
      <c r="G3099">
        <v>0.106</v>
      </c>
      <c r="H3099">
        <v>9.7000000000000003E-2</v>
      </c>
      <c r="I3099">
        <v>0.13500000000000001</v>
      </c>
      <c r="J3099">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x14ac:dyDescent="0.25">
      <c r="C3100" t="s">
        <v>1015</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1016</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872</v>
      </c>
      <c r="E3102">
        <v>28.863</v>
      </c>
      <c r="F3102">
        <v>29.538</v>
      </c>
      <c r="G3102">
        <v>25.646999999999998</v>
      </c>
      <c r="H3102">
        <v>24.597000000000001</v>
      </c>
      <c r="I3102">
        <v>29.713000000000001</v>
      </c>
      <c r="J3102">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x14ac:dyDescent="0.25">
      <c r="C3103" t="s">
        <v>873</v>
      </c>
      <c r="E3103">
        <v>25.419</v>
      </c>
      <c r="F3103">
        <v>25.768000000000001</v>
      </c>
      <c r="G3103">
        <v>22.51</v>
      </c>
      <c r="H3103">
        <v>21.884</v>
      </c>
      <c r="I3103">
        <v>26.263000000000002</v>
      </c>
      <c r="J3103">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x14ac:dyDescent="0.25">
      <c r="C3104" t="s">
        <v>982</v>
      </c>
    </row>
    <row r="3105" spans="3:36" x14ac:dyDescent="0.25">
      <c r="C3105" t="s">
        <v>984</v>
      </c>
    </row>
    <row r="3106" spans="3:36" x14ac:dyDescent="0.25">
      <c r="C3106" t="s">
        <v>982</v>
      </c>
    </row>
    <row r="3107" spans="3:36" x14ac:dyDescent="0.25">
      <c r="C3107" t="s">
        <v>1017</v>
      </c>
    </row>
    <row r="3108" spans="3:36" x14ac:dyDescent="0.25">
      <c r="C3108" t="s">
        <v>952</v>
      </c>
      <c r="E3108">
        <v>121.04600000000001</v>
      </c>
      <c r="F3108">
        <v>116.245</v>
      </c>
      <c r="G3108">
        <v>120.226</v>
      </c>
      <c r="H3108">
        <v>114.65</v>
      </c>
      <c r="I3108">
        <v>115.66200000000001</v>
      </c>
      <c r="J3108">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x14ac:dyDescent="0.25">
      <c r="C3109" t="s">
        <v>953</v>
      </c>
      <c r="E3109">
        <v>121.04600000000001</v>
      </c>
      <c r="F3109">
        <v>116.245</v>
      </c>
      <c r="G3109">
        <v>120.226</v>
      </c>
      <c r="H3109">
        <v>114.65</v>
      </c>
      <c r="I3109">
        <v>115.66200000000001</v>
      </c>
      <c r="J3109">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x14ac:dyDescent="0.25">
      <c r="C3110" t="s">
        <v>954</v>
      </c>
      <c r="E3110">
        <v>121.04600000000001</v>
      </c>
      <c r="F3110">
        <v>116.245</v>
      </c>
      <c r="G3110">
        <v>120.226</v>
      </c>
      <c r="H3110">
        <v>114.65</v>
      </c>
      <c r="I3110">
        <v>115.66200000000001</v>
      </c>
      <c r="J3110">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x14ac:dyDescent="0.25">
      <c r="C3111" t="s">
        <v>955</v>
      </c>
      <c r="E3111">
        <v>121.04600000000001</v>
      </c>
      <c r="F3111">
        <v>116.245</v>
      </c>
      <c r="G3111">
        <v>120.226</v>
      </c>
      <c r="H3111">
        <v>114.65</v>
      </c>
      <c r="I3111">
        <v>115.66200000000001</v>
      </c>
      <c r="J3111">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x14ac:dyDescent="0.25">
      <c r="C3112" t="s">
        <v>956</v>
      </c>
      <c r="E3112">
        <v>121.04600000000001</v>
      </c>
      <c r="F3112">
        <v>116.245</v>
      </c>
      <c r="G3112">
        <v>120.226</v>
      </c>
      <c r="H3112">
        <v>114.65</v>
      </c>
      <c r="I3112">
        <v>115.66200000000001</v>
      </c>
      <c r="J3112">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x14ac:dyDescent="0.25">
      <c r="C3113" t="s">
        <v>1118</v>
      </c>
      <c r="E3113">
        <v>121.04600000000001</v>
      </c>
      <c r="F3113">
        <v>116.245</v>
      </c>
      <c r="G3113">
        <v>120.226</v>
      </c>
      <c r="H3113">
        <v>114.65</v>
      </c>
      <c r="I3113">
        <v>115.66200000000001</v>
      </c>
      <c r="J3113">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x14ac:dyDescent="0.25">
      <c r="C3114" t="s">
        <v>982</v>
      </c>
    </row>
    <row r="3115" spans="3:36" x14ac:dyDescent="0.25">
      <c r="C3115" t="s">
        <v>985</v>
      </c>
    </row>
    <row r="3116" spans="3:36" x14ac:dyDescent="0.25">
      <c r="C3116" t="s">
        <v>1119</v>
      </c>
    </row>
    <row r="3117" spans="3:36" x14ac:dyDescent="0.25">
      <c r="C3117" t="s">
        <v>63</v>
      </c>
      <c r="E3117">
        <v>8.4179999999999993</v>
      </c>
      <c r="F3117">
        <v>8.1669999999999998</v>
      </c>
      <c r="G3117">
        <v>8.3610000000000007</v>
      </c>
      <c r="H3117">
        <v>8.0709999999999997</v>
      </c>
      <c r="I3117">
        <v>8.1820000000000004</v>
      </c>
      <c r="J311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x14ac:dyDescent="0.25">
      <c r="C3118" t="s">
        <v>827</v>
      </c>
      <c r="E3118">
        <v>19.311</v>
      </c>
      <c r="F3118">
        <v>18.516999999999999</v>
      </c>
      <c r="G3118">
        <v>19.855</v>
      </c>
      <c r="H3118">
        <v>19.036000000000001</v>
      </c>
      <c r="I3118">
        <v>18.577000000000002</v>
      </c>
      <c r="J3118">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x14ac:dyDescent="0.25">
      <c r="C3119" t="s">
        <v>831</v>
      </c>
      <c r="E3119">
        <v>1.484</v>
      </c>
      <c r="F3119">
        <v>1.427</v>
      </c>
      <c r="G3119">
        <v>1.4730000000000001</v>
      </c>
      <c r="H3119">
        <v>1.397</v>
      </c>
      <c r="I3119">
        <v>1.411</v>
      </c>
      <c r="J3119">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x14ac:dyDescent="0.25">
      <c r="C3120" t="s">
        <v>1120</v>
      </c>
    </row>
    <row r="3121" spans="3:36" x14ac:dyDescent="0.25">
      <c r="C3121" t="s">
        <v>63</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x14ac:dyDescent="0.25">
      <c r="C3122" t="s">
        <v>827</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x14ac:dyDescent="0.25">
      <c r="C3123" t="s">
        <v>1121</v>
      </c>
    </row>
    <row r="3124" spans="3:36" x14ac:dyDescent="0.25">
      <c r="C3124" t="s">
        <v>63</v>
      </c>
      <c r="E3124">
        <v>13.679</v>
      </c>
      <c r="F3124">
        <v>13.271000000000001</v>
      </c>
      <c r="G3124">
        <v>13.586</v>
      </c>
      <c r="H3124">
        <v>13.114000000000001</v>
      </c>
      <c r="I3124">
        <v>13.295</v>
      </c>
      <c r="J3124">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x14ac:dyDescent="0.25">
      <c r="C3125" t="s">
        <v>827</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x14ac:dyDescent="0.25">
      <c r="C3126" t="s">
        <v>1122</v>
      </c>
    </row>
    <row r="3127" spans="3:36" x14ac:dyDescent="0.25">
      <c r="C3127" t="s">
        <v>63</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x14ac:dyDescent="0.25">
      <c r="C3128" t="s">
        <v>1123</v>
      </c>
    </row>
    <row r="3129" spans="3:36" x14ac:dyDescent="0.25">
      <c r="C3129" t="s">
        <v>63</v>
      </c>
      <c r="E3129">
        <v>2.105</v>
      </c>
      <c r="F3129">
        <v>2.0419999999999998</v>
      </c>
      <c r="G3129">
        <v>2.09</v>
      </c>
      <c r="H3129">
        <v>2.0179999999999998</v>
      </c>
      <c r="I3129">
        <v>2.0459999999999998</v>
      </c>
      <c r="J3129">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x14ac:dyDescent="0.25">
      <c r="C3130" t="s">
        <v>827</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x14ac:dyDescent="0.25">
      <c r="C3131" t="s">
        <v>829</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x14ac:dyDescent="0.25">
      <c r="C3132" t="s">
        <v>1124</v>
      </c>
    </row>
    <row r="3133" spans="3:36" x14ac:dyDescent="0.25">
      <c r="C3133" t="s">
        <v>830</v>
      </c>
      <c r="E3133">
        <v>4.3330000000000002</v>
      </c>
      <c r="F3133">
        <v>4.548</v>
      </c>
      <c r="G3133">
        <v>3.4159999999999999</v>
      </c>
      <c r="H3133">
        <v>3.0750000000000002</v>
      </c>
      <c r="I3133">
        <v>2.4860000000000002</v>
      </c>
      <c r="J3133">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x14ac:dyDescent="0.25">
      <c r="C3134" t="s">
        <v>989</v>
      </c>
    </row>
    <row r="3135" spans="3:36" x14ac:dyDescent="0.25">
      <c r="C3135" t="s">
        <v>63</v>
      </c>
      <c r="E3135">
        <v>24.344999999999999</v>
      </c>
      <c r="F3135">
        <v>23.62</v>
      </c>
      <c r="G3135">
        <v>24.18</v>
      </c>
      <c r="H3135">
        <v>23.34</v>
      </c>
      <c r="I3135">
        <v>23.663</v>
      </c>
      <c r="J3135">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x14ac:dyDescent="0.25">
      <c r="C3136" t="s">
        <v>827</v>
      </c>
      <c r="E3136">
        <v>20.317</v>
      </c>
      <c r="F3136">
        <v>19.481999999999999</v>
      </c>
      <c r="G3136">
        <v>20.888000000000002</v>
      </c>
      <c r="H3136">
        <v>20.027000000000001</v>
      </c>
      <c r="I3136">
        <v>19.544</v>
      </c>
      <c r="J3136">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x14ac:dyDescent="0.25">
      <c r="C3137" t="s">
        <v>831</v>
      </c>
      <c r="E3137">
        <v>1.484</v>
      </c>
      <c r="F3137">
        <v>1.427</v>
      </c>
      <c r="G3137">
        <v>1.4730000000000001</v>
      </c>
      <c r="H3137">
        <v>1.397</v>
      </c>
      <c r="I3137">
        <v>1.411</v>
      </c>
      <c r="J313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x14ac:dyDescent="0.25">
      <c r="C3138" t="s">
        <v>829</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x14ac:dyDescent="0.25">
      <c r="C3139" t="s">
        <v>830</v>
      </c>
      <c r="E3139">
        <v>4.3330000000000002</v>
      </c>
      <c r="F3139">
        <v>4.548</v>
      </c>
      <c r="G3139">
        <v>3.4159999999999999</v>
      </c>
      <c r="H3139">
        <v>3.0750000000000002</v>
      </c>
      <c r="I3139">
        <v>2.4860000000000002</v>
      </c>
      <c r="J3139">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x14ac:dyDescent="0.25">
      <c r="C3140" t="s">
        <v>825</v>
      </c>
      <c r="E3140">
        <v>50.585000000000001</v>
      </c>
      <c r="F3140">
        <v>49.16</v>
      </c>
      <c r="G3140">
        <v>50.033999999999999</v>
      </c>
      <c r="H3140">
        <v>47.972000000000001</v>
      </c>
      <c r="I3140">
        <v>47.226999999999997</v>
      </c>
      <c r="J3140">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x14ac:dyDescent="0.25">
      <c r="C3141" t="s">
        <v>982</v>
      </c>
    </row>
    <row r="3142" spans="3:36" x14ac:dyDescent="0.25">
      <c r="C3142" t="s">
        <v>990</v>
      </c>
    </row>
    <row r="3143" spans="3:36" x14ac:dyDescent="0.25">
      <c r="C3143" t="s">
        <v>982</v>
      </c>
    </row>
    <row r="3144" spans="3:36" x14ac:dyDescent="0.25">
      <c r="C3144" t="s">
        <v>991</v>
      </c>
    </row>
    <row r="3145" spans="3:36" x14ac:dyDescent="0.25">
      <c r="C3145" t="s">
        <v>48</v>
      </c>
      <c r="E3145">
        <v>0</v>
      </c>
      <c r="F3145">
        <v>0</v>
      </c>
      <c r="G3145">
        <v>0</v>
      </c>
      <c r="H3145">
        <v>0</v>
      </c>
      <c r="I3145">
        <v>0</v>
      </c>
      <c r="J3145">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x14ac:dyDescent="0.25">
      <c r="C3146" t="s">
        <v>818</v>
      </c>
      <c r="E3146">
        <v>6.7</v>
      </c>
      <c r="F3146">
        <v>7.1</v>
      </c>
      <c r="G3146">
        <v>6.6</v>
      </c>
      <c r="H3146">
        <v>6</v>
      </c>
      <c r="I3146">
        <v>6.8</v>
      </c>
      <c r="J3146">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x14ac:dyDescent="0.25">
      <c r="C3147" t="s">
        <v>833</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57</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820</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821</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35</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33</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825</v>
      </c>
      <c r="E3153">
        <v>6.7</v>
      </c>
      <c r="F3153">
        <v>7.1</v>
      </c>
      <c r="G3153">
        <v>6.6</v>
      </c>
      <c r="H3153">
        <v>6</v>
      </c>
      <c r="I3153">
        <v>6.8</v>
      </c>
      <c r="J3153">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x14ac:dyDescent="0.25">
      <c r="C3154" t="s">
        <v>982</v>
      </c>
    </row>
    <row r="3155" spans="3:36" x14ac:dyDescent="0.25">
      <c r="C3155" t="s">
        <v>982</v>
      </c>
    </row>
    <row r="3156" spans="3:36" x14ac:dyDescent="0.25">
      <c r="C3156" t="s">
        <v>992</v>
      </c>
    </row>
    <row r="3157" spans="3:36" x14ac:dyDescent="0.25">
      <c r="C3157" t="s">
        <v>46</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x14ac:dyDescent="0.25">
      <c r="C3158" t="s">
        <v>47</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993</v>
      </c>
    </row>
    <row r="3159" spans="3:36" x14ac:dyDescent="0.25">
      <c r="C3159" t="s">
        <v>36</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834</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835</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35</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836</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994</v>
      </c>
    </row>
    <row r="3164" spans="3:36" x14ac:dyDescent="0.25">
      <c r="C3164" t="s">
        <v>837</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838</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995</v>
      </c>
    </row>
    <row r="3166" spans="3:36" x14ac:dyDescent="0.25">
      <c r="C3166" t="s">
        <v>48</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996</v>
      </c>
    </row>
    <row r="3168" spans="3:36" x14ac:dyDescent="0.25">
      <c r="C3168" t="s">
        <v>46</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x14ac:dyDescent="0.25">
      <c r="C3169" t="s">
        <v>47</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993</v>
      </c>
    </row>
    <row r="3170" spans="3:36" x14ac:dyDescent="0.25">
      <c r="C3170" t="s">
        <v>36</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834</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835</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35</v>
      </c>
      <c r="E3173">
        <v>0</v>
      </c>
      <c r="F3173">
        <v>0</v>
      </c>
      <c r="G3173">
        <v>0</v>
      </c>
      <c r="H3173">
        <v>0</v>
      </c>
      <c r="I3173">
        <v>0</v>
      </c>
      <c r="J3173">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x14ac:dyDescent="0.25">
      <c r="C3174" t="s">
        <v>836</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994</v>
      </c>
    </row>
    <row r="3175" spans="3:36" x14ac:dyDescent="0.25">
      <c r="C3175" t="s">
        <v>837</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838</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995</v>
      </c>
    </row>
    <row r="3177" spans="3:36" x14ac:dyDescent="0.25">
      <c r="C3177" t="s">
        <v>48</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982</v>
      </c>
    </row>
    <row r="3179" spans="3:36" x14ac:dyDescent="0.25">
      <c r="C3179" t="s">
        <v>839</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x14ac:dyDescent="0.25">
      <c r="C3180" t="s">
        <v>840</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841</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x14ac:dyDescent="0.25">
      <c r="C3182" t="s">
        <v>842</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x14ac:dyDescent="0.25">
      <c r="C3183" t="s">
        <v>843</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982</v>
      </c>
    </row>
    <row r="3185" spans="3:36" x14ac:dyDescent="0.25">
      <c r="C3185" t="s">
        <v>997</v>
      </c>
    </row>
    <row r="3186" spans="3:36" x14ac:dyDescent="0.25">
      <c r="C3186" t="s">
        <v>998</v>
      </c>
    </row>
    <row r="3187" spans="3:36" x14ac:dyDescent="0.25">
      <c r="C3187" t="s">
        <v>844</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845</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999</v>
      </c>
    </row>
    <row r="3189" spans="3:36" x14ac:dyDescent="0.25">
      <c r="C3189" t="s">
        <v>846</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995</v>
      </c>
    </row>
    <row r="3190" spans="3:36" x14ac:dyDescent="0.25">
      <c r="C3190" t="s">
        <v>847</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825</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1000</v>
      </c>
    </row>
    <row r="3193" spans="3:36" x14ac:dyDescent="0.25">
      <c r="C3193" t="s">
        <v>848</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849</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999</v>
      </c>
    </row>
    <row r="3195" spans="3:36" x14ac:dyDescent="0.25">
      <c r="C3195" t="s">
        <v>850</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995</v>
      </c>
    </row>
    <row r="3196" spans="3:36" x14ac:dyDescent="0.25">
      <c r="C3196" t="s">
        <v>851</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825</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982</v>
      </c>
    </row>
    <row r="3199" spans="3:36" x14ac:dyDescent="0.25">
      <c r="C3199" t="s">
        <v>852</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853</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982</v>
      </c>
    </row>
    <row r="3202" spans="3:36" x14ac:dyDescent="0.25">
      <c r="C3202" t="s">
        <v>1002</v>
      </c>
    </row>
    <row r="3203" spans="3:36" x14ac:dyDescent="0.25">
      <c r="C3203" t="s">
        <v>854</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855</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999</v>
      </c>
    </row>
    <row r="3205" spans="3:36" x14ac:dyDescent="0.25">
      <c r="C3205" t="s">
        <v>856</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995</v>
      </c>
    </row>
    <row r="3206" spans="3:36" x14ac:dyDescent="0.25">
      <c r="C3206" t="s">
        <v>857</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825</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982</v>
      </c>
    </row>
    <row r="3209" spans="3:36" x14ac:dyDescent="0.25">
      <c r="C3209" t="s">
        <v>1136</v>
      </c>
    </row>
    <row r="3210" spans="3:36" x14ac:dyDescent="0.25">
      <c r="C3210" t="s">
        <v>1003</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982</v>
      </c>
    </row>
    <row r="3213" spans="3:36" x14ac:dyDescent="0.25">
      <c r="C3213" t="s">
        <v>1004</v>
      </c>
    </row>
    <row r="3214" spans="3:36" x14ac:dyDescent="0.25">
      <c r="C3214" t="s">
        <v>981</v>
      </c>
      <c r="E3214">
        <v>98.075999999999993</v>
      </c>
      <c r="F3214">
        <v>99.415999999999997</v>
      </c>
      <c r="G3214">
        <v>102.69199999999999</v>
      </c>
      <c r="H3214">
        <v>103.752</v>
      </c>
      <c r="I3214">
        <v>98.820999999999998</v>
      </c>
      <c r="J3214">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x14ac:dyDescent="0.25">
      <c r="C3215" t="s">
        <v>816</v>
      </c>
      <c r="E3215">
        <v>408.82499999999999</v>
      </c>
      <c r="F3215">
        <v>396.05799999999999</v>
      </c>
      <c r="G3215">
        <v>409.97500000000002</v>
      </c>
      <c r="H3215">
        <v>428.9</v>
      </c>
      <c r="I3215">
        <v>425.101</v>
      </c>
      <c r="J3215">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x14ac:dyDescent="0.25">
      <c r="C3216" t="s">
        <v>982</v>
      </c>
    </row>
    <row r="3217" spans="1:36" x14ac:dyDescent="0.25">
      <c r="C3217" t="s">
        <v>983</v>
      </c>
    </row>
    <row r="3218" spans="1:36" x14ac:dyDescent="0.25">
      <c r="A3218" t="s">
        <v>97</v>
      </c>
      <c r="B3218" t="s">
        <v>762</v>
      </c>
      <c r="C3218" t="s">
        <v>48</v>
      </c>
      <c r="E3218">
        <v>70.7</v>
      </c>
      <c r="F3218">
        <v>72.040000000000006</v>
      </c>
      <c r="G3218">
        <v>76.507999999999996</v>
      </c>
      <c r="H3218">
        <v>78.456999999999994</v>
      </c>
      <c r="I3218">
        <v>72.673000000000002</v>
      </c>
      <c r="J3218">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x14ac:dyDescent="0.25">
      <c r="A3219" t="s">
        <v>97</v>
      </c>
      <c r="C3219" t="s">
        <v>817</v>
      </c>
      <c r="E3219">
        <v>41.363999999999997</v>
      </c>
      <c r="F3219">
        <v>41.825000000000003</v>
      </c>
      <c r="G3219">
        <v>44.643999999999998</v>
      </c>
      <c r="H3219">
        <v>45.238999999999997</v>
      </c>
      <c r="I3219">
        <v>41.664000000000001</v>
      </c>
      <c r="J3219">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x14ac:dyDescent="0.25">
      <c r="A3220" t="s">
        <v>97</v>
      </c>
      <c r="C3220" t="s">
        <v>818</v>
      </c>
      <c r="E3220">
        <v>7.8789999999999996</v>
      </c>
      <c r="F3220">
        <v>7.3959999999999999</v>
      </c>
      <c r="G3220">
        <v>7.2309999999999999</v>
      </c>
      <c r="H3220">
        <v>6.82</v>
      </c>
      <c r="I3220">
        <v>7.548</v>
      </c>
      <c r="J3220">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x14ac:dyDescent="0.25">
      <c r="A3221" t="s">
        <v>97</v>
      </c>
      <c r="B3221" t="s">
        <v>764</v>
      </c>
      <c r="C3221" t="s">
        <v>819</v>
      </c>
      <c r="E3221">
        <v>49.244</v>
      </c>
      <c r="F3221">
        <v>49.222000000000001</v>
      </c>
      <c r="G3221">
        <v>51.875</v>
      </c>
      <c r="H3221">
        <v>52.058999999999997</v>
      </c>
      <c r="I3221">
        <v>49.212000000000003</v>
      </c>
      <c r="J3221">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x14ac:dyDescent="0.25">
      <c r="A3222" t="s">
        <v>97</v>
      </c>
      <c r="B3222" t="s">
        <v>763</v>
      </c>
      <c r="C3222" t="s">
        <v>833</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97</v>
      </c>
      <c r="B3223" t="s">
        <v>973</v>
      </c>
      <c r="C3223" t="s">
        <v>57</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97</v>
      </c>
      <c r="B3224" t="s">
        <v>765</v>
      </c>
      <c r="C3224" t="s">
        <v>820</v>
      </c>
      <c r="E3224">
        <v>1.071</v>
      </c>
      <c r="F3224">
        <v>0.96799999999999997</v>
      </c>
      <c r="G3224">
        <v>1.105</v>
      </c>
      <c r="H3224">
        <v>1.171</v>
      </c>
      <c r="I3224">
        <v>1.1000000000000001</v>
      </c>
      <c r="J3224">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x14ac:dyDescent="0.25">
      <c r="A3225" t="s">
        <v>97</v>
      </c>
      <c r="B3225" t="s">
        <v>974</v>
      </c>
      <c r="C3225" t="s">
        <v>821</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x14ac:dyDescent="0.25">
      <c r="A3226" t="s">
        <v>97</v>
      </c>
      <c r="B3226" t="s">
        <v>1997</v>
      </c>
      <c r="C3226" t="s">
        <v>33</v>
      </c>
      <c r="E3226">
        <v>7.5380000000000003</v>
      </c>
      <c r="F3226">
        <v>8.34</v>
      </c>
      <c r="G3226">
        <v>6.2510000000000003</v>
      </c>
      <c r="H3226">
        <v>5.9560000000000004</v>
      </c>
      <c r="I3226">
        <v>4.5410000000000004</v>
      </c>
      <c r="J3226">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x14ac:dyDescent="0.25">
      <c r="A3227" t="s">
        <v>97</v>
      </c>
      <c r="B3227" t="s">
        <v>979</v>
      </c>
      <c r="C3227" t="s">
        <v>822</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97</v>
      </c>
      <c r="B3228" t="s">
        <v>50</v>
      </c>
      <c r="C3228" t="s">
        <v>823</v>
      </c>
      <c r="E3228">
        <v>149.22300000000001</v>
      </c>
      <c r="F3228">
        <v>156.34899999999999</v>
      </c>
      <c r="G3228">
        <v>178.94800000000001</v>
      </c>
      <c r="H3228">
        <v>180.80199999999999</v>
      </c>
      <c r="I3228">
        <v>139.583</v>
      </c>
      <c r="J3228">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x14ac:dyDescent="0.25">
      <c r="A3229" t="s">
        <v>97</v>
      </c>
      <c r="B3229" t="s">
        <v>50</v>
      </c>
      <c r="C3229" t="s">
        <v>824</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825</v>
      </c>
      <c r="E3230">
        <v>277.87900000000002</v>
      </c>
      <c r="F3230">
        <v>287.005</v>
      </c>
      <c r="G3230">
        <v>314.76400000000001</v>
      </c>
      <c r="H3230">
        <v>318.58699999999999</v>
      </c>
      <c r="I3230">
        <v>267.233</v>
      </c>
      <c r="J3230">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x14ac:dyDescent="0.25">
      <c r="C3231" t="s">
        <v>982</v>
      </c>
    </row>
    <row r="3232" spans="1:36" x14ac:dyDescent="0.25">
      <c r="C3232" t="s">
        <v>1005</v>
      </c>
    </row>
    <row r="3233" spans="3:36" x14ac:dyDescent="0.25">
      <c r="C3233" t="s">
        <v>48</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x14ac:dyDescent="0.25">
      <c r="C3234" t="s">
        <v>817</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x14ac:dyDescent="0.25">
      <c r="C3235" t="s">
        <v>818</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x14ac:dyDescent="0.25">
      <c r="C3236" t="s">
        <v>833</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57</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820</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x14ac:dyDescent="0.25">
      <c r="C3239" t="s">
        <v>821</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33</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822</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823</v>
      </c>
      <c r="E3242">
        <v>1.5209999999999999</v>
      </c>
      <c r="F3242">
        <v>1.573</v>
      </c>
      <c r="G3242">
        <v>1.7430000000000001</v>
      </c>
      <c r="H3242">
        <v>1.7430000000000001</v>
      </c>
      <c r="I3242">
        <v>1.4119999999999999</v>
      </c>
      <c r="J3242">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x14ac:dyDescent="0.25">
      <c r="C3243" t="s">
        <v>824</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982</v>
      </c>
    </row>
    <row r="3245" spans="3:36" x14ac:dyDescent="0.25">
      <c r="C3245" t="s">
        <v>1012</v>
      </c>
    </row>
    <row r="3246" spans="3:36" x14ac:dyDescent="0.25">
      <c r="C3246" t="s">
        <v>982</v>
      </c>
    </row>
    <row r="3247" spans="3:36" x14ac:dyDescent="0.25">
      <c r="C3247" t="s">
        <v>1013</v>
      </c>
    </row>
    <row r="3248" spans="3:36" x14ac:dyDescent="0.25">
      <c r="C3248" t="s">
        <v>863</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864</v>
      </c>
      <c r="E3249">
        <v>5.5039999999999996</v>
      </c>
      <c r="F3249">
        <v>5.5620000000000003</v>
      </c>
      <c r="G3249">
        <v>5.5960000000000001</v>
      </c>
      <c r="H3249">
        <v>5.6230000000000002</v>
      </c>
      <c r="I3249">
        <v>5.7480000000000002</v>
      </c>
      <c r="J3249">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x14ac:dyDescent="0.25">
      <c r="C3250" t="s">
        <v>865</v>
      </c>
      <c r="E3250">
        <v>7.0540000000000003</v>
      </c>
      <c r="F3250">
        <v>7.6769999999999996</v>
      </c>
      <c r="G3250">
        <v>5.9580000000000002</v>
      </c>
      <c r="H3250">
        <v>5.609</v>
      </c>
      <c r="I3250">
        <v>7.6470000000000002</v>
      </c>
      <c r="J3250">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x14ac:dyDescent="0.25">
      <c r="C3251" t="s">
        <v>866</v>
      </c>
      <c r="E3251">
        <v>27.349</v>
      </c>
      <c r="F3251">
        <v>30.756</v>
      </c>
      <c r="G3251">
        <v>25.815000000000001</v>
      </c>
      <c r="H3251">
        <v>22.97</v>
      </c>
      <c r="I3251">
        <v>28.379000000000001</v>
      </c>
      <c r="J3251">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x14ac:dyDescent="0.25">
      <c r="C3252" t="s">
        <v>867</v>
      </c>
      <c r="E3252">
        <v>1.099</v>
      </c>
      <c r="F3252">
        <v>1.111</v>
      </c>
      <c r="G3252">
        <v>1.117</v>
      </c>
      <c r="H3252">
        <v>1.123</v>
      </c>
      <c r="I3252">
        <v>1.1479999999999999</v>
      </c>
      <c r="J3252">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x14ac:dyDescent="0.25">
      <c r="C3253" t="s">
        <v>868</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869</v>
      </c>
      <c r="E3254">
        <v>0.11</v>
      </c>
      <c r="F3254">
        <v>0.111</v>
      </c>
      <c r="G3254">
        <v>0.112</v>
      </c>
      <c r="H3254">
        <v>0.112</v>
      </c>
      <c r="I3254">
        <v>0.115</v>
      </c>
      <c r="J3254">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x14ac:dyDescent="0.25">
      <c r="C3255" t="s">
        <v>870</v>
      </c>
      <c r="E3255">
        <v>5.8250000000000002</v>
      </c>
      <c r="F3255">
        <v>5.7</v>
      </c>
      <c r="G3255">
        <v>6.0170000000000003</v>
      </c>
      <c r="H3255">
        <v>5.3810000000000002</v>
      </c>
      <c r="I3255">
        <v>5.9870000000000001</v>
      </c>
      <c r="J3255">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x14ac:dyDescent="0.25">
      <c r="C3256" t="s">
        <v>871</v>
      </c>
      <c r="E3256">
        <v>3.827</v>
      </c>
      <c r="F3256">
        <v>3.4020000000000001</v>
      </c>
      <c r="G3256">
        <v>2.4329999999999998</v>
      </c>
      <c r="H3256">
        <v>3.7839999999999998</v>
      </c>
      <c r="I3256">
        <v>4.21</v>
      </c>
      <c r="J3256">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x14ac:dyDescent="0.25">
      <c r="C3257" t="s">
        <v>1014</v>
      </c>
      <c r="E3257">
        <v>0.129</v>
      </c>
      <c r="F3257">
        <v>0.13800000000000001</v>
      </c>
      <c r="G3257">
        <v>0.109</v>
      </c>
      <c r="H3257">
        <v>0.10199999999999999</v>
      </c>
      <c r="I3257">
        <v>0.13900000000000001</v>
      </c>
      <c r="J325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x14ac:dyDescent="0.25">
      <c r="C3258" t="s">
        <v>1015</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1016</v>
      </c>
      <c r="E3259">
        <v>1.097</v>
      </c>
      <c r="F3259">
        <v>1.1930000000000001</v>
      </c>
      <c r="G3259">
        <v>0.88500000000000001</v>
      </c>
      <c r="H3259">
        <v>0.81699999999999995</v>
      </c>
      <c r="I3259">
        <v>1.1519999999999999</v>
      </c>
      <c r="J3259">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x14ac:dyDescent="0.25">
      <c r="C3260" t="s">
        <v>872</v>
      </c>
      <c r="E3260">
        <v>51.994999999999997</v>
      </c>
      <c r="F3260">
        <v>55.651000000000003</v>
      </c>
      <c r="G3260">
        <v>48.042000000000002</v>
      </c>
      <c r="H3260">
        <v>45.521000000000001</v>
      </c>
      <c r="I3260">
        <v>54.524999999999999</v>
      </c>
      <c r="J3260">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x14ac:dyDescent="0.25">
      <c r="C3261" t="s">
        <v>873</v>
      </c>
      <c r="E3261">
        <v>24.645</v>
      </c>
      <c r="F3261">
        <v>24.895</v>
      </c>
      <c r="G3261">
        <v>22.227</v>
      </c>
      <c r="H3261">
        <v>22.550999999999998</v>
      </c>
      <c r="I3261">
        <v>26.145</v>
      </c>
      <c r="J3261">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x14ac:dyDescent="0.25">
      <c r="C3262" t="s">
        <v>982</v>
      </c>
    </row>
    <row r="3263" spans="3:36" x14ac:dyDescent="0.25">
      <c r="C3263" t="s">
        <v>984</v>
      </c>
    </row>
    <row r="3264" spans="3:36" x14ac:dyDescent="0.25">
      <c r="C3264" t="s">
        <v>982</v>
      </c>
    </row>
    <row r="3265" spans="3:36" x14ac:dyDescent="0.25">
      <c r="C3265" t="s">
        <v>1017</v>
      </c>
    </row>
    <row r="3266" spans="3:36" x14ac:dyDescent="0.25">
      <c r="C3266" t="s">
        <v>952</v>
      </c>
      <c r="E3266">
        <v>98.075999999999993</v>
      </c>
      <c r="F3266">
        <v>99.415999999999997</v>
      </c>
      <c r="G3266">
        <v>102.69199999999999</v>
      </c>
      <c r="H3266">
        <v>103.752</v>
      </c>
      <c r="I3266">
        <v>98.820999999999998</v>
      </c>
      <c r="J3266">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x14ac:dyDescent="0.25">
      <c r="C3267" t="s">
        <v>953</v>
      </c>
      <c r="E3267">
        <v>98.075999999999993</v>
      </c>
      <c r="F3267">
        <v>99.415999999999997</v>
      </c>
      <c r="G3267">
        <v>102.69199999999999</v>
      </c>
      <c r="H3267">
        <v>103.752</v>
      </c>
      <c r="I3267">
        <v>98.820999999999998</v>
      </c>
      <c r="J326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x14ac:dyDescent="0.25">
      <c r="C3268" t="s">
        <v>954</v>
      </c>
      <c r="E3268">
        <v>98.075999999999993</v>
      </c>
      <c r="F3268">
        <v>99.415999999999997</v>
      </c>
      <c r="G3268">
        <v>102.69199999999999</v>
      </c>
      <c r="H3268">
        <v>103.752</v>
      </c>
      <c r="I3268">
        <v>98.820999999999998</v>
      </c>
      <c r="J3268">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x14ac:dyDescent="0.25">
      <c r="C3269" t="s">
        <v>955</v>
      </c>
      <c r="E3269">
        <v>98.075999999999993</v>
      </c>
      <c r="F3269">
        <v>99.415999999999997</v>
      </c>
      <c r="G3269">
        <v>102.69199999999999</v>
      </c>
      <c r="H3269">
        <v>103.752</v>
      </c>
      <c r="I3269">
        <v>98.820999999999998</v>
      </c>
      <c r="J3269">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x14ac:dyDescent="0.25">
      <c r="C3270" t="s">
        <v>956</v>
      </c>
      <c r="E3270">
        <v>98.075999999999993</v>
      </c>
      <c r="F3270">
        <v>99.415999999999997</v>
      </c>
      <c r="G3270">
        <v>102.69199999999999</v>
      </c>
      <c r="H3270">
        <v>103.752</v>
      </c>
      <c r="I3270">
        <v>98.820999999999998</v>
      </c>
      <c r="J3270">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x14ac:dyDescent="0.25">
      <c r="C3271" t="s">
        <v>1118</v>
      </c>
      <c r="E3271">
        <v>98.075999999999993</v>
      </c>
      <c r="F3271">
        <v>99.415999999999997</v>
      </c>
      <c r="G3271">
        <v>102.69199999999999</v>
      </c>
      <c r="H3271">
        <v>103.752</v>
      </c>
      <c r="I3271">
        <v>98.820999999999998</v>
      </c>
      <c r="J3271">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x14ac:dyDescent="0.25">
      <c r="C3272" t="s">
        <v>982</v>
      </c>
    </row>
    <row r="3273" spans="3:36" x14ac:dyDescent="0.25">
      <c r="C3273" t="s">
        <v>985</v>
      </c>
    </row>
    <row r="3274" spans="3:36" x14ac:dyDescent="0.25">
      <c r="C3274" t="s">
        <v>1119</v>
      </c>
    </row>
    <row r="3275" spans="3:36" x14ac:dyDescent="0.25">
      <c r="C3275" t="s">
        <v>63</v>
      </c>
      <c r="E3275">
        <v>3.0289999999999999</v>
      </c>
      <c r="F3275">
        <v>3.097</v>
      </c>
      <c r="G3275">
        <v>3.1619999999999999</v>
      </c>
      <c r="H3275">
        <v>3.2280000000000002</v>
      </c>
      <c r="I3275">
        <v>3.0859999999999999</v>
      </c>
      <c r="J3275">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x14ac:dyDescent="0.25">
      <c r="C3276" t="s">
        <v>827</v>
      </c>
      <c r="E3276">
        <v>34.978999999999999</v>
      </c>
      <c r="F3276">
        <v>35.360999999999997</v>
      </c>
      <c r="G3276">
        <v>37.798000000000002</v>
      </c>
      <c r="H3276">
        <v>38.340000000000003</v>
      </c>
      <c r="I3276">
        <v>35.273000000000003</v>
      </c>
      <c r="J3276">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x14ac:dyDescent="0.2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x14ac:dyDescent="0.25">
      <c r="C3278" t="s">
        <v>828</v>
      </c>
      <c r="E3278">
        <v>9.7000000000000003E-2</v>
      </c>
      <c r="F3278">
        <v>8.7999999999999995E-2</v>
      </c>
      <c r="G3278">
        <v>0.1</v>
      </c>
      <c r="H3278">
        <v>0.105</v>
      </c>
      <c r="I3278">
        <v>9.9000000000000005E-2</v>
      </c>
      <c r="J3278">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x14ac:dyDescent="0.25">
      <c r="C3279" t="s">
        <v>831</v>
      </c>
      <c r="E3279">
        <v>143.75399999999999</v>
      </c>
      <c r="F3279">
        <v>145.69</v>
      </c>
      <c r="G3279">
        <v>149.93600000000001</v>
      </c>
      <c r="H3279">
        <v>150.45599999999999</v>
      </c>
      <c r="I3279">
        <v>143.21199999999999</v>
      </c>
      <c r="J3279">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x14ac:dyDescent="0.25">
      <c r="C3280" t="s">
        <v>1120</v>
      </c>
    </row>
    <row r="3281" spans="3:36" x14ac:dyDescent="0.25">
      <c r="C3281" t="s">
        <v>63</v>
      </c>
      <c r="E3281">
        <v>1.004</v>
      </c>
      <c r="F3281">
        <v>1.0269999999999999</v>
      </c>
      <c r="G3281">
        <v>1.044</v>
      </c>
      <c r="H3281">
        <v>1.0640000000000001</v>
      </c>
      <c r="I3281">
        <v>1.016</v>
      </c>
      <c r="J3281">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x14ac:dyDescent="0.25">
      <c r="C3282" t="s">
        <v>827</v>
      </c>
      <c r="E3282">
        <v>0.10299999999999999</v>
      </c>
      <c r="F3282">
        <v>0.104</v>
      </c>
      <c r="G3282">
        <v>0.111</v>
      </c>
      <c r="H3282">
        <v>0.112</v>
      </c>
      <c r="I3282">
        <v>0.10299999999999999</v>
      </c>
      <c r="J3282">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x14ac:dyDescent="0.25">
      <c r="C3283" t="s">
        <v>1121</v>
      </c>
    </row>
    <row r="3284" spans="3:36" x14ac:dyDescent="0.25">
      <c r="C3284" t="s">
        <v>63</v>
      </c>
      <c r="E3284">
        <v>53.51</v>
      </c>
      <c r="F3284">
        <v>54.725000000000001</v>
      </c>
      <c r="G3284">
        <v>55.860999999999997</v>
      </c>
      <c r="H3284">
        <v>57.045000000000002</v>
      </c>
      <c r="I3284">
        <v>54.53</v>
      </c>
      <c r="J3284">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x14ac:dyDescent="0.25">
      <c r="C3285" t="s">
        <v>827</v>
      </c>
      <c r="E3285">
        <v>2.0569999999999999</v>
      </c>
      <c r="F3285">
        <v>2.08</v>
      </c>
      <c r="G3285">
        <v>2.2229999999999999</v>
      </c>
      <c r="H3285">
        <v>2.2519999999999998</v>
      </c>
      <c r="I3285">
        <v>2.0710000000000002</v>
      </c>
      <c r="J3285">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x14ac:dyDescent="0.25">
      <c r="C3286" t="s">
        <v>828</v>
      </c>
      <c r="E3286">
        <v>0.97399999999999998</v>
      </c>
      <c r="F3286">
        <v>0.88</v>
      </c>
      <c r="G3286">
        <v>1.0049999999999999</v>
      </c>
      <c r="H3286">
        <v>1.0649999999999999</v>
      </c>
      <c r="I3286">
        <v>1.0009999999999999</v>
      </c>
      <c r="J3286">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x14ac:dyDescent="0.25">
      <c r="C3287" t="s">
        <v>829</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x14ac:dyDescent="0.25">
      <c r="C3288" t="s">
        <v>1122</v>
      </c>
    </row>
    <row r="3289" spans="3:36" x14ac:dyDescent="0.25">
      <c r="C3289" t="s">
        <v>63</v>
      </c>
      <c r="E3289">
        <v>0.10100000000000001</v>
      </c>
      <c r="F3289">
        <v>0.10299999999999999</v>
      </c>
      <c r="G3289">
        <v>0.105</v>
      </c>
      <c r="H3289">
        <v>0.107</v>
      </c>
      <c r="I3289">
        <v>0.10299999999999999</v>
      </c>
      <c r="J3289">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x14ac:dyDescent="0.25">
      <c r="C3290" t="s">
        <v>1123</v>
      </c>
    </row>
    <row r="3291" spans="3:36" x14ac:dyDescent="0.25">
      <c r="C3291" t="s">
        <v>827</v>
      </c>
      <c r="E3291">
        <v>4.0970000000000004</v>
      </c>
      <c r="F3291">
        <v>4.1420000000000003</v>
      </c>
      <c r="G3291">
        <v>4.4029999999999996</v>
      </c>
      <c r="H3291">
        <v>4.4320000000000004</v>
      </c>
      <c r="I3291">
        <v>4.0759999999999996</v>
      </c>
      <c r="J3291">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x14ac:dyDescent="0.25">
      <c r="C3292" t="s">
        <v>1124</v>
      </c>
    </row>
    <row r="3293" spans="3:36" x14ac:dyDescent="0.25">
      <c r="C3293" t="s">
        <v>830</v>
      </c>
      <c r="E3293">
        <v>7.5380000000000003</v>
      </c>
      <c r="F3293">
        <v>8.34</v>
      </c>
      <c r="G3293">
        <v>6.2510000000000003</v>
      </c>
      <c r="H3293">
        <v>5.9560000000000004</v>
      </c>
      <c r="I3293">
        <v>4.5410000000000004</v>
      </c>
      <c r="J3293">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x14ac:dyDescent="0.25">
      <c r="C3294" t="s">
        <v>989</v>
      </c>
    </row>
    <row r="3295" spans="3:36" x14ac:dyDescent="0.25">
      <c r="C3295" t="s">
        <v>63</v>
      </c>
      <c r="E3295">
        <v>57.643000000000001</v>
      </c>
      <c r="F3295">
        <v>58.951999999999998</v>
      </c>
      <c r="G3295">
        <v>60.173000000000002</v>
      </c>
      <c r="H3295">
        <v>61.445</v>
      </c>
      <c r="I3295">
        <v>58.734999999999999</v>
      </c>
      <c r="J3295">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x14ac:dyDescent="0.25">
      <c r="C3296" t="s">
        <v>827</v>
      </c>
      <c r="E3296">
        <v>41.235999999999997</v>
      </c>
      <c r="F3296">
        <v>41.686999999999998</v>
      </c>
      <c r="G3296">
        <v>44.534999999999997</v>
      </c>
      <c r="H3296">
        <v>45.137</v>
      </c>
      <c r="I3296">
        <v>41.524000000000001</v>
      </c>
      <c r="J3296">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x14ac:dyDescent="0.2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x14ac:dyDescent="0.25">
      <c r="C3298" t="s">
        <v>828</v>
      </c>
      <c r="E3298">
        <v>1.071</v>
      </c>
      <c r="F3298">
        <v>0.96799999999999997</v>
      </c>
      <c r="G3298">
        <v>1.105</v>
      </c>
      <c r="H3298">
        <v>1.171</v>
      </c>
      <c r="I3298">
        <v>1.1000000000000001</v>
      </c>
      <c r="J3298">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x14ac:dyDescent="0.25">
      <c r="C3299" t="s">
        <v>831</v>
      </c>
      <c r="E3299">
        <v>143.75399999999999</v>
      </c>
      <c r="F3299">
        <v>145.69</v>
      </c>
      <c r="G3299">
        <v>149.93600000000001</v>
      </c>
      <c r="H3299">
        <v>150.45599999999999</v>
      </c>
      <c r="I3299">
        <v>143.21199999999999</v>
      </c>
      <c r="J3299">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x14ac:dyDescent="0.25">
      <c r="C3300" t="s">
        <v>829</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x14ac:dyDescent="0.25">
      <c r="C3301" t="s">
        <v>830</v>
      </c>
      <c r="E3301">
        <v>7.5380000000000003</v>
      </c>
      <c r="F3301">
        <v>8.34</v>
      </c>
      <c r="G3301">
        <v>6.2510000000000003</v>
      </c>
      <c r="H3301">
        <v>5.9560000000000004</v>
      </c>
      <c r="I3301">
        <v>4.5410000000000004</v>
      </c>
      <c r="J3301">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x14ac:dyDescent="0.25">
      <c r="C3302" t="s">
        <v>825</v>
      </c>
      <c r="E3302">
        <v>251.423</v>
      </c>
      <c r="F3302">
        <v>255.80199999999999</v>
      </c>
      <c r="G3302">
        <v>262.15499999999997</v>
      </c>
      <c r="H3302">
        <v>264.38200000000001</v>
      </c>
      <c r="I3302">
        <v>249.31</v>
      </c>
      <c r="J3302">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x14ac:dyDescent="0.25">
      <c r="C3303" t="s">
        <v>982</v>
      </c>
    </row>
    <row r="3304" spans="3:36" x14ac:dyDescent="0.25">
      <c r="C3304" t="s">
        <v>990</v>
      </c>
    </row>
    <row r="3305" spans="3:36" x14ac:dyDescent="0.25">
      <c r="C3305" t="s">
        <v>982</v>
      </c>
    </row>
    <row r="3306" spans="3:36" x14ac:dyDescent="0.25">
      <c r="C3306" t="s">
        <v>991</v>
      </c>
    </row>
    <row r="3307" spans="3:36" x14ac:dyDescent="0.25">
      <c r="C3307" t="s">
        <v>48</v>
      </c>
      <c r="E3307">
        <v>0</v>
      </c>
      <c r="F3307">
        <v>0</v>
      </c>
      <c r="G3307">
        <v>0</v>
      </c>
      <c r="H3307">
        <v>0</v>
      </c>
      <c r="I3307">
        <v>0</v>
      </c>
      <c r="J330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x14ac:dyDescent="0.25">
      <c r="C3308" t="s">
        <v>818</v>
      </c>
      <c r="E3308">
        <v>7.9</v>
      </c>
      <c r="F3308">
        <v>7.4</v>
      </c>
      <c r="G3308">
        <v>7.2</v>
      </c>
      <c r="H3308">
        <v>6.8</v>
      </c>
      <c r="I3308">
        <v>7.5</v>
      </c>
      <c r="J3308">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x14ac:dyDescent="0.25">
      <c r="C3309" t="s">
        <v>833</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57</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820</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821</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35</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33</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825</v>
      </c>
      <c r="E3315">
        <v>7.9</v>
      </c>
      <c r="F3315">
        <v>7.4</v>
      </c>
      <c r="G3315">
        <v>7.2</v>
      </c>
      <c r="H3315">
        <v>6.8</v>
      </c>
      <c r="I3315">
        <v>7.6</v>
      </c>
      <c r="J3315">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x14ac:dyDescent="0.25">
      <c r="C3316" t="s">
        <v>982</v>
      </c>
    </row>
    <row r="3317" spans="3:36" x14ac:dyDescent="0.25">
      <c r="C3317" t="s">
        <v>982</v>
      </c>
    </row>
    <row r="3318" spans="3:36" x14ac:dyDescent="0.25">
      <c r="C3318" t="s">
        <v>992</v>
      </c>
    </row>
    <row r="3319" spans="3:36" x14ac:dyDescent="0.25">
      <c r="C3319" t="s">
        <v>46</v>
      </c>
      <c r="E3319">
        <v>1.2</v>
      </c>
      <c r="F3319">
        <v>1.3</v>
      </c>
      <c r="G3319">
        <v>1.1000000000000001</v>
      </c>
      <c r="H3319">
        <v>1</v>
      </c>
      <c r="I3319">
        <v>1.2</v>
      </c>
      <c r="J3319">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x14ac:dyDescent="0.25">
      <c r="C3320" t="s">
        <v>47</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993</v>
      </c>
    </row>
    <row r="3321" spans="3:36" x14ac:dyDescent="0.25">
      <c r="C3321" t="s">
        <v>36</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834</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835</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35</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836</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994</v>
      </c>
    </row>
    <row r="3326" spans="3:36" x14ac:dyDescent="0.25">
      <c r="C3326" t="s">
        <v>837</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838</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995</v>
      </c>
    </row>
    <row r="3328" spans="3:36" x14ac:dyDescent="0.25">
      <c r="C3328" t="s">
        <v>48</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996</v>
      </c>
    </row>
    <row r="3330" spans="3:36" x14ac:dyDescent="0.25">
      <c r="C3330" t="s">
        <v>46</v>
      </c>
      <c r="E3330">
        <v>3.7</v>
      </c>
      <c r="F3330">
        <v>3.9</v>
      </c>
      <c r="G3330">
        <v>3.4</v>
      </c>
      <c r="H3330">
        <v>3.1</v>
      </c>
      <c r="I3330">
        <v>3.7</v>
      </c>
      <c r="J3330">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x14ac:dyDescent="0.25">
      <c r="C3331" t="s">
        <v>47</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993</v>
      </c>
    </row>
    <row r="3332" spans="3:36" x14ac:dyDescent="0.25">
      <c r="C3332" t="s">
        <v>36</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834</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835</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35</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x14ac:dyDescent="0.25">
      <c r="C3336" t="s">
        <v>836</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994</v>
      </c>
    </row>
    <row r="3337" spans="3:36" x14ac:dyDescent="0.25">
      <c r="C3337" t="s">
        <v>837</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838</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995</v>
      </c>
    </row>
    <row r="3339" spans="3:36" x14ac:dyDescent="0.25">
      <c r="C3339" t="s">
        <v>48</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982</v>
      </c>
    </row>
    <row r="3341" spans="3:36" x14ac:dyDescent="0.25">
      <c r="C3341" t="s">
        <v>839</v>
      </c>
      <c r="E3341">
        <v>171.1</v>
      </c>
      <c r="F3341">
        <v>176.4</v>
      </c>
      <c r="G3341">
        <v>175.8</v>
      </c>
      <c r="H3341">
        <v>173.4</v>
      </c>
      <c r="I3341">
        <v>171.6</v>
      </c>
      <c r="J3341">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x14ac:dyDescent="0.25">
      <c r="C3342" t="s">
        <v>840</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x14ac:dyDescent="0.25">
      <c r="C3343" t="s">
        <v>841</v>
      </c>
      <c r="E3343">
        <v>155.80000000000001</v>
      </c>
      <c r="F3343">
        <v>159</v>
      </c>
      <c r="G3343">
        <v>156.69999999999999</v>
      </c>
      <c r="H3343">
        <v>160</v>
      </c>
      <c r="I3343">
        <v>157.19999999999999</v>
      </c>
      <c r="J3343">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x14ac:dyDescent="0.25">
      <c r="C3344" t="s">
        <v>842</v>
      </c>
      <c r="E3344">
        <v>25.9</v>
      </c>
      <c r="F3344">
        <v>26.7</v>
      </c>
      <c r="G3344">
        <v>23.8</v>
      </c>
      <c r="H3344">
        <v>21.7</v>
      </c>
      <c r="I3344">
        <v>25.5</v>
      </c>
      <c r="J3344">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x14ac:dyDescent="0.25">
      <c r="C3345" t="s">
        <v>843</v>
      </c>
      <c r="E3345">
        <v>142.9</v>
      </c>
      <c r="F3345">
        <v>149.19999999999999</v>
      </c>
      <c r="G3345">
        <v>175.6</v>
      </c>
      <c r="H3345">
        <v>185.1</v>
      </c>
      <c r="I3345">
        <v>145.30000000000001</v>
      </c>
      <c r="J3345">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x14ac:dyDescent="0.25">
      <c r="C3346" t="s">
        <v>982</v>
      </c>
    </row>
    <row r="3347" spans="3:36" x14ac:dyDescent="0.25">
      <c r="C3347" t="s">
        <v>997</v>
      </c>
    </row>
    <row r="3348" spans="3:36" x14ac:dyDescent="0.25">
      <c r="C3348" t="s">
        <v>998</v>
      </c>
    </row>
    <row r="3349" spans="3:36" x14ac:dyDescent="0.25">
      <c r="C3349" t="s">
        <v>844</v>
      </c>
      <c r="E3349">
        <v>13.2</v>
      </c>
      <c r="F3349">
        <v>13.2</v>
      </c>
      <c r="G3349">
        <v>13.2</v>
      </c>
      <c r="H3349">
        <v>13.2</v>
      </c>
      <c r="I3349">
        <v>13.2</v>
      </c>
      <c r="J3349">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x14ac:dyDescent="0.25">
      <c r="C3350" t="s">
        <v>845</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999</v>
      </c>
    </row>
    <row r="3351" spans="3:36" x14ac:dyDescent="0.25">
      <c r="C3351" t="s">
        <v>846</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1137</v>
      </c>
    </row>
    <row r="3352" spans="3:36" x14ac:dyDescent="0.25">
      <c r="C3352" t="s">
        <v>847</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825</v>
      </c>
      <c r="E3353">
        <v>317.8</v>
      </c>
      <c r="F3353">
        <v>335.3</v>
      </c>
      <c r="G3353">
        <v>323.5</v>
      </c>
      <c r="H3353">
        <v>307.7</v>
      </c>
      <c r="I3353">
        <v>310.89999999999998</v>
      </c>
      <c r="J3353">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x14ac:dyDescent="0.25">
      <c r="C3354" t="s">
        <v>1000</v>
      </c>
    </row>
    <row r="3355" spans="3:36" x14ac:dyDescent="0.25">
      <c r="C3355" t="s">
        <v>848</v>
      </c>
      <c r="E3355">
        <v>97.7</v>
      </c>
      <c r="F3355">
        <v>69.599999999999994</v>
      </c>
      <c r="G3355">
        <v>85.7</v>
      </c>
      <c r="H3355">
        <v>83.7</v>
      </c>
      <c r="I3355">
        <v>93.2</v>
      </c>
      <c r="J3355">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x14ac:dyDescent="0.25">
      <c r="C3356" t="s">
        <v>849</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999</v>
      </c>
    </row>
    <row r="3357" spans="3:36" x14ac:dyDescent="0.25">
      <c r="C3357" t="s">
        <v>850</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1138</v>
      </c>
    </row>
    <row r="3358" spans="3:36" x14ac:dyDescent="0.25">
      <c r="C3358" t="s">
        <v>851</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825</v>
      </c>
      <c r="E3359">
        <v>1474.8</v>
      </c>
      <c r="F3359">
        <v>1430.6</v>
      </c>
      <c r="G3359">
        <v>1472</v>
      </c>
      <c r="H3359">
        <v>1467.4</v>
      </c>
      <c r="I3359">
        <v>1447.2</v>
      </c>
      <c r="J3359">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x14ac:dyDescent="0.25">
      <c r="C3360" t="s">
        <v>982</v>
      </c>
    </row>
    <row r="3361" spans="3:36" x14ac:dyDescent="0.25">
      <c r="C3361" t="s">
        <v>852</v>
      </c>
      <c r="E3361">
        <v>715.6</v>
      </c>
      <c r="F3361">
        <v>854</v>
      </c>
      <c r="G3361">
        <v>690.3</v>
      </c>
      <c r="H3361">
        <v>609.5</v>
      </c>
      <c r="I3361">
        <v>1262.5999999999999</v>
      </c>
      <c r="J3361">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x14ac:dyDescent="0.25">
      <c r="C3362" t="s">
        <v>853</v>
      </c>
      <c r="E3362">
        <v>943.3</v>
      </c>
      <c r="F3362">
        <v>815.9</v>
      </c>
      <c r="G3362">
        <v>966.6</v>
      </c>
      <c r="H3362">
        <v>1029.4000000000001</v>
      </c>
      <c r="I3362">
        <v>528.29999999999995</v>
      </c>
      <c r="J3362">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x14ac:dyDescent="0.25">
      <c r="C3363" t="s">
        <v>982</v>
      </c>
    </row>
    <row r="3364" spans="3:36" x14ac:dyDescent="0.25">
      <c r="C3364" t="s">
        <v>1002</v>
      </c>
    </row>
    <row r="3365" spans="3:36" x14ac:dyDescent="0.25">
      <c r="C3365" t="s">
        <v>854</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x14ac:dyDescent="0.25">
      <c r="C3366" t="s">
        <v>855</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999</v>
      </c>
    </row>
    <row r="3367" spans="3:36" x14ac:dyDescent="0.25">
      <c r="C3367" t="s">
        <v>856</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995</v>
      </c>
    </row>
    <row r="3368" spans="3:36" x14ac:dyDescent="0.25">
      <c r="C3368" t="s">
        <v>857</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825</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x14ac:dyDescent="0.25">
      <c r="C3370" t="s">
        <v>982</v>
      </c>
    </row>
    <row r="3371" spans="3:36" x14ac:dyDescent="0.25">
      <c r="C3371" t="s">
        <v>1139</v>
      </c>
    </row>
    <row r="3372" spans="3:36" x14ac:dyDescent="0.25">
      <c r="C3372" t="s">
        <v>1003</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982</v>
      </c>
    </row>
    <row r="3375" spans="3:36" x14ac:dyDescent="0.25">
      <c r="C3375" t="s">
        <v>1004</v>
      </c>
    </row>
    <row r="3376" spans="3:36" x14ac:dyDescent="0.25">
      <c r="C3376" t="s">
        <v>981</v>
      </c>
      <c r="E3376">
        <v>233.52500000000001</v>
      </c>
      <c r="F3376">
        <v>220.274</v>
      </c>
      <c r="G3376">
        <v>228.73599999999999</v>
      </c>
      <c r="H3376">
        <v>220.596</v>
      </c>
      <c r="I3376">
        <v>212.21600000000001</v>
      </c>
      <c r="J3376">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x14ac:dyDescent="0.25">
      <c r="C3377" t="s">
        <v>816</v>
      </c>
      <c r="E3377">
        <v>731.88300000000004</v>
      </c>
      <c r="F3377">
        <v>706.26700000000005</v>
      </c>
      <c r="G3377">
        <v>725.4</v>
      </c>
      <c r="H3377">
        <v>755.9</v>
      </c>
      <c r="I3377">
        <v>745.13300000000004</v>
      </c>
      <c r="J337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x14ac:dyDescent="0.25">
      <c r="C3378" t="s">
        <v>982</v>
      </c>
    </row>
    <row r="3379" spans="1:36" x14ac:dyDescent="0.25">
      <c r="C3379" t="s">
        <v>983</v>
      </c>
    </row>
    <row r="3380" spans="1:36" x14ac:dyDescent="0.25">
      <c r="A3380" s="94" t="s">
        <v>101</v>
      </c>
      <c r="B3380" t="s">
        <v>762</v>
      </c>
      <c r="C3380" t="s">
        <v>48</v>
      </c>
      <c r="E3380">
        <v>179.55099999999999</v>
      </c>
      <c r="F3380">
        <v>172.91800000000001</v>
      </c>
      <c r="G3380">
        <v>188.251</v>
      </c>
      <c r="H3380">
        <v>183.83</v>
      </c>
      <c r="I3380">
        <v>177.80099999999999</v>
      </c>
      <c r="J3380">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x14ac:dyDescent="0.25">
      <c r="A3381" s="94" t="s">
        <v>101</v>
      </c>
      <c r="C3381" t="s">
        <v>817</v>
      </c>
      <c r="E3381">
        <v>32.677999999999997</v>
      </c>
      <c r="F3381">
        <v>30.777000000000001</v>
      </c>
      <c r="G3381">
        <v>33.104999999999997</v>
      </c>
      <c r="H3381">
        <v>32.093000000000004</v>
      </c>
      <c r="I3381">
        <v>29.908000000000001</v>
      </c>
      <c r="J3381">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x14ac:dyDescent="0.25">
      <c r="A3382" s="94" t="s">
        <v>101</v>
      </c>
      <c r="C3382" t="s">
        <v>818</v>
      </c>
      <c r="E3382">
        <v>34.545999999999999</v>
      </c>
      <c r="F3382">
        <v>33.384999999999998</v>
      </c>
      <c r="G3382">
        <v>35.277999999999999</v>
      </c>
      <c r="H3382">
        <v>33.975999999999999</v>
      </c>
      <c r="I3382">
        <v>32.859000000000002</v>
      </c>
      <c r="J3382">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x14ac:dyDescent="0.25">
      <c r="A3383" s="94" t="s">
        <v>101</v>
      </c>
      <c r="B3383" t="s">
        <v>764</v>
      </c>
      <c r="C3383" t="s">
        <v>819</v>
      </c>
      <c r="E3383">
        <v>67.224000000000004</v>
      </c>
      <c r="F3383">
        <v>64.162000000000006</v>
      </c>
      <c r="G3383">
        <v>68.382999999999996</v>
      </c>
      <c r="H3383">
        <v>66.069999999999993</v>
      </c>
      <c r="I3383">
        <v>62.768000000000001</v>
      </c>
      <c r="J3383">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x14ac:dyDescent="0.25">
      <c r="A3384" s="94" t="s">
        <v>101</v>
      </c>
      <c r="B3384" t="s">
        <v>763</v>
      </c>
      <c r="C3384" t="s">
        <v>833</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94" t="s">
        <v>101</v>
      </c>
      <c r="B3385" t="s">
        <v>973</v>
      </c>
      <c r="C3385" t="s">
        <v>57</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94" t="s">
        <v>101</v>
      </c>
      <c r="B3386" t="s">
        <v>765</v>
      </c>
      <c r="C3386" t="s">
        <v>820</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94" t="s">
        <v>101</v>
      </c>
      <c r="B3387" t="s">
        <v>974</v>
      </c>
      <c r="C3387" t="s">
        <v>821</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94" t="s">
        <v>101</v>
      </c>
      <c r="B3388" t="s">
        <v>1997</v>
      </c>
      <c r="C3388" t="s">
        <v>33</v>
      </c>
      <c r="E3388">
        <v>9.5530000000000008</v>
      </c>
      <c r="F3388">
        <v>9.8450000000000006</v>
      </c>
      <c r="G3388">
        <v>7.4260000000000002</v>
      </c>
      <c r="H3388">
        <v>6.7629999999999999</v>
      </c>
      <c r="I3388">
        <v>5.2149999999999999</v>
      </c>
      <c r="J3388">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x14ac:dyDescent="0.25">
      <c r="A3389" s="94" t="s">
        <v>101</v>
      </c>
      <c r="B3389" t="s">
        <v>979</v>
      </c>
      <c r="C3389" t="s">
        <v>822</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94" t="s">
        <v>101</v>
      </c>
      <c r="B3390" t="s">
        <v>50</v>
      </c>
      <c r="C3390" t="s">
        <v>823</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825</v>
      </c>
      <c r="E3391">
        <v>256.327</v>
      </c>
      <c r="F3391">
        <v>246.92500000000001</v>
      </c>
      <c r="G3391">
        <v>264.06</v>
      </c>
      <c r="H3391">
        <v>256.66300000000001</v>
      </c>
      <c r="I3391">
        <v>245.78299999999999</v>
      </c>
      <c r="J3391">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x14ac:dyDescent="0.25">
      <c r="C3392" t="s">
        <v>982</v>
      </c>
    </row>
    <row r="3393" spans="3:36" x14ac:dyDescent="0.25">
      <c r="C3393" t="s">
        <v>1005</v>
      </c>
    </row>
    <row r="3394" spans="3:36" x14ac:dyDescent="0.25">
      <c r="C3394" t="s">
        <v>48</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x14ac:dyDescent="0.25">
      <c r="C3395" t="s">
        <v>817</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x14ac:dyDescent="0.25">
      <c r="C3396" t="s">
        <v>818</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x14ac:dyDescent="0.25">
      <c r="C3397" t="s">
        <v>833</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57</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820</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821</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33</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822</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823</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982</v>
      </c>
    </row>
    <row r="3405" spans="3:36" x14ac:dyDescent="0.25">
      <c r="C3405" t="s">
        <v>1012</v>
      </c>
    </row>
    <row r="3406" spans="3:36" x14ac:dyDescent="0.25">
      <c r="C3406" t="s">
        <v>982</v>
      </c>
    </row>
    <row r="3407" spans="3:36" x14ac:dyDescent="0.25">
      <c r="C3407" t="s">
        <v>1013</v>
      </c>
    </row>
    <row r="3408" spans="3:36" x14ac:dyDescent="0.25">
      <c r="C3408" t="s">
        <v>863</v>
      </c>
      <c r="E3408">
        <v>14.233000000000001</v>
      </c>
      <c r="F3408">
        <v>14.042999999999999</v>
      </c>
      <c r="G3408">
        <v>14.081</v>
      </c>
      <c r="H3408">
        <v>13.936</v>
      </c>
      <c r="I3408">
        <v>14.247999999999999</v>
      </c>
      <c r="J3408">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x14ac:dyDescent="0.25">
      <c r="C3409" t="s">
        <v>864</v>
      </c>
      <c r="E3409">
        <v>18.626999999999999</v>
      </c>
      <c r="F3409">
        <v>18.378</v>
      </c>
      <c r="G3409">
        <v>18.428000000000001</v>
      </c>
      <c r="H3409">
        <v>18.236999999999998</v>
      </c>
      <c r="I3409">
        <v>18.645</v>
      </c>
      <c r="J3409">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x14ac:dyDescent="0.25">
      <c r="C3410" t="s">
        <v>865</v>
      </c>
      <c r="E3410">
        <v>24.640999999999998</v>
      </c>
      <c r="F3410">
        <v>26.202999999999999</v>
      </c>
      <c r="G3410">
        <v>20.265000000000001</v>
      </c>
      <c r="H3410">
        <v>18.792999999999999</v>
      </c>
      <c r="I3410">
        <v>25.620999999999999</v>
      </c>
      <c r="J3410">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x14ac:dyDescent="0.25">
      <c r="C3411" t="s">
        <v>866</v>
      </c>
      <c r="E3411">
        <v>3.819</v>
      </c>
      <c r="F3411">
        <v>4.1950000000000003</v>
      </c>
      <c r="G3411">
        <v>3.5089999999999999</v>
      </c>
      <c r="H3411">
        <v>3.0750000000000002</v>
      </c>
      <c r="I3411">
        <v>3.8</v>
      </c>
      <c r="J3411">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x14ac:dyDescent="0.25">
      <c r="C3412" t="s">
        <v>867</v>
      </c>
      <c r="E3412">
        <v>5.49</v>
      </c>
      <c r="F3412">
        <v>5.4169999999999998</v>
      </c>
      <c r="G3412">
        <v>5.431</v>
      </c>
      <c r="H3412">
        <v>5.375</v>
      </c>
      <c r="I3412">
        <v>5.4950000000000001</v>
      </c>
      <c r="J3412">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x14ac:dyDescent="0.25">
      <c r="C3413" t="s">
        <v>868</v>
      </c>
      <c r="E3413">
        <v>1.1739999999999999</v>
      </c>
      <c r="F3413">
        <v>1.2490000000000001</v>
      </c>
      <c r="G3413">
        <v>0.96599999999999997</v>
      </c>
      <c r="H3413">
        <v>0.89600000000000002</v>
      </c>
      <c r="I3413">
        <v>1.2210000000000001</v>
      </c>
      <c r="J3413">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x14ac:dyDescent="0.25">
      <c r="C3414" t="s">
        <v>869</v>
      </c>
      <c r="E3414">
        <v>2.181</v>
      </c>
      <c r="F3414">
        <v>2.1520000000000001</v>
      </c>
      <c r="G3414">
        <v>2.157</v>
      </c>
      <c r="H3414">
        <v>2.1349999999999998</v>
      </c>
      <c r="I3414">
        <v>2.1829999999999998</v>
      </c>
      <c r="J3414">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x14ac:dyDescent="0.25">
      <c r="C3415" t="s">
        <v>870</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871</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1014</v>
      </c>
      <c r="E3417">
        <v>0.128</v>
      </c>
      <c r="F3417">
        <v>0.13500000000000001</v>
      </c>
      <c r="G3417">
        <v>0.106</v>
      </c>
      <c r="H3417">
        <v>9.8000000000000004E-2</v>
      </c>
      <c r="I3417">
        <v>0.13300000000000001</v>
      </c>
      <c r="J341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x14ac:dyDescent="0.25">
      <c r="C3418" t="s">
        <v>1015</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1016</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872</v>
      </c>
      <c r="E3420">
        <v>70.292000000000002</v>
      </c>
      <c r="F3420">
        <v>71.772000000000006</v>
      </c>
      <c r="G3420">
        <v>64.941999999999993</v>
      </c>
      <c r="H3420">
        <v>62.543999999999997</v>
      </c>
      <c r="I3420">
        <v>71.346000000000004</v>
      </c>
      <c r="J3420">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x14ac:dyDescent="0.25">
      <c r="C3421" t="s">
        <v>873</v>
      </c>
      <c r="E3421">
        <v>66.472999999999999</v>
      </c>
      <c r="F3421">
        <v>67.576999999999998</v>
      </c>
      <c r="G3421">
        <v>61.433999999999997</v>
      </c>
      <c r="H3421">
        <v>59.469000000000001</v>
      </c>
      <c r="I3421">
        <v>67.546000000000006</v>
      </c>
      <c r="J3421">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x14ac:dyDescent="0.25">
      <c r="C3422" t="s">
        <v>982</v>
      </c>
    </row>
    <row r="3423" spans="3:36" x14ac:dyDescent="0.25">
      <c r="C3423" t="s">
        <v>984</v>
      </c>
    </row>
    <row r="3424" spans="3:36" x14ac:dyDescent="0.25">
      <c r="C3424" t="s">
        <v>982</v>
      </c>
    </row>
    <row r="3425" spans="3:36" x14ac:dyDescent="0.25">
      <c r="C3425" t="s">
        <v>1017</v>
      </c>
    </row>
    <row r="3426" spans="3:36" x14ac:dyDescent="0.25">
      <c r="C3426" t="s">
        <v>952</v>
      </c>
      <c r="E3426">
        <v>233.52500000000001</v>
      </c>
      <c r="F3426">
        <v>220.274</v>
      </c>
      <c r="G3426">
        <v>228.73599999999999</v>
      </c>
      <c r="H3426">
        <v>220.596</v>
      </c>
      <c r="I3426">
        <v>212.21600000000001</v>
      </c>
      <c r="J3426">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x14ac:dyDescent="0.25">
      <c r="C3427" t="s">
        <v>953</v>
      </c>
      <c r="E3427">
        <v>233.52500000000001</v>
      </c>
      <c r="F3427">
        <v>220.274</v>
      </c>
      <c r="G3427">
        <v>228.73599999999999</v>
      </c>
      <c r="H3427">
        <v>220.596</v>
      </c>
      <c r="I3427">
        <v>212.21600000000001</v>
      </c>
      <c r="J342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x14ac:dyDescent="0.25">
      <c r="C3428" t="s">
        <v>954</v>
      </c>
      <c r="E3428">
        <v>233.52500000000001</v>
      </c>
      <c r="F3428">
        <v>220.274</v>
      </c>
      <c r="G3428">
        <v>228.73599999999999</v>
      </c>
      <c r="H3428">
        <v>220.596</v>
      </c>
      <c r="I3428">
        <v>212.21600000000001</v>
      </c>
      <c r="J3428">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x14ac:dyDescent="0.25">
      <c r="C3429" t="s">
        <v>955</v>
      </c>
      <c r="E3429">
        <v>233.52500000000001</v>
      </c>
      <c r="F3429">
        <v>220.274</v>
      </c>
      <c r="G3429">
        <v>228.73599999999999</v>
      </c>
      <c r="H3429">
        <v>220.596</v>
      </c>
      <c r="I3429">
        <v>212.21600000000001</v>
      </c>
      <c r="J3429">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x14ac:dyDescent="0.25">
      <c r="C3430" t="s">
        <v>956</v>
      </c>
      <c r="E3430">
        <v>233.52500000000001</v>
      </c>
      <c r="F3430">
        <v>220.274</v>
      </c>
      <c r="G3430">
        <v>228.73599999999999</v>
      </c>
      <c r="H3430">
        <v>220.596</v>
      </c>
      <c r="I3430">
        <v>212.21600000000001</v>
      </c>
      <c r="J3430">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x14ac:dyDescent="0.25">
      <c r="C3431" t="s">
        <v>1118</v>
      </c>
      <c r="E3431">
        <v>233.52500000000001</v>
      </c>
      <c r="F3431">
        <v>220.274</v>
      </c>
      <c r="G3431">
        <v>228.73599999999999</v>
      </c>
      <c r="H3431">
        <v>220.596</v>
      </c>
      <c r="I3431">
        <v>212.21600000000001</v>
      </c>
      <c r="J3431">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x14ac:dyDescent="0.25">
      <c r="C3432" t="s">
        <v>982</v>
      </c>
    </row>
    <row r="3433" spans="3:36" x14ac:dyDescent="0.25">
      <c r="C3433" t="s">
        <v>985</v>
      </c>
    </row>
    <row r="3434" spans="3:36" x14ac:dyDescent="0.25">
      <c r="C3434" t="s">
        <v>1119</v>
      </c>
    </row>
    <row r="3435" spans="3:36" x14ac:dyDescent="0.25">
      <c r="C3435" t="s">
        <v>63</v>
      </c>
      <c r="E3435">
        <v>19.634</v>
      </c>
      <c r="F3435">
        <v>18.698</v>
      </c>
      <c r="G3435">
        <v>19.216999999999999</v>
      </c>
      <c r="H3435">
        <v>18.759</v>
      </c>
      <c r="I3435">
        <v>18.138000000000002</v>
      </c>
      <c r="J3435">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x14ac:dyDescent="0.25">
      <c r="C3436" t="s">
        <v>827</v>
      </c>
      <c r="E3436">
        <v>30.547999999999998</v>
      </c>
      <c r="F3436">
        <v>28.759</v>
      </c>
      <c r="G3436">
        <v>30.97</v>
      </c>
      <c r="H3436">
        <v>30.03</v>
      </c>
      <c r="I3436">
        <v>27.946000000000002</v>
      </c>
      <c r="J3436">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x14ac:dyDescent="0.25">
      <c r="C3437" t="s">
        <v>831</v>
      </c>
      <c r="E3437">
        <v>20.640999999999998</v>
      </c>
      <c r="F3437">
        <v>19.484999999999999</v>
      </c>
      <c r="G3437">
        <v>20.204999999999998</v>
      </c>
      <c r="H3437">
        <v>19.36</v>
      </c>
      <c r="I3437">
        <v>18.640999999999998</v>
      </c>
      <c r="J343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x14ac:dyDescent="0.25">
      <c r="C3438" t="s">
        <v>1120</v>
      </c>
    </row>
    <row r="3439" spans="3:36" x14ac:dyDescent="0.25">
      <c r="C3439" t="s">
        <v>63</v>
      </c>
      <c r="E3439">
        <v>14.409000000000001</v>
      </c>
      <c r="F3439">
        <v>13.718999999999999</v>
      </c>
      <c r="G3439">
        <v>14.097</v>
      </c>
      <c r="H3439">
        <v>13.755000000000001</v>
      </c>
      <c r="I3439">
        <v>13.295</v>
      </c>
      <c r="J3439">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x14ac:dyDescent="0.25">
      <c r="C3440" t="s">
        <v>1121</v>
      </c>
    </row>
    <row r="3441" spans="3:36" x14ac:dyDescent="0.25">
      <c r="C3441" t="s">
        <v>63</v>
      </c>
      <c r="E3441">
        <v>88.832999999999998</v>
      </c>
      <c r="F3441">
        <v>84.594999999999999</v>
      </c>
      <c r="G3441">
        <v>86.945999999999998</v>
      </c>
      <c r="H3441">
        <v>84.873000000000005</v>
      </c>
      <c r="I3441">
        <v>82.058999999999997</v>
      </c>
      <c r="J3441">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x14ac:dyDescent="0.25">
      <c r="C3442" t="s">
        <v>827</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x14ac:dyDescent="0.25">
      <c r="C3443" t="s">
        <v>1122</v>
      </c>
    </row>
    <row r="3444" spans="3:36" x14ac:dyDescent="0.25">
      <c r="C3444" t="s">
        <v>63</v>
      </c>
      <c r="E3444">
        <v>2.0659999999999998</v>
      </c>
      <c r="F3444">
        <v>1.9670000000000001</v>
      </c>
      <c r="G3444">
        <v>2.0219999999999998</v>
      </c>
      <c r="H3444">
        <v>1.9730000000000001</v>
      </c>
      <c r="I3444">
        <v>1.907</v>
      </c>
      <c r="J3444">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x14ac:dyDescent="0.25">
      <c r="C3445" t="s">
        <v>1123</v>
      </c>
    </row>
    <row r="3446" spans="3:36" x14ac:dyDescent="0.25">
      <c r="C3446" t="s">
        <v>63</v>
      </c>
      <c r="E3446">
        <v>5.1449999999999996</v>
      </c>
      <c r="F3446">
        <v>4.8979999999999997</v>
      </c>
      <c r="G3446">
        <v>5.0339999999999998</v>
      </c>
      <c r="H3446">
        <v>4.9119999999999999</v>
      </c>
      <c r="I3446">
        <v>4.7480000000000002</v>
      </c>
      <c r="J3446">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x14ac:dyDescent="0.25">
      <c r="C3447" t="s">
        <v>827</v>
      </c>
      <c r="E3447">
        <v>1.895</v>
      </c>
      <c r="F3447">
        <v>1.784</v>
      </c>
      <c r="G3447">
        <v>1.92</v>
      </c>
      <c r="H3447">
        <v>1.861</v>
      </c>
      <c r="I3447">
        <v>1.732</v>
      </c>
      <c r="J344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x14ac:dyDescent="0.25">
      <c r="C3448" t="s">
        <v>1124</v>
      </c>
    </row>
    <row r="3449" spans="3:36" x14ac:dyDescent="0.25">
      <c r="C3449" t="s">
        <v>830</v>
      </c>
      <c r="E3449">
        <v>9.5530000000000008</v>
      </c>
      <c r="F3449">
        <v>9.8450000000000006</v>
      </c>
      <c r="G3449">
        <v>7.4260000000000002</v>
      </c>
      <c r="H3449">
        <v>6.7629999999999999</v>
      </c>
      <c r="I3449">
        <v>5.2149999999999999</v>
      </c>
      <c r="J3449">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x14ac:dyDescent="0.25">
      <c r="C3450" t="s">
        <v>989</v>
      </c>
    </row>
    <row r="3451" spans="3:36" x14ac:dyDescent="0.25">
      <c r="C3451" t="s">
        <v>63</v>
      </c>
      <c r="E3451">
        <v>130.08600000000001</v>
      </c>
      <c r="F3451">
        <v>123.878</v>
      </c>
      <c r="G3451">
        <v>127.315</v>
      </c>
      <c r="H3451">
        <v>124.27200000000001</v>
      </c>
      <c r="I3451">
        <v>120.14700000000001</v>
      </c>
      <c r="J3451">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x14ac:dyDescent="0.25">
      <c r="C3452" t="s">
        <v>827</v>
      </c>
      <c r="E3452">
        <v>32.549999999999997</v>
      </c>
      <c r="F3452">
        <v>30.641999999999999</v>
      </c>
      <c r="G3452">
        <v>32.997999999999998</v>
      </c>
      <c r="H3452">
        <v>31.995000000000001</v>
      </c>
      <c r="I3452">
        <v>29.774999999999999</v>
      </c>
      <c r="J3452">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x14ac:dyDescent="0.25">
      <c r="C3453" t="s">
        <v>831</v>
      </c>
      <c r="E3453">
        <v>20.640999999999998</v>
      </c>
      <c r="F3453">
        <v>19.484999999999999</v>
      </c>
      <c r="G3453">
        <v>20.204999999999998</v>
      </c>
      <c r="H3453">
        <v>19.36</v>
      </c>
      <c r="I3453">
        <v>18.640999999999998</v>
      </c>
      <c r="J3453">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x14ac:dyDescent="0.25">
      <c r="C3454" t="s">
        <v>830</v>
      </c>
      <c r="E3454">
        <v>9.5530000000000008</v>
      </c>
      <c r="F3454">
        <v>9.8450000000000006</v>
      </c>
      <c r="G3454">
        <v>7.4260000000000002</v>
      </c>
      <c r="H3454">
        <v>6.7629999999999999</v>
      </c>
      <c r="I3454">
        <v>5.2149999999999999</v>
      </c>
      <c r="J3454">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x14ac:dyDescent="0.25">
      <c r="C3455" t="s">
        <v>825</v>
      </c>
      <c r="E3455">
        <v>192.83</v>
      </c>
      <c r="F3455">
        <v>183.84899999999999</v>
      </c>
      <c r="G3455">
        <v>187.94499999999999</v>
      </c>
      <c r="H3455">
        <v>182.39</v>
      </c>
      <c r="I3455">
        <v>173.77799999999999</v>
      </c>
      <c r="J3455">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x14ac:dyDescent="0.25">
      <c r="C3456" t="s">
        <v>982</v>
      </c>
    </row>
    <row r="3457" spans="3:36" x14ac:dyDescent="0.25">
      <c r="C3457" t="s">
        <v>990</v>
      </c>
    </row>
    <row r="3458" spans="3:36" x14ac:dyDescent="0.25">
      <c r="C3458" t="s">
        <v>982</v>
      </c>
    </row>
    <row r="3459" spans="3:36" x14ac:dyDescent="0.25">
      <c r="C3459" t="s">
        <v>991</v>
      </c>
    </row>
    <row r="3460" spans="3:36" x14ac:dyDescent="0.25">
      <c r="C3460" t="s">
        <v>48</v>
      </c>
      <c r="E3460">
        <v>0</v>
      </c>
      <c r="F3460">
        <v>0</v>
      </c>
      <c r="G3460">
        <v>0</v>
      </c>
      <c r="H3460">
        <v>0.1</v>
      </c>
      <c r="I3460">
        <v>0</v>
      </c>
      <c r="J3460">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x14ac:dyDescent="0.25">
      <c r="C3461" t="s">
        <v>818</v>
      </c>
      <c r="E3461">
        <v>34.5</v>
      </c>
      <c r="F3461">
        <v>33.4</v>
      </c>
      <c r="G3461">
        <v>35.299999999999997</v>
      </c>
      <c r="H3461">
        <v>34</v>
      </c>
      <c r="I3461">
        <v>32.9</v>
      </c>
      <c r="J3461">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x14ac:dyDescent="0.25">
      <c r="C3462" t="s">
        <v>833</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57</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820</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821</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35</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33</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825</v>
      </c>
      <c r="E3468">
        <v>34.6</v>
      </c>
      <c r="F3468">
        <v>33.4</v>
      </c>
      <c r="G3468">
        <v>35.299999999999997</v>
      </c>
      <c r="H3468">
        <v>34.1</v>
      </c>
      <c r="I3468">
        <v>32.9</v>
      </c>
      <c r="J3468">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x14ac:dyDescent="0.25">
      <c r="C3469" t="s">
        <v>982</v>
      </c>
    </row>
    <row r="3470" spans="3:36" x14ac:dyDescent="0.25">
      <c r="C3470" t="s">
        <v>982</v>
      </c>
    </row>
    <row r="3471" spans="3:36" x14ac:dyDescent="0.25">
      <c r="C3471" t="s">
        <v>992</v>
      </c>
    </row>
    <row r="3472" spans="3:36" x14ac:dyDescent="0.25">
      <c r="C3472" t="s">
        <v>46</v>
      </c>
      <c r="E3472">
        <v>7.7</v>
      </c>
      <c r="F3472">
        <v>7.4</v>
      </c>
      <c r="G3472">
        <v>7.4</v>
      </c>
      <c r="H3472">
        <v>7</v>
      </c>
      <c r="I3472">
        <v>7</v>
      </c>
      <c r="J3472">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x14ac:dyDescent="0.25">
      <c r="C3473" t="s">
        <v>47</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993</v>
      </c>
    </row>
    <row r="3474" spans="3:36" x14ac:dyDescent="0.25">
      <c r="C3474" t="s">
        <v>36</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834</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835</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35</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836</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994</v>
      </c>
    </row>
    <row r="3479" spans="3:36" x14ac:dyDescent="0.25">
      <c r="C3479" t="s">
        <v>837</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838</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995</v>
      </c>
    </row>
    <row r="3481" spans="3:36" x14ac:dyDescent="0.25">
      <c r="C3481" t="s">
        <v>48</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996</v>
      </c>
    </row>
    <row r="3483" spans="3:36" x14ac:dyDescent="0.25">
      <c r="C3483" t="s">
        <v>46</v>
      </c>
      <c r="E3483">
        <v>23</v>
      </c>
      <c r="F3483">
        <v>22.3</v>
      </c>
      <c r="G3483">
        <v>22.3</v>
      </c>
      <c r="H3483">
        <v>21.1</v>
      </c>
      <c r="I3483">
        <v>21.1</v>
      </c>
      <c r="J3483">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x14ac:dyDescent="0.25">
      <c r="C3484" t="s">
        <v>47</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993</v>
      </c>
    </row>
    <row r="3485" spans="3:36" x14ac:dyDescent="0.25">
      <c r="C3485" t="s">
        <v>36</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834</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835</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35</v>
      </c>
      <c r="E3488">
        <v>0</v>
      </c>
      <c r="F3488">
        <v>0</v>
      </c>
      <c r="G3488">
        <v>0</v>
      </c>
      <c r="H3488">
        <v>0.1</v>
      </c>
      <c r="I3488">
        <v>0</v>
      </c>
      <c r="J3488">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x14ac:dyDescent="0.25">
      <c r="C3489" t="s">
        <v>836</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994</v>
      </c>
    </row>
    <row r="3490" spans="3:36" x14ac:dyDescent="0.25">
      <c r="C3490" t="s">
        <v>837</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838</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995</v>
      </c>
    </row>
    <row r="3492" spans="3:36" x14ac:dyDescent="0.25">
      <c r="C3492" t="s">
        <v>48</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982</v>
      </c>
    </row>
    <row r="3494" spans="3:36" x14ac:dyDescent="0.25">
      <c r="C3494" t="s">
        <v>839</v>
      </c>
      <c r="E3494">
        <v>24.5</v>
      </c>
      <c r="F3494">
        <v>23.7</v>
      </c>
      <c r="G3494">
        <v>23.7</v>
      </c>
      <c r="H3494">
        <v>22.4</v>
      </c>
      <c r="I3494">
        <v>22.4</v>
      </c>
      <c r="J3494">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x14ac:dyDescent="0.25">
      <c r="C3495" t="s">
        <v>840</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841</v>
      </c>
      <c r="E3496">
        <v>24.4</v>
      </c>
      <c r="F3496">
        <v>23.6</v>
      </c>
      <c r="G3496">
        <v>23.6</v>
      </c>
      <c r="H3496">
        <v>22.4</v>
      </c>
      <c r="I3496">
        <v>22.4</v>
      </c>
      <c r="J3496">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x14ac:dyDescent="0.25">
      <c r="C3497" t="s">
        <v>842</v>
      </c>
      <c r="E3497">
        <v>24.4</v>
      </c>
      <c r="F3497">
        <v>23.6</v>
      </c>
      <c r="G3497">
        <v>23.6</v>
      </c>
      <c r="H3497">
        <v>22.4</v>
      </c>
      <c r="I3497">
        <v>22.4</v>
      </c>
      <c r="J349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x14ac:dyDescent="0.25">
      <c r="C3498" t="s">
        <v>843</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982</v>
      </c>
    </row>
    <row r="3500" spans="3:36" x14ac:dyDescent="0.25">
      <c r="C3500" t="s">
        <v>997</v>
      </c>
    </row>
    <row r="3501" spans="3:36" x14ac:dyDescent="0.25">
      <c r="C3501" t="s">
        <v>998</v>
      </c>
    </row>
    <row r="3502" spans="3:36" x14ac:dyDescent="0.25">
      <c r="C3502" t="s">
        <v>844</v>
      </c>
      <c r="E3502">
        <v>27</v>
      </c>
      <c r="F3502">
        <v>27</v>
      </c>
      <c r="G3502">
        <v>27</v>
      </c>
      <c r="H3502">
        <v>27</v>
      </c>
      <c r="I3502">
        <v>27</v>
      </c>
      <c r="J3502">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x14ac:dyDescent="0.25">
      <c r="C3503" t="s">
        <v>845</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999</v>
      </c>
    </row>
    <row r="3504" spans="3:36" x14ac:dyDescent="0.25">
      <c r="C3504" t="s">
        <v>846</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995</v>
      </c>
    </row>
    <row r="3505" spans="3:36" x14ac:dyDescent="0.25">
      <c r="C3505" t="s">
        <v>847</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825</v>
      </c>
      <c r="E3506">
        <v>47.5</v>
      </c>
      <c r="F3506">
        <v>47.5</v>
      </c>
      <c r="G3506">
        <v>48.5</v>
      </c>
      <c r="H3506">
        <v>46.6</v>
      </c>
      <c r="I3506">
        <v>46.6</v>
      </c>
      <c r="J3506">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x14ac:dyDescent="0.25">
      <c r="C3507" t="s">
        <v>1000</v>
      </c>
    </row>
    <row r="3508" spans="3:36" x14ac:dyDescent="0.25">
      <c r="C3508" t="s">
        <v>848</v>
      </c>
      <c r="E3508">
        <v>147.19999999999999</v>
      </c>
      <c r="F3508">
        <v>143.1</v>
      </c>
      <c r="G3508">
        <v>162.9</v>
      </c>
      <c r="H3508">
        <v>155.9</v>
      </c>
      <c r="I3508">
        <v>157.4</v>
      </c>
      <c r="J3508">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x14ac:dyDescent="0.25">
      <c r="C3509" t="s">
        <v>849</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999</v>
      </c>
    </row>
    <row r="3510" spans="3:36" x14ac:dyDescent="0.25">
      <c r="C3510" t="s">
        <v>850</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995</v>
      </c>
    </row>
    <row r="3511" spans="3:36" x14ac:dyDescent="0.25">
      <c r="C3511" t="s">
        <v>851</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825</v>
      </c>
      <c r="E3512">
        <v>218.9</v>
      </c>
      <c r="F3512">
        <v>201.9</v>
      </c>
      <c r="G3512">
        <v>224.5</v>
      </c>
      <c r="H3512">
        <v>212.5</v>
      </c>
      <c r="I3512">
        <v>228</v>
      </c>
      <c r="J3512">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x14ac:dyDescent="0.25">
      <c r="C3513" t="s">
        <v>982</v>
      </c>
    </row>
    <row r="3514" spans="3:36" x14ac:dyDescent="0.25">
      <c r="C3514" t="s">
        <v>852</v>
      </c>
      <c r="E3514">
        <v>299.89999999999998</v>
      </c>
      <c r="F3514">
        <v>288.7</v>
      </c>
      <c r="G3514">
        <v>324.89999999999998</v>
      </c>
      <c r="H3514">
        <v>308.8</v>
      </c>
      <c r="I3514">
        <v>261.8</v>
      </c>
      <c r="J3514">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x14ac:dyDescent="0.25">
      <c r="C3515" t="s">
        <v>853</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x14ac:dyDescent="0.25">
      <c r="C3516" t="s">
        <v>982</v>
      </c>
    </row>
    <row r="3517" spans="3:36" x14ac:dyDescent="0.25">
      <c r="C3517" t="s">
        <v>1002</v>
      </c>
    </row>
    <row r="3518" spans="3:36" x14ac:dyDescent="0.25">
      <c r="C3518" t="s">
        <v>854</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855</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999</v>
      </c>
    </row>
    <row r="3520" spans="3:36" x14ac:dyDescent="0.25">
      <c r="C3520" t="s">
        <v>856</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995</v>
      </c>
    </row>
    <row r="3521" spans="1:36" x14ac:dyDescent="0.25">
      <c r="C3521" t="s">
        <v>857</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825</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982</v>
      </c>
    </row>
    <row r="3524" spans="1:36" x14ac:dyDescent="0.25">
      <c r="C3524" t="s">
        <v>1140</v>
      </c>
    </row>
    <row r="3525" spans="1:36" x14ac:dyDescent="0.25">
      <c r="C3525" t="s">
        <v>1003</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982</v>
      </c>
    </row>
    <row r="3528" spans="1:36" x14ac:dyDescent="0.25">
      <c r="C3528" t="s">
        <v>1004</v>
      </c>
    </row>
    <row r="3529" spans="1:36" x14ac:dyDescent="0.25">
      <c r="C3529" t="s">
        <v>981</v>
      </c>
      <c r="E3529">
        <v>395.37299999999999</v>
      </c>
      <c r="F3529">
        <v>384.42599999999999</v>
      </c>
      <c r="G3529">
        <v>397.517</v>
      </c>
      <c r="H3529">
        <v>418.62099999999998</v>
      </c>
      <c r="I3529">
        <v>439.63600000000002</v>
      </c>
      <c r="J3529">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x14ac:dyDescent="0.25">
      <c r="C3530" t="s">
        <v>816</v>
      </c>
      <c r="E3530">
        <v>568.01599999999996</v>
      </c>
      <c r="F3530">
        <v>568.08500000000004</v>
      </c>
      <c r="G3530">
        <v>591.70399999999995</v>
      </c>
      <c r="H3530">
        <v>620.798</v>
      </c>
      <c r="I3530">
        <v>616.04300000000001</v>
      </c>
      <c r="J3530">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x14ac:dyDescent="0.25">
      <c r="C3531" t="s">
        <v>982</v>
      </c>
    </row>
    <row r="3532" spans="1:36" x14ac:dyDescent="0.25">
      <c r="C3532" t="s">
        <v>983</v>
      </c>
    </row>
    <row r="3533" spans="1:36" x14ac:dyDescent="0.25">
      <c r="A3533" t="s">
        <v>100</v>
      </c>
      <c r="B3533" t="s">
        <v>762</v>
      </c>
      <c r="C3533" t="s">
        <v>48</v>
      </c>
      <c r="E3533">
        <v>89.972999999999999</v>
      </c>
      <c r="F3533">
        <v>90.968999999999994</v>
      </c>
      <c r="G3533">
        <v>94.099000000000004</v>
      </c>
      <c r="H3533">
        <v>99.203999999999994</v>
      </c>
      <c r="I3533">
        <v>102.57899999999999</v>
      </c>
      <c r="J3533">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25">
      <c r="A3534" t="s">
        <v>100</v>
      </c>
      <c r="C3534" t="s">
        <v>817</v>
      </c>
      <c r="E3534">
        <v>100.172</v>
      </c>
      <c r="F3534">
        <v>96.986000000000004</v>
      </c>
      <c r="G3534">
        <v>103.55500000000001</v>
      </c>
      <c r="H3534">
        <v>108.673</v>
      </c>
      <c r="I3534">
        <v>109.982</v>
      </c>
      <c r="J3534">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25">
      <c r="A3535" t="s">
        <v>100</v>
      </c>
      <c r="C3535" t="s">
        <v>818</v>
      </c>
      <c r="E3535">
        <v>120.84</v>
      </c>
      <c r="F3535">
        <v>124.563</v>
      </c>
      <c r="G3535">
        <v>125.254</v>
      </c>
      <c r="H3535">
        <v>125.93600000000001</v>
      </c>
      <c r="I3535">
        <v>135.13999999999999</v>
      </c>
      <c r="J3535">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25">
      <c r="A3536" t="s">
        <v>100</v>
      </c>
      <c r="B3536" t="s">
        <v>764</v>
      </c>
      <c r="C3536" t="s">
        <v>819</v>
      </c>
      <c r="E3536">
        <v>221.012</v>
      </c>
      <c r="F3536">
        <v>221.54900000000001</v>
      </c>
      <c r="G3536">
        <v>228.80799999999999</v>
      </c>
      <c r="H3536">
        <v>234.60900000000001</v>
      </c>
      <c r="I3536">
        <v>245.12299999999999</v>
      </c>
      <c r="J3536">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25">
      <c r="A3537" t="s">
        <v>100</v>
      </c>
      <c r="B3537" t="s">
        <v>763</v>
      </c>
      <c r="C3537" t="s">
        <v>833</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25">
      <c r="A3538" t="s">
        <v>100</v>
      </c>
      <c r="B3538" t="s">
        <v>973</v>
      </c>
      <c r="C3538" t="s">
        <v>57</v>
      </c>
      <c r="E3538">
        <v>4.2999999999999997E-2</v>
      </c>
      <c r="F3538">
        <v>4.5999999999999999E-2</v>
      </c>
      <c r="G3538">
        <v>6.2E-2</v>
      </c>
      <c r="H3538">
        <v>5.5E-2</v>
      </c>
      <c r="I3538">
        <v>4.8000000000000001E-2</v>
      </c>
      <c r="J3538">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25">
      <c r="A3539" t="s">
        <v>100</v>
      </c>
      <c r="B3539" t="s">
        <v>765</v>
      </c>
      <c r="C3539" t="s">
        <v>820</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100</v>
      </c>
      <c r="B3540" t="s">
        <v>974</v>
      </c>
      <c r="C3540" t="s">
        <v>821</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100</v>
      </c>
      <c r="B3541" t="s">
        <v>765</v>
      </c>
      <c r="C3541" t="s">
        <v>35</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100</v>
      </c>
      <c r="B3542" t="s">
        <v>1997</v>
      </c>
      <c r="C3542" t="s">
        <v>33</v>
      </c>
      <c r="E3542">
        <v>27.210999999999999</v>
      </c>
      <c r="F3542">
        <v>28.792000000000002</v>
      </c>
      <c r="G3542">
        <v>21.588000000000001</v>
      </c>
      <c r="H3542">
        <v>21.277999999999999</v>
      </c>
      <c r="I3542">
        <v>17.805</v>
      </c>
      <c r="J3542">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25">
      <c r="A3543" t="s">
        <v>100</v>
      </c>
      <c r="B3543" t="s">
        <v>979</v>
      </c>
      <c r="C3543" t="s">
        <v>822</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100</v>
      </c>
      <c r="B3544" t="s">
        <v>50</v>
      </c>
      <c r="C3544" t="s">
        <v>823</v>
      </c>
      <c r="E3544">
        <v>0.123</v>
      </c>
      <c r="F3544">
        <v>0.109</v>
      </c>
      <c r="G3544">
        <v>0.128</v>
      </c>
      <c r="H3544">
        <v>0.155</v>
      </c>
      <c r="I3544">
        <v>0.186</v>
      </c>
      <c r="J3544">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x14ac:dyDescent="0.25">
      <c r="C3545" t="s">
        <v>825</v>
      </c>
      <c r="E3545">
        <v>338.46199999999999</v>
      </c>
      <c r="F3545">
        <v>341.56</v>
      </c>
      <c r="G3545">
        <v>344.774</v>
      </c>
      <c r="H3545">
        <v>355.38099999999997</v>
      </c>
      <c r="I3545">
        <v>365.82499999999999</v>
      </c>
      <c r="J3545">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x14ac:dyDescent="0.25">
      <c r="C3546" t="s">
        <v>982</v>
      </c>
    </row>
    <row r="3547" spans="1:36" x14ac:dyDescent="0.25">
      <c r="C3547" t="s">
        <v>1005</v>
      </c>
    </row>
    <row r="3548" spans="1:36" x14ac:dyDescent="0.25">
      <c r="C3548" t="s">
        <v>48</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x14ac:dyDescent="0.25">
      <c r="C3549" t="s">
        <v>817</v>
      </c>
      <c r="E3549">
        <v>0.253</v>
      </c>
      <c r="F3549">
        <v>0.252</v>
      </c>
      <c r="G3549">
        <v>0.26100000000000001</v>
      </c>
      <c r="H3549">
        <v>0.26</v>
      </c>
      <c r="I3549">
        <v>0.25</v>
      </c>
      <c r="J3549">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x14ac:dyDescent="0.25">
      <c r="C3550" t="s">
        <v>818</v>
      </c>
      <c r="E3550">
        <v>0.30599999999999999</v>
      </c>
      <c r="F3550">
        <v>0.32400000000000001</v>
      </c>
      <c r="G3550">
        <v>0.315</v>
      </c>
      <c r="H3550">
        <v>0.30099999999999999</v>
      </c>
      <c r="I3550">
        <v>0.307</v>
      </c>
      <c r="J3550">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x14ac:dyDescent="0.25">
      <c r="C3551" t="s">
        <v>833</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57</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820</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821</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35</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33</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822</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823</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982</v>
      </c>
    </row>
    <row r="3560" spans="3:36" x14ac:dyDescent="0.25">
      <c r="C3560" t="s">
        <v>1012</v>
      </c>
    </row>
    <row r="3561" spans="3:36" x14ac:dyDescent="0.25">
      <c r="C3561" t="s">
        <v>982</v>
      </c>
    </row>
    <row r="3562" spans="3:36" x14ac:dyDescent="0.25">
      <c r="C3562" t="s">
        <v>1013</v>
      </c>
    </row>
    <row r="3563" spans="3:36" x14ac:dyDescent="0.25">
      <c r="C3563" t="s">
        <v>863</v>
      </c>
      <c r="E3563">
        <v>9.8989999999999991</v>
      </c>
      <c r="F3563">
        <v>10.097</v>
      </c>
      <c r="G3563">
        <v>10.204000000000001</v>
      </c>
      <c r="H3563">
        <v>10.391</v>
      </c>
      <c r="I3563">
        <v>10.923</v>
      </c>
      <c r="J3563">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x14ac:dyDescent="0.25">
      <c r="C3564" t="s">
        <v>864</v>
      </c>
      <c r="E3564">
        <v>17.632999999999999</v>
      </c>
      <c r="F3564">
        <v>17.984999999999999</v>
      </c>
      <c r="G3564">
        <v>18.175000000000001</v>
      </c>
      <c r="H3564">
        <v>18.509</v>
      </c>
      <c r="I3564">
        <v>19.456</v>
      </c>
      <c r="J3564">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x14ac:dyDescent="0.25">
      <c r="C3565" t="s">
        <v>865</v>
      </c>
      <c r="E3565">
        <v>43.908999999999999</v>
      </c>
      <c r="F3565">
        <v>48.11</v>
      </c>
      <c r="G3565">
        <v>37.585000000000001</v>
      </c>
      <c r="H3565">
        <v>35.777000000000001</v>
      </c>
      <c r="I3565">
        <v>50.127000000000002</v>
      </c>
      <c r="J3565">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x14ac:dyDescent="0.25">
      <c r="C3566" t="s">
        <v>866</v>
      </c>
      <c r="E3566">
        <v>37.106999999999999</v>
      </c>
      <c r="F3566">
        <v>42.088000000000001</v>
      </c>
      <c r="G3566">
        <v>35.524999999999999</v>
      </c>
      <c r="H3566">
        <v>32.003999999999998</v>
      </c>
      <c r="I3566">
        <v>40.668999999999997</v>
      </c>
      <c r="J3566">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x14ac:dyDescent="0.25">
      <c r="C3567" t="s">
        <v>867</v>
      </c>
      <c r="E3567">
        <v>5.4569999999999999</v>
      </c>
      <c r="F3567">
        <v>5.5659999999999998</v>
      </c>
      <c r="G3567">
        <v>5.625</v>
      </c>
      <c r="H3567">
        <v>5.7290000000000001</v>
      </c>
      <c r="I3567">
        <v>6.0220000000000002</v>
      </c>
      <c r="J356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x14ac:dyDescent="0.25">
      <c r="C3568" t="s">
        <v>868</v>
      </c>
      <c r="E3568">
        <v>4.6319999999999997</v>
      </c>
      <c r="F3568">
        <v>5.0750000000000002</v>
      </c>
      <c r="G3568">
        <v>3.964</v>
      </c>
      <c r="H3568">
        <v>3.7730000000000001</v>
      </c>
      <c r="I3568">
        <v>5.2869999999999999</v>
      </c>
      <c r="J3568">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x14ac:dyDescent="0.25">
      <c r="C3569" t="s">
        <v>869</v>
      </c>
      <c r="E3569">
        <v>0.99299999999999999</v>
      </c>
      <c r="F3569">
        <v>1.0129999999999999</v>
      </c>
      <c r="G3569">
        <v>1.024</v>
      </c>
      <c r="H3569">
        <v>1.042</v>
      </c>
      <c r="I3569">
        <v>1.0960000000000001</v>
      </c>
      <c r="J3569">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x14ac:dyDescent="0.25">
      <c r="C3570" t="s">
        <v>870</v>
      </c>
      <c r="E3570">
        <v>0.88100000000000001</v>
      </c>
      <c r="F3570">
        <v>0.872</v>
      </c>
      <c r="G3570">
        <v>0.92300000000000004</v>
      </c>
      <c r="H3570">
        <v>0.83699999999999997</v>
      </c>
      <c r="I3570">
        <v>0.96</v>
      </c>
      <c r="J3570">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x14ac:dyDescent="0.25">
      <c r="C3571" t="s">
        <v>871</v>
      </c>
      <c r="E3571">
        <v>2.5670000000000002</v>
      </c>
      <c r="F3571">
        <v>2.3279999999999998</v>
      </c>
      <c r="G3571">
        <v>1.7010000000000001</v>
      </c>
      <c r="H3571">
        <v>2.6040000000000001</v>
      </c>
      <c r="I3571">
        <v>2.9940000000000002</v>
      </c>
      <c r="J3571">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x14ac:dyDescent="0.25">
      <c r="C3572" t="s">
        <v>1014</v>
      </c>
      <c r="E3572">
        <v>1.0589999999999999</v>
      </c>
      <c r="F3572">
        <v>1.1599999999999999</v>
      </c>
      <c r="G3572">
        <v>0.90700000000000003</v>
      </c>
      <c r="H3572">
        <v>0.86299999999999999</v>
      </c>
      <c r="I3572">
        <v>1.2090000000000001</v>
      </c>
      <c r="J3572">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x14ac:dyDescent="0.25">
      <c r="C3573" t="s">
        <v>1015</v>
      </c>
      <c r="E3573">
        <v>2.0099999999999998</v>
      </c>
      <c r="F3573">
        <v>2.0299999999999998</v>
      </c>
      <c r="G3573">
        <v>2.077</v>
      </c>
      <c r="H3573">
        <v>2.093</v>
      </c>
      <c r="I3573">
        <v>2.1890000000000001</v>
      </c>
      <c r="J3573">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x14ac:dyDescent="0.25">
      <c r="C3574" t="s">
        <v>1016</v>
      </c>
      <c r="E3574">
        <v>1.0229999999999999</v>
      </c>
      <c r="F3574">
        <v>1.121</v>
      </c>
      <c r="G3574">
        <v>0.83499999999999996</v>
      </c>
      <c r="H3574">
        <v>0.78100000000000003</v>
      </c>
      <c r="I3574">
        <v>1.1319999999999999</v>
      </c>
      <c r="J3574">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x14ac:dyDescent="0.25">
      <c r="C3575" t="s">
        <v>872</v>
      </c>
      <c r="E3575">
        <v>127.17100000000001</v>
      </c>
      <c r="F3575">
        <v>137.44399999999999</v>
      </c>
      <c r="G3575">
        <v>118.544</v>
      </c>
      <c r="H3575">
        <v>114.404</v>
      </c>
      <c r="I3575">
        <v>142.06399999999999</v>
      </c>
      <c r="J3575">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x14ac:dyDescent="0.25">
      <c r="C3576" t="s">
        <v>873</v>
      </c>
      <c r="E3576">
        <v>90.063999999999993</v>
      </c>
      <c r="F3576">
        <v>95.355999999999995</v>
      </c>
      <c r="G3576">
        <v>83.019000000000005</v>
      </c>
      <c r="H3576">
        <v>82.399000000000001</v>
      </c>
      <c r="I3576">
        <v>101.395</v>
      </c>
      <c r="J3576">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x14ac:dyDescent="0.25">
      <c r="C3577" t="s">
        <v>982</v>
      </c>
    </row>
    <row r="3578" spans="3:36" x14ac:dyDescent="0.25">
      <c r="C3578" t="s">
        <v>984</v>
      </c>
    </row>
    <row r="3579" spans="3:36" x14ac:dyDescent="0.25">
      <c r="C3579" t="s">
        <v>982</v>
      </c>
    </row>
    <row r="3580" spans="3:36" x14ac:dyDescent="0.25">
      <c r="C3580" t="s">
        <v>1017</v>
      </c>
    </row>
    <row r="3581" spans="3:36" x14ac:dyDescent="0.25">
      <c r="C3581" t="s">
        <v>952</v>
      </c>
      <c r="E3581">
        <v>395.37299999999999</v>
      </c>
      <c r="F3581">
        <v>384.42599999999999</v>
      </c>
      <c r="G3581">
        <v>397.517</v>
      </c>
      <c r="H3581">
        <v>418.62099999999998</v>
      </c>
      <c r="I3581">
        <v>439.63600000000002</v>
      </c>
      <c r="J3581">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x14ac:dyDescent="0.25">
      <c r="C3582" t="s">
        <v>953</v>
      </c>
      <c r="E3582">
        <v>395.37299999999999</v>
      </c>
      <c r="F3582">
        <v>384.42599999999999</v>
      </c>
      <c r="G3582">
        <v>397.517</v>
      </c>
      <c r="H3582">
        <v>418.62099999999998</v>
      </c>
      <c r="I3582">
        <v>439.63600000000002</v>
      </c>
      <c r="J3582">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x14ac:dyDescent="0.25">
      <c r="C3583" t="s">
        <v>954</v>
      </c>
      <c r="E3583">
        <v>395.37299999999999</v>
      </c>
      <c r="F3583">
        <v>384.42599999999999</v>
      </c>
      <c r="G3583">
        <v>397.517</v>
      </c>
      <c r="H3583">
        <v>418.62099999999998</v>
      </c>
      <c r="I3583">
        <v>439.63600000000002</v>
      </c>
      <c r="J3583">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x14ac:dyDescent="0.25">
      <c r="C3584" t="s">
        <v>955</v>
      </c>
      <c r="E3584">
        <v>395.37299999999999</v>
      </c>
      <c r="F3584">
        <v>384.42599999999999</v>
      </c>
      <c r="G3584">
        <v>397.517</v>
      </c>
      <c r="H3584">
        <v>418.62099999999998</v>
      </c>
      <c r="I3584">
        <v>439.63600000000002</v>
      </c>
      <c r="J3584">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x14ac:dyDescent="0.25">
      <c r="C3585" t="s">
        <v>956</v>
      </c>
      <c r="E3585">
        <v>395.37299999999999</v>
      </c>
      <c r="F3585">
        <v>384.42599999999999</v>
      </c>
      <c r="G3585">
        <v>397.517</v>
      </c>
      <c r="H3585">
        <v>418.62099999999998</v>
      </c>
      <c r="I3585">
        <v>439.63600000000002</v>
      </c>
      <c r="J3585">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x14ac:dyDescent="0.25">
      <c r="C3586" t="s">
        <v>1118</v>
      </c>
      <c r="E3586">
        <v>395.37299999999999</v>
      </c>
      <c r="F3586">
        <v>384.42599999999999</v>
      </c>
      <c r="G3586">
        <v>397.517</v>
      </c>
      <c r="H3586">
        <v>418.62099999999998</v>
      </c>
      <c r="I3586">
        <v>439.63600000000002</v>
      </c>
      <c r="J3586">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x14ac:dyDescent="0.25">
      <c r="C3587" t="s">
        <v>982</v>
      </c>
    </row>
    <row r="3588" spans="3:36" x14ac:dyDescent="0.25">
      <c r="C3588" t="s">
        <v>985</v>
      </c>
    </row>
    <row r="3589" spans="3:36" x14ac:dyDescent="0.25">
      <c r="C3589" t="s">
        <v>1119</v>
      </c>
    </row>
    <row r="3590" spans="3:36" x14ac:dyDescent="0.25">
      <c r="C3590" t="s">
        <v>63</v>
      </c>
      <c r="E3590">
        <v>5.1589999999999998</v>
      </c>
      <c r="F3590">
        <v>5.0579999999999998</v>
      </c>
      <c r="G3590">
        <v>5.1689999999999996</v>
      </c>
      <c r="H3590">
        <v>5.4859999999999998</v>
      </c>
      <c r="I3590">
        <v>5.7690000000000001</v>
      </c>
      <c r="J3590">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x14ac:dyDescent="0.25">
      <c r="C3591" t="s">
        <v>827</v>
      </c>
      <c r="E3591">
        <v>83.055999999999997</v>
      </c>
      <c r="F3591">
        <v>80.305999999999997</v>
      </c>
      <c r="G3591">
        <v>86.016000000000005</v>
      </c>
      <c r="H3591">
        <v>90.385999999999996</v>
      </c>
      <c r="I3591">
        <v>91.242000000000004</v>
      </c>
      <c r="J3591">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x14ac:dyDescent="0.25">
      <c r="C3592" t="s">
        <v>3</v>
      </c>
      <c r="E3592">
        <v>3.1659999999999999</v>
      </c>
      <c r="F3592">
        <v>3.0630000000000002</v>
      </c>
      <c r="G3592">
        <v>3.1160000000000001</v>
      </c>
      <c r="H3592">
        <v>3.0859999999999999</v>
      </c>
      <c r="I3592">
        <v>3.339</v>
      </c>
      <c r="J3592">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x14ac:dyDescent="0.25">
      <c r="C3593" t="s">
        <v>831</v>
      </c>
      <c r="E3593">
        <v>83.012</v>
      </c>
      <c r="F3593">
        <v>80.531999999999996</v>
      </c>
      <c r="G3593">
        <v>83.063999999999993</v>
      </c>
      <c r="H3593">
        <v>86.427999999999997</v>
      </c>
      <c r="I3593">
        <v>90.323999999999998</v>
      </c>
      <c r="J3593">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x14ac:dyDescent="0.25">
      <c r="C3594" t="s">
        <v>1120</v>
      </c>
    </row>
    <row r="3595" spans="3:36" x14ac:dyDescent="0.25">
      <c r="C3595" t="s">
        <v>63</v>
      </c>
      <c r="E3595">
        <v>13.606</v>
      </c>
      <c r="F3595">
        <v>13.335000000000001</v>
      </c>
      <c r="G3595">
        <v>13.599</v>
      </c>
      <c r="H3595">
        <v>14.352</v>
      </c>
      <c r="I3595">
        <v>15.019</v>
      </c>
      <c r="J3595">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x14ac:dyDescent="0.25">
      <c r="C3596" t="s">
        <v>827</v>
      </c>
      <c r="E3596">
        <v>0.91500000000000004</v>
      </c>
      <c r="F3596">
        <v>0.88500000000000001</v>
      </c>
      <c r="G3596">
        <v>0.94799999999999995</v>
      </c>
      <c r="H3596">
        <v>0.995</v>
      </c>
      <c r="I3596">
        <v>1.0009999999999999</v>
      </c>
      <c r="J3596">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x14ac:dyDescent="0.25">
      <c r="C3597" t="s">
        <v>1121</v>
      </c>
    </row>
    <row r="3598" spans="3:36" x14ac:dyDescent="0.25">
      <c r="C3598" t="s">
        <v>63</v>
      </c>
      <c r="E3598">
        <v>41.34</v>
      </c>
      <c r="F3598">
        <v>40.526000000000003</v>
      </c>
      <c r="G3598">
        <v>41.414999999999999</v>
      </c>
      <c r="H3598">
        <v>43.927</v>
      </c>
      <c r="I3598">
        <v>46.173000000000002</v>
      </c>
      <c r="J3598">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x14ac:dyDescent="0.25">
      <c r="C3599" t="s">
        <v>827</v>
      </c>
      <c r="E3599">
        <v>15.000999999999999</v>
      </c>
      <c r="F3599">
        <v>14.503</v>
      </c>
      <c r="G3599">
        <v>15.54</v>
      </c>
      <c r="H3599">
        <v>16.277000000000001</v>
      </c>
      <c r="I3599">
        <v>16.376000000000001</v>
      </c>
      <c r="J3599">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x14ac:dyDescent="0.25">
      <c r="C3600" t="s">
        <v>1122</v>
      </c>
    </row>
    <row r="3601" spans="3:36" x14ac:dyDescent="0.25">
      <c r="C3601" t="s">
        <v>63</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x14ac:dyDescent="0.25">
      <c r="C3602" t="s">
        <v>827</v>
      </c>
      <c r="E3602">
        <v>0.14000000000000001</v>
      </c>
      <c r="F3602">
        <v>0.13200000000000001</v>
      </c>
      <c r="G3602">
        <v>0.14299999999999999</v>
      </c>
      <c r="H3602">
        <v>0.152</v>
      </c>
      <c r="I3602">
        <v>0.154</v>
      </c>
      <c r="J3602">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x14ac:dyDescent="0.25">
      <c r="C3603" t="s">
        <v>1123</v>
      </c>
    </row>
    <row r="3604" spans="3:36" x14ac:dyDescent="0.25">
      <c r="C3604" t="s">
        <v>63</v>
      </c>
      <c r="E3604">
        <v>3.036</v>
      </c>
      <c r="F3604">
        <v>2.976</v>
      </c>
      <c r="G3604">
        <v>3.0339999999999998</v>
      </c>
      <c r="H3604">
        <v>3.202</v>
      </c>
      <c r="I3604">
        <v>3.35</v>
      </c>
      <c r="J3604">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x14ac:dyDescent="0.25">
      <c r="C3605" t="s">
        <v>1124</v>
      </c>
    </row>
    <row r="3606" spans="3:36" x14ac:dyDescent="0.25">
      <c r="C3606" t="s">
        <v>830</v>
      </c>
      <c r="E3606">
        <v>27.210999999999999</v>
      </c>
      <c r="F3606">
        <v>28.792000000000002</v>
      </c>
      <c r="G3606">
        <v>21.588000000000001</v>
      </c>
      <c r="H3606">
        <v>21.277999999999999</v>
      </c>
      <c r="I3606">
        <v>17.805</v>
      </c>
      <c r="J3606">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x14ac:dyDescent="0.25">
      <c r="C3607" t="s">
        <v>989</v>
      </c>
    </row>
    <row r="3608" spans="3:36" x14ac:dyDescent="0.25">
      <c r="C3608" t="s">
        <v>63</v>
      </c>
      <c r="E3608">
        <v>63.216000000000001</v>
      </c>
      <c r="F3608">
        <v>61.966000000000001</v>
      </c>
      <c r="G3608">
        <v>63.292000000000002</v>
      </c>
      <c r="H3608">
        <v>67.045000000000002</v>
      </c>
      <c r="I3608">
        <v>70.393000000000001</v>
      </c>
      <c r="J3608">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x14ac:dyDescent="0.25">
      <c r="C3609" t="s">
        <v>827</v>
      </c>
      <c r="E3609">
        <v>99.111999999999995</v>
      </c>
      <c r="F3609">
        <v>95.825999999999993</v>
      </c>
      <c r="G3609">
        <v>102.648</v>
      </c>
      <c r="H3609">
        <v>107.81</v>
      </c>
      <c r="I3609">
        <v>108.773</v>
      </c>
      <c r="J3609">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x14ac:dyDescent="0.25">
      <c r="C3610" t="s">
        <v>3</v>
      </c>
      <c r="E3610">
        <v>3.1659999999999999</v>
      </c>
      <c r="F3610">
        <v>3.0630000000000002</v>
      </c>
      <c r="G3610">
        <v>3.1160000000000001</v>
      </c>
      <c r="H3610">
        <v>3.0859999999999999</v>
      </c>
      <c r="I3610">
        <v>3.339</v>
      </c>
      <c r="J3610">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x14ac:dyDescent="0.25">
      <c r="C3611" t="s">
        <v>831</v>
      </c>
      <c r="E3611">
        <v>83.012</v>
      </c>
      <c r="F3611">
        <v>80.531999999999996</v>
      </c>
      <c r="G3611">
        <v>83.063999999999993</v>
      </c>
      <c r="H3611">
        <v>86.427999999999997</v>
      </c>
      <c r="I3611">
        <v>90.323999999999998</v>
      </c>
      <c r="J3611">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x14ac:dyDescent="0.25">
      <c r="C3612" t="s">
        <v>830</v>
      </c>
      <c r="E3612">
        <v>27.210999999999999</v>
      </c>
      <c r="F3612">
        <v>28.792000000000002</v>
      </c>
      <c r="G3612">
        <v>21.588000000000001</v>
      </c>
      <c r="H3612">
        <v>21.277999999999999</v>
      </c>
      <c r="I3612">
        <v>17.805</v>
      </c>
      <c r="J3612">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x14ac:dyDescent="0.25">
      <c r="C3613" t="s">
        <v>825</v>
      </c>
      <c r="E3613">
        <v>275.71600000000001</v>
      </c>
      <c r="F3613">
        <v>270.18</v>
      </c>
      <c r="G3613">
        <v>273.70800000000003</v>
      </c>
      <c r="H3613">
        <v>285.64699999999999</v>
      </c>
      <c r="I3613">
        <v>290.63400000000001</v>
      </c>
      <c r="J3613">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x14ac:dyDescent="0.25">
      <c r="C3614" t="s">
        <v>982</v>
      </c>
    </row>
    <row r="3615" spans="3:36" x14ac:dyDescent="0.25">
      <c r="C3615" t="s">
        <v>990</v>
      </c>
    </row>
    <row r="3616" spans="3:36" x14ac:dyDescent="0.25">
      <c r="C3616" t="s">
        <v>982</v>
      </c>
    </row>
    <row r="3617" spans="3:36" x14ac:dyDescent="0.25">
      <c r="C3617" t="s">
        <v>991</v>
      </c>
    </row>
    <row r="3618" spans="3:36" x14ac:dyDescent="0.25">
      <c r="C3618" t="s">
        <v>48</v>
      </c>
      <c r="E3618">
        <v>0</v>
      </c>
      <c r="F3618">
        <v>0</v>
      </c>
      <c r="G3618">
        <v>0.1</v>
      </c>
      <c r="H3618">
        <v>0.3</v>
      </c>
      <c r="I3618">
        <v>0.2</v>
      </c>
      <c r="J3618">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x14ac:dyDescent="0.25">
      <c r="C3619" t="s">
        <v>818</v>
      </c>
      <c r="E3619">
        <v>120.8</v>
      </c>
      <c r="F3619">
        <v>124.6</v>
      </c>
      <c r="G3619">
        <v>125.3</v>
      </c>
      <c r="H3619">
        <v>125.9</v>
      </c>
      <c r="I3619">
        <v>135.1</v>
      </c>
      <c r="J3619">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x14ac:dyDescent="0.25">
      <c r="C3620" t="s">
        <v>833</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57</v>
      </c>
      <c r="E3621">
        <v>0</v>
      </c>
      <c r="F3621">
        <v>0</v>
      </c>
      <c r="G3621">
        <v>0.1</v>
      </c>
      <c r="H3621">
        <v>0.1</v>
      </c>
      <c r="I3621">
        <v>0</v>
      </c>
      <c r="J3621">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820</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821</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35</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33</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825</v>
      </c>
      <c r="E3626">
        <v>120.9</v>
      </c>
      <c r="F3626">
        <v>124.6</v>
      </c>
      <c r="G3626">
        <v>125.5</v>
      </c>
      <c r="H3626">
        <v>126.3</v>
      </c>
      <c r="I3626">
        <v>135.4</v>
      </c>
      <c r="J3626">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x14ac:dyDescent="0.25">
      <c r="C3627" t="s">
        <v>982</v>
      </c>
    </row>
    <row r="3628" spans="3:36" x14ac:dyDescent="0.25">
      <c r="C3628" t="s">
        <v>982</v>
      </c>
    </row>
    <row r="3629" spans="3:36" x14ac:dyDescent="0.25">
      <c r="C3629" t="s">
        <v>992</v>
      </c>
    </row>
    <row r="3630" spans="3:36" x14ac:dyDescent="0.25">
      <c r="C3630" t="s">
        <v>46</v>
      </c>
      <c r="E3630">
        <v>23.6</v>
      </c>
      <c r="F3630">
        <v>23.7</v>
      </c>
      <c r="G3630">
        <v>22.6</v>
      </c>
      <c r="H3630">
        <v>22.6</v>
      </c>
      <c r="I3630">
        <v>25.6</v>
      </c>
      <c r="J3630">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x14ac:dyDescent="0.25">
      <c r="C3631" t="s">
        <v>47</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993</v>
      </c>
    </row>
    <row r="3632" spans="3:36" x14ac:dyDescent="0.25">
      <c r="C3632" t="s">
        <v>36</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834</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835</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35</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x14ac:dyDescent="0.25">
      <c r="C3636" t="s">
        <v>836</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994</v>
      </c>
    </row>
    <row r="3637" spans="3:36" x14ac:dyDescent="0.25">
      <c r="C3637" t="s">
        <v>837</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838</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995</v>
      </c>
    </row>
    <row r="3639" spans="3:36" x14ac:dyDescent="0.25">
      <c r="C3639" t="s">
        <v>48</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996</v>
      </c>
    </row>
    <row r="3641" spans="3:36" x14ac:dyDescent="0.25">
      <c r="C3641" t="s">
        <v>46</v>
      </c>
      <c r="E3641">
        <v>70.900000000000006</v>
      </c>
      <c r="F3641">
        <v>71.2</v>
      </c>
      <c r="G3641">
        <v>67.900000000000006</v>
      </c>
      <c r="H3641">
        <v>67.7</v>
      </c>
      <c r="I3641">
        <v>76.8</v>
      </c>
      <c r="J3641">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x14ac:dyDescent="0.25">
      <c r="C3642" t="s">
        <v>47</v>
      </c>
      <c r="E3642">
        <v>0.7</v>
      </c>
      <c r="F3642">
        <v>0.4</v>
      </c>
      <c r="G3642">
        <v>1.3</v>
      </c>
      <c r="H3642">
        <v>1.9</v>
      </c>
      <c r="I3642">
        <v>0.8</v>
      </c>
      <c r="J3642">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1151</v>
      </c>
    </row>
    <row r="3643" spans="3:36" x14ac:dyDescent="0.25">
      <c r="C3643" t="s">
        <v>36</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834</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835</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35</v>
      </c>
      <c r="E3646">
        <v>0</v>
      </c>
      <c r="F3646">
        <v>0</v>
      </c>
      <c r="G3646">
        <v>0.1</v>
      </c>
      <c r="H3646">
        <v>0.2</v>
      </c>
      <c r="I3646">
        <v>0.1</v>
      </c>
      <c r="J3646">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x14ac:dyDescent="0.25">
      <c r="C3647" t="s">
        <v>836</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994</v>
      </c>
    </row>
    <row r="3648" spans="3:36" x14ac:dyDescent="0.25">
      <c r="C3648" t="s">
        <v>837</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838</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995</v>
      </c>
    </row>
    <row r="3650" spans="3:36" x14ac:dyDescent="0.25">
      <c r="C3650" t="s">
        <v>48</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982</v>
      </c>
    </row>
    <row r="3652" spans="3:36" x14ac:dyDescent="0.25">
      <c r="C3652" t="s">
        <v>839</v>
      </c>
      <c r="E3652">
        <v>120.1</v>
      </c>
      <c r="F3652">
        <v>122.6</v>
      </c>
      <c r="G3652">
        <v>118.6</v>
      </c>
      <c r="H3652">
        <v>118.4</v>
      </c>
      <c r="I3652">
        <v>131</v>
      </c>
      <c r="J3652">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x14ac:dyDescent="0.25">
      <c r="C3653" t="s">
        <v>840</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x14ac:dyDescent="0.25">
      <c r="C3654" t="s">
        <v>841</v>
      </c>
      <c r="E3654">
        <v>109.6</v>
      </c>
      <c r="F3654">
        <v>109.9</v>
      </c>
      <c r="G3654">
        <v>106.1</v>
      </c>
      <c r="H3654">
        <v>106.6</v>
      </c>
      <c r="I3654">
        <v>119.1</v>
      </c>
      <c r="J3654">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x14ac:dyDescent="0.25">
      <c r="C3655" t="s">
        <v>842</v>
      </c>
      <c r="E3655">
        <v>109.5</v>
      </c>
      <c r="F3655">
        <v>109.7</v>
      </c>
      <c r="G3655">
        <v>106</v>
      </c>
      <c r="H3655">
        <v>106.5</v>
      </c>
      <c r="I3655">
        <v>118.8</v>
      </c>
      <c r="J3655">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x14ac:dyDescent="0.25">
      <c r="C3656" t="s">
        <v>843</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x14ac:dyDescent="0.25">
      <c r="C3657" t="s">
        <v>982</v>
      </c>
    </row>
    <row r="3658" spans="3:36" x14ac:dyDescent="0.25">
      <c r="C3658" t="s">
        <v>997</v>
      </c>
    </row>
    <row r="3659" spans="3:36" x14ac:dyDescent="0.25">
      <c r="C3659" t="s">
        <v>998</v>
      </c>
    </row>
    <row r="3660" spans="3:36" x14ac:dyDescent="0.25">
      <c r="C3660" t="s">
        <v>844</v>
      </c>
      <c r="E3660">
        <v>81.8</v>
      </c>
      <c r="F3660">
        <v>260.5</v>
      </c>
      <c r="G3660">
        <v>244.8</v>
      </c>
      <c r="H3660">
        <v>246.1</v>
      </c>
      <c r="I3660">
        <v>244.1</v>
      </c>
      <c r="J3660">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x14ac:dyDescent="0.25">
      <c r="C3661" t="s">
        <v>845</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846</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847</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825</v>
      </c>
      <c r="E3664">
        <v>267.7</v>
      </c>
      <c r="F3664">
        <v>321.3</v>
      </c>
      <c r="G3664">
        <v>317.89999999999998</v>
      </c>
      <c r="H3664">
        <v>320.39999999999998</v>
      </c>
      <c r="I3664">
        <v>330.7</v>
      </c>
      <c r="J3664">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x14ac:dyDescent="0.25">
      <c r="C3665" t="s">
        <v>1000</v>
      </c>
    </row>
    <row r="3666" spans="3:36" x14ac:dyDescent="0.25">
      <c r="C3666" t="s">
        <v>848</v>
      </c>
      <c r="E3666">
        <v>698.6</v>
      </c>
      <c r="F3666">
        <v>871.3</v>
      </c>
      <c r="G3666">
        <v>796.7</v>
      </c>
      <c r="H3666">
        <v>786.8</v>
      </c>
      <c r="I3666">
        <v>776.8</v>
      </c>
      <c r="J3666">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x14ac:dyDescent="0.25">
      <c r="C3667" t="s">
        <v>849</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850</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1130</v>
      </c>
    </row>
    <row r="3669" spans="3:36" x14ac:dyDescent="0.25">
      <c r="C3669" t="s">
        <v>851</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825</v>
      </c>
      <c r="E3670">
        <v>748.5</v>
      </c>
      <c r="F3670">
        <v>922.7</v>
      </c>
      <c r="G3670">
        <v>847.4</v>
      </c>
      <c r="H3670">
        <v>853.6</v>
      </c>
      <c r="I3670">
        <v>847.2</v>
      </c>
      <c r="J3670">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x14ac:dyDescent="0.25">
      <c r="C3671" t="s">
        <v>982</v>
      </c>
    </row>
    <row r="3672" spans="3:36" x14ac:dyDescent="0.25">
      <c r="C3672" t="s">
        <v>852</v>
      </c>
      <c r="E3672">
        <v>726.1</v>
      </c>
      <c r="F3672">
        <v>784</v>
      </c>
      <c r="G3672">
        <v>673.7</v>
      </c>
      <c r="H3672">
        <v>900.2</v>
      </c>
      <c r="I3672">
        <v>1355.7</v>
      </c>
      <c r="J3672">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x14ac:dyDescent="0.25">
      <c r="C3673" t="s">
        <v>853</v>
      </c>
      <c r="E3673">
        <v>284.89999999999998</v>
      </c>
      <c r="F3673">
        <v>446.1</v>
      </c>
      <c r="G3673">
        <v>435.8</v>
      </c>
      <c r="H3673">
        <v>298.10000000000002</v>
      </c>
      <c r="I3673">
        <v>5.5</v>
      </c>
      <c r="J3673">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x14ac:dyDescent="0.25">
      <c r="C3674" t="s">
        <v>982</v>
      </c>
    </row>
    <row r="3675" spans="3:36" x14ac:dyDescent="0.25">
      <c r="C3675" t="s">
        <v>1002</v>
      </c>
    </row>
    <row r="3676" spans="3:36" x14ac:dyDescent="0.25">
      <c r="C3676" t="s">
        <v>854</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x14ac:dyDescent="0.25">
      <c r="C3677" t="s">
        <v>855</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999</v>
      </c>
    </row>
    <row r="3678" spans="3:36" x14ac:dyDescent="0.25">
      <c r="C3678" t="s">
        <v>856</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995</v>
      </c>
    </row>
    <row r="3679" spans="3:36" x14ac:dyDescent="0.25">
      <c r="C3679" t="s">
        <v>857</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825</v>
      </c>
      <c r="E3680">
        <v>18.399999999999999</v>
      </c>
      <c r="F3680">
        <v>22.1</v>
      </c>
      <c r="G3680">
        <v>21.4</v>
      </c>
      <c r="H3680">
        <v>20.3</v>
      </c>
      <c r="I3680">
        <v>20.3</v>
      </c>
      <c r="J3680">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x14ac:dyDescent="0.25">
      <c r="C3681" t="s">
        <v>982</v>
      </c>
    </row>
    <row r="3682" spans="1:36" x14ac:dyDescent="0.25">
      <c r="C3682" t="s">
        <v>1142</v>
      </c>
    </row>
    <row r="3683" spans="1:36" x14ac:dyDescent="0.25">
      <c r="C3683" t="s">
        <v>1003</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982</v>
      </c>
    </row>
    <row r="3686" spans="1:36" x14ac:dyDescent="0.25">
      <c r="C3686" t="s">
        <v>1004</v>
      </c>
    </row>
    <row r="3687" spans="1:36" x14ac:dyDescent="0.25">
      <c r="C3687" t="s">
        <v>981</v>
      </c>
      <c r="E3687">
        <v>79.962999999999994</v>
      </c>
      <c r="F3687">
        <v>77.661000000000001</v>
      </c>
      <c r="G3687">
        <v>79.591999999999999</v>
      </c>
      <c r="H3687">
        <v>79.897000000000006</v>
      </c>
      <c r="I3687">
        <v>81.103999999999999</v>
      </c>
      <c r="J368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x14ac:dyDescent="0.25">
      <c r="C3688" t="s">
        <v>816</v>
      </c>
      <c r="E3688">
        <v>231.904</v>
      </c>
      <c r="F3688">
        <v>221.245</v>
      </c>
      <c r="G3688">
        <v>223.86699999999999</v>
      </c>
      <c r="H3688">
        <v>233.37700000000001</v>
      </c>
      <c r="I3688">
        <v>239.69399999999999</v>
      </c>
      <c r="J3688">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x14ac:dyDescent="0.25">
      <c r="C3689" t="s">
        <v>982</v>
      </c>
    </row>
    <row r="3690" spans="1:36" x14ac:dyDescent="0.25">
      <c r="C3690" t="s">
        <v>983</v>
      </c>
    </row>
    <row r="3691" spans="1:36" x14ac:dyDescent="0.25">
      <c r="A3691" t="s">
        <v>103</v>
      </c>
      <c r="B3691" t="s">
        <v>762</v>
      </c>
      <c r="C3691" t="s">
        <v>48</v>
      </c>
      <c r="E3691">
        <v>22.76</v>
      </c>
      <c r="F3691">
        <v>22.242999999999999</v>
      </c>
      <c r="G3691">
        <v>24.949000000000002</v>
      </c>
      <c r="H3691">
        <v>25.327999999999999</v>
      </c>
      <c r="I3691">
        <v>25.780999999999999</v>
      </c>
      <c r="J3691">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x14ac:dyDescent="0.25">
      <c r="A3692" t="s">
        <v>103</v>
      </c>
      <c r="C3692" t="s">
        <v>817</v>
      </c>
      <c r="E3692">
        <v>143.89099999999999</v>
      </c>
      <c r="F3692">
        <v>139.34399999999999</v>
      </c>
      <c r="G3692">
        <v>147.93600000000001</v>
      </c>
      <c r="H3692">
        <v>148.65600000000001</v>
      </c>
      <c r="I3692">
        <v>145.541</v>
      </c>
      <c r="J3692">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x14ac:dyDescent="0.25">
      <c r="A3693" t="s">
        <v>103</v>
      </c>
      <c r="C3693" t="s">
        <v>818</v>
      </c>
      <c r="E3693">
        <v>12.744999999999999</v>
      </c>
      <c r="F3693">
        <v>12.061</v>
      </c>
      <c r="G3693">
        <v>12.536</v>
      </c>
      <c r="H3693">
        <v>13.186999999999999</v>
      </c>
      <c r="I3693">
        <v>13.314</v>
      </c>
      <c r="J3693">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x14ac:dyDescent="0.25">
      <c r="A3694" t="s">
        <v>103</v>
      </c>
      <c r="B3694" t="s">
        <v>764</v>
      </c>
      <c r="C3694" t="s">
        <v>819</v>
      </c>
      <c r="E3694">
        <v>156.636</v>
      </c>
      <c r="F3694">
        <v>151.405</v>
      </c>
      <c r="G3694">
        <v>160.47200000000001</v>
      </c>
      <c r="H3694">
        <v>161.84299999999999</v>
      </c>
      <c r="I3694">
        <v>158.85499999999999</v>
      </c>
      <c r="J3694">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x14ac:dyDescent="0.25">
      <c r="A3695" t="s">
        <v>103</v>
      </c>
      <c r="B3695" t="s">
        <v>763</v>
      </c>
      <c r="C3695" t="s">
        <v>833</v>
      </c>
      <c r="E3695">
        <v>2.8620000000000001</v>
      </c>
      <c r="F3695">
        <v>2.3490000000000002</v>
      </c>
      <c r="G3695">
        <v>2.4729999999999999</v>
      </c>
      <c r="H3695">
        <v>2.4300000000000002</v>
      </c>
      <c r="I3695">
        <v>2.153</v>
      </c>
      <c r="J3695">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x14ac:dyDescent="0.25">
      <c r="A3696" t="s">
        <v>103</v>
      </c>
      <c r="B3696" t="s">
        <v>973</v>
      </c>
      <c r="C3696" t="s">
        <v>57</v>
      </c>
      <c r="E3696">
        <v>0.12</v>
      </c>
      <c r="F3696">
        <v>0.106</v>
      </c>
      <c r="G3696">
        <v>0.19700000000000001</v>
      </c>
      <c r="H3696">
        <v>0.158</v>
      </c>
      <c r="I3696">
        <v>0.109</v>
      </c>
      <c r="J3696">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x14ac:dyDescent="0.25">
      <c r="A3697" t="s">
        <v>103</v>
      </c>
      <c r="B3697" t="s">
        <v>765</v>
      </c>
      <c r="C3697" t="s">
        <v>820</v>
      </c>
      <c r="E3697">
        <v>10.106999999999999</v>
      </c>
      <c r="F3697">
        <v>8.7650000000000006</v>
      </c>
      <c r="G3697">
        <v>9.9410000000000007</v>
      </c>
      <c r="H3697">
        <v>10.456</v>
      </c>
      <c r="I3697">
        <v>10.448</v>
      </c>
      <c r="J369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x14ac:dyDescent="0.25">
      <c r="A3698" t="s">
        <v>103</v>
      </c>
      <c r="B3698" t="s">
        <v>974</v>
      </c>
      <c r="C3698" t="s">
        <v>821</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103</v>
      </c>
      <c r="B3699" t="s">
        <v>765</v>
      </c>
      <c r="C3699" t="s">
        <v>35</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103</v>
      </c>
      <c r="B3700" t="s">
        <v>1997</v>
      </c>
      <c r="C3700" t="s">
        <v>33</v>
      </c>
      <c r="E3700">
        <v>19.678999999999998</v>
      </c>
      <c r="F3700">
        <v>21.210999999999999</v>
      </c>
      <c r="G3700">
        <v>16.132999999999999</v>
      </c>
      <c r="H3700">
        <v>14.89</v>
      </c>
      <c r="I3700">
        <v>11.862</v>
      </c>
      <c r="J3700">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x14ac:dyDescent="0.25">
      <c r="A3701" t="s">
        <v>103</v>
      </c>
      <c r="B3701" t="s">
        <v>979</v>
      </c>
      <c r="C3701" t="s">
        <v>822</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103</v>
      </c>
      <c r="B3702" t="s">
        <v>50</v>
      </c>
      <c r="C3702" t="s">
        <v>823</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825</v>
      </c>
      <c r="E3703">
        <v>212.16499999999999</v>
      </c>
      <c r="F3703">
        <v>206.08</v>
      </c>
      <c r="G3703">
        <v>214.16399999999999</v>
      </c>
      <c r="H3703">
        <v>215.10599999999999</v>
      </c>
      <c r="I3703">
        <v>209.208</v>
      </c>
      <c r="J3703">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x14ac:dyDescent="0.25">
      <c r="C3704" t="s">
        <v>982</v>
      </c>
    </row>
    <row r="3705" spans="1:36" x14ac:dyDescent="0.25">
      <c r="C3705" t="s">
        <v>1005</v>
      </c>
    </row>
    <row r="3706" spans="1:36" x14ac:dyDescent="0.25">
      <c r="C3706" t="s">
        <v>48</v>
      </c>
      <c r="E3706">
        <v>0.28499999999999998</v>
      </c>
      <c r="F3706">
        <v>0.28599999999999998</v>
      </c>
      <c r="G3706">
        <v>0.313</v>
      </c>
      <c r="H3706">
        <v>0.317</v>
      </c>
      <c r="I3706">
        <v>0.318</v>
      </c>
      <c r="J3706">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x14ac:dyDescent="0.25">
      <c r="C3707" t="s">
        <v>817</v>
      </c>
      <c r="E3707">
        <v>1.7989999999999999</v>
      </c>
      <c r="F3707">
        <v>1.794</v>
      </c>
      <c r="G3707">
        <v>1.859</v>
      </c>
      <c r="H3707">
        <v>1.861</v>
      </c>
      <c r="I3707">
        <v>1.7949999999999999</v>
      </c>
      <c r="J370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x14ac:dyDescent="0.25">
      <c r="C3708" t="s">
        <v>818</v>
      </c>
      <c r="E3708">
        <v>0.159</v>
      </c>
      <c r="F3708">
        <v>0.155</v>
      </c>
      <c r="G3708">
        <v>0.158</v>
      </c>
      <c r="H3708">
        <v>0.16500000000000001</v>
      </c>
      <c r="I3708">
        <v>0.16400000000000001</v>
      </c>
      <c r="J3708">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x14ac:dyDescent="0.25">
      <c r="C3709" t="s">
        <v>833</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57</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820</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821</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35</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33</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x14ac:dyDescent="0.25">
      <c r="C3715" t="s">
        <v>822</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823</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982</v>
      </c>
    </row>
    <row r="3718" spans="3:36" x14ac:dyDescent="0.25">
      <c r="C3718" t="s">
        <v>1012</v>
      </c>
    </row>
    <row r="3719" spans="3:36" x14ac:dyDescent="0.25">
      <c r="C3719" t="s">
        <v>982</v>
      </c>
    </row>
    <row r="3720" spans="3:36" x14ac:dyDescent="0.25">
      <c r="C3720" t="s">
        <v>1013</v>
      </c>
    </row>
    <row r="3721" spans="3:36" x14ac:dyDescent="0.25">
      <c r="C3721" t="s">
        <v>863</v>
      </c>
      <c r="E3721">
        <v>3.137</v>
      </c>
      <c r="F3721">
        <v>3.0960000000000001</v>
      </c>
      <c r="G3721">
        <v>3.06</v>
      </c>
      <c r="H3721">
        <v>3.0619999999999998</v>
      </c>
      <c r="I3721">
        <v>3.27</v>
      </c>
      <c r="J3721">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x14ac:dyDescent="0.25">
      <c r="C3722" t="s">
        <v>864</v>
      </c>
      <c r="E3722">
        <v>3.081</v>
      </c>
      <c r="F3722">
        <v>3.0419999999999998</v>
      </c>
      <c r="G3722">
        <v>3.0059999999999998</v>
      </c>
      <c r="H3722">
        <v>3.008</v>
      </c>
      <c r="I3722">
        <v>3.2130000000000001</v>
      </c>
      <c r="J3722">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x14ac:dyDescent="0.25">
      <c r="C3723" t="s">
        <v>865</v>
      </c>
      <c r="E3723">
        <v>12.739000000000001</v>
      </c>
      <c r="F3723">
        <v>13.536</v>
      </c>
      <c r="G3723">
        <v>10.326000000000001</v>
      </c>
      <c r="H3723">
        <v>9.6780000000000008</v>
      </c>
      <c r="I3723">
        <v>13.784000000000001</v>
      </c>
      <c r="J3723">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x14ac:dyDescent="0.25">
      <c r="C3724" t="s">
        <v>866</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867</v>
      </c>
      <c r="E3725">
        <v>2.09</v>
      </c>
      <c r="F3725">
        <v>2.0630000000000002</v>
      </c>
      <c r="G3725">
        <v>2.0390000000000001</v>
      </c>
      <c r="H3725">
        <v>2.0409999999999999</v>
      </c>
      <c r="I3725">
        <v>2.1800000000000002</v>
      </c>
      <c r="J3725">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x14ac:dyDescent="0.25">
      <c r="C3726" t="s">
        <v>868</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869</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x14ac:dyDescent="0.25">
      <c r="C3728" t="s">
        <v>870</v>
      </c>
      <c r="E3728">
        <v>6.7309999999999999</v>
      </c>
      <c r="F3728">
        <v>6.4420000000000002</v>
      </c>
      <c r="G3728">
        <v>6.6769999999999996</v>
      </c>
      <c r="H3728">
        <v>5.9459999999999997</v>
      </c>
      <c r="I3728">
        <v>6.9139999999999997</v>
      </c>
      <c r="J3728">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x14ac:dyDescent="0.25">
      <c r="C3729" t="s">
        <v>871</v>
      </c>
      <c r="E3729">
        <v>1.079</v>
      </c>
      <c r="F3729">
        <v>0.91800000000000004</v>
      </c>
      <c r="G3729">
        <v>0.63</v>
      </c>
      <c r="H3729">
        <v>0.88200000000000001</v>
      </c>
      <c r="I3729">
        <v>1.026</v>
      </c>
      <c r="J3729">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x14ac:dyDescent="0.25">
      <c r="C3730" t="s">
        <v>1014</v>
      </c>
      <c r="E3730">
        <v>4.7E-2</v>
      </c>
      <c r="F3730">
        <v>4.9000000000000002E-2</v>
      </c>
      <c r="G3730">
        <v>3.6999999999999998E-2</v>
      </c>
      <c r="H3730">
        <v>3.5000000000000003E-2</v>
      </c>
      <c r="I3730">
        <v>0.05</v>
      </c>
      <c r="J3730">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x14ac:dyDescent="0.25">
      <c r="C3731" t="s">
        <v>1015</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1016</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872</v>
      </c>
      <c r="E3733">
        <v>28.914999999999999</v>
      </c>
      <c r="F3733">
        <v>29.158999999999999</v>
      </c>
      <c r="G3733">
        <v>25.788</v>
      </c>
      <c r="H3733">
        <v>24.663</v>
      </c>
      <c r="I3733">
        <v>30.449000000000002</v>
      </c>
      <c r="J3733">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x14ac:dyDescent="0.25">
      <c r="C3734" t="s">
        <v>982</v>
      </c>
    </row>
    <row r="3735" spans="3:36" x14ac:dyDescent="0.25">
      <c r="C3735" t="s">
        <v>984</v>
      </c>
    </row>
    <row r="3736" spans="3:36" x14ac:dyDescent="0.25">
      <c r="C3736" t="s">
        <v>982</v>
      </c>
    </row>
    <row r="3737" spans="3:36" x14ac:dyDescent="0.25">
      <c r="C3737" t="s">
        <v>1017</v>
      </c>
    </row>
    <row r="3738" spans="3:36" x14ac:dyDescent="0.25">
      <c r="C3738" t="s">
        <v>952</v>
      </c>
      <c r="E3738">
        <v>79.962999999999994</v>
      </c>
      <c r="F3738">
        <v>77.661000000000001</v>
      </c>
      <c r="G3738">
        <v>79.591999999999999</v>
      </c>
      <c r="H3738">
        <v>79.897000000000006</v>
      </c>
      <c r="I3738">
        <v>81.103999999999999</v>
      </c>
      <c r="J3738">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x14ac:dyDescent="0.25">
      <c r="C3739" t="s">
        <v>953</v>
      </c>
      <c r="E3739">
        <v>79.962999999999994</v>
      </c>
      <c r="F3739">
        <v>77.661000000000001</v>
      </c>
      <c r="G3739">
        <v>79.591999999999999</v>
      </c>
      <c r="H3739">
        <v>79.897000000000006</v>
      </c>
      <c r="I3739">
        <v>81.103999999999999</v>
      </c>
      <c r="J3739">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x14ac:dyDescent="0.25">
      <c r="C3740" t="s">
        <v>954</v>
      </c>
      <c r="E3740">
        <v>79.962999999999994</v>
      </c>
      <c r="F3740">
        <v>77.661000000000001</v>
      </c>
      <c r="G3740">
        <v>79.591999999999999</v>
      </c>
      <c r="H3740">
        <v>79.897000000000006</v>
      </c>
      <c r="I3740">
        <v>81.103999999999999</v>
      </c>
      <c r="J3740">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x14ac:dyDescent="0.25">
      <c r="C3741" t="s">
        <v>955</v>
      </c>
      <c r="E3741">
        <v>79.962999999999994</v>
      </c>
      <c r="F3741">
        <v>77.661000000000001</v>
      </c>
      <c r="G3741">
        <v>79.591999999999999</v>
      </c>
      <c r="H3741">
        <v>79.897000000000006</v>
      </c>
      <c r="I3741">
        <v>81.103999999999999</v>
      </c>
      <c r="J3741">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x14ac:dyDescent="0.25">
      <c r="C3742" t="s">
        <v>956</v>
      </c>
      <c r="E3742">
        <v>79.962999999999994</v>
      </c>
      <c r="F3742">
        <v>77.661000000000001</v>
      </c>
      <c r="G3742">
        <v>79.591999999999999</v>
      </c>
      <c r="H3742">
        <v>79.897000000000006</v>
      </c>
      <c r="I3742">
        <v>81.103999999999999</v>
      </c>
      <c r="J3742">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x14ac:dyDescent="0.25">
      <c r="C3743" t="s">
        <v>1118</v>
      </c>
      <c r="E3743">
        <v>79.962999999999994</v>
      </c>
      <c r="F3743">
        <v>77.661000000000001</v>
      </c>
      <c r="G3743">
        <v>79.591999999999999</v>
      </c>
      <c r="H3743">
        <v>79.897000000000006</v>
      </c>
      <c r="I3743">
        <v>81.103999999999999</v>
      </c>
      <c r="J3743">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x14ac:dyDescent="0.25">
      <c r="C3744" t="s">
        <v>982</v>
      </c>
    </row>
    <row r="3745" spans="3:36" x14ac:dyDescent="0.25">
      <c r="C3745" t="s">
        <v>985</v>
      </c>
    </row>
    <row r="3746" spans="3:36" x14ac:dyDescent="0.25">
      <c r="C3746" t="s">
        <v>1119</v>
      </c>
    </row>
    <row r="3747" spans="3:36" x14ac:dyDescent="0.25">
      <c r="C3747" t="s">
        <v>827</v>
      </c>
      <c r="E3747">
        <v>139.571</v>
      </c>
      <c r="F3747">
        <v>135.15799999999999</v>
      </c>
      <c r="G3747">
        <v>143.5</v>
      </c>
      <c r="H3747">
        <v>144.18199999999999</v>
      </c>
      <c r="I3747">
        <v>141.148</v>
      </c>
      <c r="J374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x14ac:dyDescent="0.2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860</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828</v>
      </c>
      <c r="E3750">
        <v>4.0229999999999997</v>
      </c>
      <c r="F3750">
        <v>3.4889999999999999</v>
      </c>
      <c r="G3750">
        <v>3.956</v>
      </c>
      <c r="H3750">
        <v>4.1550000000000002</v>
      </c>
      <c r="I3750">
        <v>4.1509999999999998</v>
      </c>
      <c r="J3750">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x14ac:dyDescent="0.25">
      <c r="C3751" t="s">
        <v>831</v>
      </c>
      <c r="E3751">
        <v>9.6020000000000003</v>
      </c>
      <c r="F3751">
        <v>9.3260000000000005</v>
      </c>
      <c r="G3751">
        <v>9.5350000000000001</v>
      </c>
      <c r="H3751">
        <v>9.5090000000000003</v>
      </c>
      <c r="I3751">
        <v>9.6440000000000001</v>
      </c>
      <c r="J3751">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x14ac:dyDescent="0.25">
      <c r="C3752" t="s">
        <v>1120</v>
      </c>
    </row>
    <row r="3753" spans="3:36" x14ac:dyDescent="0.25">
      <c r="C3753" t="s">
        <v>63</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x14ac:dyDescent="0.25">
      <c r="C3754" t="s">
        <v>1121</v>
      </c>
    </row>
    <row r="3755" spans="3:36" x14ac:dyDescent="0.25">
      <c r="C3755" t="s">
        <v>63</v>
      </c>
      <c r="E3755">
        <v>28.881</v>
      </c>
      <c r="F3755">
        <v>28.31</v>
      </c>
      <c r="G3755">
        <v>28.696999999999999</v>
      </c>
      <c r="H3755">
        <v>29.129000000000001</v>
      </c>
      <c r="I3755">
        <v>29.673999999999999</v>
      </c>
      <c r="J3755">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x14ac:dyDescent="0.25">
      <c r="C3756" t="s">
        <v>827</v>
      </c>
      <c r="E3756">
        <v>4.2389999999999999</v>
      </c>
      <c r="F3756">
        <v>4.1040000000000001</v>
      </c>
      <c r="G3756">
        <v>4.3630000000000004</v>
      </c>
      <c r="H3756">
        <v>4.4029999999999996</v>
      </c>
      <c r="I3756">
        <v>4.3079999999999998</v>
      </c>
      <c r="J3756">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x14ac:dyDescent="0.25">
      <c r="C3757" t="s">
        <v>828</v>
      </c>
      <c r="E3757">
        <v>6.0839999999999996</v>
      </c>
      <c r="F3757">
        <v>5.2759999999999998</v>
      </c>
      <c r="G3757">
        <v>5.9850000000000003</v>
      </c>
      <c r="H3757">
        <v>6.3010000000000002</v>
      </c>
      <c r="I3757">
        <v>6.2969999999999997</v>
      </c>
      <c r="J375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x14ac:dyDescent="0.25">
      <c r="C3758" t="s">
        <v>1122</v>
      </c>
    </row>
    <row r="3759" spans="3:36" x14ac:dyDescent="0.25">
      <c r="C3759" t="s">
        <v>63</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x14ac:dyDescent="0.25">
      <c r="C3760" t="s">
        <v>827</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x14ac:dyDescent="0.25">
      <c r="C3761" t="s">
        <v>1123</v>
      </c>
    </row>
    <row r="3762" spans="3:36" x14ac:dyDescent="0.25">
      <c r="C3762" t="s">
        <v>63</v>
      </c>
      <c r="E3762">
        <v>5.2149999999999999</v>
      </c>
      <c r="F3762">
        <v>5.1109999999999998</v>
      </c>
      <c r="G3762">
        <v>5.1719999999999997</v>
      </c>
      <c r="H3762">
        <v>5.2409999999999997</v>
      </c>
      <c r="I3762">
        <v>5.3259999999999996</v>
      </c>
      <c r="J3762">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x14ac:dyDescent="0.25">
      <c r="C3763" t="s">
        <v>1124</v>
      </c>
    </row>
    <row r="3764" spans="3:36" x14ac:dyDescent="0.25">
      <c r="C3764" t="s">
        <v>830</v>
      </c>
      <c r="E3764">
        <v>18.940000000000001</v>
      </c>
      <c r="F3764">
        <v>20.077999999999999</v>
      </c>
      <c r="G3764">
        <v>14.943</v>
      </c>
      <c r="H3764">
        <v>14.159000000000001</v>
      </c>
      <c r="I3764">
        <v>11.509</v>
      </c>
      <c r="J3764">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x14ac:dyDescent="0.25">
      <c r="C3765" t="s">
        <v>989</v>
      </c>
    </row>
    <row r="3766" spans="3:36" x14ac:dyDescent="0.25">
      <c r="C3766" t="s">
        <v>827</v>
      </c>
      <c r="E3766">
        <v>143.845</v>
      </c>
      <c r="F3766">
        <v>139.29499999999999</v>
      </c>
      <c r="G3766">
        <v>147.898</v>
      </c>
      <c r="H3766">
        <v>148.62100000000001</v>
      </c>
      <c r="I3766">
        <v>145.49100000000001</v>
      </c>
      <c r="J3766">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x14ac:dyDescent="0.2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860</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828</v>
      </c>
      <c r="E3769">
        <v>10.106999999999999</v>
      </c>
      <c r="F3769">
        <v>8.7650000000000006</v>
      </c>
      <c r="G3769">
        <v>9.9410000000000007</v>
      </c>
      <c r="H3769">
        <v>10.456</v>
      </c>
      <c r="I3769">
        <v>10.448</v>
      </c>
      <c r="J3769">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x14ac:dyDescent="0.25">
      <c r="C3770" t="s">
        <v>831</v>
      </c>
      <c r="E3770">
        <v>9.6020000000000003</v>
      </c>
      <c r="F3770">
        <v>9.3260000000000005</v>
      </c>
      <c r="G3770">
        <v>9.5350000000000001</v>
      </c>
      <c r="H3770">
        <v>9.5090000000000003</v>
      </c>
      <c r="I3770">
        <v>9.6440000000000001</v>
      </c>
      <c r="J3770">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x14ac:dyDescent="0.25">
      <c r="C3771" t="s">
        <v>63</v>
      </c>
      <c r="E3771">
        <v>34.979999999999997</v>
      </c>
      <c r="F3771">
        <v>34.286999999999999</v>
      </c>
      <c r="G3771">
        <v>34.747</v>
      </c>
      <c r="H3771">
        <v>35.26</v>
      </c>
      <c r="I3771">
        <v>35.905000000000001</v>
      </c>
      <c r="J3771">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x14ac:dyDescent="0.25">
      <c r="C3772" t="s">
        <v>830</v>
      </c>
      <c r="E3772">
        <v>18.940000000000001</v>
      </c>
      <c r="F3772">
        <v>20.077999999999999</v>
      </c>
      <c r="G3772">
        <v>14.943</v>
      </c>
      <c r="H3772">
        <v>14.159000000000001</v>
      </c>
      <c r="I3772">
        <v>11.509</v>
      </c>
      <c r="J3772">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x14ac:dyDescent="0.25">
      <c r="C3773" t="s">
        <v>825</v>
      </c>
      <c r="E3773">
        <v>217.57400000000001</v>
      </c>
      <c r="F3773">
        <v>211.83799999999999</v>
      </c>
      <c r="G3773">
        <v>217.172</v>
      </c>
      <c r="H3773">
        <v>218.107</v>
      </c>
      <c r="I3773">
        <v>213.09100000000001</v>
      </c>
      <c r="J3773">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x14ac:dyDescent="0.25">
      <c r="C3774" t="s">
        <v>982</v>
      </c>
    </row>
    <row r="3775" spans="3:36" x14ac:dyDescent="0.25">
      <c r="C3775" t="s">
        <v>990</v>
      </c>
    </row>
    <row r="3776" spans="3:36" x14ac:dyDescent="0.25">
      <c r="C3776" t="s">
        <v>982</v>
      </c>
    </row>
    <row r="3777" spans="3:36" x14ac:dyDescent="0.25">
      <c r="C3777" t="s">
        <v>991</v>
      </c>
    </row>
    <row r="3778" spans="3:36" x14ac:dyDescent="0.25">
      <c r="C3778" t="s">
        <v>48</v>
      </c>
      <c r="E3778">
        <v>0</v>
      </c>
      <c r="F3778">
        <v>0</v>
      </c>
      <c r="G3778">
        <v>0</v>
      </c>
      <c r="H3778">
        <v>0</v>
      </c>
      <c r="I3778">
        <v>0</v>
      </c>
      <c r="J3778">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x14ac:dyDescent="0.25">
      <c r="C3779" t="s">
        <v>818</v>
      </c>
      <c r="E3779">
        <v>12.7</v>
      </c>
      <c r="F3779">
        <v>12.1</v>
      </c>
      <c r="G3779">
        <v>12.5</v>
      </c>
      <c r="H3779">
        <v>13.2</v>
      </c>
      <c r="I3779">
        <v>13.3</v>
      </c>
      <c r="J3779">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x14ac:dyDescent="0.25">
      <c r="C3780" t="s">
        <v>833</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57</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820</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821</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35</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33</v>
      </c>
      <c r="E3785">
        <v>0.7</v>
      </c>
      <c r="F3785">
        <v>1.1000000000000001</v>
      </c>
      <c r="G3785">
        <v>1.2</v>
      </c>
      <c r="H3785">
        <v>0.7</v>
      </c>
      <c r="I3785">
        <v>0.4</v>
      </c>
      <c r="J3785">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x14ac:dyDescent="0.25">
      <c r="C3786" t="s">
        <v>825</v>
      </c>
      <c r="E3786">
        <v>13.5</v>
      </c>
      <c r="F3786">
        <v>13.2</v>
      </c>
      <c r="G3786">
        <v>13.9</v>
      </c>
      <c r="H3786">
        <v>14</v>
      </c>
      <c r="I3786">
        <v>13.7</v>
      </c>
      <c r="J3786">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x14ac:dyDescent="0.25">
      <c r="C3787" t="s">
        <v>982</v>
      </c>
    </row>
    <row r="3788" spans="3:36" x14ac:dyDescent="0.25">
      <c r="C3788" t="s">
        <v>982</v>
      </c>
    </row>
    <row r="3789" spans="3:36" x14ac:dyDescent="0.25">
      <c r="C3789" t="s">
        <v>992</v>
      </c>
    </row>
    <row r="3790" spans="3:36" x14ac:dyDescent="0.25">
      <c r="C3790" t="s">
        <v>46</v>
      </c>
      <c r="E3790">
        <v>3</v>
      </c>
      <c r="F3790">
        <v>2.8</v>
      </c>
      <c r="G3790">
        <v>2.8</v>
      </c>
      <c r="H3790">
        <v>2.9</v>
      </c>
      <c r="I3790">
        <v>3</v>
      </c>
      <c r="J3790">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x14ac:dyDescent="0.25">
      <c r="C3791" t="s">
        <v>47</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993</v>
      </c>
    </row>
    <row r="3792" spans="3:36" x14ac:dyDescent="0.25">
      <c r="C3792" t="s">
        <v>36</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834</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835</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35</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836</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994</v>
      </c>
    </row>
    <row r="3797" spans="3:36" x14ac:dyDescent="0.25">
      <c r="C3797" t="s">
        <v>837</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838</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995</v>
      </c>
    </row>
    <row r="3799" spans="3:36" x14ac:dyDescent="0.25">
      <c r="C3799" t="s">
        <v>48</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996</v>
      </c>
    </row>
    <row r="3801" spans="3:36" x14ac:dyDescent="0.25">
      <c r="C3801" t="s">
        <v>46</v>
      </c>
      <c r="E3801">
        <v>8.9</v>
      </c>
      <c r="F3801">
        <v>8.5</v>
      </c>
      <c r="G3801">
        <v>8.4</v>
      </c>
      <c r="H3801">
        <v>8.6</v>
      </c>
      <c r="I3801">
        <v>9</v>
      </c>
      <c r="J3801">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x14ac:dyDescent="0.25">
      <c r="C3802" t="s">
        <v>47</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993</v>
      </c>
    </row>
    <row r="3803" spans="3:36" x14ac:dyDescent="0.25">
      <c r="C3803" t="s">
        <v>36</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834</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835</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35</v>
      </c>
      <c r="E3806">
        <v>0</v>
      </c>
      <c r="F3806">
        <v>0</v>
      </c>
      <c r="G3806">
        <v>0</v>
      </c>
      <c r="H3806">
        <v>0</v>
      </c>
      <c r="I3806">
        <v>0</v>
      </c>
      <c r="J3806">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x14ac:dyDescent="0.25">
      <c r="C3807" t="s">
        <v>836</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994</v>
      </c>
    </row>
    <row r="3808" spans="3:36" x14ac:dyDescent="0.25">
      <c r="C3808" t="s">
        <v>837</v>
      </c>
      <c r="E3808">
        <v>0.5</v>
      </c>
      <c r="F3808">
        <v>0.7</v>
      </c>
      <c r="G3808">
        <v>1.1000000000000001</v>
      </c>
      <c r="H3808">
        <v>0.7</v>
      </c>
      <c r="I3808">
        <v>0.4</v>
      </c>
      <c r="J3808">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x14ac:dyDescent="0.25">
      <c r="C3809" t="s">
        <v>838</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995</v>
      </c>
    </row>
    <row r="3810" spans="3:36" x14ac:dyDescent="0.25">
      <c r="C3810" t="s">
        <v>48</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982</v>
      </c>
    </row>
    <row r="3812" spans="3:36" x14ac:dyDescent="0.25">
      <c r="C3812" t="s">
        <v>839</v>
      </c>
      <c r="E3812">
        <v>9.6</v>
      </c>
      <c r="F3812">
        <v>9.3000000000000007</v>
      </c>
      <c r="G3812">
        <v>9.5</v>
      </c>
      <c r="H3812">
        <v>9.5</v>
      </c>
      <c r="I3812">
        <v>9.6</v>
      </c>
      <c r="J3812">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x14ac:dyDescent="0.25">
      <c r="C3813" t="s">
        <v>840</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841</v>
      </c>
      <c r="E3814">
        <v>9.6</v>
      </c>
      <c r="F3814">
        <v>9.3000000000000007</v>
      </c>
      <c r="G3814">
        <v>9.5</v>
      </c>
      <c r="H3814">
        <v>9.5</v>
      </c>
      <c r="I3814">
        <v>9.6</v>
      </c>
      <c r="J3814">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x14ac:dyDescent="0.25">
      <c r="C3815" t="s">
        <v>842</v>
      </c>
      <c r="E3815">
        <v>9.6</v>
      </c>
      <c r="F3815">
        <v>9.3000000000000007</v>
      </c>
      <c r="G3815">
        <v>9.5</v>
      </c>
      <c r="H3815">
        <v>9.5</v>
      </c>
      <c r="I3815">
        <v>9.6</v>
      </c>
      <c r="J3815">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x14ac:dyDescent="0.25">
      <c r="C3816" t="s">
        <v>843</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982</v>
      </c>
    </row>
    <row r="3818" spans="3:36" x14ac:dyDescent="0.25">
      <c r="C3818" t="s">
        <v>997</v>
      </c>
    </row>
    <row r="3819" spans="3:36" x14ac:dyDescent="0.25">
      <c r="C3819" t="s">
        <v>998</v>
      </c>
    </row>
    <row r="3820" spans="3:36" x14ac:dyDescent="0.25">
      <c r="C3820" t="s">
        <v>844</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845</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999</v>
      </c>
    </row>
    <row r="3822" spans="3:36" x14ac:dyDescent="0.25">
      <c r="C3822" t="s">
        <v>846</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995</v>
      </c>
    </row>
    <row r="3823" spans="3:36" x14ac:dyDescent="0.25">
      <c r="C3823" t="s">
        <v>847</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825</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1000</v>
      </c>
    </row>
    <row r="3826" spans="3:36" x14ac:dyDescent="0.25">
      <c r="C3826" t="s">
        <v>848</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849</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999</v>
      </c>
    </row>
    <row r="3828" spans="3:36" x14ac:dyDescent="0.25">
      <c r="C3828" t="s">
        <v>850</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995</v>
      </c>
    </row>
    <row r="3829" spans="3:36" x14ac:dyDescent="0.25">
      <c r="C3829" t="s">
        <v>851</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825</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982</v>
      </c>
    </row>
    <row r="3832" spans="3:36" x14ac:dyDescent="0.25">
      <c r="C3832" t="s">
        <v>852</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853</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982</v>
      </c>
    </row>
    <row r="3835" spans="3:36" x14ac:dyDescent="0.25">
      <c r="C3835" t="s">
        <v>1002</v>
      </c>
    </row>
    <row r="3836" spans="3:36" x14ac:dyDescent="0.25">
      <c r="C3836" t="s">
        <v>854</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855</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999</v>
      </c>
    </row>
    <row r="3838" spans="3:36" x14ac:dyDescent="0.25">
      <c r="C3838" t="s">
        <v>856</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995</v>
      </c>
    </row>
    <row r="3839" spans="3:36" x14ac:dyDescent="0.25">
      <c r="C3839" t="s">
        <v>857</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825</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982</v>
      </c>
    </row>
    <row r="3842" spans="1:36" x14ac:dyDescent="0.25">
      <c r="C3842" t="s">
        <v>1143</v>
      </c>
    </row>
    <row r="3843" spans="1:36" x14ac:dyDescent="0.25">
      <c r="C3843" t="s">
        <v>1003</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982</v>
      </c>
    </row>
    <row r="3846" spans="1:36" x14ac:dyDescent="0.25">
      <c r="C3846" t="s">
        <v>1004</v>
      </c>
    </row>
    <row r="3847" spans="1:36" x14ac:dyDescent="0.25">
      <c r="C3847" t="s">
        <v>981</v>
      </c>
      <c r="E3847">
        <v>84.150999999999996</v>
      </c>
      <c r="F3847">
        <v>74.474000000000004</v>
      </c>
      <c r="G3847">
        <v>77.007999999999996</v>
      </c>
      <c r="H3847">
        <v>80.933999999999997</v>
      </c>
      <c r="I3847">
        <v>78.745999999999995</v>
      </c>
      <c r="J384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x14ac:dyDescent="0.25">
      <c r="C3848" t="s">
        <v>816</v>
      </c>
      <c r="E3848">
        <v>146.73599999999999</v>
      </c>
      <c r="F3848">
        <v>133.85599999999999</v>
      </c>
      <c r="G3848">
        <v>132.87700000000001</v>
      </c>
      <c r="H3848">
        <v>137.54499999999999</v>
      </c>
      <c r="I3848">
        <v>140.22300000000001</v>
      </c>
      <c r="J3848">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x14ac:dyDescent="0.25">
      <c r="C3849" t="s">
        <v>982</v>
      </c>
    </row>
    <row r="3850" spans="1:36" x14ac:dyDescent="0.25">
      <c r="C3850" t="s">
        <v>983</v>
      </c>
    </row>
    <row r="3851" spans="1:36" x14ac:dyDescent="0.25">
      <c r="A3851" t="s">
        <v>1980</v>
      </c>
      <c r="B3851" t="s">
        <v>762</v>
      </c>
      <c r="C3851" t="s">
        <v>48</v>
      </c>
      <c r="E3851">
        <v>74.025000000000006</v>
      </c>
      <c r="F3851">
        <v>68.135999999999996</v>
      </c>
      <c r="G3851">
        <v>72.593999999999994</v>
      </c>
      <c r="H3851">
        <v>77.218000000000004</v>
      </c>
      <c r="I3851">
        <v>75.489000000000004</v>
      </c>
      <c r="J3851">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x14ac:dyDescent="0.25">
      <c r="A3852" t="s">
        <v>1980</v>
      </c>
      <c r="C3852" t="s">
        <v>817</v>
      </c>
      <c r="E3852">
        <v>60.719000000000001</v>
      </c>
      <c r="F3852">
        <v>53.603000000000002</v>
      </c>
      <c r="G3852">
        <v>57.491999999999997</v>
      </c>
      <c r="H3852">
        <v>60.567999999999998</v>
      </c>
      <c r="I3852">
        <v>56.982999999999997</v>
      </c>
      <c r="J3852">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x14ac:dyDescent="0.25">
      <c r="A3853" t="s">
        <v>1980</v>
      </c>
      <c r="C3853" t="s">
        <v>818</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1980</v>
      </c>
      <c r="B3854" t="s">
        <v>764</v>
      </c>
      <c r="C3854" t="s">
        <v>819</v>
      </c>
      <c r="E3854">
        <v>60.719000000000001</v>
      </c>
      <c r="F3854">
        <v>53.603000000000002</v>
      </c>
      <c r="G3854">
        <v>57.491999999999997</v>
      </c>
      <c r="H3854">
        <v>60.567999999999998</v>
      </c>
      <c r="I3854">
        <v>56.982999999999997</v>
      </c>
      <c r="J3854">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x14ac:dyDescent="0.25">
      <c r="A3855" t="s">
        <v>1980</v>
      </c>
      <c r="B3855" t="s">
        <v>763</v>
      </c>
      <c r="C3855" t="s">
        <v>833</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x14ac:dyDescent="0.25">
      <c r="A3856" t="s">
        <v>1980</v>
      </c>
      <c r="B3856" t="s">
        <v>973</v>
      </c>
      <c r="C3856" t="s">
        <v>57</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1980</v>
      </c>
      <c r="B3857" t="s">
        <v>765</v>
      </c>
      <c r="C3857" t="s">
        <v>820</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1980</v>
      </c>
      <c r="B3858" t="s">
        <v>974</v>
      </c>
      <c r="C3858" t="s">
        <v>821</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1980</v>
      </c>
      <c r="B3859" t="s">
        <v>765</v>
      </c>
      <c r="C3859" t="s">
        <v>35</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1980</v>
      </c>
      <c r="B3860" t="s">
        <v>1997</v>
      </c>
      <c r="C3860" t="s">
        <v>33</v>
      </c>
      <c r="E3860">
        <v>9.94</v>
      </c>
      <c r="F3860">
        <v>9.6069999999999993</v>
      </c>
      <c r="G3860">
        <v>7.2160000000000002</v>
      </c>
      <c r="H3860">
        <v>7.1580000000000004</v>
      </c>
      <c r="I3860">
        <v>5.5780000000000003</v>
      </c>
      <c r="J3860">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x14ac:dyDescent="0.25">
      <c r="A3861" t="s">
        <v>1980</v>
      </c>
      <c r="B3861" t="s">
        <v>979</v>
      </c>
      <c r="C3861" t="s">
        <v>822</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1980</v>
      </c>
      <c r="B3862" t="s">
        <v>50</v>
      </c>
      <c r="C3862" t="s">
        <v>823</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825</v>
      </c>
      <c r="E3863">
        <v>145.21700000000001</v>
      </c>
      <c r="F3863">
        <v>131.727</v>
      </c>
      <c r="G3863">
        <v>137.667</v>
      </c>
      <c r="H3863">
        <v>145.24199999999999</v>
      </c>
      <c r="I3863">
        <v>138.39099999999999</v>
      </c>
      <c r="J3863">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x14ac:dyDescent="0.25">
      <c r="C3864" t="s">
        <v>982</v>
      </c>
    </row>
    <row r="3865" spans="1:36" x14ac:dyDescent="0.25">
      <c r="C3865" t="s">
        <v>1005</v>
      </c>
    </row>
    <row r="3866" spans="1:36" x14ac:dyDescent="0.25">
      <c r="C3866" t="s">
        <v>48</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x14ac:dyDescent="0.25">
      <c r="C3867" t="s">
        <v>817</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x14ac:dyDescent="0.25">
      <c r="C3868" t="s">
        <v>818</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833</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57</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820</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821</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35</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33</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822</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823</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982</v>
      </c>
    </row>
    <row r="3878" spans="3:36" x14ac:dyDescent="0.25">
      <c r="C3878" t="s">
        <v>1012</v>
      </c>
    </row>
    <row r="3879" spans="3:36" x14ac:dyDescent="0.25">
      <c r="C3879" t="s">
        <v>982</v>
      </c>
    </row>
    <row r="3880" spans="3:36" x14ac:dyDescent="0.25">
      <c r="C3880" t="s">
        <v>1013</v>
      </c>
    </row>
    <row r="3881" spans="3:36" x14ac:dyDescent="0.25">
      <c r="C3881" t="s">
        <v>863</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864</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865</v>
      </c>
      <c r="E3883">
        <v>16.619</v>
      </c>
      <c r="F3883">
        <v>16.648</v>
      </c>
      <c r="G3883">
        <v>12.548999999999999</v>
      </c>
      <c r="H3883">
        <v>11.865</v>
      </c>
      <c r="I3883">
        <v>16.603999999999999</v>
      </c>
      <c r="J3883">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x14ac:dyDescent="0.25">
      <c r="C3884" t="s">
        <v>866</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867</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868</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869</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870</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871</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1014</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1015</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1016</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872</v>
      </c>
      <c r="E3893">
        <v>16.619</v>
      </c>
      <c r="F3893">
        <v>16.648</v>
      </c>
      <c r="G3893">
        <v>12.548999999999999</v>
      </c>
      <c r="H3893">
        <v>11.865</v>
      </c>
      <c r="I3893">
        <v>16.603999999999999</v>
      </c>
      <c r="J3893">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x14ac:dyDescent="0.25">
      <c r="C3894" t="s">
        <v>982</v>
      </c>
    </row>
    <row r="3895" spans="3:36" x14ac:dyDescent="0.25">
      <c r="C3895" t="s">
        <v>984</v>
      </c>
    </row>
    <row r="3896" spans="3:36" x14ac:dyDescent="0.25">
      <c r="C3896" t="s">
        <v>982</v>
      </c>
    </row>
    <row r="3897" spans="3:36" x14ac:dyDescent="0.25">
      <c r="C3897" t="s">
        <v>1017</v>
      </c>
    </row>
    <row r="3898" spans="3:36" x14ac:dyDescent="0.25">
      <c r="C3898" t="s">
        <v>952</v>
      </c>
      <c r="E3898">
        <v>84.150999999999996</v>
      </c>
      <c r="F3898">
        <v>74.474000000000004</v>
      </c>
      <c r="G3898">
        <v>77.007999999999996</v>
      </c>
      <c r="H3898">
        <v>80.933999999999997</v>
      </c>
      <c r="I3898">
        <v>78.745999999999995</v>
      </c>
      <c r="J3898">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x14ac:dyDescent="0.25">
      <c r="C3899" t="s">
        <v>953</v>
      </c>
      <c r="E3899">
        <v>84.150999999999996</v>
      </c>
      <c r="F3899">
        <v>74.474000000000004</v>
      </c>
      <c r="G3899">
        <v>77.007999999999996</v>
      </c>
      <c r="H3899">
        <v>80.933999999999997</v>
      </c>
      <c r="I3899">
        <v>78.745999999999995</v>
      </c>
      <c r="J3899">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x14ac:dyDescent="0.25">
      <c r="C3900" t="s">
        <v>954</v>
      </c>
      <c r="E3900">
        <v>84.150999999999996</v>
      </c>
      <c r="F3900">
        <v>74.474000000000004</v>
      </c>
      <c r="G3900">
        <v>77.007999999999996</v>
      </c>
      <c r="H3900">
        <v>80.933999999999997</v>
      </c>
      <c r="I3900">
        <v>78.745999999999995</v>
      </c>
      <c r="J3900">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x14ac:dyDescent="0.25">
      <c r="C3901" t="s">
        <v>955</v>
      </c>
      <c r="E3901">
        <v>84.150999999999996</v>
      </c>
      <c r="F3901">
        <v>74.474000000000004</v>
      </c>
      <c r="G3901">
        <v>77.007999999999996</v>
      </c>
      <c r="H3901">
        <v>80.933999999999997</v>
      </c>
      <c r="I3901">
        <v>78.745999999999995</v>
      </c>
      <c r="J3901">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x14ac:dyDescent="0.25">
      <c r="C3902" t="s">
        <v>956</v>
      </c>
      <c r="E3902">
        <v>84.150999999999996</v>
      </c>
      <c r="F3902">
        <v>74.474000000000004</v>
      </c>
      <c r="G3902">
        <v>77.007999999999996</v>
      </c>
      <c r="H3902">
        <v>80.933999999999997</v>
      </c>
      <c r="I3902">
        <v>78.745999999999995</v>
      </c>
      <c r="J3902">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x14ac:dyDescent="0.25">
      <c r="C3903" t="s">
        <v>1118</v>
      </c>
      <c r="E3903">
        <v>84.150999999999996</v>
      </c>
      <c r="F3903">
        <v>74.474000000000004</v>
      </c>
      <c r="G3903">
        <v>77.007999999999996</v>
      </c>
      <c r="H3903">
        <v>80.933999999999997</v>
      </c>
      <c r="I3903">
        <v>78.745999999999995</v>
      </c>
      <c r="J3903">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x14ac:dyDescent="0.25">
      <c r="C3904" t="s">
        <v>982</v>
      </c>
    </row>
    <row r="3905" spans="3:36" x14ac:dyDescent="0.25">
      <c r="C3905" t="s">
        <v>985</v>
      </c>
    </row>
    <row r="3906" spans="3:36" x14ac:dyDescent="0.25">
      <c r="C3906" t="s">
        <v>1119</v>
      </c>
    </row>
    <row r="3907" spans="3:36" x14ac:dyDescent="0.25">
      <c r="C3907" t="s">
        <v>63</v>
      </c>
      <c r="E3907">
        <v>29.754999999999999</v>
      </c>
      <c r="F3907">
        <v>26.594000000000001</v>
      </c>
      <c r="G3907">
        <v>27.221</v>
      </c>
      <c r="H3907">
        <v>28.954999999999998</v>
      </c>
      <c r="I3907">
        <v>28.308</v>
      </c>
      <c r="J390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x14ac:dyDescent="0.25">
      <c r="C3908" t="s">
        <v>827</v>
      </c>
      <c r="E3908">
        <v>60.67</v>
      </c>
      <c r="F3908">
        <v>53.561999999999998</v>
      </c>
      <c r="G3908">
        <v>57.445999999999998</v>
      </c>
      <c r="H3908">
        <v>60.518999999999998</v>
      </c>
      <c r="I3908">
        <v>56.936999999999998</v>
      </c>
      <c r="J3908">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x14ac:dyDescent="0.2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1120</v>
      </c>
    </row>
    <row r="3911" spans="3:36" x14ac:dyDescent="0.25">
      <c r="C3911" t="s">
        <v>63</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x14ac:dyDescent="0.25">
      <c r="C3912" t="s">
        <v>827</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1121</v>
      </c>
    </row>
    <row r="3914" spans="3:36" x14ac:dyDescent="0.25">
      <c r="C3914" t="s">
        <v>63</v>
      </c>
      <c r="E3914">
        <v>22.565999999999999</v>
      </c>
      <c r="F3914">
        <v>20.167999999999999</v>
      </c>
      <c r="G3914">
        <v>20.643999999999998</v>
      </c>
      <c r="H3914">
        <v>21.96</v>
      </c>
      <c r="I3914">
        <v>21.469000000000001</v>
      </c>
      <c r="J3914">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x14ac:dyDescent="0.25">
      <c r="C3915" t="s">
        <v>1122</v>
      </c>
    </row>
    <row r="3916" spans="3:36" x14ac:dyDescent="0.25">
      <c r="C3916" t="s">
        <v>63</v>
      </c>
      <c r="E3916">
        <v>12.305999999999999</v>
      </c>
      <c r="F3916">
        <v>10.997999999999999</v>
      </c>
      <c r="G3916">
        <v>11.257</v>
      </c>
      <c r="H3916">
        <v>11.972</v>
      </c>
      <c r="I3916">
        <v>11.702999999999999</v>
      </c>
      <c r="J3916">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x14ac:dyDescent="0.25">
      <c r="C3917" t="s">
        <v>1123</v>
      </c>
    </row>
    <row r="3918" spans="3:36" x14ac:dyDescent="0.25">
      <c r="C3918" t="s">
        <v>63</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x14ac:dyDescent="0.25">
      <c r="C3919" t="s">
        <v>827</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x14ac:dyDescent="0.25">
      <c r="C3920" t="s">
        <v>1124</v>
      </c>
    </row>
    <row r="3921" spans="3:36" x14ac:dyDescent="0.25">
      <c r="C3921" t="s">
        <v>830</v>
      </c>
      <c r="E3921">
        <v>9.94</v>
      </c>
      <c r="F3921">
        <v>9.6069999999999993</v>
      </c>
      <c r="G3921">
        <v>7.2160000000000002</v>
      </c>
      <c r="H3921">
        <v>7.1580000000000004</v>
      </c>
      <c r="I3921">
        <v>5.5780000000000003</v>
      </c>
      <c r="J3921">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x14ac:dyDescent="0.25">
      <c r="C3922" t="s">
        <v>989</v>
      </c>
    </row>
    <row r="3923" spans="3:36" x14ac:dyDescent="0.25">
      <c r="C3923" t="s">
        <v>63</v>
      </c>
      <c r="E3923">
        <v>64.671999999999997</v>
      </c>
      <c r="F3923">
        <v>57.802</v>
      </c>
      <c r="G3923">
        <v>59.164000000000001</v>
      </c>
      <c r="H3923">
        <v>62.932000000000002</v>
      </c>
      <c r="I3923">
        <v>61.523000000000003</v>
      </c>
      <c r="J3923">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x14ac:dyDescent="0.25">
      <c r="C3924" t="s">
        <v>827</v>
      </c>
      <c r="E3924">
        <v>60.719000000000001</v>
      </c>
      <c r="F3924">
        <v>53.603000000000002</v>
      </c>
      <c r="G3924">
        <v>57.491999999999997</v>
      </c>
      <c r="H3924">
        <v>60.567999999999998</v>
      </c>
      <c r="I3924">
        <v>56.982999999999997</v>
      </c>
      <c r="J3924">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x14ac:dyDescent="0.2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830</v>
      </c>
      <c r="E3926">
        <v>9.94</v>
      </c>
      <c r="F3926">
        <v>9.6069999999999993</v>
      </c>
      <c r="G3926">
        <v>7.2160000000000002</v>
      </c>
      <c r="H3926">
        <v>7.1580000000000004</v>
      </c>
      <c r="I3926">
        <v>5.5780000000000003</v>
      </c>
      <c r="J3926">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x14ac:dyDescent="0.25">
      <c r="C3927" t="s">
        <v>825</v>
      </c>
      <c r="E3927">
        <v>135.358</v>
      </c>
      <c r="F3927">
        <v>121.036</v>
      </c>
      <c r="G3927">
        <v>123.896</v>
      </c>
      <c r="H3927">
        <v>130.684</v>
      </c>
      <c r="I3927">
        <v>124.10899999999999</v>
      </c>
      <c r="J392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x14ac:dyDescent="0.25">
      <c r="C3928" t="s">
        <v>982</v>
      </c>
    </row>
    <row r="3929" spans="3:36" x14ac:dyDescent="0.25">
      <c r="C3929" t="s">
        <v>990</v>
      </c>
    </row>
    <row r="3930" spans="3:36" x14ac:dyDescent="0.25">
      <c r="C3930" t="s">
        <v>982</v>
      </c>
    </row>
    <row r="3931" spans="3:36" x14ac:dyDescent="0.25">
      <c r="C3931" t="s">
        <v>991</v>
      </c>
    </row>
    <row r="3932" spans="3:36" x14ac:dyDescent="0.25">
      <c r="C3932" t="s">
        <v>48</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818</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833</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57</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820</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821</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35</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33</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825</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982</v>
      </c>
    </row>
    <row r="3942" spans="3:36" x14ac:dyDescent="0.25">
      <c r="C3942" t="s">
        <v>982</v>
      </c>
    </row>
    <row r="3943" spans="3:36" x14ac:dyDescent="0.25">
      <c r="C3943" t="s">
        <v>992</v>
      </c>
    </row>
    <row r="3944" spans="3:36" x14ac:dyDescent="0.25">
      <c r="C3944" t="s">
        <v>46</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47</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993</v>
      </c>
    </row>
    <row r="3946" spans="3:36" x14ac:dyDescent="0.25">
      <c r="C3946" t="s">
        <v>36</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834</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835</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35</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836</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994</v>
      </c>
    </row>
    <row r="3951" spans="3:36" x14ac:dyDescent="0.25">
      <c r="C3951" t="s">
        <v>837</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838</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995</v>
      </c>
    </row>
    <row r="3953" spans="3:36" x14ac:dyDescent="0.25">
      <c r="C3953" t="s">
        <v>48</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996</v>
      </c>
    </row>
    <row r="3955" spans="3:36" x14ac:dyDescent="0.25">
      <c r="C3955" t="s">
        <v>46</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47</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993</v>
      </c>
    </row>
    <row r="3957" spans="3:36" x14ac:dyDescent="0.25">
      <c r="C3957" t="s">
        <v>36</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834</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835</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35</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836</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994</v>
      </c>
    </row>
    <row r="3962" spans="3:36" x14ac:dyDescent="0.25">
      <c r="C3962" t="s">
        <v>837</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838</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995</v>
      </c>
    </row>
    <row r="3964" spans="3:36" x14ac:dyDescent="0.25">
      <c r="C3964" t="s">
        <v>48</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982</v>
      </c>
    </row>
    <row r="3966" spans="3:36" x14ac:dyDescent="0.25">
      <c r="C3966" t="s">
        <v>839</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840</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841</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842</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843</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982</v>
      </c>
    </row>
    <row r="3972" spans="3:36" x14ac:dyDescent="0.25">
      <c r="C3972" t="s">
        <v>997</v>
      </c>
    </row>
    <row r="3973" spans="3:36" x14ac:dyDescent="0.25">
      <c r="C3973" t="s">
        <v>998</v>
      </c>
    </row>
    <row r="3974" spans="3:36" x14ac:dyDescent="0.25">
      <c r="C3974" t="s">
        <v>844</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845</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999</v>
      </c>
    </row>
    <row r="3976" spans="3:36" x14ac:dyDescent="0.25">
      <c r="C3976" t="s">
        <v>846</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995</v>
      </c>
    </row>
    <row r="3977" spans="3:36" x14ac:dyDescent="0.25">
      <c r="C3977" t="s">
        <v>847</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825</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1000</v>
      </c>
    </row>
    <row r="3980" spans="3:36" x14ac:dyDescent="0.25">
      <c r="C3980" t="s">
        <v>848</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849</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999</v>
      </c>
    </row>
    <row r="3982" spans="3:36" x14ac:dyDescent="0.25">
      <c r="C3982" t="s">
        <v>850</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995</v>
      </c>
    </row>
    <row r="3983" spans="3:36" x14ac:dyDescent="0.25">
      <c r="C3983" t="s">
        <v>851</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825</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982</v>
      </c>
    </row>
    <row r="3986" spans="3:36" x14ac:dyDescent="0.25">
      <c r="C3986" t="s">
        <v>852</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853</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982</v>
      </c>
    </row>
    <row r="3989" spans="3:36" x14ac:dyDescent="0.25">
      <c r="C3989" t="s">
        <v>1002</v>
      </c>
    </row>
    <row r="3990" spans="3:36" x14ac:dyDescent="0.25">
      <c r="C3990" t="s">
        <v>854</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855</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999</v>
      </c>
    </row>
    <row r="3992" spans="3:36" x14ac:dyDescent="0.25">
      <c r="C3992" t="s">
        <v>856</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995</v>
      </c>
    </row>
    <row r="3993" spans="3:36" x14ac:dyDescent="0.25">
      <c r="C3993" t="s">
        <v>857</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825</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982</v>
      </c>
    </row>
    <row r="3996" spans="3:36" x14ac:dyDescent="0.25">
      <c r="C3996" t="s">
        <v>1144</v>
      </c>
    </row>
    <row r="3997" spans="3:36" x14ac:dyDescent="0.25">
      <c r="C3997" t="s">
        <v>1003</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982</v>
      </c>
    </row>
    <row r="4000" spans="3:36" x14ac:dyDescent="0.25">
      <c r="C4000" t="s">
        <v>1004</v>
      </c>
    </row>
    <row r="4001" spans="1:36" x14ac:dyDescent="0.25">
      <c r="C4001" t="s">
        <v>981</v>
      </c>
      <c r="E4001">
        <v>562.15899999999999</v>
      </c>
      <c r="F4001">
        <v>526.053</v>
      </c>
      <c r="G4001">
        <v>544.02099999999996</v>
      </c>
      <c r="H4001">
        <v>529.79499999999996</v>
      </c>
      <c r="I4001">
        <v>514.66600000000005</v>
      </c>
      <c r="J4001">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x14ac:dyDescent="0.25">
      <c r="C4002" t="s">
        <v>816</v>
      </c>
      <c r="E4002">
        <v>2119.1550000000002</v>
      </c>
      <c r="F4002">
        <v>1949.9179999999999</v>
      </c>
      <c r="G4002">
        <v>2005.4829999999999</v>
      </c>
      <c r="H4002">
        <v>2076.8589999999999</v>
      </c>
      <c r="I4002">
        <v>2057.721</v>
      </c>
      <c r="J4002">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x14ac:dyDescent="0.25">
      <c r="C4003" t="s">
        <v>982</v>
      </c>
    </row>
    <row r="4004" spans="1:36" x14ac:dyDescent="0.25">
      <c r="C4004" t="s">
        <v>983</v>
      </c>
    </row>
    <row r="4005" spans="1:36" x14ac:dyDescent="0.25">
      <c r="A4005" t="s">
        <v>112</v>
      </c>
      <c r="B4005" t="s">
        <v>762</v>
      </c>
      <c r="C4005" t="s">
        <v>48</v>
      </c>
      <c r="E4005">
        <v>160.61699999999999</v>
      </c>
      <c r="F4005">
        <v>149.99299999999999</v>
      </c>
      <c r="G4005">
        <v>155.691</v>
      </c>
      <c r="H4005">
        <v>153.172</v>
      </c>
      <c r="I4005">
        <v>149.17699999999999</v>
      </c>
      <c r="J4005">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x14ac:dyDescent="0.25">
      <c r="A4006" t="s">
        <v>112</v>
      </c>
      <c r="C4006" t="s">
        <v>817</v>
      </c>
      <c r="E4006">
        <v>118.163</v>
      </c>
      <c r="F4006">
        <v>110.063</v>
      </c>
      <c r="G4006">
        <v>117.836</v>
      </c>
      <c r="H4006">
        <v>115.035</v>
      </c>
      <c r="I4006">
        <v>107.73099999999999</v>
      </c>
      <c r="J4006">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x14ac:dyDescent="0.25">
      <c r="A4007" t="s">
        <v>112</v>
      </c>
      <c r="C4007" t="s">
        <v>818</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112</v>
      </c>
      <c r="B4008" t="s">
        <v>764</v>
      </c>
      <c r="C4008" t="s">
        <v>819</v>
      </c>
      <c r="E4008">
        <v>118.163</v>
      </c>
      <c r="F4008">
        <v>110.063</v>
      </c>
      <c r="G4008">
        <v>117.836</v>
      </c>
      <c r="H4008">
        <v>115.035</v>
      </c>
      <c r="I4008">
        <v>107.73099999999999</v>
      </c>
      <c r="J4008">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x14ac:dyDescent="0.25">
      <c r="A4009" t="s">
        <v>112</v>
      </c>
      <c r="B4009" t="s">
        <v>763</v>
      </c>
      <c r="C4009" t="s">
        <v>833</v>
      </c>
      <c r="E4009">
        <v>26.443000000000001</v>
      </c>
      <c r="F4009">
        <v>18.98</v>
      </c>
      <c r="G4009">
        <v>24.577000000000002</v>
      </c>
      <c r="H4009">
        <v>22.829000000000001</v>
      </c>
      <c r="I4009">
        <v>18.684999999999999</v>
      </c>
      <c r="J4009">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x14ac:dyDescent="0.25">
      <c r="A4010" t="s">
        <v>112</v>
      </c>
      <c r="B4010" t="s">
        <v>973</v>
      </c>
      <c r="C4010" t="s">
        <v>57</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x14ac:dyDescent="0.25">
      <c r="A4011" t="s">
        <v>112</v>
      </c>
      <c r="B4011" t="s">
        <v>765</v>
      </c>
      <c r="C4011" t="s">
        <v>820</v>
      </c>
      <c r="E4011">
        <v>8.3979999999999997</v>
      </c>
      <c r="F4011">
        <v>7.0110000000000001</v>
      </c>
      <c r="G4011">
        <v>8.0329999999999995</v>
      </c>
      <c r="H4011">
        <v>8.1980000000000004</v>
      </c>
      <c r="I4011">
        <v>7.851</v>
      </c>
      <c r="J4011">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x14ac:dyDescent="0.25">
      <c r="A4012" t="s">
        <v>112</v>
      </c>
      <c r="B4012" t="s">
        <v>974</v>
      </c>
      <c r="C4012" t="s">
        <v>821</v>
      </c>
      <c r="E4012">
        <v>4.5609999999999999</v>
      </c>
      <c r="F4012">
        <v>3.5190000000000001</v>
      </c>
      <c r="G4012">
        <v>3.1709999999999998</v>
      </c>
      <c r="H4012">
        <v>5.665</v>
      </c>
      <c r="I4012">
        <v>5.032</v>
      </c>
      <c r="J4012">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x14ac:dyDescent="0.25">
      <c r="A4013" t="s">
        <v>112</v>
      </c>
      <c r="B4013" t="s">
        <v>765</v>
      </c>
      <c r="C4013" t="s">
        <v>35</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112</v>
      </c>
      <c r="B4014" t="s">
        <v>1994</v>
      </c>
      <c r="C4014" t="s">
        <v>861</v>
      </c>
      <c r="E4014">
        <v>738.625</v>
      </c>
      <c r="F4014">
        <v>720.47500000000002</v>
      </c>
      <c r="G4014">
        <v>779.32</v>
      </c>
      <c r="H4014">
        <v>799.00099999999998</v>
      </c>
      <c r="I4014">
        <v>772.33100000000002</v>
      </c>
      <c r="J4014">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x14ac:dyDescent="0.25">
      <c r="A4015" t="s">
        <v>112</v>
      </c>
      <c r="B4015" t="s">
        <v>1997</v>
      </c>
      <c r="C4015" t="s">
        <v>33</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112</v>
      </c>
      <c r="B4016" t="s">
        <v>979</v>
      </c>
      <c r="C4016" t="s">
        <v>822</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50</v>
      </c>
      <c r="C4017" t="s">
        <v>823</v>
      </c>
      <c r="E4017">
        <v>19.274000000000001</v>
      </c>
      <c r="F4017">
        <v>15.847</v>
      </c>
      <c r="G4017">
        <v>18.134</v>
      </c>
      <c r="H4017">
        <v>15.085000000000001</v>
      </c>
      <c r="I4017">
        <v>12.712999999999999</v>
      </c>
      <c r="J401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x14ac:dyDescent="0.25">
      <c r="C4018" t="s">
        <v>825</v>
      </c>
      <c r="E4018">
        <v>1076.4929999999999</v>
      </c>
      <c r="F4018">
        <v>1026.202</v>
      </c>
      <c r="G4018">
        <v>1107.21</v>
      </c>
      <c r="H4018">
        <v>1119.405</v>
      </c>
      <c r="I4018">
        <v>1073.8720000000001</v>
      </c>
      <c r="J4018">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x14ac:dyDescent="0.25">
      <c r="C4019" t="s">
        <v>982</v>
      </c>
    </row>
    <row r="4020" spans="2:36" x14ac:dyDescent="0.25">
      <c r="C4020" t="s">
        <v>1005</v>
      </c>
    </row>
    <row r="4021" spans="2:36" x14ac:dyDescent="0.25">
      <c r="C4021" t="s">
        <v>48</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x14ac:dyDescent="0.25">
      <c r="C4022" t="s">
        <v>817</v>
      </c>
      <c r="E4022">
        <v>0.21</v>
      </c>
      <c r="F4022">
        <v>0.20899999999999999</v>
      </c>
      <c r="G4022">
        <v>0.217</v>
      </c>
      <c r="H4022">
        <v>0.217</v>
      </c>
      <c r="I4022">
        <v>0.20899999999999999</v>
      </c>
      <c r="J4022">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x14ac:dyDescent="0.25">
      <c r="C4023" t="s">
        <v>818</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833</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57</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820</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821</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35</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861</v>
      </c>
      <c r="E4029">
        <v>1.3140000000000001</v>
      </c>
      <c r="F4029">
        <v>1.37</v>
      </c>
      <c r="G4029">
        <v>1.4330000000000001</v>
      </c>
      <c r="H4029">
        <v>1.508</v>
      </c>
      <c r="I4029">
        <v>1.5009999999999999</v>
      </c>
      <c r="J4029">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x14ac:dyDescent="0.25">
      <c r="C4030" t="s">
        <v>33</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822</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823</v>
      </c>
      <c r="E4032">
        <v>3.4000000000000002E-2</v>
      </c>
      <c r="F4032">
        <v>0.03</v>
      </c>
      <c r="G4032">
        <v>3.3000000000000002E-2</v>
      </c>
      <c r="H4032">
        <v>2.8000000000000001E-2</v>
      </c>
      <c r="I4032">
        <v>2.5000000000000001E-2</v>
      </c>
      <c r="J4032">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x14ac:dyDescent="0.25">
      <c r="C4033" t="s">
        <v>982</v>
      </c>
    </row>
    <row r="4034" spans="3:36" x14ac:dyDescent="0.25">
      <c r="C4034" t="s">
        <v>1012</v>
      </c>
    </row>
    <row r="4035" spans="3:36" x14ac:dyDescent="0.25">
      <c r="C4035" t="s">
        <v>982</v>
      </c>
    </row>
    <row r="4036" spans="3:36" x14ac:dyDescent="0.25">
      <c r="C4036" t="s">
        <v>1013</v>
      </c>
    </row>
    <row r="4037" spans="3:36" x14ac:dyDescent="0.25">
      <c r="C4037" t="s">
        <v>863</v>
      </c>
      <c r="E4037">
        <v>16.975999999999999</v>
      </c>
      <c r="F4037">
        <v>16.14</v>
      </c>
      <c r="G4037">
        <v>16.16</v>
      </c>
      <c r="H4037">
        <v>15.943</v>
      </c>
      <c r="I4037">
        <v>16.361999999999998</v>
      </c>
      <c r="J403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x14ac:dyDescent="0.25">
      <c r="C4038" t="s">
        <v>864</v>
      </c>
      <c r="E4038">
        <v>31.936</v>
      </c>
      <c r="F4038">
        <v>30.364000000000001</v>
      </c>
      <c r="G4038">
        <v>30.401</v>
      </c>
      <c r="H4038">
        <v>29.992999999999999</v>
      </c>
      <c r="I4038">
        <v>30.780999999999999</v>
      </c>
      <c r="J4038">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x14ac:dyDescent="0.25">
      <c r="C4039" t="s">
        <v>865</v>
      </c>
      <c r="E4039">
        <v>36.387999999999998</v>
      </c>
      <c r="F4039">
        <v>37.177999999999997</v>
      </c>
      <c r="G4039">
        <v>28.754999999999999</v>
      </c>
      <c r="H4039">
        <v>26.532</v>
      </c>
      <c r="I4039">
        <v>36.290999999999997</v>
      </c>
      <c r="J4039">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x14ac:dyDescent="0.25">
      <c r="C4040" t="s">
        <v>866</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867</v>
      </c>
      <c r="E4041">
        <v>5.2329999999999997</v>
      </c>
      <c r="F4041">
        <v>4.9749999999999996</v>
      </c>
      <c r="G4041">
        <v>4.9809999999999999</v>
      </c>
      <c r="H4041">
        <v>4.9139999999999997</v>
      </c>
      <c r="I4041">
        <v>5.0439999999999996</v>
      </c>
      <c r="J4041">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x14ac:dyDescent="0.25">
      <c r="C4042" t="s">
        <v>868</v>
      </c>
      <c r="E4042">
        <v>3.069</v>
      </c>
      <c r="F4042">
        <v>3.1360000000000001</v>
      </c>
      <c r="G4042">
        <v>2.4239999999999999</v>
      </c>
      <c r="H4042">
        <v>2.2370000000000001</v>
      </c>
      <c r="I4042">
        <v>3.06</v>
      </c>
      <c r="J4042">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x14ac:dyDescent="0.25">
      <c r="C4043" t="s">
        <v>869</v>
      </c>
      <c r="E4043">
        <v>1.601</v>
      </c>
      <c r="F4043">
        <v>1.522</v>
      </c>
      <c r="G4043">
        <v>1.524</v>
      </c>
      <c r="H4043">
        <v>1.504</v>
      </c>
      <c r="I4043">
        <v>1.5429999999999999</v>
      </c>
      <c r="J4043">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x14ac:dyDescent="0.25">
      <c r="C4044" t="s">
        <v>870</v>
      </c>
      <c r="E4044">
        <v>2.7450000000000001</v>
      </c>
      <c r="F4044">
        <v>2.532</v>
      </c>
      <c r="G4044">
        <v>2.6589999999999998</v>
      </c>
      <c r="H4044">
        <v>2.335</v>
      </c>
      <c r="I4044">
        <v>2.613</v>
      </c>
      <c r="J4044">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x14ac:dyDescent="0.25">
      <c r="C4045" t="s">
        <v>871</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1014</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1015</v>
      </c>
      <c r="E4047">
        <v>4.476</v>
      </c>
      <c r="F4047">
        <v>4.2149999999999999</v>
      </c>
      <c r="G4047">
        <v>4.2720000000000002</v>
      </c>
      <c r="H4047">
        <v>4.1719999999999997</v>
      </c>
      <c r="I4047">
        <v>4.2610000000000001</v>
      </c>
      <c r="J404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x14ac:dyDescent="0.25">
      <c r="C4048" t="s">
        <v>1016</v>
      </c>
      <c r="E4048">
        <v>2.5550000000000002</v>
      </c>
      <c r="F4048">
        <v>2.6110000000000002</v>
      </c>
      <c r="G4048">
        <v>1.9279999999999999</v>
      </c>
      <c r="H4048">
        <v>1.746</v>
      </c>
      <c r="I4048">
        <v>2.472</v>
      </c>
      <c r="J4048">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x14ac:dyDescent="0.25">
      <c r="C4049" t="s">
        <v>872</v>
      </c>
      <c r="E4049">
        <v>104.977</v>
      </c>
      <c r="F4049">
        <v>102.67400000000001</v>
      </c>
      <c r="G4049">
        <v>93.105000000000004</v>
      </c>
      <c r="H4049">
        <v>89.376999999999995</v>
      </c>
      <c r="I4049">
        <v>102.42700000000001</v>
      </c>
      <c r="J4049">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x14ac:dyDescent="0.25">
      <c r="C4050" t="s">
        <v>982</v>
      </c>
    </row>
    <row r="4051" spans="3:36" x14ac:dyDescent="0.25">
      <c r="C4051" t="s">
        <v>984</v>
      </c>
    </row>
    <row r="4052" spans="3:36" x14ac:dyDescent="0.25">
      <c r="C4052" t="s">
        <v>982</v>
      </c>
    </row>
    <row r="4053" spans="3:36" x14ac:dyDescent="0.25">
      <c r="C4053" t="s">
        <v>1017</v>
      </c>
    </row>
    <row r="4054" spans="3:36" x14ac:dyDescent="0.25">
      <c r="C4054" t="s">
        <v>952</v>
      </c>
      <c r="E4054">
        <v>562.15899999999999</v>
      </c>
      <c r="F4054">
        <v>526.053</v>
      </c>
      <c r="G4054">
        <v>544.02099999999996</v>
      </c>
      <c r="H4054">
        <v>529.79499999999996</v>
      </c>
      <c r="I4054">
        <v>514.66600000000005</v>
      </c>
      <c r="J4054">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x14ac:dyDescent="0.25">
      <c r="C4055" t="s">
        <v>953</v>
      </c>
      <c r="E4055">
        <v>562.15899999999999</v>
      </c>
      <c r="F4055">
        <v>526.053</v>
      </c>
      <c r="G4055">
        <v>544.02099999999996</v>
      </c>
      <c r="H4055">
        <v>529.79499999999996</v>
      </c>
      <c r="I4055">
        <v>514.66600000000005</v>
      </c>
      <c r="J4055">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x14ac:dyDescent="0.25">
      <c r="C4056" t="s">
        <v>954</v>
      </c>
      <c r="E4056">
        <v>562.15899999999999</v>
      </c>
      <c r="F4056">
        <v>526.053</v>
      </c>
      <c r="G4056">
        <v>544.02099999999996</v>
      </c>
      <c r="H4056">
        <v>529.79499999999996</v>
      </c>
      <c r="I4056">
        <v>514.66600000000005</v>
      </c>
      <c r="J4056">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x14ac:dyDescent="0.25">
      <c r="C4057" t="s">
        <v>955</v>
      </c>
      <c r="E4057">
        <v>562.15899999999999</v>
      </c>
      <c r="F4057">
        <v>526.053</v>
      </c>
      <c r="G4057">
        <v>544.02099999999996</v>
      </c>
      <c r="H4057">
        <v>529.79499999999996</v>
      </c>
      <c r="I4057">
        <v>514.66600000000005</v>
      </c>
      <c r="J405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x14ac:dyDescent="0.25">
      <c r="C4058" t="s">
        <v>956</v>
      </c>
      <c r="E4058">
        <v>562.15899999999999</v>
      </c>
      <c r="F4058">
        <v>526.053</v>
      </c>
      <c r="G4058">
        <v>544.02099999999996</v>
      </c>
      <c r="H4058">
        <v>529.79499999999996</v>
      </c>
      <c r="I4058">
        <v>514.66600000000005</v>
      </c>
      <c r="J4058">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x14ac:dyDescent="0.25">
      <c r="C4059" t="s">
        <v>1118</v>
      </c>
      <c r="E4059">
        <v>562.15899999999999</v>
      </c>
      <c r="F4059">
        <v>526.053</v>
      </c>
      <c r="G4059">
        <v>544.02099999999996</v>
      </c>
      <c r="H4059">
        <v>529.79499999999996</v>
      </c>
      <c r="I4059">
        <v>514.66600000000005</v>
      </c>
      <c r="J4059">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x14ac:dyDescent="0.25">
      <c r="C4060" t="s">
        <v>982</v>
      </c>
    </row>
    <row r="4061" spans="3:36" x14ac:dyDescent="0.25">
      <c r="C4061" t="s">
        <v>985</v>
      </c>
    </row>
    <row r="4062" spans="3:36" x14ac:dyDescent="0.25">
      <c r="C4062" t="s">
        <v>1119</v>
      </c>
    </row>
    <row r="4063" spans="3:36" x14ac:dyDescent="0.25">
      <c r="C4063" t="s">
        <v>63</v>
      </c>
      <c r="E4063">
        <v>6.0279999999999996</v>
      </c>
      <c r="F4063">
        <v>5.6879999999999997</v>
      </c>
      <c r="G4063">
        <v>5.8140000000000001</v>
      </c>
      <c r="H4063">
        <v>5.72</v>
      </c>
      <c r="I4063">
        <v>5.5709999999999997</v>
      </c>
      <c r="J4063">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x14ac:dyDescent="0.25">
      <c r="C4064" t="s">
        <v>827</v>
      </c>
      <c r="E4064">
        <v>100.995</v>
      </c>
      <c r="F4064">
        <v>94.072000000000003</v>
      </c>
      <c r="G4064">
        <v>100.688</v>
      </c>
      <c r="H4064">
        <v>98.27</v>
      </c>
      <c r="I4064">
        <v>92.031000000000006</v>
      </c>
      <c r="J4064">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x14ac:dyDescent="0.2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x14ac:dyDescent="0.25">
      <c r="C4066" t="s">
        <v>860</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x14ac:dyDescent="0.25">
      <c r="C4067" t="s">
        <v>828</v>
      </c>
      <c r="E4067">
        <v>6.3239999999999998</v>
      </c>
      <c r="F4067">
        <v>5.2789999999999999</v>
      </c>
      <c r="G4067">
        <v>6.0490000000000004</v>
      </c>
      <c r="H4067">
        <v>6.17</v>
      </c>
      <c r="I4067">
        <v>5.9080000000000004</v>
      </c>
      <c r="J406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x14ac:dyDescent="0.25">
      <c r="C4068" t="s">
        <v>829</v>
      </c>
      <c r="E4068">
        <v>4.5609999999999999</v>
      </c>
      <c r="F4068">
        <v>3.5190000000000001</v>
      </c>
      <c r="G4068">
        <v>3.1709999999999998</v>
      </c>
      <c r="H4068">
        <v>5.665</v>
      </c>
      <c r="I4068">
        <v>5.032</v>
      </c>
      <c r="J4068">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x14ac:dyDescent="0.25">
      <c r="C4069" t="s">
        <v>1120</v>
      </c>
    </row>
    <row r="4070" spans="3:36" x14ac:dyDescent="0.25">
      <c r="C4070" t="s">
        <v>63</v>
      </c>
      <c r="E4070">
        <v>17.242000000000001</v>
      </c>
      <c r="F4070">
        <v>16.268000000000001</v>
      </c>
      <c r="G4070">
        <v>16.626000000000001</v>
      </c>
      <c r="H4070">
        <v>16.353000000000002</v>
      </c>
      <c r="I4070">
        <v>15.923</v>
      </c>
      <c r="J4070">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x14ac:dyDescent="0.25">
      <c r="C4071" t="s">
        <v>827</v>
      </c>
      <c r="E4071">
        <v>2.2890000000000001</v>
      </c>
      <c r="F4071">
        <v>2.1320000000000001</v>
      </c>
      <c r="G4071">
        <v>2.2869999999999999</v>
      </c>
      <c r="H4071">
        <v>2.2370000000000001</v>
      </c>
      <c r="I4071">
        <v>2.0950000000000002</v>
      </c>
      <c r="J4071">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x14ac:dyDescent="0.25">
      <c r="C4072" t="s">
        <v>1121</v>
      </c>
    </row>
    <row r="4073" spans="3:36" x14ac:dyDescent="0.25">
      <c r="C4073" t="s">
        <v>63</v>
      </c>
      <c r="E4073">
        <v>101.039</v>
      </c>
      <c r="F4073">
        <v>95.337999999999994</v>
      </c>
      <c r="G4073">
        <v>97.442999999999998</v>
      </c>
      <c r="H4073">
        <v>95.872</v>
      </c>
      <c r="I4073">
        <v>93.375</v>
      </c>
      <c r="J4073">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x14ac:dyDescent="0.25">
      <c r="C4074" t="s">
        <v>827</v>
      </c>
      <c r="E4074">
        <v>13.952999999999999</v>
      </c>
      <c r="F4074">
        <v>12.996</v>
      </c>
      <c r="G4074">
        <v>13.938000000000001</v>
      </c>
      <c r="H4074">
        <v>13.629</v>
      </c>
      <c r="I4074">
        <v>12.763</v>
      </c>
      <c r="J4074">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x14ac:dyDescent="0.25">
      <c r="C4075" t="s">
        <v>828</v>
      </c>
      <c r="E4075">
        <v>2.0739999999999998</v>
      </c>
      <c r="F4075">
        <v>1.732</v>
      </c>
      <c r="G4075">
        <v>1.984</v>
      </c>
      <c r="H4075">
        <v>2.028</v>
      </c>
      <c r="I4075">
        <v>1.9430000000000001</v>
      </c>
      <c r="J4075">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x14ac:dyDescent="0.25">
      <c r="C4076" t="s">
        <v>1122</v>
      </c>
    </row>
    <row r="4077" spans="3:36" x14ac:dyDescent="0.25">
      <c r="C4077" t="s">
        <v>63</v>
      </c>
      <c r="E4077">
        <v>0.71399999999999997</v>
      </c>
      <c r="F4077">
        <v>0.67400000000000004</v>
      </c>
      <c r="G4077">
        <v>0.68899999999999995</v>
      </c>
      <c r="H4077">
        <v>0.67800000000000005</v>
      </c>
      <c r="I4077">
        <v>0.66</v>
      </c>
      <c r="J407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x14ac:dyDescent="0.25">
      <c r="C4078" t="s">
        <v>1123</v>
      </c>
    </row>
    <row r="4079" spans="3:36" x14ac:dyDescent="0.25">
      <c r="C4079" t="s">
        <v>63</v>
      </c>
      <c r="E4079">
        <v>5.9169999999999998</v>
      </c>
      <c r="F4079">
        <v>5.5819999999999999</v>
      </c>
      <c r="G4079">
        <v>5.7050000000000001</v>
      </c>
      <c r="H4079">
        <v>5.6120000000000001</v>
      </c>
      <c r="I4079">
        <v>5.4649999999999999</v>
      </c>
      <c r="J4079">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x14ac:dyDescent="0.25">
      <c r="C4080" t="s">
        <v>827</v>
      </c>
      <c r="E4080">
        <v>0.92500000000000004</v>
      </c>
      <c r="F4080">
        <v>0.86199999999999999</v>
      </c>
      <c r="G4080">
        <v>0.92200000000000004</v>
      </c>
      <c r="H4080">
        <v>0.89900000000000002</v>
      </c>
      <c r="I4080">
        <v>0.84199999999999997</v>
      </c>
      <c r="J4080">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x14ac:dyDescent="0.25">
      <c r="C4081" t="s">
        <v>1124</v>
      </c>
    </row>
    <row r="4082" spans="3:36" x14ac:dyDescent="0.25">
      <c r="C4082" t="s">
        <v>862</v>
      </c>
      <c r="E4082">
        <v>738.625</v>
      </c>
      <c r="F4082">
        <v>720.47500000000002</v>
      </c>
      <c r="G4082">
        <v>779.32</v>
      </c>
      <c r="H4082">
        <v>799.00099999999998</v>
      </c>
      <c r="I4082">
        <v>772.33100000000002</v>
      </c>
      <c r="J4082">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x14ac:dyDescent="0.25">
      <c r="C4083" t="s">
        <v>989</v>
      </c>
    </row>
    <row r="4084" spans="3:36" x14ac:dyDescent="0.25">
      <c r="C4084" t="s">
        <v>63</v>
      </c>
      <c r="E4084">
        <v>130.941</v>
      </c>
      <c r="F4084">
        <v>123.55</v>
      </c>
      <c r="G4084">
        <v>126.277</v>
      </c>
      <c r="H4084">
        <v>124.23399999999999</v>
      </c>
      <c r="I4084">
        <v>120.994</v>
      </c>
      <c r="J4084">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x14ac:dyDescent="0.25">
      <c r="C4085" t="s">
        <v>827</v>
      </c>
      <c r="E4085">
        <v>118.163</v>
      </c>
      <c r="F4085">
        <v>110.063</v>
      </c>
      <c r="G4085">
        <v>117.836</v>
      </c>
      <c r="H4085">
        <v>115.035</v>
      </c>
      <c r="I4085">
        <v>107.73099999999999</v>
      </c>
      <c r="J4085">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x14ac:dyDescent="0.2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x14ac:dyDescent="0.25">
      <c r="C4087" t="s">
        <v>860</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x14ac:dyDescent="0.25">
      <c r="C4088" t="s">
        <v>828</v>
      </c>
      <c r="E4088">
        <v>8.3979999999999997</v>
      </c>
      <c r="F4088">
        <v>7.0110000000000001</v>
      </c>
      <c r="G4088">
        <v>8.0329999999999995</v>
      </c>
      <c r="H4088">
        <v>8.1980000000000004</v>
      </c>
      <c r="I4088">
        <v>7.851</v>
      </c>
      <c r="J4088">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x14ac:dyDescent="0.25">
      <c r="C4089" t="s">
        <v>829</v>
      </c>
      <c r="E4089">
        <v>4.5609999999999999</v>
      </c>
      <c r="F4089">
        <v>3.5190000000000001</v>
      </c>
      <c r="G4089">
        <v>3.1709999999999998</v>
      </c>
      <c r="H4089">
        <v>5.665</v>
      </c>
      <c r="I4089">
        <v>5.032</v>
      </c>
      <c r="J4089">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x14ac:dyDescent="0.25">
      <c r="C4090" t="s">
        <v>862</v>
      </c>
      <c r="E4090">
        <v>738.625</v>
      </c>
      <c r="F4090">
        <v>720.47500000000002</v>
      </c>
      <c r="G4090">
        <v>779.32</v>
      </c>
      <c r="H4090">
        <v>799.00099999999998</v>
      </c>
      <c r="I4090">
        <v>772.33100000000002</v>
      </c>
      <c r="J4090">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x14ac:dyDescent="0.25">
      <c r="C4091" t="s">
        <v>825</v>
      </c>
      <c r="E4091">
        <v>1001.2859999999999</v>
      </c>
      <c r="F4091">
        <v>965.11</v>
      </c>
      <c r="G4091">
        <v>1035.2629999999999</v>
      </c>
      <c r="H4091">
        <v>1052.7159999999999</v>
      </c>
      <c r="I4091">
        <v>1014.455</v>
      </c>
      <c r="J4091">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x14ac:dyDescent="0.25">
      <c r="C4092" t="s">
        <v>982</v>
      </c>
    </row>
    <row r="4093" spans="3:36" x14ac:dyDescent="0.25">
      <c r="C4093" t="s">
        <v>990</v>
      </c>
    </row>
    <row r="4094" spans="3:36" x14ac:dyDescent="0.25">
      <c r="C4094" t="s">
        <v>982</v>
      </c>
    </row>
    <row r="4095" spans="3:36" x14ac:dyDescent="0.25">
      <c r="C4095" t="s">
        <v>991</v>
      </c>
    </row>
    <row r="4096" spans="3:36" x14ac:dyDescent="0.25">
      <c r="C4096" t="s">
        <v>48</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818</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833</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57</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820</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821</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35</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33</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825</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982</v>
      </c>
    </row>
    <row r="4106" spans="3:36" x14ac:dyDescent="0.25">
      <c r="C4106" t="s">
        <v>982</v>
      </c>
    </row>
    <row r="4107" spans="3:36" x14ac:dyDescent="0.25">
      <c r="C4107" t="s">
        <v>992</v>
      </c>
    </row>
    <row r="4108" spans="3:36" x14ac:dyDescent="0.25">
      <c r="C4108" t="s">
        <v>46</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47</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993</v>
      </c>
    </row>
    <row r="4110" spans="3:36" x14ac:dyDescent="0.25">
      <c r="C4110" t="s">
        <v>36</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834</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835</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35</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836</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994</v>
      </c>
    </row>
    <row r="4115" spans="3:36" x14ac:dyDescent="0.25">
      <c r="C4115" t="s">
        <v>837</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838</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995</v>
      </c>
    </row>
    <row r="4117" spans="3:36" x14ac:dyDescent="0.25">
      <c r="C4117" t="s">
        <v>48</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996</v>
      </c>
    </row>
    <row r="4119" spans="3:36" x14ac:dyDescent="0.25">
      <c r="C4119" t="s">
        <v>46</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47</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993</v>
      </c>
    </row>
    <row r="4121" spans="3:36" x14ac:dyDescent="0.25">
      <c r="C4121" t="s">
        <v>36</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834</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835</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35</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836</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994</v>
      </c>
    </row>
    <row r="4126" spans="3:36" x14ac:dyDescent="0.25">
      <c r="C4126" t="s">
        <v>837</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838</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995</v>
      </c>
    </row>
    <row r="4128" spans="3:36" x14ac:dyDescent="0.25">
      <c r="C4128" t="s">
        <v>48</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982</v>
      </c>
    </row>
    <row r="4130" spans="3:36" x14ac:dyDescent="0.25">
      <c r="C4130" t="s">
        <v>839</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840</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841</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842</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843</v>
      </c>
      <c r="E4134">
        <v>18.399999999999999</v>
      </c>
      <c r="F4134">
        <v>15</v>
      </c>
      <c r="G4134">
        <v>17.7</v>
      </c>
      <c r="H4134">
        <v>15.3</v>
      </c>
      <c r="I4134">
        <v>13.1</v>
      </c>
      <c r="J4134">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x14ac:dyDescent="0.25">
      <c r="C4135" t="s">
        <v>982</v>
      </c>
    </row>
    <row r="4136" spans="3:36" x14ac:dyDescent="0.25">
      <c r="C4136" t="s">
        <v>997</v>
      </c>
    </row>
    <row r="4137" spans="3:36" x14ac:dyDescent="0.25">
      <c r="C4137" t="s">
        <v>998</v>
      </c>
    </row>
    <row r="4138" spans="3:36" x14ac:dyDescent="0.25">
      <c r="C4138" t="s">
        <v>844</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845</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999</v>
      </c>
    </row>
    <row r="4140" spans="3:36" x14ac:dyDescent="0.25">
      <c r="C4140" t="s">
        <v>846</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995</v>
      </c>
    </row>
    <row r="4141" spans="3:36" x14ac:dyDescent="0.25">
      <c r="C4141" t="s">
        <v>847</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825</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1000</v>
      </c>
    </row>
    <row r="4144" spans="3:36" x14ac:dyDescent="0.25">
      <c r="C4144" t="s">
        <v>848</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849</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999</v>
      </c>
    </row>
    <row r="4146" spans="3:36" x14ac:dyDescent="0.25">
      <c r="C4146" t="s">
        <v>850</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995</v>
      </c>
    </row>
    <row r="4147" spans="3:36" x14ac:dyDescent="0.25">
      <c r="C4147" t="s">
        <v>851</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825</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982</v>
      </c>
    </row>
    <row r="4150" spans="3:36" x14ac:dyDescent="0.25">
      <c r="C4150" t="s">
        <v>852</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853</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982</v>
      </c>
    </row>
    <row r="4153" spans="3:36" x14ac:dyDescent="0.25">
      <c r="C4153" t="s">
        <v>1002</v>
      </c>
    </row>
    <row r="4154" spans="3:36" x14ac:dyDescent="0.25">
      <c r="C4154" t="s">
        <v>854</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855</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999</v>
      </c>
    </row>
    <row r="4156" spans="3:36" x14ac:dyDescent="0.25">
      <c r="C4156" t="s">
        <v>856</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995</v>
      </c>
    </row>
    <row r="4157" spans="3:36" x14ac:dyDescent="0.25">
      <c r="C4157" t="s">
        <v>857</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825</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982</v>
      </c>
    </row>
    <row r="4160" spans="3:36" x14ac:dyDescent="0.25">
      <c r="C4160" t="s">
        <v>982</v>
      </c>
    </row>
    <row r="4161" spans="1:36" x14ac:dyDescent="0.25">
      <c r="C4161" t="s">
        <v>1145</v>
      </c>
    </row>
    <row r="4162" spans="1:36" x14ac:dyDescent="0.25">
      <c r="C4162" t="s">
        <v>1003</v>
      </c>
    </row>
    <row r="4163" spans="1:36" x14ac:dyDescent="0.25">
      <c r="C4163" t="s">
        <v>957</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982</v>
      </c>
    </row>
    <row r="4165" spans="1:36" x14ac:dyDescent="0.25">
      <c r="C4165" t="s">
        <v>982</v>
      </c>
    </row>
    <row r="4166" spans="1:36" x14ac:dyDescent="0.25">
      <c r="A4166" t="s">
        <v>99</v>
      </c>
      <c r="B4166" t="s">
        <v>762</v>
      </c>
      <c r="C4166" t="s">
        <v>958</v>
      </c>
      <c r="E4166">
        <v>191.40700000000001</v>
      </c>
      <c r="F4166">
        <v>181.67</v>
      </c>
      <c r="G4166">
        <v>177.40799999999999</v>
      </c>
      <c r="H4166">
        <v>178.97300000000001</v>
      </c>
      <c r="I4166">
        <v>178.51599999999999</v>
      </c>
      <c r="J4166">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x14ac:dyDescent="0.25">
      <c r="A4167" t="s">
        <v>99</v>
      </c>
      <c r="B4167" t="s">
        <v>1635</v>
      </c>
      <c r="C4167" t="s">
        <v>46</v>
      </c>
      <c r="E4167">
        <v>855.64400000000001</v>
      </c>
      <c r="F4167">
        <v>905.52200000000005</v>
      </c>
      <c r="G4167">
        <v>929.50400000000002</v>
      </c>
      <c r="H4167">
        <v>979.91800000000001</v>
      </c>
      <c r="I4167">
        <v>955.96600000000001</v>
      </c>
      <c r="J416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x14ac:dyDescent="0.25">
      <c r="A4168" t="s">
        <v>99</v>
      </c>
      <c r="B4168" t="s">
        <v>763</v>
      </c>
      <c r="C4168" t="s">
        <v>47</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99</v>
      </c>
      <c r="B4169" t="s">
        <v>973</v>
      </c>
      <c r="C4169" t="s">
        <v>959</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99</v>
      </c>
      <c r="B4170" t="s">
        <v>765</v>
      </c>
      <c r="C4170" t="s">
        <v>834</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99</v>
      </c>
      <c r="B4171" t="s">
        <v>974</v>
      </c>
      <c r="C4171" t="s">
        <v>835</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99</v>
      </c>
      <c r="B4172" t="s">
        <v>1635</v>
      </c>
      <c r="C4172" t="s">
        <v>37</v>
      </c>
      <c r="E4172">
        <v>1460.604</v>
      </c>
      <c r="F4172">
        <v>1307.0350000000001</v>
      </c>
      <c r="G4172">
        <v>1364.1590000000001</v>
      </c>
      <c r="H4172">
        <v>1410.163</v>
      </c>
      <c r="I4172">
        <v>1391.0260000000001</v>
      </c>
      <c r="J4172">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x14ac:dyDescent="0.25">
      <c r="A4173" t="s">
        <v>99</v>
      </c>
      <c r="B4173" t="s">
        <v>1635</v>
      </c>
      <c r="C4173" t="s">
        <v>35</v>
      </c>
      <c r="E4173">
        <v>506.34100000000001</v>
      </c>
      <c r="F4173">
        <v>432.87599999999998</v>
      </c>
      <c r="G4173">
        <v>452.36099999999999</v>
      </c>
      <c r="H4173">
        <v>455.02499999999998</v>
      </c>
      <c r="I4173">
        <v>443.71600000000001</v>
      </c>
      <c r="J4173">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x14ac:dyDescent="0.25">
      <c r="A4174" t="s">
        <v>99</v>
      </c>
      <c r="B4174" t="s">
        <v>1635</v>
      </c>
      <c r="C4174" t="s">
        <v>33</v>
      </c>
      <c r="E4174">
        <v>5.1849999999999996</v>
      </c>
      <c r="F4174">
        <v>2.9580000000000002</v>
      </c>
      <c r="G4174">
        <v>4.9889999999999999</v>
      </c>
      <c r="H4174">
        <v>8.2769999999999992</v>
      </c>
      <c r="I4174">
        <v>6.1130000000000004</v>
      </c>
      <c r="J4174">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x14ac:dyDescent="0.25">
      <c r="C4175" t="s">
        <v>825</v>
      </c>
      <c r="E4175">
        <v>3163.67</v>
      </c>
      <c r="F4175">
        <v>2963.0160000000001</v>
      </c>
      <c r="G4175">
        <v>3055.17</v>
      </c>
      <c r="H4175">
        <v>3171.4169999999999</v>
      </c>
      <c r="I4175">
        <v>3106.1309999999999</v>
      </c>
      <c r="J4175">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phoneticPr fontId="39" type="noConversion"/>
  <conditionalFormatting sqref="A1144:A1153">
    <cfRule type="containsText" dxfId="38" priority="26" operator="containsText" text="electricity">
      <formula>NOT(ISERROR(SEARCH("electricity",A1144)))</formula>
    </cfRule>
  </conditionalFormatting>
  <conditionalFormatting sqref="B1:B2603">
    <cfRule type="containsText" dxfId="37" priority="11" operator="containsText" text="electricity">
      <formula>NOT(ISERROR(SEARCH("electricity",B1)))</formula>
    </cfRule>
  </conditionalFormatting>
  <conditionalFormatting sqref="B2619:B2761">
    <cfRule type="containsText" dxfId="36" priority="10" operator="containsText" text="electricity">
      <formula>NOT(ISERROR(SEARCH("electricity",B2619)))</formula>
    </cfRule>
  </conditionalFormatting>
  <conditionalFormatting sqref="B2765:B2898">
    <cfRule type="containsText" dxfId="35" priority="27" operator="containsText" text="electricity">
      <formula>NOT(ISERROR(SEARCH("electricity",B2765)))</formula>
    </cfRule>
  </conditionalFormatting>
  <conditionalFormatting sqref="B2903:B3050">
    <cfRule type="containsText" dxfId="34" priority="9" operator="containsText" text="electricity">
      <formula>NOT(ISERROR(SEARCH("electricity",B2903)))</formula>
    </cfRule>
  </conditionalFormatting>
  <conditionalFormatting sqref="B3060:B3208">
    <cfRule type="containsText" dxfId="33" priority="8" operator="containsText" text="electricity">
      <formula>NOT(ISERROR(SEARCH("electricity",B3060)))</formula>
    </cfRule>
  </conditionalFormatting>
  <conditionalFormatting sqref="B3218:B3359">
    <cfRule type="containsText" dxfId="32" priority="7" operator="containsText" text="electricity">
      <formula>NOT(ISERROR(SEARCH("electricity",B3218)))</formula>
    </cfRule>
  </conditionalFormatting>
  <conditionalFormatting sqref="B3370:B3507">
    <cfRule type="containsText" dxfId="31" priority="6" operator="containsText" text="electricity">
      <formula>NOT(ISERROR(SEARCH("electricity",B3370)))</formula>
    </cfRule>
  </conditionalFormatting>
  <conditionalFormatting sqref="B3520:B3678">
    <cfRule type="containsText" dxfId="30" priority="5" operator="containsText" text="electricity">
      <formula>NOT(ISERROR(SEARCH("electricity",B3520)))</formula>
    </cfRule>
  </conditionalFormatting>
  <conditionalFormatting sqref="B3688:B3849">
    <cfRule type="containsText" dxfId="29" priority="4" operator="containsText" text="electricity">
      <formula>NOT(ISERROR(SEARCH("electricity",B3688)))</formula>
    </cfRule>
  </conditionalFormatting>
  <conditionalFormatting sqref="B3851:B1048576">
    <cfRule type="containsText" dxfId="28" priority="1" operator="containsText" text="electricity">
      <formula>NOT(ISERROR(SEARCH("electricity",B3851)))</formula>
    </cfRule>
  </conditionalFormatting>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7649AB-1AC1-4871-9DEA-7978BEB54317}">
  <sheetPr>
    <tabColor rgb="FFFFFF00"/>
  </sheetPr>
  <dimension ref="A1"/>
  <sheetViews>
    <sheetView workbookViewId="0"/>
  </sheetViews>
  <sheetFormatPr defaultRowHeight="15" x14ac:dyDescent="0.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50DB0-2BBA-446E-96E3-F7D0E0375F01}">
  <dimension ref="A1:D13"/>
  <sheetViews>
    <sheetView workbookViewId="0">
      <selection activeCell="I4" sqref="I4"/>
    </sheetView>
  </sheetViews>
  <sheetFormatPr defaultRowHeight="15" x14ac:dyDescent="0.25"/>
  <cols>
    <col min="1" max="1" width="27.140625" bestFit="1" customWidth="1"/>
    <col min="2" max="2" width="11" bestFit="1" customWidth="1"/>
    <col min="3" max="3" width="12" bestFit="1" customWidth="1"/>
  </cols>
  <sheetData>
    <row r="1" spans="1:4" x14ac:dyDescent="0.25">
      <c r="A1" t="s">
        <v>2436</v>
      </c>
      <c r="B1">
        <v>2023</v>
      </c>
      <c r="C1">
        <v>2024</v>
      </c>
      <c r="D1">
        <v>2025</v>
      </c>
    </row>
    <row r="2" spans="1:4" x14ac:dyDescent="0.25">
      <c r="A2" t="s">
        <v>2437</v>
      </c>
      <c r="B2" cm="1">
        <f t="array" ref="B2">TREND(C2:D2,$C$1:$D$1,$B$1)</f>
        <v>3657696176528800</v>
      </c>
      <c r="C2">
        <f>SUM('BIFUfE-electricity'!B2:B26,'BIFUaF-electricity'!B2:B26)</f>
        <v>3705319623471200</v>
      </c>
      <c r="D2">
        <f>SUM('BIFUfE-electricity'!C2:C26,'BIFUaF-electricity'!C2:C26)</f>
        <v>3752943070413600</v>
      </c>
    </row>
    <row r="3" spans="1:4" x14ac:dyDescent="0.25">
      <c r="A3" t="s">
        <v>2438</v>
      </c>
      <c r="B3" cm="1">
        <f t="array" ref="B3">TREND(C3:D3,$C$1:$D$1,$B$1)</f>
        <v>724571051408288</v>
      </c>
      <c r="C3">
        <f>SUM('BIFUfE-coal'!B2:B26,'BIFUaF-coal'!B2:B26)</f>
        <v>747672025704140.38</v>
      </c>
      <c r="D3">
        <f>SUM('BIFUfE-coal'!C2:C26,'BIFUaF-coal'!C2:C26)</f>
        <v>770773000000000</v>
      </c>
    </row>
    <row r="4" spans="1:4" x14ac:dyDescent="0.25">
      <c r="A4" t="s">
        <v>2439</v>
      </c>
      <c r="B4" cm="1">
        <f t="array" ref="B4">TREND(C4:D4,$C$1:$D$1,$B$1)</f>
        <v>1.1023777686224864E+16</v>
      </c>
      <c r="C4">
        <f>SUM('BIFUfE-natural-gas'!B2:B26,'BIFUaF-natural-gas'!B2:B26)</f>
        <v>1.1140908570928984E+16</v>
      </c>
      <c r="D4">
        <f>SUM('BIFUfE-natural-gas'!C2:C26,'BIFUaF-natural-gas'!C2:C26)</f>
        <v>1.1258039455633124E+16</v>
      </c>
    </row>
    <row r="5" spans="1:4" x14ac:dyDescent="0.25">
      <c r="A5" t="s">
        <v>2440</v>
      </c>
      <c r="B5" cm="1">
        <f t="array" ref="B5">TREND(C5:D5,$C$1:$D$1,$B$1)</f>
        <v>2242487720000000</v>
      </c>
      <c r="C5">
        <f>SUM('BIFUfE-biomass'!B2:B26,'BIFUaF-biomass'!B2:B26)</f>
        <v>2284804127000000</v>
      </c>
      <c r="D5">
        <f>SUM('BIFUfE-biomass'!C2:C26,'BIFUaF-biomass'!C2:C26)</f>
        <v>2327120534000000</v>
      </c>
    </row>
    <row r="6" spans="1:4" x14ac:dyDescent="0.25">
      <c r="A6" t="s">
        <v>2441</v>
      </c>
      <c r="B6" cm="1">
        <f t="array" ref="B6">TREND(C6:D6,$C$1:$D$1,$B$1)</f>
        <v>120341000000000</v>
      </c>
      <c r="C6">
        <f>SUM('BIFUaF-petroleum-diesel'!B2:B26)</f>
        <v>120141000000000</v>
      </c>
      <c r="D6">
        <f>SUM('BIFUaF-petroleum-diesel'!C2:C26)</f>
        <v>119941000000000</v>
      </c>
    </row>
    <row r="7" spans="1:4" x14ac:dyDescent="0.25">
      <c r="A7" t="s">
        <v>2442</v>
      </c>
      <c r="B7" cm="1">
        <f t="array" ref="B7">TREND(C7:D7,$C$1:$D$1,$B$1)</f>
        <v>0</v>
      </c>
      <c r="C7">
        <v>0</v>
      </c>
      <c r="D7">
        <v>0</v>
      </c>
    </row>
    <row r="8" spans="1:4" x14ac:dyDescent="0.25">
      <c r="A8" t="s">
        <v>2443</v>
      </c>
      <c r="B8" cm="1">
        <f t="array" ref="B8">TREND(C8:D8,$C$1:$D$1,$B$1)</f>
        <v>3.6194194231438208E+16</v>
      </c>
      <c r="C8">
        <f>SUM('BIFUfE-crude-oil'!B2:B26,'BIFUaF-crude-oil'!B2:B26)</f>
        <v>3.5829099827179144E+16</v>
      </c>
      <c r="D8">
        <f>SUM('BIFUfE-crude-oil'!C2:C26,'BIFUaF-crude-oil'!C2:C26)</f>
        <v>3.5464005422920088E+16</v>
      </c>
    </row>
    <row r="9" spans="1:4" x14ac:dyDescent="0.25">
      <c r="A9" t="s">
        <v>2444</v>
      </c>
      <c r="B9" cm="1">
        <f t="array" ref="B9">TREND(C9:D9,$C$1:$D$1,$B$1)</f>
        <v>329393000000000</v>
      </c>
      <c r="C9">
        <f>SUM('BIFUfE-heavy-or-residual-oil'!B2:B26,'BIFUaF-heavy-or-residual-oil'!B2:B26)</f>
        <v>349459000000000</v>
      </c>
      <c r="D9">
        <f>SUM('BIFUfE-heavy-or-residual-oil'!C2:C26,'BIFUaF-heavy-or-residual-oil'!C2:C26)</f>
        <v>369525000000000</v>
      </c>
    </row>
    <row r="10" spans="1:4" x14ac:dyDescent="0.25">
      <c r="A10" t="s">
        <v>2445</v>
      </c>
      <c r="B10" cm="1">
        <f t="array" ref="B10">TREND(C10:D10,$C$1:$D$1,$B$1)</f>
        <v>3912493051408280</v>
      </c>
      <c r="C10">
        <f>SUM('BIFUfE-LPG-propane-or-butane'!B2:B26,'BIFUaF-LPG-propane-or-butane'!B2:B26)</f>
        <v>3939809025704140.5</v>
      </c>
      <c r="D10">
        <f>SUM('BIFUfE-LPG-propane-or-butane'!C2:C26,'BIFUaF-LPG-propane-or-butane'!C2:C26)</f>
        <v>3967125000000000</v>
      </c>
    </row>
    <row r="11" spans="1:4" x14ac:dyDescent="0.25">
      <c r="A11" t="s">
        <v>2446</v>
      </c>
      <c r="B11" cm="1">
        <f t="array" ref="B11">TREND(C11:D11,$C$1:$D$1,$B$1)</f>
        <v>752278862233736</v>
      </c>
      <c r="C11">
        <f>SUM('BIFUfE-hydrogen'!B2:B26,'BIFUaF-hydrogen'!B2:B26)</f>
        <v>755555224790209.25</v>
      </c>
      <c r="D11">
        <f>SUM('BIFUfE-hydrogen'!C2:C26,'BIFUaF-hydrogen'!C2:C26)</f>
        <v>758831587346681.88</v>
      </c>
    </row>
    <row r="12" spans="1:4" x14ac:dyDescent="0.25">
      <c r="A12" t="s">
        <v>2447</v>
      </c>
      <c r="B12" cm="1">
        <f t="array" ref="B12">TREND(C12:D12,$C$1:$D$1,$B$1)</f>
        <v>0</v>
      </c>
      <c r="C12">
        <v>0</v>
      </c>
      <c r="D12">
        <v>0</v>
      </c>
    </row>
    <row r="13" spans="1:4" x14ac:dyDescent="0.25">
      <c r="A13" t="s">
        <v>2448</v>
      </c>
      <c r="B13" cm="1">
        <f t="array" ref="B13">TREND(C13:D13,$C$1:$D$1,$B$1)</f>
        <v>0</v>
      </c>
      <c r="C13">
        <v>0</v>
      </c>
      <c r="D13">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7BD0C-A61A-43BB-89CB-A50E2B325901}">
  <sheetPr>
    <tabColor theme="3" tint="-0.249977111117893"/>
  </sheetPr>
  <dimension ref="A1:B13"/>
  <sheetViews>
    <sheetView workbookViewId="0">
      <selection activeCell="F10" sqref="F10"/>
    </sheetView>
  </sheetViews>
  <sheetFormatPr defaultRowHeight="15" x14ac:dyDescent="0.25"/>
  <cols>
    <col min="1" max="2" width="27.140625" bestFit="1" customWidth="1"/>
  </cols>
  <sheetData>
    <row r="1" spans="1:2" x14ac:dyDescent="0.25">
      <c r="A1" t="s">
        <v>2436</v>
      </c>
      <c r="B1">
        <v>2023</v>
      </c>
    </row>
    <row r="2" spans="1:2" x14ac:dyDescent="0.25">
      <c r="A2" t="s">
        <v>2437</v>
      </c>
      <c r="B2">
        <f>'start year calcs'!B2</f>
        <v>3657696176528800</v>
      </c>
    </row>
    <row r="3" spans="1:2" x14ac:dyDescent="0.25">
      <c r="A3" t="s">
        <v>2438</v>
      </c>
      <c r="B3">
        <f>'start year calcs'!B3</f>
        <v>724571051408288</v>
      </c>
    </row>
    <row r="4" spans="1:2" x14ac:dyDescent="0.25">
      <c r="A4" t="s">
        <v>2439</v>
      </c>
      <c r="B4">
        <f>'start year calcs'!B4</f>
        <v>1.1023777686224864E+16</v>
      </c>
    </row>
    <row r="5" spans="1:2" x14ac:dyDescent="0.25">
      <c r="A5" t="s">
        <v>2440</v>
      </c>
      <c r="B5">
        <f>'start year calcs'!B5</f>
        <v>2242487720000000</v>
      </c>
    </row>
    <row r="6" spans="1:2" x14ac:dyDescent="0.25">
      <c r="A6" t="s">
        <v>2441</v>
      </c>
      <c r="B6">
        <f>'start year calcs'!B6</f>
        <v>120341000000000</v>
      </c>
    </row>
    <row r="7" spans="1:2" x14ac:dyDescent="0.25">
      <c r="A7" t="s">
        <v>2442</v>
      </c>
      <c r="B7">
        <f>'start year calcs'!B7</f>
        <v>0</v>
      </c>
    </row>
    <row r="8" spans="1:2" x14ac:dyDescent="0.25">
      <c r="A8" t="s">
        <v>2443</v>
      </c>
      <c r="B8">
        <f>'start year calcs'!B8</f>
        <v>3.6194194231438208E+16</v>
      </c>
    </row>
    <row r="9" spans="1:2" x14ac:dyDescent="0.25">
      <c r="A9" t="s">
        <v>2444</v>
      </c>
      <c r="B9">
        <f>'start year calcs'!B9</f>
        <v>329393000000000</v>
      </c>
    </row>
    <row r="10" spans="1:2" x14ac:dyDescent="0.25">
      <c r="A10" t="s">
        <v>2445</v>
      </c>
      <c r="B10">
        <f>'start year calcs'!B10</f>
        <v>3912493051408280</v>
      </c>
    </row>
    <row r="11" spans="1:2" x14ac:dyDescent="0.25">
      <c r="A11" t="s">
        <v>2446</v>
      </c>
      <c r="B11">
        <f>'start year calcs'!B11</f>
        <v>752278862233736</v>
      </c>
    </row>
    <row r="12" spans="1:2" x14ac:dyDescent="0.25">
      <c r="A12" t="s">
        <v>2447</v>
      </c>
      <c r="B12">
        <f>'start year calcs'!B12</f>
        <v>0</v>
      </c>
    </row>
    <row r="13" spans="1:2" x14ac:dyDescent="0.25">
      <c r="A13" t="s">
        <v>2448</v>
      </c>
      <c r="B13">
        <f>'start year calcs'!B13</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565FD-26BA-484B-9FC1-B032A9160C1A}">
  <sheetPr>
    <tabColor rgb="FFFFFF00"/>
  </sheetPr>
  <dimension ref="A1"/>
  <sheetViews>
    <sheetView workbookViewId="0">
      <selection activeCell="G35" sqref="G35"/>
    </sheetView>
  </sheetViews>
  <sheetFormatPr defaultRowHeight="15" x14ac:dyDescent="0.2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249977111117893"/>
  </sheetPr>
  <dimension ref="A1:AH123"/>
  <sheetViews>
    <sheetView zoomScale="85" zoomScaleNormal="85" workbookViewId="0">
      <selection activeCell="B6" sqref="B6"/>
    </sheetView>
  </sheetViews>
  <sheetFormatPr defaultRowHeight="15" x14ac:dyDescent="0.25"/>
  <cols>
    <col min="1" max="1" width="39.85546875" customWidth="1"/>
    <col min="2" max="2" width="9.570312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Cost'!$A:$A,'BIFUfE-electricity'!$A2,'indusa - High Cost'!$B:$B,$B$28)*10^12</f>
        <v>262052000000000.03</v>
      </c>
      <c r="C2" s="16">
        <f>SUMIFS('indusa - High Cost'!K:K,'indusa - High Cost'!$A:$A,'BIFUfE-electricity'!$A2,'indusa - High Cost'!$B:$B,$B$28)*10^12</f>
        <v>263621999999999.97</v>
      </c>
      <c r="D2" s="16">
        <f>SUMIFS('indusa - High Cost'!L:L,'indusa - High Cost'!$A:$A,'BIFUfE-electricity'!$A2,'indusa - High Cost'!$B:$B,$B$28)*10^12</f>
        <v>266065000000000</v>
      </c>
      <c r="E2" s="16">
        <f>SUMIFS('indusa - High Cost'!M:M,'indusa - High Cost'!$A:$A,'BIFUfE-electricity'!$A2,'indusa - High Cost'!$B:$B,$B$28)*10^12</f>
        <v>268549999999999.97</v>
      </c>
      <c r="F2" s="16">
        <f>SUMIFS('indusa - High Cost'!N:N,'indusa - High Cost'!$A:$A,'BIFUfE-electricity'!$A2,'indusa - High Cost'!$B:$B,$B$28)*10^12</f>
        <v>270340000000000.03</v>
      </c>
      <c r="G2" s="16">
        <f>SUMIFS('indusa - High Cost'!O:O,'indusa - High Cost'!$A:$A,'BIFUfE-electricity'!$A2,'indusa - High Cost'!$B:$B,$B$28)*10^12</f>
        <v>273199000000000</v>
      </c>
      <c r="H2" s="16">
        <f>SUMIFS('indusa - High Cost'!P:P,'indusa - High Cost'!$A:$A,'BIFUfE-electricity'!$A2,'indusa - High Cost'!$B:$B,$B$28)*10^12</f>
        <v>275829000000000</v>
      </c>
      <c r="I2" s="16">
        <f>SUMIFS('indusa - High Cost'!Q:Q,'indusa - High Cost'!$A:$A,'BIFUfE-electricity'!$A2,'indusa - High Cost'!$B:$B,$B$28)*10^12</f>
        <v>277635000000000</v>
      </c>
      <c r="J2" s="16">
        <f>SUMIFS('indusa - High Cost'!R:R,'indusa - High Cost'!$A:$A,'BIFUfE-electricity'!$A2,'indusa - High Cost'!$B:$B,$B$28)*10^12</f>
        <v>279968000000000.03</v>
      </c>
      <c r="K2" s="16">
        <f>SUMIFS('indusa - High Cost'!S:S,'indusa - High Cost'!$A:$A,'BIFUfE-electricity'!$A2,'indusa - High Cost'!$B:$B,$B$28)*10^12</f>
        <v>281797000000000</v>
      </c>
      <c r="L2" s="16">
        <f>SUMIFS('indusa - High Cost'!T:T,'indusa - High Cost'!$A:$A,'BIFUfE-electricity'!$A2,'indusa - High Cost'!$B:$B,$B$28)*10^12</f>
        <v>284349000000000</v>
      </c>
      <c r="M2" s="16">
        <f>SUMIFS('indusa - High Cost'!U:U,'indusa - High Cost'!$A:$A,'BIFUfE-electricity'!$A2,'indusa - High Cost'!$B:$B,$B$28)*10^12</f>
        <v>287178000000000</v>
      </c>
      <c r="N2" s="16">
        <f>SUMIFS('indusa - High Cost'!V:V,'indusa - High Cost'!$A:$A,'BIFUfE-electricity'!$A2,'indusa - High Cost'!$B:$B,$B$28)*10^12</f>
        <v>290684999999999.94</v>
      </c>
      <c r="O2" s="16">
        <f>SUMIFS('indusa - High Cost'!W:W,'indusa - High Cost'!$A:$A,'BIFUfE-electricity'!$A2,'indusa - High Cost'!$B:$B,$B$28)*10^12</f>
        <v>293715000000000.06</v>
      </c>
      <c r="P2" s="16">
        <f>SUMIFS('indusa - High Cost'!X:X,'indusa - High Cost'!$A:$A,'BIFUfE-electricity'!$A2,'indusa - High Cost'!$B:$B,$B$28)*10^12</f>
        <v>296451000000000</v>
      </c>
      <c r="Q2" s="16">
        <f>SUMIFS('indusa - High Cost'!Y:Y,'indusa - High Cost'!$A:$A,'BIFUfE-electricity'!$A2,'indusa - High Cost'!$B:$B,$B$28)*10^12</f>
        <v>299348000000000</v>
      </c>
      <c r="R2" s="16">
        <f>SUMIFS('indusa - High Cost'!Z:Z,'indusa - High Cost'!$A:$A,'BIFUfE-electricity'!$A2,'indusa - High Cost'!$B:$B,$B$28)*10^12</f>
        <v>301876000000000</v>
      </c>
      <c r="S2" s="16">
        <f>SUMIFS('indusa - High Cost'!AA:AA,'indusa - High Cost'!$A:$A,'BIFUfE-electricity'!$A2,'indusa - High Cost'!$B:$B,$B$28)*10^12</f>
        <v>303794999999999.94</v>
      </c>
      <c r="T2" s="16">
        <f>SUMIFS('indusa - High Cost'!AB:AB,'indusa - High Cost'!$A:$A,'BIFUfE-electricity'!$A2,'indusa - High Cost'!$B:$B,$B$28)*10^12</f>
        <v>306109000000000.06</v>
      </c>
      <c r="U2" s="16">
        <f>SUMIFS('indusa - High Cost'!AC:AC,'indusa - High Cost'!$A:$A,'BIFUfE-electricity'!$A2,'indusa - High Cost'!$B:$B,$B$28)*10^12</f>
        <v>308416000000000</v>
      </c>
      <c r="V2" s="16">
        <f>SUMIFS('indusa - High Cost'!AD:AD,'indusa - High Cost'!$A:$A,'BIFUfE-electricity'!$A2,'indusa - High Cost'!$B:$B,$B$28)*10^12</f>
        <v>310928000000000</v>
      </c>
      <c r="W2" s="16">
        <f>SUMIFS('indusa - High Cost'!AE:AE,'indusa - High Cost'!$A:$A,'BIFUfE-electricity'!$A2,'indusa - High Cost'!$B:$B,$B$28)*10^12</f>
        <v>313959000000000</v>
      </c>
      <c r="X2" s="16">
        <f>SUMIFS('indusa - High Cost'!AF:AF,'indusa - High Cost'!$A:$A,'BIFUfE-electricity'!$A2,'indusa - High Cost'!$B:$B,$B$28)*10^12</f>
        <v>317070000000000</v>
      </c>
      <c r="Y2" s="16">
        <f>SUMIFS('indusa - High Cost'!AG:AG,'indusa - High Cost'!$A:$A,'BIFUfE-electricity'!$A2,'indusa - High Cost'!$B:$B,$B$28)*10^12</f>
        <v>320147000000000.06</v>
      </c>
      <c r="Z2" s="16">
        <f>SUMIFS('indusa - High Cost'!AH:AH,'indusa - High Cost'!$A:$A,'BIFUfE-electricity'!$A2,'indusa - High Cost'!$B:$B,$B$28)*10^12</f>
        <v>323191000000000</v>
      </c>
      <c r="AA2" s="16">
        <f>SUMIFS('indusa - High Cost'!AI:AI,'indusa - High Cost'!$A:$A,'BIFUfE-electricity'!$A2,'indusa - High Cost'!$B:$B,$B$28)*10^12</f>
        <v>326359000000000.06</v>
      </c>
      <c r="AB2" s="16">
        <f>SUMIFS('indusa - High Cost'!AJ:AJ,'indusa - High Cost'!$A:$A,'BIFUfE-electricity'!$A2,'indusa - High Cost'!$B:$B,$B$28)*10^12</f>
        <v>329438999999999.94</v>
      </c>
      <c r="AC2" s="16"/>
    </row>
    <row r="3" spans="1:31" x14ac:dyDescent="0.25">
      <c r="A3" t="s">
        <v>92</v>
      </c>
      <c r="B3" s="16">
        <f>SUMIFS('indusa - High Cost'!J:J,'indusa - High Cost'!$A:$A,'BIFUfE-electricity'!$A3,'indusa - High Cost'!$B:$B,$B$28)*10^12</f>
        <v>27222000000000</v>
      </c>
      <c r="C3" s="16">
        <f>SUMIFS('indusa - High Cost'!K:K,'indusa - High Cost'!$A:$A,'BIFUfE-electricity'!$A3,'indusa - High Cost'!$B:$B,$B$28)*10^12</f>
        <v>24070000000000</v>
      </c>
      <c r="D3" s="16">
        <f>SUMIFS('indusa - High Cost'!L:L,'indusa - High Cost'!$A:$A,'BIFUfE-electricity'!$A3,'indusa - High Cost'!$B:$B,$B$28)*10^12</f>
        <v>22022000000000</v>
      </c>
      <c r="E3" s="16">
        <f>SUMIFS('indusa - High Cost'!M:M,'indusa - High Cost'!$A:$A,'BIFUfE-electricity'!$A3,'indusa - High Cost'!$B:$B,$B$28)*10^12</f>
        <v>19570000000000</v>
      </c>
      <c r="F3" s="16">
        <f>SUMIFS('indusa - High Cost'!N:N,'indusa - High Cost'!$A:$A,'BIFUfE-electricity'!$A3,'indusa - High Cost'!$B:$B,$B$28)*10^12</f>
        <v>19383000000000</v>
      </c>
      <c r="G3" s="16">
        <f>SUMIFS('indusa - High Cost'!O:O,'indusa - High Cost'!$A:$A,'BIFUfE-electricity'!$A3,'indusa - High Cost'!$B:$B,$B$28)*10^12</f>
        <v>18502000000000</v>
      </c>
      <c r="H3" s="16">
        <f>SUMIFS('indusa - High Cost'!P:P,'indusa - High Cost'!$A:$A,'BIFUfE-electricity'!$A3,'indusa - High Cost'!$B:$B,$B$28)*10^12</f>
        <v>16480000000000</v>
      </c>
      <c r="I3" s="16">
        <f>SUMIFS('indusa - High Cost'!Q:Q,'indusa - High Cost'!$A:$A,'BIFUfE-electricity'!$A3,'indusa - High Cost'!$B:$B,$B$28)*10^12</f>
        <v>15896000000000</v>
      </c>
      <c r="J3" s="16">
        <f>SUMIFS('indusa - High Cost'!R:R,'indusa - High Cost'!$A:$A,'BIFUfE-electricity'!$A3,'indusa - High Cost'!$B:$B,$B$28)*10^12</f>
        <v>10262000000000</v>
      </c>
      <c r="K3" s="16">
        <f>SUMIFS('indusa - High Cost'!S:S,'indusa - High Cost'!$A:$A,'BIFUfE-electricity'!$A3,'indusa - High Cost'!$B:$B,$B$28)*10^12</f>
        <v>10264000000000</v>
      </c>
      <c r="L3" s="16">
        <f>SUMIFS('indusa - High Cost'!T:T,'indusa - High Cost'!$A:$A,'BIFUfE-electricity'!$A3,'indusa - High Cost'!$B:$B,$B$28)*10^12</f>
        <v>10162000000000</v>
      </c>
      <c r="M3" s="16">
        <f>SUMIFS('indusa - High Cost'!U:U,'indusa - High Cost'!$A:$A,'BIFUfE-electricity'!$A3,'indusa - High Cost'!$B:$B,$B$28)*10^12</f>
        <v>10243000000000</v>
      </c>
      <c r="N3" s="16">
        <f>SUMIFS('indusa - High Cost'!V:V,'indusa - High Cost'!$A:$A,'BIFUfE-electricity'!$A3,'indusa - High Cost'!$B:$B,$B$28)*10^12</f>
        <v>10079000000000</v>
      </c>
      <c r="O3" s="16">
        <f>SUMIFS('indusa - High Cost'!W:W,'indusa - High Cost'!$A:$A,'BIFUfE-electricity'!$A3,'indusa - High Cost'!$B:$B,$B$28)*10^12</f>
        <v>10075000000000</v>
      </c>
      <c r="P3" s="16">
        <f>SUMIFS('indusa - High Cost'!X:X,'indusa - High Cost'!$A:$A,'BIFUfE-electricity'!$A3,'indusa - High Cost'!$B:$B,$B$28)*10^12</f>
        <v>9898000000000</v>
      </c>
      <c r="Q3" s="16">
        <f>SUMIFS('indusa - High Cost'!Y:Y,'indusa - High Cost'!$A:$A,'BIFUfE-electricity'!$A3,'indusa - High Cost'!$B:$B,$B$28)*10^12</f>
        <v>9175000000000</v>
      </c>
      <c r="R3" s="16">
        <f>SUMIFS('indusa - High Cost'!Z:Z,'indusa - High Cost'!$A:$A,'BIFUfE-electricity'!$A3,'indusa - High Cost'!$B:$B,$B$28)*10^12</f>
        <v>9255000000000</v>
      </c>
      <c r="S3" s="16">
        <f>SUMIFS('indusa - High Cost'!AA:AA,'indusa - High Cost'!$A:$A,'BIFUfE-electricity'!$A3,'indusa - High Cost'!$B:$B,$B$28)*10^12</f>
        <v>9154000000000</v>
      </c>
      <c r="T3" s="16">
        <f>SUMIFS('indusa - High Cost'!AB:AB,'indusa - High Cost'!$A:$A,'BIFUfE-electricity'!$A3,'indusa - High Cost'!$B:$B,$B$28)*10^12</f>
        <v>9168000000000</v>
      </c>
      <c r="U3" s="16">
        <f>SUMIFS('indusa - High Cost'!AC:AC,'indusa - High Cost'!$A:$A,'BIFUfE-electricity'!$A3,'indusa - High Cost'!$B:$B,$B$28)*10^12</f>
        <v>9198000000000</v>
      </c>
      <c r="V3" s="16">
        <f>SUMIFS('indusa - High Cost'!AD:AD,'indusa - High Cost'!$A:$A,'BIFUfE-electricity'!$A3,'indusa - High Cost'!$B:$B,$B$28)*10^12</f>
        <v>9121000000000</v>
      </c>
      <c r="W3" s="16">
        <f>SUMIFS('indusa - High Cost'!AE:AE,'indusa - High Cost'!$A:$A,'BIFUfE-electricity'!$A3,'indusa - High Cost'!$B:$B,$B$28)*10^12</f>
        <v>9266000000000</v>
      </c>
      <c r="X3" s="16">
        <f>SUMIFS('indusa - High Cost'!AF:AF,'indusa - High Cost'!$A:$A,'BIFUfE-electricity'!$A3,'indusa - High Cost'!$B:$B,$B$28)*10^12</f>
        <v>9120000000000</v>
      </c>
      <c r="Y3" s="16">
        <f>SUMIFS('indusa - High Cost'!AG:AG,'indusa - High Cost'!$A:$A,'BIFUfE-electricity'!$A3,'indusa - High Cost'!$B:$B,$B$28)*10^12</f>
        <v>9005000000000</v>
      </c>
      <c r="Z3" s="16">
        <f>SUMIFS('indusa - High Cost'!AH:AH,'indusa - High Cost'!$A:$A,'BIFUfE-electricity'!$A3,'indusa - High Cost'!$B:$B,$B$28)*10^12</f>
        <v>9031000000000</v>
      </c>
      <c r="AA3" s="16">
        <f>SUMIFS('indusa - High Cost'!AI:AI,'indusa - High Cost'!$A:$A,'BIFUfE-electricity'!$A3,'indusa - High Cost'!$B:$B,$B$28)*10^12</f>
        <v>9047000000000</v>
      </c>
      <c r="AB3" s="16">
        <f>SUMIFS('indusa - High Cost'!AJ:AJ,'indusa - High Cost'!$A:$A,'BIFUfE-electricity'!$A3,'indusa - High Cost'!$B:$B,$B$28)*10^12</f>
        <v>8939000000000</v>
      </c>
    </row>
    <row r="4" spans="1:31" x14ac:dyDescent="0.25">
      <c r="A4" t="s">
        <v>93</v>
      </c>
      <c r="B4" s="16">
        <f>SUMIFS('indusa - High Cost'!J:J,'indusa - High Cost'!$A:$A,'BIFUfE-electricity'!$A4,'indusa - High Cost'!$B:$B,$B$28)*10^12</f>
        <v>134315000000000</v>
      </c>
      <c r="C4" s="16">
        <f>SUMIFS('indusa - High Cost'!K:K,'indusa - High Cost'!$A:$A,'BIFUfE-electricity'!$A4,'indusa - High Cost'!$B:$B,$B$28)*10^12</f>
        <v>146905000000000</v>
      </c>
      <c r="D4" s="16">
        <f>SUMIFS('indusa - High Cost'!L:L,'indusa - High Cost'!$A:$A,'BIFUfE-electricity'!$A4,'indusa - High Cost'!$B:$B,$B$28)*10^12</f>
        <v>147841000000000</v>
      </c>
      <c r="E4" s="16">
        <f>SUMIFS('indusa - High Cost'!M:M,'indusa - High Cost'!$A:$A,'BIFUfE-electricity'!$A4,'indusa - High Cost'!$B:$B,$B$28)*10^12</f>
        <v>148703000000000</v>
      </c>
      <c r="F4" s="16">
        <f>SUMIFS('indusa - High Cost'!N:N,'indusa - High Cost'!$A:$A,'BIFUfE-electricity'!$A4,'indusa - High Cost'!$B:$B,$B$28)*10^12</f>
        <v>149885000000000</v>
      </c>
      <c r="G4" s="16">
        <f>SUMIFS('indusa - High Cost'!O:O,'indusa - High Cost'!$A:$A,'BIFUfE-electricity'!$A4,'indusa - High Cost'!$B:$B,$B$28)*10^12</f>
        <v>150621000000000</v>
      </c>
      <c r="H4" s="16">
        <f>SUMIFS('indusa - High Cost'!P:P,'indusa - High Cost'!$A:$A,'BIFUfE-electricity'!$A4,'indusa - High Cost'!$B:$B,$B$28)*10^12</f>
        <v>151490000000000</v>
      </c>
      <c r="I4" s="16">
        <f>SUMIFS('indusa - High Cost'!Q:Q,'indusa - High Cost'!$A:$A,'BIFUfE-electricity'!$A4,'indusa - High Cost'!$B:$B,$B$28)*10^12</f>
        <v>149949000000000</v>
      </c>
      <c r="J4" s="16">
        <f>SUMIFS('indusa - High Cost'!R:R,'indusa - High Cost'!$A:$A,'BIFUfE-electricity'!$A4,'indusa - High Cost'!$B:$B,$B$28)*10^12</f>
        <v>151823000000000</v>
      </c>
      <c r="K4" s="16">
        <f>SUMIFS('indusa - High Cost'!S:S,'indusa - High Cost'!$A:$A,'BIFUfE-electricity'!$A4,'indusa - High Cost'!$B:$B,$B$28)*10^12</f>
        <v>151017000000000</v>
      </c>
      <c r="L4" s="16">
        <f>SUMIFS('indusa - High Cost'!T:T,'indusa - High Cost'!$A:$A,'BIFUfE-electricity'!$A4,'indusa - High Cost'!$B:$B,$B$28)*10^12</f>
        <v>150194000000000</v>
      </c>
      <c r="M4" s="16">
        <f>SUMIFS('indusa - High Cost'!U:U,'indusa - High Cost'!$A:$A,'BIFUfE-electricity'!$A4,'indusa - High Cost'!$B:$B,$B$28)*10^12</f>
        <v>148632000000000</v>
      </c>
      <c r="N4" s="16">
        <f>SUMIFS('indusa - High Cost'!V:V,'indusa - High Cost'!$A:$A,'BIFUfE-electricity'!$A4,'indusa - High Cost'!$B:$B,$B$28)*10^12</f>
        <v>146914000000000</v>
      </c>
      <c r="O4" s="16">
        <f>SUMIFS('indusa - High Cost'!W:W,'indusa - High Cost'!$A:$A,'BIFUfE-electricity'!$A4,'indusa - High Cost'!$B:$B,$B$28)*10^12</f>
        <v>144550000000000</v>
      </c>
      <c r="P4" s="16">
        <f>SUMIFS('indusa - High Cost'!X:X,'indusa - High Cost'!$A:$A,'BIFUfE-electricity'!$A4,'indusa - High Cost'!$B:$B,$B$28)*10^12</f>
        <v>143139000000000</v>
      </c>
      <c r="Q4" s="16">
        <f>SUMIFS('indusa - High Cost'!Y:Y,'indusa - High Cost'!$A:$A,'BIFUfE-electricity'!$A4,'indusa - High Cost'!$B:$B,$B$28)*10^12</f>
        <v>141695000000000</v>
      </c>
      <c r="R4" s="16">
        <f>SUMIFS('indusa - High Cost'!Z:Z,'indusa - High Cost'!$A:$A,'BIFUfE-electricity'!$A4,'indusa - High Cost'!$B:$B,$B$28)*10^12</f>
        <v>141591000000000</v>
      </c>
      <c r="S4" s="16">
        <f>SUMIFS('indusa - High Cost'!AA:AA,'indusa - High Cost'!$A:$A,'BIFUfE-electricity'!$A4,'indusa - High Cost'!$B:$B,$B$28)*10^12</f>
        <v>141728000000000</v>
      </c>
      <c r="T4" s="16">
        <f>SUMIFS('indusa - High Cost'!AB:AB,'indusa - High Cost'!$A:$A,'BIFUfE-electricity'!$A4,'indusa - High Cost'!$B:$B,$B$28)*10^12</f>
        <v>141916000000000</v>
      </c>
      <c r="U4" s="16">
        <f>SUMIFS('indusa - High Cost'!AC:AC,'indusa - High Cost'!$A:$A,'BIFUfE-electricity'!$A4,'indusa - High Cost'!$B:$B,$B$28)*10^12</f>
        <v>141319000000000</v>
      </c>
      <c r="V4" s="16">
        <f>SUMIFS('indusa - High Cost'!AD:AD,'indusa - High Cost'!$A:$A,'BIFUfE-electricity'!$A4,'indusa - High Cost'!$B:$B,$B$28)*10^12</f>
        <v>141105000000000</v>
      </c>
      <c r="W4" s="16">
        <f>SUMIFS('indusa - High Cost'!AE:AE,'indusa - High Cost'!$A:$A,'BIFUfE-electricity'!$A4,'indusa - High Cost'!$B:$B,$B$28)*10^12</f>
        <v>140990000000000</v>
      </c>
      <c r="X4" s="16">
        <f>SUMIFS('indusa - High Cost'!AF:AF,'indusa - High Cost'!$A:$A,'BIFUfE-electricity'!$A4,'indusa - High Cost'!$B:$B,$B$28)*10^12</f>
        <v>141647000000000</v>
      </c>
      <c r="Y4" s="16">
        <f>SUMIFS('indusa - High Cost'!AG:AG,'indusa - High Cost'!$A:$A,'BIFUfE-electricity'!$A4,'indusa - High Cost'!$B:$B,$B$28)*10^12</f>
        <v>141298000000000</v>
      </c>
      <c r="Z4" s="16">
        <f>SUMIFS('indusa - High Cost'!AH:AH,'indusa - High Cost'!$A:$A,'BIFUfE-electricity'!$A4,'indusa - High Cost'!$B:$B,$B$28)*10^12</f>
        <v>140733000000000</v>
      </c>
      <c r="AA4" s="16">
        <f>SUMIFS('indusa - High Cost'!AI:AI,'indusa - High Cost'!$A:$A,'BIFUfE-electricity'!$A4,'indusa - High Cost'!$B:$B,$B$28)*10^12</f>
        <v>140628999999999.98</v>
      </c>
      <c r="AB4" s="16">
        <f>SUMIFS('indusa - High Cost'!AJ:AJ,'indusa - High Cost'!$A:$A,'BIFUfE-electricity'!$A4,'indusa - High Cost'!$B:$B,$B$28)*10^12</f>
        <v>140633999999999.98</v>
      </c>
    </row>
    <row r="5" spans="1:31" x14ac:dyDescent="0.25">
      <c r="A5" t="s">
        <v>94</v>
      </c>
      <c r="B5" s="16">
        <f>SUMIFS('indusa - High Cost'!J:J,'indusa - High Cost'!$A:$A,'BIFUfE-electricity'!$A5,'indusa - High Cost'!$B:$B,$B$28)*10^12</f>
        <v>120666000000000</v>
      </c>
      <c r="C5" s="16">
        <f>SUMIFS('indusa - High Cost'!K:K,'indusa - High Cost'!$A:$A,'BIFUfE-electricity'!$A5,'indusa - High Cost'!$B:$B,$B$28)*10^12</f>
        <v>119350000000000</v>
      </c>
      <c r="D5" s="16">
        <f>SUMIFS('indusa - High Cost'!L:L,'indusa - High Cost'!$A:$A,'BIFUfE-electricity'!$A5,'indusa - High Cost'!$B:$B,$B$28)*10^12</f>
        <v>120494000000000</v>
      </c>
      <c r="E5" s="16">
        <f>SUMIFS('indusa - High Cost'!M:M,'indusa - High Cost'!$A:$A,'BIFUfE-electricity'!$A5,'indusa - High Cost'!$B:$B,$B$28)*10^12</f>
        <v>119954000000000</v>
      </c>
      <c r="F5" s="16">
        <f>SUMIFS('indusa - High Cost'!N:N,'indusa - High Cost'!$A:$A,'BIFUfE-electricity'!$A5,'indusa - High Cost'!$B:$B,$B$28)*10^12</f>
        <v>119214000000000</v>
      </c>
      <c r="G5" s="16">
        <f>SUMIFS('indusa - High Cost'!O:O,'indusa - High Cost'!$A:$A,'BIFUfE-electricity'!$A5,'indusa - High Cost'!$B:$B,$B$28)*10^12</f>
        <v>119164000000000</v>
      </c>
      <c r="H5" s="16">
        <f>SUMIFS('indusa - High Cost'!P:P,'indusa - High Cost'!$A:$A,'BIFUfE-electricity'!$A5,'indusa - High Cost'!$B:$B,$B$28)*10^12</f>
        <v>119690000000000</v>
      </c>
      <c r="I5" s="16">
        <f>SUMIFS('indusa - High Cost'!Q:Q,'indusa - High Cost'!$A:$A,'BIFUfE-electricity'!$A5,'indusa - High Cost'!$B:$B,$B$28)*10^12</f>
        <v>120477000000000</v>
      </c>
      <c r="J5" s="16">
        <f>SUMIFS('indusa - High Cost'!R:R,'indusa - High Cost'!$A:$A,'BIFUfE-electricity'!$A5,'indusa - High Cost'!$B:$B,$B$28)*10^12</f>
        <v>122718000000000</v>
      </c>
      <c r="K5" s="16">
        <f>SUMIFS('indusa - High Cost'!S:S,'indusa - High Cost'!$A:$A,'BIFUfE-electricity'!$A5,'indusa - High Cost'!$B:$B,$B$28)*10^12</f>
        <v>124261000000000</v>
      </c>
      <c r="L5" s="16">
        <f>SUMIFS('indusa - High Cost'!T:T,'indusa - High Cost'!$A:$A,'BIFUfE-electricity'!$A5,'indusa - High Cost'!$B:$B,$B$28)*10^12</f>
        <v>127041000000000</v>
      </c>
      <c r="M5" s="16">
        <f>SUMIFS('indusa - High Cost'!U:U,'indusa - High Cost'!$A:$A,'BIFUfE-electricity'!$A5,'indusa - High Cost'!$B:$B,$B$28)*10^12</f>
        <v>128933000000000</v>
      </c>
      <c r="N5" s="16">
        <f>SUMIFS('indusa - High Cost'!V:V,'indusa - High Cost'!$A:$A,'BIFUfE-electricity'!$A5,'indusa - High Cost'!$B:$B,$B$28)*10^12</f>
        <v>130443999999999.98</v>
      </c>
      <c r="O5" s="16">
        <f>SUMIFS('indusa - High Cost'!W:W,'indusa - High Cost'!$A:$A,'BIFUfE-electricity'!$A5,'indusa - High Cost'!$B:$B,$B$28)*10^12</f>
        <v>132446000000000</v>
      </c>
      <c r="P5" s="16">
        <f>SUMIFS('indusa - High Cost'!X:X,'indusa - High Cost'!$A:$A,'BIFUfE-electricity'!$A5,'indusa - High Cost'!$B:$B,$B$28)*10^12</f>
        <v>134584000000000</v>
      </c>
      <c r="Q5" s="16">
        <f>SUMIFS('indusa - High Cost'!Y:Y,'indusa - High Cost'!$A:$A,'BIFUfE-electricity'!$A5,'indusa - High Cost'!$B:$B,$B$28)*10^12</f>
        <v>136383000000000.02</v>
      </c>
      <c r="R5" s="16">
        <f>SUMIFS('indusa - High Cost'!Z:Z,'indusa - High Cost'!$A:$A,'BIFUfE-electricity'!$A5,'indusa - High Cost'!$B:$B,$B$28)*10^12</f>
        <v>137919000000000.02</v>
      </c>
      <c r="S5" s="16">
        <f>SUMIFS('indusa - High Cost'!AA:AA,'indusa - High Cost'!$A:$A,'BIFUfE-electricity'!$A5,'indusa - High Cost'!$B:$B,$B$28)*10^12</f>
        <v>139364000000000</v>
      </c>
      <c r="T5" s="16">
        <f>SUMIFS('indusa - High Cost'!AB:AB,'indusa - High Cost'!$A:$A,'BIFUfE-electricity'!$A5,'indusa - High Cost'!$B:$B,$B$28)*10^12</f>
        <v>140639999999999.98</v>
      </c>
      <c r="U5" s="16">
        <f>SUMIFS('indusa - High Cost'!AC:AC,'indusa - High Cost'!$A:$A,'BIFUfE-electricity'!$A5,'indusa - High Cost'!$B:$B,$B$28)*10^12</f>
        <v>142300000000000</v>
      </c>
      <c r="V5" s="16">
        <f>SUMIFS('indusa - High Cost'!AD:AD,'indusa - High Cost'!$A:$A,'BIFUfE-electricity'!$A5,'indusa - High Cost'!$B:$B,$B$28)*10^12</f>
        <v>144192000000000</v>
      </c>
      <c r="W5" s="16">
        <f>SUMIFS('indusa - High Cost'!AE:AE,'indusa - High Cost'!$A:$A,'BIFUfE-electricity'!$A5,'indusa - High Cost'!$B:$B,$B$28)*10^12</f>
        <v>145656000000000</v>
      </c>
      <c r="X5" s="16">
        <f>SUMIFS('indusa - High Cost'!AF:AF,'indusa - High Cost'!$A:$A,'BIFUfE-electricity'!$A5,'indusa - High Cost'!$B:$B,$B$28)*10^12</f>
        <v>147065000000000</v>
      </c>
      <c r="Y5" s="16">
        <f>SUMIFS('indusa - High Cost'!AG:AG,'indusa - High Cost'!$A:$A,'BIFUfE-electricity'!$A5,'indusa - High Cost'!$B:$B,$B$28)*10^12</f>
        <v>148300000000000</v>
      </c>
      <c r="Z5" s="16">
        <f>SUMIFS('indusa - High Cost'!AH:AH,'indusa - High Cost'!$A:$A,'BIFUfE-electricity'!$A5,'indusa - High Cost'!$B:$B,$B$28)*10^12</f>
        <v>149209000000000</v>
      </c>
      <c r="AA5" s="16">
        <f>SUMIFS('indusa - High Cost'!AI:AI,'indusa - High Cost'!$A:$A,'BIFUfE-electricity'!$A5,'indusa - High Cost'!$B:$B,$B$28)*10^12</f>
        <v>150213000000000</v>
      </c>
      <c r="AB5" s="16">
        <f>SUMIFS('indusa - High Cost'!AJ:AJ,'indusa - High Cost'!$A:$A,'BIFUfE-electricity'!$A5,'indusa - High Cost'!$B:$B,$B$28)*10^12</f>
        <v>151271000000000</v>
      </c>
    </row>
    <row r="6" spans="1:31" x14ac:dyDescent="0.25">
      <c r="A6" t="s">
        <v>95</v>
      </c>
      <c r="B6" s="16">
        <f>SUMIFS('indusa - High Cost'!J:J,'indusa - High Cost'!$A:$A,'BIFUfE-electricity'!$A6,'indusa - High Cost'!$B:$B,$B$28)*10^12+SUMIFS('indusa - High Cost'!J:J,'indusa - High Cost'!$A:$A,$A$23,'indusa - High Cost'!$B:$B,$B$28)*10^12*'Misc. Finished Goods Split'!$C10</f>
        <v>316509493700342.63</v>
      </c>
      <c r="C6" s="16">
        <f>SUMIFS('indusa - High Cost'!K:K,'indusa - High Cost'!$A:$A,'BIFUfE-electricity'!$A6,'indusa - High Cost'!$B:$B,$B$28)*10^12+SUMIFS('indusa - High Cost'!K:K,'indusa - High Cost'!$A:$A,$A$23,'indusa - High Cost'!$B:$B,$B$28)*10^12*'Misc. Finished Goods Split'!$C10</f>
        <v>317541163796056.13</v>
      </c>
      <c r="D6" s="16">
        <f>SUMIFS('indusa - High Cost'!L:L,'indusa - High Cost'!$A:$A,'BIFUfE-electricity'!$A6,'indusa - High Cost'!$B:$B,$B$28)*10^12+SUMIFS('indusa - High Cost'!L:L,'indusa - High Cost'!$A:$A,$A$23,'indusa - High Cost'!$B:$B,$B$28)*10^12*'Misc. Finished Goods Split'!$C10</f>
        <v>318129515567217.38</v>
      </c>
      <c r="E6" s="16">
        <f>SUMIFS('indusa - High Cost'!M:M,'indusa - High Cost'!$A:$A,'BIFUfE-electricity'!$A6,'indusa - High Cost'!$B:$B,$B$28)*10^12+SUMIFS('indusa - High Cost'!M:M,'indusa - High Cost'!$A:$A,$A$23,'indusa - High Cost'!$B:$B,$B$28)*10^12*'Misc. Finished Goods Split'!$C10</f>
        <v>320364953437832.88</v>
      </c>
      <c r="F6" s="16">
        <f>SUMIFS('indusa - High Cost'!N:N,'indusa - High Cost'!$A:$A,'BIFUfE-electricity'!$A6,'indusa - High Cost'!$B:$B,$B$28)*10^12+SUMIFS('indusa - High Cost'!N:N,'indusa - High Cost'!$A:$A,$A$23,'indusa - High Cost'!$B:$B,$B$28)*10^12*'Misc. Finished Goods Split'!$C10</f>
        <v>322698312797770.63</v>
      </c>
      <c r="G6" s="16">
        <f>SUMIFS('indusa - High Cost'!O:O,'indusa - High Cost'!$A:$A,'BIFUfE-electricity'!$A6,'indusa - High Cost'!$B:$B,$B$28)*10^12+SUMIFS('indusa - High Cost'!O:O,'indusa - High Cost'!$A:$A,$A$23,'indusa - High Cost'!$B:$B,$B$28)*10^12*'Misc. Finished Goods Split'!$C10</f>
        <v>326559148403070.88</v>
      </c>
      <c r="H6" s="16">
        <f>SUMIFS('indusa - High Cost'!P:P,'indusa - High Cost'!$A:$A,'BIFUfE-electricity'!$A6,'indusa - High Cost'!$B:$B,$B$28)*10^12+SUMIFS('indusa - High Cost'!P:P,'indusa - High Cost'!$A:$A,$A$23,'indusa - High Cost'!$B:$B,$B$28)*10^12*'Misc. Finished Goods Split'!$C10</f>
        <v>332499399796679.56</v>
      </c>
      <c r="I6" s="16">
        <f>SUMIFS('indusa - High Cost'!Q:Q,'indusa - High Cost'!$A:$A,'BIFUfE-electricity'!$A6,'indusa - High Cost'!$B:$B,$B$28)*10^12+SUMIFS('indusa - High Cost'!Q:Q,'indusa - High Cost'!$A:$A,$A$23,'indusa - High Cost'!$B:$B,$B$28)*10^12*'Misc. Finished Goods Split'!$C10</f>
        <v>339728586058254.06</v>
      </c>
      <c r="J6" s="16">
        <f>SUMIFS('indusa - High Cost'!R:R,'indusa - High Cost'!$A:$A,'BIFUfE-electricity'!$A6,'indusa - High Cost'!$B:$B,$B$28)*10^12+SUMIFS('indusa - High Cost'!R:R,'indusa - High Cost'!$A:$A,$A$23,'indusa - High Cost'!$B:$B,$B$28)*10^12*'Misc. Finished Goods Split'!$C10</f>
        <v>352780582713593.19</v>
      </c>
      <c r="K6" s="16">
        <f>SUMIFS('indusa - High Cost'!S:S,'indusa - High Cost'!$A:$A,'BIFUfE-electricity'!$A6,'indusa - High Cost'!$B:$B,$B$28)*10^12+SUMIFS('indusa - High Cost'!S:S,'indusa - High Cost'!$A:$A,$A$23,'indusa - High Cost'!$B:$B,$B$28)*10^12*'Misc. Finished Goods Split'!$C10</f>
        <v>366894203285690.06</v>
      </c>
      <c r="L6" s="16">
        <f>SUMIFS('indusa - High Cost'!T:T,'indusa - High Cost'!$A:$A,'BIFUfE-electricity'!$A6,'indusa - High Cost'!$B:$B,$B$28)*10^12+SUMIFS('indusa - High Cost'!T:T,'indusa - High Cost'!$A:$A,$A$23,'indusa - High Cost'!$B:$B,$B$28)*10^12*'Misc. Finished Goods Split'!$C10</f>
        <v>382443525170335.5</v>
      </c>
      <c r="M6" s="16">
        <f>SUMIFS('indusa - High Cost'!U:U,'indusa - High Cost'!$A:$A,'BIFUfE-electricity'!$A6,'indusa - High Cost'!$B:$B,$B$28)*10^12+SUMIFS('indusa - High Cost'!U:U,'indusa - High Cost'!$A:$A,$A$23,'indusa - High Cost'!$B:$B,$B$28)*10^12*'Misc. Finished Goods Split'!$C10</f>
        <v>397502153546641.13</v>
      </c>
      <c r="N6" s="16">
        <f>SUMIFS('indusa - High Cost'!V:V,'indusa - High Cost'!$A:$A,'BIFUfE-electricity'!$A6,'indusa - High Cost'!$B:$B,$B$28)*10^12+SUMIFS('indusa - High Cost'!V:V,'indusa - High Cost'!$A:$A,$A$23,'indusa - High Cost'!$B:$B,$B$28)*10^12*'Misc. Finished Goods Split'!$C10</f>
        <v>410768229612112.63</v>
      </c>
      <c r="O6" s="16">
        <f>SUMIFS('indusa - High Cost'!W:W,'indusa - High Cost'!$A:$A,'BIFUfE-electricity'!$A6,'indusa - High Cost'!$B:$B,$B$28)*10^12+SUMIFS('indusa - High Cost'!W:W,'indusa - High Cost'!$A:$A,$A$23,'indusa - High Cost'!$B:$B,$B$28)*10^12*'Misc. Finished Goods Split'!$C10</f>
        <v>418621930924661.25</v>
      </c>
      <c r="P6" s="16">
        <f>SUMIFS('indusa - High Cost'!X:X,'indusa - High Cost'!$A:$A,'BIFUfE-electricity'!$A6,'indusa - High Cost'!$B:$B,$B$28)*10^12+SUMIFS('indusa - High Cost'!X:X,'indusa - High Cost'!$A:$A,$A$23,'indusa - High Cost'!$B:$B,$B$28)*10^12*'Misc. Finished Goods Split'!$C10</f>
        <v>423487201055916.13</v>
      </c>
      <c r="Q6" s="16">
        <f>SUMIFS('indusa - High Cost'!Y:Y,'indusa - High Cost'!$A:$A,'BIFUfE-electricity'!$A6,'indusa - High Cost'!$B:$B,$B$28)*10^12+SUMIFS('indusa - High Cost'!Y:Y,'indusa - High Cost'!$A:$A,$A$23,'indusa - High Cost'!$B:$B,$B$28)*10^12*'Misc. Finished Goods Split'!$C10</f>
        <v>426834108482572.31</v>
      </c>
      <c r="R6" s="16">
        <f>SUMIFS('indusa - High Cost'!Z:Z,'indusa - High Cost'!$A:$A,'BIFUfE-electricity'!$A6,'indusa - High Cost'!$B:$B,$B$28)*10^12+SUMIFS('indusa - High Cost'!Z:Z,'indusa - High Cost'!$A:$A,$A$23,'indusa - High Cost'!$B:$B,$B$28)*10^12*'Misc. Finished Goods Split'!$C10</f>
        <v>431033215549446.69</v>
      </c>
      <c r="S6" s="16">
        <f>SUMIFS('indusa - High Cost'!AA:AA,'indusa - High Cost'!$A:$A,'BIFUfE-electricity'!$A6,'indusa - High Cost'!$B:$B,$B$28)*10^12+SUMIFS('indusa - High Cost'!AA:AA,'indusa - High Cost'!$A:$A,$A$23,'indusa - High Cost'!$B:$B,$B$28)*10^12*'Misc. Finished Goods Split'!$C10</f>
        <v>436442742648745.06</v>
      </c>
      <c r="T6" s="16">
        <f>SUMIFS('indusa - High Cost'!AB:AB,'indusa - High Cost'!$A:$A,'BIFUfE-electricity'!$A6,'indusa - High Cost'!$B:$B,$B$28)*10^12+SUMIFS('indusa - High Cost'!AB:AB,'indusa - High Cost'!$A:$A,$A$23,'indusa - High Cost'!$B:$B,$B$28)*10^12*'Misc. Finished Goods Split'!$C10</f>
        <v>443972863993717.69</v>
      </c>
      <c r="U6" s="16">
        <f>SUMIFS('indusa - High Cost'!AC:AC,'indusa - High Cost'!$A:$A,'BIFUfE-electricity'!$A6,'indusa - High Cost'!$B:$B,$B$28)*10^12+SUMIFS('indusa - High Cost'!AC:AC,'indusa - High Cost'!$A:$A,$A$23,'indusa - High Cost'!$B:$B,$B$28)*10^12*'Misc. Finished Goods Split'!$C10</f>
        <v>452152041551628.81</v>
      </c>
      <c r="V6" s="16">
        <f>SUMIFS('indusa - High Cost'!AD:AD,'indusa - High Cost'!$A:$A,'BIFUfE-electricity'!$A6,'indusa - High Cost'!$B:$B,$B$28)*10^12+SUMIFS('indusa - High Cost'!AD:AD,'indusa - High Cost'!$A:$A,$A$23,'indusa - High Cost'!$B:$B,$B$28)*10^12*'Misc. Finished Goods Split'!$C10</f>
        <v>456850415405097.13</v>
      </c>
      <c r="W6" s="16">
        <f>SUMIFS('indusa - High Cost'!AE:AE,'indusa - High Cost'!$A:$A,'BIFUfE-electricity'!$A6,'indusa - High Cost'!$B:$B,$B$28)*10^12+SUMIFS('indusa - High Cost'!AE:AE,'indusa - High Cost'!$A:$A,$A$23,'indusa - High Cost'!$B:$B,$B$28)*10^12*'Misc. Finished Goods Split'!$C10</f>
        <v>460208743979064.38</v>
      </c>
      <c r="X6" s="16">
        <f>SUMIFS('indusa - High Cost'!AF:AF,'indusa - High Cost'!$A:$A,'BIFUfE-electricity'!$A6,'indusa - High Cost'!$B:$B,$B$28)*10^12+SUMIFS('indusa - High Cost'!AF:AF,'indusa - High Cost'!$A:$A,$A$23,'indusa - High Cost'!$B:$B,$B$28)*10^12*'Misc. Finished Goods Split'!$C10</f>
        <v>464264462914372.13</v>
      </c>
      <c r="Y6" s="16">
        <f>SUMIFS('indusa - High Cost'!AG:AG,'indusa - High Cost'!$A:$A,'BIFUfE-electricity'!$A6,'indusa - High Cost'!$B:$B,$B$28)*10^12+SUMIFS('indusa - High Cost'!AG:AG,'indusa - High Cost'!$A:$A,$A$23,'indusa - High Cost'!$B:$B,$B$28)*10^12*'Misc. Finished Goods Split'!$C10</f>
        <v>466662877587793.63</v>
      </c>
      <c r="Z6" s="16">
        <f>SUMIFS('indusa - High Cost'!AH:AH,'indusa - High Cost'!$A:$A,'BIFUfE-electricity'!$A6,'indusa - High Cost'!$B:$B,$B$28)*10^12+SUMIFS('indusa - High Cost'!AH:AH,'indusa - High Cost'!$A:$A,$A$23,'indusa - High Cost'!$B:$B,$B$28)*10^12*'Misc. Finished Goods Split'!$C10</f>
        <v>469213686866671.25</v>
      </c>
      <c r="AA6" s="16">
        <f>SUMIFS('indusa - High Cost'!AI:AI,'indusa - High Cost'!$A:$A,'BIFUfE-electricity'!$A6,'indusa - High Cost'!$B:$B,$B$28)*10^12+SUMIFS('indusa - High Cost'!AI:AI,'indusa - High Cost'!$A:$A,$A$23,'indusa - High Cost'!$B:$B,$B$28)*10^12*'Misc. Finished Goods Split'!$C10</f>
        <v>472869893196211.19</v>
      </c>
      <c r="AB6" s="16">
        <f>SUMIFS('indusa - High Cost'!AJ:AJ,'indusa - High Cost'!$A:$A,'BIFUfE-electricity'!$A6,'indusa - High Cost'!$B:$B,$B$28)*10^12+SUMIFS('indusa - High Cost'!AJ:AJ,'indusa - High Cost'!$A:$A,$A$23,'indusa - High Cost'!$B:$B,$B$28)*10^12*'Misc. Finished Goods Split'!$C10</f>
        <v>475076735490833.19</v>
      </c>
    </row>
    <row r="7" spans="1:31" x14ac:dyDescent="0.25">
      <c r="A7" t="s">
        <v>96</v>
      </c>
      <c r="B7" s="16">
        <f>SUMIFS('indusa - High Cost'!J:J,'indusa - High Cost'!$A:$A,$A$23,'indusa - High Cost'!$B:$B,$B$28)*10^12*'Misc. Finished Goods Split'!$C11</f>
        <v>9839338259485.7227</v>
      </c>
      <c r="C7" s="16">
        <f>SUMIFS('indusa - High Cost'!K:K,'indusa - High Cost'!$A:$A,$A$23,'indusa - High Cost'!$B:$B,$B$28)*10^12*'Misc. Finished Goods Split'!$C11</f>
        <v>9772358245050.7656</v>
      </c>
      <c r="D7" s="16">
        <f>SUMIFS('indusa - High Cost'!L:L,'indusa - High Cost'!$A:$A,$A$23,'indusa - High Cost'!$B:$B,$B$28)*10^12*'Misc. Finished Goods Split'!$C11</f>
        <v>9789297206230.2617</v>
      </c>
      <c r="E7" s="16">
        <f>SUMIFS('indusa - High Cost'!M:M,'indusa - High Cost'!$A:$A,$A$23,'indusa - High Cost'!$B:$B,$B$28)*10^12*'Misc. Finished Goods Split'!$C11</f>
        <v>9833907447504.5098</v>
      </c>
      <c r="F7" s="16">
        <f>SUMIFS('indusa - High Cost'!N:N,'indusa - High Cost'!$A:$A,$A$23,'indusa - High Cost'!$B:$B,$B$28)*10^12*'Misc. Finished Goods Split'!$C11</f>
        <v>9815740088376.8809</v>
      </c>
      <c r="G7" s="16">
        <f>SUMIFS('indusa - High Cost'!O:O,'indusa - High Cost'!$A:$A,$A$23,'indusa - High Cost'!$B:$B,$B$28)*10^12*'Misc. Finished Goods Split'!$C11</f>
        <v>9783931046772.6348</v>
      </c>
      <c r="H7" s="16">
        <f>SUMIFS('indusa - High Cost'!P:P,'indusa - High Cost'!$A:$A,$A$23,'indusa - High Cost'!$B:$B,$B$28)*10^12*'Misc. Finished Goods Split'!$C11</f>
        <v>9788133460805.7168</v>
      </c>
      <c r="I7" s="16">
        <f>SUMIFS('indusa - High Cost'!Q:Q,'indusa - High Cost'!$A:$A,$A$23,'indusa - High Cost'!$B:$B,$B$28)*10^12*'Misc. Finished Goods Split'!$C11</f>
        <v>9769901449154.502</v>
      </c>
      <c r="J7" s="16">
        <f>SUMIFS('indusa - High Cost'!R:R,'indusa - High Cost'!$A:$A,$A$23,'indusa - High Cost'!$B:$B,$B$28)*10^12*'Misc. Finished Goods Split'!$C11</f>
        <v>9759815655475.1074</v>
      </c>
      <c r="K7" s="16">
        <f>SUMIFS('indusa - High Cost'!S:S,'indusa - High Cost'!$A:$A,$A$23,'indusa - High Cost'!$B:$B,$B$28)*10^12*'Misc. Finished Goods Split'!$C11</f>
        <v>9717468252526.3652</v>
      </c>
      <c r="L7" s="16">
        <f>SUMIFS('indusa - High Cost'!T:T,'indusa - High Cost'!$A:$A,$A$23,'indusa - High Cost'!$B:$B,$B$28)*10^12*'Misc. Finished Goods Split'!$C11</f>
        <v>9702274909483.6875</v>
      </c>
      <c r="M7" s="16">
        <f>SUMIFS('indusa - High Cost'!U:U,'indusa - High Cost'!$A:$A,$A$23,'indusa - High Cost'!$B:$B,$B$28)*10^12*'Misc. Finished Goods Split'!$C11</f>
        <v>9683461025120.1992</v>
      </c>
      <c r="N7" s="16">
        <f>SUMIFS('indusa - High Cost'!V:V,'indusa - High Cost'!$A:$A,$A$23,'indusa - High Cost'!$B:$B,$B$28)*10^12*'Misc. Finished Goods Split'!$C11</f>
        <v>9680874924176.7656</v>
      </c>
      <c r="O7" s="16">
        <f>SUMIFS('indusa - High Cost'!W:W,'indusa - High Cost'!$A:$A,$A$23,'indusa - High Cost'!$B:$B,$B$28)*10^12*'Misc. Finished Goods Split'!$C11</f>
        <v>9708028984082.8281</v>
      </c>
      <c r="P7" s="16">
        <f>SUMIFS('indusa - High Cost'!X:X,'indusa - High Cost'!$A:$A,$A$23,'indusa - High Cost'!$B:$B,$B$28)*10^12*'Misc. Finished Goods Split'!$C11</f>
        <v>9710744390073.4355</v>
      </c>
      <c r="Q7" s="16">
        <f>SUMIFS('indusa - High Cost'!Y:Y,'indusa - High Cost'!$A:$A,$A$23,'indusa - High Cost'!$B:$B,$B$28)*10^12*'Misc. Finished Goods Split'!$C11</f>
        <v>9721541361512.2754</v>
      </c>
      <c r="R7" s="16">
        <f>SUMIFS('indusa - High Cost'!Z:Z,'indusa - High Cost'!$A:$A,$A$23,'indusa - High Cost'!$B:$B,$B$28)*10^12*'Misc. Finished Goods Split'!$C11</f>
        <v>9754449496017.4805</v>
      </c>
      <c r="S7" s="16">
        <f>SUMIFS('indusa - High Cost'!AA:AA,'indusa - High Cost'!$A:$A,$A$23,'indusa - High Cost'!$B:$B,$B$28)*10^12*'Misc. Finished Goods Split'!$C11</f>
        <v>9778176972173.4922</v>
      </c>
      <c r="T7" s="16">
        <f>SUMIFS('indusa - High Cost'!AB:AB,'indusa - High Cost'!$A:$A,$A$23,'indusa - High Cost'!$B:$B,$B$28)*10^12*'Misc. Finished Goods Split'!$C11</f>
        <v>9796150373730.3633</v>
      </c>
      <c r="U7" s="16">
        <f>SUMIFS('indusa - High Cost'!AC:AC,'indusa - High Cost'!$A:$A,$A$23,'indusa - High Cost'!$B:$B,$B$28)*10^12*'Misc. Finished Goods Split'!$C11</f>
        <v>9809662751159.8086</v>
      </c>
      <c r="V7" s="16">
        <f>SUMIFS('indusa - High Cost'!AD:AD,'indusa - High Cost'!$A:$A,$A$23,'indusa - High Cost'!$B:$B,$B$28)*10^12*'Misc. Finished Goods Split'!$C11</f>
        <v>9835200497976.2266</v>
      </c>
      <c r="W7" s="16">
        <f>SUMIFS('indusa - High Cost'!AE:AE,'indusa - High Cost'!$A:$A,$A$23,'indusa - High Cost'!$B:$B,$B$28)*10^12*'Misc. Finished Goods Split'!$C11</f>
        <v>9840178742292.3379</v>
      </c>
      <c r="X7" s="16">
        <f>SUMIFS('indusa - High Cost'!AF:AF,'indusa - High Cost'!$A:$A,$A$23,'indusa - High Cost'!$B:$B,$B$28)*10^12*'Misc. Finished Goods Split'!$C11</f>
        <v>9862483862929.4609</v>
      </c>
      <c r="Y7" s="16">
        <f>SUMIFS('indusa - High Cost'!AG:AG,'indusa - High Cost'!$A:$A,$A$23,'indusa - High Cost'!$B:$B,$B$28)*10^12*'Misc. Finished Goods Split'!$C11</f>
        <v>9895133387340.3242</v>
      </c>
      <c r="Z7" s="16">
        <f>SUMIFS('indusa - High Cost'!AH:AH,'indusa - High Cost'!$A:$A,$A$23,'indusa - High Cost'!$B:$B,$B$28)*10^12*'Misc. Finished Goods Split'!$C11</f>
        <v>9899917674085.6777</v>
      </c>
      <c r="AA7" s="16">
        <f>SUMIFS('indusa - High Cost'!AI:AI,'indusa - High Cost'!$A:$A,$A$23,'indusa - High Cost'!$B:$B,$B$28)*10^12*'Misc. Finished Goods Split'!$C11</f>
        <v>9942200424510.834</v>
      </c>
      <c r="AB7" s="16">
        <f>SUMIFS('indusa - High Cost'!AJ:AJ,'indusa - High Cost'!$A:$A,$A$23,'indusa - High Cost'!$B:$B,$B$28)*10^12*'Misc. Finished Goods Split'!$C11</f>
        <v>9930562970265.3789</v>
      </c>
    </row>
    <row r="8" spans="1:31" x14ac:dyDescent="0.25">
      <c r="A8" t="s">
        <v>97</v>
      </c>
      <c r="B8" s="16">
        <f>SUMIFS('indusa - High Cost'!J:J,'indusa - High Cost'!$A:$A,$A$8,'indusa - High Cost'!$B:$B,$B$28)*10^12</f>
        <v>73491000000000</v>
      </c>
      <c r="C8" s="16">
        <f>SUMIFS('indusa - High Cost'!K:K,'indusa - High Cost'!$A:$A,$A$8,'indusa - High Cost'!$B:$B,$B$28)*10^12</f>
        <v>73194000000000</v>
      </c>
      <c r="D8" s="16">
        <f>SUMIFS('indusa - High Cost'!L:L,'indusa - High Cost'!$A:$A,$A$8,'indusa - High Cost'!$B:$B,$B$28)*10^12</f>
        <v>74499000000000</v>
      </c>
      <c r="E8" s="16">
        <f>SUMIFS('indusa - High Cost'!M:M,'indusa - High Cost'!$A:$A,$A$8,'indusa - High Cost'!$B:$B,$B$28)*10^12</f>
        <v>75204000000000</v>
      </c>
      <c r="F8" s="16">
        <f>SUMIFS('indusa - High Cost'!N:N,'indusa - High Cost'!$A:$A,$A$8,'indusa - High Cost'!$B:$B,$B$28)*10^12</f>
        <v>76339000000000</v>
      </c>
      <c r="G8" s="16">
        <f>SUMIFS('indusa - High Cost'!O:O,'indusa - High Cost'!$A:$A,$A$8,'indusa - High Cost'!$B:$B,$B$28)*10^12</f>
        <v>78646000000000</v>
      </c>
      <c r="H8" s="16">
        <f>SUMIFS('indusa - High Cost'!P:P,'indusa - High Cost'!$A:$A,$A$8,'indusa - High Cost'!$B:$B,$B$28)*10^12</f>
        <v>80400000000000</v>
      </c>
      <c r="I8" s="16">
        <f>SUMIFS('indusa - High Cost'!Q:Q,'indusa - High Cost'!$A:$A,$A$8,'indusa - High Cost'!$B:$B,$B$28)*10^12</f>
        <v>81535000000000</v>
      </c>
      <c r="J8" s="16">
        <f>SUMIFS('indusa - High Cost'!R:R,'indusa - High Cost'!$A:$A,$A$8,'indusa - High Cost'!$B:$B,$B$28)*10^12</f>
        <v>82337000000000</v>
      </c>
      <c r="K8" s="16">
        <f>SUMIFS('indusa - High Cost'!S:S,'indusa - High Cost'!$A:$A,$A$8,'indusa - High Cost'!$B:$B,$B$28)*10^12</f>
        <v>82184000000000</v>
      </c>
      <c r="L8" s="16">
        <f>SUMIFS('indusa - High Cost'!T:T,'indusa - High Cost'!$A:$A,$A$8,'indusa - High Cost'!$B:$B,$B$28)*10^12</f>
        <v>83066000000000</v>
      </c>
      <c r="M8" s="16">
        <f>SUMIFS('indusa - High Cost'!U:U,'indusa - High Cost'!$A:$A,$A$8,'indusa - High Cost'!$B:$B,$B$28)*10^12</f>
        <v>84141000000000</v>
      </c>
      <c r="N8" s="16">
        <f>SUMIFS('indusa - High Cost'!V:V,'indusa - High Cost'!$A:$A,$A$8,'indusa - High Cost'!$B:$B,$B$28)*10^12</f>
        <v>86430000000000</v>
      </c>
      <c r="O8" s="16">
        <f>SUMIFS('indusa - High Cost'!W:W,'indusa - High Cost'!$A:$A,$A$8,'indusa - High Cost'!$B:$B,$B$28)*10^12</f>
        <v>87920000000000</v>
      </c>
      <c r="P8" s="16">
        <f>SUMIFS('indusa - High Cost'!X:X,'indusa - High Cost'!$A:$A,$A$8,'indusa - High Cost'!$B:$B,$B$28)*10^12</f>
        <v>88382000000000</v>
      </c>
      <c r="Q8" s="16">
        <f>SUMIFS('indusa - High Cost'!Y:Y,'indusa - High Cost'!$A:$A,$A$8,'indusa - High Cost'!$B:$B,$B$28)*10^12</f>
        <v>88930000000000</v>
      </c>
      <c r="R8" s="16">
        <f>SUMIFS('indusa - High Cost'!Z:Z,'indusa - High Cost'!$A:$A,$A$8,'indusa - High Cost'!$B:$B,$B$28)*10^12</f>
        <v>88760000000000</v>
      </c>
      <c r="S8" s="16">
        <f>SUMIFS('indusa - High Cost'!AA:AA,'indusa - High Cost'!$A:$A,$A$8,'indusa - High Cost'!$B:$B,$B$28)*10^12</f>
        <v>87065000000000</v>
      </c>
      <c r="T8" s="16">
        <f>SUMIFS('indusa - High Cost'!AB:AB,'indusa - High Cost'!$A:$A,$A$8,'indusa - High Cost'!$B:$B,$B$28)*10^12</f>
        <v>85904000000000</v>
      </c>
      <c r="U8" s="16">
        <f>SUMIFS('indusa - High Cost'!AC:AC,'indusa - High Cost'!$A:$A,$A$8,'indusa - High Cost'!$B:$B,$B$28)*10^12</f>
        <v>83760000000000</v>
      </c>
      <c r="V8" s="16">
        <f>SUMIFS('indusa - High Cost'!AD:AD,'indusa - High Cost'!$A:$A,$A$8,'indusa - High Cost'!$B:$B,$B$28)*10^12</f>
        <v>82244000000000</v>
      </c>
      <c r="W8" s="16">
        <f>SUMIFS('indusa - High Cost'!AE:AE,'indusa - High Cost'!$A:$A,$A$8,'indusa - High Cost'!$B:$B,$B$28)*10^12</f>
        <v>82109000000000</v>
      </c>
      <c r="X8" s="16">
        <f>SUMIFS('indusa - High Cost'!AF:AF,'indusa - High Cost'!$A:$A,$A$8,'indusa - High Cost'!$B:$B,$B$28)*10^12</f>
        <v>82343000000000</v>
      </c>
      <c r="Y8" s="16">
        <f>SUMIFS('indusa - High Cost'!AG:AG,'indusa - High Cost'!$A:$A,$A$8,'indusa - High Cost'!$B:$B,$B$28)*10^12</f>
        <v>83159000000000</v>
      </c>
      <c r="Z8" s="16">
        <f>SUMIFS('indusa - High Cost'!AH:AH,'indusa - High Cost'!$A:$A,$A$8,'indusa - High Cost'!$B:$B,$B$28)*10^12</f>
        <v>83895000000000</v>
      </c>
      <c r="AA8" s="16">
        <f>SUMIFS('indusa - High Cost'!AI:AI,'indusa - High Cost'!$A:$A,$A$8,'indusa - High Cost'!$B:$B,$B$28)*10^12</f>
        <v>84842000000000</v>
      </c>
      <c r="AB8" s="16">
        <f>SUMIFS('indusa - High Cost'!AJ:AJ,'indusa - High Cost'!$A:$A,$A$8,'indusa - High Cost'!$B:$B,$B$28)*10^12</f>
        <v>85388000000000</v>
      </c>
    </row>
    <row r="9" spans="1:31" x14ac:dyDescent="0.25">
      <c r="A9" t="s">
        <v>98</v>
      </c>
      <c r="B9" s="16">
        <f>SUMIFS('indusa - High Cost'!J:J,'indusa - High Cost'!$A:$A,'BIFUfE-electricity'!$A9,'indusa - High Cost'!$B:$B,$B$28)*10^12+SUMIFS('indusa - High Cost'!J:J,'indusa - High Cost'!$A:$A,$A$23,'indusa - High Cost'!$B:$B,$B$28)*10^12*'Misc. Finished Goods Split'!$C12</f>
        <v>186364699533494.75</v>
      </c>
      <c r="C9" s="16">
        <f>SUMIFS('indusa - High Cost'!K:K,'indusa - High Cost'!$A:$A,'BIFUfE-electricity'!$A9,'indusa - High Cost'!$B:$B,$B$28)*10^12+SUMIFS('indusa - High Cost'!K:K,'indusa - High Cost'!$A:$A,$A$23,'indusa - High Cost'!$B:$B,$B$28)*10^12*'Misc. Finished Goods Split'!$C12</f>
        <v>185572701342331.84</v>
      </c>
      <c r="D9" s="16">
        <f>SUMIFS('indusa - High Cost'!L:L,'indusa - High Cost'!$A:$A,'BIFUfE-electricity'!$A9,'indusa - High Cost'!$B:$B,$B$28)*10^12+SUMIFS('indusa - High Cost'!L:L,'indusa - High Cost'!$A:$A,$A$23,'indusa - High Cost'!$B:$B,$B$28)*10^12*'Misc. Finished Goods Split'!$C12</f>
        <v>184517461502645.25</v>
      </c>
      <c r="E9" s="16">
        <f>SUMIFS('indusa - High Cost'!M:M,'indusa - High Cost'!$A:$A,'BIFUfE-electricity'!$A9,'indusa - High Cost'!$B:$B,$B$28)*10^12+SUMIFS('indusa - High Cost'!M:M,'indusa - High Cost'!$A:$A,$A$23,'indusa - High Cost'!$B:$B,$B$28)*10^12*'Misc. Finished Goods Split'!$C12</f>
        <v>180735402382859.94</v>
      </c>
      <c r="F9" s="16">
        <f>SUMIFS('indusa - High Cost'!N:N,'indusa - High Cost'!$A:$A,'BIFUfE-electricity'!$A9,'indusa - High Cost'!$B:$B,$B$28)*10^12+SUMIFS('indusa - High Cost'!N:N,'indusa - High Cost'!$A:$A,$A$23,'indusa - High Cost'!$B:$B,$B$28)*10^12*'Misc. Finished Goods Split'!$C12</f>
        <v>177698991676569.59</v>
      </c>
      <c r="G9" s="16">
        <f>SUMIFS('indusa - High Cost'!O:O,'indusa - High Cost'!$A:$A,'BIFUfE-electricity'!$A9,'indusa - High Cost'!$B:$B,$B$28)*10^12+SUMIFS('indusa - High Cost'!O:O,'indusa - High Cost'!$A:$A,$A$23,'indusa - High Cost'!$B:$B,$B$28)*10^12*'Misc. Finished Goods Split'!$C12</f>
        <v>175680251222851.31</v>
      </c>
      <c r="H9" s="16">
        <f>SUMIFS('indusa - High Cost'!P:P,'indusa - High Cost'!$A:$A,'BIFUfE-electricity'!$A9,'indusa - High Cost'!$B:$B,$B$28)*10^12+SUMIFS('indusa - High Cost'!P:P,'indusa - High Cost'!$A:$A,$A$23,'indusa - High Cost'!$B:$B,$B$28)*10^12*'Misc. Finished Goods Split'!$C12</f>
        <v>174308897827509.22</v>
      </c>
      <c r="I9" s="16">
        <f>SUMIFS('indusa - High Cost'!Q:Q,'indusa - High Cost'!$A:$A,'BIFUfE-electricity'!$A9,'indusa - High Cost'!$B:$B,$B$28)*10^12+SUMIFS('indusa - High Cost'!Q:Q,'indusa - High Cost'!$A:$A,$A$23,'indusa - High Cost'!$B:$B,$B$28)*10^12*'Misc. Finished Goods Split'!$C12</f>
        <v>173902400250378</v>
      </c>
      <c r="J9" s="16">
        <f>SUMIFS('indusa - High Cost'!R:R,'indusa - High Cost'!$A:$A,'BIFUfE-electricity'!$A9,'indusa - High Cost'!$B:$B,$B$28)*10^12+SUMIFS('indusa - High Cost'!R:R,'indusa - High Cost'!$A:$A,$A$23,'indusa - High Cost'!$B:$B,$B$28)*10^12*'Misc. Finished Goods Split'!$C12</f>
        <v>173271848399199.03</v>
      </c>
      <c r="K9" s="16">
        <f>SUMIFS('indusa - High Cost'!S:S,'indusa - High Cost'!$A:$A,'BIFUfE-electricity'!$A9,'indusa - High Cost'!$B:$B,$B$28)*10^12+SUMIFS('indusa - High Cost'!S:S,'indusa - High Cost'!$A:$A,$A$23,'indusa - High Cost'!$B:$B,$B$28)*10^12*'Misc. Finished Goods Split'!$C12</f>
        <v>172272947998415.53</v>
      </c>
      <c r="L9" s="16">
        <f>SUMIFS('indusa - High Cost'!T:T,'indusa - High Cost'!$A:$A,'BIFUfE-electricity'!$A9,'indusa - High Cost'!$B:$B,$B$28)*10^12+SUMIFS('indusa - High Cost'!T:T,'indusa - High Cost'!$A:$A,$A$23,'indusa - High Cost'!$B:$B,$B$28)*10^12*'Misc. Finished Goods Split'!$C12</f>
        <v>172101533350806.19</v>
      </c>
      <c r="M9" s="16">
        <f>SUMIFS('indusa - High Cost'!U:U,'indusa - High Cost'!$A:$A,'BIFUfE-electricity'!$A9,'indusa - High Cost'!$B:$B,$B$28)*10^12+SUMIFS('indusa - High Cost'!U:U,'indusa - High Cost'!$A:$A,$A$23,'indusa - High Cost'!$B:$B,$B$28)*10^12*'Misc. Finished Goods Split'!$C12</f>
        <v>171933253936106.94</v>
      </c>
      <c r="N9" s="16">
        <f>SUMIFS('indusa - High Cost'!V:V,'indusa - High Cost'!$A:$A,'BIFUfE-electricity'!$A9,'indusa - High Cost'!$B:$B,$B$28)*10^12+SUMIFS('indusa - High Cost'!V:V,'indusa - High Cost'!$A:$A,$A$23,'indusa - High Cost'!$B:$B,$B$28)*10^12*'Misc. Finished Goods Split'!$C12</f>
        <v>171981779102471.31</v>
      </c>
      <c r="O9" s="16">
        <f>SUMIFS('indusa - High Cost'!W:W,'indusa - High Cost'!$A:$A,'BIFUfE-electricity'!$A9,'indusa - High Cost'!$B:$B,$B$28)*10^12+SUMIFS('indusa - High Cost'!W:W,'indusa - High Cost'!$A:$A,$A$23,'indusa - High Cost'!$B:$B,$B$28)*10^12*'Misc. Finished Goods Split'!$C12</f>
        <v>171988264855645.47</v>
      </c>
      <c r="P9" s="16">
        <f>SUMIFS('indusa - High Cost'!X:X,'indusa - High Cost'!$A:$A,'BIFUfE-electricity'!$A9,'indusa - High Cost'!$B:$B,$B$28)*10^12+SUMIFS('indusa - High Cost'!X:X,'indusa - High Cost'!$A:$A,$A$23,'indusa - High Cost'!$B:$B,$B$28)*10^12*'Misc. Finished Goods Split'!$C12</f>
        <v>172159913430962.88</v>
      </c>
      <c r="Q9" s="16">
        <f>SUMIFS('indusa - High Cost'!Y:Y,'indusa - High Cost'!$A:$A,'BIFUfE-electricity'!$A9,'indusa - High Cost'!$B:$B,$B$28)*10^12+SUMIFS('indusa - High Cost'!Y:Y,'indusa - High Cost'!$A:$A,$A$23,'indusa - High Cost'!$B:$B,$B$28)*10^12*'Misc. Finished Goods Split'!$C12</f>
        <v>172832420861391.66</v>
      </c>
      <c r="R9" s="16">
        <f>SUMIFS('indusa - High Cost'!Z:Z,'indusa - High Cost'!$A:$A,'BIFUfE-electricity'!$A9,'indusa - High Cost'!$B:$B,$B$28)*10^12+SUMIFS('indusa - High Cost'!Z:Z,'indusa - High Cost'!$A:$A,$A$23,'indusa - High Cost'!$B:$B,$B$28)*10^12*'Misc. Finished Goods Split'!$C12</f>
        <v>173670638119405.09</v>
      </c>
      <c r="S9" s="16">
        <f>SUMIFS('indusa - High Cost'!AA:AA,'indusa - High Cost'!$A:$A,'BIFUfE-electricity'!$A9,'indusa - High Cost'!$B:$B,$B$28)*10^12+SUMIFS('indusa - High Cost'!AA:AA,'indusa - High Cost'!$A:$A,$A$23,'indusa - High Cost'!$B:$B,$B$28)*10^12*'Misc. Finished Goods Split'!$C12</f>
        <v>174138519718012.03</v>
      </c>
      <c r="T9" s="16">
        <f>SUMIFS('indusa - High Cost'!AB:AB,'indusa - High Cost'!$A:$A,'BIFUfE-electricity'!$A9,'indusa - High Cost'!$B:$B,$B$28)*10^12+SUMIFS('indusa - High Cost'!AB:AB,'indusa - High Cost'!$A:$A,$A$23,'indusa - High Cost'!$B:$B,$B$28)*10^12*'Misc. Finished Goods Split'!$C12</f>
        <v>174661669811779.69</v>
      </c>
      <c r="U9" s="16">
        <f>SUMIFS('indusa - High Cost'!AC:AC,'indusa - High Cost'!$A:$A,'BIFUfE-electricity'!$A9,'indusa - High Cost'!$B:$B,$B$28)*10^12+SUMIFS('indusa - High Cost'!AC:AC,'indusa - High Cost'!$A:$A,$A$23,'indusa - High Cost'!$B:$B,$B$28)*10^12*'Misc. Finished Goods Split'!$C12</f>
        <v>175033825817525.88</v>
      </c>
      <c r="V9" s="16">
        <f>SUMIFS('indusa - High Cost'!AD:AD,'indusa - High Cost'!$A:$A,'BIFUfE-electricity'!$A9,'indusa - High Cost'!$B:$B,$B$28)*10^12+SUMIFS('indusa - High Cost'!AD:AD,'indusa - High Cost'!$A:$A,$A$23,'indusa - High Cost'!$B:$B,$B$28)*10^12*'Misc. Finished Goods Split'!$C12</f>
        <v>175890139799677.75</v>
      </c>
      <c r="W9" s="16">
        <f>SUMIFS('indusa - High Cost'!AE:AE,'indusa - High Cost'!$A:$A,'BIFUfE-electricity'!$A9,'indusa - High Cost'!$B:$B,$B$28)*10^12+SUMIFS('indusa - High Cost'!AE:AE,'indusa - High Cost'!$A:$A,$A$23,'indusa - High Cost'!$B:$B,$B$28)*10^12*'Misc. Finished Goods Split'!$C12</f>
        <v>176335828854426.34</v>
      </c>
      <c r="X9" s="16">
        <f>SUMIFS('indusa - High Cost'!AF:AF,'indusa - High Cost'!$A:$A,'BIFUfE-electricity'!$A9,'indusa - High Cost'!$B:$B,$B$28)*10^12+SUMIFS('indusa - High Cost'!AF:AF,'indusa - High Cost'!$A:$A,$A$23,'indusa - High Cost'!$B:$B,$B$28)*10^12*'Misc. Finished Goods Split'!$C12</f>
        <v>177023799294533.69</v>
      </c>
      <c r="Y9" s="16">
        <f>SUMIFS('indusa - High Cost'!AG:AG,'indusa - High Cost'!$A:$A,'BIFUfE-electricity'!$A9,'indusa - High Cost'!$B:$B,$B$28)*10^12+SUMIFS('indusa - High Cost'!AG:AG,'indusa - High Cost'!$A:$A,$A$23,'indusa - High Cost'!$B:$B,$B$28)*10^12*'Misc. Finished Goods Split'!$C12</f>
        <v>177747669069183.56</v>
      </c>
      <c r="Z9" s="16">
        <f>SUMIFS('indusa - High Cost'!AH:AH,'indusa - High Cost'!$A:$A,'BIFUfE-electricity'!$A9,'indusa - High Cost'!$B:$B,$B$28)*10^12+SUMIFS('indusa - High Cost'!AH:AH,'indusa - High Cost'!$A:$A,$A$23,'indusa - High Cost'!$B:$B,$B$28)*10^12*'Misc. Finished Goods Split'!$C12</f>
        <v>178332097511409.47</v>
      </c>
      <c r="AA9" s="16">
        <f>SUMIFS('indusa - High Cost'!AI:AI,'indusa - High Cost'!$A:$A,'BIFUfE-electricity'!$A9,'indusa - High Cost'!$B:$B,$B$28)*10^12+SUMIFS('indusa - High Cost'!AI:AI,'indusa - High Cost'!$A:$A,$A$23,'indusa - High Cost'!$B:$B,$B$28)*10^12*'Misc. Finished Goods Split'!$C12</f>
        <v>178835911041352.09</v>
      </c>
      <c r="AB9" s="16">
        <f>SUMIFS('indusa - High Cost'!AJ:AJ,'indusa - High Cost'!$A:$A,'BIFUfE-electricity'!$A9,'indusa - High Cost'!$B:$B,$B$28)*10^12+SUMIFS('indusa - High Cost'!AJ:AJ,'indusa - High Cost'!$A:$A,$A$23,'indusa - High Cost'!$B:$B,$B$28)*10^12*'Misc. Finished Goods Split'!$C12</f>
        <v>179294274289991.72</v>
      </c>
      <c r="AC9" s="16"/>
    </row>
    <row r="10" spans="1:31" x14ac:dyDescent="0.25">
      <c r="A10" t="s">
        <v>99</v>
      </c>
      <c r="B10" s="16">
        <f>SUMIFS('indusa - Alt Trans'!J:J,'indusa - Alt Trans'!$A:$A,'BIFUfE-electricity'!$A10,'indusa - Alt Trans'!$B:$B,$B$28)*10^12+SUMIFS('indusa - Alt Trans'!J:J,'indusa - Alt Trans'!$A:$A,'BIFUfE-electricity'!$A23,'indusa - Alt Trans'!$B:$B,$B$28)*10^12*'Misc. Finished Goods Split'!$C14</f>
        <v>182088058468524.56</v>
      </c>
      <c r="C10" s="16">
        <f>SUMIFS('indusa - Alt Trans'!K:K,'indusa - Alt Trans'!$A:$A,'BIFUfE-electricity'!$A10,'indusa - Alt Trans'!$B:$B,$B$28)*10^12+SUMIFS('indusa - Alt Trans'!K:K,'indusa - Alt Trans'!$A:$A,'BIFUfE-electricity'!$A23,'indusa - Alt Trans'!$B:$B,$B$28)*10^12*'Misc. Finished Goods Split'!$C14</f>
        <v>182063789247644.88</v>
      </c>
      <c r="D10" s="16">
        <f>SUMIFS('indusa - Alt Trans'!L:L,'indusa - Alt Trans'!$A:$A,'BIFUfE-electricity'!$A10,'indusa - Alt Trans'!$B:$B,$B$28)*10^12+SUMIFS('indusa - Alt Trans'!L:L,'indusa - Alt Trans'!$A:$A,'BIFUfE-electricity'!$A23,'indusa - Alt Trans'!$B:$B,$B$28)*10^12*'Misc. Finished Goods Split'!$C14</f>
        <v>179869319189259.75</v>
      </c>
      <c r="E10" s="16">
        <f>SUMIFS('indusa - Alt Trans'!M:M,'indusa - Alt Trans'!$A:$A,'BIFUfE-electricity'!$A10,'indusa - Alt Trans'!$B:$B,$B$28)*10^12+SUMIFS('indusa - Alt Trans'!M:M,'indusa - Alt Trans'!$A:$A,'BIFUfE-electricity'!$A23,'indusa - Alt Trans'!$B:$B,$B$28)*10^12*'Misc. Finished Goods Split'!$C14</f>
        <v>180248574834926.25</v>
      </c>
      <c r="F10" s="16">
        <f>SUMIFS('indusa - Alt Trans'!N:N,'indusa - Alt Trans'!$A:$A,'BIFUfE-electricity'!$A10,'indusa - Alt Trans'!$B:$B,$B$28)*10^12+SUMIFS('indusa - Alt Trans'!N:N,'indusa - Alt Trans'!$A:$A,'BIFUfE-electricity'!$A23,'indusa - Alt Trans'!$B:$B,$B$28)*10^12*'Misc. Finished Goods Split'!$C14</f>
        <v>181137534109286.72</v>
      </c>
      <c r="G10" s="16">
        <f>SUMIFS('indusa - Alt Trans'!O:O,'indusa - Alt Trans'!$A:$A,'BIFUfE-electricity'!$A10,'indusa - Alt Trans'!$B:$B,$B$28)*10^12+SUMIFS('indusa - Alt Trans'!O:O,'indusa - Alt Trans'!$A:$A,'BIFUfE-electricity'!$A23,'indusa - Alt Trans'!$B:$B,$B$28)*10^12*'Misc. Finished Goods Split'!$C14</f>
        <v>182978272246859.59</v>
      </c>
      <c r="H10" s="16">
        <f>SUMIFS('indusa - Alt Trans'!P:P,'indusa - Alt Trans'!$A:$A,'BIFUfE-electricity'!$A10,'indusa - Alt Trans'!$B:$B,$B$28)*10^12+SUMIFS('indusa - Alt Trans'!P:P,'indusa - Alt Trans'!$A:$A,'BIFUfE-electricity'!$A23,'indusa - Alt Trans'!$B:$B,$B$28)*10^12*'Misc. Finished Goods Split'!$C14</f>
        <v>184368671257260.91</v>
      </c>
      <c r="I10" s="16">
        <f>SUMIFS('indusa - Alt Trans'!Q:Q,'indusa - Alt Trans'!$A:$A,'BIFUfE-electricity'!$A10,'indusa - Alt Trans'!$B:$B,$B$28)*10^12+SUMIFS('indusa - Alt Trans'!Q:Q,'indusa - Alt Trans'!$A:$A,'BIFUfE-electricity'!$A23,'indusa - Alt Trans'!$B:$B,$B$28)*10^12*'Misc. Finished Goods Split'!$C14</f>
        <v>185170916499632.19</v>
      </c>
      <c r="J10" s="16">
        <f>SUMIFS('indusa - Alt Trans'!R:R,'indusa - Alt Trans'!$A:$A,'BIFUfE-electricity'!$A10,'indusa - Alt Trans'!$B:$B,$B$28)*10^12+SUMIFS('indusa - Alt Trans'!R:R,'indusa - Alt Trans'!$A:$A,'BIFUfE-electricity'!$A23,'indusa - Alt Trans'!$B:$B,$B$28)*10^12*'Misc. Finished Goods Split'!$C14</f>
        <v>185734705258831.47</v>
      </c>
      <c r="K10" s="16">
        <f>SUMIFS('indusa - Alt Trans'!S:S,'indusa - Alt Trans'!$A:$A,'BIFUfE-electricity'!$A10,'indusa - Alt Trans'!$B:$B,$B$28)*10^12+SUMIFS('indusa - Alt Trans'!S:S,'indusa - Alt Trans'!$A:$A,'BIFUfE-electricity'!$A23,'indusa - Alt Trans'!$B:$B,$B$28)*10^12*'Misc. Finished Goods Split'!$C14</f>
        <v>185696781254808.75</v>
      </c>
      <c r="L10" s="16">
        <f>SUMIFS('indusa - Alt Trans'!T:T,'indusa - Alt Trans'!$A:$A,'BIFUfE-electricity'!$A10,'indusa - Alt Trans'!$B:$B,$B$28)*10^12+SUMIFS('indusa - Alt Trans'!T:T,'indusa - Alt Trans'!$A:$A,'BIFUfE-electricity'!$A23,'indusa - Alt Trans'!$B:$B,$B$28)*10^12*'Misc. Finished Goods Split'!$C14</f>
        <v>187063495921181.56</v>
      </c>
      <c r="M10" s="16">
        <f>SUMIFS('indusa - Alt Trans'!U:U,'indusa - Alt Trans'!$A:$A,'BIFUfE-electricity'!$A10,'indusa - Alt Trans'!$B:$B,$B$28)*10^12+SUMIFS('indusa - Alt Trans'!U:U,'indusa - Alt Trans'!$A:$A,'BIFUfE-electricity'!$A23,'indusa - Alt Trans'!$B:$B,$B$28)*10^12*'Misc. Finished Goods Split'!$C14</f>
        <v>186351764000369.31</v>
      </c>
      <c r="N10" s="16">
        <f>SUMIFS('indusa - Alt Trans'!V:V,'indusa - Alt Trans'!$A:$A,'BIFUfE-electricity'!$A10,'indusa - Alt Trans'!$B:$B,$B$28)*10^12+SUMIFS('indusa - Alt Trans'!V:V,'indusa - Alt Trans'!$A:$A,'BIFUfE-electricity'!$A23,'indusa - Alt Trans'!$B:$B,$B$28)*10^12*'Misc. Finished Goods Split'!$C14</f>
        <v>186893242051590.56</v>
      </c>
      <c r="O10" s="16">
        <f>SUMIFS('indusa - Alt Trans'!W:W,'indusa - Alt Trans'!$A:$A,'BIFUfE-electricity'!$A10,'indusa - Alt Trans'!$B:$B,$B$28)*10^12+SUMIFS('indusa - Alt Trans'!W:W,'indusa - Alt Trans'!$A:$A,'BIFUfE-electricity'!$A23,'indusa - Alt Trans'!$B:$B,$B$28)*10^12*'Misc. Finished Goods Split'!$C14</f>
        <v>186853667578034.66</v>
      </c>
      <c r="P10" s="16">
        <f>SUMIFS('indusa - Alt Trans'!X:X,'indusa - Alt Trans'!$A:$A,'BIFUfE-electricity'!$A10,'indusa - Alt Trans'!$B:$B,$B$28)*10^12+SUMIFS('indusa - Alt Trans'!X:X,'indusa - Alt Trans'!$A:$A,'BIFUfE-electricity'!$A23,'indusa - Alt Trans'!$B:$B,$B$28)*10^12*'Misc. Finished Goods Split'!$C14</f>
        <v>186989487801270.16</v>
      </c>
      <c r="Q10" s="16">
        <f>SUMIFS('indusa - Alt Trans'!Y:Y,'indusa - Alt Trans'!$A:$A,'BIFUfE-electricity'!$A10,'indusa - Alt Trans'!$B:$B,$B$28)*10^12+SUMIFS('indusa - Alt Trans'!Y:Y,'indusa - Alt Trans'!$A:$A,'BIFUfE-electricity'!$A23,'indusa - Alt Trans'!$B:$B,$B$28)*10^12*'Misc. Finished Goods Split'!$C14</f>
        <v>188797608836496.81</v>
      </c>
      <c r="R10" s="16">
        <f>SUMIFS('indusa - Alt Trans'!Z:Z,'indusa - Alt Trans'!$A:$A,'BIFUfE-electricity'!$A10,'indusa - Alt Trans'!$B:$B,$B$28)*10^12+SUMIFS('indusa - Alt Trans'!Z:Z,'indusa - Alt Trans'!$A:$A,'BIFUfE-electricity'!$A23,'indusa - Alt Trans'!$B:$B,$B$28)*10^12*'Misc. Finished Goods Split'!$C14</f>
        <v>189174884274137.09</v>
      </c>
      <c r="S10" s="16">
        <f>SUMIFS('indusa - Alt Trans'!AA:AA,'indusa - Alt Trans'!$A:$A,'BIFUfE-electricity'!$A10,'indusa - Alt Trans'!$B:$B,$B$28)*10^12+SUMIFS('indusa - Alt Trans'!AA:AA,'indusa - Alt Trans'!$A:$A,'BIFUfE-electricity'!$A23,'indusa - Alt Trans'!$B:$B,$B$28)*10^12*'Misc. Finished Goods Split'!$C14</f>
        <v>188873619239792.03</v>
      </c>
      <c r="T10" s="16">
        <f>SUMIFS('indusa - Alt Trans'!AB:AB,'indusa - Alt Trans'!$A:$A,'BIFUfE-electricity'!$A10,'indusa - Alt Trans'!$B:$B,$B$28)*10^12+SUMIFS('indusa - Alt Trans'!AB:AB,'indusa - Alt Trans'!$A:$A,'BIFUfE-electricity'!$A23,'indusa - Alt Trans'!$B:$B,$B$28)*10^12*'Misc. Finished Goods Split'!$C14</f>
        <v>188170035504632.78</v>
      </c>
      <c r="U10" s="16">
        <f>SUMIFS('indusa - Alt Trans'!AC:AC,'indusa - Alt Trans'!$A:$A,'BIFUfE-electricity'!$A10,'indusa - Alt Trans'!$B:$B,$B$28)*10^12+SUMIFS('indusa - Alt Trans'!AC:AC,'indusa - Alt Trans'!$A:$A,'BIFUfE-electricity'!$A23,'indusa - Alt Trans'!$B:$B,$B$28)*10^12*'Misc. Finished Goods Split'!$C14</f>
        <v>189520611754264.22</v>
      </c>
      <c r="V10" s="16">
        <f>SUMIFS('indusa - Alt Trans'!AD:AD,'indusa - Alt Trans'!$A:$A,'BIFUfE-electricity'!$A10,'indusa - Alt Trans'!$B:$B,$B$28)*10^12+SUMIFS('indusa - Alt Trans'!AD:AD,'indusa - Alt Trans'!$A:$A,'BIFUfE-electricity'!$A23,'indusa - Alt Trans'!$B:$B,$B$28)*10^12*'Misc. Finished Goods Split'!$C14</f>
        <v>189595178742292.34</v>
      </c>
      <c r="W10" s="16">
        <f>SUMIFS('indusa - Alt Trans'!AE:AE,'indusa - Alt Trans'!$A:$A,'BIFUfE-electricity'!$A10,'indusa - Alt Trans'!$B:$B,$B$28)*10^12+SUMIFS('indusa - Alt Trans'!AE:AE,'indusa - Alt Trans'!$A:$A,'BIFUfE-electricity'!$A23,'indusa - Alt Trans'!$B:$B,$B$28)*10^12*'Misc. Finished Goods Split'!$C14</f>
        <v>191186427029506.28</v>
      </c>
      <c r="X10" s="16">
        <f>SUMIFS('indusa - Alt Trans'!AF:AF,'indusa - Alt Trans'!$A:$A,'BIFUfE-electricity'!$A10,'indusa - Alt Trans'!$B:$B,$B$28)*10^12+SUMIFS('indusa - Alt Trans'!AF:AF,'indusa - Alt Trans'!$A:$A,'BIFUfE-electricity'!$A23,'indusa - Alt Trans'!$B:$B,$B$28)*10^12*'Misc. Finished Goods Split'!$C14</f>
        <v>191456985390314.69</v>
      </c>
      <c r="Y10" s="16">
        <f>SUMIFS('indusa - Alt Trans'!AG:AG,'indusa - Alt Trans'!$A:$A,'BIFUfE-electricity'!$A10,'indusa - Alt Trans'!$B:$B,$B$28)*10^12+SUMIFS('indusa - Alt Trans'!AG:AG,'indusa - Alt Trans'!$A:$A,'BIFUfE-electricity'!$A23,'indusa - Alt Trans'!$B:$B,$B$28)*10^12*'Misc. Finished Goods Split'!$C14</f>
        <v>192653119366370.91</v>
      </c>
      <c r="Z10" s="16">
        <f>SUMIFS('indusa - Alt Trans'!AH:AH,'indusa - Alt Trans'!$A:$A,'BIFUfE-electricity'!$A10,'indusa - Alt Trans'!$B:$B,$B$28)*10^12+SUMIFS('indusa - Alt Trans'!AH:AH,'indusa - Alt Trans'!$A:$A,'BIFUfE-electricity'!$A23,'indusa - Alt Trans'!$B:$B,$B$28)*10^12*'Misc. Finished Goods Split'!$C14</f>
        <v>193601117463220.16</v>
      </c>
      <c r="AA10" s="16">
        <f>SUMIFS('indusa - Alt Trans'!AI:AI,'indusa - Alt Trans'!$A:$A,'BIFUfE-electricity'!$A10,'indusa - Alt Trans'!$B:$B,$B$28)*10^12+SUMIFS('indusa - Alt Trans'!AI:AI,'indusa - Alt Trans'!$A:$A,'BIFUfE-electricity'!$A23,'indusa - Alt Trans'!$B:$B,$B$28)*10^12*'Misc. Finished Goods Split'!$C14</f>
        <v>193345862324861.97</v>
      </c>
      <c r="AB10" s="16">
        <f>SUMIFS('indusa - Alt Trans'!AJ:AJ,'indusa - Alt Trans'!$A:$A,'BIFUfE-electricity'!$A10,'indusa - Alt Trans'!$B:$B,$B$28)*10^12+SUMIFS('indusa - Alt Trans'!AJ:AJ,'indusa - Alt Trans'!$A:$A,'BIFUfE-electricity'!$A23,'indusa - Alt Trans'!$B:$B,$B$28)*10^12*'Misc. Finished Goods Split'!$C14</f>
        <v>195058557199260.97</v>
      </c>
    </row>
    <row r="11" spans="1:31" x14ac:dyDescent="0.25">
      <c r="A11" t="s">
        <v>100</v>
      </c>
      <c r="B11" s="16">
        <f>SUMIFS('indusa - Alt Trans'!J:J,'indusa - Alt Trans'!$A:$A,'BIFUfE-electricity'!$A11,'indusa - Alt Trans'!$B:$B,$B$28)*10^12</f>
        <v>500475000000000</v>
      </c>
      <c r="C11" s="16">
        <f>SUMIFS('indusa - Alt Trans'!K:K,'indusa - Alt Trans'!$A:$A,'BIFUfE-electricity'!$A11,'indusa - Alt Trans'!$B:$B,$B$28)*10^12</f>
        <v>509268000000000</v>
      </c>
      <c r="D11" s="16">
        <f>SUMIFS('indusa - Alt Trans'!L:L,'indusa - Alt Trans'!$A:$A,'BIFUfE-electricity'!$A11,'indusa - Alt Trans'!$B:$B,$B$28)*10^12</f>
        <v>504212999999999.94</v>
      </c>
      <c r="E11" s="16">
        <f>SUMIFS('indusa - Alt Trans'!M:M,'indusa - Alt Trans'!$A:$A,'BIFUfE-electricity'!$A11,'indusa - Alt Trans'!$B:$B,$B$28)*10^12</f>
        <v>503170000000000</v>
      </c>
      <c r="F11" s="16">
        <f>SUMIFS('indusa - Alt Trans'!N:N,'indusa - Alt Trans'!$A:$A,'BIFUfE-electricity'!$A11,'indusa - Alt Trans'!$B:$B,$B$28)*10^12</f>
        <v>498904000000000</v>
      </c>
      <c r="G11" s="16">
        <f>SUMIFS('indusa - Alt Trans'!O:O,'indusa - Alt Trans'!$A:$A,'BIFUfE-electricity'!$A11,'indusa - Alt Trans'!$B:$B,$B$28)*10^12</f>
        <v>498323999999999.94</v>
      </c>
      <c r="H11" s="16">
        <f>SUMIFS('indusa - Alt Trans'!P:P,'indusa - Alt Trans'!$A:$A,'BIFUfE-electricity'!$A11,'indusa - Alt Trans'!$B:$B,$B$28)*10^12</f>
        <v>514751000000000</v>
      </c>
      <c r="I11" s="16">
        <f>SUMIFS('indusa - Alt Trans'!Q:Q,'indusa - Alt Trans'!$A:$A,'BIFUfE-electricity'!$A11,'indusa - Alt Trans'!$B:$B,$B$28)*10^12</f>
        <v>540215000000000.06</v>
      </c>
      <c r="J11" s="16">
        <f>SUMIFS('indusa - Alt Trans'!R:R,'indusa - Alt Trans'!$A:$A,'BIFUfE-electricity'!$A11,'indusa - Alt Trans'!$B:$B,$B$28)*10^12</f>
        <v>578372000000000.13</v>
      </c>
      <c r="K11" s="16">
        <f>SUMIFS('indusa - Alt Trans'!S:S,'indusa - Alt Trans'!$A:$A,'BIFUfE-electricity'!$A11,'indusa - Alt Trans'!$B:$B,$B$28)*10^12</f>
        <v>628416000000000</v>
      </c>
      <c r="L11" s="16">
        <f>SUMIFS('indusa - Alt Trans'!T:T,'indusa - Alt Trans'!$A:$A,'BIFUfE-electricity'!$A11,'indusa - Alt Trans'!$B:$B,$B$28)*10^12</f>
        <v>688072000000000</v>
      </c>
      <c r="M11" s="16">
        <f>SUMIFS('indusa - Alt Trans'!U:U,'indusa - Alt Trans'!$A:$A,'BIFUfE-electricity'!$A11,'indusa - Alt Trans'!$B:$B,$B$28)*10^12</f>
        <v>783211000000000</v>
      </c>
      <c r="N11" s="16">
        <f>SUMIFS('indusa - Alt Trans'!V:V,'indusa - Alt Trans'!$A:$A,'BIFUfE-electricity'!$A11,'indusa - Alt Trans'!$B:$B,$B$28)*10^12</f>
        <v>840807000000000</v>
      </c>
      <c r="O11" s="16">
        <f>SUMIFS('indusa - Alt Trans'!W:W,'indusa - Alt Trans'!$A:$A,'BIFUfE-electricity'!$A11,'indusa - Alt Trans'!$B:$B,$B$28)*10^12</f>
        <v>881905000000000</v>
      </c>
      <c r="P11" s="16">
        <f>SUMIFS('indusa - Alt Trans'!X:X,'indusa - Alt Trans'!$A:$A,'BIFUfE-electricity'!$A11,'indusa - Alt Trans'!$B:$B,$B$28)*10^12</f>
        <v>917721000000000</v>
      </c>
      <c r="Q11" s="16">
        <f>SUMIFS('indusa - Alt Trans'!Y:Y,'indusa - Alt Trans'!$A:$A,'BIFUfE-electricity'!$A11,'indusa - Alt Trans'!$B:$B,$B$28)*10^12</f>
        <v>939555000000000</v>
      </c>
      <c r="R11" s="16">
        <f>SUMIFS('indusa - Alt Trans'!Z:Z,'indusa - Alt Trans'!$A:$A,'BIFUfE-electricity'!$A11,'indusa - Alt Trans'!$B:$B,$B$28)*10^12</f>
        <v>979275000000000</v>
      </c>
      <c r="S11" s="16">
        <f>SUMIFS('indusa - Alt Trans'!AA:AA,'indusa - Alt Trans'!$A:$A,'BIFUfE-electricity'!$A11,'indusa - Alt Trans'!$B:$B,$B$28)*10^12</f>
        <v>1006080000000000</v>
      </c>
      <c r="T11" s="16">
        <f>SUMIFS('indusa - Alt Trans'!AB:AB,'indusa - Alt Trans'!$A:$A,'BIFUfE-electricity'!$A11,'indusa - Alt Trans'!$B:$B,$B$28)*10^12</f>
        <v>1030488000000000</v>
      </c>
      <c r="U11" s="16">
        <f>SUMIFS('indusa - Alt Trans'!AC:AC,'indusa - Alt Trans'!$A:$A,'BIFUfE-electricity'!$A11,'indusa - Alt Trans'!$B:$B,$B$28)*10^12</f>
        <v>1048126000000000</v>
      </c>
      <c r="V11" s="16">
        <f>SUMIFS('indusa - Alt Trans'!AD:AD,'indusa - Alt Trans'!$A:$A,'BIFUfE-electricity'!$A11,'indusa - Alt Trans'!$B:$B,$B$28)*10^12</f>
        <v>1058729000000000</v>
      </c>
      <c r="W11" s="16">
        <f>SUMIFS('indusa - Alt Trans'!AE:AE,'indusa - Alt Trans'!$A:$A,'BIFUfE-electricity'!$A11,'indusa - Alt Trans'!$B:$B,$B$28)*10^12</f>
        <v>1067002999999999.9</v>
      </c>
      <c r="X11" s="16">
        <f>SUMIFS('indusa - Alt Trans'!AF:AF,'indusa - Alt Trans'!$A:$A,'BIFUfE-electricity'!$A11,'indusa - Alt Trans'!$B:$B,$B$28)*10^12</f>
        <v>1071398999999999.9</v>
      </c>
      <c r="Y11" s="16">
        <f>SUMIFS('indusa - Alt Trans'!AG:AG,'indusa - Alt Trans'!$A:$A,'BIFUfE-electricity'!$A11,'indusa - Alt Trans'!$B:$B,$B$28)*10^12</f>
        <v>1079498000000000</v>
      </c>
      <c r="Z11" s="16">
        <f>SUMIFS('indusa - Alt Trans'!AH:AH,'indusa - Alt Trans'!$A:$A,'BIFUfE-electricity'!$A11,'indusa - Alt Trans'!$B:$B,$B$28)*10^12</f>
        <v>1101413000000000</v>
      </c>
      <c r="AA11" s="16">
        <f>SUMIFS('indusa - Alt Trans'!AI:AI,'indusa - Alt Trans'!$A:$A,'BIFUfE-electricity'!$A11,'indusa - Alt Trans'!$B:$B,$B$28)*10^12</f>
        <v>1118265000000000.1</v>
      </c>
      <c r="AB11" s="16">
        <f>SUMIFS('indusa - Alt Trans'!AJ:AJ,'indusa - Alt Trans'!$A:$A,'BIFUfE-electricity'!$A11,'indusa - Alt Trans'!$B:$B,$B$28)*10^12</f>
        <v>1146421000000000</v>
      </c>
    </row>
    <row r="12" spans="1:31" x14ac:dyDescent="0.25">
      <c r="A12" t="s">
        <v>101</v>
      </c>
      <c r="B12" s="16">
        <f>SUMIFS('indusa - High Cost'!J:J,'indusa - High Cost'!$A:$A,'BIFUfE-electricity'!$A12,'indusa - High Cost'!$B:$B,$B$28)*10^12</f>
        <v>180966000000000</v>
      </c>
      <c r="C12" s="16">
        <f>SUMIFS('indusa - High Cost'!K:K,'indusa - High Cost'!$A:$A,'BIFUfE-electricity'!$A12,'indusa - High Cost'!$B:$B,$B$28)*10^12</f>
        <v>185113000000000</v>
      </c>
      <c r="D12" s="16">
        <f>SUMIFS('indusa - High Cost'!L:L,'indusa - High Cost'!$A:$A,'BIFUfE-electricity'!$A12,'indusa - High Cost'!$B:$B,$B$28)*10^12</f>
        <v>190603000000000</v>
      </c>
      <c r="E12" s="16">
        <f>SUMIFS('indusa - High Cost'!M:M,'indusa - High Cost'!$A:$A,'BIFUfE-electricity'!$A12,'indusa - High Cost'!$B:$B,$B$28)*10^12</f>
        <v>193868000000000</v>
      </c>
      <c r="F12" s="16">
        <f>SUMIFS('indusa - High Cost'!N:N,'indusa - High Cost'!$A:$A,'BIFUfE-electricity'!$A12,'indusa - High Cost'!$B:$B,$B$28)*10^12</f>
        <v>195384000000000</v>
      </c>
      <c r="G12" s="16">
        <f>SUMIFS('indusa - High Cost'!O:O,'indusa - High Cost'!$A:$A,'BIFUfE-electricity'!$A12,'indusa - High Cost'!$B:$B,$B$28)*10^12</f>
        <v>197879000000000</v>
      </c>
      <c r="H12" s="16">
        <f>SUMIFS('indusa - High Cost'!P:P,'indusa - High Cost'!$A:$A,'BIFUfE-electricity'!$A12,'indusa - High Cost'!$B:$B,$B$28)*10^12</f>
        <v>201393000000000</v>
      </c>
      <c r="I12" s="16">
        <f>SUMIFS('indusa - High Cost'!Q:Q,'indusa - High Cost'!$A:$A,'BIFUfE-electricity'!$A12,'indusa - High Cost'!$B:$B,$B$28)*10^12</f>
        <v>205291000000000</v>
      </c>
      <c r="J12" s="16">
        <f>SUMIFS('indusa - High Cost'!R:R,'indusa - High Cost'!$A:$A,'BIFUfE-electricity'!$A12,'indusa - High Cost'!$B:$B,$B$28)*10^12</f>
        <v>209987000000000</v>
      </c>
      <c r="K12" s="16">
        <f>SUMIFS('indusa - High Cost'!S:S,'indusa - High Cost'!$A:$A,'BIFUfE-electricity'!$A12,'indusa - High Cost'!$B:$B,$B$28)*10^12</f>
        <v>214633000000000</v>
      </c>
      <c r="L12" s="16">
        <f>SUMIFS('indusa - High Cost'!T:T,'indusa - High Cost'!$A:$A,'BIFUfE-electricity'!$A12,'indusa - High Cost'!$B:$B,$B$28)*10^12</f>
        <v>220489000000000</v>
      </c>
      <c r="M12" s="16">
        <f>SUMIFS('indusa - High Cost'!U:U,'indusa - High Cost'!$A:$A,'BIFUfE-electricity'!$A12,'indusa - High Cost'!$B:$B,$B$28)*10^12</f>
        <v>225493000000000</v>
      </c>
      <c r="N12" s="16">
        <f>SUMIFS('indusa - High Cost'!V:V,'indusa - High Cost'!$A:$A,'BIFUfE-electricity'!$A12,'indusa - High Cost'!$B:$B,$B$28)*10^12</f>
        <v>229424000000000</v>
      </c>
      <c r="O12" s="16">
        <f>SUMIFS('indusa - High Cost'!W:W,'indusa - High Cost'!$A:$A,'BIFUfE-electricity'!$A12,'indusa - High Cost'!$B:$B,$B$28)*10^12</f>
        <v>233383000000000</v>
      </c>
      <c r="P12" s="16">
        <f>SUMIFS('indusa - High Cost'!X:X,'indusa - High Cost'!$A:$A,'BIFUfE-electricity'!$A12,'indusa - High Cost'!$B:$B,$B$28)*10^12</f>
        <v>236426000000000</v>
      </c>
      <c r="Q12" s="16">
        <f>SUMIFS('indusa - High Cost'!Y:Y,'indusa - High Cost'!$A:$A,'BIFUfE-electricity'!$A12,'indusa - High Cost'!$B:$B,$B$28)*10^12</f>
        <v>239206000000000</v>
      </c>
      <c r="R12" s="16">
        <f>SUMIFS('indusa - High Cost'!Z:Z,'indusa - High Cost'!$A:$A,'BIFUfE-electricity'!$A12,'indusa - High Cost'!$B:$B,$B$28)*10^12</f>
        <v>242457000000000</v>
      </c>
      <c r="S12" s="16">
        <f>SUMIFS('indusa - High Cost'!AA:AA,'indusa - High Cost'!$A:$A,'BIFUfE-electricity'!$A12,'indusa - High Cost'!$B:$B,$B$28)*10^12</f>
        <v>245420000000000</v>
      </c>
      <c r="T12" s="16">
        <f>SUMIFS('indusa - High Cost'!AB:AB,'indusa - High Cost'!$A:$A,'BIFUfE-electricity'!$A12,'indusa - High Cost'!$B:$B,$B$28)*10^12</f>
        <v>248571000000000</v>
      </c>
      <c r="U12" s="16">
        <f>SUMIFS('indusa - High Cost'!AC:AC,'indusa - High Cost'!$A:$A,'BIFUfE-electricity'!$A12,'indusa - High Cost'!$B:$B,$B$28)*10^12</f>
        <v>251022000000000</v>
      </c>
      <c r="V12" s="16">
        <f>SUMIFS('indusa - High Cost'!AD:AD,'indusa - High Cost'!$A:$A,'BIFUfE-electricity'!$A12,'indusa - High Cost'!$B:$B,$B$28)*10^12</f>
        <v>253201000000000</v>
      </c>
      <c r="W12" s="16">
        <f>SUMIFS('indusa - High Cost'!AE:AE,'indusa - High Cost'!$A:$A,'BIFUfE-electricity'!$A12,'indusa - High Cost'!$B:$B,$B$28)*10^12</f>
        <v>254828000000000</v>
      </c>
      <c r="X12" s="16">
        <f>SUMIFS('indusa - High Cost'!AF:AF,'indusa - High Cost'!$A:$A,'BIFUfE-electricity'!$A12,'indusa - High Cost'!$B:$B,$B$28)*10^12</f>
        <v>256733000000000</v>
      </c>
      <c r="Y12" s="16">
        <f>SUMIFS('indusa - High Cost'!AG:AG,'indusa - High Cost'!$A:$A,'BIFUfE-electricity'!$A12,'indusa - High Cost'!$B:$B,$B$28)*10^12</f>
        <v>258623000000000</v>
      </c>
      <c r="Z12" s="16">
        <f>SUMIFS('indusa - High Cost'!AH:AH,'indusa - High Cost'!$A:$A,'BIFUfE-electricity'!$A12,'indusa - High Cost'!$B:$B,$B$28)*10^12</f>
        <v>260369000000000.03</v>
      </c>
      <c r="AA12" s="16">
        <f>SUMIFS('indusa - High Cost'!AI:AI,'indusa - High Cost'!$A:$A,'BIFUfE-electricity'!$A12,'indusa - High Cost'!$B:$B,$B$28)*10^12</f>
        <v>262406999999999.97</v>
      </c>
      <c r="AB12" s="16">
        <f>SUMIFS('indusa - High Cost'!AJ:AJ,'indusa - High Cost'!$A:$A,'BIFUfE-electricity'!$A12,'indusa - High Cost'!$B:$B,$B$28)*10^12</f>
        <v>264057000000000.03</v>
      </c>
    </row>
    <row r="13" spans="1:31" x14ac:dyDescent="0.25">
      <c r="A13" t="s">
        <v>102</v>
      </c>
      <c r="B13" s="16">
        <f>SUMIFS('indusa - High Cost'!J:J,'indusa - High Cost'!$A:$A,'BIFUfE-electricity'!$A13,'indusa - High Cost'!$B:$B,$B$28)*10^12</f>
        <v>56861000000000</v>
      </c>
      <c r="C13" s="16">
        <f>SUMIFS('indusa - High Cost'!K:K,'indusa - High Cost'!$A:$A,'BIFUfE-electricity'!$A13,'indusa - High Cost'!$B:$B,$B$28)*10^12</f>
        <v>55406000000000</v>
      </c>
      <c r="D13" s="16">
        <f>SUMIFS('indusa - High Cost'!L:L,'indusa - High Cost'!$A:$A,'BIFUfE-electricity'!$A13,'indusa - High Cost'!$B:$B,$B$28)*10^12</f>
        <v>53988000000000</v>
      </c>
      <c r="E13" s="16">
        <f>SUMIFS('indusa - High Cost'!M:M,'indusa - High Cost'!$A:$A,'BIFUfE-electricity'!$A13,'indusa - High Cost'!$B:$B,$B$28)*10^12</f>
        <v>52893000000000</v>
      </c>
      <c r="F13" s="16">
        <f>SUMIFS('indusa - High Cost'!N:N,'indusa - High Cost'!$A:$A,'BIFUfE-electricity'!$A13,'indusa - High Cost'!$B:$B,$B$28)*10^12</f>
        <v>52056000000000</v>
      </c>
      <c r="G13" s="16">
        <f>SUMIFS('indusa - High Cost'!O:O,'indusa - High Cost'!$A:$A,'BIFUfE-electricity'!$A13,'indusa - High Cost'!$B:$B,$B$28)*10^12</f>
        <v>51235000000000</v>
      </c>
      <c r="H13" s="16">
        <f>SUMIFS('indusa - High Cost'!P:P,'indusa - High Cost'!$A:$A,'BIFUfE-electricity'!$A13,'indusa - High Cost'!$B:$B,$B$28)*10^12</f>
        <v>50472000000000</v>
      </c>
      <c r="I13" s="16">
        <f>SUMIFS('indusa - High Cost'!Q:Q,'indusa - High Cost'!$A:$A,'BIFUfE-electricity'!$A13,'indusa - High Cost'!$B:$B,$B$28)*10^12</f>
        <v>49858000000000</v>
      </c>
      <c r="J13" s="16">
        <f>SUMIFS('indusa - High Cost'!R:R,'indusa - High Cost'!$A:$A,'BIFUfE-electricity'!$A13,'indusa - High Cost'!$B:$B,$B$28)*10^12</f>
        <v>49338000000000</v>
      </c>
      <c r="K13" s="16">
        <f>SUMIFS('indusa - High Cost'!S:S,'indusa - High Cost'!$A:$A,'BIFUfE-electricity'!$A13,'indusa - High Cost'!$B:$B,$B$28)*10^12</f>
        <v>48872000000000</v>
      </c>
      <c r="L13" s="16">
        <f>SUMIFS('indusa - High Cost'!T:T,'indusa - High Cost'!$A:$A,'BIFUfE-electricity'!$A13,'indusa - High Cost'!$B:$B,$B$28)*10^12</f>
        <v>48467000000000</v>
      </c>
      <c r="M13" s="16">
        <f>SUMIFS('indusa - High Cost'!U:U,'indusa - High Cost'!$A:$A,'BIFUfE-electricity'!$A13,'indusa - High Cost'!$B:$B,$B$28)*10^12</f>
        <v>48186000000000</v>
      </c>
      <c r="N13" s="16">
        <f>SUMIFS('indusa - High Cost'!V:V,'indusa - High Cost'!$A:$A,'BIFUfE-electricity'!$A13,'indusa - High Cost'!$B:$B,$B$28)*10^12</f>
        <v>47993000000000</v>
      </c>
      <c r="O13" s="16">
        <f>SUMIFS('indusa - High Cost'!W:W,'indusa - High Cost'!$A:$A,'BIFUfE-electricity'!$A13,'indusa - High Cost'!$B:$B,$B$28)*10^12</f>
        <v>47867000000000</v>
      </c>
      <c r="P13" s="16">
        <f>SUMIFS('indusa - High Cost'!X:X,'indusa - High Cost'!$A:$A,'BIFUfE-electricity'!$A13,'indusa - High Cost'!$B:$B,$B$28)*10^12</f>
        <v>47768000000000</v>
      </c>
      <c r="Q13" s="16">
        <f>SUMIFS('indusa - High Cost'!Y:Y,'indusa - High Cost'!$A:$A,'BIFUfE-electricity'!$A13,'indusa - High Cost'!$B:$B,$B$28)*10^12</f>
        <v>47721000000000</v>
      </c>
      <c r="R13" s="16">
        <f>SUMIFS('indusa - High Cost'!Z:Z,'indusa - High Cost'!$A:$A,'BIFUfE-electricity'!$A13,'indusa - High Cost'!$B:$B,$B$28)*10^12</f>
        <v>47642000000000</v>
      </c>
      <c r="S13" s="16">
        <f>SUMIFS('indusa - High Cost'!AA:AA,'indusa - High Cost'!$A:$A,'BIFUfE-electricity'!$A13,'indusa - High Cost'!$B:$B,$B$28)*10^12</f>
        <v>47566000000000</v>
      </c>
      <c r="T13" s="16">
        <f>SUMIFS('indusa - High Cost'!AB:AB,'indusa - High Cost'!$A:$A,'BIFUfE-electricity'!$A13,'indusa - High Cost'!$B:$B,$B$28)*10^12</f>
        <v>47463000000000</v>
      </c>
      <c r="U13" s="16">
        <f>SUMIFS('indusa - High Cost'!AC:AC,'indusa - High Cost'!$A:$A,'BIFUfE-electricity'!$A13,'indusa - High Cost'!$B:$B,$B$28)*10^12</f>
        <v>47357000000000</v>
      </c>
      <c r="V13" s="16">
        <f>SUMIFS('indusa - High Cost'!AD:AD,'indusa - High Cost'!$A:$A,'BIFUfE-electricity'!$A13,'indusa - High Cost'!$B:$B,$B$28)*10^12</f>
        <v>47211000000000</v>
      </c>
      <c r="W13" s="16">
        <f>SUMIFS('indusa - High Cost'!AE:AE,'indusa - High Cost'!$A:$A,'BIFUfE-electricity'!$A13,'indusa - High Cost'!$B:$B,$B$28)*10^12</f>
        <v>47038000000000</v>
      </c>
      <c r="X13" s="16">
        <f>SUMIFS('indusa - High Cost'!AF:AF,'indusa - High Cost'!$A:$A,'BIFUfE-electricity'!$A13,'indusa - High Cost'!$B:$B,$B$28)*10^12</f>
        <v>46848000000000</v>
      </c>
      <c r="Y13" s="16">
        <f>SUMIFS('indusa - High Cost'!AG:AG,'indusa - High Cost'!$A:$A,'BIFUfE-electricity'!$A13,'indusa - High Cost'!$B:$B,$B$28)*10^12</f>
        <v>46677000000000</v>
      </c>
      <c r="Z13" s="16">
        <f>SUMIFS('indusa - High Cost'!AH:AH,'indusa - High Cost'!$A:$A,'BIFUfE-electricity'!$A13,'indusa - High Cost'!$B:$B,$B$28)*10^12</f>
        <v>46530000000000</v>
      </c>
      <c r="AA13" s="16">
        <f>SUMIFS('indusa - High Cost'!AI:AI,'indusa - High Cost'!$A:$A,'BIFUfE-electricity'!$A13,'indusa - High Cost'!$B:$B,$B$28)*10^12</f>
        <v>46392000000000</v>
      </c>
      <c r="AB13" s="16">
        <f>SUMIFS('indusa - High Cost'!AJ:AJ,'indusa - High Cost'!$A:$A,'BIFUfE-electricity'!$A13,'indusa - High Cost'!$B:$B,$B$28)*10^12</f>
        <v>46251000000000</v>
      </c>
    </row>
    <row r="14" spans="1:31" x14ac:dyDescent="0.25">
      <c r="A14" t="s">
        <v>103</v>
      </c>
      <c r="B14" s="16">
        <f>SUMIFS('indusa - High Cost'!J:J,'indusa - High Cost'!$A:$A,'BIFUfE-electricity'!$A14,'indusa - High Cost'!$B:$B,$B$28)*10^12</f>
        <v>72829000000000</v>
      </c>
      <c r="C14" s="16">
        <f>SUMIFS('indusa - High Cost'!K:K,'indusa - High Cost'!$A:$A,'BIFUfE-electricity'!$A14,'indusa - High Cost'!$B:$B,$B$28)*10^12</f>
        <v>72963000000000</v>
      </c>
      <c r="D14" s="16">
        <f>SUMIFS('indusa - High Cost'!L:L,'indusa - High Cost'!$A:$A,'BIFUfE-electricity'!$A14,'indusa - High Cost'!$B:$B,$B$28)*10^12</f>
        <v>73061000000000</v>
      </c>
      <c r="E14" s="16">
        <f>SUMIFS('indusa - High Cost'!M:M,'indusa - High Cost'!$A:$A,'BIFUfE-electricity'!$A14,'indusa - High Cost'!$B:$B,$B$28)*10^12</f>
        <v>73540000000000</v>
      </c>
      <c r="F14" s="16">
        <f>SUMIFS('indusa - High Cost'!N:N,'indusa - High Cost'!$A:$A,'BIFUfE-electricity'!$A14,'indusa - High Cost'!$B:$B,$B$28)*10^12</f>
        <v>74152000000000</v>
      </c>
      <c r="G14" s="16">
        <f>SUMIFS('indusa - High Cost'!O:O,'indusa - High Cost'!$A:$A,'BIFUfE-electricity'!$A14,'indusa - High Cost'!$B:$B,$B$28)*10^12</f>
        <v>73866999999999.984</v>
      </c>
      <c r="H14" s="16">
        <f>SUMIFS('indusa - High Cost'!P:P,'indusa - High Cost'!$A:$A,'BIFUfE-electricity'!$A14,'indusa - High Cost'!$B:$B,$B$28)*10^12</f>
        <v>73991999999999.984</v>
      </c>
      <c r="I14" s="16">
        <f>SUMIFS('indusa - High Cost'!Q:Q,'indusa - High Cost'!$A:$A,'BIFUfE-electricity'!$A14,'indusa - High Cost'!$B:$B,$B$28)*10^12</f>
        <v>74435000000000</v>
      </c>
      <c r="J14" s="16">
        <f>SUMIFS('indusa - High Cost'!R:R,'indusa - High Cost'!$A:$A,'BIFUfE-electricity'!$A14,'indusa - High Cost'!$B:$B,$B$28)*10^12</f>
        <v>75043000000000</v>
      </c>
      <c r="K14" s="16">
        <f>SUMIFS('indusa - High Cost'!S:S,'indusa - High Cost'!$A:$A,'BIFUfE-electricity'!$A14,'indusa - High Cost'!$B:$B,$B$28)*10^12</f>
        <v>75542000000000</v>
      </c>
      <c r="L14" s="16">
        <f>SUMIFS('indusa - High Cost'!T:T,'indusa - High Cost'!$A:$A,'BIFUfE-electricity'!$A14,'indusa - High Cost'!$B:$B,$B$28)*10^12</f>
        <v>76052000000000</v>
      </c>
      <c r="M14" s="16">
        <f>SUMIFS('indusa - High Cost'!U:U,'indusa - High Cost'!$A:$A,'BIFUfE-electricity'!$A14,'indusa - High Cost'!$B:$B,$B$28)*10^12</f>
        <v>76622000000000</v>
      </c>
      <c r="N14" s="16">
        <f>SUMIFS('indusa - High Cost'!V:V,'indusa - High Cost'!$A:$A,'BIFUfE-electricity'!$A14,'indusa - High Cost'!$B:$B,$B$28)*10^12</f>
        <v>77183000000000</v>
      </c>
      <c r="O14" s="16">
        <f>SUMIFS('indusa - High Cost'!W:W,'indusa - High Cost'!$A:$A,'BIFUfE-electricity'!$A14,'indusa - High Cost'!$B:$B,$B$28)*10^12</f>
        <v>77695000000000</v>
      </c>
      <c r="P14" s="16">
        <f>SUMIFS('indusa - High Cost'!X:X,'indusa - High Cost'!$A:$A,'BIFUfE-electricity'!$A14,'indusa - High Cost'!$B:$B,$B$28)*10^12</f>
        <v>78155000000000</v>
      </c>
      <c r="Q14" s="16">
        <f>SUMIFS('indusa - High Cost'!Y:Y,'indusa - High Cost'!$A:$A,'BIFUfE-electricity'!$A14,'indusa - High Cost'!$B:$B,$B$28)*10^12</f>
        <v>78527000000000</v>
      </c>
      <c r="R14" s="16">
        <f>SUMIFS('indusa - High Cost'!Z:Z,'indusa - High Cost'!$A:$A,'BIFUfE-electricity'!$A14,'indusa - High Cost'!$B:$B,$B$28)*10^12</f>
        <v>78612000000000</v>
      </c>
      <c r="S14" s="16">
        <f>SUMIFS('indusa - High Cost'!AA:AA,'indusa - High Cost'!$A:$A,'BIFUfE-electricity'!$A14,'indusa - High Cost'!$B:$B,$B$28)*10^12</f>
        <v>78542000000000</v>
      </c>
      <c r="T14" s="16">
        <f>SUMIFS('indusa - High Cost'!AB:AB,'indusa - High Cost'!$A:$A,'BIFUfE-electricity'!$A14,'indusa - High Cost'!$B:$B,$B$28)*10^12</f>
        <v>78341000000000.016</v>
      </c>
      <c r="U14" s="16">
        <f>SUMIFS('indusa - High Cost'!AC:AC,'indusa - High Cost'!$A:$A,'BIFUfE-electricity'!$A14,'indusa - High Cost'!$B:$B,$B$28)*10^12</f>
        <v>77878000000000</v>
      </c>
      <c r="V14" s="16">
        <f>SUMIFS('indusa - High Cost'!AD:AD,'indusa - High Cost'!$A:$A,'BIFUfE-electricity'!$A14,'indusa - High Cost'!$B:$B,$B$28)*10^12</f>
        <v>77124000000000</v>
      </c>
      <c r="W14" s="16">
        <f>SUMIFS('indusa - High Cost'!AE:AE,'indusa - High Cost'!$A:$A,'BIFUfE-electricity'!$A14,'indusa - High Cost'!$B:$B,$B$28)*10^12</f>
        <v>76719000000000</v>
      </c>
      <c r="X14" s="16">
        <f>SUMIFS('indusa - High Cost'!AF:AF,'indusa - High Cost'!$A:$A,'BIFUfE-electricity'!$A14,'indusa - High Cost'!$B:$B,$B$28)*10^12</f>
        <v>76612000000000</v>
      </c>
      <c r="Y14" s="16">
        <f>SUMIFS('indusa - High Cost'!AG:AG,'indusa - High Cost'!$A:$A,'BIFUfE-electricity'!$A14,'indusa - High Cost'!$B:$B,$B$28)*10^12</f>
        <v>76580000000000</v>
      </c>
      <c r="Z14" s="16">
        <f>SUMIFS('indusa - High Cost'!AH:AH,'indusa - High Cost'!$A:$A,'BIFUfE-electricity'!$A14,'indusa - High Cost'!$B:$B,$B$28)*10^12</f>
        <v>76677000000000</v>
      </c>
      <c r="AA14" s="16">
        <f>SUMIFS('indusa - High Cost'!AI:AI,'indusa - High Cost'!$A:$A,'BIFUfE-electricity'!$A14,'indusa - High Cost'!$B:$B,$B$28)*10^12</f>
        <v>76884999999999.984</v>
      </c>
      <c r="AB14" s="16">
        <f>SUMIFS('indusa - High Cost'!AJ:AJ,'indusa - High Cost'!$A:$A,'BIFUfE-electricity'!$A14,'indusa - High Cost'!$B:$B,$B$28)*10^12</f>
        <v>77204000000000</v>
      </c>
    </row>
    <row r="15" spans="1:31" x14ac:dyDescent="0.25">
      <c r="A15" t="s">
        <v>104</v>
      </c>
      <c r="B15" s="193">
        <f>SUMIFS('indusa - High Cost'!J:J,'indusa - High Cost'!$A:$A,'BIFUfE-electricity'!$A15,'indusa - High Cost'!$B:$B,$B$28)*10^12+SUMIFS('indusa - High Cost'!J:J,'indusa - High Cost'!$A:$A,"Primary Metals",'indusa - High Cost'!$B:$B,$B$28)*10^12*'Foundries Split'!$C18</f>
        <v>224108569703018</v>
      </c>
      <c r="C15" s="193">
        <f>SUMIFS('indusa - High Cost'!K:K,'indusa - High Cost'!$A:$A,'BIFUfE-electricity'!$A15,'indusa - High Cost'!$B:$B,$B$28)*10^12+SUMIFS('indusa - High Cost'!K:K,'indusa - High Cost'!$A:$A,"Primary Metals",'indusa - High Cost'!$B:$B,$B$28)*10^12*'Foundries Split'!$C18</f>
        <v>229244741697924.91</v>
      </c>
      <c r="D15" s="193">
        <f>SUMIFS('indusa - High Cost'!L:L,'indusa - High Cost'!$A:$A,'BIFUfE-electricity'!$A15,'indusa - High Cost'!$B:$B,$B$28)*10^12+SUMIFS('indusa - High Cost'!L:L,'indusa - High Cost'!$A:$A,"Primary Metals",'indusa - High Cost'!$B:$B,$B$28)*10^12*'Foundries Split'!$C18</f>
        <v>238406868715372.19</v>
      </c>
      <c r="E15" s="193">
        <f>SUMIFS('indusa - High Cost'!M:M,'indusa - High Cost'!$A:$A,'BIFUfE-electricity'!$A15,'indusa - High Cost'!$B:$B,$B$28)*10^12+SUMIFS('indusa - High Cost'!M:M,'indusa - High Cost'!$A:$A,"Primary Metals",'indusa - High Cost'!$B:$B,$B$28)*10^12*'Foundries Split'!$C18</f>
        <v>239642115902130.16</v>
      </c>
      <c r="F15" s="193">
        <f>SUMIFS('indusa - High Cost'!N:N,'indusa - High Cost'!$A:$A,'BIFUfE-electricity'!$A15,'indusa - High Cost'!$B:$B,$B$28)*10^12+SUMIFS('indusa - High Cost'!N:N,'indusa - High Cost'!$A:$A,"Primary Metals",'indusa - High Cost'!$B:$B,$B$28)*10^12*'Foundries Split'!$C18</f>
        <v>237639635603427.5</v>
      </c>
      <c r="G15" s="193">
        <f>SUMIFS('indusa - High Cost'!O:O,'indusa - High Cost'!$A:$A,'BIFUfE-electricity'!$A15,'indusa - High Cost'!$B:$B,$B$28)*10^12+SUMIFS('indusa - High Cost'!O:O,'indusa - High Cost'!$A:$A,"Primary Metals",'indusa - High Cost'!$B:$B,$B$28)*10^12*'Foundries Split'!$C18</f>
        <v>236676207715337.75</v>
      </c>
      <c r="H15" s="193">
        <f>SUMIFS('indusa - High Cost'!P:P,'indusa - High Cost'!$A:$A,'BIFUfE-electricity'!$A15,'indusa - High Cost'!$B:$B,$B$28)*10^12+SUMIFS('indusa - High Cost'!P:P,'indusa - High Cost'!$A:$A,"Primary Metals",'indusa - High Cost'!$B:$B,$B$28)*10^12*'Foundries Split'!$C18</f>
        <v>238883888950067.09</v>
      </c>
      <c r="I15" s="193">
        <f>SUMIFS('indusa - High Cost'!Q:Q,'indusa - High Cost'!$A:$A,'BIFUfE-electricity'!$A15,'indusa - High Cost'!$B:$B,$B$28)*10^12+SUMIFS('indusa - High Cost'!Q:Q,'indusa - High Cost'!$A:$A,"Primary Metals",'indusa - High Cost'!$B:$B,$B$28)*10^12*'Foundries Split'!$C18</f>
        <v>242249416669534.41</v>
      </c>
      <c r="J15" s="193">
        <f>SUMIFS('indusa - High Cost'!R:R,'indusa - High Cost'!$A:$A,'BIFUfE-electricity'!$A15,'indusa - High Cost'!$B:$B,$B$28)*10^12+SUMIFS('indusa - High Cost'!R:R,'indusa - High Cost'!$A:$A,"Primary Metals",'indusa - High Cost'!$B:$B,$B$28)*10^12*'Foundries Split'!$C18</f>
        <v>245910388898448</v>
      </c>
      <c r="K15" s="193">
        <f>SUMIFS('indusa - High Cost'!S:S,'indusa - High Cost'!$A:$A,'BIFUfE-electricity'!$A15,'indusa - High Cost'!$B:$B,$B$28)*10^12+SUMIFS('indusa - High Cost'!S:S,'indusa - High Cost'!$A:$A,"Primary Metals",'indusa - High Cost'!$B:$B,$B$28)*10^12*'Foundries Split'!$C18</f>
        <v>245874433875907.63</v>
      </c>
      <c r="L15" s="193">
        <f>SUMIFS('indusa - High Cost'!T:T,'indusa - High Cost'!$A:$A,'BIFUfE-electricity'!$A15,'indusa - High Cost'!$B:$B,$B$28)*10^12+SUMIFS('indusa - High Cost'!T:T,'indusa - High Cost'!$A:$A,"Primary Metals",'indusa - High Cost'!$B:$B,$B$28)*10^12*'Foundries Split'!$C18</f>
        <v>248845456657145.81</v>
      </c>
      <c r="M15" s="193">
        <f>SUMIFS('indusa - High Cost'!U:U,'indusa - High Cost'!$A:$A,'BIFUfE-electricity'!$A15,'indusa - High Cost'!$B:$B,$B$28)*10^12+SUMIFS('indusa - High Cost'!U:U,'indusa - High Cost'!$A:$A,"Primary Metals",'indusa - High Cost'!$B:$B,$B$28)*10^12*'Foundries Split'!$C18</f>
        <v>251499507794487.06</v>
      </c>
      <c r="N15" s="193">
        <f>SUMIFS('indusa - High Cost'!V:V,'indusa - High Cost'!$A:$A,'BIFUfE-electricity'!$A15,'indusa - High Cost'!$B:$B,$B$28)*10^12+SUMIFS('indusa - High Cost'!V:V,'indusa - High Cost'!$A:$A,"Primary Metals",'indusa - High Cost'!$B:$B,$B$28)*10^12*'Foundries Split'!$C18</f>
        <v>253702237723252.69</v>
      </c>
      <c r="O15" s="193">
        <f>SUMIFS('indusa - High Cost'!W:W,'indusa - High Cost'!$A:$A,'BIFUfE-electricity'!$A15,'indusa - High Cost'!$B:$B,$B$28)*10^12+SUMIFS('indusa - High Cost'!W:W,'indusa - High Cost'!$A:$A,"Primary Metals",'indusa - High Cost'!$B:$B,$B$28)*10^12*'Foundries Split'!$C18</f>
        <v>258218981830069.88</v>
      </c>
      <c r="P15" s="193">
        <f>SUMIFS('indusa - High Cost'!X:X,'indusa - High Cost'!$A:$A,'BIFUfE-electricity'!$A15,'indusa - High Cost'!$B:$B,$B$28)*10^12+SUMIFS('indusa - High Cost'!X:X,'indusa - High Cost'!$A:$A,"Primary Metals",'indusa - High Cost'!$B:$B,$B$28)*10^12*'Foundries Split'!$C18</f>
        <v>261896346157816.84</v>
      </c>
      <c r="Q15" s="193">
        <f>SUMIFS('indusa - High Cost'!Y:Y,'indusa - High Cost'!$A:$A,'BIFUfE-electricity'!$A15,'indusa - High Cost'!$B:$B,$B$28)*10^12+SUMIFS('indusa - High Cost'!Y:Y,'indusa - High Cost'!$A:$A,"Primary Metals",'indusa - High Cost'!$B:$B,$B$28)*10^12*'Foundries Split'!$C18</f>
        <v>265491936749371.97</v>
      </c>
      <c r="R15" s="193">
        <f>SUMIFS('indusa - High Cost'!Z:Z,'indusa - High Cost'!$A:$A,'BIFUfE-electricity'!$A15,'indusa - High Cost'!$B:$B,$B$28)*10^12+SUMIFS('indusa - High Cost'!Z:Z,'indusa - High Cost'!$A:$A,"Primary Metals",'indusa - High Cost'!$B:$B,$B$28)*10^12*'Foundries Split'!$C18</f>
        <v>271097030420867.88</v>
      </c>
      <c r="S15" s="193">
        <f>SUMIFS('indusa - High Cost'!AA:AA,'indusa - High Cost'!$A:$A,'BIFUfE-electricity'!$A15,'indusa - High Cost'!$B:$B,$B$28)*10^12+SUMIFS('indusa - High Cost'!AA:AA,'indusa - High Cost'!$A:$A,"Primary Metals",'indusa - High Cost'!$B:$B,$B$28)*10^12*'Foundries Split'!$C18</f>
        <v>274805445300939.47</v>
      </c>
      <c r="T15" s="193">
        <f>SUMIFS('indusa - High Cost'!AB:AB,'indusa - High Cost'!$A:$A,'BIFUfE-electricity'!$A15,'indusa - High Cost'!$B:$B,$B$28)*10^12+SUMIFS('indusa - High Cost'!AB:AB,'indusa - High Cost'!$A:$A,"Primary Metals",'indusa - High Cost'!$B:$B,$B$28)*10^12*'Foundries Split'!$C18</f>
        <v>277642415671564.78</v>
      </c>
      <c r="U15" s="193">
        <f>SUMIFS('indusa - High Cost'!AC:AC,'indusa - High Cost'!$A:$A,'BIFUfE-electricity'!$A15,'indusa - High Cost'!$B:$B,$B$28)*10^12+SUMIFS('indusa - High Cost'!AC:AC,'indusa - High Cost'!$A:$A,"Primary Metals",'indusa - High Cost'!$B:$B,$B$28)*10^12*'Foundries Split'!$C18</f>
        <v>282127743625038.69</v>
      </c>
      <c r="V15" s="193">
        <f>SUMIFS('indusa - High Cost'!AD:AD,'indusa - High Cost'!$A:$A,'BIFUfE-electricity'!$A15,'indusa - High Cost'!$B:$B,$B$28)*10^12+SUMIFS('indusa - High Cost'!AD:AD,'indusa - High Cost'!$A:$A,"Primary Metals",'indusa - High Cost'!$B:$B,$B$28)*10^12*'Foundries Split'!$C18</f>
        <v>285691918063250.63</v>
      </c>
      <c r="W15" s="193">
        <f>SUMIFS('indusa - High Cost'!AE:AE,'indusa - High Cost'!$A:$A,'BIFUfE-electricity'!$A15,'indusa - High Cost'!$B:$B,$B$28)*10^12+SUMIFS('indusa - High Cost'!AE:AE,'indusa - High Cost'!$A:$A,"Primary Metals",'indusa - High Cost'!$B:$B,$B$28)*10^12*'Foundries Split'!$C18</f>
        <v>288045938986200.5</v>
      </c>
      <c r="X15" s="193">
        <f>SUMIFS('indusa - High Cost'!AF:AF,'indusa - High Cost'!$A:$A,'BIFUfE-electricity'!$A15,'indusa - High Cost'!$B:$B,$B$28)*10^12+SUMIFS('indusa - High Cost'!AF:AF,'indusa - High Cost'!$A:$A,"Primary Metals",'indusa - High Cost'!$B:$B,$B$28)*10^12*'Foundries Split'!$C18</f>
        <v>289705733645342.25</v>
      </c>
      <c r="Y15" s="193">
        <f>SUMIFS('indusa - High Cost'!AG:AG,'indusa - High Cost'!$A:$A,'BIFUfE-electricity'!$A15,'indusa - High Cost'!$B:$B,$B$28)*10^12+SUMIFS('indusa - High Cost'!AG:AG,'indusa - High Cost'!$A:$A,"Primary Metals",'indusa - High Cost'!$B:$B,$B$28)*10^12*'Foundries Split'!$C18</f>
        <v>292662754568292.13</v>
      </c>
      <c r="Z15" s="193">
        <f>SUMIFS('indusa - High Cost'!AH:AH,'indusa - High Cost'!$A:$A,'BIFUfE-electricity'!$A15,'indusa - High Cost'!$B:$B,$B$28)*10^12+SUMIFS('indusa - High Cost'!AH:AH,'indusa - High Cost'!$A:$A,"Primary Metals",'indusa - High Cost'!$B:$B,$B$28)*10^12*'Foundries Split'!$C18</f>
        <v>294132476478887.81</v>
      </c>
      <c r="AA15" s="193">
        <f>SUMIFS('indusa - High Cost'!AI:AI,'indusa - High Cost'!$A:$A,'BIFUfE-electricity'!$A15,'indusa - High Cost'!$B:$B,$B$28)*10^12+SUMIFS('indusa - High Cost'!AI:AI,'indusa - High Cost'!$A:$A,"Primary Metals",'indusa - High Cost'!$B:$B,$B$28)*10^12*'Foundries Split'!$C18</f>
        <v>294944994321896.81</v>
      </c>
      <c r="AB15" s="193">
        <f>SUMIFS('indusa - High Cost'!AJ:AJ,'indusa - High Cost'!$A:$A,'BIFUfE-electricity'!$A15,'indusa - High Cost'!$B:$B,$B$28)*10^12+SUMIFS('indusa - High Cost'!AJ:AJ,'indusa - High Cost'!$A:$A,"Primary Metals",'indusa - High Cost'!$B:$B,$B$28)*10^12*'Foundries Split'!$C18</f>
        <v>295753403042086.81</v>
      </c>
      <c r="AC15" s="16"/>
    </row>
    <row r="16" spans="1:31" x14ac:dyDescent="0.25">
      <c r="A16" t="s">
        <v>105</v>
      </c>
      <c r="B16" s="193">
        <f>SUMIFS('indusa - High Cost'!J:J,'indusa - High Cost'!$A:$A,'BIFUfE-electricity'!$A16,'indusa - High Cost'!$B:$B,$B$28)*10^12+SUMIFS('indusa - High Cost'!J:J,'indusa - High Cost'!$A:$A,"Primary Metals",'indusa - High Cost'!$B:$B,$B$28)*10^12*'Foundries Split'!$C19</f>
        <v>122908430296982</v>
      </c>
      <c r="C16" s="193">
        <f>SUMIFS('indusa - High Cost'!K:K,'indusa - High Cost'!$A:$A,'BIFUfE-electricity'!$A16,'indusa - High Cost'!$B:$B,$B$28)*10^12+SUMIFS('indusa - High Cost'!K:K,'indusa - High Cost'!$A:$A,"Primary Metals",'indusa - High Cost'!$B:$B,$B$28)*10^12*'Foundries Split'!$C19</f>
        <v>121830258302075.09</v>
      </c>
      <c r="D16" s="193">
        <f>SUMIFS('indusa - High Cost'!L:L,'indusa - High Cost'!$A:$A,'BIFUfE-electricity'!$A16,'indusa - High Cost'!$B:$B,$B$28)*10^12+SUMIFS('indusa - High Cost'!L:L,'indusa - High Cost'!$A:$A,"Primary Metals",'indusa - High Cost'!$B:$B,$B$28)*10^12*'Foundries Split'!$C19</f>
        <v>120439131284627.83</v>
      </c>
      <c r="E16" s="193">
        <f>SUMIFS('indusa - High Cost'!M:M,'indusa - High Cost'!$A:$A,'BIFUfE-electricity'!$A16,'indusa - High Cost'!$B:$B,$B$28)*10^12+SUMIFS('indusa - High Cost'!M:M,'indusa - High Cost'!$A:$A,"Primary Metals",'indusa - High Cost'!$B:$B,$B$28)*10^12*'Foundries Split'!$C19</f>
        <v>120845884097869.84</v>
      </c>
      <c r="F16" s="193">
        <f>SUMIFS('indusa - High Cost'!N:N,'indusa - High Cost'!$A:$A,'BIFUfE-electricity'!$A16,'indusa - High Cost'!$B:$B,$B$28)*10^12+SUMIFS('indusa - High Cost'!N:N,'indusa - High Cost'!$A:$A,"Primary Metals",'indusa - High Cost'!$B:$B,$B$28)*10^12*'Foundries Split'!$C19</f>
        <v>121472364396572.5</v>
      </c>
      <c r="G16" s="193">
        <f>SUMIFS('indusa - High Cost'!O:O,'indusa - High Cost'!$A:$A,'BIFUfE-electricity'!$A16,'indusa - High Cost'!$B:$B,$B$28)*10^12+SUMIFS('indusa - High Cost'!O:O,'indusa - High Cost'!$A:$A,"Primary Metals",'indusa - High Cost'!$B:$B,$B$28)*10^12*'Foundries Split'!$C19</f>
        <v>122397792284662.25</v>
      </c>
      <c r="H16" s="193">
        <f>SUMIFS('indusa - High Cost'!P:P,'indusa - High Cost'!$A:$A,'BIFUfE-electricity'!$A16,'indusa - High Cost'!$B:$B,$B$28)*10^12+SUMIFS('indusa - High Cost'!P:P,'indusa - High Cost'!$A:$A,"Primary Metals",'indusa - High Cost'!$B:$B,$B$28)*10^12*'Foundries Split'!$C19</f>
        <v>123281111049932.91</v>
      </c>
      <c r="I16" s="193">
        <f>SUMIFS('indusa - High Cost'!Q:Q,'indusa - High Cost'!$A:$A,'BIFUfE-electricity'!$A16,'indusa - High Cost'!$B:$B,$B$28)*10^12+SUMIFS('indusa - High Cost'!Q:Q,'indusa - High Cost'!$A:$A,"Primary Metals",'indusa - High Cost'!$B:$B,$B$28)*10^12*'Foundries Split'!$C19</f>
        <v>124364583330465.59</v>
      </c>
      <c r="J16" s="193">
        <f>SUMIFS('indusa - High Cost'!R:R,'indusa - High Cost'!$A:$A,'BIFUfE-electricity'!$A16,'indusa - High Cost'!$B:$B,$B$28)*10^12+SUMIFS('indusa - High Cost'!R:R,'indusa - High Cost'!$A:$A,"Primary Metals",'indusa - High Cost'!$B:$B,$B$28)*10^12*'Foundries Split'!$C19</f>
        <v>125683611101552.03</v>
      </c>
      <c r="K16" s="193">
        <f>SUMIFS('indusa - High Cost'!S:S,'indusa - High Cost'!$A:$A,'BIFUfE-electricity'!$A16,'indusa - High Cost'!$B:$B,$B$28)*10^12+SUMIFS('indusa - High Cost'!S:S,'indusa - High Cost'!$A:$A,"Primary Metals",'indusa - High Cost'!$B:$B,$B$28)*10^12*'Foundries Split'!$C19</f>
        <v>126977566124092.38</v>
      </c>
      <c r="L16" s="193">
        <f>SUMIFS('indusa - High Cost'!T:T,'indusa - High Cost'!$A:$A,'BIFUfE-electricity'!$A16,'indusa - High Cost'!$B:$B,$B$28)*10^12+SUMIFS('indusa - High Cost'!T:T,'indusa - High Cost'!$A:$A,"Primary Metals",'indusa - High Cost'!$B:$B,$B$28)*10^12*'Foundries Split'!$C19</f>
        <v>128270543342854.2</v>
      </c>
      <c r="M16" s="193">
        <f>SUMIFS('indusa - High Cost'!U:U,'indusa - High Cost'!$A:$A,'BIFUfE-electricity'!$A16,'indusa - High Cost'!$B:$B,$B$28)*10^12+SUMIFS('indusa - High Cost'!U:U,'indusa - High Cost'!$A:$A,"Primary Metals",'indusa - High Cost'!$B:$B,$B$28)*10^12*'Foundries Split'!$C19</f>
        <v>129662492205512.92</v>
      </c>
      <c r="N16" s="193">
        <f>SUMIFS('indusa - High Cost'!V:V,'indusa - High Cost'!$A:$A,'BIFUfE-electricity'!$A16,'indusa - High Cost'!$B:$B,$B$28)*10^12+SUMIFS('indusa - High Cost'!V:V,'indusa - High Cost'!$A:$A,"Primary Metals",'indusa - High Cost'!$B:$B,$B$28)*10^12*'Foundries Split'!$C19</f>
        <v>131170762276747.31</v>
      </c>
      <c r="O16" s="193">
        <f>SUMIFS('indusa - High Cost'!W:W,'indusa - High Cost'!$A:$A,'BIFUfE-electricity'!$A16,'indusa - High Cost'!$B:$B,$B$28)*10^12+SUMIFS('indusa - High Cost'!W:W,'indusa - High Cost'!$A:$A,"Primary Metals",'indusa - High Cost'!$B:$B,$B$28)*10^12*'Foundries Split'!$C19</f>
        <v>132244018169930.13</v>
      </c>
      <c r="P16" s="193">
        <f>SUMIFS('indusa - High Cost'!X:X,'indusa - High Cost'!$A:$A,'BIFUfE-electricity'!$A16,'indusa - High Cost'!$B:$B,$B$28)*10^12+SUMIFS('indusa - High Cost'!X:X,'indusa - High Cost'!$A:$A,"Primary Metals",'indusa - High Cost'!$B:$B,$B$28)*10^12*'Foundries Split'!$C19</f>
        <v>132765653842183.14</v>
      </c>
      <c r="Q16" s="193">
        <f>SUMIFS('indusa - High Cost'!Y:Y,'indusa - High Cost'!$A:$A,'BIFUfE-electricity'!$A16,'indusa - High Cost'!$B:$B,$B$28)*10^12+SUMIFS('indusa - High Cost'!Y:Y,'indusa - High Cost'!$A:$A,"Primary Metals",'indusa - High Cost'!$B:$B,$B$28)*10^12*'Foundries Split'!$C19</f>
        <v>133225063250628.03</v>
      </c>
      <c r="R16" s="193">
        <f>SUMIFS('indusa - High Cost'!Z:Z,'indusa - High Cost'!$A:$A,'BIFUfE-electricity'!$A16,'indusa - High Cost'!$B:$B,$B$28)*10^12+SUMIFS('indusa - High Cost'!Z:Z,'indusa - High Cost'!$A:$A,"Primary Metals",'indusa - High Cost'!$B:$B,$B$28)*10^12*'Foundries Split'!$C19</f>
        <v>133681969579132.11</v>
      </c>
      <c r="S16" s="193">
        <f>SUMIFS('indusa - High Cost'!AA:AA,'indusa - High Cost'!$A:$A,'BIFUfE-electricity'!$A16,'indusa - High Cost'!$B:$B,$B$28)*10^12+SUMIFS('indusa - High Cost'!AA:AA,'indusa - High Cost'!$A:$A,"Primary Metals",'indusa - High Cost'!$B:$B,$B$28)*10^12*'Foundries Split'!$C19</f>
        <v>134148554699060.53</v>
      </c>
      <c r="T16" s="193">
        <f>SUMIFS('indusa - High Cost'!AB:AB,'indusa - High Cost'!$A:$A,'BIFUfE-electricity'!$A16,'indusa - High Cost'!$B:$B,$B$28)*10^12+SUMIFS('indusa - High Cost'!AB:AB,'indusa - High Cost'!$A:$A,"Primary Metals",'indusa - High Cost'!$B:$B,$B$28)*10^12*'Foundries Split'!$C19</f>
        <v>134537584328435.25</v>
      </c>
      <c r="U16" s="193">
        <f>SUMIFS('indusa - High Cost'!AC:AC,'indusa - High Cost'!$A:$A,'BIFUfE-electricity'!$A16,'indusa - High Cost'!$B:$B,$B$28)*10^12+SUMIFS('indusa - High Cost'!AC:AC,'indusa - High Cost'!$A:$A,"Primary Metals",'indusa - High Cost'!$B:$B,$B$28)*10^12*'Foundries Split'!$C19</f>
        <v>134895256374961.3</v>
      </c>
      <c r="V16" s="193">
        <f>SUMIFS('indusa - High Cost'!AD:AD,'indusa - High Cost'!$A:$A,'BIFUfE-electricity'!$A16,'indusa - High Cost'!$B:$B,$B$28)*10^12+SUMIFS('indusa - High Cost'!AD:AD,'indusa - High Cost'!$A:$A,"Primary Metals",'indusa - High Cost'!$B:$B,$B$28)*10^12*'Foundries Split'!$C19</f>
        <v>135212081936749.38</v>
      </c>
      <c r="W16" s="193">
        <f>SUMIFS('indusa - High Cost'!AE:AE,'indusa - High Cost'!$A:$A,'BIFUfE-electricity'!$A16,'indusa - High Cost'!$B:$B,$B$28)*10^12+SUMIFS('indusa - High Cost'!AE:AE,'indusa - High Cost'!$A:$A,"Primary Metals",'indusa - High Cost'!$B:$B,$B$28)*10^12*'Foundries Split'!$C19</f>
        <v>135427061013799.52</v>
      </c>
      <c r="X16" s="193">
        <f>SUMIFS('indusa - High Cost'!AF:AF,'indusa - High Cost'!$A:$A,'BIFUfE-electricity'!$A16,'indusa - High Cost'!$B:$B,$B$28)*10^12+SUMIFS('indusa - High Cost'!AF:AF,'indusa - High Cost'!$A:$A,"Primary Metals",'indusa - High Cost'!$B:$B,$B$28)*10^12*'Foundries Split'!$C19</f>
        <v>135495266354657.77</v>
      </c>
      <c r="Y16" s="193">
        <f>SUMIFS('indusa - High Cost'!AG:AG,'indusa - High Cost'!$A:$A,'BIFUfE-electricity'!$A16,'indusa - High Cost'!$B:$B,$B$28)*10^12+SUMIFS('indusa - High Cost'!AG:AG,'indusa - High Cost'!$A:$A,"Primary Metals",'indusa - High Cost'!$B:$B,$B$28)*10^12*'Foundries Split'!$C19</f>
        <v>135501245431707.91</v>
      </c>
      <c r="Z16" s="193">
        <f>SUMIFS('indusa - High Cost'!AH:AH,'indusa - High Cost'!$A:$A,'BIFUfE-electricity'!$A16,'indusa - High Cost'!$B:$B,$B$28)*10^12+SUMIFS('indusa - High Cost'!AH:AH,'indusa - High Cost'!$A:$A,"Primary Metals",'indusa - High Cost'!$B:$B,$B$28)*10^12*'Foundries Split'!$C19</f>
        <v>135470523521112.22</v>
      </c>
      <c r="AA16" s="193">
        <f>SUMIFS('indusa - High Cost'!AI:AI,'indusa - High Cost'!$A:$A,'BIFUfE-electricity'!$A16,'indusa - High Cost'!$B:$B,$B$28)*10^12+SUMIFS('indusa - High Cost'!AI:AI,'indusa - High Cost'!$A:$A,"Primary Metals",'indusa - High Cost'!$B:$B,$B$28)*10^12*'Foundries Split'!$C19</f>
        <v>135372005678103.16</v>
      </c>
      <c r="AB16" s="193">
        <f>SUMIFS('indusa - High Cost'!AJ:AJ,'indusa - High Cost'!$A:$A,'BIFUfE-electricity'!$A16,'indusa - High Cost'!$B:$B,$B$28)*10^12+SUMIFS('indusa - High Cost'!AJ:AJ,'indusa - High Cost'!$A:$A,"Primary Metals",'indusa - High Cost'!$B:$B,$B$28)*10^12*'Foundries Split'!$C19</f>
        <v>135194596957913.22</v>
      </c>
    </row>
    <row r="17" spans="1:34" x14ac:dyDescent="0.25">
      <c r="A17" t="s">
        <v>106</v>
      </c>
      <c r="B17" s="16">
        <f>SUMIFS('indusa - High Cost'!J:J,'indusa - High Cost'!$A:$A,'BIFUfE-electricity'!$A17,'indusa - High Cost'!$B:$B,$B$28)*10^12</f>
        <v>136680000000000</v>
      </c>
      <c r="C17" s="16">
        <f>SUMIFS('indusa - High Cost'!K:K,'indusa - High Cost'!$A:$A,'BIFUfE-electricity'!$A17,'indusa - High Cost'!$B:$B,$B$28)*10^12</f>
        <v>139322000000000</v>
      </c>
      <c r="D17" s="16">
        <f>SUMIFS('indusa - High Cost'!L:L,'indusa - High Cost'!$A:$A,'BIFUfE-electricity'!$A17,'indusa - High Cost'!$B:$B,$B$28)*10^12</f>
        <v>144684000000000</v>
      </c>
      <c r="E17" s="16">
        <f>SUMIFS('indusa - High Cost'!M:M,'indusa - High Cost'!$A:$A,'BIFUfE-electricity'!$A17,'indusa - High Cost'!$B:$B,$B$28)*10^12</f>
        <v>147900000000000</v>
      </c>
      <c r="F17" s="16">
        <f>SUMIFS('indusa - High Cost'!N:N,'indusa - High Cost'!$A:$A,'BIFUfE-electricity'!$A17,'indusa - High Cost'!$B:$B,$B$28)*10^12</f>
        <v>148002000000000</v>
      </c>
      <c r="G17" s="16">
        <f>SUMIFS('indusa - High Cost'!O:O,'indusa - High Cost'!$A:$A,'BIFUfE-electricity'!$A17,'indusa - High Cost'!$B:$B,$B$28)*10^12</f>
        <v>148232000000000</v>
      </c>
      <c r="H17" s="16">
        <f>SUMIFS('indusa - High Cost'!P:P,'indusa - High Cost'!$A:$A,'BIFUfE-electricity'!$A17,'indusa - High Cost'!$B:$B,$B$28)*10^12</f>
        <v>149360000000000</v>
      </c>
      <c r="I17" s="16">
        <f>SUMIFS('indusa - High Cost'!Q:Q,'indusa - High Cost'!$A:$A,'BIFUfE-electricity'!$A17,'indusa - High Cost'!$B:$B,$B$28)*10^12</f>
        <v>150848000000000</v>
      </c>
      <c r="J17" s="16">
        <f>SUMIFS('indusa - High Cost'!R:R,'indusa - High Cost'!$A:$A,'BIFUfE-electricity'!$A17,'indusa - High Cost'!$B:$B,$B$28)*10^12</f>
        <v>152973000000000</v>
      </c>
      <c r="K17" s="16">
        <f>SUMIFS('indusa - High Cost'!S:S,'indusa - High Cost'!$A:$A,'BIFUfE-electricity'!$A17,'indusa - High Cost'!$B:$B,$B$28)*10^12</f>
        <v>153978000000000</v>
      </c>
      <c r="L17" s="16">
        <f>SUMIFS('indusa - High Cost'!T:T,'indusa - High Cost'!$A:$A,'BIFUfE-electricity'!$A17,'indusa - High Cost'!$B:$B,$B$28)*10^12</f>
        <v>156409000000000</v>
      </c>
      <c r="M17" s="16">
        <f>SUMIFS('indusa - High Cost'!U:U,'indusa - High Cost'!$A:$A,'BIFUfE-electricity'!$A17,'indusa - High Cost'!$B:$B,$B$28)*10^12</f>
        <v>157991000000000</v>
      </c>
      <c r="N17" s="16">
        <f>SUMIFS('indusa - High Cost'!V:V,'indusa - High Cost'!$A:$A,'BIFUfE-electricity'!$A17,'indusa - High Cost'!$B:$B,$B$28)*10^12</f>
        <v>159866000000000</v>
      </c>
      <c r="O17" s="16">
        <f>SUMIFS('indusa - High Cost'!W:W,'indusa - High Cost'!$A:$A,'BIFUfE-electricity'!$A17,'indusa - High Cost'!$B:$B,$B$28)*10^12</f>
        <v>162213000000000</v>
      </c>
      <c r="P17" s="16">
        <f>SUMIFS('indusa - High Cost'!X:X,'indusa - High Cost'!$A:$A,'BIFUfE-electricity'!$A17,'indusa - High Cost'!$B:$B,$B$28)*10^12</f>
        <v>163929000000000</v>
      </c>
      <c r="Q17" s="16">
        <f>SUMIFS('indusa - High Cost'!Y:Y,'indusa - High Cost'!$A:$A,'BIFUfE-electricity'!$A17,'indusa - High Cost'!$B:$B,$B$28)*10^12</f>
        <v>165491000000000</v>
      </c>
      <c r="R17" s="16">
        <f>SUMIFS('indusa - High Cost'!Z:Z,'indusa - High Cost'!$A:$A,'BIFUfE-electricity'!$A17,'indusa - High Cost'!$B:$B,$B$28)*10^12</f>
        <v>167505000000000</v>
      </c>
      <c r="S17" s="16">
        <f>SUMIFS('indusa - High Cost'!AA:AA,'indusa - High Cost'!$A:$A,'BIFUfE-electricity'!$A17,'indusa - High Cost'!$B:$B,$B$28)*10^12</f>
        <v>169058000000000</v>
      </c>
      <c r="T17" s="16">
        <f>SUMIFS('indusa - High Cost'!AB:AB,'indusa - High Cost'!$A:$A,'BIFUfE-electricity'!$A17,'indusa - High Cost'!$B:$B,$B$28)*10^12</f>
        <v>170595000000000</v>
      </c>
      <c r="U17" s="16">
        <f>SUMIFS('indusa - High Cost'!AC:AC,'indusa - High Cost'!$A:$A,'BIFUfE-electricity'!$A17,'indusa - High Cost'!$B:$B,$B$28)*10^12</f>
        <v>171622000000000</v>
      </c>
      <c r="V17" s="16">
        <f>SUMIFS('indusa - High Cost'!AD:AD,'indusa - High Cost'!$A:$A,'BIFUfE-electricity'!$A17,'indusa - High Cost'!$B:$B,$B$28)*10^12</f>
        <v>173049000000000</v>
      </c>
      <c r="W17" s="16">
        <f>SUMIFS('indusa - High Cost'!AE:AE,'indusa - High Cost'!$A:$A,'BIFUfE-electricity'!$A17,'indusa - High Cost'!$B:$B,$B$28)*10^12</f>
        <v>173685000000000</v>
      </c>
      <c r="X17" s="16">
        <f>SUMIFS('indusa - High Cost'!AF:AF,'indusa - High Cost'!$A:$A,'BIFUfE-electricity'!$A17,'indusa - High Cost'!$B:$B,$B$28)*10^12</f>
        <v>174727000000000</v>
      </c>
      <c r="Y17" s="16">
        <f>SUMIFS('indusa - High Cost'!AG:AG,'indusa - High Cost'!$A:$A,'BIFUfE-electricity'!$A17,'indusa - High Cost'!$B:$B,$B$28)*10^12</f>
        <v>175561000000000</v>
      </c>
      <c r="Z17" s="16">
        <f>SUMIFS('indusa - High Cost'!AH:AH,'indusa - High Cost'!$A:$A,'BIFUfE-electricity'!$A17,'indusa - High Cost'!$B:$B,$B$28)*10^12</f>
        <v>176242000000000</v>
      </c>
      <c r="AA17" s="16">
        <f>SUMIFS('indusa - High Cost'!AI:AI,'indusa - High Cost'!$A:$A,'BIFUfE-electricity'!$A17,'indusa - High Cost'!$B:$B,$B$28)*10^12</f>
        <v>177276000000000</v>
      </c>
      <c r="AB17" s="16">
        <f>SUMIFS('indusa - High Cost'!AJ:AJ,'indusa - High Cost'!$A:$A,'BIFUfE-electricity'!$A17,'indusa - High Cost'!$B:$B,$B$28)*10^12</f>
        <v>177298000000000</v>
      </c>
    </row>
    <row r="18" spans="1:34" x14ac:dyDescent="0.25">
      <c r="A18" t="s">
        <v>107</v>
      </c>
      <c r="B18" s="16">
        <f>SUMIFS('indusa - High Cost'!J:J,'indusa - High Cost'!$A:$A,'BIFUfE-electricity'!$A18,'indusa - High Cost'!$B:$B,$B$28)*10^12</f>
        <v>180633000000000</v>
      </c>
      <c r="C18" s="16">
        <f>SUMIFS('indusa - High Cost'!K:K,'indusa - High Cost'!$A:$A,'BIFUfE-electricity'!$A18,'indusa - High Cost'!$B:$B,$B$28)*10^12</f>
        <v>187864000000000</v>
      </c>
      <c r="D18" s="16">
        <f>SUMIFS('indusa - High Cost'!L:L,'indusa - High Cost'!$A:$A,'BIFUfE-electricity'!$A18,'indusa - High Cost'!$B:$B,$B$28)*10^12</f>
        <v>191406000000000</v>
      </c>
      <c r="E18" s="16">
        <f>SUMIFS('indusa - High Cost'!M:M,'indusa - High Cost'!$A:$A,'BIFUfE-electricity'!$A18,'indusa - High Cost'!$B:$B,$B$28)*10^12</f>
        <v>198295000000000</v>
      </c>
      <c r="F18" s="16">
        <f>SUMIFS('indusa - High Cost'!N:N,'indusa - High Cost'!$A:$A,'BIFUfE-electricity'!$A18,'indusa - High Cost'!$B:$B,$B$28)*10^12</f>
        <v>205841000000000</v>
      </c>
      <c r="G18" s="16">
        <f>SUMIFS('indusa - High Cost'!O:O,'indusa - High Cost'!$A:$A,'BIFUfE-electricity'!$A18,'indusa - High Cost'!$B:$B,$B$28)*10^12</f>
        <v>211991000000000</v>
      </c>
      <c r="H18" s="16">
        <f>SUMIFS('indusa - High Cost'!P:P,'indusa - High Cost'!$A:$A,'BIFUfE-electricity'!$A18,'indusa - High Cost'!$B:$B,$B$28)*10^12</f>
        <v>218136000000000</v>
      </c>
      <c r="I18" s="16">
        <f>SUMIFS('indusa - High Cost'!Q:Q,'indusa - High Cost'!$A:$A,'BIFUfE-electricity'!$A18,'indusa - High Cost'!$B:$B,$B$28)*10^12</f>
        <v>224265000000000</v>
      </c>
      <c r="J18" s="16">
        <f>SUMIFS('indusa - High Cost'!R:R,'indusa - High Cost'!$A:$A,'BIFUfE-electricity'!$A18,'indusa - High Cost'!$B:$B,$B$28)*10^12</f>
        <v>231982000000000</v>
      </c>
      <c r="K18" s="16">
        <f>SUMIFS('indusa - High Cost'!S:S,'indusa - High Cost'!$A:$A,'BIFUfE-electricity'!$A18,'indusa - High Cost'!$B:$B,$B$28)*10^12</f>
        <v>238336000000000</v>
      </c>
      <c r="L18" s="16">
        <f>SUMIFS('indusa - High Cost'!T:T,'indusa - High Cost'!$A:$A,'BIFUfE-electricity'!$A18,'indusa - High Cost'!$B:$B,$B$28)*10^12</f>
        <v>245599000000000</v>
      </c>
      <c r="M18" s="16">
        <f>SUMIFS('indusa - High Cost'!U:U,'indusa - High Cost'!$A:$A,'BIFUfE-electricity'!$A18,'indusa - High Cost'!$B:$B,$B$28)*10^12</f>
        <v>253393000000000</v>
      </c>
      <c r="N18" s="16">
        <f>SUMIFS('indusa - High Cost'!V:V,'indusa - High Cost'!$A:$A,'BIFUfE-electricity'!$A18,'indusa - High Cost'!$B:$B,$B$28)*10^12</f>
        <v>261720000000000.03</v>
      </c>
      <c r="O18" s="16">
        <f>SUMIFS('indusa - High Cost'!W:W,'indusa - High Cost'!$A:$A,'BIFUfE-electricity'!$A18,'indusa - High Cost'!$B:$B,$B$28)*10^12</f>
        <v>269640000000000</v>
      </c>
      <c r="P18" s="16">
        <f>SUMIFS('indusa - High Cost'!X:X,'indusa - High Cost'!$A:$A,'BIFUfE-electricity'!$A18,'indusa - High Cost'!$B:$B,$B$28)*10^12</f>
        <v>277072999999999.97</v>
      </c>
      <c r="Q18" s="16">
        <f>SUMIFS('indusa - High Cost'!Y:Y,'indusa - High Cost'!$A:$A,'BIFUfE-electricity'!$A18,'indusa - High Cost'!$B:$B,$B$28)*10^12</f>
        <v>284637000000000</v>
      </c>
      <c r="R18" s="16">
        <f>SUMIFS('indusa - High Cost'!Z:Z,'indusa - High Cost'!$A:$A,'BIFUfE-electricity'!$A18,'indusa - High Cost'!$B:$B,$B$28)*10^12</f>
        <v>292985000000000</v>
      </c>
      <c r="S18" s="16">
        <f>SUMIFS('indusa - High Cost'!AA:AA,'indusa - High Cost'!$A:$A,'BIFUfE-electricity'!$A18,'indusa - High Cost'!$B:$B,$B$28)*10^12</f>
        <v>301619000000000</v>
      </c>
      <c r="T18" s="16">
        <f>SUMIFS('indusa - High Cost'!AB:AB,'indusa - High Cost'!$A:$A,'BIFUfE-electricity'!$A18,'indusa - High Cost'!$B:$B,$B$28)*10^12</f>
        <v>310521000000000</v>
      </c>
      <c r="U18" s="16">
        <f>SUMIFS('indusa - High Cost'!AC:AC,'indusa - High Cost'!$A:$A,'BIFUfE-electricity'!$A18,'indusa - High Cost'!$B:$B,$B$28)*10^12</f>
        <v>313871000000000</v>
      </c>
      <c r="V18" s="16">
        <f>SUMIFS('indusa - High Cost'!AD:AD,'indusa - High Cost'!$A:$A,'BIFUfE-electricity'!$A18,'indusa - High Cost'!$B:$B,$B$28)*10^12</f>
        <v>328455000000000</v>
      </c>
      <c r="W18" s="16">
        <f>SUMIFS('indusa - High Cost'!AE:AE,'indusa - High Cost'!$A:$A,'BIFUfE-electricity'!$A18,'indusa - High Cost'!$B:$B,$B$28)*10^12</f>
        <v>337167000000000</v>
      </c>
      <c r="X18" s="16">
        <f>SUMIFS('indusa - High Cost'!AF:AF,'indusa - High Cost'!$A:$A,'BIFUfE-electricity'!$A18,'indusa - High Cost'!$B:$B,$B$28)*10^12</f>
        <v>346754000000000</v>
      </c>
      <c r="Y18" s="16">
        <f>SUMIFS('indusa - High Cost'!AG:AG,'indusa - High Cost'!$A:$A,'BIFUfE-electricity'!$A18,'indusa - High Cost'!$B:$B,$B$28)*10^12</f>
        <v>356443000000000</v>
      </c>
      <c r="Z18" s="16">
        <f>SUMIFS('indusa - High Cost'!AH:AH,'indusa - High Cost'!$A:$A,'BIFUfE-electricity'!$A18,'indusa - High Cost'!$B:$B,$B$28)*10^12</f>
        <v>366346000000000</v>
      </c>
      <c r="AA18" s="16">
        <f>SUMIFS('indusa - High Cost'!AI:AI,'indusa - High Cost'!$A:$A,'BIFUfE-electricity'!$A18,'indusa - High Cost'!$B:$B,$B$28)*10^12</f>
        <v>376535000000000</v>
      </c>
      <c r="AB18" s="16">
        <f>SUMIFS('indusa - High Cost'!AJ:AJ,'indusa - High Cost'!$A:$A,'BIFUfE-electricity'!$A18,'indusa - High Cost'!$B:$B,$B$28)*10^12</f>
        <v>386639000000000</v>
      </c>
      <c r="AC18" s="18"/>
    </row>
    <row r="19" spans="1:34" x14ac:dyDescent="0.25">
      <c r="A19" t="s">
        <v>108</v>
      </c>
      <c r="B19" s="16">
        <f>SUMIFS('indusa - High Cost'!J:J,'indusa - High Cost'!$A:$A,'BIFUfE-electricity'!$A19,'indusa - High Cost'!$B:$B,$B$28)*10^12</f>
        <v>33461000000000</v>
      </c>
      <c r="C19" s="16">
        <f>SUMIFS('indusa - High Cost'!K:K,'indusa - High Cost'!$A:$A,'BIFUfE-electricity'!$A19,'indusa - High Cost'!$B:$B,$B$28)*10^12</f>
        <v>33580000000000</v>
      </c>
      <c r="D19" s="16">
        <f>SUMIFS('indusa - High Cost'!L:L,'indusa - High Cost'!$A:$A,'BIFUfE-electricity'!$A19,'indusa - High Cost'!$B:$B,$B$28)*10^12</f>
        <v>33293000000000</v>
      </c>
      <c r="E19" s="16">
        <f>SUMIFS('indusa - High Cost'!M:M,'indusa - High Cost'!$A:$A,'BIFUfE-electricity'!$A19,'indusa - High Cost'!$B:$B,$B$28)*10^12</f>
        <v>33699000000000</v>
      </c>
      <c r="F19" s="16">
        <f>SUMIFS('indusa - High Cost'!N:N,'indusa - High Cost'!$A:$A,'BIFUfE-electricity'!$A19,'indusa - High Cost'!$B:$B,$B$28)*10^12</f>
        <v>34387000000000</v>
      </c>
      <c r="G19" s="16">
        <f>SUMIFS('indusa - High Cost'!O:O,'indusa - High Cost'!$A:$A,'BIFUfE-electricity'!$A19,'indusa - High Cost'!$B:$B,$B$28)*10^12</f>
        <v>34918000000000</v>
      </c>
      <c r="H19" s="16">
        <f>SUMIFS('indusa - High Cost'!P:P,'indusa - High Cost'!$A:$A,'BIFUfE-electricity'!$A19,'indusa - High Cost'!$B:$B,$B$28)*10^12</f>
        <v>35447000000000</v>
      </c>
      <c r="I19" s="16">
        <f>SUMIFS('indusa - High Cost'!Q:Q,'indusa - High Cost'!$A:$A,'BIFUfE-electricity'!$A19,'indusa - High Cost'!$B:$B,$B$28)*10^12</f>
        <v>35856000000000</v>
      </c>
      <c r="J19" s="16">
        <f>SUMIFS('indusa - High Cost'!R:R,'indusa - High Cost'!$A:$A,'BIFUfE-electricity'!$A19,'indusa - High Cost'!$B:$B,$B$28)*10^12</f>
        <v>36444000000000</v>
      </c>
      <c r="K19" s="16">
        <f>SUMIFS('indusa - High Cost'!S:S,'indusa - High Cost'!$A:$A,'BIFUfE-electricity'!$A19,'indusa - High Cost'!$B:$B,$B$28)*10^12</f>
        <v>36747000000000</v>
      </c>
      <c r="L19" s="16">
        <f>SUMIFS('indusa - High Cost'!T:T,'indusa - High Cost'!$A:$A,'BIFUfE-electricity'!$A19,'indusa - High Cost'!$B:$B,$B$28)*10^12</f>
        <v>37168000000000</v>
      </c>
      <c r="M19" s="16">
        <f>SUMIFS('indusa - High Cost'!U:U,'indusa - High Cost'!$A:$A,'BIFUfE-electricity'!$A19,'indusa - High Cost'!$B:$B,$B$28)*10^12</f>
        <v>37669000000000</v>
      </c>
      <c r="N19" s="16">
        <f>SUMIFS('indusa - High Cost'!V:V,'indusa - High Cost'!$A:$A,'BIFUfE-electricity'!$A19,'indusa - High Cost'!$B:$B,$B$28)*10^12</f>
        <v>38151000000000</v>
      </c>
      <c r="O19" s="16">
        <f>SUMIFS('indusa - High Cost'!W:W,'indusa - High Cost'!$A:$A,'BIFUfE-electricity'!$A19,'indusa - High Cost'!$B:$B,$B$28)*10^12</f>
        <v>38586000000000</v>
      </c>
      <c r="P19" s="16">
        <f>SUMIFS('indusa - High Cost'!X:X,'indusa - High Cost'!$A:$A,'BIFUfE-electricity'!$A19,'indusa - High Cost'!$B:$B,$B$28)*10^12</f>
        <v>38888000000000</v>
      </c>
      <c r="Q19" s="16">
        <f>SUMIFS('indusa - High Cost'!Y:Y,'indusa - High Cost'!$A:$A,'BIFUfE-electricity'!$A19,'indusa - High Cost'!$B:$B,$B$28)*10^12</f>
        <v>39186000000000</v>
      </c>
      <c r="R19" s="16">
        <f>SUMIFS('indusa - High Cost'!Z:Z,'indusa - High Cost'!$A:$A,'BIFUfE-electricity'!$A19,'indusa - High Cost'!$B:$B,$B$28)*10^12</f>
        <v>39562000000000</v>
      </c>
      <c r="S19" s="16">
        <f>SUMIFS('indusa - High Cost'!AA:AA,'indusa - High Cost'!$A:$A,'BIFUfE-electricity'!$A19,'indusa - High Cost'!$B:$B,$B$28)*10^12</f>
        <v>39903000000000</v>
      </c>
      <c r="T19" s="16">
        <f>SUMIFS('indusa - High Cost'!AB:AB,'indusa - High Cost'!$A:$A,'BIFUfE-electricity'!$A19,'indusa - High Cost'!$B:$B,$B$28)*10^12</f>
        <v>40217000000000</v>
      </c>
      <c r="U19" s="16">
        <f>SUMIFS('indusa - High Cost'!AC:AC,'indusa - High Cost'!$A:$A,'BIFUfE-electricity'!$A19,'indusa - High Cost'!$B:$B,$B$28)*10^12</f>
        <v>40491000000000</v>
      </c>
      <c r="V19" s="16">
        <f>SUMIFS('indusa - High Cost'!AD:AD,'indusa - High Cost'!$A:$A,'BIFUfE-electricity'!$A19,'indusa - High Cost'!$B:$B,$B$28)*10^12</f>
        <v>40749000000000</v>
      </c>
      <c r="W19" s="16">
        <f>SUMIFS('indusa - High Cost'!AE:AE,'indusa - High Cost'!$A:$A,'BIFUfE-electricity'!$A19,'indusa - High Cost'!$B:$B,$B$28)*10^12</f>
        <v>40920000000000</v>
      </c>
      <c r="X19" s="16">
        <f>SUMIFS('indusa - High Cost'!AF:AF,'indusa - High Cost'!$A:$A,'BIFUfE-electricity'!$A19,'indusa - High Cost'!$B:$B,$B$28)*10^12</f>
        <v>41148000000000</v>
      </c>
      <c r="Y19" s="16">
        <f>SUMIFS('indusa - High Cost'!AG:AG,'indusa - High Cost'!$A:$A,'BIFUfE-electricity'!$A19,'indusa - High Cost'!$B:$B,$B$28)*10^12</f>
        <v>41387000000000</v>
      </c>
      <c r="Z19" s="16">
        <f>SUMIFS('indusa - High Cost'!AH:AH,'indusa - High Cost'!$A:$A,'BIFUfE-electricity'!$A19,'indusa - High Cost'!$B:$B,$B$28)*10^12</f>
        <v>41550000000000</v>
      </c>
      <c r="AA19" s="16">
        <f>SUMIFS('indusa - High Cost'!AI:AI,'indusa - High Cost'!$A:$A,'BIFUfE-electricity'!$A19,'indusa - High Cost'!$B:$B,$B$28)*10^12</f>
        <v>41732000000000</v>
      </c>
      <c r="AB19" s="16">
        <f>SUMIFS('indusa - High Cost'!AJ:AJ,'indusa - High Cost'!$A:$A,'BIFUfE-electricity'!$A19,'indusa - High Cost'!$B:$B,$B$28)*10^12</f>
        <v>41847000000000</v>
      </c>
    </row>
    <row r="20" spans="1:34" x14ac:dyDescent="0.25">
      <c r="A20" t="s">
        <v>109</v>
      </c>
      <c r="B20" s="16">
        <f>SUMIFS('indusa - High Cost'!J:J,'indusa - High Cost'!$A:$A,'BIFUfE-electricity'!$A20,'indusa - High Cost'!$B:$B,$B$28)*10^12</f>
        <v>80734000000000</v>
      </c>
      <c r="C20" s="16">
        <f>SUMIFS('indusa - High Cost'!K:K,'indusa - High Cost'!$A:$A,'BIFUfE-electricity'!$A20,'indusa - High Cost'!$B:$B,$B$28)*10^12</f>
        <v>81818000000000</v>
      </c>
      <c r="D20" s="16">
        <f>SUMIFS('indusa - High Cost'!L:L,'indusa - High Cost'!$A:$A,'BIFUfE-electricity'!$A20,'indusa - High Cost'!$B:$B,$B$28)*10^12</f>
        <v>83459000000000</v>
      </c>
      <c r="E20" s="16">
        <f>SUMIFS('indusa - High Cost'!M:M,'indusa - High Cost'!$A:$A,'BIFUfE-electricity'!$A20,'indusa - High Cost'!$B:$B,$B$28)*10^12</f>
        <v>86569000000000</v>
      </c>
      <c r="F20" s="16">
        <f>SUMIFS('indusa - High Cost'!N:N,'indusa - High Cost'!$A:$A,'BIFUfE-electricity'!$A20,'indusa - High Cost'!$B:$B,$B$28)*10^12</f>
        <v>88351000000000</v>
      </c>
      <c r="G20" s="16">
        <f>SUMIFS('indusa - High Cost'!O:O,'indusa - High Cost'!$A:$A,'BIFUfE-electricity'!$A20,'indusa - High Cost'!$B:$B,$B$28)*10^12</f>
        <v>89892000000000</v>
      </c>
      <c r="H20" s="16">
        <f>SUMIFS('indusa - High Cost'!P:P,'indusa - High Cost'!$A:$A,'BIFUfE-electricity'!$A20,'indusa - High Cost'!$B:$B,$B$28)*10^12</f>
        <v>91783000000000</v>
      </c>
      <c r="I20" s="16">
        <f>SUMIFS('indusa - High Cost'!Q:Q,'indusa - High Cost'!$A:$A,'BIFUfE-electricity'!$A20,'indusa - High Cost'!$B:$B,$B$28)*10^12</f>
        <v>93299000000000</v>
      </c>
      <c r="J20" s="16">
        <f>SUMIFS('indusa - High Cost'!R:R,'indusa - High Cost'!$A:$A,'BIFUfE-electricity'!$A20,'indusa - High Cost'!$B:$B,$B$28)*10^12</f>
        <v>94996000000000</v>
      </c>
      <c r="K20" s="16">
        <f>SUMIFS('indusa - High Cost'!S:S,'indusa - High Cost'!$A:$A,'BIFUfE-electricity'!$A20,'indusa - High Cost'!$B:$B,$B$28)*10^12</f>
        <v>95775000000000</v>
      </c>
      <c r="L20" s="16">
        <f>SUMIFS('indusa - High Cost'!T:T,'indusa - High Cost'!$A:$A,'BIFUfE-electricity'!$A20,'indusa - High Cost'!$B:$B,$B$28)*10^12</f>
        <v>97192000000000</v>
      </c>
      <c r="M20" s="16">
        <f>SUMIFS('indusa - High Cost'!U:U,'indusa - High Cost'!$A:$A,'BIFUfE-electricity'!$A20,'indusa - High Cost'!$B:$B,$B$28)*10^12</f>
        <v>98433000000000</v>
      </c>
      <c r="N20" s="16">
        <f>SUMIFS('indusa - High Cost'!V:V,'indusa - High Cost'!$A:$A,'BIFUfE-electricity'!$A20,'indusa - High Cost'!$B:$B,$B$28)*10^12</f>
        <v>99703000000000</v>
      </c>
      <c r="O20" s="16">
        <f>SUMIFS('indusa - High Cost'!W:W,'indusa - High Cost'!$A:$A,'BIFUfE-electricity'!$A20,'indusa - High Cost'!$B:$B,$B$28)*10^12</f>
        <v>100864000000000</v>
      </c>
      <c r="P20" s="16">
        <f>SUMIFS('indusa - High Cost'!X:X,'indusa - High Cost'!$A:$A,'BIFUfE-electricity'!$A20,'indusa - High Cost'!$B:$B,$B$28)*10^12</f>
        <v>101455000000000</v>
      </c>
      <c r="Q20" s="16">
        <f>SUMIFS('indusa - High Cost'!Y:Y,'indusa - High Cost'!$A:$A,'BIFUfE-electricity'!$A20,'indusa - High Cost'!$B:$B,$B$28)*10^12</f>
        <v>101918000000000</v>
      </c>
      <c r="R20" s="16">
        <f>SUMIFS('indusa - High Cost'!Z:Z,'indusa - High Cost'!$A:$A,'BIFUfE-electricity'!$A20,'indusa - High Cost'!$B:$B,$B$28)*10^12</f>
        <v>102582000000000</v>
      </c>
      <c r="S20" s="16">
        <f>SUMIFS('indusa - High Cost'!AA:AA,'indusa - High Cost'!$A:$A,'BIFUfE-electricity'!$A20,'indusa - High Cost'!$B:$B,$B$28)*10^12</f>
        <v>103096000000000</v>
      </c>
      <c r="T20" s="16">
        <f>SUMIFS('indusa - High Cost'!AB:AB,'indusa - High Cost'!$A:$A,'BIFUfE-electricity'!$A20,'indusa - High Cost'!$B:$B,$B$28)*10^12</f>
        <v>103584000000000</v>
      </c>
      <c r="U20" s="16">
        <f>SUMIFS('indusa - High Cost'!AC:AC,'indusa - High Cost'!$A:$A,'BIFUfE-electricity'!$A20,'indusa - High Cost'!$B:$B,$B$28)*10^12</f>
        <v>103973000000000</v>
      </c>
      <c r="V20" s="16">
        <f>SUMIFS('indusa - High Cost'!AD:AD,'indusa - High Cost'!$A:$A,'BIFUfE-electricity'!$A20,'indusa - High Cost'!$B:$B,$B$28)*10^12</f>
        <v>104393000000000</v>
      </c>
      <c r="W20" s="16">
        <f>SUMIFS('indusa - High Cost'!AE:AE,'indusa - High Cost'!$A:$A,'BIFUfE-electricity'!$A20,'indusa - High Cost'!$B:$B,$B$28)*10^12</f>
        <v>104627000000000</v>
      </c>
      <c r="X20" s="16">
        <f>SUMIFS('indusa - High Cost'!AF:AF,'indusa - High Cost'!$A:$A,'BIFUfE-electricity'!$A20,'indusa - High Cost'!$B:$B,$B$28)*10^12</f>
        <v>105057000000000</v>
      </c>
      <c r="Y20" s="16">
        <f>SUMIFS('indusa - High Cost'!AG:AG,'indusa - High Cost'!$A:$A,'BIFUfE-electricity'!$A20,'indusa - High Cost'!$B:$B,$B$28)*10^12</f>
        <v>105614000000000</v>
      </c>
      <c r="Z20" s="16">
        <f>SUMIFS('indusa - High Cost'!AH:AH,'indusa - High Cost'!$A:$A,'BIFUfE-electricity'!$A20,'indusa - High Cost'!$B:$B,$B$28)*10^12</f>
        <v>105823000000000</v>
      </c>
      <c r="AA20" s="16">
        <f>SUMIFS('indusa - High Cost'!AI:AI,'indusa - High Cost'!$A:$A,'BIFUfE-electricity'!$A20,'indusa - High Cost'!$B:$B,$B$28)*10^12</f>
        <v>106254000000000</v>
      </c>
      <c r="AB20" s="16">
        <f>SUMIFS('indusa - High Cost'!AJ:AJ,'indusa - High Cost'!$A:$A,'BIFUfE-electricity'!$A20,'indusa - High Cost'!$B:$B,$B$28)*10^12</f>
        <v>106462000000000</v>
      </c>
      <c r="AC20" s="16"/>
    </row>
    <row r="21" spans="1:34" x14ac:dyDescent="0.25">
      <c r="A21" t="s">
        <v>110</v>
      </c>
      <c r="B21" s="16">
        <f>SUMIFS('indusa - High Cost'!J:J,'indusa - High Cost'!$A:$A,'BIFUfE-electricity'!$A21,'indusa - High Cost'!$B:$B,$B$28)*10^12*'Vehicles Split'!$C$6</f>
        <v>138525443248012.33</v>
      </c>
      <c r="C21" s="16">
        <f>SUMIFS('indusa - High Cost'!K:K,'indusa - High Cost'!$A:$A,'BIFUfE-electricity'!$A21,'indusa - High Cost'!$B:$B,$B$28)*10^12*'Vehicles Split'!$C$6</f>
        <v>147196774673656.16</v>
      </c>
      <c r="D21" s="16">
        <f>SUMIFS('indusa - High Cost'!L:L,'indusa - High Cost'!$A:$A,'BIFUfE-electricity'!$A21,'indusa - High Cost'!$B:$B,$B$28)*10^12*'Vehicles Split'!$C$6</f>
        <v>157020005325088.22</v>
      </c>
      <c r="E21" s="16">
        <f>SUMIFS('indusa - High Cost'!M:M,'indusa - High Cost'!$A:$A,'BIFUfE-electricity'!$A21,'indusa - High Cost'!$B:$B,$B$28)*10^12*'Vehicles Split'!$C$6</f>
        <v>159938971117842.5</v>
      </c>
      <c r="F21" s="16">
        <f>SUMIFS('indusa - High Cost'!N:N,'indusa - High Cost'!$A:$A,'BIFUfE-electricity'!$A21,'indusa - High Cost'!$B:$B,$B$28)*10^12*'Vehicles Split'!$C$6</f>
        <v>163307806388760.59</v>
      </c>
      <c r="G21" s="16">
        <f>SUMIFS('indusa - High Cost'!O:O,'indusa - High Cost'!$A:$A,'BIFUfE-electricity'!$A21,'indusa - High Cost'!$B:$B,$B$28)*10^12*'Vehicles Split'!$C$6</f>
        <v>166491248762337.38</v>
      </c>
      <c r="H21" s="16">
        <f>SUMIFS('indusa - High Cost'!P:P,'indusa - High Cost'!$A:$A,'BIFUfE-electricity'!$A21,'indusa - High Cost'!$B:$B,$B$28)*10^12*'Vehicles Split'!$C$6</f>
        <v>168719852891915.28</v>
      </c>
      <c r="I21" s="16">
        <f>SUMIFS('indusa - High Cost'!Q:Q,'indusa - High Cost'!$A:$A,'BIFUfE-electricity'!$A21,'indusa - High Cost'!$B:$B,$B$28)*10^12*'Vehicles Split'!$C$6</f>
        <v>169446515262263.38</v>
      </c>
      <c r="J21" s="16">
        <f>SUMIFS('indusa - High Cost'!R:R,'indusa - High Cost'!$A:$A,'BIFUfE-electricity'!$A21,'indusa - High Cost'!$B:$B,$B$28)*10^12*'Vehicles Split'!$C$6</f>
        <v>171920797392164.16</v>
      </c>
      <c r="K21" s="16">
        <f>SUMIFS('indusa - High Cost'!S:S,'indusa - High Cost'!$A:$A,'BIFUfE-electricity'!$A21,'indusa - High Cost'!$B:$B,$B$28)*10^12*'Vehicles Split'!$C$6</f>
        <v>174777533401195.53</v>
      </c>
      <c r="L21" s="16">
        <f>SUMIFS('indusa - High Cost'!T:T,'indusa - High Cost'!$A:$A,'BIFUfE-electricity'!$A21,'indusa - High Cost'!$B:$B,$B$28)*10^12*'Vehicles Split'!$C$6</f>
        <v>180029467856646.38</v>
      </c>
      <c r="M21" s="16">
        <f>SUMIFS('indusa - High Cost'!U:U,'indusa - High Cost'!$A:$A,'BIFUfE-electricity'!$A21,'indusa - High Cost'!$B:$B,$B$28)*10^12*'Vehicles Split'!$C$6</f>
        <v>183924015154640.56</v>
      </c>
      <c r="N21" s="16">
        <f>SUMIFS('indusa - High Cost'!V:V,'indusa - High Cost'!$A:$A,'BIFUfE-electricity'!$A21,'indusa - High Cost'!$B:$B,$B$28)*10^12*'Vehicles Split'!$C$6</f>
        <v>186748339817982.88</v>
      </c>
      <c r="O21" s="16">
        <f>SUMIFS('indusa - High Cost'!W:W,'indusa - High Cost'!$A:$A,'BIFUfE-electricity'!$A21,'indusa - High Cost'!$B:$B,$B$28)*10^12*'Vehicles Split'!$C$6</f>
        <v>189499414840067.97</v>
      </c>
      <c r="P21" s="16">
        <f>SUMIFS('indusa - High Cost'!X:X,'indusa - High Cost'!$A:$A,'BIFUfE-electricity'!$A21,'indusa - High Cost'!$B:$B,$B$28)*10^12*'Vehicles Split'!$C$6</f>
        <v>192286790569324.78</v>
      </c>
      <c r="Q21" s="16">
        <f>SUMIFS('indusa - High Cost'!Y:Y,'indusa - High Cost'!$A:$A,'BIFUfE-electricity'!$A21,'indusa - High Cost'!$B:$B,$B$28)*10^12*'Vehicles Split'!$C$6</f>
        <v>195054071264254.41</v>
      </c>
      <c r="R21" s="16">
        <f>SUMIFS('indusa - High Cost'!Z:Z,'indusa - High Cost'!$A:$A,'BIFUfE-electricity'!$A21,'indusa - High Cost'!$B:$B,$B$28)*10^12*'Vehicles Split'!$C$6</f>
        <v>197831723589804.53</v>
      </c>
      <c r="S21" s="16">
        <f>SUMIFS('indusa - High Cost'!AA:AA,'indusa - High Cost'!$A:$A,'BIFUfE-electricity'!$A21,'indusa - High Cost'!$B:$B,$B$28)*10^12*'Vehicles Split'!$C$6</f>
        <v>200220439767086.25</v>
      </c>
      <c r="T21" s="16">
        <f>SUMIFS('indusa - High Cost'!AB:AB,'indusa - High Cost'!$A:$A,'BIFUfE-electricity'!$A21,'indusa - High Cost'!$B:$B,$B$28)*10^12*'Vehicles Split'!$C$6</f>
        <v>202680460904883.81</v>
      </c>
      <c r="U21" s="16">
        <f>SUMIFS('indusa - High Cost'!AC:AC,'indusa - High Cost'!$A:$A,'BIFUfE-electricity'!$A21,'indusa - High Cost'!$B:$B,$B$28)*10^12*'Vehicles Split'!$C$6</f>
        <v>204759972844292.16</v>
      </c>
      <c r="V21" s="16">
        <f>SUMIFS('indusa - High Cost'!AD:AD,'indusa - High Cost'!$A:$A,'BIFUfE-electricity'!$A21,'indusa - High Cost'!$B:$B,$B$28)*10^12*'Vehicles Split'!$C$6</f>
        <v>206868654994820.66</v>
      </c>
      <c r="W21" s="16">
        <f>SUMIFS('indusa - High Cost'!AE:AE,'indusa - High Cost'!$A:$A,'BIFUfE-electricity'!$A21,'indusa - High Cost'!$B:$B,$B$28)*10^12*'Vehicles Split'!$C$6</f>
        <v>209097259124398.53</v>
      </c>
      <c r="X21" s="16">
        <f>SUMIFS('indusa - High Cost'!AF:AF,'indusa - High Cost'!$A:$A,'BIFUfE-electricity'!$A21,'indusa - High Cost'!$B:$B,$B$28)*10^12*'Vehicles Split'!$C$6</f>
        <v>211262985243339.72</v>
      </c>
      <c r="Y21" s="16">
        <f>SUMIFS('indusa - High Cost'!AG:AG,'indusa - High Cost'!$A:$A,'BIFUfE-electricity'!$A21,'indusa - High Cost'!$B:$B,$B$28)*10^12*'Vehicles Split'!$C$6</f>
        <v>213266654633835.72</v>
      </c>
      <c r="Z21" s="16">
        <f>SUMIFS('indusa - High Cost'!AH:AH,'indusa - High Cost'!$A:$A,'BIFUfE-electricity'!$A21,'indusa - High Cost'!$B:$B,$B$28)*10^12*'Vehicles Split'!$C$6</f>
        <v>215291067285572.69</v>
      </c>
      <c r="AA21" s="16">
        <f>SUMIFS('indusa - High Cost'!AI:AI,'indusa - High Cost'!$A:$A,'BIFUfE-electricity'!$A21,'indusa - High Cost'!$B:$B,$B$28)*10^12*'Vehicles Split'!$C$6</f>
        <v>217121660090089.28</v>
      </c>
      <c r="AB21" s="16">
        <f>SUMIFS('indusa - High Cost'!AJ:AJ,'indusa - High Cost'!$A:$A,'BIFUfE-electricity'!$A21,'indusa - High Cost'!$B:$B,$B$28)*10^12*'Vehicles Split'!$C$6</f>
        <v>218263187685257</v>
      </c>
    </row>
    <row r="22" spans="1:34" x14ac:dyDescent="0.25">
      <c r="A22" t="s">
        <v>111</v>
      </c>
      <c r="B22" s="16">
        <f>SUMIFS('indusa - High Cost'!J:J,'indusa - High Cost'!$A:$A,'BIFUfE-electricity'!$A21,'indusa - High Cost'!$B:$B,$B$28)*10^12*'Vehicles Split'!$C$7</f>
        <v>75173556751987.672</v>
      </c>
      <c r="C22" s="16">
        <f>SUMIFS('indusa - High Cost'!K:K,'indusa - High Cost'!$A:$A,'BIFUfE-electricity'!$A21,'indusa - High Cost'!$B:$B,$B$28)*10^12*'Vehicles Split'!$C$7</f>
        <v>79879225326343.828</v>
      </c>
      <c r="D22" s="16">
        <f>SUMIFS('indusa - High Cost'!L:L,'indusa - High Cost'!$A:$A,'BIFUfE-electricity'!$A21,'indusa - High Cost'!$B:$B,$B$28)*10^12*'Vehicles Split'!$C$7</f>
        <v>85209994674911.781</v>
      </c>
      <c r="E22" s="16">
        <f>SUMIFS('indusa - High Cost'!M:M,'indusa - High Cost'!$A:$A,'BIFUfE-electricity'!$A21,'indusa - High Cost'!$B:$B,$B$28)*10^12*'Vehicles Split'!$C$7</f>
        <v>86794028882157.484</v>
      </c>
      <c r="F22" s="16">
        <f>SUMIFS('indusa - High Cost'!N:N,'indusa - High Cost'!$A:$A,'BIFUfE-electricity'!$A21,'indusa - High Cost'!$B:$B,$B$28)*10^12*'Vehicles Split'!$C$7</f>
        <v>88622193611239.422</v>
      </c>
      <c r="G22" s="16">
        <f>SUMIFS('indusa - High Cost'!O:O,'indusa - High Cost'!$A:$A,'BIFUfE-electricity'!$A21,'indusa - High Cost'!$B:$B,$B$28)*10^12*'Vehicles Split'!$C$7</f>
        <v>90349751237662.625</v>
      </c>
      <c r="H22" s="16">
        <f>SUMIFS('indusa - High Cost'!P:P,'indusa - High Cost'!$A:$A,'BIFUfE-electricity'!$A21,'indusa - High Cost'!$B:$B,$B$28)*10^12*'Vehicles Split'!$C$7</f>
        <v>91559147108084.719</v>
      </c>
      <c r="I22" s="16">
        <f>SUMIFS('indusa - High Cost'!Q:Q,'indusa - High Cost'!$A:$A,'BIFUfE-electricity'!$A21,'indusa - High Cost'!$B:$B,$B$28)*10^12*'Vehicles Split'!$C$7</f>
        <v>91953484737736.594</v>
      </c>
      <c r="J22" s="16">
        <f>SUMIFS('indusa - High Cost'!R:R,'indusa - High Cost'!$A:$A,'BIFUfE-electricity'!$A21,'indusa - High Cost'!$B:$B,$B$28)*10^12*'Vehicles Split'!$C$7</f>
        <v>93296202607835.844</v>
      </c>
      <c r="K22" s="16">
        <f>SUMIFS('indusa - High Cost'!S:S,'indusa - High Cost'!$A:$A,'BIFUfE-electricity'!$A21,'indusa - High Cost'!$B:$B,$B$28)*10^12*'Vehicles Split'!$C$7</f>
        <v>94846466598804.5</v>
      </c>
      <c r="L22" s="16">
        <f>SUMIFS('indusa - High Cost'!T:T,'indusa - High Cost'!$A:$A,'BIFUfE-electricity'!$A21,'indusa - High Cost'!$B:$B,$B$28)*10^12*'Vehicles Split'!$C$7</f>
        <v>97696532143353.625</v>
      </c>
      <c r="M22" s="16">
        <f>SUMIFS('indusa - High Cost'!U:U,'indusa - High Cost'!$A:$A,'BIFUfE-electricity'!$A21,'indusa - High Cost'!$B:$B,$B$28)*10^12*'Vehicles Split'!$C$7</f>
        <v>99809984845359.438</v>
      </c>
      <c r="N22" s="16">
        <f>SUMIFS('indusa - High Cost'!V:V,'indusa - High Cost'!$A:$A,'BIFUfE-electricity'!$A21,'indusa - High Cost'!$B:$B,$B$28)*10^12*'Vehicles Split'!$C$7</f>
        <v>101342660182017.13</v>
      </c>
      <c r="O22" s="16">
        <f>SUMIFS('indusa - High Cost'!W:W,'indusa - High Cost'!$A:$A,'BIFUfE-electricity'!$A21,'indusa - High Cost'!$B:$B,$B$28)*10^12*'Vehicles Split'!$C$7</f>
        <v>102835585159932.03</v>
      </c>
      <c r="P22" s="16">
        <f>SUMIFS('indusa - High Cost'!X:X,'indusa - High Cost'!$A:$A,'BIFUfE-electricity'!$A21,'indusa - High Cost'!$B:$B,$B$28)*10^12*'Vehicles Split'!$C$7</f>
        <v>104348209430675.2</v>
      </c>
      <c r="Q22" s="16">
        <f>SUMIFS('indusa - High Cost'!Y:Y,'indusa - High Cost'!$A:$A,'BIFUfE-electricity'!$A21,'indusa - High Cost'!$B:$B,$B$28)*10^12*'Vehicles Split'!$C$7</f>
        <v>105849928735745.59</v>
      </c>
      <c r="R22" s="16">
        <f>SUMIFS('indusa - High Cost'!Z:Z,'indusa - High Cost'!$A:$A,'BIFUfE-electricity'!$A21,'indusa - High Cost'!$B:$B,$B$28)*10^12*'Vehicles Split'!$C$7</f>
        <v>107357276410195.48</v>
      </c>
      <c r="S22" s="16">
        <f>SUMIFS('indusa - High Cost'!AA:AA,'indusa - High Cost'!$A:$A,'BIFUfE-electricity'!$A21,'indusa - High Cost'!$B:$B,$B$28)*10^12*'Vehicles Split'!$C$7</f>
        <v>108653560232913.77</v>
      </c>
      <c r="T22" s="16">
        <f>SUMIFS('indusa - High Cost'!AB:AB,'indusa - High Cost'!$A:$A,'BIFUfE-electricity'!$A21,'indusa - High Cost'!$B:$B,$B$28)*10^12*'Vehicles Split'!$C$7</f>
        <v>109988539095116.17</v>
      </c>
      <c r="U22" s="16">
        <f>SUMIFS('indusa - High Cost'!AC:AC,'indusa - High Cost'!$A:$A,'BIFUfE-electricity'!$A21,'indusa - High Cost'!$B:$B,$B$28)*10^12*'Vehicles Split'!$C$7</f>
        <v>111117027155707.83</v>
      </c>
      <c r="V22" s="16">
        <f>SUMIFS('indusa - High Cost'!AD:AD,'indusa - High Cost'!$A:$A,'BIFUfE-electricity'!$A21,'indusa - High Cost'!$B:$B,$B$28)*10^12*'Vehicles Split'!$C$7</f>
        <v>112261345005179.36</v>
      </c>
      <c r="W22" s="16">
        <f>SUMIFS('indusa - High Cost'!AE:AE,'indusa - High Cost'!$A:$A,'BIFUfE-electricity'!$A21,'indusa - High Cost'!$B:$B,$B$28)*10^12*'Vehicles Split'!$C$7</f>
        <v>113470740875601.47</v>
      </c>
      <c r="X22" s="16">
        <f>SUMIFS('indusa - High Cost'!AF:AF,'indusa - High Cost'!$A:$A,'BIFUfE-electricity'!$A21,'indusa - High Cost'!$B:$B,$B$28)*10^12*'Vehicles Split'!$C$7</f>
        <v>114646014756660.3</v>
      </c>
      <c r="Y22" s="16">
        <f>SUMIFS('indusa - High Cost'!AG:AG,'indusa - High Cost'!$A:$A,'BIFUfE-electricity'!$A21,'indusa - High Cost'!$B:$B,$B$28)*10^12*'Vehicles Split'!$C$7</f>
        <v>115733345366164.28</v>
      </c>
      <c r="Z22" s="16">
        <f>SUMIFS('indusa - High Cost'!AH:AH,'indusa - High Cost'!$A:$A,'BIFUfE-electricity'!$A21,'indusa - High Cost'!$B:$B,$B$28)*10^12*'Vehicles Split'!$C$7</f>
        <v>116831932714427.3</v>
      </c>
      <c r="AA22" s="16">
        <f>SUMIFS('indusa - High Cost'!AI:AI,'indusa - High Cost'!$A:$A,'BIFUfE-electricity'!$A21,'indusa - High Cost'!$B:$B,$B$28)*10^12*'Vehicles Split'!$C$7</f>
        <v>117825339909910.72</v>
      </c>
      <c r="AB22" s="16">
        <f>SUMIFS('indusa - High Cost'!AJ:AJ,'indusa - High Cost'!$A:$A,'BIFUfE-electricity'!$A21,'indusa - High Cost'!$B:$B,$B$28)*10^12*'Vehicles Split'!$C$7</f>
        <v>118444812314742.98</v>
      </c>
    </row>
    <row r="23" spans="1:34" x14ac:dyDescent="0.25">
      <c r="A23" t="s">
        <v>112</v>
      </c>
      <c r="B23" s="16">
        <f>SUMIFS('indusa - High Cost'!J:J,'indusa - High Cost'!$A:$A,'BIFUfE-electricity'!$A23,'indusa - High Cost'!$B:$B,$B$28)*10^12*'Misc. Finished Goods Split'!$C13</f>
        <v>99212433509352.438</v>
      </c>
      <c r="C23" s="16">
        <f>SUMIFS('indusa - High Cost'!K:K,'indusa - High Cost'!$A:$A,'BIFUfE-electricity'!$A23,'indusa - High Cost'!$B:$B,$B$28)*10^12*'Misc. Finished Goods Split'!$C13</f>
        <v>98537057782516.625</v>
      </c>
      <c r="D23" s="16">
        <f>SUMIFS('indusa - High Cost'!L:L,'indusa - High Cost'!$A:$A,'BIFUfE-electricity'!$A23,'indusa - High Cost'!$B:$B,$B$28)*10^12*'Misc. Finished Goods Split'!$C13</f>
        <v>98707857435442.281</v>
      </c>
      <c r="E23" s="16">
        <f>SUMIFS('indusa - High Cost'!M:M,'indusa - High Cost'!$A:$A,'BIFUfE-electricity'!$A23,'indusa - High Cost'!$B:$B,$B$28)*10^12*'Misc. Finished Goods Split'!$C13</f>
        <v>99157673315284.672</v>
      </c>
      <c r="F23" s="16">
        <f>SUMIFS('indusa - High Cost'!N:N,'indusa - High Cost'!$A:$A,'BIFUfE-electricity'!$A23,'indusa - High Cost'!$B:$B,$B$28)*10^12*'Misc. Finished Goods Split'!$C13</f>
        <v>98974487427986.547</v>
      </c>
      <c r="G23" s="16">
        <f>SUMIFS('indusa - High Cost'!O:O,'indusa - High Cost'!$A:$A,'BIFUfE-electricity'!$A23,'indusa - High Cost'!$B:$B,$B$28)*10^12*'Misc. Finished Goods Split'!$C13</f>
        <v>98653749148446.75</v>
      </c>
      <c r="H23" s="16">
        <f>SUMIFS('indusa - High Cost'!P:P,'indusa - High Cost'!$A:$A,'BIFUfE-electricity'!$A23,'indusa - High Cost'!$B:$B,$B$28)*10^12*'Misc. Finished Goods Split'!$C13</f>
        <v>98696123108142.047</v>
      </c>
      <c r="I23" s="16">
        <f>SUMIFS('indusa - High Cost'!Q:Q,'indusa - High Cost'!$A:$A,'BIFUfE-electricity'!$A23,'indusa - High Cost'!$B:$B,$B$28)*10^12*'Misc. Finished Goods Split'!$C13</f>
        <v>98512285313771.688</v>
      </c>
      <c r="J23" s="16">
        <f>SUMIFS('indusa - High Cost'!R:R,'indusa - High Cost'!$A:$A,'BIFUfE-electricity'!$A23,'indusa - High Cost'!$B:$B,$B$28)*10^12*'Misc. Finished Goods Split'!$C13</f>
        <v>98410587810502.969</v>
      </c>
      <c r="K23" s="16">
        <f>SUMIFS('indusa - High Cost'!S:S,'indusa - High Cost'!$A:$A,'BIFUfE-electricity'!$A23,'indusa - High Cost'!$B:$B,$B$28)*10^12*'Misc. Finished Goods Split'!$C13</f>
        <v>97983588678188.813</v>
      </c>
      <c r="L23" s="16">
        <f>SUMIFS('indusa - High Cost'!T:T,'indusa - High Cost'!$A:$A,'BIFUfE-electricity'!$A23,'indusa - High Cost'!$B:$B,$B$28)*10^12*'Misc. Finished Goods Split'!$C13</f>
        <v>97830390516213.516</v>
      </c>
      <c r="M23" s="16">
        <f>SUMIFS('indusa - High Cost'!U:U,'indusa - High Cost'!$A:$A,'BIFUfE-electricity'!$A23,'indusa - High Cost'!$B:$B,$B$28)*10^12*'Misc. Finished Goods Split'!$C13</f>
        <v>97640685558193.031</v>
      </c>
      <c r="N23" s="16">
        <f>SUMIFS('indusa - High Cost'!V:V,'indusa - High Cost'!$A:$A,'BIFUfE-electricity'!$A23,'indusa - High Cost'!$B:$B,$B$28)*10^12*'Misc. Finished Goods Split'!$C13</f>
        <v>97614609275303.609</v>
      </c>
      <c r="O23" s="16">
        <f>SUMIFS('indusa - High Cost'!W:W,'indusa - High Cost'!$A:$A,'BIFUfE-electricity'!$A23,'indusa - High Cost'!$B:$B,$B$28)*10^12*'Misc. Finished Goods Split'!$C13</f>
        <v>97888410245642.453</v>
      </c>
      <c r="P23" s="16">
        <f>SUMIFS('indusa - High Cost'!X:X,'indusa - High Cost'!$A:$A,'BIFUfE-electricity'!$A23,'indusa - High Cost'!$B:$B,$B$28)*10^12*'Misc. Finished Goods Split'!$C13</f>
        <v>97915790342676.344</v>
      </c>
      <c r="Q23" s="16">
        <f>SUMIFS('indusa - High Cost'!Y:Y,'indusa - High Cost'!$A:$A,'BIFUfE-electricity'!$A23,'indusa - High Cost'!$B:$B,$B$28)*10^12*'Misc. Finished Goods Split'!$C13</f>
        <v>98024658823739.641</v>
      </c>
      <c r="R23" s="16">
        <f>SUMIFS('indusa - High Cost'!Z:Z,'indusa - High Cost'!$A:$A,'BIFUfE-electricity'!$A23,'indusa - High Cost'!$B:$B,$B$28)*10^12*'Misc. Finished Goods Split'!$C13</f>
        <v>98356479523507.438</v>
      </c>
      <c r="S23" s="16">
        <f>SUMIFS('indusa - High Cost'!AA:AA,'indusa - High Cost'!$A:$A,'BIFUfE-electricity'!$A23,'indusa - High Cost'!$B:$B,$B$28)*10^12*'Misc. Finished Goods Split'!$C13</f>
        <v>98595729419017.797</v>
      </c>
      <c r="T23" s="16">
        <f>SUMIFS('indusa - High Cost'!AB:AB,'indusa - High Cost'!$A:$A,'BIFUfE-electricity'!$A23,'indusa - High Cost'!$B:$B,$B$28)*10^12*'Misc. Finished Goods Split'!$C13</f>
        <v>98776959585099.234</v>
      </c>
      <c r="U23" s="16">
        <f>SUMIFS('indusa - High Cost'!AC:AC,'indusa - High Cost'!$A:$A,'BIFUfE-electricity'!$A23,'indusa - High Cost'!$B:$B,$B$28)*10^12*'Misc. Finished Goods Split'!$C13</f>
        <v>98913208163196.422</v>
      </c>
      <c r="V23" s="16">
        <f>SUMIFS('indusa - High Cost'!AD:AD,'indusa - High Cost'!$A:$A,'BIFUfE-electricity'!$A23,'indusa - High Cost'!$B:$B,$B$28)*10^12*'Misc. Finished Goods Split'!$C13</f>
        <v>99170711456729.375</v>
      </c>
      <c r="W23" s="16">
        <f>SUMIFS('indusa - High Cost'!AE:AE,'indusa - High Cost'!$A:$A,'BIFUfE-electricity'!$A23,'indusa - High Cost'!$B:$B,$B$28)*10^12*'Misc. Finished Goods Split'!$C13</f>
        <v>99220908301291.5</v>
      </c>
      <c r="X23" s="16">
        <f>SUMIFS('indusa - High Cost'!AF:AF,'indusa - High Cost'!$A:$A,'BIFUfE-electricity'!$A23,'indusa - High Cost'!$B:$B,$B$28)*10^12*'Misc. Finished Goods Split'!$C13</f>
        <v>99445816241212.688</v>
      </c>
      <c r="Y23" s="16">
        <f>SUMIFS('indusa - High Cost'!AG:AG,'indusa - High Cost'!$A:$A,'BIFUfE-electricity'!$A23,'indusa - High Cost'!$B:$B,$B$28)*10^12*'Misc. Finished Goods Split'!$C13</f>
        <v>99775029312691.547</v>
      </c>
      <c r="Z23" s="16">
        <f>SUMIFS('indusa - High Cost'!AH:AH,'indusa - High Cost'!$A:$A,'BIFUfE-electricity'!$A23,'indusa - High Cost'!$B:$B,$B$28)*10^12*'Misc. Finished Goods Split'!$C13</f>
        <v>99823270436036.953</v>
      </c>
      <c r="AA23" s="16">
        <f>SUMIFS('indusa - High Cost'!AI:AI,'indusa - High Cost'!$A:$A,'BIFUfE-electricity'!$A23,'indusa - High Cost'!$B:$B,$B$28)*10^12*'Misc. Finished Goods Split'!$C13</f>
        <v>100249617661278.88</v>
      </c>
      <c r="AB23" s="16">
        <f>SUMIFS('indusa - High Cost'!AJ:AJ,'indusa - High Cost'!$A:$A,'BIFUfE-electricity'!$A23,'indusa - High Cost'!$B:$B,$B$28)*10^12*'Misc. Finished Goods Split'!$C13</f>
        <v>100132274388276.52</v>
      </c>
    </row>
    <row r="24" spans="1:34" x14ac:dyDescent="0.25">
      <c r="A24" t="s">
        <v>113</v>
      </c>
      <c r="B24" s="16">
        <f>SUMIFS('indusa - High Cost'!J:J,'indusa - High Cost'!$A:$A,'BIFUfE-electricity'!$A24,'indusa - High Cost'!$B:$B,$B$28)*10^12</f>
        <v>0</v>
      </c>
      <c r="C24" s="16">
        <f>SUMIFS('indusa - High Cost'!K:K,'indusa - High Cost'!$A:$A,'BIFUfE-electricity'!$A24,'indusa - High Cost'!$B:$B,$B$28)*10^12</f>
        <v>0</v>
      </c>
      <c r="D24" s="16">
        <f>SUMIFS('indusa - High Cost'!L:L,'indusa - High Cost'!$A:$A,'BIFUfE-electricity'!$A24,'indusa - High Cost'!$B:$B,$B$28)*10^12</f>
        <v>0</v>
      </c>
      <c r="E24" s="16">
        <f>SUMIFS('indusa - High Cost'!M:M,'indusa - High Cost'!$A:$A,'BIFUfE-electricity'!$A24,'indusa - High Cost'!$B:$B,$B$28)*10^12</f>
        <v>0</v>
      </c>
      <c r="F24" s="16">
        <f>SUMIFS('indusa - High Cost'!N:N,'indusa - High Cost'!$A:$A,'BIFUfE-electricity'!$A24,'indusa - High Cost'!$B:$B,$B$28)*10^12</f>
        <v>0</v>
      </c>
      <c r="G24" s="16">
        <f>SUMIFS('indusa - High Cost'!O:O,'indusa - High Cost'!$A:$A,'BIFUfE-electricity'!$A24,'indusa - High Cost'!$B:$B,$B$28)*10^12</f>
        <v>0</v>
      </c>
      <c r="H24" s="16">
        <f>SUMIFS('indusa - High Cost'!P:P,'indusa - High Cost'!$A:$A,'BIFUfE-electricity'!$A24,'indusa - High Cost'!$B:$B,$B$28)*10^12</f>
        <v>0</v>
      </c>
      <c r="I24" s="16">
        <f>SUMIFS('indusa - High Cost'!Q:Q,'indusa - High Cost'!$A:$A,'BIFUfE-electricity'!$A24,'indusa - High Cost'!$B:$B,$B$28)*10^12</f>
        <v>0</v>
      </c>
      <c r="J24" s="16">
        <f>SUMIFS('indusa - High Cost'!R:R,'indusa - High Cost'!$A:$A,'BIFUfE-electricity'!$A24,'indusa - High Cost'!$B:$B,$B$28)*10^12</f>
        <v>0</v>
      </c>
      <c r="K24" s="16">
        <f>SUMIFS('indusa - High Cost'!S:S,'indusa - High Cost'!$A:$A,'BIFUfE-electricity'!$A24,'indusa - High Cost'!$B:$B,$B$28)*10^12</f>
        <v>0</v>
      </c>
      <c r="L24" s="16">
        <f>SUMIFS('indusa - High Cost'!T:T,'indusa - High Cost'!$A:$A,'BIFUfE-electricity'!$A24,'indusa - High Cost'!$B:$B,$B$28)*10^12</f>
        <v>0</v>
      </c>
      <c r="M24" s="16">
        <f>SUMIFS('indusa - High Cost'!U:U,'indusa - High Cost'!$A:$A,'BIFUfE-electricity'!$A24,'indusa - High Cost'!$B:$B,$B$28)*10^12</f>
        <v>0</v>
      </c>
      <c r="N24" s="16">
        <f>SUMIFS('indusa - High Cost'!V:V,'indusa - High Cost'!$A:$A,'BIFUfE-electricity'!$A24,'indusa - High Cost'!$B:$B,$B$28)*10^12</f>
        <v>0</v>
      </c>
      <c r="O24" s="16">
        <f>SUMIFS('indusa - High Cost'!W:W,'indusa - High Cost'!$A:$A,'BIFUfE-electricity'!$A24,'indusa - High Cost'!$B:$B,$B$28)*10^12</f>
        <v>0</v>
      </c>
      <c r="P24" s="16">
        <f>SUMIFS('indusa - High Cost'!X:X,'indusa - High Cost'!$A:$A,'BIFUfE-electricity'!$A24,'indusa - High Cost'!$B:$B,$B$28)*10^12</f>
        <v>0</v>
      </c>
      <c r="Q24" s="16">
        <f>SUMIFS('indusa - High Cost'!Y:Y,'indusa - High Cost'!$A:$A,'BIFUfE-electricity'!$A24,'indusa - High Cost'!$B:$B,$B$28)*10^12</f>
        <v>0</v>
      </c>
      <c r="R24" s="16">
        <f>SUMIFS('indusa - High Cost'!Z:Z,'indusa - High Cost'!$A:$A,'BIFUfE-electricity'!$A24,'indusa - High Cost'!$B:$B,$B$28)*10^12</f>
        <v>0</v>
      </c>
      <c r="S24" s="16">
        <f>SUMIFS('indusa - High Cost'!AA:AA,'indusa - High Cost'!$A:$A,'BIFUfE-electricity'!$A24,'indusa - High Cost'!$B:$B,$B$28)*10^12</f>
        <v>0</v>
      </c>
      <c r="T24" s="16">
        <f>SUMIFS('indusa - High Cost'!AB:AB,'indusa - High Cost'!$A:$A,'BIFUfE-electricity'!$A24,'indusa - High Cost'!$B:$B,$B$28)*10^12</f>
        <v>0</v>
      </c>
      <c r="U24" s="16">
        <f>SUMIFS('indusa - High Cost'!AC:AC,'indusa - High Cost'!$A:$A,'BIFUfE-electricity'!$A24,'indusa - High Cost'!$B:$B,$B$28)*10^12</f>
        <v>0</v>
      </c>
      <c r="V24" s="16">
        <f>SUMIFS('indusa - High Cost'!AD:AD,'indusa - High Cost'!$A:$A,'BIFUfE-electricity'!$A24,'indusa - High Cost'!$B:$B,$B$28)*10^12</f>
        <v>0</v>
      </c>
      <c r="W24" s="16">
        <f>SUMIFS('indusa - High Cost'!AE:AE,'indusa - High Cost'!$A:$A,'BIFUfE-electricity'!$A24,'indusa - High Cost'!$B:$B,$B$28)*10^12</f>
        <v>0</v>
      </c>
      <c r="X24" s="16">
        <f>SUMIFS('indusa - High Cost'!AF:AF,'indusa - High Cost'!$A:$A,'BIFUfE-electricity'!$A24,'indusa - High Cost'!$B:$B,$B$28)*10^12</f>
        <v>0</v>
      </c>
      <c r="Y24" s="16">
        <f>SUMIFS('indusa - High Cost'!AG:AG,'indusa - High Cost'!$A:$A,'BIFUfE-electricity'!$A24,'indusa - High Cost'!$B:$B,$B$28)*10^12</f>
        <v>0</v>
      </c>
      <c r="Z24" s="16">
        <f>SUMIFS('indusa - High Cost'!AH:AH,'indusa - High Cost'!$A:$A,'BIFUfE-electricity'!$A24,'indusa - High Cost'!$B:$B,$B$28)*10^12</f>
        <v>0</v>
      </c>
      <c r="AA24" s="16">
        <f>SUMIFS('indusa - High Cost'!AI:AI,'indusa - High Cost'!$A:$A,'BIFUfE-electricity'!$A24,'indusa - High Cost'!$B:$B,$B$28)*10^12</f>
        <v>0</v>
      </c>
      <c r="AB24" s="16">
        <f>SUMIFS('indusa - High Cost'!AJ:AJ,'indusa - High Cost'!$A:$A,'BIFUfE-electricity'!$A24,'indusa - High Cost'!$B:$B,$B$28)*10^12</f>
        <v>0</v>
      </c>
    </row>
    <row r="25" spans="1:34" x14ac:dyDescent="0.25">
      <c r="A25" t="s">
        <v>114</v>
      </c>
      <c r="B25" s="18">
        <f>'Water and Waste'!J9</f>
        <v>207449600000000</v>
      </c>
      <c r="C25" s="18">
        <f>'Water and Waste'!K9</f>
        <v>208132000000000</v>
      </c>
      <c r="D25" s="18">
        <f>'Water and Waste'!L9</f>
        <v>208814400000000</v>
      </c>
      <c r="E25" s="18">
        <f>'Water and Waste'!M9</f>
        <v>209496800000000</v>
      </c>
      <c r="F25" s="18">
        <f>'Water and Waste'!N9</f>
        <v>210179200000000</v>
      </c>
      <c r="G25" s="18">
        <f>'Water and Waste'!O9</f>
        <v>210861600000000</v>
      </c>
      <c r="H25" s="18">
        <f>'Water and Waste'!P9</f>
        <v>211544000000000</v>
      </c>
      <c r="I25" s="18">
        <f>'Water and Waste'!Q9</f>
        <v>212226400000000</v>
      </c>
      <c r="J25" s="18">
        <f>'Water and Waste'!R9</f>
        <v>212908800000000</v>
      </c>
      <c r="K25" s="18">
        <f>'Water and Waste'!S9</f>
        <v>213591200000000</v>
      </c>
      <c r="L25" s="18">
        <f>'Water and Waste'!T9</f>
        <v>214273600000000</v>
      </c>
      <c r="M25" s="18">
        <f>'Water and Waste'!U9</f>
        <v>214956000000000</v>
      </c>
      <c r="N25" s="18">
        <f>'Water and Waste'!V9</f>
        <v>215638400000000</v>
      </c>
      <c r="O25" s="18">
        <f>'Water and Waste'!W9</f>
        <v>216320800000000</v>
      </c>
      <c r="P25" s="18">
        <f>'Water and Waste'!X9</f>
        <v>217003200000000</v>
      </c>
      <c r="Q25" s="18">
        <f>'Water and Waste'!Y9</f>
        <v>217685600000000</v>
      </c>
      <c r="R25" s="18">
        <f>'Water and Waste'!Z9</f>
        <v>218368000000000</v>
      </c>
      <c r="S25" s="18">
        <f>'Water and Waste'!AA9</f>
        <v>219050400000000</v>
      </c>
      <c r="T25" s="18">
        <f>'Water and Waste'!AB9</f>
        <v>219732800000000</v>
      </c>
      <c r="U25" s="18">
        <f>'Water and Waste'!AC9</f>
        <v>220415200000000</v>
      </c>
      <c r="V25" s="18">
        <f>'Water and Waste'!AD9</f>
        <v>221097600000000</v>
      </c>
      <c r="W25" s="18">
        <f>'Water and Waste'!AE9</f>
        <v>221780000000000</v>
      </c>
      <c r="X25" s="18">
        <f>'Water and Waste'!AF9</f>
        <v>222462400000000</v>
      </c>
      <c r="Y25" s="18">
        <f>'Water and Waste'!AG9</f>
        <v>223144800000000</v>
      </c>
      <c r="Z25" s="18">
        <f>'Water and Waste'!AH9</f>
        <v>223827200000000</v>
      </c>
      <c r="AA25" s="18">
        <f>'Water and Waste'!AI9</f>
        <v>224509600000000</v>
      </c>
      <c r="AB25" s="18">
        <f>'Water and Waste'!AJ9</f>
        <v>225192000000000</v>
      </c>
    </row>
    <row r="26" spans="1:34" x14ac:dyDescent="0.25">
      <c r="A26" t="s">
        <v>115</v>
      </c>
      <c r="B26" s="16">
        <f>SUMIFS('indusa - High Cost'!J:J,'indusa - High Cost'!$A:$A,'BIFUfE-electricity'!$A26,'indusa - High Cost'!$B:$B,$B$28)*10^12</f>
        <v>282755000000000</v>
      </c>
      <c r="C26" s="16">
        <f>SUMIFS('indusa - High Cost'!K:K,'indusa - High Cost'!$A:$A,'BIFUfE-electricity'!$A26,'indusa - High Cost'!$B:$B,$B$28)*10^12</f>
        <v>280697999999999.97</v>
      </c>
      <c r="D26" s="16">
        <f>SUMIFS('indusa - High Cost'!L:L,'indusa - High Cost'!$A:$A,'BIFUfE-electricity'!$A26,'indusa - High Cost'!$B:$B,$B$28)*10^12</f>
        <v>282286000000000</v>
      </c>
      <c r="E26" s="16">
        <f>SUMIFS('indusa - High Cost'!M:M,'indusa - High Cost'!$A:$A,'BIFUfE-electricity'!$A26,'indusa - High Cost'!$B:$B,$B$28)*10^12</f>
        <v>285965000000000</v>
      </c>
      <c r="F26" s="16">
        <f>SUMIFS('indusa - High Cost'!N:N,'indusa - High Cost'!$A:$A,'BIFUfE-electricity'!$A26,'indusa - High Cost'!$B:$B,$B$28)*10^12</f>
        <v>291866000000000</v>
      </c>
      <c r="G26" s="16">
        <f>SUMIFS('indusa - High Cost'!O:O,'indusa - High Cost'!$A:$A,'BIFUfE-electricity'!$A26,'indusa - High Cost'!$B:$B,$B$28)*10^12</f>
        <v>298842000000000</v>
      </c>
      <c r="H26" s="16">
        <f>SUMIFS('indusa - High Cost'!P:P,'indusa - High Cost'!$A:$A,'BIFUfE-electricity'!$A26,'indusa - High Cost'!$B:$B,$B$28)*10^12</f>
        <v>303758000000000</v>
      </c>
      <c r="I26" s="16">
        <f>SUMIFS('indusa - High Cost'!Q:Q,'indusa - High Cost'!$A:$A,'BIFUfE-electricity'!$A26,'indusa - High Cost'!$B:$B,$B$28)*10^12</f>
        <v>308241000000000</v>
      </c>
      <c r="J26" s="16">
        <f>SUMIFS('indusa - High Cost'!R:R,'indusa - High Cost'!$A:$A,'BIFUfE-electricity'!$A26,'indusa - High Cost'!$B:$B,$B$28)*10^12</f>
        <v>311629000000000</v>
      </c>
      <c r="K26" s="16">
        <f>SUMIFS('indusa - High Cost'!S:S,'indusa - High Cost'!$A:$A,'BIFUfE-electricity'!$A26,'indusa - High Cost'!$B:$B,$B$28)*10^12</f>
        <v>312919000000000</v>
      </c>
      <c r="L26" s="16">
        <f>SUMIFS('indusa - High Cost'!T:T,'indusa - High Cost'!$A:$A,'BIFUfE-electricity'!$A26,'indusa - High Cost'!$B:$B,$B$28)*10^12</f>
        <v>313016000000000</v>
      </c>
      <c r="M26" s="16">
        <f>SUMIFS('indusa - High Cost'!U:U,'indusa - High Cost'!$A:$A,'BIFUfE-electricity'!$A26,'indusa - High Cost'!$B:$B,$B$28)*10^12</f>
        <v>315881000000000</v>
      </c>
      <c r="N26" s="16">
        <f>SUMIFS('indusa - High Cost'!V:V,'indusa - High Cost'!$A:$A,'BIFUfE-electricity'!$A26,'indusa - High Cost'!$B:$B,$B$28)*10^12</f>
        <v>319937000000000</v>
      </c>
      <c r="O26" s="16">
        <f>SUMIFS('indusa - High Cost'!W:W,'indusa - High Cost'!$A:$A,'BIFUfE-electricity'!$A26,'indusa - High Cost'!$B:$B,$B$28)*10^12</f>
        <v>322726000000000</v>
      </c>
      <c r="P26" s="16">
        <f>SUMIFS('indusa - High Cost'!X:X,'indusa - High Cost'!$A:$A,'BIFUfE-electricity'!$A26,'indusa - High Cost'!$B:$B,$B$28)*10^12</f>
        <v>325666000000000</v>
      </c>
      <c r="Q26" s="16">
        <f>SUMIFS('indusa - High Cost'!Y:Y,'indusa - High Cost'!$A:$A,'BIFUfE-electricity'!$A26,'indusa - High Cost'!$B:$B,$B$28)*10^12</f>
        <v>328298000000000</v>
      </c>
      <c r="R26" s="16">
        <f>SUMIFS('indusa - High Cost'!Z:Z,'indusa - High Cost'!$A:$A,'BIFUfE-electricity'!$A26,'indusa - High Cost'!$B:$B,$B$28)*10^12</f>
        <v>330293000000000</v>
      </c>
      <c r="S26" s="16">
        <f>SUMIFS('indusa - High Cost'!AA:AA,'indusa - High Cost'!$A:$A,'BIFUfE-electricity'!$A26,'indusa - High Cost'!$B:$B,$B$28)*10^12</f>
        <v>331783000000000</v>
      </c>
      <c r="T26" s="16">
        <f>SUMIFS('indusa - High Cost'!AB:AB,'indusa - High Cost'!$A:$A,'BIFUfE-electricity'!$A26,'indusa - High Cost'!$B:$B,$B$28)*10^12</f>
        <v>334224000000000</v>
      </c>
      <c r="U26" s="16">
        <f>SUMIFS('indusa - High Cost'!AC:AC,'indusa - High Cost'!$A:$A,'BIFUfE-electricity'!$A26,'indusa - High Cost'!$B:$B,$B$28)*10^12</f>
        <v>336084000000000</v>
      </c>
      <c r="V26" s="16">
        <f>SUMIFS('indusa - High Cost'!AD:AD,'indusa - High Cost'!$A:$A,'BIFUfE-electricity'!$A26,'indusa - High Cost'!$B:$B,$B$28)*10^12</f>
        <v>337862000000000</v>
      </c>
      <c r="W26" s="16">
        <f>SUMIFS('indusa - High Cost'!AE:AE,'indusa - High Cost'!$A:$A,'BIFUfE-electricity'!$A26,'indusa - High Cost'!$B:$B,$B$28)*10^12</f>
        <v>341324000000000</v>
      </c>
      <c r="X26" s="16">
        <f>SUMIFS('indusa - High Cost'!AF:AF,'indusa - High Cost'!$A:$A,'BIFUfE-electricity'!$A26,'indusa - High Cost'!$B:$B,$B$28)*10^12</f>
        <v>345146000000000</v>
      </c>
      <c r="Y26" s="16">
        <f>SUMIFS('indusa - High Cost'!AG:AG,'indusa - High Cost'!$A:$A,'BIFUfE-electricity'!$A26,'indusa - High Cost'!$B:$B,$B$28)*10^12</f>
        <v>349494000000000</v>
      </c>
      <c r="Z26" s="16">
        <f>SUMIFS('indusa - High Cost'!AH:AH,'indusa - High Cost'!$A:$A,'BIFUfE-electricity'!$A26,'indusa - High Cost'!$B:$B,$B$28)*10^12</f>
        <v>354093000000000</v>
      </c>
      <c r="AA26" s="16">
        <f>SUMIFS('indusa - High Cost'!AI:AI,'indusa - High Cost'!$A:$A,'BIFUfE-electricity'!$A26,'indusa - High Cost'!$B:$B,$B$28)*10^12</f>
        <v>358970000000000</v>
      </c>
      <c r="AB26" s="16">
        <f>SUMIFS('indusa - High Cost'!AJ:AJ,'indusa - High Cost'!$A:$A,'BIFUfE-electricity'!$A26,'indusa - High Cost'!$B:$B,$B$28)*10^12</f>
        <v>363281000000000</v>
      </c>
    </row>
    <row r="28" spans="1:34" x14ac:dyDescent="0.25">
      <c r="A28" t="s">
        <v>975</v>
      </c>
      <c r="B28" t="s">
        <v>762</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B30" s="97"/>
      <c r="C30" s="48"/>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B31" s="97"/>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B32" s="96"/>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25">
      <c r="B33" s="96"/>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25">
      <c r="B34" s="96"/>
      <c r="C34" s="4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25">
      <c r="B35" s="96"/>
    </row>
    <row r="36" spans="2:34" x14ac:dyDescent="0.25">
      <c r="B36" s="96"/>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25">
      <c r="B37" s="96"/>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25">
      <c r="B38" s="96"/>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25">
      <c r="B39" s="96"/>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25">
      <c r="B40" s="96"/>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25">
      <c r="B41" s="96"/>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25">
      <c r="B42" s="96"/>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25">
      <c r="B43" s="96"/>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25">
      <c r="B44" s="96"/>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25">
      <c r="B45" s="96"/>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25">
      <c r="B46" s="96"/>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25">
      <c r="B47" s="96"/>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25">
      <c r="B48" s="96"/>
      <c r="C48" s="4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B49" s="96"/>
    </row>
    <row r="50" spans="1:34" x14ac:dyDescent="0.25">
      <c r="B50" s="96"/>
    </row>
    <row r="51" spans="1:34" x14ac:dyDescent="0.25">
      <c r="B51" s="96"/>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96"/>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96"/>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96"/>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4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0"/>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1"/>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1"/>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4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48"/>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48"/>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4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7EC76-C7C5-4680-A541-23A994025B2A}">
  <sheetPr>
    <tabColor theme="3" tint="-0.249977111117893"/>
  </sheetPr>
  <dimension ref="A1:AH123"/>
  <sheetViews>
    <sheetView workbookViewId="0">
      <selection activeCell="A2" sqref="A2"/>
    </sheetView>
  </sheetViews>
  <sheetFormatPr defaultRowHeight="15" x14ac:dyDescent="0.25"/>
  <cols>
    <col min="1" max="1" width="39.85546875" customWidth="1"/>
    <col min="2" max="2" width="10.8554687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Cost'!$A:$A,'BIFUfE-coal'!$A2,'indusa - High Cost'!$B:$B,$B$28)*10^12</f>
        <v>0</v>
      </c>
      <c r="C2" s="16">
        <f>SUMIFS('indusa - High Cost'!K:K,'indusa - High Cost'!$A:$A,'BIFUfE-coal'!$A2,'indusa - High Cost'!$B:$B,$B$28)*10^12</f>
        <v>0</v>
      </c>
      <c r="D2" s="16">
        <f>SUMIFS('indusa - High Cost'!L:L,'indusa - High Cost'!$A:$A,'BIFUfE-coal'!$A2,'indusa - High Cost'!$B:$B,$B$28)*10^12</f>
        <v>0</v>
      </c>
      <c r="E2" s="16">
        <f>SUMIFS('indusa - High Cost'!M:M,'indusa - High Cost'!$A:$A,'BIFUfE-coal'!$A2,'indusa - High Cost'!$B:$B,$B$28)*10^12</f>
        <v>0</v>
      </c>
      <c r="F2" s="16">
        <f>SUMIFS('indusa - High Cost'!N:N,'indusa - High Cost'!$A:$A,'BIFUfE-coal'!$A2,'indusa - High Cost'!$B:$B,$B$28)*10^12</f>
        <v>0</v>
      </c>
      <c r="G2" s="16">
        <f>SUMIFS('indusa - High Cost'!O:O,'indusa - High Cost'!$A:$A,'BIFUfE-coal'!$A2,'indusa - High Cost'!$B:$B,$B$28)*10^12</f>
        <v>0</v>
      </c>
      <c r="H2" s="16">
        <f>SUMIFS('indusa - High Cost'!P:P,'indusa - High Cost'!$A:$A,'BIFUfE-coal'!$A2,'indusa - High Cost'!$B:$B,$B$28)*10^12</f>
        <v>0</v>
      </c>
      <c r="I2" s="16">
        <f>SUMIFS('indusa - High Cost'!Q:Q,'indusa - High Cost'!$A:$A,'BIFUfE-coal'!$A2,'indusa - High Cost'!$B:$B,$B$28)*10^12</f>
        <v>0</v>
      </c>
      <c r="J2" s="16">
        <f>SUMIFS('indusa - High Cost'!R:R,'indusa - High Cost'!$A:$A,'BIFUfE-coal'!$A2,'indusa - High Cost'!$B:$B,$B$28)*10^12</f>
        <v>0</v>
      </c>
      <c r="K2" s="16">
        <f>SUMIFS('indusa - High Cost'!S:S,'indusa - High Cost'!$A:$A,'BIFUfE-coal'!$A2,'indusa - High Cost'!$B:$B,$B$28)*10^12</f>
        <v>0</v>
      </c>
      <c r="L2" s="16">
        <f>SUMIFS('indusa - High Cost'!T:T,'indusa - High Cost'!$A:$A,'BIFUfE-coal'!$A2,'indusa - High Cost'!$B:$B,$B$28)*10^12</f>
        <v>0</v>
      </c>
      <c r="M2" s="16">
        <f>SUMIFS('indusa - High Cost'!U:U,'indusa - High Cost'!$A:$A,'BIFUfE-coal'!$A2,'indusa - High Cost'!$B:$B,$B$28)*10^12</f>
        <v>0</v>
      </c>
      <c r="N2" s="16">
        <f>SUMIFS('indusa - High Cost'!V:V,'indusa - High Cost'!$A:$A,'BIFUfE-coal'!$A2,'indusa - High Cost'!$B:$B,$B$28)*10^12</f>
        <v>0</v>
      </c>
      <c r="O2" s="16">
        <f>SUMIFS('indusa - High Cost'!W:W,'indusa - High Cost'!$A:$A,'BIFUfE-coal'!$A2,'indusa - High Cost'!$B:$B,$B$28)*10^12</f>
        <v>0</v>
      </c>
      <c r="P2" s="16">
        <f>SUMIFS('indusa - High Cost'!X:X,'indusa - High Cost'!$A:$A,'BIFUfE-coal'!$A2,'indusa - High Cost'!$B:$B,$B$28)*10^12</f>
        <v>0</v>
      </c>
      <c r="Q2" s="16">
        <f>SUMIFS('indusa - High Cost'!Y:Y,'indusa - High Cost'!$A:$A,'BIFUfE-coal'!$A2,'indusa - High Cost'!$B:$B,$B$28)*10^12</f>
        <v>0</v>
      </c>
      <c r="R2" s="16">
        <f>SUMIFS('indusa - High Cost'!Z:Z,'indusa - High Cost'!$A:$A,'BIFUfE-coal'!$A2,'indusa - High Cost'!$B:$B,$B$28)*10^12</f>
        <v>0</v>
      </c>
      <c r="S2" s="16">
        <f>SUMIFS('indusa - High Cost'!AA:AA,'indusa - High Cost'!$A:$A,'BIFUfE-coal'!$A2,'indusa - High Cost'!$B:$B,$B$28)*10^12</f>
        <v>0</v>
      </c>
      <c r="T2" s="16">
        <f>SUMIFS('indusa - High Cost'!AB:AB,'indusa - High Cost'!$A:$A,'BIFUfE-coal'!$A2,'indusa - High Cost'!$B:$B,$B$28)*10^12</f>
        <v>0</v>
      </c>
      <c r="U2" s="16">
        <f>SUMIFS('indusa - High Cost'!AC:AC,'indusa - High Cost'!$A:$A,'BIFUfE-coal'!$A2,'indusa - High Cost'!$B:$B,$B$28)*10^12</f>
        <v>0</v>
      </c>
      <c r="V2" s="16">
        <f>SUMIFS('indusa - High Cost'!AD:AD,'indusa - High Cost'!$A:$A,'BIFUfE-coal'!$A2,'indusa - High Cost'!$B:$B,$B$28)*10^12</f>
        <v>0</v>
      </c>
      <c r="W2" s="16">
        <f>SUMIFS('indusa - High Cost'!AE:AE,'indusa - High Cost'!$A:$A,'BIFUfE-coal'!$A2,'indusa - High Cost'!$B:$B,$B$28)*10^12</f>
        <v>0</v>
      </c>
      <c r="X2" s="16">
        <f>SUMIFS('indusa - High Cost'!AF:AF,'indusa - High Cost'!$A:$A,'BIFUfE-coal'!$A2,'indusa - High Cost'!$B:$B,$B$28)*10^12</f>
        <v>0</v>
      </c>
      <c r="Y2" s="16">
        <f>SUMIFS('indusa - High Cost'!AG:AG,'indusa - High Cost'!$A:$A,'BIFUfE-coal'!$A2,'indusa - High Cost'!$B:$B,$B$28)*10^12</f>
        <v>0</v>
      </c>
      <c r="Z2" s="16">
        <f>SUMIFS('indusa - High Cost'!AH:AH,'indusa - High Cost'!$A:$A,'BIFUfE-coal'!$A2,'indusa - High Cost'!$B:$B,$B$28)*10^12</f>
        <v>0</v>
      </c>
      <c r="AA2" s="16">
        <f>SUMIFS('indusa - High Cost'!AI:AI,'indusa - High Cost'!$A:$A,'BIFUfE-coal'!$A2,'indusa - High Cost'!$B:$B,$B$28)*10^12</f>
        <v>0</v>
      </c>
      <c r="AB2" s="16">
        <f>SUMIFS('indusa - High Cost'!AJ:AJ,'indusa - High Cost'!$A:$A,'BIFUfE-coal'!$A2,'indusa - High Cost'!$B:$B,$B$28)*10^12</f>
        <v>0</v>
      </c>
      <c r="AC2" s="16"/>
    </row>
    <row r="3" spans="1:31" x14ac:dyDescent="0.25">
      <c r="A3" t="s">
        <v>92</v>
      </c>
      <c r="B3" s="16">
        <f>SUMIFS('indusa - High Cost'!J:J,'indusa - High Cost'!$A:$A,'BIFUfE-coal'!$A3,'indusa - High Cost'!$B:$B,$B$28)*10^12</f>
        <v>0</v>
      </c>
      <c r="C3" s="16">
        <f>SUMIFS('indusa - High Cost'!K:K,'indusa - High Cost'!$A:$A,'BIFUfE-coal'!$A3,'indusa - High Cost'!$B:$B,$B$28)*10^12</f>
        <v>0</v>
      </c>
      <c r="D3" s="16">
        <f>SUMIFS('indusa - High Cost'!L:L,'indusa - High Cost'!$A:$A,'BIFUfE-coal'!$A3,'indusa - High Cost'!$B:$B,$B$28)*10^12</f>
        <v>0</v>
      </c>
      <c r="E3" s="16">
        <f>SUMIFS('indusa - High Cost'!M:M,'indusa - High Cost'!$A:$A,'BIFUfE-coal'!$A3,'indusa - High Cost'!$B:$B,$B$28)*10^12</f>
        <v>0</v>
      </c>
      <c r="F3" s="16">
        <f>SUMIFS('indusa - High Cost'!N:N,'indusa - High Cost'!$A:$A,'BIFUfE-coal'!$A3,'indusa - High Cost'!$B:$B,$B$28)*10^12</f>
        <v>0</v>
      </c>
      <c r="G3" s="16">
        <f>SUMIFS('indusa - High Cost'!O:O,'indusa - High Cost'!$A:$A,'BIFUfE-coal'!$A3,'indusa - High Cost'!$B:$B,$B$28)*10^12</f>
        <v>0</v>
      </c>
      <c r="H3" s="16">
        <f>SUMIFS('indusa - High Cost'!P:P,'indusa - High Cost'!$A:$A,'BIFUfE-coal'!$A3,'indusa - High Cost'!$B:$B,$B$28)*10^12</f>
        <v>0</v>
      </c>
      <c r="I3" s="16">
        <f>SUMIFS('indusa - High Cost'!Q:Q,'indusa - High Cost'!$A:$A,'BIFUfE-coal'!$A3,'indusa - High Cost'!$B:$B,$B$28)*10^12</f>
        <v>0</v>
      </c>
      <c r="J3" s="16">
        <f>SUMIFS('indusa - High Cost'!R:R,'indusa - High Cost'!$A:$A,'BIFUfE-coal'!$A3,'indusa - High Cost'!$B:$B,$B$28)*10^12</f>
        <v>0</v>
      </c>
      <c r="K3" s="16">
        <f>SUMIFS('indusa - High Cost'!S:S,'indusa - High Cost'!$A:$A,'BIFUfE-coal'!$A3,'indusa - High Cost'!$B:$B,$B$28)*10^12</f>
        <v>0</v>
      </c>
      <c r="L3" s="16">
        <f>SUMIFS('indusa - High Cost'!T:T,'indusa - High Cost'!$A:$A,'BIFUfE-coal'!$A3,'indusa - High Cost'!$B:$B,$B$28)*10^12</f>
        <v>0</v>
      </c>
      <c r="M3" s="16">
        <f>SUMIFS('indusa - High Cost'!U:U,'indusa - High Cost'!$A:$A,'BIFUfE-coal'!$A3,'indusa - High Cost'!$B:$B,$B$28)*10^12</f>
        <v>0</v>
      </c>
      <c r="N3" s="16">
        <f>SUMIFS('indusa - High Cost'!V:V,'indusa - High Cost'!$A:$A,'BIFUfE-coal'!$A3,'indusa - High Cost'!$B:$B,$B$28)*10^12</f>
        <v>0</v>
      </c>
      <c r="O3" s="16">
        <f>SUMIFS('indusa - High Cost'!W:W,'indusa - High Cost'!$A:$A,'BIFUfE-coal'!$A3,'indusa - High Cost'!$B:$B,$B$28)*10^12</f>
        <v>0</v>
      </c>
      <c r="P3" s="16">
        <f>SUMIFS('indusa - High Cost'!X:X,'indusa - High Cost'!$A:$A,'BIFUfE-coal'!$A3,'indusa - High Cost'!$B:$B,$B$28)*10^12</f>
        <v>0</v>
      </c>
      <c r="Q3" s="16">
        <f>SUMIFS('indusa - High Cost'!Y:Y,'indusa - High Cost'!$A:$A,'BIFUfE-coal'!$A3,'indusa - High Cost'!$B:$B,$B$28)*10^12</f>
        <v>0</v>
      </c>
      <c r="R3" s="16">
        <f>SUMIFS('indusa - High Cost'!Z:Z,'indusa - High Cost'!$A:$A,'BIFUfE-coal'!$A3,'indusa - High Cost'!$B:$B,$B$28)*10^12</f>
        <v>0</v>
      </c>
      <c r="S3" s="16">
        <f>SUMIFS('indusa - High Cost'!AA:AA,'indusa - High Cost'!$A:$A,'BIFUfE-coal'!$A3,'indusa - High Cost'!$B:$B,$B$28)*10^12</f>
        <v>0</v>
      </c>
      <c r="T3" s="16">
        <f>SUMIFS('indusa - High Cost'!AB:AB,'indusa - High Cost'!$A:$A,'BIFUfE-coal'!$A3,'indusa - High Cost'!$B:$B,$B$28)*10^12</f>
        <v>0</v>
      </c>
      <c r="U3" s="16">
        <f>SUMIFS('indusa - High Cost'!AC:AC,'indusa - High Cost'!$A:$A,'BIFUfE-coal'!$A3,'indusa - High Cost'!$B:$B,$B$28)*10^12</f>
        <v>0</v>
      </c>
      <c r="V3" s="16">
        <f>SUMIFS('indusa - High Cost'!AD:AD,'indusa - High Cost'!$A:$A,'BIFUfE-coal'!$A3,'indusa - High Cost'!$B:$B,$B$28)*10^12</f>
        <v>0</v>
      </c>
      <c r="W3" s="16">
        <f>SUMIFS('indusa - High Cost'!AE:AE,'indusa - High Cost'!$A:$A,'BIFUfE-coal'!$A3,'indusa - High Cost'!$B:$B,$B$28)*10^12</f>
        <v>0</v>
      </c>
      <c r="X3" s="16">
        <f>SUMIFS('indusa - High Cost'!AF:AF,'indusa - High Cost'!$A:$A,'BIFUfE-coal'!$A3,'indusa - High Cost'!$B:$B,$B$28)*10^12</f>
        <v>0</v>
      </c>
      <c r="Y3" s="16">
        <f>SUMIFS('indusa - High Cost'!AG:AG,'indusa - High Cost'!$A:$A,'BIFUfE-coal'!$A3,'indusa - High Cost'!$B:$B,$B$28)*10^12</f>
        <v>0</v>
      </c>
      <c r="Z3" s="16">
        <f>SUMIFS('indusa - High Cost'!AH:AH,'indusa - High Cost'!$A:$A,'BIFUfE-coal'!$A3,'indusa - High Cost'!$B:$B,$B$28)*10^12</f>
        <v>0</v>
      </c>
      <c r="AA3" s="16">
        <f>SUMIFS('indusa - High Cost'!AI:AI,'indusa - High Cost'!$A:$A,'BIFUfE-coal'!$A3,'indusa - High Cost'!$B:$B,$B$28)*10^12</f>
        <v>0</v>
      </c>
      <c r="AB3" s="16">
        <f>SUMIFS('indusa - High Cost'!AJ:AJ,'indusa - High Cost'!$A:$A,'BIFUfE-coal'!$A3,'indusa - High Cost'!$B:$B,$B$28)*10^12</f>
        <v>0</v>
      </c>
    </row>
    <row r="4" spans="1:31" x14ac:dyDescent="0.25">
      <c r="A4" t="s">
        <v>93</v>
      </c>
      <c r="B4" s="16">
        <f>SUMIFS('indusa - High Cost'!J:J,'indusa - High Cost'!$A:$A,'BIFUfE-coal'!$A4,'indusa - High Cost'!$B:$B,$B$28)*10^12</f>
        <v>0</v>
      </c>
      <c r="C4" s="16">
        <f>SUMIFS('indusa - High Cost'!K:K,'indusa - High Cost'!$A:$A,'BIFUfE-coal'!$A4,'indusa - High Cost'!$B:$B,$B$28)*10^12</f>
        <v>0</v>
      </c>
      <c r="D4" s="16">
        <f>SUMIFS('indusa - High Cost'!L:L,'indusa - High Cost'!$A:$A,'BIFUfE-coal'!$A4,'indusa - High Cost'!$B:$B,$B$28)*10^12</f>
        <v>0</v>
      </c>
      <c r="E4" s="16">
        <f>SUMIFS('indusa - High Cost'!M:M,'indusa - High Cost'!$A:$A,'BIFUfE-coal'!$A4,'indusa - High Cost'!$B:$B,$B$28)*10^12</f>
        <v>0</v>
      </c>
      <c r="F4" s="16">
        <f>SUMIFS('indusa - High Cost'!N:N,'indusa - High Cost'!$A:$A,'BIFUfE-coal'!$A4,'indusa - High Cost'!$B:$B,$B$28)*10^12</f>
        <v>0</v>
      </c>
      <c r="G4" s="16">
        <f>SUMIFS('indusa - High Cost'!O:O,'indusa - High Cost'!$A:$A,'BIFUfE-coal'!$A4,'indusa - High Cost'!$B:$B,$B$28)*10^12</f>
        <v>0</v>
      </c>
      <c r="H4" s="16">
        <f>SUMIFS('indusa - High Cost'!P:P,'indusa - High Cost'!$A:$A,'BIFUfE-coal'!$A4,'indusa - High Cost'!$B:$B,$B$28)*10^12</f>
        <v>0</v>
      </c>
      <c r="I4" s="16">
        <f>SUMIFS('indusa - High Cost'!Q:Q,'indusa - High Cost'!$A:$A,'BIFUfE-coal'!$A4,'indusa - High Cost'!$B:$B,$B$28)*10^12</f>
        <v>0</v>
      </c>
      <c r="J4" s="16">
        <f>SUMIFS('indusa - High Cost'!R:R,'indusa - High Cost'!$A:$A,'BIFUfE-coal'!$A4,'indusa - High Cost'!$B:$B,$B$28)*10^12</f>
        <v>0</v>
      </c>
      <c r="K4" s="16">
        <f>SUMIFS('indusa - High Cost'!S:S,'indusa - High Cost'!$A:$A,'BIFUfE-coal'!$A4,'indusa - High Cost'!$B:$B,$B$28)*10^12</f>
        <v>0</v>
      </c>
      <c r="L4" s="16">
        <f>SUMIFS('indusa - High Cost'!T:T,'indusa - High Cost'!$A:$A,'BIFUfE-coal'!$A4,'indusa - High Cost'!$B:$B,$B$28)*10^12</f>
        <v>0</v>
      </c>
      <c r="M4" s="16">
        <f>SUMIFS('indusa - High Cost'!U:U,'indusa - High Cost'!$A:$A,'BIFUfE-coal'!$A4,'indusa - High Cost'!$B:$B,$B$28)*10^12</f>
        <v>0</v>
      </c>
      <c r="N4" s="16">
        <f>SUMIFS('indusa - High Cost'!V:V,'indusa - High Cost'!$A:$A,'BIFUfE-coal'!$A4,'indusa - High Cost'!$B:$B,$B$28)*10^12</f>
        <v>0</v>
      </c>
      <c r="O4" s="16">
        <f>SUMIFS('indusa - High Cost'!W:W,'indusa - High Cost'!$A:$A,'BIFUfE-coal'!$A4,'indusa - High Cost'!$B:$B,$B$28)*10^12</f>
        <v>0</v>
      </c>
      <c r="P4" s="16">
        <f>SUMIFS('indusa - High Cost'!X:X,'indusa - High Cost'!$A:$A,'BIFUfE-coal'!$A4,'indusa - High Cost'!$B:$B,$B$28)*10^12</f>
        <v>0</v>
      </c>
      <c r="Q4" s="16">
        <f>SUMIFS('indusa - High Cost'!Y:Y,'indusa - High Cost'!$A:$A,'BIFUfE-coal'!$A4,'indusa - High Cost'!$B:$B,$B$28)*10^12</f>
        <v>0</v>
      </c>
      <c r="R4" s="16">
        <f>SUMIFS('indusa - High Cost'!Z:Z,'indusa - High Cost'!$A:$A,'BIFUfE-coal'!$A4,'indusa - High Cost'!$B:$B,$B$28)*10^12</f>
        <v>0</v>
      </c>
      <c r="S4" s="16">
        <f>SUMIFS('indusa - High Cost'!AA:AA,'indusa - High Cost'!$A:$A,'BIFUfE-coal'!$A4,'indusa - High Cost'!$B:$B,$B$28)*10^12</f>
        <v>0</v>
      </c>
      <c r="T4" s="16">
        <f>SUMIFS('indusa - High Cost'!AB:AB,'indusa - High Cost'!$A:$A,'BIFUfE-coal'!$A4,'indusa - High Cost'!$B:$B,$B$28)*10^12</f>
        <v>0</v>
      </c>
      <c r="U4" s="16">
        <f>SUMIFS('indusa - High Cost'!AC:AC,'indusa - High Cost'!$A:$A,'BIFUfE-coal'!$A4,'indusa - High Cost'!$B:$B,$B$28)*10^12</f>
        <v>0</v>
      </c>
      <c r="V4" s="16">
        <f>SUMIFS('indusa - High Cost'!AD:AD,'indusa - High Cost'!$A:$A,'BIFUfE-coal'!$A4,'indusa - High Cost'!$B:$B,$B$28)*10^12</f>
        <v>0</v>
      </c>
      <c r="W4" s="16">
        <f>SUMIFS('indusa - High Cost'!AE:AE,'indusa - High Cost'!$A:$A,'BIFUfE-coal'!$A4,'indusa - High Cost'!$B:$B,$B$28)*10^12</f>
        <v>0</v>
      </c>
      <c r="X4" s="16">
        <f>SUMIFS('indusa - High Cost'!AF:AF,'indusa - High Cost'!$A:$A,'BIFUfE-coal'!$A4,'indusa - High Cost'!$B:$B,$B$28)*10^12</f>
        <v>0</v>
      </c>
      <c r="Y4" s="16">
        <f>SUMIFS('indusa - High Cost'!AG:AG,'indusa - High Cost'!$A:$A,'BIFUfE-coal'!$A4,'indusa - High Cost'!$B:$B,$B$28)*10^12</f>
        <v>0</v>
      </c>
      <c r="Z4" s="16">
        <f>SUMIFS('indusa - High Cost'!AH:AH,'indusa - High Cost'!$A:$A,'BIFUfE-coal'!$A4,'indusa - High Cost'!$B:$B,$B$28)*10^12</f>
        <v>0</v>
      </c>
      <c r="AA4" s="16">
        <f>SUMIFS('indusa - High Cost'!AI:AI,'indusa - High Cost'!$A:$A,'BIFUfE-coal'!$A4,'indusa - High Cost'!$B:$B,$B$28)*10^12</f>
        <v>0</v>
      </c>
      <c r="AB4" s="16">
        <f>SUMIFS('indusa - High Cost'!AJ:AJ,'indusa - High Cost'!$A:$A,'BIFUfE-coal'!$A4,'indusa - High Cost'!$B:$B,$B$28)*10^12</f>
        <v>0</v>
      </c>
    </row>
    <row r="5" spans="1:31" x14ac:dyDescent="0.25">
      <c r="A5" t="s">
        <v>94</v>
      </c>
      <c r="B5" s="16">
        <f>SUMIFS('indusa - High Cost'!J:J,'indusa - High Cost'!$A:$A,'BIFUfE-coal'!$A5,'indusa - High Cost'!$B:$B,$B$28)*10^12</f>
        <v>0</v>
      </c>
      <c r="C5" s="16">
        <f>SUMIFS('indusa - High Cost'!K:K,'indusa - High Cost'!$A:$A,'BIFUfE-coal'!$A5,'indusa - High Cost'!$B:$B,$B$28)*10^12</f>
        <v>0</v>
      </c>
      <c r="D5" s="16">
        <f>SUMIFS('indusa - High Cost'!L:L,'indusa - High Cost'!$A:$A,'BIFUfE-coal'!$A5,'indusa - High Cost'!$B:$B,$B$28)*10^12</f>
        <v>0</v>
      </c>
      <c r="E5" s="16">
        <f>SUMIFS('indusa - High Cost'!M:M,'indusa - High Cost'!$A:$A,'BIFUfE-coal'!$A5,'indusa - High Cost'!$B:$B,$B$28)*10^12</f>
        <v>0</v>
      </c>
      <c r="F5" s="16">
        <f>SUMIFS('indusa - High Cost'!N:N,'indusa - High Cost'!$A:$A,'BIFUfE-coal'!$A5,'indusa - High Cost'!$B:$B,$B$28)*10^12</f>
        <v>0</v>
      </c>
      <c r="G5" s="16">
        <f>SUMIFS('indusa - High Cost'!O:O,'indusa - High Cost'!$A:$A,'BIFUfE-coal'!$A5,'indusa - High Cost'!$B:$B,$B$28)*10^12</f>
        <v>0</v>
      </c>
      <c r="H5" s="16">
        <f>SUMIFS('indusa - High Cost'!P:P,'indusa - High Cost'!$A:$A,'BIFUfE-coal'!$A5,'indusa - High Cost'!$B:$B,$B$28)*10^12</f>
        <v>0</v>
      </c>
      <c r="I5" s="16">
        <f>SUMIFS('indusa - High Cost'!Q:Q,'indusa - High Cost'!$A:$A,'BIFUfE-coal'!$A5,'indusa - High Cost'!$B:$B,$B$28)*10^12</f>
        <v>0</v>
      </c>
      <c r="J5" s="16">
        <f>SUMIFS('indusa - High Cost'!R:R,'indusa - High Cost'!$A:$A,'BIFUfE-coal'!$A5,'indusa - High Cost'!$B:$B,$B$28)*10^12</f>
        <v>0</v>
      </c>
      <c r="K5" s="16">
        <f>SUMIFS('indusa - High Cost'!S:S,'indusa - High Cost'!$A:$A,'BIFUfE-coal'!$A5,'indusa - High Cost'!$B:$B,$B$28)*10^12</f>
        <v>0</v>
      </c>
      <c r="L5" s="16">
        <f>SUMIFS('indusa - High Cost'!T:T,'indusa - High Cost'!$A:$A,'BIFUfE-coal'!$A5,'indusa - High Cost'!$B:$B,$B$28)*10^12</f>
        <v>0</v>
      </c>
      <c r="M5" s="16">
        <f>SUMIFS('indusa - High Cost'!U:U,'indusa - High Cost'!$A:$A,'BIFUfE-coal'!$A5,'indusa - High Cost'!$B:$B,$B$28)*10^12</f>
        <v>0</v>
      </c>
      <c r="N5" s="16">
        <f>SUMIFS('indusa - High Cost'!V:V,'indusa - High Cost'!$A:$A,'BIFUfE-coal'!$A5,'indusa - High Cost'!$B:$B,$B$28)*10^12</f>
        <v>0</v>
      </c>
      <c r="O5" s="16">
        <f>SUMIFS('indusa - High Cost'!W:W,'indusa - High Cost'!$A:$A,'BIFUfE-coal'!$A5,'indusa - High Cost'!$B:$B,$B$28)*10^12</f>
        <v>0</v>
      </c>
      <c r="P5" s="16">
        <f>SUMIFS('indusa - High Cost'!X:X,'indusa - High Cost'!$A:$A,'BIFUfE-coal'!$A5,'indusa - High Cost'!$B:$B,$B$28)*10^12</f>
        <v>0</v>
      </c>
      <c r="Q5" s="16">
        <f>SUMIFS('indusa - High Cost'!Y:Y,'indusa - High Cost'!$A:$A,'BIFUfE-coal'!$A5,'indusa - High Cost'!$B:$B,$B$28)*10^12</f>
        <v>0</v>
      </c>
      <c r="R5" s="16">
        <f>SUMIFS('indusa - High Cost'!Z:Z,'indusa - High Cost'!$A:$A,'BIFUfE-coal'!$A5,'indusa - High Cost'!$B:$B,$B$28)*10^12</f>
        <v>0</v>
      </c>
      <c r="S5" s="16">
        <f>SUMIFS('indusa - High Cost'!AA:AA,'indusa - High Cost'!$A:$A,'BIFUfE-coal'!$A5,'indusa - High Cost'!$B:$B,$B$28)*10^12</f>
        <v>0</v>
      </c>
      <c r="T5" s="16">
        <f>SUMIFS('indusa - High Cost'!AB:AB,'indusa - High Cost'!$A:$A,'BIFUfE-coal'!$A5,'indusa - High Cost'!$B:$B,$B$28)*10^12</f>
        <v>0</v>
      </c>
      <c r="U5" s="16">
        <f>SUMIFS('indusa - High Cost'!AC:AC,'indusa - High Cost'!$A:$A,'BIFUfE-coal'!$A5,'indusa - High Cost'!$B:$B,$B$28)*10^12</f>
        <v>0</v>
      </c>
      <c r="V5" s="16">
        <f>SUMIFS('indusa - High Cost'!AD:AD,'indusa - High Cost'!$A:$A,'BIFUfE-coal'!$A5,'indusa - High Cost'!$B:$B,$B$28)*10^12</f>
        <v>0</v>
      </c>
      <c r="W5" s="16">
        <f>SUMIFS('indusa - High Cost'!AE:AE,'indusa - High Cost'!$A:$A,'BIFUfE-coal'!$A5,'indusa - High Cost'!$B:$B,$B$28)*10^12</f>
        <v>0</v>
      </c>
      <c r="X5" s="16">
        <f>SUMIFS('indusa - High Cost'!AF:AF,'indusa - High Cost'!$A:$A,'BIFUfE-coal'!$A5,'indusa - High Cost'!$B:$B,$B$28)*10^12</f>
        <v>0</v>
      </c>
      <c r="Y5" s="16">
        <f>SUMIFS('indusa - High Cost'!AG:AG,'indusa - High Cost'!$A:$A,'BIFUfE-coal'!$A5,'indusa - High Cost'!$B:$B,$B$28)*10^12</f>
        <v>0</v>
      </c>
      <c r="Z5" s="16">
        <f>SUMIFS('indusa - High Cost'!AH:AH,'indusa - High Cost'!$A:$A,'BIFUfE-coal'!$A5,'indusa - High Cost'!$B:$B,$B$28)*10^12</f>
        <v>0</v>
      </c>
      <c r="AA5" s="16">
        <f>SUMIFS('indusa - High Cost'!AI:AI,'indusa - High Cost'!$A:$A,'BIFUfE-coal'!$A5,'indusa - High Cost'!$B:$B,$B$28)*10^12</f>
        <v>0</v>
      </c>
      <c r="AB5" s="16">
        <f>SUMIFS('indusa - High Cost'!AJ:AJ,'indusa - High Cost'!$A:$A,'BIFUfE-coal'!$A5,'indusa - High Cost'!$B:$B,$B$28)*10^12</f>
        <v>0</v>
      </c>
    </row>
    <row r="6" spans="1:31" x14ac:dyDescent="0.25">
      <c r="A6" t="s">
        <v>95</v>
      </c>
      <c r="B6" s="16">
        <f>SUMIFS('indusa - High Cost'!J:J,'indusa - High Cost'!$A:$A,'BIFUfE-coal'!$A6,'indusa - High Cost'!$B:$B,$B$28)*10^12+SUMIFS('indusa - High Cost'!J:J,'indusa - High Cost'!$A:$A,$A$23,'indusa - High Cost'!$B:$B,$B$28)*10^12*'Misc. Finished Goods Split'!$D10</f>
        <v>58675368012142.109</v>
      </c>
      <c r="C6" s="16">
        <f>SUMIFS('indusa - High Cost'!K:K,'indusa - High Cost'!$A:$A,'BIFUfE-coal'!$A6,'indusa - High Cost'!$B:$B,$B$28)*10^12+SUMIFS('indusa - High Cost'!K:K,'indusa - High Cost'!$A:$A,$A$23,'indusa - High Cost'!$B:$B,$B$28)*10^12*'Misc. Finished Goods Split'!$D10</f>
        <v>65132914507259.391</v>
      </c>
      <c r="D6" s="16">
        <f>SUMIFS('indusa - High Cost'!L:L,'indusa - High Cost'!$A:$A,'BIFUfE-coal'!$A6,'indusa - High Cost'!$B:$B,$B$28)*10^12+SUMIFS('indusa - High Cost'!L:L,'indusa - High Cost'!$A:$A,$A$23,'indusa - High Cost'!$B:$B,$B$28)*10^12*'Misc. Finished Goods Split'!$D10</f>
        <v>66468521954306.164</v>
      </c>
      <c r="E6" s="16">
        <f>SUMIFS('indusa - High Cost'!M:M,'indusa - High Cost'!$A:$A,'BIFUfE-coal'!$A6,'indusa - High Cost'!$B:$B,$B$28)*10^12+SUMIFS('indusa - High Cost'!M:M,'indusa - High Cost'!$A:$A,$A$23,'indusa - High Cost'!$B:$B,$B$28)*10^12*'Misc. Finished Goods Split'!$D10</f>
        <v>67550437253064.328</v>
      </c>
      <c r="F6" s="16">
        <f>SUMIFS('indusa - High Cost'!N:N,'indusa - High Cost'!$A:$A,'BIFUfE-coal'!$A6,'indusa - High Cost'!$B:$B,$B$28)*10^12+SUMIFS('indusa - High Cost'!N:N,'indusa - High Cost'!$A:$A,$A$23,'indusa - High Cost'!$B:$B,$B$28)*10^12*'Misc. Finished Goods Split'!$D10</f>
        <v>70008604615916.523</v>
      </c>
      <c r="G6" s="16">
        <f>SUMIFS('indusa - High Cost'!O:O,'indusa - High Cost'!$A:$A,'BIFUfE-coal'!$A6,'indusa - High Cost'!$B:$B,$B$28)*10^12+SUMIFS('indusa - High Cost'!O:O,'indusa - High Cost'!$A:$A,$A$23,'indusa - High Cost'!$B:$B,$B$28)*10^12*'Misc. Finished Goods Split'!$D10</f>
        <v>72667777143080.797</v>
      </c>
      <c r="H6" s="16">
        <f>SUMIFS('indusa - High Cost'!P:P,'indusa - High Cost'!$A:$A,'BIFUfE-coal'!$A6,'indusa - High Cost'!$B:$B,$B$28)*10^12+SUMIFS('indusa - High Cost'!P:P,'indusa - High Cost'!$A:$A,$A$23,'indusa - High Cost'!$B:$B,$B$28)*10^12*'Misc. Finished Goods Split'!$D10</f>
        <v>75353793162233.328</v>
      </c>
      <c r="I6" s="16">
        <f>SUMIFS('indusa - High Cost'!Q:Q,'indusa - High Cost'!$A:$A,'BIFUfE-coal'!$A6,'indusa - High Cost'!$B:$B,$B$28)*10^12+SUMIFS('indusa - High Cost'!Q:Q,'indusa - High Cost'!$A:$A,$A$23,'indusa - High Cost'!$B:$B,$B$28)*10^12*'Misc. Finished Goods Split'!$D10</f>
        <v>77557075192384.219</v>
      </c>
      <c r="J6" s="16">
        <f>SUMIFS('indusa - High Cost'!R:R,'indusa - High Cost'!$A:$A,'BIFUfE-coal'!$A6,'indusa - High Cost'!$B:$B,$B$28)*10^12+SUMIFS('indusa - High Cost'!R:R,'indusa - High Cost'!$A:$A,$A$23,'indusa - High Cost'!$B:$B,$B$28)*10^12*'Misc. Finished Goods Split'!$D10</f>
        <v>81937101540160.953</v>
      </c>
      <c r="K6" s="16">
        <f>SUMIFS('indusa - High Cost'!S:S,'indusa - High Cost'!$A:$A,'BIFUfE-coal'!$A6,'indusa - High Cost'!$B:$B,$B$28)*10^12+SUMIFS('indusa - High Cost'!S:S,'indusa - High Cost'!$A:$A,$A$23,'indusa - High Cost'!$B:$B,$B$28)*10^12*'Misc. Finished Goods Split'!$D10</f>
        <v>84194379952031.688</v>
      </c>
      <c r="L6" s="16">
        <f>SUMIFS('indusa - High Cost'!T:T,'indusa - High Cost'!$A:$A,'BIFUfE-coal'!$A6,'indusa - High Cost'!$B:$B,$B$28)*10^12+SUMIFS('indusa - High Cost'!T:T,'indusa - High Cost'!$A:$A,$A$23,'indusa - High Cost'!$B:$B,$B$28)*10^12*'Misc. Finished Goods Split'!$D10</f>
        <v>85007867041251.438</v>
      </c>
      <c r="M6" s="16">
        <f>SUMIFS('indusa - High Cost'!U:U,'indusa - High Cost'!$A:$A,'BIFUfE-coal'!$A6,'indusa - High Cost'!$B:$B,$B$28)*10^12+SUMIFS('indusa - High Cost'!U:U,'indusa - High Cost'!$A:$A,$A$23,'indusa - High Cost'!$B:$B,$B$28)*10^12*'Misc. Finished Goods Split'!$D10</f>
        <v>84182084501192.688</v>
      </c>
      <c r="N6" s="16">
        <f>SUMIFS('indusa - High Cost'!V:V,'indusa - High Cost'!$A:$A,'BIFUfE-coal'!$A6,'indusa - High Cost'!$B:$B,$B$28)*10^12+SUMIFS('indusa - High Cost'!V:V,'indusa - High Cost'!$A:$A,$A$23,'indusa - High Cost'!$B:$B,$B$28)*10^12*'Misc. Finished Goods Split'!$D10</f>
        <v>82375961051301.734</v>
      </c>
      <c r="O6" s="16">
        <f>SUMIFS('indusa - High Cost'!W:W,'indusa - High Cost'!$A:$A,'BIFUfE-coal'!$A6,'indusa - High Cost'!$B:$B,$B$28)*10^12+SUMIFS('indusa - High Cost'!W:W,'indusa - High Cost'!$A:$A,$A$23,'indusa - High Cost'!$B:$B,$B$28)*10^12*'Misc. Finished Goods Split'!$D10</f>
        <v>80486301961133.938</v>
      </c>
      <c r="P6" s="16">
        <f>SUMIFS('indusa - High Cost'!X:X,'indusa - High Cost'!$A:$A,'BIFUfE-coal'!$A6,'indusa - High Cost'!$B:$B,$B$28)*10^12+SUMIFS('indusa - High Cost'!X:X,'indusa - High Cost'!$A:$A,$A$23,'indusa - High Cost'!$B:$B,$B$28)*10^12*'Misc. Finished Goods Split'!$D10</f>
        <v>78620249791796.688</v>
      </c>
      <c r="Q6" s="16">
        <f>SUMIFS('indusa - High Cost'!Y:Y,'indusa - High Cost'!$A:$A,'BIFUfE-coal'!$A6,'indusa - High Cost'!$B:$B,$B$28)*10^12+SUMIFS('indusa - High Cost'!Y:Y,'indusa - High Cost'!$A:$A,$A$23,'indusa - High Cost'!$B:$B,$B$28)*10^12*'Misc. Finished Goods Split'!$D10</f>
        <v>76880661982182.578</v>
      </c>
      <c r="R6" s="16">
        <f>SUMIFS('indusa - High Cost'!Z:Z,'indusa - High Cost'!$A:$A,'BIFUfE-coal'!$A6,'indusa - High Cost'!$B:$B,$B$28)*10^12+SUMIFS('indusa - High Cost'!Z:Z,'indusa - High Cost'!$A:$A,$A$23,'indusa - High Cost'!$B:$B,$B$28)*10^12*'Misc. Finished Goods Split'!$D10</f>
        <v>75844467251737.922</v>
      </c>
      <c r="S6" s="16">
        <f>SUMIFS('indusa - High Cost'!AA:AA,'indusa - High Cost'!$A:$A,'BIFUfE-coal'!$A6,'indusa - High Cost'!$B:$B,$B$28)*10^12+SUMIFS('indusa - High Cost'!AA:AA,'indusa - High Cost'!$A:$A,$A$23,'indusa - High Cost'!$B:$B,$B$28)*10^12*'Misc. Finished Goods Split'!$D10</f>
        <v>75136239463172.469</v>
      </c>
      <c r="T6" s="16">
        <f>SUMIFS('indusa - High Cost'!AB:AB,'indusa - High Cost'!$A:$A,'BIFUfE-coal'!$A6,'indusa - High Cost'!$B:$B,$B$28)*10^12+SUMIFS('indusa - High Cost'!AB:AB,'indusa - High Cost'!$A:$A,$A$23,'indusa - High Cost'!$B:$B,$B$28)*10^12*'Misc. Finished Goods Split'!$D10</f>
        <v>73997305579414.078</v>
      </c>
      <c r="U6" s="16">
        <f>SUMIFS('indusa - High Cost'!AC:AC,'indusa - High Cost'!$A:$A,'BIFUfE-coal'!$A6,'indusa - High Cost'!$B:$B,$B$28)*10^12+SUMIFS('indusa - High Cost'!AC:AC,'indusa - High Cost'!$A:$A,$A$23,'indusa - High Cost'!$B:$B,$B$28)*10^12*'Misc. Finished Goods Split'!$D10</f>
        <v>72767665600462.734</v>
      </c>
      <c r="V6" s="16">
        <f>SUMIFS('indusa - High Cost'!AD:AD,'indusa - High Cost'!$A:$A,'BIFUfE-coal'!$A6,'indusa - High Cost'!$B:$B,$B$28)*10^12+SUMIFS('indusa - High Cost'!AD:AD,'indusa - High Cost'!$A:$A,$A$23,'indusa - High Cost'!$B:$B,$B$28)*10^12*'Misc. Finished Goods Split'!$D10</f>
        <v>71629196076427.469</v>
      </c>
      <c r="W6" s="16">
        <f>SUMIFS('indusa - High Cost'!AE:AE,'indusa - High Cost'!$A:$A,'BIFUfE-coal'!$A6,'indusa - High Cost'!$B:$B,$B$28)*10^12+SUMIFS('indusa - High Cost'!AE:AE,'indusa - High Cost'!$A:$A,$A$23,'indusa - High Cost'!$B:$B,$B$28)*10^12*'Misc. Finished Goods Split'!$D10</f>
        <v>70373712605487.859</v>
      </c>
      <c r="X6" s="16">
        <f>SUMIFS('indusa - High Cost'!AF:AF,'indusa - High Cost'!$A:$A,'BIFUfE-coal'!$A6,'indusa - High Cost'!$B:$B,$B$28)*10^12+SUMIFS('indusa - High Cost'!AF:AF,'indusa - High Cost'!$A:$A,$A$23,'indusa - High Cost'!$B:$B,$B$28)*10^12*'Misc. Finished Goods Split'!$D10</f>
        <v>69134295250789.859</v>
      </c>
      <c r="Y6" s="16">
        <f>SUMIFS('indusa - High Cost'!AG:AG,'indusa - High Cost'!$A:$A,'BIFUfE-coal'!$A6,'indusa - High Cost'!$B:$B,$B$28)*10^12+SUMIFS('indusa - High Cost'!AG:AG,'indusa - High Cost'!$A:$A,$A$23,'indusa - High Cost'!$B:$B,$B$28)*10^12*'Misc. Finished Goods Split'!$D10</f>
        <v>67731479652610.305</v>
      </c>
      <c r="Z6" s="16">
        <f>SUMIFS('indusa - High Cost'!AH:AH,'indusa - High Cost'!$A:$A,'BIFUfE-coal'!$A6,'indusa - High Cost'!$B:$B,$B$28)*10^12+SUMIFS('indusa - High Cost'!AH:AH,'indusa - High Cost'!$A:$A,$A$23,'indusa - High Cost'!$B:$B,$B$28)*10^12*'Misc. Finished Goods Split'!$D10</f>
        <v>66385185747803.266</v>
      </c>
      <c r="AA6" s="16">
        <f>SUMIFS('indusa - High Cost'!AI:AI,'indusa - High Cost'!$A:$A,'BIFUfE-coal'!$A6,'indusa - High Cost'!$B:$B,$B$28)*10^12+SUMIFS('indusa - High Cost'!AI:AI,'indusa - High Cost'!$A:$A,$A$23,'indusa - High Cost'!$B:$B,$B$28)*10^12*'Misc. Finished Goods Split'!$D10</f>
        <v>65104351038407.258</v>
      </c>
      <c r="AB6" s="16">
        <f>SUMIFS('indusa - High Cost'!AJ:AJ,'indusa - High Cost'!$A:$A,'BIFUfE-coal'!$A6,'indusa - High Cost'!$B:$B,$B$28)*10^12+SUMIFS('indusa - High Cost'!AJ:AJ,'indusa - High Cost'!$A:$A,$A$23,'indusa - High Cost'!$B:$B,$B$28)*10^12*'Misc. Finished Goods Split'!$D10</f>
        <v>64223370149623.711</v>
      </c>
    </row>
    <row r="7" spans="1:31" x14ac:dyDescent="0.25">
      <c r="A7" t="s">
        <v>96</v>
      </c>
      <c r="B7" s="16">
        <f>SUMIFS('indusa - High Cost'!J:J,'indusa - High Cost'!$A:$A,$A$23,'indusa - High Cost'!$B:$B,$B$28)*10^12*'Misc. Finished Goods Split'!$D11</f>
        <v>1023531963286.6335</v>
      </c>
      <c r="C7" s="16">
        <f>SUMIFS('indusa - High Cost'!K:K,'indusa - High Cost'!$A:$A,$A$23,'indusa - High Cost'!$B:$B,$B$28)*10^12*'Misc. Finished Goods Split'!$D11</f>
        <v>1055110218379.7325</v>
      </c>
      <c r="D7" s="16">
        <f>SUMIFS('indusa - High Cost'!L:L,'indusa - High Cost'!$A:$A,$A$23,'indusa - High Cost'!$B:$B,$B$28)*10^12*'Misc. Finished Goods Split'!$D11</f>
        <v>1093060767101.4838</v>
      </c>
      <c r="E7" s="16">
        <f>SUMIFS('indusa - High Cost'!M:M,'indusa - High Cost'!$A:$A,$A$23,'indusa - High Cost'!$B:$B,$B$28)*10^12*'Misc. Finished Goods Split'!$D11</f>
        <v>1132993807174.3711</v>
      </c>
      <c r="F7" s="16">
        <f>SUMIFS('indusa - High Cost'!N:N,'indusa - High Cost'!$A:$A,$A$23,'indusa - High Cost'!$B:$B,$B$28)*10^12*'Misc. Finished Goods Split'!$D11</f>
        <v>1164430455742.3892</v>
      </c>
      <c r="G7" s="16">
        <f>SUMIFS('indusa - High Cost'!O:O,'indusa - High Cost'!$A:$A,$A$23,'indusa - High Cost'!$B:$B,$B$28)*10^12*'Misc. Finished Goods Split'!$D11</f>
        <v>1191760515083.0532</v>
      </c>
      <c r="H7" s="16">
        <f>SUMIFS('indusa - High Cost'!P:P,'indusa - High Cost'!$A:$A,$A$23,'indusa - High Cost'!$B:$B,$B$28)*10^12*'Misc. Finished Goods Split'!$D11</f>
        <v>1220152623361.8259</v>
      </c>
      <c r="I7" s="16">
        <f>SUMIFS('indusa - High Cost'!Q:Q,'indusa - High Cost'!$A:$A,$A$23,'indusa - High Cost'!$B:$B,$B$28)*10^12*'Misc. Finished Goods Split'!$D11</f>
        <v>1242668060849.7305</v>
      </c>
      <c r="J7" s="16">
        <f>SUMIFS('indusa - High Cost'!R:R,'indusa - High Cost'!$A:$A,$A$23,'indusa - High Cost'!$B:$B,$B$28)*10^12*'Misc. Finished Goods Split'!$D11</f>
        <v>1262846990673.7961</v>
      </c>
      <c r="K7" s="16">
        <f>SUMIFS('indusa - High Cost'!S:S,'indusa - High Cost'!$A:$A,$A$23,'indusa - High Cost'!$B:$B,$B$28)*10^12*'Misc. Finished Goods Split'!$D11</f>
        <v>1274529528992.9919</v>
      </c>
      <c r="L7" s="16">
        <f>SUMIFS('indusa - High Cost'!T:T,'indusa - High Cost'!$A:$A,$A$23,'indusa - High Cost'!$B:$B,$B$28)*10^12*'Misc. Finished Goods Split'!$D11</f>
        <v>1284796002061.376</v>
      </c>
      <c r="M7" s="16">
        <f>SUMIFS('indusa - High Cost'!U:U,'indusa - High Cost'!$A:$A,$A$23,'indusa - High Cost'!$B:$B,$B$28)*10^12*'Misc. Finished Goods Split'!$D11</f>
        <v>1290106246751.9197</v>
      </c>
      <c r="N7" s="16">
        <f>SUMIFS('indusa - High Cost'!V:V,'indusa - High Cost'!$A:$A,$A$23,'indusa - High Cost'!$B:$B,$B$28)*10^12*'Misc. Finished Goods Split'!$D11</f>
        <v>1292301147890.6777</v>
      </c>
      <c r="O7" s="16">
        <f>SUMIFS('indusa - High Cost'!W:W,'indusa - High Cost'!$A:$A,$A$23,'indusa - High Cost'!$B:$B,$B$28)*10^12*'Misc. Finished Goods Split'!$D11</f>
        <v>1295416491442.4631</v>
      </c>
      <c r="P7" s="16">
        <f>SUMIFS('indusa - High Cost'!X:X,'indusa - High Cost'!$A:$A,$A$23,'indusa - High Cost'!$B:$B,$B$28)*10^12*'Misc. Finished Goods Split'!$D11</f>
        <v>1295770507755.166</v>
      </c>
      <c r="Q7" s="16">
        <f>SUMIFS('indusa - High Cost'!Y:Y,'indusa - High Cost'!$A:$A,$A$23,'indusa - High Cost'!$B:$B,$B$28)*10^12*'Misc. Finished Goods Split'!$D11</f>
        <v>1297044966480.8965</v>
      </c>
      <c r="R7" s="16">
        <f>SUMIFS('indusa - High Cost'!Z:Z,'indusa - High Cost'!$A:$A,$A$23,'indusa - High Cost'!$B:$B,$B$28)*10^12*'Misc. Finished Goods Split'!$D11</f>
        <v>1301080752445.7097</v>
      </c>
      <c r="S7" s="16">
        <f>SUMIFS('indusa - High Cost'!AA:AA,'indusa - High Cost'!$A:$A,$A$23,'indusa - High Cost'!$B:$B,$B$28)*10^12*'Misc. Finished Goods Split'!$D11</f>
        <v>1303983686209.8735</v>
      </c>
      <c r="T7" s="16">
        <f>SUMIFS('indusa - High Cost'!AB:AB,'indusa - High Cost'!$A:$A,$A$23,'indusa - High Cost'!$B:$B,$B$28)*10^12*'Misc. Finished Goods Split'!$D11</f>
        <v>1306249390611.1721</v>
      </c>
      <c r="U7" s="16">
        <f>SUMIFS('indusa - High Cost'!AC:AC,'indusa - High Cost'!$A:$A,$A$23,'indusa - High Cost'!$B:$B,$B$28)*10^12*'Misc. Finished Goods Split'!$D11</f>
        <v>1307877865649.6055</v>
      </c>
      <c r="V7" s="16">
        <f>SUMIFS('indusa - High Cost'!AD:AD,'indusa - High Cost'!$A:$A,$A$23,'indusa - High Cost'!$B:$B,$B$28)*10^12*'Misc. Finished Goods Split'!$D11</f>
        <v>1311064012463.9314</v>
      </c>
      <c r="W7" s="16">
        <f>SUMIFS('indusa - High Cost'!AE:AE,'indusa - High Cost'!$A:$A,$A$23,'indusa - High Cost'!$B:$B,$B$28)*10^12*'Misc. Finished Goods Split'!$D11</f>
        <v>1311630438564.2561</v>
      </c>
      <c r="X7" s="16">
        <f>SUMIFS('indusa - High Cost'!AF:AF,'indusa - High Cost'!$A:$A,$A$23,'indusa - High Cost'!$B:$B,$B$28)*10^12*'Misc. Finished Goods Split'!$D11</f>
        <v>1314462569065.8794</v>
      </c>
      <c r="Y7" s="16">
        <f>SUMIFS('indusa - High Cost'!AG:AG,'indusa - High Cost'!$A:$A,$A$23,'indusa - High Cost'!$B:$B,$B$28)*10^12*'Misc. Finished Goods Split'!$D11</f>
        <v>1318639961555.7737</v>
      </c>
      <c r="Z7" s="16">
        <f>SUMIFS('indusa - High Cost'!AH:AH,'indusa - High Cost'!$A:$A,$A$23,'indusa - High Cost'!$B:$B,$B$28)*10^12*'Misc. Finished Goods Split'!$D11</f>
        <v>1319277190918.6389</v>
      </c>
      <c r="AA7" s="16">
        <f>SUMIFS('indusa - High Cost'!AI:AI,'indusa - High Cost'!$A:$A,$A$23,'indusa - High Cost'!$B:$B,$B$28)*10^12*'Misc. Finished Goods Split'!$D11</f>
        <v>1324941451921.8853</v>
      </c>
      <c r="AB7" s="16">
        <f>SUMIFS('indusa - High Cost'!AJ:AJ,'indusa - High Cost'!$A:$A,$A$23,'indusa - High Cost'!$B:$B,$B$28)*10^12*'Misc. Finished Goods Split'!$D11</f>
        <v>1323454583408.5332</v>
      </c>
    </row>
    <row r="8" spans="1:31" x14ac:dyDescent="0.25">
      <c r="A8" t="s">
        <v>97</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98</v>
      </c>
      <c r="B9" s="16">
        <f>SUMIFS('indusa - High Cost'!J:J,'indusa - High Cost'!$A:$A,'BIFUfE-coal'!$A9,'indusa - High Cost'!$B:$B,$B$28)*10^12+SUMIFS('indusa - High Cost'!J:J,'indusa - High Cost'!$A:$A,$A$23,'indusa - High Cost'!$B:$B,$B$28)*10^12*'Misc. Finished Goods Split'!$D12</f>
        <v>13540000000000</v>
      </c>
      <c r="C9" s="16">
        <f>SUMIFS('indusa - High Cost'!K:K,'indusa - High Cost'!$A:$A,'BIFUfE-coal'!$A9,'indusa - High Cost'!$B:$B,$B$28)*10^12+SUMIFS('indusa - High Cost'!K:K,'indusa - High Cost'!$A:$A,$A$23,'indusa - High Cost'!$B:$B,$B$28)*10^12*'Misc. Finished Goods Split'!$D12</f>
        <v>13892000000000</v>
      </c>
      <c r="D9" s="16">
        <f>SUMIFS('indusa - High Cost'!L:L,'indusa - High Cost'!$A:$A,'BIFUfE-coal'!$A9,'indusa - High Cost'!$B:$B,$B$28)*10^12+SUMIFS('indusa - High Cost'!L:L,'indusa - High Cost'!$A:$A,$A$23,'indusa - High Cost'!$B:$B,$B$28)*10^12*'Misc. Finished Goods Split'!$D12</f>
        <v>14196000000000</v>
      </c>
      <c r="E9" s="16">
        <f>SUMIFS('indusa - High Cost'!M:M,'indusa - High Cost'!$A:$A,'BIFUfE-coal'!$A9,'indusa - High Cost'!$B:$B,$B$28)*10^12+SUMIFS('indusa - High Cost'!M:M,'indusa - High Cost'!$A:$A,$A$23,'indusa - High Cost'!$B:$B,$B$28)*10^12*'Misc. Finished Goods Split'!$D12</f>
        <v>14203000000000</v>
      </c>
      <c r="F9" s="16">
        <f>SUMIFS('indusa - High Cost'!N:N,'indusa - High Cost'!$A:$A,'BIFUfE-coal'!$A9,'indusa - High Cost'!$B:$B,$B$28)*10^12+SUMIFS('indusa - High Cost'!N:N,'indusa - High Cost'!$A:$A,$A$23,'indusa - High Cost'!$B:$B,$B$28)*10^12*'Misc. Finished Goods Split'!$D12</f>
        <v>14281000000000</v>
      </c>
      <c r="G9" s="16">
        <f>SUMIFS('indusa - High Cost'!O:O,'indusa - High Cost'!$A:$A,'BIFUfE-coal'!$A9,'indusa - High Cost'!$B:$B,$B$28)*10^12+SUMIFS('indusa - High Cost'!O:O,'indusa - High Cost'!$A:$A,$A$23,'indusa - High Cost'!$B:$B,$B$28)*10^12*'Misc. Finished Goods Split'!$D12</f>
        <v>14435000000000</v>
      </c>
      <c r="H9" s="16">
        <f>SUMIFS('indusa - High Cost'!P:P,'indusa - High Cost'!$A:$A,'BIFUfE-coal'!$A9,'indusa - High Cost'!$B:$B,$B$28)*10^12+SUMIFS('indusa - High Cost'!P:P,'indusa - High Cost'!$A:$A,$A$23,'indusa - High Cost'!$B:$B,$B$28)*10^12*'Misc. Finished Goods Split'!$D12</f>
        <v>14614000000000</v>
      </c>
      <c r="I9" s="16">
        <f>SUMIFS('indusa - High Cost'!Q:Q,'indusa - High Cost'!$A:$A,'BIFUfE-coal'!$A9,'indusa - High Cost'!$B:$B,$B$28)*10^12+SUMIFS('indusa - High Cost'!Q:Q,'indusa - High Cost'!$A:$A,$A$23,'indusa - High Cost'!$B:$B,$B$28)*10^12*'Misc. Finished Goods Split'!$D12</f>
        <v>14853000000000</v>
      </c>
      <c r="J9" s="16">
        <f>SUMIFS('indusa - High Cost'!R:R,'indusa - High Cost'!$A:$A,'BIFUfE-coal'!$A9,'indusa - High Cost'!$B:$B,$B$28)*10^12+SUMIFS('indusa - High Cost'!R:R,'indusa - High Cost'!$A:$A,$A$23,'indusa - High Cost'!$B:$B,$B$28)*10^12*'Misc. Finished Goods Split'!$D12</f>
        <v>15168000000000</v>
      </c>
      <c r="K9" s="16">
        <f>SUMIFS('indusa - High Cost'!S:S,'indusa - High Cost'!$A:$A,'BIFUfE-coal'!$A9,'indusa - High Cost'!$B:$B,$B$28)*10^12+SUMIFS('indusa - High Cost'!S:S,'indusa - High Cost'!$A:$A,$A$23,'indusa - High Cost'!$B:$B,$B$28)*10^12*'Misc. Finished Goods Split'!$D12</f>
        <v>15370000000000</v>
      </c>
      <c r="L9" s="16">
        <f>SUMIFS('indusa - High Cost'!T:T,'indusa - High Cost'!$A:$A,'BIFUfE-coal'!$A9,'indusa - High Cost'!$B:$B,$B$28)*10^12+SUMIFS('indusa - High Cost'!T:T,'indusa - High Cost'!$A:$A,$A$23,'indusa - High Cost'!$B:$B,$B$28)*10^12*'Misc. Finished Goods Split'!$D12</f>
        <v>15581000000000</v>
      </c>
      <c r="M9" s="16">
        <f>SUMIFS('indusa - High Cost'!U:U,'indusa - High Cost'!$A:$A,'BIFUfE-coal'!$A9,'indusa - High Cost'!$B:$B,$B$28)*10^12+SUMIFS('indusa - High Cost'!U:U,'indusa - High Cost'!$A:$A,$A$23,'indusa - High Cost'!$B:$B,$B$28)*10^12*'Misc. Finished Goods Split'!$D12</f>
        <v>15674000000000</v>
      </c>
      <c r="N9" s="16">
        <f>SUMIFS('indusa - High Cost'!V:V,'indusa - High Cost'!$A:$A,'BIFUfE-coal'!$A9,'indusa - High Cost'!$B:$B,$B$28)*10^12+SUMIFS('indusa - High Cost'!V:V,'indusa - High Cost'!$A:$A,$A$23,'indusa - High Cost'!$B:$B,$B$28)*10^12*'Misc. Finished Goods Split'!$D12</f>
        <v>15667000000000</v>
      </c>
      <c r="O9" s="16">
        <f>SUMIFS('indusa - High Cost'!W:W,'indusa - High Cost'!$A:$A,'BIFUfE-coal'!$A9,'indusa - High Cost'!$B:$B,$B$28)*10^12+SUMIFS('indusa - High Cost'!W:W,'indusa - High Cost'!$A:$A,$A$23,'indusa - High Cost'!$B:$B,$B$28)*10^12*'Misc. Finished Goods Split'!$D12</f>
        <v>15589000000000</v>
      </c>
      <c r="P9" s="16">
        <f>SUMIFS('indusa - High Cost'!X:X,'indusa - High Cost'!$A:$A,'BIFUfE-coal'!$A9,'indusa - High Cost'!$B:$B,$B$28)*10^12+SUMIFS('indusa - High Cost'!X:X,'indusa - High Cost'!$A:$A,$A$23,'indusa - High Cost'!$B:$B,$B$28)*10^12*'Misc. Finished Goods Split'!$D12</f>
        <v>15524000000000</v>
      </c>
      <c r="Q9" s="16">
        <f>SUMIFS('indusa - High Cost'!Y:Y,'indusa - High Cost'!$A:$A,'BIFUfE-coal'!$A9,'indusa - High Cost'!$B:$B,$B$28)*10^12+SUMIFS('indusa - High Cost'!Y:Y,'indusa - High Cost'!$A:$A,$A$23,'indusa - High Cost'!$B:$B,$B$28)*10^12*'Misc. Finished Goods Split'!$D12</f>
        <v>15497000000000</v>
      </c>
      <c r="R9" s="16">
        <f>SUMIFS('indusa - High Cost'!Z:Z,'indusa - High Cost'!$A:$A,'BIFUfE-coal'!$A9,'indusa - High Cost'!$B:$B,$B$28)*10^12+SUMIFS('indusa - High Cost'!Z:Z,'indusa - High Cost'!$A:$A,$A$23,'indusa - High Cost'!$B:$B,$B$28)*10^12*'Misc. Finished Goods Split'!$D12</f>
        <v>15522000000000</v>
      </c>
      <c r="S9" s="16">
        <f>SUMIFS('indusa - High Cost'!AA:AA,'indusa - High Cost'!$A:$A,'BIFUfE-coal'!$A9,'indusa - High Cost'!$B:$B,$B$28)*10^12+SUMIFS('indusa - High Cost'!AA:AA,'indusa - High Cost'!$A:$A,$A$23,'indusa - High Cost'!$B:$B,$B$28)*10^12*'Misc. Finished Goods Split'!$D12</f>
        <v>15527000000000</v>
      </c>
      <c r="T9" s="16">
        <f>SUMIFS('indusa - High Cost'!AB:AB,'indusa - High Cost'!$A:$A,'BIFUfE-coal'!$A9,'indusa - High Cost'!$B:$B,$B$28)*10^12+SUMIFS('indusa - High Cost'!AB:AB,'indusa - High Cost'!$A:$A,$A$23,'indusa - High Cost'!$B:$B,$B$28)*10^12*'Misc. Finished Goods Split'!$D12</f>
        <v>15519000000000</v>
      </c>
      <c r="U9" s="16">
        <f>SUMIFS('indusa - High Cost'!AC:AC,'indusa - High Cost'!$A:$A,'BIFUfE-coal'!$A9,'indusa - High Cost'!$B:$B,$B$28)*10^12+SUMIFS('indusa - High Cost'!AC:AC,'indusa - High Cost'!$A:$A,$A$23,'indusa - High Cost'!$B:$B,$B$28)*10^12*'Misc. Finished Goods Split'!$D12</f>
        <v>15496000000000</v>
      </c>
      <c r="V9" s="16">
        <f>SUMIFS('indusa - High Cost'!AD:AD,'indusa - High Cost'!$A:$A,'BIFUfE-coal'!$A9,'indusa - High Cost'!$B:$B,$B$28)*10^12+SUMIFS('indusa - High Cost'!AD:AD,'indusa - High Cost'!$A:$A,$A$23,'indusa - High Cost'!$B:$B,$B$28)*10^12*'Misc. Finished Goods Split'!$D12</f>
        <v>15487000000000</v>
      </c>
      <c r="W9" s="16">
        <f>SUMIFS('indusa - High Cost'!AE:AE,'indusa - High Cost'!$A:$A,'BIFUfE-coal'!$A9,'indusa - High Cost'!$B:$B,$B$28)*10^12+SUMIFS('indusa - High Cost'!AE:AE,'indusa - High Cost'!$A:$A,$A$23,'indusa - High Cost'!$B:$B,$B$28)*10^12*'Misc. Finished Goods Split'!$D12</f>
        <v>15421000000000</v>
      </c>
      <c r="X9" s="16">
        <f>SUMIFS('indusa - High Cost'!AF:AF,'indusa - High Cost'!$A:$A,'BIFUfE-coal'!$A9,'indusa - High Cost'!$B:$B,$B$28)*10^12+SUMIFS('indusa - High Cost'!AF:AF,'indusa - High Cost'!$A:$A,$A$23,'indusa - High Cost'!$B:$B,$B$28)*10^12*'Misc. Finished Goods Split'!$D12</f>
        <v>15414000000000</v>
      </c>
      <c r="Y9" s="16">
        <f>SUMIFS('indusa - High Cost'!AG:AG,'indusa - High Cost'!$A:$A,'BIFUfE-coal'!$A9,'indusa - High Cost'!$B:$B,$B$28)*10^12+SUMIFS('indusa - High Cost'!AG:AG,'indusa - High Cost'!$A:$A,$A$23,'indusa - High Cost'!$B:$B,$B$28)*10^12*'Misc. Finished Goods Split'!$D12</f>
        <v>15359000000000</v>
      </c>
      <c r="Z9" s="16">
        <f>SUMIFS('indusa - High Cost'!AH:AH,'indusa - High Cost'!$A:$A,'BIFUfE-coal'!$A9,'indusa - High Cost'!$B:$B,$B$28)*10^12+SUMIFS('indusa - High Cost'!AH:AH,'indusa - High Cost'!$A:$A,$A$23,'indusa - High Cost'!$B:$B,$B$28)*10^12*'Misc. Finished Goods Split'!$D12</f>
        <v>15290000000000</v>
      </c>
      <c r="AA9" s="16">
        <f>SUMIFS('indusa - High Cost'!AI:AI,'indusa - High Cost'!$A:$A,'BIFUfE-coal'!$A9,'indusa - High Cost'!$B:$B,$B$28)*10^12+SUMIFS('indusa - High Cost'!AI:AI,'indusa - High Cost'!$A:$A,$A$23,'indusa - High Cost'!$B:$B,$B$28)*10^12*'Misc. Finished Goods Split'!$D12</f>
        <v>15233000000000</v>
      </c>
      <c r="AB9" s="16">
        <f>SUMIFS('indusa - High Cost'!AJ:AJ,'indusa - High Cost'!$A:$A,'BIFUfE-coal'!$A9,'indusa - High Cost'!$B:$B,$B$28)*10^12+SUMIFS('indusa - High Cost'!AJ:AJ,'indusa - High Cost'!$A:$A,$A$23,'indusa - High Cost'!$B:$B,$B$28)*10^12*'Misc. Finished Goods Split'!$D12</f>
        <v>15194000000000</v>
      </c>
      <c r="AC9" s="16"/>
    </row>
    <row r="10" spans="1:31" x14ac:dyDescent="0.25">
      <c r="A10" t="s">
        <v>99</v>
      </c>
      <c r="B10" s="16">
        <f>SUMIFS('indusa - Alt Trans'!J:J,'indusa - Alt Trans'!$A:$A,'BIFUfE-coal'!$A10,'indusa - Alt Trans'!$B:$B,$B$28)*10^12+SUMIFS('indusa - Alt Trans'!J:J,'indusa - Alt Trans'!$A:$A,$A23,'indusa - Alt Trans'!$B:$B,$B$28)*10^12*'Misc. Finished Goods Split'!$D14</f>
        <v>125082604757255.59</v>
      </c>
      <c r="C10" s="16">
        <f>SUMIFS('indusa - Alt Trans'!K:K,'indusa - Alt Trans'!$A:$A,'BIFUfE-coal'!$A10,'indusa - Alt Trans'!$B:$B,$B$28)*10^12+SUMIFS('indusa - Alt Trans'!K:K,'indusa - Alt Trans'!$A:$A,$A23,'indusa - Alt Trans'!$B:$B,$B$28)*10^12*'Misc. Finished Goods Split'!$D14</f>
        <v>125094043099717.97</v>
      </c>
      <c r="D10" s="16">
        <f>SUMIFS('indusa - Alt Trans'!L:L,'indusa - Alt Trans'!$A:$A,'BIFUfE-coal'!$A10,'indusa - Alt Trans'!$B:$B,$B$28)*10^12+SUMIFS('indusa - Alt Trans'!L:L,'indusa - Alt Trans'!$A:$A,$A23,'indusa - Alt Trans'!$B:$B,$B$28)*10^12*'Misc. Finished Goods Split'!$D14</f>
        <v>125107666294111.38</v>
      </c>
      <c r="E10" s="16">
        <f>SUMIFS('indusa - Alt Trans'!M:M,'indusa - Alt Trans'!$A:$A,'BIFUfE-coal'!$A10,'indusa - Alt Trans'!$B:$B,$B$28)*10^12+SUMIFS('indusa - Alt Trans'!M:M,'indusa - Alt Trans'!$A:$A,$A23,'indusa - Alt Trans'!$B:$B,$B$28)*10^12*'Misc. Finished Goods Split'!$D14</f>
        <v>125122600399663.39</v>
      </c>
      <c r="F10" s="16">
        <f>SUMIFS('indusa - Alt Trans'!N:N,'indusa - Alt Trans'!$A:$A,'BIFUfE-coal'!$A10,'indusa - Alt Trans'!$B:$B,$B$28)*10^12+SUMIFS('indusa - Alt Trans'!N:N,'indusa - Alt Trans'!$A:$A,$A23,'indusa - Alt Trans'!$B:$B,$B$28)*10^12*'Misc. Finished Goods Split'!$D14</f>
        <v>125133396138616.66</v>
      </c>
      <c r="G10" s="16">
        <f>SUMIFS('indusa - Alt Trans'!O:O,'indusa - Alt Trans'!$A:$A,'BIFUfE-coal'!$A10,'indusa - Alt Trans'!$B:$B,$B$28)*10^12+SUMIFS('indusa - Alt Trans'!O:O,'indusa - Alt Trans'!$A:$A,$A23,'indusa - Alt Trans'!$B:$B,$B$28)*10^12*'Misc. Finished Goods Split'!$D14</f>
        <v>125143677794762.63</v>
      </c>
      <c r="H10" s="16">
        <f>SUMIFS('indusa - Alt Trans'!P:P,'indusa - Alt Trans'!$A:$A,'BIFUfE-coal'!$A10,'indusa - Alt Trans'!$B:$B,$B$28)*10^12+SUMIFS('indusa - Alt Trans'!P:P,'indusa - Alt Trans'!$A:$A,$A23,'indusa - Alt Trans'!$B:$B,$B$28)*10^12*'Misc. Finished Goods Split'!$D14</f>
        <v>125153856634347.14</v>
      </c>
      <c r="I10" s="16">
        <f>SUMIFS('indusa - Alt Trans'!Q:Q,'indusa - Alt Trans'!$A:$A,'BIFUfE-coal'!$A10,'indusa - Alt Trans'!$B:$B,$B$28)*10^12+SUMIFS('indusa - Alt Trans'!Q:Q,'indusa - Alt Trans'!$A:$A,$A23,'indusa - Alt Trans'!$B:$B,$B$28)*10^12*'Misc. Finished Goods Split'!$D14</f>
        <v>125161747805439.16</v>
      </c>
      <c r="J10" s="16">
        <f>SUMIFS('indusa - Alt Trans'!R:R,'indusa - Alt Trans'!$A:$A,'BIFUfE-coal'!$A10,'indusa - Alt Trans'!$B:$B,$B$28)*10^12+SUMIFS('indusa - Alt Trans'!R:R,'indusa - Alt Trans'!$A:$A,$A23,'indusa - Alt Trans'!$B:$B,$B$28)*10^12*'Misc. Finished Goods Split'!$D14</f>
        <v>125169433343408.27</v>
      </c>
      <c r="K10" s="16">
        <f>SUMIFS('indusa - Alt Trans'!S:S,'indusa - Alt Trans'!$A:$A,'BIFUfE-coal'!$A10,'indusa - Alt Trans'!$B:$B,$B$28)*10^12+SUMIFS('indusa - Alt Trans'!S:S,'indusa - Alt Trans'!$A:$A,$A23,'indusa - Alt Trans'!$B:$B,$B$28)*10^12*'Misc. Finished Goods Split'!$D14</f>
        <v>125174676988042.72</v>
      </c>
      <c r="L10" s="16">
        <f>SUMIFS('indusa - Alt Trans'!T:T,'indusa - Alt Trans'!$A:$A,'BIFUfE-coal'!$A10,'indusa - Alt Trans'!$B:$B,$B$28)*10^12+SUMIFS('indusa - Alt Trans'!T:T,'indusa - Alt Trans'!$A:$A,$A23,'indusa - Alt Trans'!$B:$B,$B$28)*10^12*'Misc. Finished Goods Split'!$D14</f>
        <v>125177992822149.78</v>
      </c>
      <c r="M10" s="16">
        <f>SUMIFS('indusa - Alt Trans'!U:U,'indusa - Alt Trans'!$A:$A,'BIFUfE-coal'!$A10,'indusa - Alt Trans'!$B:$B,$B$28)*10^12+SUMIFS('indusa - Alt Trans'!U:U,'indusa - Alt Trans'!$A:$A,$A23,'indusa - Alt Trans'!$B:$B,$B$28)*10^12*'Misc. Finished Goods Split'!$D14</f>
        <v>125180203378221.17</v>
      </c>
      <c r="N10" s="16">
        <f>SUMIFS('indusa - Alt Trans'!V:V,'indusa - Alt Trans'!$A:$A,'BIFUfE-coal'!$A10,'indusa - Alt Trans'!$B:$B,$B$28)*10^12+SUMIFS('indusa - Alt Trans'!V:V,'indusa - Alt Trans'!$A:$A,$A23,'indusa - Alt Trans'!$B:$B,$B$28)*10^12*'Misc. Finished Goods Split'!$D14</f>
        <v>125181822739064.16</v>
      </c>
      <c r="O10" s="16">
        <f>SUMIFS('indusa - Alt Trans'!W:W,'indusa - Alt Trans'!$A:$A,'BIFUfE-coal'!$A10,'indusa - Alt Trans'!$B:$B,$B$28)*10^12+SUMIFS('indusa - Alt Trans'!W:W,'indusa - Alt Trans'!$A:$A,$A23,'indusa - Alt Trans'!$B:$B,$B$28)*10^12*'Misc. Finished Goods Split'!$D14</f>
        <v>125183313579205.33</v>
      </c>
      <c r="P10" s="16">
        <f>SUMIFS('indusa - Alt Trans'!X:X,'indusa - Alt Trans'!$A:$A,'BIFUfE-coal'!$A10,'indusa - Alt Trans'!$B:$B,$B$28)*10^12+SUMIFS('indusa - Alt Trans'!X:X,'indusa - Alt Trans'!$A:$A,$A23,'indusa - Alt Trans'!$B:$B,$B$28)*10^12*'Misc. Finished Goods Split'!$D14</f>
        <v>125184598786223.58</v>
      </c>
      <c r="Q10" s="16">
        <f>SUMIFS('indusa - Alt Trans'!Y:Y,'indusa - Alt Trans'!$A:$A,'BIFUfE-coal'!$A10,'indusa - Alt Trans'!$B:$B,$B$28)*10^12+SUMIFS('indusa - Alt Trans'!Y:Y,'indusa - Alt Trans'!$A:$A,$A23,'indusa - Alt Trans'!$B:$B,$B$28)*10^12*'Misc. Finished Goods Split'!$D14</f>
        <v>125185524135276.7</v>
      </c>
      <c r="R10" s="16">
        <f>SUMIFS('indusa - Alt Trans'!Z:Z,'indusa - Alt Trans'!$A:$A,'BIFUfE-coal'!$A10,'indusa - Alt Trans'!$B:$B,$B$28)*10^12+SUMIFS('indusa - Alt Trans'!Z:Z,'indusa - Alt Trans'!$A:$A,$A23,'indusa - Alt Trans'!$B:$B,$B$28)*10^12*'Misc. Finished Goods Split'!$D14</f>
        <v>125186937862996.78</v>
      </c>
      <c r="S10" s="16">
        <f>SUMIFS('indusa - Alt Trans'!AA:AA,'indusa - Alt Trans'!$A:$A,'BIFUfE-coal'!$A10,'indusa - Alt Trans'!$B:$B,$B$28)*10^12+SUMIFS('indusa - Alt Trans'!AA:AA,'indusa - Alt Trans'!$A:$A,$A23,'indusa - Alt Trans'!$B:$B,$B$28)*10^12*'Misc. Finished Goods Split'!$D14</f>
        <v>125188942785945.25</v>
      </c>
      <c r="T10" s="16">
        <f>SUMIFS('indusa - Alt Trans'!AB:AB,'indusa - Alt Trans'!$A:$A,'BIFUfE-coal'!$A10,'indusa - Alt Trans'!$B:$B,$B$28)*10^12+SUMIFS('indusa - Alt Trans'!AB:AB,'indusa - Alt Trans'!$A:$A,$A23,'indusa - Alt Trans'!$B:$B,$B$28)*10^12*'Misc. Finished Goods Split'!$D14</f>
        <v>125190459330226.77</v>
      </c>
      <c r="U10" s="16">
        <f>SUMIFS('indusa - Alt Trans'!AC:AC,'indusa - Alt Trans'!$A:$A,'BIFUfE-coal'!$A10,'indusa - Alt Trans'!$B:$B,$B$28)*10^12+SUMIFS('indusa - Alt Trans'!AC:AC,'indusa - Alt Trans'!$A:$A,$A23,'indusa - Alt Trans'!$B:$B,$B$28)*10^12*'Misc. Finished Goods Split'!$D14</f>
        <v>125191590312402.83</v>
      </c>
      <c r="V10" s="16">
        <f>SUMIFS('indusa - Alt Trans'!AD:AD,'indusa - Alt Trans'!$A:$A,'BIFUfE-coal'!$A10,'indusa - Alt Trans'!$B:$B,$B$28)*10^12+SUMIFS('indusa - Alt Trans'!AD:AD,'indusa - Alt Trans'!$A:$A,$A23,'indusa - Alt Trans'!$B:$B,$B$28)*10^12*'Misc. Finished Goods Split'!$D14</f>
        <v>125192567069736.7</v>
      </c>
      <c r="W10" s="16">
        <f>SUMIFS('indusa - Alt Trans'!AE:AE,'indusa - Alt Trans'!$A:$A,'BIFUfE-coal'!$A10,'indusa - Alt Trans'!$B:$B,$B$28)*10^12+SUMIFS('indusa - Alt Trans'!AE:AE,'indusa - Alt Trans'!$A:$A,$A23,'indusa - Alt Trans'!$B:$B,$B$28)*10^12*'Misc. Finished Goods Split'!$D14</f>
        <v>125193004040122.91</v>
      </c>
      <c r="X10" s="16">
        <f>SUMIFS('indusa - Alt Trans'!AF:AF,'indusa - Alt Trans'!$A:$A,'BIFUfE-coal'!$A10,'indusa - Alt Trans'!$B:$B,$B$28)*10^12+SUMIFS('indusa - Alt Trans'!AF:AF,'indusa - Alt Trans'!$A:$A,$A23,'indusa - Alt Trans'!$B:$B,$B$28)*10^12*'Misc. Finished Goods Split'!$D14</f>
        <v>125193261081526.55</v>
      </c>
      <c r="Y10" s="16">
        <f>SUMIFS('indusa - Alt Trans'!AG:AG,'indusa - Alt Trans'!$A:$A,'BIFUfE-coal'!$A10,'indusa - Alt Trans'!$B:$B,$B$28)*10^12+SUMIFS('indusa - Alt Trans'!AG:AG,'indusa - Alt Trans'!$A:$A,$A23,'indusa - Alt Trans'!$B:$B,$B$28)*10^12*'Misc. Finished Goods Split'!$D14</f>
        <v>125195368821036.47</v>
      </c>
      <c r="Z10" s="16">
        <f>SUMIFS('indusa - Alt Trans'!AH:AH,'indusa - Alt Trans'!$A:$A,'BIFUfE-coal'!$A10,'indusa - Alt Trans'!$B:$B,$B$28)*10^12+SUMIFS('indusa - Alt Trans'!AH:AH,'indusa - Alt Trans'!$A:$A,$A23,'indusa - Alt Trans'!$B:$B,$B$28)*10^12*'Misc. Finished Goods Split'!$D14</f>
        <v>125197245223283.11</v>
      </c>
      <c r="AA10" s="16">
        <f>SUMIFS('indusa - Alt Trans'!AI:AI,'indusa - Alt Trans'!$A:$A,'BIFUfE-coal'!$A10,'indusa - Alt Trans'!$B:$B,$B$28)*10^12+SUMIFS('indusa - Alt Trans'!AI:AI,'indusa - Alt Trans'!$A:$A,$A23,'indusa - Alt Trans'!$B:$B,$B$28)*10^12*'Misc. Finished Goods Split'!$D14</f>
        <v>125198915992406.83</v>
      </c>
      <c r="AB10" s="16">
        <f>SUMIFS('indusa - Alt Trans'!AJ:AJ,'indusa - Alt Trans'!$A:$A,'BIFUfE-coal'!$A10,'indusa - Alt Trans'!$B:$B,$B$28)*10^12+SUMIFS('indusa - Alt Trans'!AJ:AJ,'indusa - Alt Trans'!$A:$A,$A23,'indusa - Alt Trans'!$B:$B,$B$28)*10^12*'Misc. Finished Goods Split'!$D14</f>
        <v>125198761767564.64</v>
      </c>
    </row>
    <row r="11" spans="1:31" x14ac:dyDescent="0.25">
      <c r="A11" t="s">
        <v>100</v>
      </c>
      <c r="B11" s="16">
        <f>SUMIFS('indusa - Alt Trans'!J:J,'indusa - Alt Trans'!$A:$A,'BIFUfE-coal'!$A11,'indusa - Alt Trans'!$B:$B,$B$28)*10^12</f>
        <v>65000000000</v>
      </c>
      <c r="C11" s="16">
        <f>SUMIFS('indusa - Alt Trans'!K:K,'indusa - Alt Trans'!$A:$A,'BIFUfE-coal'!$A11,'indusa - Alt Trans'!$B:$B,$B$28)*10^12</f>
        <v>67000000000.000008</v>
      </c>
      <c r="D11" s="16">
        <f>SUMIFS('indusa - Alt Trans'!L:L,'indusa - Alt Trans'!$A:$A,'BIFUfE-coal'!$A11,'indusa - Alt Trans'!$B:$B,$B$28)*10^12</f>
        <v>69000000000</v>
      </c>
      <c r="E11" s="16">
        <f>SUMIFS('indusa - Alt Trans'!M:M,'indusa - Alt Trans'!$A:$A,'BIFUfE-coal'!$A11,'indusa - Alt Trans'!$B:$B,$B$28)*10^12</f>
        <v>71000000000</v>
      </c>
      <c r="F11" s="16">
        <f>SUMIFS('indusa - Alt Trans'!N:N,'indusa - Alt Trans'!$A:$A,'BIFUfE-coal'!$A11,'indusa - Alt Trans'!$B:$B,$B$28)*10^12</f>
        <v>73000000000</v>
      </c>
      <c r="G11" s="16">
        <f>SUMIFS('indusa - Alt Trans'!O:O,'indusa - Alt Trans'!$A:$A,'BIFUfE-coal'!$A11,'indusa - Alt Trans'!$B:$B,$B$28)*10^12</f>
        <v>75000000000</v>
      </c>
      <c r="H11" s="16">
        <f>SUMIFS('indusa - Alt Trans'!P:P,'indusa - Alt Trans'!$A:$A,'BIFUfE-coal'!$A11,'indusa - Alt Trans'!$B:$B,$B$28)*10^12</f>
        <v>77000000000</v>
      </c>
      <c r="I11" s="16">
        <f>SUMIFS('indusa - Alt Trans'!Q:Q,'indusa - Alt Trans'!$A:$A,'BIFUfE-coal'!$A11,'indusa - Alt Trans'!$B:$B,$B$28)*10^12</f>
        <v>79000000000</v>
      </c>
      <c r="J11" s="16">
        <f>SUMIFS('indusa - Alt Trans'!R:R,'indusa - Alt Trans'!$A:$A,'BIFUfE-coal'!$A11,'indusa - Alt Trans'!$B:$B,$B$28)*10^12</f>
        <v>82000000000</v>
      </c>
      <c r="K11" s="16">
        <f>SUMIFS('indusa - Alt Trans'!S:S,'indusa - Alt Trans'!$A:$A,'BIFUfE-coal'!$A11,'indusa - Alt Trans'!$B:$B,$B$28)*10^12</f>
        <v>84000000000</v>
      </c>
      <c r="L11" s="16">
        <f>SUMIFS('indusa - Alt Trans'!T:T,'indusa - Alt Trans'!$A:$A,'BIFUfE-coal'!$A11,'indusa - Alt Trans'!$B:$B,$B$28)*10^12</f>
        <v>86000000000</v>
      </c>
      <c r="M11" s="16">
        <f>SUMIFS('indusa - Alt Trans'!U:U,'indusa - Alt Trans'!$A:$A,'BIFUfE-coal'!$A11,'indusa - Alt Trans'!$B:$B,$B$28)*10^12</f>
        <v>87000000000</v>
      </c>
      <c r="N11" s="16">
        <f>SUMIFS('indusa - Alt Trans'!V:V,'indusa - Alt Trans'!$A:$A,'BIFUfE-coal'!$A11,'indusa - Alt Trans'!$B:$B,$B$28)*10^12</f>
        <v>87000000000</v>
      </c>
      <c r="O11" s="16">
        <f>SUMIFS('indusa - Alt Trans'!W:W,'indusa - Alt Trans'!$A:$A,'BIFUfE-coal'!$A11,'indusa - Alt Trans'!$B:$B,$B$28)*10^12</f>
        <v>87000000000</v>
      </c>
      <c r="P11" s="16">
        <f>SUMIFS('indusa - Alt Trans'!X:X,'indusa - Alt Trans'!$A:$A,'BIFUfE-coal'!$A11,'indusa - Alt Trans'!$B:$B,$B$28)*10^12</f>
        <v>88000000000</v>
      </c>
      <c r="Q11" s="16">
        <f>SUMIFS('indusa - Alt Trans'!Y:Y,'indusa - Alt Trans'!$A:$A,'BIFUfE-coal'!$A11,'indusa - Alt Trans'!$B:$B,$B$28)*10^12</f>
        <v>89000000000</v>
      </c>
      <c r="R11" s="16">
        <f>SUMIFS('indusa - Alt Trans'!Z:Z,'indusa - Alt Trans'!$A:$A,'BIFUfE-coal'!$A11,'indusa - Alt Trans'!$B:$B,$B$28)*10^12</f>
        <v>90000000000</v>
      </c>
      <c r="S11" s="16">
        <f>SUMIFS('indusa - Alt Trans'!AA:AA,'indusa - Alt Trans'!$A:$A,'BIFUfE-coal'!$A11,'indusa - Alt Trans'!$B:$B,$B$28)*10^12</f>
        <v>91000000000</v>
      </c>
      <c r="T11" s="16">
        <f>SUMIFS('indusa - Alt Trans'!AB:AB,'indusa - Alt Trans'!$A:$A,'BIFUfE-coal'!$A11,'indusa - Alt Trans'!$B:$B,$B$28)*10^12</f>
        <v>93000000000</v>
      </c>
      <c r="U11" s="16">
        <f>SUMIFS('indusa - Alt Trans'!AC:AC,'indusa - Alt Trans'!$A:$A,'BIFUfE-coal'!$A11,'indusa - Alt Trans'!$B:$B,$B$28)*10^12</f>
        <v>94000000000</v>
      </c>
      <c r="V11" s="16">
        <f>SUMIFS('indusa - Alt Trans'!AD:AD,'indusa - Alt Trans'!$A:$A,'BIFUfE-coal'!$A11,'indusa - Alt Trans'!$B:$B,$B$28)*10^12</f>
        <v>95000000000</v>
      </c>
      <c r="W11" s="16">
        <f>SUMIFS('indusa - Alt Trans'!AE:AE,'indusa - Alt Trans'!$A:$A,'BIFUfE-coal'!$A11,'indusa - Alt Trans'!$B:$B,$B$28)*10^12</f>
        <v>96000000000</v>
      </c>
      <c r="X11" s="16">
        <f>SUMIFS('indusa - Alt Trans'!AF:AF,'indusa - Alt Trans'!$A:$A,'BIFUfE-coal'!$A11,'indusa - Alt Trans'!$B:$B,$B$28)*10^12</f>
        <v>97000000000</v>
      </c>
      <c r="Y11" s="16">
        <f>SUMIFS('indusa - Alt Trans'!AG:AG,'indusa - Alt Trans'!$A:$A,'BIFUfE-coal'!$A11,'indusa - Alt Trans'!$B:$B,$B$28)*10^12</f>
        <v>97000000000</v>
      </c>
      <c r="Z11" s="16">
        <f>SUMIFS('indusa - Alt Trans'!AH:AH,'indusa - Alt Trans'!$A:$A,'BIFUfE-coal'!$A11,'indusa - Alt Trans'!$B:$B,$B$28)*10^12</f>
        <v>99000000000</v>
      </c>
      <c r="AA11" s="16">
        <f>SUMIFS('indusa - Alt Trans'!AI:AI,'indusa - Alt Trans'!$A:$A,'BIFUfE-coal'!$A11,'indusa - Alt Trans'!$B:$B,$B$28)*10^12</f>
        <v>100000000000</v>
      </c>
      <c r="AB11" s="16">
        <f>SUMIFS('indusa - Alt Trans'!AJ:AJ,'indusa - Alt Trans'!$A:$A,'BIFUfE-coal'!$A11,'indusa - Alt Trans'!$B:$B,$B$28)*10^12</f>
        <v>101000000000</v>
      </c>
    </row>
    <row r="12" spans="1:31" x14ac:dyDescent="0.25">
      <c r="A12" t="s">
        <v>101</v>
      </c>
      <c r="B12" s="16">
        <f>SUMIFS('indusa - High Cost'!J:J,'indusa - High Cost'!$A:$A,'BIFUfE-coal'!$A12,'indusa - High Cost'!$B:$B,$B$28)*10^12</f>
        <v>0</v>
      </c>
      <c r="C12" s="16">
        <f>SUMIFS('indusa - High Cost'!K:K,'indusa - High Cost'!$A:$A,'BIFUfE-coal'!$A12,'indusa - High Cost'!$B:$B,$B$28)*10^12</f>
        <v>0</v>
      </c>
      <c r="D12" s="16">
        <f>SUMIFS('indusa - High Cost'!L:L,'indusa - High Cost'!$A:$A,'BIFUfE-coal'!$A12,'indusa - High Cost'!$B:$B,$B$28)*10^12</f>
        <v>0</v>
      </c>
      <c r="E12" s="16">
        <f>SUMIFS('indusa - High Cost'!M:M,'indusa - High Cost'!$A:$A,'BIFUfE-coal'!$A12,'indusa - High Cost'!$B:$B,$B$28)*10^12</f>
        <v>0</v>
      </c>
      <c r="F12" s="16">
        <f>SUMIFS('indusa - High Cost'!N:N,'indusa - High Cost'!$A:$A,'BIFUfE-coal'!$A12,'indusa - High Cost'!$B:$B,$B$28)*10^12</f>
        <v>0</v>
      </c>
      <c r="G12" s="16">
        <f>SUMIFS('indusa - High Cost'!O:O,'indusa - High Cost'!$A:$A,'BIFUfE-coal'!$A12,'indusa - High Cost'!$B:$B,$B$28)*10^12</f>
        <v>0</v>
      </c>
      <c r="H12" s="16">
        <f>SUMIFS('indusa - High Cost'!P:P,'indusa - High Cost'!$A:$A,'BIFUfE-coal'!$A12,'indusa - High Cost'!$B:$B,$B$28)*10^12</f>
        <v>0</v>
      </c>
      <c r="I12" s="16">
        <f>SUMIFS('indusa - High Cost'!Q:Q,'indusa - High Cost'!$A:$A,'BIFUfE-coal'!$A12,'indusa - High Cost'!$B:$B,$B$28)*10^12</f>
        <v>0</v>
      </c>
      <c r="J12" s="16">
        <f>SUMIFS('indusa - High Cost'!R:R,'indusa - High Cost'!$A:$A,'BIFUfE-coal'!$A12,'indusa - High Cost'!$B:$B,$B$28)*10^12</f>
        <v>0</v>
      </c>
      <c r="K12" s="16">
        <f>SUMIFS('indusa - High Cost'!S:S,'indusa - High Cost'!$A:$A,'BIFUfE-coal'!$A12,'indusa - High Cost'!$B:$B,$B$28)*10^12</f>
        <v>0</v>
      </c>
      <c r="L12" s="16">
        <f>SUMIFS('indusa - High Cost'!T:T,'indusa - High Cost'!$A:$A,'BIFUfE-coal'!$A12,'indusa - High Cost'!$B:$B,$B$28)*10^12</f>
        <v>0</v>
      </c>
      <c r="M12" s="16">
        <f>SUMIFS('indusa - High Cost'!U:U,'indusa - High Cost'!$A:$A,'BIFUfE-coal'!$A12,'indusa - High Cost'!$B:$B,$B$28)*10^12</f>
        <v>0</v>
      </c>
      <c r="N12" s="16">
        <f>SUMIFS('indusa - High Cost'!V:V,'indusa - High Cost'!$A:$A,'BIFUfE-coal'!$A12,'indusa - High Cost'!$B:$B,$B$28)*10^12</f>
        <v>0</v>
      </c>
      <c r="O12" s="16">
        <f>SUMIFS('indusa - High Cost'!W:W,'indusa - High Cost'!$A:$A,'BIFUfE-coal'!$A12,'indusa - High Cost'!$B:$B,$B$28)*10^12</f>
        <v>0</v>
      </c>
      <c r="P12" s="16">
        <f>SUMIFS('indusa - High Cost'!X:X,'indusa - High Cost'!$A:$A,'BIFUfE-coal'!$A12,'indusa - High Cost'!$B:$B,$B$28)*10^12</f>
        <v>0</v>
      </c>
      <c r="Q12" s="16">
        <f>SUMIFS('indusa - High Cost'!Y:Y,'indusa - High Cost'!$A:$A,'BIFUfE-coal'!$A12,'indusa - High Cost'!$B:$B,$B$28)*10^12</f>
        <v>0</v>
      </c>
      <c r="R12" s="16">
        <f>SUMIFS('indusa - High Cost'!Z:Z,'indusa - High Cost'!$A:$A,'BIFUfE-coal'!$A12,'indusa - High Cost'!$B:$B,$B$28)*10^12</f>
        <v>0</v>
      </c>
      <c r="S12" s="16">
        <f>SUMIFS('indusa - High Cost'!AA:AA,'indusa - High Cost'!$A:$A,'BIFUfE-coal'!$A12,'indusa - High Cost'!$B:$B,$B$28)*10^12</f>
        <v>0</v>
      </c>
      <c r="T12" s="16">
        <f>SUMIFS('indusa - High Cost'!AB:AB,'indusa - High Cost'!$A:$A,'BIFUfE-coal'!$A12,'indusa - High Cost'!$B:$B,$B$28)*10^12</f>
        <v>0</v>
      </c>
      <c r="U12" s="16">
        <f>SUMIFS('indusa - High Cost'!AC:AC,'indusa - High Cost'!$A:$A,'BIFUfE-coal'!$A12,'indusa - High Cost'!$B:$B,$B$28)*10^12</f>
        <v>0</v>
      </c>
      <c r="V12" s="16">
        <f>SUMIFS('indusa - High Cost'!AD:AD,'indusa - High Cost'!$A:$A,'BIFUfE-coal'!$A12,'indusa - High Cost'!$B:$B,$B$28)*10^12</f>
        <v>0</v>
      </c>
      <c r="W12" s="16">
        <f>SUMIFS('indusa - High Cost'!AE:AE,'indusa - High Cost'!$A:$A,'BIFUfE-coal'!$A12,'indusa - High Cost'!$B:$B,$B$28)*10^12</f>
        <v>0</v>
      </c>
      <c r="X12" s="16">
        <f>SUMIFS('indusa - High Cost'!AF:AF,'indusa - High Cost'!$A:$A,'BIFUfE-coal'!$A12,'indusa - High Cost'!$B:$B,$B$28)*10^12</f>
        <v>0</v>
      </c>
      <c r="Y12" s="16">
        <f>SUMIFS('indusa - High Cost'!AG:AG,'indusa - High Cost'!$A:$A,'BIFUfE-coal'!$A12,'indusa - High Cost'!$B:$B,$B$28)*10^12</f>
        <v>0</v>
      </c>
      <c r="Z12" s="16">
        <f>SUMIFS('indusa - High Cost'!AH:AH,'indusa - High Cost'!$A:$A,'BIFUfE-coal'!$A12,'indusa - High Cost'!$B:$B,$B$28)*10^12</f>
        <v>0</v>
      </c>
      <c r="AA12" s="16">
        <f>SUMIFS('indusa - High Cost'!AI:AI,'indusa - High Cost'!$A:$A,'BIFUfE-coal'!$A12,'indusa - High Cost'!$B:$B,$B$28)*10^12</f>
        <v>0</v>
      </c>
      <c r="AB12" s="16">
        <f>SUMIFS('indusa - High Cost'!AJ:AJ,'indusa - High Cost'!$A:$A,'BIFUfE-coal'!$A12,'indusa - High Cost'!$B:$B,$B$28)*10^12</f>
        <v>0</v>
      </c>
    </row>
    <row r="13" spans="1:31" x14ac:dyDescent="0.25">
      <c r="A13" t="s">
        <v>102</v>
      </c>
      <c r="B13" s="16">
        <f>SUMIFS('indusa - High Cost'!J:J,'indusa - High Cost'!$A:$A,'BIFUfE-coal'!$A13,'indusa - High Cost'!$B:$B,$B$28)*10^12</f>
        <v>0</v>
      </c>
      <c r="C13" s="16">
        <f>SUMIFS('indusa - High Cost'!K:K,'indusa - High Cost'!$A:$A,'BIFUfE-coal'!$A13,'indusa - High Cost'!$B:$B,$B$28)*10^12</f>
        <v>0</v>
      </c>
      <c r="D13" s="16">
        <f>SUMIFS('indusa - High Cost'!L:L,'indusa - High Cost'!$A:$A,'BIFUfE-coal'!$A13,'indusa - High Cost'!$B:$B,$B$28)*10^12</f>
        <v>0</v>
      </c>
      <c r="E13" s="16">
        <f>SUMIFS('indusa - High Cost'!M:M,'indusa - High Cost'!$A:$A,'BIFUfE-coal'!$A13,'indusa - High Cost'!$B:$B,$B$28)*10^12</f>
        <v>0</v>
      </c>
      <c r="F13" s="16">
        <f>SUMIFS('indusa - High Cost'!N:N,'indusa - High Cost'!$A:$A,'BIFUfE-coal'!$A13,'indusa - High Cost'!$B:$B,$B$28)*10^12</f>
        <v>0</v>
      </c>
      <c r="G13" s="16">
        <f>SUMIFS('indusa - High Cost'!O:O,'indusa - High Cost'!$A:$A,'BIFUfE-coal'!$A13,'indusa - High Cost'!$B:$B,$B$28)*10^12</f>
        <v>0</v>
      </c>
      <c r="H13" s="16">
        <f>SUMIFS('indusa - High Cost'!P:P,'indusa - High Cost'!$A:$A,'BIFUfE-coal'!$A13,'indusa - High Cost'!$B:$B,$B$28)*10^12</f>
        <v>0</v>
      </c>
      <c r="I13" s="16">
        <f>SUMIFS('indusa - High Cost'!Q:Q,'indusa - High Cost'!$A:$A,'BIFUfE-coal'!$A13,'indusa - High Cost'!$B:$B,$B$28)*10^12</f>
        <v>0</v>
      </c>
      <c r="J13" s="16">
        <f>SUMIFS('indusa - High Cost'!R:R,'indusa - High Cost'!$A:$A,'BIFUfE-coal'!$A13,'indusa - High Cost'!$B:$B,$B$28)*10^12</f>
        <v>0</v>
      </c>
      <c r="K13" s="16">
        <f>SUMIFS('indusa - High Cost'!S:S,'indusa - High Cost'!$A:$A,'BIFUfE-coal'!$A13,'indusa - High Cost'!$B:$B,$B$28)*10^12</f>
        <v>0</v>
      </c>
      <c r="L13" s="16">
        <f>SUMIFS('indusa - High Cost'!T:T,'indusa - High Cost'!$A:$A,'BIFUfE-coal'!$A13,'indusa - High Cost'!$B:$B,$B$28)*10^12</f>
        <v>0</v>
      </c>
      <c r="M13" s="16">
        <f>SUMIFS('indusa - High Cost'!U:U,'indusa - High Cost'!$A:$A,'BIFUfE-coal'!$A13,'indusa - High Cost'!$B:$B,$B$28)*10^12</f>
        <v>0</v>
      </c>
      <c r="N13" s="16">
        <f>SUMIFS('indusa - High Cost'!V:V,'indusa - High Cost'!$A:$A,'BIFUfE-coal'!$A13,'indusa - High Cost'!$B:$B,$B$28)*10^12</f>
        <v>0</v>
      </c>
      <c r="O13" s="16">
        <f>SUMIFS('indusa - High Cost'!W:W,'indusa - High Cost'!$A:$A,'BIFUfE-coal'!$A13,'indusa - High Cost'!$B:$B,$B$28)*10^12</f>
        <v>0</v>
      </c>
      <c r="P13" s="16">
        <f>SUMIFS('indusa - High Cost'!X:X,'indusa - High Cost'!$A:$A,'BIFUfE-coal'!$A13,'indusa - High Cost'!$B:$B,$B$28)*10^12</f>
        <v>0</v>
      </c>
      <c r="Q13" s="16">
        <f>SUMIFS('indusa - High Cost'!Y:Y,'indusa - High Cost'!$A:$A,'BIFUfE-coal'!$A13,'indusa - High Cost'!$B:$B,$B$28)*10^12</f>
        <v>0</v>
      </c>
      <c r="R13" s="16">
        <f>SUMIFS('indusa - High Cost'!Z:Z,'indusa - High Cost'!$A:$A,'BIFUfE-coal'!$A13,'indusa - High Cost'!$B:$B,$B$28)*10^12</f>
        <v>0</v>
      </c>
      <c r="S13" s="16">
        <f>SUMIFS('indusa - High Cost'!AA:AA,'indusa - High Cost'!$A:$A,'BIFUfE-coal'!$A13,'indusa - High Cost'!$B:$B,$B$28)*10^12</f>
        <v>0</v>
      </c>
      <c r="T13" s="16">
        <f>SUMIFS('indusa - High Cost'!AB:AB,'indusa - High Cost'!$A:$A,'BIFUfE-coal'!$A13,'indusa - High Cost'!$B:$B,$B$28)*10^12</f>
        <v>0</v>
      </c>
      <c r="U13" s="16">
        <f>SUMIFS('indusa - High Cost'!AC:AC,'indusa - High Cost'!$A:$A,'BIFUfE-coal'!$A13,'indusa - High Cost'!$B:$B,$B$28)*10^12</f>
        <v>0</v>
      </c>
      <c r="V13" s="16">
        <f>SUMIFS('indusa - High Cost'!AD:AD,'indusa - High Cost'!$A:$A,'BIFUfE-coal'!$A13,'indusa - High Cost'!$B:$B,$B$28)*10^12</f>
        <v>0</v>
      </c>
      <c r="W13" s="16">
        <f>SUMIFS('indusa - High Cost'!AE:AE,'indusa - High Cost'!$A:$A,'BIFUfE-coal'!$A13,'indusa - High Cost'!$B:$B,$B$28)*10^12</f>
        <v>0</v>
      </c>
      <c r="X13" s="16">
        <f>SUMIFS('indusa - High Cost'!AF:AF,'indusa - High Cost'!$A:$A,'BIFUfE-coal'!$A13,'indusa - High Cost'!$B:$B,$B$28)*10^12</f>
        <v>0</v>
      </c>
      <c r="Y13" s="16">
        <f>SUMIFS('indusa - High Cost'!AG:AG,'indusa - High Cost'!$A:$A,'BIFUfE-coal'!$A13,'indusa - High Cost'!$B:$B,$B$28)*10^12</f>
        <v>0</v>
      </c>
      <c r="Z13" s="16">
        <f>SUMIFS('indusa - High Cost'!AH:AH,'indusa - High Cost'!$A:$A,'BIFUfE-coal'!$A13,'indusa - High Cost'!$B:$B,$B$28)*10^12</f>
        <v>0</v>
      </c>
      <c r="AA13" s="16">
        <f>SUMIFS('indusa - High Cost'!AI:AI,'indusa - High Cost'!$A:$A,'BIFUfE-coal'!$A13,'indusa - High Cost'!$B:$B,$B$28)*10^12</f>
        <v>0</v>
      </c>
      <c r="AB13" s="16">
        <f>SUMIFS('indusa - High Cost'!AJ:AJ,'indusa - High Cost'!$A:$A,'BIFUfE-coal'!$A13,'indusa - High Cost'!$B:$B,$B$28)*10^12</f>
        <v>0</v>
      </c>
    </row>
    <row r="14" spans="1:31" x14ac:dyDescent="0.25">
      <c r="A14" t="s">
        <v>103</v>
      </c>
      <c r="B14" s="16">
        <f>SUMIFS('indusa - High Cost'!J:J,'indusa - High Cost'!$A:$A,'BIFUfE-coal'!$A14,'indusa - High Cost'!$B:$B,$B$28)*10^12</f>
        <v>100277000000000</v>
      </c>
      <c r="C14" s="16">
        <f>SUMIFS('indusa - High Cost'!K:K,'indusa - High Cost'!$A:$A,'BIFUfE-coal'!$A14,'indusa - High Cost'!$B:$B,$B$28)*10^12</f>
        <v>105177000000000</v>
      </c>
      <c r="D14" s="16">
        <f>SUMIFS('indusa - High Cost'!L:L,'indusa - High Cost'!$A:$A,'BIFUfE-coal'!$A14,'indusa - High Cost'!$B:$B,$B$28)*10^12</f>
        <v>109249000000000</v>
      </c>
      <c r="E14" s="16">
        <f>SUMIFS('indusa - High Cost'!M:M,'indusa - High Cost'!$A:$A,'BIFUfE-coal'!$A14,'indusa - High Cost'!$B:$B,$B$28)*10^12</f>
        <v>113821000000000</v>
      </c>
      <c r="F14" s="16">
        <f>SUMIFS('indusa - High Cost'!N:N,'indusa - High Cost'!$A:$A,'BIFUfE-coal'!$A14,'indusa - High Cost'!$B:$B,$B$28)*10^12</f>
        <v>117551000000000</v>
      </c>
      <c r="G14" s="16">
        <f>SUMIFS('indusa - High Cost'!O:O,'indusa - High Cost'!$A:$A,'BIFUfE-coal'!$A14,'indusa - High Cost'!$B:$B,$B$28)*10^12</f>
        <v>117776000000000</v>
      </c>
      <c r="H14" s="16">
        <f>SUMIFS('indusa - High Cost'!P:P,'indusa - High Cost'!$A:$A,'BIFUfE-coal'!$A14,'indusa - High Cost'!$B:$B,$B$28)*10^12</f>
        <v>117791000000000.02</v>
      </c>
      <c r="I14" s="16">
        <f>SUMIFS('indusa - High Cost'!Q:Q,'indusa - High Cost'!$A:$A,'BIFUfE-coal'!$A14,'indusa - High Cost'!$B:$B,$B$28)*10^12</f>
        <v>117483000000000</v>
      </c>
      <c r="J14" s="16">
        <f>SUMIFS('indusa - High Cost'!R:R,'indusa - High Cost'!$A:$A,'BIFUfE-coal'!$A14,'indusa - High Cost'!$B:$B,$B$28)*10^12</f>
        <v>116782000000000</v>
      </c>
      <c r="K14" s="16">
        <f>SUMIFS('indusa - High Cost'!S:S,'indusa - High Cost'!$A:$A,'BIFUfE-coal'!$A14,'indusa - High Cost'!$B:$B,$B$28)*10^12</f>
        <v>115474000000000</v>
      </c>
      <c r="L14" s="16">
        <f>SUMIFS('indusa - High Cost'!T:T,'indusa - High Cost'!$A:$A,'BIFUfE-coal'!$A14,'indusa - High Cost'!$B:$B,$B$28)*10^12</f>
        <v>113564000000000</v>
      </c>
      <c r="M14" s="16">
        <f>SUMIFS('indusa - High Cost'!U:U,'indusa - High Cost'!$A:$A,'BIFUfE-coal'!$A14,'indusa - High Cost'!$B:$B,$B$28)*10^12</f>
        <v>111163000000000</v>
      </c>
      <c r="N14" s="16">
        <f>SUMIFS('indusa - High Cost'!V:V,'indusa - High Cost'!$A:$A,'BIFUfE-coal'!$A14,'indusa - High Cost'!$B:$B,$B$28)*10^12</f>
        <v>108102000000000</v>
      </c>
      <c r="O14" s="16">
        <f>SUMIFS('indusa - High Cost'!W:W,'indusa - High Cost'!$A:$A,'BIFUfE-coal'!$A14,'indusa - High Cost'!$B:$B,$B$28)*10^12</f>
        <v>104785000000000</v>
      </c>
      <c r="P14" s="16">
        <f>SUMIFS('indusa - High Cost'!X:X,'indusa - High Cost'!$A:$A,'BIFUfE-coal'!$A14,'indusa - High Cost'!$B:$B,$B$28)*10^12</f>
        <v>101716000000000</v>
      </c>
      <c r="Q14" s="16">
        <f>SUMIFS('indusa - High Cost'!Y:Y,'indusa - High Cost'!$A:$A,'BIFUfE-coal'!$A14,'indusa - High Cost'!$B:$B,$B$28)*10^12</f>
        <v>99078000000000</v>
      </c>
      <c r="R14" s="16">
        <f>SUMIFS('indusa - High Cost'!Z:Z,'indusa - High Cost'!$A:$A,'BIFUfE-coal'!$A14,'indusa - High Cost'!$B:$B,$B$28)*10^12</f>
        <v>96407000000000</v>
      </c>
      <c r="S14" s="16">
        <f>SUMIFS('indusa - High Cost'!AA:AA,'indusa - High Cost'!$A:$A,'BIFUfE-coal'!$A14,'indusa - High Cost'!$B:$B,$B$28)*10^12</f>
        <v>93709000000000</v>
      </c>
      <c r="T14" s="16">
        <f>SUMIFS('indusa - High Cost'!AB:AB,'indusa - High Cost'!$A:$A,'BIFUfE-coal'!$A14,'indusa - High Cost'!$B:$B,$B$28)*10^12</f>
        <v>90980000000000</v>
      </c>
      <c r="U14" s="16">
        <f>SUMIFS('indusa - High Cost'!AC:AC,'indusa - High Cost'!$A:$A,'BIFUfE-coal'!$A14,'indusa - High Cost'!$B:$B,$B$28)*10^12</f>
        <v>88161000000000</v>
      </c>
      <c r="V14" s="16">
        <f>SUMIFS('indusa - High Cost'!AD:AD,'indusa - High Cost'!$A:$A,'BIFUfE-coal'!$A14,'indusa - High Cost'!$B:$B,$B$28)*10^12</f>
        <v>85312000000000</v>
      </c>
      <c r="W14" s="16">
        <f>SUMIFS('indusa - High Cost'!AE:AE,'indusa - High Cost'!$A:$A,'BIFUfE-coal'!$A14,'indusa - High Cost'!$B:$B,$B$28)*10^12</f>
        <v>82711000000000</v>
      </c>
      <c r="X14" s="16">
        <f>SUMIFS('indusa - High Cost'!AF:AF,'indusa - High Cost'!$A:$A,'BIFUfE-coal'!$A14,'indusa - High Cost'!$B:$B,$B$28)*10^12</f>
        <v>80363000000000</v>
      </c>
      <c r="Y14" s="16">
        <f>SUMIFS('indusa - High Cost'!AG:AG,'indusa - High Cost'!$A:$A,'BIFUfE-coal'!$A14,'indusa - High Cost'!$B:$B,$B$28)*10^12</f>
        <v>78231000000000.016</v>
      </c>
      <c r="Z14" s="16">
        <f>SUMIFS('indusa - High Cost'!AH:AH,'indusa - High Cost'!$A:$A,'BIFUfE-coal'!$A14,'indusa - High Cost'!$B:$B,$B$28)*10^12</f>
        <v>76270000000000</v>
      </c>
      <c r="AA14" s="16">
        <f>SUMIFS('indusa - High Cost'!AI:AI,'indusa - High Cost'!$A:$A,'BIFUfE-coal'!$A14,'indusa - High Cost'!$B:$B,$B$28)*10^12</f>
        <v>74241999999999.984</v>
      </c>
      <c r="AB14" s="16">
        <f>SUMIFS('indusa - High Cost'!AJ:AJ,'indusa - High Cost'!$A:$A,'BIFUfE-coal'!$A14,'indusa - High Cost'!$B:$B,$B$28)*10^12</f>
        <v>71669000000000</v>
      </c>
    </row>
    <row r="15" spans="1:31" x14ac:dyDescent="0.25">
      <c r="A15" t="s">
        <v>104</v>
      </c>
      <c r="B15" s="193">
        <f>SUMIFS('indusa - High Cost'!J:J,'indusa - High Cost'!$A:$A,'BIFUfE-coal'!$A15,'indusa - High Cost'!$B:$B,$B$28)*10^12+SUMIFS('indusa - High Cost'!J:J,'indusa - High Cost'!$A:$A,"Primary Metals",'indusa - High Cost'!$B:$B,$B$28)*10^12*'Foundries Split'!$C18</f>
        <v>37530507381534.117</v>
      </c>
      <c r="C15" s="193">
        <f>SUMIFS('indusa - High Cost'!K:K,'indusa - High Cost'!$A:$A,'BIFUfE-coal'!$A15,'indusa - High Cost'!$B:$B,$B$28)*10^12+SUMIFS('indusa - High Cost'!K:K,'indusa - High Cost'!$A:$A,"Primary Metals",'indusa - High Cost'!$B:$B,$B$28)*10^12*'Foundries Split'!$C18</f>
        <v>37721996283423.383</v>
      </c>
      <c r="D15" s="193">
        <f>SUMIFS('indusa - High Cost'!L:L,'indusa - High Cost'!$A:$A,'BIFUfE-coal'!$A15,'indusa - High Cost'!$B:$B,$B$28)*10^12+SUMIFS('indusa - High Cost'!L:L,'indusa - High Cost'!$A:$A,"Primary Metals",'indusa - High Cost'!$B:$B,$B$28)*10^12*'Foundries Split'!$C18</f>
        <v>38610032657696.414</v>
      </c>
      <c r="E15" s="193">
        <f>SUMIFS('indusa - High Cost'!M:M,'indusa - High Cost'!$A:$A,'BIFUfE-coal'!$A15,'indusa - High Cost'!$B:$B,$B$28)*10^12+SUMIFS('indusa - High Cost'!M:M,'indusa - High Cost'!$A:$A,"Primary Metals",'indusa - High Cost'!$B:$B,$B$28)*10^12*'Foundries Split'!$C18</f>
        <v>38035747823393.781</v>
      </c>
      <c r="F15" s="193">
        <f>SUMIFS('indusa - High Cost'!N:N,'indusa - High Cost'!$A:$A,'BIFUfE-coal'!$A15,'indusa - High Cost'!$B:$B,$B$28)*10^12+SUMIFS('indusa - High Cost'!N:N,'indusa - High Cost'!$A:$A,"Primary Metals",'indusa - High Cost'!$B:$B,$B$28)*10^12*'Foundries Split'!$C18</f>
        <v>36793010461474.93</v>
      </c>
      <c r="G15" s="193">
        <f>SUMIFS('indusa - High Cost'!O:O,'indusa - High Cost'!$A:$A,'BIFUfE-coal'!$A15,'indusa - High Cost'!$B:$B,$B$28)*10^12+SUMIFS('indusa - High Cost'!O:O,'indusa - High Cost'!$A:$A,"Primary Metals",'indusa - High Cost'!$B:$B,$B$28)*10^12*'Foundries Split'!$C18</f>
        <v>35683273099556.078</v>
      </c>
      <c r="H15" s="193">
        <f>SUMIFS('indusa - High Cost'!P:P,'indusa - High Cost'!$A:$A,'BIFUfE-coal'!$A15,'indusa - High Cost'!$B:$B,$B$28)*10^12+SUMIFS('indusa - High Cost'!P:P,'indusa - High Cost'!$A:$A,"Primary Metals",'indusa - High Cost'!$B:$B,$B$28)*10^12*'Foundries Split'!$C18</f>
        <v>35048535737637.223</v>
      </c>
      <c r="I15" s="193">
        <f>SUMIFS('indusa - High Cost'!Q:Q,'indusa - High Cost'!$A:$A,'BIFUfE-coal'!$A15,'indusa - High Cost'!$B:$B,$B$28)*10^12+SUMIFS('indusa - High Cost'!Q:Q,'indusa - High Cost'!$A:$A,"Primary Metals",'indusa - High Cost'!$B:$B,$B$28)*10^12*'Foundries Split'!$C18</f>
        <v>34511345848102.137</v>
      </c>
      <c r="J15" s="193">
        <f>SUMIFS('indusa - High Cost'!R:R,'indusa - High Cost'!$A:$A,'BIFUfE-coal'!$A15,'indusa - High Cost'!$B:$B,$B$28)*10^12+SUMIFS('indusa - High Cost'!R:R,'indusa - High Cost'!$A:$A,"Primary Metals",'indusa - High Cost'!$B:$B,$B$28)*10^12*'Foundries Split'!$C18</f>
        <v>33874382222375.164</v>
      </c>
      <c r="K15" s="193">
        <f>SUMIFS('indusa - High Cost'!S:S,'indusa - High Cost'!$A:$A,'BIFUfE-coal'!$A15,'indusa - High Cost'!$B:$B,$B$28)*10^12+SUMIFS('indusa - High Cost'!S:S,'indusa - High Cost'!$A:$A,"Primary Metals",'indusa - High Cost'!$B:$B,$B$28)*10^12*'Foundries Split'!$C18</f>
        <v>32479966069031.973</v>
      </c>
      <c r="L15" s="193">
        <f>SUMIFS('indusa - High Cost'!T:T,'indusa - High Cost'!$A:$A,'BIFUfE-coal'!$A15,'indusa - High Cost'!$B:$B,$B$28)*10^12+SUMIFS('indusa - High Cost'!T:T,'indusa - High Cost'!$A:$A,"Primary Metals",'indusa - High Cost'!$B:$B,$B$28)*10^12*'Foundries Split'!$C18</f>
        <v>31419323651880.656</v>
      </c>
      <c r="M15" s="193">
        <f>SUMIFS('indusa - High Cost'!U:U,'indusa - High Cost'!$A:$A,'BIFUfE-coal'!$A15,'indusa - High Cost'!$B:$B,$B$28)*10^12+SUMIFS('indusa - High Cost'!U:U,'indusa - High Cost'!$A:$A,"Primary Metals",'indusa - High Cost'!$B:$B,$B$28)*10^12*'Foundries Split'!$C18</f>
        <v>30258454970921.23</v>
      </c>
      <c r="N15" s="193">
        <f>SUMIFS('indusa - High Cost'!V:V,'indusa - High Cost'!$A:$A,'BIFUfE-coal'!$A15,'indusa - High Cost'!$B:$B,$B$28)*10^12+SUMIFS('indusa - High Cost'!V:V,'indusa - High Cost'!$A:$A,"Primary Metals",'indusa - High Cost'!$B:$B,$B$28)*10^12*'Foundries Split'!$C18</f>
        <v>28985360026153.688</v>
      </c>
      <c r="O15" s="193">
        <f>SUMIFS('indusa - High Cost'!W:W,'indusa - High Cost'!$A:$A,'BIFUfE-coal'!$A15,'indusa - High Cost'!$B:$B,$B$28)*10^12+SUMIFS('indusa - High Cost'!W:W,'indusa - High Cost'!$A:$A,"Primary Metals",'indusa - High Cost'!$B:$B,$B$28)*10^12*'Foundries Split'!$C18</f>
        <v>27985265081386.145</v>
      </c>
      <c r="P15" s="193">
        <f>SUMIFS('indusa - High Cost'!X:X,'indusa - High Cost'!$A:$A,'BIFUfE-coal'!$A15,'indusa - High Cost'!$B:$B,$B$28)*10^12+SUMIFS('indusa - High Cost'!X:X,'indusa - High Cost'!$A:$A,"Primary Metals",'indusa - High Cost'!$B:$B,$B$28)*10^12*'Foundries Split'!$C18</f>
        <v>26886943872810.488</v>
      </c>
      <c r="Q15" s="193">
        <f>SUMIFS('indusa - High Cost'!Y:Y,'indusa - High Cost'!$A:$A,'BIFUfE-coal'!$A15,'indusa - High Cost'!$B:$B,$B$28)*10^12+SUMIFS('indusa - High Cost'!Y:Y,'indusa - High Cost'!$A:$A,"Primary Metals",'indusa - High Cost'!$B:$B,$B$28)*10^12*'Foundries Split'!$C18</f>
        <v>25800848928042.945</v>
      </c>
      <c r="R15" s="193">
        <f>SUMIFS('indusa - High Cost'!Z:Z,'indusa - High Cost'!$A:$A,'BIFUfE-coal'!$A15,'indusa - High Cost'!$B:$B,$B$28)*10^12+SUMIFS('indusa - High Cost'!Z:Z,'indusa - High Cost'!$A:$A,"Primary Metals",'indusa - High Cost'!$B:$B,$B$28)*10^12*'Foundries Split'!$C18</f>
        <v>24968527719467.289</v>
      </c>
      <c r="S15" s="193">
        <f>SUMIFS('indusa - High Cost'!AA:AA,'indusa - High Cost'!$A:$A,'BIFUfE-coal'!$A15,'indusa - High Cost'!$B:$B,$B$28)*10^12+SUMIFS('indusa - High Cost'!AA:AA,'indusa - High Cost'!$A:$A,"Primary Metals",'indusa - High Cost'!$B:$B,$B$28)*10^12*'Foundries Split'!$C18</f>
        <v>23979432774699.75</v>
      </c>
      <c r="T15" s="193">
        <f>SUMIFS('indusa - High Cost'!AB:AB,'indusa - High Cost'!$A:$A,'BIFUfE-coal'!$A15,'indusa - High Cost'!$B:$B,$B$28)*10^12+SUMIFS('indusa - High Cost'!AB:AB,'indusa - High Cost'!$A:$A,"Primary Metals",'indusa - High Cost'!$B:$B,$B$28)*10^12*'Foundries Split'!$C18</f>
        <v>22940337829932.207</v>
      </c>
      <c r="U15" s="193">
        <f>SUMIFS('indusa - High Cost'!AC:AC,'indusa - High Cost'!$A:$A,'BIFUfE-coal'!$A15,'indusa - High Cost'!$B:$B,$B$28)*10^12+SUMIFS('indusa - High Cost'!AC:AC,'indusa - High Cost'!$A:$A,"Primary Metals",'indusa - High Cost'!$B:$B,$B$28)*10^12*'Foundries Split'!$C18</f>
        <v>22094016621356.551</v>
      </c>
      <c r="V15" s="193">
        <f>SUMIFS('indusa - High Cost'!AD:AD,'indusa - High Cost'!$A:$A,'BIFUfE-coal'!$A15,'indusa - High Cost'!$B:$B,$B$28)*10^12+SUMIFS('indusa - High Cost'!AD:AD,'indusa - High Cost'!$A:$A,"Primary Metals",'indusa - High Cost'!$B:$B,$B$28)*10^12*'Foundries Split'!$C18</f>
        <v>21180921676589.008</v>
      </c>
      <c r="W15" s="193">
        <f>SUMIFS('indusa - High Cost'!AE:AE,'indusa - High Cost'!$A:$A,'BIFUfE-coal'!$A15,'indusa - High Cost'!$B:$B,$B$28)*10^12+SUMIFS('indusa - High Cost'!AE:AE,'indusa - High Cost'!$A:$A,"Primary Metals",'indusa - High Cost'!$B:$B,$B$28)*10^12*'Foundries Split'!$C18</f>
        <v>20204826731821.465</v>
      </c>
      <c r="X15" s="193">
        <f>SUMIFS('indusa - High Cost'!AF:AF,'indusa - High Cost'!$A:$A,'BIFUfE-coal'!$A15,'indusa - High Cost'!$B:$B,$B$28)*10^12+SUMIFS('indusa - High Cost'!AF:AF,'indusa - High Cost'!$A:$A,"Primary Metals",'indusa - High Cost'!$B:$B,$B$28)*10^12*'Foundries Split'!$C18</f>
        <v>19213731787053.926</v>
      </c>
      <c r="Y15" s="193">
        <f>SUMIFS('indusa - High Cost'!AG:AG,'indusa - High Cost'!$A:$A,'BIFUfE-coal'!$A15,'indusa - High Cost'!$B:$B,$B$28)*10^12+SUMIFS('indusa - High Cost'!AG:AG,'indusa - High Cost'!$A:$A,"Primary Metals",'indusa - High Cost'!$B:$B,$B$28)*10^12*'Foundries Split'!$C18</f>
        <v>18367636842286.383</v>
      </c>
      <c r="Z15" s="193">
        <f>SUMIFS('indusa - High Cost'!AH:AH,'indusa - High Cost'!$A:$A,'BIFUfE-coal'!$A15,'indusa - High Cost'!$B:$B,$B$28)*10^12+SUMIFS('indusa - High Cost'!AH:AH,'indusa - High Cost'!$A:$A,"Primary Metals",'indusa - High Cost'!$B:$B,$B$28)*10^12*'Foundries Split'!$C18</f>
        <v>17451541897518.844</v>
      </c>
      <c r="AA15" s="193">
        <f>SUMIFS('indusa - High Cost'!AI:AI,'indusa - High Cost'!$A:$A,'BIFUfE-coal'!$A15,'indusa - High Cost'!$B:$B,$B$28)*10^12+SUMIFS('indusa - High Cost'!AI:AI,'indusa - High Cost'!$A:$A,"Primary Metals",'indusa - High Cost'!$B:$B,$B$28)*10^12*'Foundries Split'!$C18</f>
        <v>16533446952751.301</v>
      </c>
      <c r="AB15" s="193">
        <f>SUMIFS('indusa - High Cost'!AJ:AJ,'indusa - High Cost'!$A:$A,'BIFUfE-coal'!$A15,'indusa - High Cost'!$B:$B,$B$28)*10^12+SUMIFS('indusa - High Cost'!AJ:AJ,'indusa - High Cost'!$A:$A,"Primary Metals",'indusa - High Cost'!$B:$B,$B$28)*10^12*'Foundries Split'!$C18</f>
        <v>15661352007983.758</v>
      </c>
      <c r="AC15" s="16"/>
    </row>
    <row r="16" spans="1:31" x14ac:dyDescent="0.25">
      <c r="A16" t="s">
        <v>105</v>
      </c>
      <c r="B16" s="193">
        <f>SUMIFS('indusa - High Cost'!J:J,'indusa - High Cost'!$A:$A,'BIFUfE-coal'!$A16,'indusa - High Cost'!$B:$B,$B$28)*10^12+SUMIFS('indusa - High Cost'!J:J,'indusa - High Cost'!$A:$A,"Primary Metals",'indusa - High Cost'!$B:$B,$B$28)*10^12*'Foundries Split'!$C19</f>
        <v>203492618465.87976</v>
      </c>
      <c r="C16" s="193">
        <f>SUMIFS('indusa - High Cost'!K:K,'indusa - High Cost'!$A:$A,'BIFUfE-coal'!$A16,'indusa - High Cost'!$B:$B,$B$28)*10^12+SUMIFS('indusa - High Cost'!K:K,'indusa - High Cost'!$A:$A,"Primary Metals",'indusa - High Cost'!$B:$B,$B$28)*10^12*'Foundries Split'!$C19</f>
        <v>212003716576.62</v>
      </c>
      <c r="D16" s="193">
        <f>SUMIFS('indusa - High Cost'!L:L,'indusa - High Cost'!$A:$A,'BIFUfE-coal'!$A16,'indusa - High Cost'!$B:$B,$B$28)*10^12+SUMIFS('indusa - High Cost'!L:L,'indusa - High Cost'!$A:$A,"Primary Metals",'indusa - High Cost'!$B:$B,$B$28)*10^12*'Foundries Split'!$C19</f>
        <v>218967342303.58926</v>
      </c>
      <c r="E16" s="193">
        <f>SUMIFS('indusa - High Cost'!M:M,'indusa - High Cost'!$A:$A,'BIFUfE-coal'!$A16,'indusa - High Cost'!$B:$B,$B$28)*10^12+SUMIFS('indusa - High Cost'!M:M,'indusa - High Cost'!$A:$A,"Primary Metals",'indusa - High Cost'!$B:$B,$B$28)*10^12*'Foundries Split'!$C19</f>
        <v>228252176606.21494</v>
      </c>
      <c r="F16" s="193">
        <f>SUMIFS('indusa - High Cost'!N:N,'indusa - High Cost'!$A:$A,'BIFUfE-coal'!$A16,'indusa - High Cost'!$B:$B,$B$28)*10^12+SUMIFS('indusa - High Cost'!N:N,'indusa - High Cost'!$A:$A,"Primary Metals",'indusa - High Cost'!$B:$B,$B$28)*10^12*'Foundries Split'!$C19</f>
        <v>235989538525.06967</v>
      </c>
      <c r="G16" s="193">
        <f>SUMIFS('indusa - High Cost'!O:O,'indusa - High Cost'!$A:$A,'BIFUfE-coal'!$A16,'indusa - High Cost'!$B:$B,$B$28)*10^12+SUMIFS('indusa - High Cost'!O:O,'indusa - High Cost'!$A:$A,"Primary Metals",'indusa - High Cost'!$B:$B,$B$28)*10^12*'Foundries Split'!$C19</f>
        <v>243726900443.92444</v>
      </c>
      <c r="H16" s="193">
        <f>SUMIFS('indusa - High Cost'!P:P,'indusa - High Cost'!$A:$A,'BIFUfE-coal'!$A16,'indusa - High Cost'!$B:$B,$B$28)*10^12+SUMIFS('indusa - High Cost'!P:P,'indusa - High Cost'!$A:$A,"Primary Metals",'indusa - High Cost'!$B:$B,$B$28)*10^12*'Foundries Split'!$C19</f>
        <v>251464262362.77917</v>
      </c>
      <c r="I16" s="193">
        <f>SUMIFS('indusa - High Cost'!Q:Q,'indusa - High Cost'!$A:$A,'BIFUfE-coal'!$A16,'indusa - High Cost'!$B:$B,$B$28)*10^12+SUMIFS('indusa - High Cost'!Q:Q,'indusa - High Cost'!$A:$A,"Primary Metals",'indusa - High Cost'!$B:$B,$B$28)*10^12*'Foundries Split'!$C19</f>
        <v>257654151897.86298</v>
      </c>
      <c r="J16" s="193">
        <f>SUMIFS('indusa - High Cost'!R:R,'indusa - High Cost'!$A:$A,'BIFUfE-coal'!$A16,'indusa - High Cost'!$B:$B,$B$28)*10^12+SUMIFS('indusa - High Cost'!R:R,'indusa - High Cost'!$A:$A,"Primary Metals",'indusa - High Cost'!$B:$B,$B$28)*10^12*'Foundries Split'!$C19</f>
        <v>264617777624.83224</v>
      </c>
      <c r="K16" s="193">
        <f>SUMIFS('indusa - High Cost'!S:S,'indusa - High Cost'!$A:$A,'BIFUfE-coal'!$A16,'indusa - High Cost'!$B:$B,$B$28)*10^12+SUMIFS('indusa - High Cost'!S:S,'indusa - High Cost'!$A:$A,"Primary Metals",'indusa - High Cost'!$B:$B,$B$28)*10^12*'Foundries Split'!$C19</f>
        <v>270033930968.03055</v>
      </c>
      <c r="L16" s="193">
        <f>SUMIFS('indusa - High Cost'!T:T,'indusa - High Cost'!$A:$A,'BIFUfE-coal'!$A16,'indusa - High Cost'!$B:$B,$B$28)*10^12+SUMIFS('indusa - High Cost'!T:T,'indusa - High Cost'!$A:$A,"Primary Metals",'indusa - High Cost'!$B:$B,$B$28)*10^12*'Foundries Split'!$C19</f>
        <v>274676348119.34341</v>
      </c>
      <c r="M16" s="193">
        <f>SUMIFS('indusa - High Cost'!U:U,'indusa - High Cost'!$A:$A,'BIFUfE-coal'!$A16,'indusa - High Cost'!$B:$B,$B$28)*10^12+SUMIFS('indusa - High Cost'!U:U,'indusa - High Cost'!$A:$A,"Primary Metals",'indusa - High Cost'!$B:$B,$B$28)*10^12*'Foundries Split'!$C19</f>
        <v>278545029078.77075</v>
      </c>
      <c r="N16" s="193">
        <f>SUMIFS('indusa - High Cost'!V:V,'indusa - High Cost'!$A:$A,'BIFUfE-coal'!$A16,'indusa - High Cost'!$B:$B,$B$28)*10^12+SUMIFS('indusa - High Cost'!V:V,'indusa - High Cost'!$A:$A,"Primary Metals",'indusa - High Cost'!$B:$B,$B$28)*10^12*'Foundries Split'!$C19</f>
        <v>281639973846.31268</v>
      </c>
      <c r="O16" s="193">
        <f>SUMIFS('indusa - High Cost'!W:W,'indusa - High Cost'!$A:$A,'BIFUfE-coal'!$A16,'indusa - High Cost'!$B:$B,$B$28)*10^12+SUMIFS('indusa - High Cost'!W:W,'indusa - High Cost'!$A:$A,"Primary Metals",'indusa - High Cost'!$B:$B,$B$28)*10^12*'Foundries Split'!$C19</f>
        <v>284734918613.85455</v>
      </c>
      <c r="P16" s="193">
        <f>SUMIFS('indusa - High Cost'!X:X,'indusa - High Cost'!$A:$A,'BIFUfE-coal'!$A16,'indusa - High Cost'!$B:$B,$B$28)*10^12+SUMIFS('indusa - High Cost'!X:X,'indusa - High Cost'!$A:$A,"Primary Metals",'indusa - High Cost'!$B:$B,$B$28)*10^12*'Foundries Split'!$C19</f>
        <v>287056127189.51099</v>
      </c>
      <c r="Q16" s="193">
        <f>SUMIFS('indusa - High Cost'!Y:Y,'indusa - High Cost'!$A:$A,'BIFUfE-coal'!$A16,'indusa - High Cost'!$B:$B,$B$28)*10^12+SUMIFS('indusa - High Cost'!Y:Y,'indusa - High Cost'!$A:$A,"Primary Metals",'indusa - High Cost'!$B:$B,$B$28)*10^12*'Foundries Split'!$C19</f>
        <v>290151071957.05292</v>
      </c>
      <c r="R16" s="193">
        <f>SUMIFS('indusa - High Cost'!Z:Z,'indusa - High Cost'!$A:$A,'BIFUfE-coal'!$A16,'indusa - High Cost'!$B:$B,$B$28)*10^12+SUMIFS('indusa - High Cost'!Z:Z,'indusa - High Cost'!$A:$A,"Primary Metals",'indusa - High Cost'!$B:$B,$B$28)*10^12*'Foundries Split'!$C19</f>
        <v>292472280532.70929</v>
      </c>
      <c r="S16" s="193">
        <f>SUMIFS('indusa - High Cost'!AA:AA,'indusa - High Cost'!$A:$A,'BIFUfE-coal'!$A16,'indusa - High Cost'!$B:$B,$B$28)*10^12+SUMIFS('indusa - High Cost'!AA:AA,'indusa - High Cost'!$A:$A,"Primary Metals",'indusa - High Cost'!$B:$B,$B$28)*10^12*'Foundries Split'!$C19</f>
        <v>295567225300.25122</v>
      </c>
      <c r="T16" s="193">
        <f>SUMIFS('indusa - High Cost'!AB:AB,'indusa - High Cost'!$A:$A,'BIFUfE-coal'!$A16,'indusa - High Cost'!$B:$B,$B$28)*10^12+SUMIFS('indusa - High Cost'!AB:AB,'indusa - High Cost'!$A:$A,"Primary Metals",'indusa - High Cost'!$B:$B,$B$28)*10^12*'Foundries Split'!$C19</f>
        <v>298662170067.79309</v>
      </c>
      <c r="U16" s="193">
        <f>SUMIFS('indusa - High Cost'!AC:AC,'indusa - High Cost'!$A:$A,'BIFUfE-coal'!$A16,'indusa - High Cost'!$B:$B,$B$28)*10^12+SUMIFS('indusa - High Cost'!AC:AC,'indusa - High Cost'!$A:$A,"Primary Metals",'indusa - High Cost'!$B:$B,$B$28)*10^12*'Foundries Split'!$C19</f>
        <v>300983378643.44952</v>
      </c>
      <c r="V16" s="193">
        <f>SUMIFS('indusa - High Cost'!AD:AD,'indusa - High Cost'!$A:$A,'BIFUfE-coal'!$A16,'indusa - High Cost'!$B:$B,$B$28)*10^12+SUMIFS('indusa - High Cost'!AD:AD,'indusa - High Cost'!$A:$A,"Primary Metals",'indusa - High Cost'!$B:$B,$B$28)*10^12*'Foundries Split'!$C19</f>
        <v>304078323410.99146</v>
      </c>
      <c r="W16" s="193">
        <f>SUMIFS('indusa - High Cost'!AE:AE,'indusa - High Cost'!$A:$A,'BIFUfE-coal'!$A16,'indusa - High Cost'!$B:$B,$B$28)*10^12+SUMIFS('indusa - High Cost'!AE:AE,'indusa - High Cost'!$A:$A,"Primary Metals",'indusa - High Cost'!$B:$B,$B$28)*10^12*'Foundries Split'!$C19</f>
        <v>307173268178.53333</v>
      </c>
      <c r="X16" s="193">
        <f>SUMIFS('indusa - High Cost'!AF:AF,'indusa - High Cost'!$A:$A,'BIFUfE-coal'!$A16,'indusa - High Cost'!$B:$B,$B$28)*10^12+SUMIFS('indusa - High Cost'!AF:AF,'indusa - High Cost'!$A:$A,"Primary Metals",'indusa - High Cost'!$B:$B,$B$28)*10^12*'Foundries Split'!$C19</f>
        <v>310268212946.0752</v>
      </c>
      <c r="Y16" s="193">
        <f>SUMIFS('indusa - High Cost'!AG:AG,'indusa - High Cost'!$A:$A,'BIFUfE-coal'!$A16,'indusa - High Cost'!$B:$B,$B$28)*10^12+SUMIFS('indusa - High Cost'!AG:AG,'indusa - High Cost'!$A:$A,"Primary Metals",'indusa - High Cost'!$B:$B,$B$28)*10^12*'Foundries Split'!$C19</f>
        <v>313363157713.61713</v>
      </c>
      <c r="Z16" s="193">
        <f>SUMIFS('indusa - High Cost'!AH:AH,'indusa - High Cost'!$A:$A,'BIFUfE-coal'!$A16,'indusa - High Cost'!$B:$B,$B$28)*10^12+SUMIFS('indusa - High Cost'!AH:AH,'indusa - High Cost'!$A:$A,"Primary Metals",'indusa - High Cost'!$B:$B,$B$28)*10^12*'Foundries Split'!$C19</f>
        <v>316458102481.159</v>
      </c>
      <c r="AA16" s="193">
        <f>SUMIFS('indusa - High Cost'!AI:AI,'indusa - High Cost'!$A:$A,'BIFUfE-coal'!$A16,'indusa - High Cost'!$B:$B,$B$28)*10^12+SUMIFS('indusa - High Cost'!AI:AI,'indusa - High Cost'!$A:$A,"Primary Metals",'indusa - High Cost'!$B:$B,$B$28)*10^12*'Foundries Split'!$C19</f>
        <v>319553047248.70093</v>
      </c>
      <c r="AB16" s="193">
        <f>SUMIFS('indusa - High Cost'!AJ:AJ,'indusa - High Cost'!$A:$A,'BIFUfE-coal'!$A16,'indusa - High Cost'!$B:$B,$B$28)*10^12+SUMIFS('indusa - High Cost'!AJ:AJ,'indusa - High Cost'!$A:$A,"Primary Metals",'indusa - High Cost'!$B:$B,$B$28)*10^12*'Foundries Split'!$C19</f>
        <v>322647992016.2428</v>
      </c>
    </row>
    <row r="17" spans="1:34" x14ac:dyDescent="0.25">
      <c r="A17" t="s">
        <v>106</v>
      </c>
      <c r="B17" s="16">
        <f>SUMIFS('indusa - High Cost'!J:J,'indusa - High Cost'!$A:$A,'BIFUfE-coal'!$A17,'indusa - High Cost'!$B:$B,$B$28)*10^12</f>
        <v>0</v>
      </c>
      <c r="C17" s="16">
        <f>SUMIFS('indusa - High Cost'!K:K,'indusa - High Cost'!$A:$A,'BIFUfE-coal'!$A17,'indusa - High Cost'!$B:$B,$B$28)*10^12</f>
        <v>0</v>
      </c>
      <c r="D17" s="16">
        <f>SUMIFS('indusa - High Cost'!L:L,'indusa - High Cost'!$A:$A,'BIFUfE-coal'!$A17,'indusa - High Cost'!$B:$B,$B$28)*10^12</f>
        <v>0</v>
      </c>
      <c r="E17" s="16">
        <f>SUMIFS('indusa - High Cost'!M:M,'indusa - High Cost'!$A:$A,'BIFUfE-coal'!$A17,'indusa - High Cost'!$B:$B,$B$28)*10^12</f>
        <v>0</v>
      </c>
      <c r="F17" s="16">
        <f>SUMIFS('indusa - High Cost'!N:N,'indusa - High Cost'!$A:$A,'BIFUfE-coal'!$A17,'indusa - High Cost'!$B:$B,$B$28)*10^12</f>
        <v>0</v>
      </c>
      <c r="G17" s="16">
        <f>SUMIFS('indusa - High Cost'!O:O,'indusa - High Cost'!$A:$A,'BIFUfE-coal'!$A17,'indusa - High Cost'!$B:$B,$B$28)*10^12</f>
        <v>0</v>
      </c>
      <c r="H17" s="16">
        <f>SUMIFS('indusa - High Cost'!P:P,'indusa - High Cost'!$A:$A,'BIFUfE-coal'!$A17,'indusa - High Cost'!$B:$B,$B$28)*10^12</f>
        <v>0</v>
      </c>
      <c r="I17" s="16">
        <f>SUMIFS('indusa - High Cost'!Q:Q,'indusa - High Cost'!$A:$A,'BIFUfE-coal'!$A17,'indusa - High Cost'!$B:$B,$B$28)*10^12</f>
        <v>0</v>
      </c>
      <c r="J17" s="16">
        <f>SUMIFS('indusa - High Cost'!R:R,'indusa - High Cost'!$A:$A,'BIFUfE-coal'!$A17,'indusa - High Cost'!$B:$B,$B$28)*10^12</f>
        <v>0</v>
      </c>
      <c r="K17" s="16">
        <f>SUMIFS('indusa - High Cost'!S:S,'indusa - High Cost'!$A:$A,'BIFUfE-coal'!$A17,'indusa - High Cost'!$B:$B,$B$28)*10^12</f>
        <v>0</v>
      </c>
      <c r="L17" s="16">
        <f>SUMIFS('indusa - High Cost'!T:T,'indusa - High Cost'!$A:$A,'BIFUfE-coal'!$A17,'indusa - High Cost'!$B:$B,$B$28)*10^12</f>
        <v>0</v>
      </c>
      <c r="M17" s="16">
        <f>SUMIFS('indusa - High Cost'!U:U,'indusa - High Cost'!$A:$A,'BIFUfE-coal'!$A17,'indusa - High Cost'!$B:$B,$B$28)*10^12</f>
        <v>0</v>
      </c>
      <c r="N17" s="16">
        <f>SUMIFS('indusa - High Cost'!V:V,'indusa - High Cost'!$A:$A,'BIFUfE-coal'!$A17,'indusa - High Cost'!$B:$B,$B$28)*10^12</f>
        <v>0</v>
      </c>
      <c r="O17" s="16">
        <f>SUMIFS('indusa - High Cost'!W:W,'indusa - High Cost'!$A:$A,'BIFUfE-coal'!$A17,'indusa - High Cost'!$B:$B,$B$28)*10^12</f>
        <v>0</v>
      </c>
      <c r="P17" s="16">
        <f>SUMIFS('indusa - High Cost'!X:X,'indusa - High Cost'!$A:$A,'BIFUfE-coal'!$A17,'indusa - High Cost'!$B:$B,$B$28)*10^12</f>
        <v>0</v>
      </c>
      <c r="Q17" s="16">
        <f>SUMIFS('indusa - High Cost'!Y:Y,'indusa - High Cost'!$A:$A,'BIFUfE-coal'!$A17,'indusa - High Cost'!$B:$B,$B$28)*10^12</f>
        <v>0</v>
      </c>
      <c r="R17" s="16">
        <f>SUMIFS('indusa - High Cost'!Z:Z,'indusa - High Cost'!$A:$A,'BIFUfE-coal'!$A17,'indusa - High Cost'!$B:$B,$B$28)*10^12</f>
        <v>0</v>
      </c>
      <c r="S17" s="16">
        <f>SUMIFS('indusa - High Cost'!AA:AA,'indusa - High Cost'!$A:$A,'BIFUfE-coal'!$A17,'indusa - High Cost'!$B:$B,$B$28)*10^12</f>
        <v>0</v>
      </c>
      <c r="T17" s="16">
        <f>SUMIFS('indusa - High Cost'!AB:AB,'indusa - High Cost'!$A:$A,'BIFUfE-coal'!$A17,'indusa - High Cost'!$B:$B,$B$28)*10^12</f>
        <v>0</v>
      </c>
      <c r="U17" s="16">
        <f>SUMIFS('indusa - High Cost'!AC:AC,'indusa - High Cost'!$A:$A,'BIFUfE-coal'!$A17,'indusa - High Cost'!$B:$B,$B$28)*10^12</f>
        <v>0</v>
      </c>
      <c r="V17" s="16">
        <f>SUMIFS('indusa - High Cost'!AD:AD,'indusa - High Cost'!$A:$A,'BIFUfE-coal'!$A17,'indusa - High Cost'!$B:$B,$B$28)*10^12</f>
        <v>0</v>
      </c>
      <c r="W17" s="16">
        <f>SUMIFS('indusa - High Cost'!AE:AE,'indusa - High Cost'!$A:$A,'BIFUfE-coal'!$A17,'indusa - High Cost'!$B:$B,$B$28)*10^12</f>
        <v>0</v>
      </c>
      <c r="X17" s="16">
        <f>SUMIFS('indusa - High Cost'!AF:AF,'indusa - High Cost'!$A:$A,'BIFUfE-coal'!$A17,'indusa - High Cost'!$B:$B,$B$28)*10^12</f>
        <v>0</v>
      </c>
      <c r="Y17" s="16">
        <f>SUMIFS('indusa - High Cost'!AG:AG,'indusa - High Cost'!$A:$A,'BIFUfE-coal'!$A17,'indusa - High Cost'!$B:$B,$B$28)*10^12</f>
        <v>0</v>
      </c>
      <c r="Z17" s="16">
        <f>SUMIFS('indusa - High Cost'!AH:AH,'indusa - High Cost'!$A:$A,'BIFUfE-coal'!$A17,'indusa - High Cost'!$B:$B,$B$28)*10^12</f>
        <v>0</v>
      </c>
      <c r="AA17" s="16">
        <f>SUMIFS('indusa - High Cost'!AI:AI,'indusa - High Cost'!$A:$A,'BIFUfE-coal'!$A17,'indusa - High Cost'!$B:$B,$B$28)*10^12</f>
        <v>0</v>
      </c>
      <c r="AB17" s="16">
        <f>SUMIFS('indusa - High Cost'!AJ:AJ,'indusa - High Cost'!$A:$A,'BIFUfE-coal'!$A17,'indusa - High Cost'!$B:$B,$B$28)*10^12</f>
        <v>0</v>
      </c>
    </row>
    <row r="18" spans="1:34" x14ac:dyDescent="0.25">
      <c r="A18" t="s">
        <v>107</v>
      </c>
      <c r="B18" s="16">
        <f>SUMIFS('indusa - High Cost'!J:J,'indusa - High Cost'!$A:$A,'BIFUfE-coal'!$A18,'indusa - High Cost'!$B:$B,$B$28)*10^12</f>
        <v>0</v>
      </c>
      <c r="C18" s="16">
        <f>SUMIFS('indusa - High Cost'!K:K,'indusa - High Cost'!$A:$A,'BIFUfE-coal'!$A18,'indusa - High Cost'!$B:$B,$B$28)*10^12</f>
        <v>0</v>
      </c>
      <c r="D18" s="16">
        <f>SUMIFS('indusa - High Cost'!L:L,'indusa - High Cost'!$A:$A,'BIFUfE-coal'!$A18,'indusa - High Cost'!$B:$B,$B$28)*10^12</f>
        <v>0</v>
      </c>
      <c r="E18" s="16">
        <f>SUMIFS('indusa - High Cost'!M:M,'indusa - High Cost'!$A:$A,'BIFUfE-coal'!$A18,'indusa - High Cost'!$B:$B,$B$28)*10^12</f>
        <v>0</v>
      </c>
      <c r="F18" s="16">
        <f>SUMIFS('indusa - High Cost'!N:N,'indusa - High Cost'!$A:$A,'BIFUfE-coal'!$A18,'indusa - High Cost'!$B:$B,$B$28)*10^12</f>
        <v>0</v>
      </c>
      <c r="G18" s="16">
        <f>SUMIFS('indusa - High Cost'!O:O,'indusa - High Cost'!$A:$A,'BIFUfE-coal'!$A18,'indusa - High Cost'!$B:$B,$B$28)*10^12</f>
        <v>0</v>
      </c>
      <c r="H18" s="16">
        <f>SUMIFS('indusa - High Cost'!P:P,'indusa - High Cost'!$A:$A,'BIFUfE-coal'!$A18,'indusa - High Cost'!$B:$B,$B$28)*10^12</f>
        <v>0</v>
      </c>
      <c r="I18" s="16">
        <f>SUMIFS('indusa - High Cost'!Q:Q,'indusa - High Cost'!$A:$A,'BIFUfE-coal'!$A18,'indusa - High Cost'!$B:$B,$B$28)*10^12</f>
        <v>0</v>
      </c>
      <c r="J18" s="16">
        <f>SUMIFS('indusa - High Cost'!R:R,'indusa - High Cost'!$A:$A,'BIFUfE-coal'!$A18,'indusa - High Cost'!$B:$B,$B$28)*10^12</f>
        <v>0</v>
      </c>
      <c r="K18" s="16">
        <f>SUMIFS('indusa - High Cost'!S:S,'indusa - High Cost'!$A:$A,'BIFUfE-coal'!$A18,'indusa - High Cost'!$B:$B,$B$28)*10^12</f>
        <v>0</v>
      </c>
      <c r="L18" s="16">
        <f>SUMIFS('indusa - High Cost'!T:T,'indusa - High Cost'!$A:$A,'BIFUfE-coal'!$A18,'indusa - High Cost'!$B:$B,$B$28)*10^12</f>
        <v>0</v>
      </c>
      <c r="M18" s="16">
        <f>SUMIFS('indusa - High Cost'!U:U,'indusa - High Cost'!$A:$A,'BIFUfE-coal'!$A18,'indusa - High Cost'!$B:$B,$B$28)*10^12</f>
        <v>0</v>
      </c>
      <c r="N18" s="16">
        <f>SUMIFS('indusa - High Cost'!V:V,'indusa - High Cost'!$A:$A,'BIFUfE-coal'!$A18,'indusa - High Cost'!$B:$B,$B$28)*10^12</f>
        <v>0</v>
      </c>
      <c r="O18" s="16">
        <f>SUMIFS('indusa - High Cost'!W:W,'indusa - High Cost'!$A:$A,'BIFUfE-coal'!$A18,'indusa - High Cost'!$B:$B,$B$28)*10^12</f>
        <v>0</v>
      </c>
      <c r="P18" s="16">
        <f>SUMIFS('indusa - High Cost'!X:X,'indusa - High Cost'!$A:$A,'BIFUfE-coal'!$A18,'indusa - High Cost'!$B:$B,$B$28)*10^12</f>
        <v>0</v>
      </c>
      <c r="Q18" s="16">
        <f>SUMIFS('indusa - High Cost'!Y:Y,'indusa - High Cost'!$A:$A,'BIFUfE-coal'!$A18,'indusa - High Cost'!$B:$B,$B$28)*10^12</f>
        <v>0</v>
      </c>
      <c r="R18" s="16">
        <f>SUMIFS('indusa - High Cost'!Z:Z,'indusa - High Cost'!$A:$A,'BIFUfE-coal'!$A18,'indusa - High Cost'!$B:$B,$B$28)*10^12</f>
        <v>0</v>
      </c>
      <c r="S18" s="16">
        <f>SUMIFS('indusa - High Cost'!AA:AA,'indusa - High Cost'!$A:$A,'BIFUfE-coal'!$A18,'indusa - High Cost'!$B:$B,$B$28)*10^12</f>
        <v>0</v>
      </c>
      <c r="T18" s="16">
        <f>SUMIFS('indusa - High Cost'!AB:AB,'indusa - High Cost'!$A:$A,'BIFUfE-coal'!$A18,'indusa - High Cost'!$B:$B,$B$28)*10^12</f>
        <v>0</v>
      </c>
      <c r="U18" s="16">
        <f>SUMIFS('indusa - High Cost'!AC:AC,'indusa - High Cost'!$A:$A,'BIFUfE-coal'!$A18,'indusa - High Cost'!$B:$B,$B$28)*10^12</f>
        <v>0</v>
      </c>
      <c r="V18" s="16">
        <f>SUMIFS('indusa - High Cost'!AD:AD,'indusa - High Cost'!$A:$A,'BIFUfE-coal'!$A18,'indusa - High Cost'!$B:$B,$B$28)*10^12</f>
        <v>0</v>
      </c>
      <c r="W18" s="16">
        <f>SUMIFS('indusa - High Cost'!AE:AE,'indusa - High Cost'!$A:$A,'BIFUfE-coal'!$A18,'indusa - High Cost'!$B:$B,$B$28)*10^12</f>
        <v>0</v>
      </c>
      <c r="X18" s="16">
        <f>SUMIFS('indusa - High Cost'!AF:AF,'indusa - High Cost'!$A:$A,'BIFUfE-coal'!$A18,'indusa - High Cost'!$B:$B,$B$28)*10^12</f>
        <v>0</v>
      </c>
      <c r="Y18" s="16">
        <f>SUMIFS('indusa - High Cost'!AG:AG,'indusa - High Cost'!$A:$A,'BIFUfE-coal'!$A18,'indusa - High Cost'!$B:$B,$B$28)*10^12</f>
        <v>0</v>
      </c>
      <c r="Z18" s="16">
        <f>SUMIFS('indusa - High Cost'!AH:AH,'indusa - High Cost'!$A:$A,'BIFUfE-coal'!$A18,'indusa - High Cost'!$B:$B,$B$28)*10^12</f>
        <v>0</v>
      </c>
      <c r="AA18" s="16">
        <f>SUMIFS('indusa - High Cost'!AI:AI,'indusa - High Cost'!$A:$A,'BIFUfE-coal'!$A18,'indusa - High Cost'!$B:$B,$B$28)*10^12</f>
        <v>0</v>
      </c>
      <c r="AB18" s="16">
        <f>SUMIFS('indusa - High Cost'!AJ:AJ,'indusa - High Cost'!$A:$A,'BIFUfE-coal'!$A18,'indusa - High Cost'!$B:$B,$B$28)*10^12</f>
        <v>0</v>
      </c>
      <c r="AC18" s="18"/>
    </row>
    <row r="19" spans="1:34" x14ac:dyDescent="0.25">
      <c r="A19" t="s">
        <v>108</v>
      </c>
      <c r="B19" s="16">
        <f>SUMIFS('indusa - High Cost'!J:J,'indusa - High Cost'!$A:$A,'BIFUfE-coal'!$A19,'indusa - High Cost'!$B:$B,$B$28)*10^12</f>
        <v>0</v>
      </c>
      <c r="C19" s="16">
        <f>SUMIFS('indusa - High Cost'!K:K,'indusa - High Cost'!$A:$A,'BIFUfE-coal'!$A19,'indusa - High Cost'!$B:$B,$B$28)*10^12</f>
        <v>0</v>
      </c>
      <c r="D19" s="16">
        <f>SUMIFS('indusa - High Cost'!L:L,'indusa - High Cost'!$A:$A,'BIFUfE-coal'!$A19,'indusa - High Cost'!$B:$B,$B$28)*10^12</f>
        <v>0</v>
      </c>
      <c r="E19" s="16">
        <f>SUMIFS('indusa - High Cost'!M:M,'indusa - High Cost'!$A:$A,'BIFUfE-coal'!$A19,'indusa - High Cost'!$B:$B,$B$28)*10^12</f>
        <v>0</v>
      </c>
      <c r="F19" s="16">
        <f>SUMIFS('indusa - High Cost'!N:N,'indusa - High Cost'!$A:$A,'BIFUfE-coal'!$A19,'indusa - High Cost'!$B:$B,$B$28)*10^12</f>
        <v>0</v>
      </c>
      <c r="G19" s="16">
        <f>SUMIFS('indusa - High Cost'!O:O,'indusa - High Cost'!$A:$A,'BIFUfE-coal'!$A19,'indusa - High Cost'!$B:$B,$B$28)*10^12</f>
        <v>0</v>
      </c>
      <c r="H19" s="16">
        <f>SUMIFS('indusa - High Cost'!P:P,'indusa - High Cost'!$A:$A,'BIFUfE-coal'!$A19,'indusa - High Cost'!$B:$B,$B$28)*10^12</f>
        <v>0</v>
      </c>
      <c r="I19" s="16">
        <f>SUMIFS('indusa - High Cost'!Q:Q,'indusa - High Cost'!$A:$A,'BIFUfE-coal'!$A19,'indusa - High Cost'!$B:$B,$B$28)*10^12</f>
        <v>0</v>
      </c>
      <c r="J19" s="16">
        <f>SUMIFS('indusa - High Cost'!R:R,'indusa - High Cost'!$A:$A,'BIFUfE-coal'!$A19,'indusa - High Cost'!$B:$B,$B$28)*10^12</f>
        <v>0</v>
      </c>
      <c r="K19" s="16">
        <f>SUMIFS('indusa - High Cost'!S:S,'indusa - High Cost'!$A:$A,'BIFUfE-coal'!$A19,'indusa - High Cost'!$B:$B,$B$28)*10^12</f>
        <v>0</v>
      </c>
      <c r="L19" s="16">
        <f>SUMIFS('indusa - High Cost'!T:T,'indusa - High Cost'!$A:$A,'BIFUfE-coal'!$A19,'indusa - High Cost'!$B:$B,$B$28)*10^12</f>
        <v>0</v>
      </c>
      <c r="M19" s="16">
        <f>SUMIFS('indusa - High Cost'!U:U,'indusa - High Cost'!$A:$A,'BIFUfE-coal'!$A19,'indusa - High Cost'!$B:$B,$B$28)*10^12</f>
        <v>0</v>
      </c>
      <c r="N19" s="16">
        <f>SUMIFS('indusa - High Cost'!V:V,'indusa - High Cost'!$A:$A,'BIFUfE-coal'!$A19,'indusa - High Cost'!$B:$B,$B$28)*10^12</f>
        <v>0</v>
      </c>
      <c r="O19" s="16">
        <f>SUMIFS('indusa - High Cost'!W:W,'indusa - High Cost'!$A:$A,'BIFUfE-coal'!$A19,'indusa - High Cost'!$B:$B,$B$28)*10^12</f>
        <v>0</v>
      </c>
      <c r="P19" s="16">
        <f>SUMIFS('indusa - High Cost'!X:X,'indusa - High Cost'!$A:$A,'BIFUfE-coal'!$A19,'indusa - High Cost'!$B:$B,$B$28)*10^12</f>
        <v>0</v>
      </c>
      <c r="Q19" s="16">
        <f>SUMIFS('indusa - High Cost'!Y:Y,'indusa - High Cost'!$A:$A,'BIFUfE-coal'!$A19,'indusa - High Cost'!$B:$B,$B$28)*10^12</f>
        <v>0</v>
      </c>
      <c r="R19" s="16">
        <f>SUMIFS('indusa - High Cost'!Z:Z,'indusa - High Cost'!$A:$A,'BIFUfE-coal'!$A19,'indusa - High Cost'!$B:$B,$B$28)*10^12</f>
        <v>0</v>
      </c>
      <c r="S19" s="16">
        <f>SUMIFS('indusa - High Cost'!AA:AA,'indusa - High Cost'!$A:$A,'BIFUfE-coal'!$A19,'indusa - High Cost'!$B:$B,$B$28)*10^12</f>
        <v>0</v>
      </c>
      <c r="T19" s="16">
        <f>SUMIFS('indusa - High Cost'!AB:AB,'indusa - High Cost'!$A:$A,'BIFUfE-coal'!$A19,'indusa - High Cost'!$B:$B,$B$28)*10^12</f>
        <v>0</v>
      </c>
      <c r="U19" s="16">
        <f>SUMIFS('indusa - High Cost'!AC:AC,'indusa - High Cost'!$A:$A,'BIFUfE-coal'!$A19,'indusa - High Cost'!$B:$B,$B$28)*10^12</f>
        <v>0</v>
      </c>
      <c r="V19" s="16">
        <f>SUMIFS('indusa - High Cost'!AD:AD,'indusa - High Cost'!$A:$A,'BIFUfE-coal'!$A19,'indusa - High Cost'!$B:$B,$B$28)*10^12</f>
        <v>0</v>
      </c>
      <c r="W19" s="16">
        <f>SUMIFS('indusa - High Cost'!AE:AE,'indusa - High Cost'!$A:$A,'BIFUfE-coal'!$A19,'indusa - High Cost'!$B:$B,$B$28)*10^12</f>
        <v>0</v>
      </c>
      <c r="X19" s="16">
        <f>SUMIFS('indusa - High Cost'!AF:AF,'indusa - High Cost'!$A:$A,'BIFUfE-coal'!$A19,'indusa - High Cost'!$B:$B,$B$28)*10^12</f>
        <v>0</v>
      </c>
      <c r="Y19" s="16">
        <f>SUMIFS('indusa - High Cost'!AG:AG,'indusa - High Cost'!$A:$A,'BIFUfE-coal'!$A19,'indusa - High Cost'!$B:$B,$B$28)*10^12</f>
        <v>0</v>
      </c>
      <c r="Z19" s="16">
        <f>SUMIFS('indusa - High Cost'!AH:AH,'indusa - High Cost'!$A:$A,'BIFUfE-coal'!$A19,'indusa - High Cost'!$B:$B,$B$28)*10^12</f>
        <v>0</v>
      </c>
      <c r="AA19" s="16">
        <f>SUMIFS('indusa - High Cost'!AI:AI,'indusa - High Cost'!$A:$A,'BIFUfE-coal'!$A19,'indusa - High Cost'!$B:$B,$B$28)*10^12</f>
        <v>0</v>
      </c>
      <c r="AB19" s="16">
        <f>SUMIFS('indusa - High Cost'!AJ:AJ,'indusa - High Cost'!$A:$A,'BIFUfE-coal'!$A19,'indusa - High Cost'!$B:$B,$B$28)*10^12</f>
        <v>0</v>
      </c>
    </row>
    <row r="20" spans="1:34" x14ac:dyDescent="0.25">
      <c r="A20" t="s">
        <v>109</v>
      </c>
      <c r="B20" s="16">
        <f>SUMIFS('indusa - High Cost'!J:J,'indusa - High Cost'!$A:$A,'BIFUfE-coal'!$A20,'indusa - High Cost'!$B:$B,$B$28)*10^12</f>
        <v>0</v>
      </c>
      <c r="C20" s="16">
        <f>SUMIFS('indusa - High Cost'!K:K,'indusa - High Cost'!$A:$A,'BIFUfE-coal'!$A20,'indusa - High Cost'!$B:$B,$B$28)*10^12</f>
        <v>0</v>
      </c>
      <c r="D20" s="16">
        <f>SUMIFS('indusa - High Cost'!L:L,'indusa - High Cost'!$A:$A,'BIFUfE-coal'!$A20,'indusa - High Cost'!$B:$B,$B$28)*10^12</f>
        <v>0</v>
      </c>
      <c r="E20" s="16">
        <f>SUMIFS('indusa - High Cost'!M:M,'indusa - High Cost'!$A:$A,'BIFUfE-coal'!$A20,'indusa - High Cost'!$B:$B,$B$28)*10^12</f>
        <v>0</v>
      </c>
      <c r="F20" s="16">
        <f>SUMIFS('indusa - High Cost'!N:N,'indusa - High Cost'!$A:$A,'BIFUfE-coal'!$A20,'indusa - High Cost'!$B:$B,$B$28)*10^12</f>
        <v>0</v>
      </c>
      <c r="G20" s="16">
        <f>SUMIFS('indusa - High Cost'!O:O,'indusa - High Cost'!$A:$A,'BIFUfE-coal'!$A20,'indusa - High Cost'!$B:$B,$B$28)*10^12</f>
        <v>0</v>
      </c>
      <c r="H20" s="16">
        <f>SUMIFS('indusa - High Cost'!P:P,'indusa - High Cost'!$A:$A,'BIFUfE-coal'!$A20,'indusa - High Cost'!$B:$B,$B$28)*10^12</f>
        <v>0</v>
      </c>
      <c r="I20" s="16">
        <f>SUMIFS('indusa - High Cost'!Q:Q,'indusa - High Cost'!$A:$A,'BIFUfE-coal'!$A20,'indusa - High Cost'!$B:$B,$B$28)*10^12</f>
        <v>0</v>
      </c>
      <c r="J20" s="16">
        <f>SUMIFS('indusa - High Cost'!R:R,'indusa - High Cost'!$A:$A,'BIFUfE-coal'!$A20,'indusa - High Cost'!$B:$B,$B$28)*10^12</f>
        <v>0</v>
      </c>
      <c r="K20" s="16">
        <f>SUMIFS('indusa - High Cost'!S:S,'indusa - High Cost'!$A:$A,'BIFUfE-coal'!$A20,'indusa - High Cost'!$B:$B,$B$28)*10^12</f>
        <v>0</v>
      </c>
      <c r="L20" s="16">
        <f>SUMIFS('indusa - High Cost'!T:T,'indusa - High Cost'!$A:$A,'BIFUfE-coal'!$A20,'indusa - High Cost'!$B:$B,$B$28)*10^12</f>
        <v>0</v>
      </c>
      <c r="M20" s="16">
        <f>SUMIFS('indusa - High Cost'!U:U,'indusa - High Cost'!$A:$A,'BIFUfE-coal'!$A20,'indusa - High Cost'!$B:$B,$B$28)*10^12</f>
        <v>0</v>
      </c>
      <c r="N20" s="16">
        <f>SUMIFS('indusa - High Cost'!V:V,'indusa - High Cost'!$A:$A,'BIFUfE-coal'!$A20,'indusa - High Cost'!$B:$B,$B$28)*10^12</f>
        <v>0</v>
      </c>
      <c r="O20" s="16">
        <f>SUMIFS('indusa - High Cost'!W:W,'indusa - High Cost'!$A:$A,'BIFUfE-coal'!$A20,'indusa - High Cost'!$B:$B,$B$28)*10^12</f>
        <v>0</v>
      </c>
      <c r="P20" s="16">
        <f>SUMIFS('indusa - High Cost'!X:X,'indusa - High Cost'!$A:$A,'BIFUfE-coal'!$A20,'indusa - High Cost'!$B:$B,$B$28)*10^12</f>
        <v>0</v>
      </c>
      <c r="Q20" s="16">
        <f>SUMIFS('indusa - High Cost'!Y:Y,'indusa - High Cost'!$A:$A,'BIFUfE-coal'!$A20,'indusa - High Cost'!$B:$B,$B$28)*10^12</f>
        <v>0</v>
      </c>
      <c r="R20" s="16">
        <f>SUMIFS('indusa - High Cost'!Z:Z,'indusa - High Cost'!$A:$A,'BIFUfE-coal'!$A20,'indusa - High Cost'!$B:$B,$B$28)*10^12</f>
        <v>0</v>
      </c>
      <c r="S20" s="16">
        <f>SUMIFS('indusa - High Cost'!AA:AA,'indusa - High Cost'!$A:$A,'BIFUfE-coal'!$A20,'indusa - High Cost'!$B:$B,$B$28)*10^12</f>
        <v>0</v>
      </c>
      <c r="T20" s="16">
        <f>SUMIFS('indusa - High Cost'!AB:AB,'indusa - High Cost'!$A:$A,'BIFUfE-coal'!$A20,'indusa - High Cost'!$B:$B,$B$28)*10^12</f>
        <v>0</v>
      </c>
      <c r="U20" s="16">
        <f>SUMIFS('indusa - High Cost'!AC:AC,'indusa - High Cost'!$A:$A,'BIFUfE-coal'!$A20,'indusa - High Cost'!$B:$B,$B$28)*10^12</f>
        <v>0</v>
      </c>
      <c r="V20" s="16">
        <f>SUMIFS('indusa - High Cost'!AD:AD,'indusa - High Cost'!$A:$A,'BIFUfE-coal'!$A20,'indusa - High Cost'!$B:$B,$B$28)*10^12</f>
        <v>0</v>
      </c>
      <c r="W20" s="16">
        <f>SUMIFS('indusa - High Cost'!AE:AE,'indusa - High Cost'!$A:$A,'BIFUfE-coal'!$A20,'indusa - High Cost'!$B:$B,$B$28)*10^12</f>
        <v>0</v>
      </c>
      <c r="X20" s="16">
        <f>SUMIFS('indusa - High Cost'!AF:AF,'indusa - High Cost'!$A:$A,'BIFUfE-coal'!$A20,'indusa - High Cost'!$B:$B,$B$28)*10^12</f>
        <v>0</v>
      </c>
      <c r="Y20" s="16">
        <f>SUMIFS('indusa - High Cost'!AG:AG,'indusa - High Cost'!$A:$A,'BIFUfE-coal'!$A20,'indusa - High Cost'!$B:$B,$B$28)*10^12</f>
        <v>0</v>
      </c>
      <c r="Z20" s="16">
        <f>SUMIFS('indusa - High Cost'!AH:AH,'indusa - High Cost'!$A:$A,'BIFUfE-coal'!$A20,'indusa - High Cost'!$B:$B,$B$28)*10^12</f>
        <v>0</v>
      </c>
      <c r="AA20" s="16">
        <f>SUMIFS('indusa - High Cost'!AI:AI,'indusa - High Cost'!$A:$A,'BIFUfE-coal'!$A20,'indusa - High Cost'!$B:$B,$B$28)*10^12</f>
        <v>0</v>
      </c>
      <c r="AB20" s="16">
        <f>SUMIFS('indusa - High Cost'!AJ:AJ,'indusa - High Cost'!$A:$A,'BIFUfE-coal'!$A20,'indusa - High Cost'!$B:$B,$B$28)*10^12</f>
        <v>0</v>
      </c>
      <c r="AC20" s="16"/>
    </row>
    <row r="21" spans="1:34" x14ac:dyDescent="0.25">
      <c r="A21" t="s">
        <v>110</v>
      </c>
      <c r="B21" s="16">
        <f>SUMIFS('indusa - High Cost'!J:J,'indusa - High Cost'!$A:$A,'BIFUfE-coal'!$A21,'indusa - High Cost'!$B:$B,$B$28)*10^12*'Vehicles Split'!$C$6</f>
        <v>0</v>
      </c>
      <c r="C21" s="16">
        <f>SUMIFS('indusa - High Cost'!K:K,'indusa - High Cost'!$A:$A,'BIFUfE-coal'!$A21,'indusa - High Cost'!$B:$B,$B$28)*10^12*'Vehicles Split'!$C$6</f>
        <v>0</v>
      </c>
      <c r="D21" s="16">
        <f>SUMIFS('indusa - High Cost'!L:L,'indusa - High Cost'!$A:$A,'BIFUfE-coal'!$A21,'indusa - High Cost'!$B:$B,$B$28)*10^12*'Vehicles Split'!$C$6</f>
        <v>0</v>
      </c>
      <c r="E21" s="16">
        <f>SUMIFS('indusa - High Cost'!M:M,'indusa - High Cost'!$A:$A,'BIFUfE-coal'!$A21,'indusa - High Cost'!$B:$B,$B$28)*10^12*'Vehicles Split'!$C$6</f>
        <v>0</v>
      </c>
      <c r="F21" s="16">
        <f>SUMIFS('indusa - High Cost'!N:N,'indusa - High Cost'!$A:$A,'BIFUfE-coal'!$A21,'indusa - High Cost'!$B:$B,$B$28)*10^12*'Vehicles Split'!$C$6</f>
        <v>0</v>
      </c>
      <c r="G21" s="16">
        <f>SUMIFS('indusa - High Cost'!O:O,'indusa - High Cost'!$A:$A,'BIFUfE-coal'!$A21,'indusa - High Cost'!$B:$B,$B$28)*10^12*'Vehicles Split'!$C$6</f>
        <v>0</v>
      </c>
      <c r="H21" s="16">
        <f>SUMIFS('indusa - High Cost'!P:P,'indusa - High Cost'!$A:$A,'BIFUfE-coal'!$A21,'indusa - High Cost'!$B:$B,$B$28)*10^12*'Vehicles Split'!$C$6</f>
        <v>0</v>
      </c>
      <c r="I21" s="16">
        <f>SUMIFS('indusa - High Cost'!Q:Q,'indusa - High Cost'!$A:$A,'BIFUfE-coal'!$A21,'indusa - High Cost'!$B:$B,$B$28)*10^12*'Vehicles Split'!$C$6</f>
        <v>0</v>
      </c>
      <c r="J21" s="16">
        <f>SUMIFS('indusa - High Cost'!R:R,'indusa - High Cost'!$A:$A,'BIFUfE-coal'!$A21,'indusa - High Cost'!$B:$B,$B$28)*10^12*'Vehicles Split'!$C$6</f>
        <v>0</v>
      </c>
      <c r="K21" s="16">
        <f>SUMIFS('indusa - High Cost'!S:S,'indusa - High Cost'!$A:$A,'BIFUfE-coal'!$A21,'indusa - High Cost'!$B:$B,$B$28)*10^12*'Vehicles Split'!$C$6</f>
        <v>0</v>
      </c>
      <c r="L21" s="16">
        <f>SUMIFS('indusa - High Cost'!T:T,'indusa - High Cost'!$A:$A,'BIFUfE-coal'!$A21,'indusa - High Cost'!$B:$B,$B$28)*10^12*'Vehicles Split'!$C$6</f>
        <v>0</v>
      </c>
      <c r="M21" s="16">
        <f>SUMIFS('indusa - High Cost'!U:U,'indusa - High Cost'!$A:$A,'BIFUfE-coal'!$A21,'indusa - High Cost'!$B:$B,$B$28)*10^12*'Vehicles Split'!$C$6</f>
        <v>0</v>
      </c>
      <c r="N21" s="16">
        <f>SUMIFS('indusa - High Cost'!V:V,'indusa - High Cost'!$A:$A,'BIFUfE-coal'!$A21,'indusa - High Cost'!$B:$B,$B$28)*10^12*'Vehicles Split'!$C$6</f>
        <v>0</v>
      </c>
      <c r="O21" s="16">
        <f>SUMIFS('indusa - High Cost'!W:W,'indusa - High Cost'!$A:$A,'BIFUfE-coal'!$A21,'indusa - High Cost'!$B:$B,$B$28)*10^12*'Vehicles Split'!$C$6</f>
        <v>0</v>
      </c>
      <c r="P21" s="16">
        <f>SUMIFS('indusa - High Cost'!X:X,'indusa - High Cost'!$A:$A,'BIFUfE-coal'!$A21,'indusa - High Cost'!$B:$B,$B$28)*10^12*'Vehicles Split'!$C$6</f>
        <v>0</v>
      </c>
      <c r="Q21" s="16">
        <f>SUMIFS('indusa - High Cost'!Y:Y,'indusa - High Cost'!$A:$A,'BIFUfE-coal'!$A21,'indusa - High Cost'!$B:$B,$B$28)*10^12*'Vehicles Split'!$C$6</f>
        <v>0</v>
      </c>
      <c r="R21" s="16">
        <f>SUMIFS('indusa - High Cost'!Z:Z,'indusa - High Cost'!$A:$A,'BIFUfE-coal'!$A21,'indusa - High Cost'!$B:$B,$B$28)*10^12*'Vehicles Split'!$C$6</f>
        <v>0</v>
      </c>
      <c r="S21" s="16">
        <f>SUMIFS('indusa - High Cost'!AA:AA,'indusa - High Cost'!$A:$A,'BIFUfE-coal'!$A21,'indusa - High Cost'!$B:$B,$B$28)*10^12*'Vehicles Split'!$C$6</f>
        <v>0</v>
      </c>
      <c r="T21" s="16">
        <f>SUMIFS('indusa - High Cost'!AB:AB,'indusa - High Cost'!$A:$A,'BIFUfE-coal'!$A21,'indusa - High Cost'!$B:$B,$B$28)*10^12*'Vehicles Split'!$C$6</f>
        <v>0</v>
      </c>
      <c r="U21" s="16">
        <f>SUMIFS('indusa - High Cost'!AC:AC,'indusa - High Cost'!$A:$A,'BIFUfE-coal'!$A21,'indusa - High Cost'!$B:$B,$B$28)*10^12*'Vehicles Split'!$C$6</f>
        <v>0</v>
      </c>
      <c r="V21" s="16">
        <f>SUMIFS('indusa - High Cost'!AD:AD,'indusa - High Cost'!$A:$A,'BIFUfE-coal'!$A21,'indusa - High Cost'!$B:$B,$B$28)*10^12*'Vehicles Split'!$C$6</f>
        <v>0</v>
      </c>
      <c r="W21" s="16">
        <f>SUMIFS('indusa - High Cost'!AE:AE,'indusa - High Cost'!$A:$A,'BIFUfE-coal'!$A21,'indusa - High Cost'!$B:$B,$B$28)*10^12*'Vehicles Split'!$C$6</f>
        <v>0</v>
      </c>
      <c r="X21" s="16">
        <f>SUMIFS('indusa - High Cost'!AF:AF,'indusa - High Cost'!$A:$A,'BIFUfE-coal'!$A21,'indusa - High Cost'!$B:$B,$B$28)*10^12*'Vehicles Split'!$C$6</f>
        <v>0</v>
      </c>
      <c r="Y21" s="16">
        <f>SUMIFS('indusa - High Cost'!AG:AG,'indusa - High Cost'!$A:$A,'BIFUfE-coal'!$A21,'indusa - High Cost'!$B:$B,$B$28)*10^12*'Vehicles Split'!$C$6</f>
        <v>0</v>
      </c>
      <c r="Z21" s="16">
        <f>SUMIFS('indusa - High Cost'!AH:AH,'indusa - High Cost'!$A:$A,'BIFUfE-coal'!$A21,'indusa - High Cost'!$B:$B,$B$28)*10^12*'Vehicles Split'!$C$6</f>
        <v>0</v>
      </c>
      <c r="AA21" s="16">
        <f>SUMIFS('indusa - High Cost'!AI:AI,'indusa - High Cost'!$A:$A,'BIFUfE-coal'!$A21,'indusa - High Cost'!$B:$B,$B$28)*10^12*'Vehicles Split'!$C$6</f>
        <v>0</v>
      </c>
      <c r="AB21" s="16">
        <f>SUMIFS('indusa - High Cost'!AJ:AJ,'indusa - High Cost'!$A:$A,'BIFUfE-coal'!$A21,'indusa - High Cost'!$B:$B,$B$28)*10^12*'Vehicles Split'!$C$6</f>
        <v>0</v>
      </c>
    </row>
    <row r="22" spans="1:34" x14ac:dyDescent="0.25">
      <c r="A22" t="s">
        <v>111</v>
      </c>
      <c r="B22" s="16">
        <f>SUMIFS('indusa - High Cost'!J:J,'indusa - High Cost'!$A:$A,'BIFUfE-coal'!$A21,'indusa - High Cost'!$B:$B,$B$28)*10^12*'Vehicles Split'!$C$7</f>
        <v>0</v>
      </c>
      <c r="C22" s="16">
        <f>SUMIFS('indusa - High Cost'!K:K,'indusa - High Cost'!$A:$A,'BIFUfE-coal'!$A21,'indusa - High Cost'!$B:$B,$B$28)*10^12*'Vehicles Split'!$C$7</f>
        <v>0</v>
      </c>
      <c r="D22" s="16">
        <f>SUMIFS('indusa - High Cost'!L:L,'indusa - High Cost'!$A:$A,'BIFUfE-coal'!$A21,'indusa - High Cost'!$B:$B,$B$28)*10^12*'Vehicles Split'!$C$7</f>
        <v>0</v>
      </c>
      <c r="E22" s="16">
        <f>SUMIFS('indusa - High Cost'!M:M,'indusa - High Cost'!$A:$A,'BIFUfE-coal'!$A21,'indusa - High Cost'!$B:$B,$B$28)*10^12*'Vehicles Split'!$C$7</f>
        <v>0</v>
      </c>
      <c r="F22" s="16">
        <f>SUMIFS('indusa - High Cost'!N:N,'indusa - High Cost'!$A:$A,'BIFUfE-coal'!$A21,'indusa - High Cost'!$B:$B,$B$28)*10^12*'Vehicles Split'!$C$7</f>
        <v>0</v>
      </c>
      <c r="G22" s="16">
        <f>SUMIFS('indusa - High Cost'!O:O,'indusa - High Cost'!$A:$A,'BIFUfE-coal'!$A21,'indusa - High Cost'!$B:$B,$B$28)*10^12*'Vehicles Split'!$C$7</f>
        <v>0</v>
      </c>
      <c r="H22" s="16">
        <f>SUMIFS('indusa - High Cost'!P:P,'indusa - High Cost'!$A:$A,'BIFUfE-coal'!$A21,'indusa - High Cost'!$B:$B,$B$28)*10^12*'Vehicles Split'!$C$7</f>
        <v>0</v>
      </c>
      <c r="I22" s="16">
        <f>SUMIFS('indusa - High Cost'!Q:Q,'indusa - High Cost'!$A:$A,'BIFUfE-coal'!$A21,'indusa - High Cost'!$B:$B,$B$28)*10^12*'Vehicles Split'!$C$7</f>
        <v>0</v>
      </c>
      <c r="J22" s="16">
        <f>SUMIFS('indusa - High Cost'!R:R,'indusa - High Cost'!$A:$A,'BIFUfE-coal'!$A21,'indusa - High Cost'!$B:$B,$B$28)*10^12*'Vehicles Split'!$C$7</f>
        <v>0</v>
      </c>
      <c r="K22" s="16">
        <f>SUMIFS('indusa - High Cost'!S:S,'indusa - High Cost'!$A:$A,'BIFUfE-coal'!$A21,'indusa - High Cost'!$B:$B,$B$28)*10^12*'Vehicles Split'!$C$7</f>
        <v>0</v>
      </c>
      <c r="L22" s="16">
        <f>SUMIFS('indusa - High Cost'!T:T,'indusa - High Cost'!$A:$A,'BIFUfE-coal'!$A21,'indusa - High Cost'!$B:$B,$B$28)*10^12*'Vehicles Split'!$C$7</f>
        <v>0</v>
      </c>
      <c r="M22" s="16">
        <f>SUMIFS('indusa - High Cost'!U:U,'indusa - High Cost'!$A:$A,'BIFUfE-coal'!$A21,'indusa - High Cost'!$B:$B,$B$28)*10^12*'Vehicles Split'!$C$7</f>
        <v>0</v>
      </c>
      <c r="N22" s="16">
        <f>SUMIFS('indusa - High Cost'!V:V,'indusa - High Cost'!$A:$A,'BIFUfE-coal'!$A21,'indusa - High Cost'!$B:$B,$B$28)*10^12*'Vehicles Split'!$C$7</f>
        <v>0</v>
      </c>
      <c r="O22" s="16">
        <f>SUMIFS('indusa - High Cost'!W:W,'indusa - High Cost'!$A:$A,'BIFUfE-coal'!$A21,'indusa - High Cost'!$B:$B,$B$28)*10^12*'Vehicles Split'!$C$7</f>
        <v>0</v>
      </c>
      <c r="P22" s="16">
        <f>SUMIFS('indusa - High Cost'!X:X,'indusa - High Cost'!$A:$A,'BIFUfE-coal'!$A21,'indusa - High Cost'!$B:$B,$B$28)*10^12*'Vehicles Split'!$C$7</f>
        <v>0</v>
      </c>
      <c r="Q22" s="16">
        <f>SUMIFS('indusa - High Cost'!Y:Y,'indusa - High Cost'!$A:$A,'BIFUfE-coal'!$A21,'indusa - High Cost'!$B:$B,$B$28)*10^12*'Vehicles Split'!$C$7</f>
        <v>0</v>
      </c>
      <c r="R22" s="16">
        <f>SUMIFS('indusa - High Cost'!Z:Z,'indusa - High Cost'!$A:$A,'BIFUfE-coal'!$A21,'indusa - High Cost'!$B:$B,$B$28)*10^12*'Vehicles Split'!$C$7</f>
        <v>0</v>
      </c>
      <c r="S22" s="16">
        <f>SUMIFS('indusa - High Cost'!AA:AA,'indusa - High Cost'!$A:$A,'BIFUfE-coal'!$A21,'indusa - High Cost'!$B:$B,$B$28)*10^12*'Vehicles Split'!$C$7</f>
        <v>0</v>
      </c>
      <c r="T22" s="16">
        <f>SUMIFS('indusa - High Cost'!AB:AB,'indusa - High Cost'!$A:$A,'BIFUfE-coal'!$A21,'indusa - High Cost'!$B:$B,$B$28)*10^12*'Vehicles Split'!$C$7</f>
        <v>0</v>
      </c>
      <c r="U22" s="16">
        <f>SUMIFS('indusa - High Cost'!AC:AC,'indusa - High Cost'!$A:$A,'BIFUfE-coal'!$A21,'indusa - High Cost'!$B:$B,$B$28)*10^12*'Vehicles Split'!$C$7</f>
        <v>0</v>
      </c>
      <c r="V22" s="16">
        <f>SUMIFS('indusa - High Cost'!AD:AD,'indusa - High Cost'!$A:$A,'BIFUfE-coal'!$A21,'indusa - High Cost'!$B:$B,$B$28)*10^12*'Vehicles Split'!$C$7</f>
        <v>0</v>
      </c>
      <c r="W22" s="16">
        <f>SUMIFS('indusa - High Cost'!AE:AE,'indusa - High Cost'!$A:$A,'BIFUfE-coal'!$A21,'indusa - High Cost'!$B:$B,$B$28)*10^12*'Vehicles Split'!$C$7</f>
        <v>0</v>
      </c>
      <c r="X22" s="16">
        <f>SUMIFS('indusa - High Cost'!AF:AF,'indusa - High Cost'!$A:$A,'BIFUfE-coal'!$A21,'indusa - High Cost'!$B:$B,$B$28)*10^12*'Vehicles Split'!$C$7</f>
        <v>0</v>
      </c>
      <c r="Y22" s="16">
        <f>SUMIFS('indusa - High Cost'!AG:AG,'indusa - High Cost'!$A:$A,'BIFUfE-coal'!$A21,'indusa - High Cost'!$B:$B,$B$28)*10^12*'Vehicles Split'!$C$7</f>
        <v>0</v>
      </c>
      <c r="Z22" s="16">
        <f>SUMIFS('indusa - High Cost'!AH:AH,'indusa - High Cost'!$A:$A,'BIFUfE-coal'!$A21,'indusa - High Cost'!$B:$B,$B$28)*10^12*'Vehicles Split'!$C$7</f>
        <v>0</v>
      </c>
      <c r="AA22" s="16">
        <f>SUMIFS('indusa - High Cost'!AI:AI,'indusa - High Cost'!$A:$A,'BIFUfE-coal'!$A21,'indusa - High Cost'!$B:$B,$B$28)*10^12*'Vehicles Split'!$C$7</f>
        <v>0</v>
      </c>
      <c r="AB22" s="16">
        <f>SUMIFS('indusa - High Cost'!AJ:AJ,'indusa - High Cost'!$A:$A,'BIFUfE-coal'!$A21,'indusa - High Cost'!$B:$B,$B$28)*10^12*'Vehicles Split'!$C$7</f>
        <v>0</v>
      </c>
    </row>
    <row r="23" spans="1:34" x14ac:dyDescent="0.25">
      <c r="A23" t="s">
        <v>112</v>
      </c>
      <c r="B23" s="16">
        <f>SUMIFS('indusa - High Cost'!J:J,'indusa - High Cost'!$A:$A,'BIFUfE-coal'!$A23,'indusa - High Cost'!$B:$B,$B$28)*10^12*'Misc. Finished Goods Split'!$D13</f>
        <v>10320520971456.031</v>
      </c>
      <c r="C23" s="16">
        <f>SUMIFS('indusa - High Cost'!K:K,'indusa - High Cost'!$A:$A,'BIFUfE-coal'!$A23,'indusa - High Cost'!$B:$B,$B$28)*10^12*'Misc. Finished Goods Split'!$D13</f>
        <v>10638932174642.9</v>
      </c>
      <c r="D23" s="16">
        <f>SUMIFS('indusa - High Cost'!L:L,'indusa - High Cost'!$A:$A,'BIFUfE-coal'!$A23,'indusa - High Cost'!$B:$B,$B$28)*10^12*'Misc. Finished Goods Split'!$D13</f>
        <v>11021596759638.779</v>
      </c>
      <c r="E23" s="16">
        <f>SUMIFS('indusa - High Cost'!M:M,'indusa - High Cost'!$A:$A,'BIFUfE-coal'!$A23,'indusa - High Cost'!$B:$B,$B$28)*10^12*'Misc. Finished Goods Split'!$D13</f>
        <v>11424251285641.906</v>
      </c>
      <c r="F23" s="16">
        <f>SUMIFS('indusa - High Cost'!N:N,'indusa - High Cost'!$A:$A,'BIFUfE-coal'!$A23,'indusa - High Cost'!$B:$B,$B$28)*10^12*'Misc. Finished Goods Split'!$D13</f>
        <v>11741234635899.689</v>
      </c>
      <c r="G23" s="16">
        <f>SUMIFS('indusa - High Cost'!O:O,'indusa - High Cost'!$A:$A,'BIFUfE-coal'!$A23,'indusa - High Cost'!$B:$B,$B$28)*10^12*'Misc. Finished Goods Split'!$D13</f>
        <v>12016810251213.885</v>
      </c>
      <c r="H23" s="16">
        <f>SUMIFS('indusa - High Cost'!P:P,'indusa - High Cost'!$A:$A,'BIFUfE-coal'!$A23,'indusa - High Cost'!$B:$B,$B$28)*10^12*'Misc. Finished Goods Split'!$D13</f>
        <v>12303094763496.25</v>
      </c>
      <c r="I23" s="16">
        <f>SUMIFS('indusa - High Cost'!Q:Q,'indusa - High Cost'!$A:$A,'BIFUfE-coal'!$A23,'indusa - High Cost'!$B:$B,$B$28)*10^12*'Misc. Finished Goods Split'!$D13</f>
        <v>12530123379221.416</v>
      </c>
      <c r="J23" s="16">
        <f>SUMIFS('indusa - High Cost'!R:R,'indusa - High Cost'!$A:$A,'BIFUfE-coal'!$A23,'indusa - High Cost'!$B:$B,$B$28)*10^12*'Misc. Finished Goods Split'!$D13</f>
        <v>12733592421616.613</v>
      </c>
      <c r="K23" s="16">
        <f>SUMIFS('indusa - High Cost'!S:S,'indusa - High Cost'!$A:$A,'BIFUfE-coal'!$A23,'indusa - High Cost'!$B:$B,$B$28)*10^12*'Misc. Finished Goods Split'!$D13</f>
        <v>12851390288266.465</v>
      </c>
      <c r="L23" s="16">
        <f>SUMIFS('indusa - High Cost'!T:T,'indusa - High Cost'!$A:$A,'BIFUfE-coal'!$A23,'indusa - High Cost'!$B:$B,$B$28)*10^12*'Misc. Finished Goods Split'!$D13</f>
        <v>12954909625625.424</v>
      </c>
      <c r="M23" s="16">
        <f>SUMIFS('indusa - High Cost'!U:U,'indusa - High Cost'!$A:$A,'BIFUfE-coal'!$A23,'indusa - High Cost'!$B:$B,$B$28)*10^12*'Misc. Finished Goods Split'!$D13</f>
        <v>13008454110466.266</v>
      </c>
      <c r="N23" s="16">
        <f>SUMIFS('indusa - High Cost'!V:V,'indusa - High Cost'!$A:$A,'BIFUfE-coal'!$A23,'indusa - High Cost'!$B:$B,$B$28)*10^12*'Misc. Finished Goods Split'!$D13</f>
        <v>13030585830867.146</v>
      </c>
      <c r="O23" s="16">
        <f>SUMIFS('indusa - High Cost'!W:W,'indusa - High Cost'!$A:$A,'BIFUfE-coal'!$A23,'indusa - High Cost'!$B:$B,$B$28)*10^12*'Misc. Finished Goods Split'!$D13</f>
        <v>13061998595307.107</v>
      </c>
      <c r="P23" s="16">
        <f>SUMIFS('indusa - High Cost'!X:X,'indusa - High Cost'!$A:$A,'BIFUfE-coal'!$A23,'indusa - High Cost'!$B:$B,$B$28)*10^12*'Misc. Finished Goods Split'!$D13</f>
        <v>13065568227629.83</v>
      </c>
      <c r="Q23" s="16">
        <f>SUMIFS('indusa - High Cost'!Y:Y,'indusa - High Cost'!$A:$A,'BIFUfE-coal'!$A23,'indusa - High Cost'!$B:$B,$B$28)*10^12*'Misc. Finished Goods Split'!$D13</f>
        <v>13078418903991.631</v>
      </c>
      <c r="R23" s="16">
        <f>SUMIFS('indusa - High Cost'!Z:Z,'indusa - High Cost'!$A:$A,'BIFUfE-coal'!$A23,'indusa - High Cost'!$B:$B,$B$28)*10^12*'Misc. Finished Goods Split'!$D13</f>
        <v>13119112712470.672</v>
      </c>
      <c r="S23" s="16">
        <f>SUMIFS('indusa - High Cost'!AA:AA,'indusa - High Cost'!$A:$A,'BIFUfE-coal'!$A23,'indusa - High Cost'!$B:$B,$B$28)*10^12*'Misc. Finished Goods Split'!$D13</f>
        <v>13148383697516.998</v>
      </c>
      <c r="T23" s="16">
        <f>SUMIFS('indusa - High Cost'!AB:AB,'indusa - High Cost'!$A:$A,'BIFUfE-coal'!$A23,'indusa - High Cost'!$B:$B,$B$28)*10^12*'Misc. Finished Goods Split'!$D13</f>
        <v>13171229344382.424</v>
      </c>
      <c r="U23" s="16">
        <f>SUMIFS('indusa - High Cost'!AC:AC,'indusa - High Cost'!$A:$A,'BIFUfE-coal'!$A23,'indusa - High Cost'!$B:$B,$B$28)*10^12*'Misc. Finished Goods Split'!$D13</f>
        <v>13187649653066.947</v>
      </c>
      <c r="V23" s="16">
        <f>SUMIFS('indusa - High Cost'!AD:AD,'indusa - High Cost'!$A:$A,'BIFUfE-coal'!$A23,'indusa - High Cost'!$B:$B,$B$28)*10^12*'Misc. Finished Goods Split'!$D13</f>
        <v>13219776343971.453</v>
      </c>
      <c r="W23" s="16">
        <f>SUMIFS('indusa - High Cost'!AE:AE,'indusa - High Cost'!$A:$A,'BIFUfE-coal'!$A23,'indusa - High Cost'!$B:$B,$B$28)*10^12*'Misc. Finished Goods Split'!$D13</f>
        <v>13225487755687.809</v>
      </c>
      <c r="X23" s="16">
        <f>SUMIFS('indusa - High Cost'!AF:AF,'indusa - High Cost'!$A:$A,'BIFUfE-coal'!$A23,'indusa - High Cost'!$B:$B,$B$28)*10^12*'Misc. Finished Goods Split'!$D13</f>
        <v>13254044814269.592</v>
      </c>
      <c r="Y23" s="16">
        <f>SUMIFS('indusa - High Cost'!AG:AG,'indusa - High Cost'!$A:$A,'BIFUfE-coal'!$A23,'indusa - High Cost'!$B:$B,$B$28)*10^12*'Misc. Finished Goods Split'!$D13</f>
        <v>13296166475677.721</v>
      </c>
      <c r="Z23" s="16">
        <f>SUMIFS('indusa - High Cost'!AH:AH,'indusa - High Cost'!$A:$A,'BIFUfE-coal'!$A23,'indusa - High Cost'!$B:$B,$B$28)*10^12*'Misc. Finished Goods Split'!$D13</f>
        <v>13302591813858.621</v>
      </c>
      <c r="AA23" s="16">
        <f>SUMIFS('indusa - High Cost'!AI:AI,'indusa - High Cost'!$A:$A,'BIFUfE-coal'!$A23,'indusa - High Cost'!$B:$B,$B$28)*10^12*'Misc. Finished Goods Split'!$D13</f>
        <v>13359705931022.186</v>
      </c>
      <c r="AB23" s="16">
        <f>SUMIFS('indusa - High Cost'!AJ:AJ,'indusa - High Cost'!$A:$A,'BIFUfE-coal'!$A23,'indusa - High Cost'!$B:$B,$B$28)*10^12*'Misc. Finished Goods Split'!$D13</f>
        <v>13344713475266.75</v>
      </c>
    </row>
    <row r="24" spans="1:34" x14ac:dyDescent="0.25">
      <c r="A24" t="s">
        <v>113</v>
      </c>
      <c r="B24" s="16">
        <f>SUMIFS('indusa - High Cost'!J:J,'indusa - High Cost'!$A:$A,'BIFUfE-coal'!$A24,'indusa - High Cost'!$B:$B,$B$28)*10^12</f>
        <v>0</v>
      </c>
      <c r="C24" s="16">
        <f>SUMIFS('indusa - High Cost'!K:K,'indusa - High Cost'!$A:$A,'BIFUfE-coal'!$A24,'indusa - High Cost'!$B:$B,$B$28)*10^12</f>
        <v>0</v>
      </c>
      <c r="D24" s="16">
        <f>SUMIFS('indusa - High Cost'!L:L,'indusa - High Cost'!$A:$A,'BIFUfE-coal'!$A24,'indusa - High Cost'!$B:$B,$B$28)*10^12</f>
        <v>0</v>
      </c>
      <c r="E24" s="16">
        <f>SUMIFS('indusa - High Cost'!M:M,'indusa - High Cost'!$A:$A,'BIFUfE-coal'!$A24,'indusa - High Cost'!$B:$B,$B$28)*10^12</f>
        <v>0</v>
      </c>
      <c r="F24" s="16">
        <f>SUMIFS('indusa - High Cost'!N:N,'indusa - High Cost'!$A:$A,'BIFUfE-coal'!$A24,'indusa - High Cost'!$B:$B,$B$28)*10^12</f>
        <v>0</v>
      </c>
      <c r="G24" s="16">
        <f>SUMIFS('indusa - High Cost'!O:O,'indusa - High Cost'!$A:$A,'BIFUfE-coal'!$A24,'indusa - High Cost'!$B:$B,$B$28)*10^12</f>
        <v>0</v>
      </c>
      <c r="H24" s="16">
        <f>SUMIFS('indusa - High Cost'!P:P,'indusa - High Cost'!$A:$A,'BIFUfE-coal'!$A24,'indusa - High Cost'!$B:$B,$B$28)*10^12</f>
        <v>0</v>
      </c>
      <c r="I24" s="16">
        <f>SUMIFS('indusa - High Cost'!Q:Q,'indusa - High Cost'!$A:$A,'BIFUfE-coal'!$A24,'indusa - High Cost'!$B:$B,$B$28)*10^12</f>
        <v>0</v>
      </c>
      <c r="J24" s="16">
        <f>SUMIFS('indusa - High Cost'!R:R,'indusa - High Cost'!$A:$A,'BIFUfE-coal'!$A24,'indusa - High Cost'!$B:$B,$B$28)*10^12</f>
        <v>0</v>
      </c>
      <c r="K24" s="16">
        <f>SUMIFS('indusa - High Cost'!S:S,'indusa - High Cost'!$A:$A,'BIFUfE-coal'!$A24,'indusa - High Cost'!$B:$B,$B$28)*10^12</f>
        <v>0</v>
      </c>
      <c r="L24" s="16">
        <f>SUMIFS('indusa - High Cost'!T:T,'indusa - High Cost'!$A:$A,'BIFUfE-coal'!$A24,'indusa - High Cost'!$B:$B,$B$28)*10^12</f>
        <v>0</v>
      </c>
      <c r="M24" s="16">
        <f>SUMIFS('indusa - High Cost'!U:U,'indusa - High Cost'!$A:$A,'BIFUfE-coal'!$A24,'indusa - High Cost'!$B:$B,$B$28)*10^12</f>
        <v>0</v>
      </c>
      <c r="N24" s="16">
        <f>SUMIFS('indusa - High Cost'!V:V,'indusa - High Cost'!$A:$A,'BIFUfE-coal'!$A24,'indusa - High Cost'!$B:$B,$B$28)*10^12</f>
        <v>0</v>
      </c>
      <c r="O24" s="16">
        <f>SUMIFS('indusa - High Cost'!W:W,'indusa - High Cost'!$A:$A,'BIFUfE-coal'!$A24,'indusa - High Cost'!$B:$B,$B$28)*10^12</f>
        <v>0</v>
      </c>
      <c r="P24" s="16">
        <f>SUMIFS('indusa - High Cost'!X:X,'indusa - High Cost'!$A:$A,'BIFUfE-coal'!$A24,'indusa - High Cost'!$B:$B,$B$28)*10^12</f>
        <v>0</v>
      </c>
      <c r="Q24" s="16">
        <f>SUMIFS('indusa - High Cost'!Y:Y,'indusa - High Cost'!$A:$A,'BIFUfE-coal'!$A24,'indusa - High Cost'!$B:$B,$B$28)*10^12</f>
        <v>0</v>
      </c>
      <c r="R24" s="16">
        <f>SUMIFS('indusa - High Cost'!Z:Z,'indusa - High Cost'!$A:$A,'BIFUfE-coal'!$A24,'indusa - High Cost'!$B:$B,$B$28)*10^12</f>
        <v>0</v>
      </c>
      <c r="S24" s="16">
        <f>SUMIFS('indusa - High Cost'!AA:AA,'indusa - High Cost'!$A:$A,'BIFUfE-coal'!$A24,'indusa - High Cost'!$B:$B,$B$28)*10^12</f>
        <v>0</v>
      </c>
      <c r="T24" s="16">
        <f>SUMIFS('indusa - High Cost'!AB:AB,'indusa - High Cost'!$A:$A,'BIFUfE-coal'!$A24,'indusa - High Cost'!$B:$B,$B$28)*10^12</f>
        <v>0</v>
      </c>
      <c r="U24" s="16">
        <f>SUMIFS('indusa - High Cost'!AC:AC,'indusa - High Cost'!$A:$A,'BIFUfE-coal'!$A24,'indusa - High Cost'!$B:$B,$B$28)*10^12</f>
        <v>0</v>
      </c>
      <c r="V24" s="16">
        <f>SUMIFS('indusa - High Cost'!AD:AD,'indusa - High Cost'!$A:$A,'BIFUfE-coal'!$A24,'indusa - High Cost'!$B:$B,$B$28)*10^12</f>
        <v>0</v>
      </c>
      <c r="W24" s="16">
        <f>SUMIFS('indusa - High Cost'!AE:AE,'indusa - High Cost'!$A:$A,'BIFUfE-coal'!$A24,'indusa - High Cost'!$B:$B,$B$28)*10^12</f>
        <v>0</v>
      </c>
      <c r="X24" s="16">
        <f>SUMIFS('indusa - High Cost'!AF:AF,'indusa - High Cost'!$A:$A,'BIFUfE-coal'!$A24,'indusa - High Cost'!$B:$B,$B$28)*10^12</f>
        <v>0</v>
      </c>
      <c r="Y24" s="16">
        <f>SUMIFS('indusa - High Cost'!AG:AG,'indusa - High Cost'!$A:$A,'BIFUfE-coal'!$A24,'indusa - High Cost'!$B:$B,$B$28)*10^12</f>
        <v>0</v>
      </c>
      <c r="Z24" s="16">
        <f>SUMIFS('indusa - High Cost'!AH:AH,'indusa - High Cost'!$A:$A,'BIFUfE-coal'!$A24,'indusa - High Cost'!$B:$B,$B$28)*10^12</f>
        <v>0</v>
      </c>
      <c r="AA24" s="16">
        <f>SUMIFS('indusa - High Cost'!AI:AI,'indusa - High Cost'!$A:$A,'BIFUfE-coal'!$A24,'indusa - High Cost'!$B:$B,$B$28)*10^12</f>
        <v>0</v>
      </c>
      <c r="AB24" s="16">
        <f>SUMIFS('indusa - High Cost'!AJ:AJ,'indusa - High Cost'!$A:$A,'BIFUfE-coal'!$A24,'indusa - High Cost'!$B:$B,$B$28)*10^12</f>
        <v>0</v>
      </c>
    </row>
    <row r="25" spans="1:34"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115</v>
      </c>
      <c r="B26" s="16">
        <f>SUMIFS('indusa - High Cost'!J:J,'indusa - High Cost'!$A:$A,'BIFUfE-coal'!$A26,'indusa - High Cost'!$B:$B,$B$28)*10^12</f>
        <v>0</v>
      </c>
      <c r="C26" s="16">
        <f>SUMIFS('indusa - High Cost'!K:K,'indusa - High Cost'!$A:$A,'BIFUfE-coal'!$A26,'indusa - High Cost'!$B:$B,$B$28)*10^12</f>
        <v>0</v>
      </c>
      <c r="D26" s="16">
        <f>SUMIFS('indusa - High Cost'!L:L,'indusa - High Cost'!$A:$A,'BIFUfE-coal'!$A26,'indusa - High Cost'!$B:$B,$B$28)*10^12</f>
        <v>0</v>
      </c>
      <c r="E26" s="16">
        <f>SUMIFS('indusa - High Cost'!M:M,'indusa - High Cost'!$A:$A,'BIFUfE-coal'!$A26,'indusa - High Cost'!$B:$B,$B$28)*10^12</f>
        <v>0</v>
      </c>
      <c r="F26" s="16">
        <f>SUMIFS('indusa - High Cost'!N:N,'indusa - High Cost'!$A:$A,'BIFUfE-coal'!$A26,'indusa - High Cost'!$B:$B,$B$28)*10^12</f>
        <v>0</v>
      </c>
      <c r="G26" s="16">
        <f>SUMIFS('indusa - High Cost'!O:O,'indusa - High Cost'!$A:$A,'BIFUfE-coal'!$A26,'indusa - High Cost'!$B:$B,$B$28)*10^12</f>
        <v>0</v>
      </c>
      <c r="H26" s="16">
        <f>SUMIFS('indusa - High Cost'!P:P,'indusa - High Cost'!$A:$A,'BIFUfE-coal'!$A26,'indusa - High Cost'!$B:$B,$B$28)*10^12</f>
        <v>0</v>
      </c>
      <c r="I26" s="16">
        <f>SUMIFS('indusa - High Cost'!Q:Q,'indusa - High Cost'!$A:$A,'BIFUfE-coal'!$A26,'indusa - High Cost'!$B:$B,$B$28)*10^12</f>
        <v>0</v>
      </c>
      <c r="J26" s="16">
        <f>SUMIFS('indusa - High Cost'!R:R,'indusa - High Cost'!$A:$A,'BIFUfE-coal'!$A26,'indusa - High Cost'!$B:$B,$B$28)*10^12</f>
        <v>0</v>
      </c>
      <c r="K26" s="16">
        <f>SUMIFS('indusa - High Cost'!S:S,'indusa - High Cost'!$A:$A,'BIFUfE-coal'!$A26,'indusa - High Cost'!$B:$B,$B$28)*10^12</f>
        <v>0</v>
      </c>
      <c r="L26" s="16">
        <f>SUMIFS('indusa - High Cost'!T:T,'indusa - High Cost'!$A:$A,'BIFUfE-coal'!$A26,'indusa - High Cost'!$B:$B,$B$28)*10^12</f>
        <v>0</v>
      </c>
      <c r="M26" s="16">
        <f>SUMIFS('indusa - High Cost'!U:U,'indusa - High Cost'!$A:$A,'BIFUfE-coal'!$A26,'indusa - High Cost'!$B:$B,$B$28)*10^12</f>
        <v>0</v>
      </c>
      <c r="N26" s="16">
        <f>SUMIFS('indusa - High Cost'!V:V,'indusa - High Cost'!$A:$A,'BIFUfE-coal'!$A26,'indusa - High Cost'!$B:$B,$B$28)*10^12</f>
        <v>0</v>
      </c>
      <c r="O26" s="16">
        <f>SUMIFS('indusa - High Cost'!W:W,'indusa - High Cost'!$A:$A,'BIFUfE-coal'!$A26,'indusa - High Cost'!$B:$B,$B$28)*10^12</f>
        <v>0</v>
      </c>
      <c r="P26" s="16">
        <f>SUMIFS('indusa - High Cost'!X:X,'indusa - High Cost'!$A:$A,'BIFUfE-coal'!$A26,'indusa - High Cost'!$B:$B,$B$28)*10^12</f>
        <v>0</v>
      </c>
      <c r="Q26" s="16">
        <f>SUMIFS('indusa - High Cost'!Y:Y,'indusa - High Cost'!$A:$A,'BIFUfE-coal'!$A26,'indusa - High Cost'!$B:$B,$B$28)*10^12</f>
        <v>0</v>
      </c>
      <c r="R26" s="16">
        <f>SUMIFS('indusa - High Cost'!Z:Z,'indusa - High Cost'!$A:$A,'BIFUfE-coal'!$A26,'indusa - High Cost'!$B:$B,$B$28)*10^12</f>
        <v>0</v>
      </c>
      <c r="S26" s="16">
        <f>SUMIFS('indusa - High Cost'!AA:AA,'indusa - High Cost'!$A:$A,'BIFUfE-coal'!$A26,'indusa - High Cost'!$B:$B,$B$28)*10^12</f>
        <v>0</v>
      </c>
      <c r="T26" s="16">
        <f>SUMIFS('indusa - High Cost'!AB:AB,'indusa - High Cost'!$A:$A,'BIFUfE-coal'!$A26,'indusa - High Cost'!$B:$B,$B$28)*10^12</f>
        <v>0</v>
      </c>
      <c r="U26" s="16">
        <f>SUMIFS('indusa - High Cost'!AC:AC,'indusa - High Cost'!$A:$A,'BIFUfE-coal'!$A26,'indusa - High Cost'!$B:$B,$B$28)*10^12</f>
        <v>0</v>
      </c>
      <c r="V26" s="16">
        <f>SUMIFS('indusa - High Cost'!AD:AD,'indusa - High Cost'!$A:$A,'BIFUfE-coal'!$A26,'indusa - High Cost'!$B:$B,$B$28)*10^12</f>
        <v>0</v>
      </c>
      <c r="W26" s="16">
        <f>SUMIFS('indusa - High Cost'!AE:AE,'indusa - High Cost'!$A:$A,'BIFUfE-coal'!$A26,'indusa - High Cost'!$B:$B,$B$28)*10^12</f>
        <v>0</v>
      </c>
      <c r="X26" s="16">
        <f>SUMIFS('indusa - High Cost'!AF:AF,'indusa - High Cost'!$A:$A,'BIFUfE-coal'!$A26,'indusa - High Cost'!$B:$B,$B$28)*10^12</f>
        <v>0</v>
      </c>
      <c r="Y26" s="16">
        <f>SUMIFS('indusa - High Cost'!AG:AG,'indusa - High Cost'!$A:$A,'BIFUfE-coal'!$A26,'indusa - High Cost'!$B:$B,$B$28)*10^12</f>
        <v>0</v>
      </c>
      <c r="Z26" s="16">
        <f>SUMIFS('indusa - High Cost'!AH:AH,'indusa - High Cost'!$A:$A,'BIFUfE-coal'!$A26,'indusa - High Cost'!$B:$B,$B$28)*10^12</f>
        <v>0</v>
      </c>
      <c r="AA26" s="16">
        <f>SUMIFS('indusa - High Cost'!AI:AI,'indusa - High Cost'!$A:$A,'BIFUfE-coal'!$A26,'indusa - High Cost'!$B:$B,$B$28)*10^12</f>
        <v>0</v>
      </c>
      <c r="AB26" s="16">
        <f>SUMIFS('indusa - High Cost'!AJ:AJ,'indusa - High Cost'!$A:$A,'BIFUfE-coal'!$A26,'indusa - High Cost'!$B:$B,$B$28)*10^12</f>
        <v>0</v>
      </c>
    </row>
    <row r="28" spans="1:34" x14ac:dyDescent="0.25">
      <c r="A28" t="s">
        <v>975</v>
      </c>
      <c r="B28" t="s">
        <v>763</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A30" s="6"/>
      <c r="B30" s="16"/>
      <c r="C30" s="48"/>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8"/>
      <c r="B34" s="9"/>
      <c r="C34" s="4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12"/>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8"/>
      <c r="B48" s="9"/>
      <c r="C48" s="4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12"/>
    </row>
    <row r="50" spans="1:34" x14ac:dyDescent="0.25">
      <c r="A50" s="12"/>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4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0"/>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1"/>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1"/>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4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48"/>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48"/>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4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30">
    <cfRule type="expression" dxfId="27" priority="1">
      <formula>ISNUMBER(SEARCH("AEO", _xlfn.FORMULATEXT(A29)))</formula>
    </cfRule>
  </conditionalFormatting>
  <conditionalFormatting sqref="B2:AB26">
    <cfRule type="expression" dxfId="26" priority="2">
      <formula>ISNUMBER(SEARCH("AEO", _xlfn.FORMULATEXT(A1)))</formula>
    </cfRule>
  </conditionalFormatting>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3832B-ADC2-47E8-8F06-FF03495ED43F}">
  <sheetPr>
    <tabColor theme="3" tint="-0.249977111117893"/>
  </sheetPr>
  <dimension ref="A1:AH126"/>
  <sheetViews>
    <sheetView workbookViewId="0"/>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Cost'!$A:$A,$A2,'indusa - High Cost'!$B:$B,$B$28)*10^12</f>
        <v>122406000000000</v>
      </c>
      <c r="C2" s="16">
        <f>SUMIFS('indusa - High Cost'!K:K,'indusa - High Cost'!$A:$A,$A2,'indusa - High Cost'!$B:$B,$B$28)*10^12</f>
        <v>124224000000000</v>
      </c>
      <c r="D2" s="16">
        <f>SUMIFS('indusa - High Cost'!L:L,'indusa - High Cost'!$A:$A,$A2,'indusa - High Cost'!$B:$B,$B$28)*10^12</f>
        <v>126355000000000</v>
      </c>
      <c r="E2" s="16">
        <f>SUMIFS('indusa - High Cost'!M:M,'indusa - High Cost'!$A:$A,$A2,'indusa - High Cost'!$B:$B,$B$28)*10^12</f>
        <v>128503000000000.02</v>
      </c>
      <c r="F2" s="16">
        <f>SUMIFS('indusa - High Cost'!N:N,'indusa - High Cost'!$A:$A,$A2,'indusa - High Cost'!$B:$B,$B$28)*10^12</f>
        <v>130234000000000.02</v>
      </c>
      <c r="G2" s="16">
        <f>SUMIFS('indusa - High Cost'!O:O,'indusa - High Cost'!$A:$A,$A2,'indusa - High Cost'!$B:$B,$B$28)*10^12</f>
        <v>132497999999999.98</v>
      </c>
      <c r="H2" s="16">
        <f>SUMIFS('indusa - High Cost'!P:P,'indusa - High Cost'!$A:$A,$A2,'indusa - High Cost'!$B:$B,$B$28)*10^12</f>
        <v>134463000000000.02</v>
      </c>
      <c r="I2" s="16">
        <f>SUMIFS('indusa - High Cost'!Q:Q,'indusa - High Cost'!$A:$A,$A2,'indusa - High Cost'!$B:$B,$B$28)*10^12</f>
        <v>135999000000000</v>
      </c>
      <c r="J2" s="16">
        <f>SUMIFS('indusa - High Cost'!R:R,'indusa - High Cost'!$A:$A,$A2,'indusa - High Cost'!$B:$B,$B$28)*10^12</f>
        <v>138502000000000.02</v>
      </c>
      <c r="K2" s="16">
        <f>SUMIFS('indusa - High Cost'!S:S,'indusa - High Cost'!$A:$A,$A2,'indusa - High Cost'!$B:$B,$B$28)*10^12</f>
        <v>139089000000000</v>
      </c>
      <c r="L2" s="16">
        <f>SUMIFS('indusa - High Cost'!T:T,'indusa - High Cost'!$A:$A,$A2,'indusa - High Cost'!$B:$B,$B$28)*10^12</f>
        <v>139820000000000</v>
      </c>
      <c r="M2" s="16">
        <f>SUMIFS('indusa - High Cost'!U:U,'indusa - High Cost'!$A:$A,$A2,'indusa - High Cost'!$B:$B,$B$28)*10^12</f>
        <v>140435000000000</v>
      </c>
      <c r="N2" s="16">
        <f>SUMIFS('indusa - High Cost'!V:V,'indusa - High Cost'!$A:$A,$A2,'indusa - High Cost'!$B:$B,$B$28)*10^12</f>
        <v>141218000000000.03</v>
      </c>
      <c r="O2" s="16">
        <f>SUMIFS('indusa - High Cost'!W:W,'indusa - High Cost'!$A:$A,$A2,'indusa - High Cost'!$B:$B,$B$28)*10^12</f>
        <v>142191000000000</v>
      </c>
      <c r="P2" s="16">
        <f>SUMIFS('indusa - High Cost'!X:X,'indusa - High Cost'!$A:$A,$A2,'indusa - High Cost'!$B:$B,$B$28)*10^12</f>
        <v>143112000000000</v>
      </c>
      <c r="Q2" s="16">
        <f>SUMIFS('indusa - High Cost'!Y:Y,'indusa - High Cost'!$A:$A,$A2,'indusa - High Cost'!$B:$B,$B$28)*10^12</f>
        <v>144112000000000</v>
      </c>
      <c r="R2" s="16">
        <f>SUMIFS('indusa - High Cost'!Z:Z,'indusa - High Cost'!$A:$A,$A2,'indusa - High Cost'!$B:$B,$B$28)*10^12</f>
        <v>144866000000000</v>
      </c>
      <c r="S2" s="16">
        <f>SUMIFS('indusa - High Cost'!AA:AA,'indusa - High Cost'!$A:$A,$A2,'indusa - High Cost'!$B:$B,$B$28)*10^12</f>
        <v>145064000000000</v>
      </c>
      <c r="T2" s="16">
        <f>SUMIFS('indusa - High Cost'!AB:AB,'indusa - High Cost'!$A:$A,$A2,'indusa - High Cost'!$B:$B,$B$28)*10^12</f>
        <v>145375000000000</v>
      </c>
      <c r="U2" s="16">
        <f>SUMIFS('indusa - High Cost'!AC:AC,'indusa - High Cost'!$A:$A,$A2,'indusa - High Cost'!$B:$B,$B$28)*10^12</f>
        <v>145582000000000</v>
      </c>
      <c r="V2" s="16">
        <f>SUMIFS('indusa - High Cost'!AD:AD,'indusa - High Cost'!$A:$A,$A2,'indusa - High Cost'!$B:$B,$B$28)*10^12</f>
        <v>145812000000000</v>
      </c>
      <c r="W2" s="16">
        <f>SUMIFS('indusa - High Cost'!AE:AE,'indusa - High Cost'!$A:$A,$A2,'indusa - High Cost'!$B:$B,$B$28)*10^12</f>
        <v>146249000000000</v>
      </c>
      <c r="X2" s="16">
        <f>SUMIFS('indusa - High Cost'!AF:AF,'indusa - High Cost'!$A:$A,$A2,'indusa - High Cost'!$B:$B,$B$28)*10^12</f>
        <v>146676000000000</v>
      </c>
      <c r="Y2" s="16">
        <f>SUMIFS('indusa - High Cost'!AG:AG,'indusa - High Cost'!$A:$A,$A2,'indusa - High Cost'!$B:$B,$B$28)*10^12</f>
        <v>147112000000000</v>
      </c>
      <c r="Z2" s="16">
        <f>SUMIFS('indusa - High Cost'!AH:AH,'indusa - High Cost'!$A:$A,$A2,'indusa - High Cost'!$B:$B,$B$28)*10^12</f>
        <v>147543000000000</v>
      </c>
      <c r="AA2" s="16">
        <f>SUMIFS('indusa - High Cost'!AI:AI,'indusa - High Cost'!$A:$A,$A2,'indusa - High Cost'!$B:$B,$B$28)*10^12</f>
        <v>147983000000000</v>
      </c>
      <c r="AB2" s="16">
        <f>SUMIFS('indusa - High Cost'!AJ:AJ,'indusa - High Cost'!$A:$A,$A2,'indusa - High Cost'!$B:$B,$B$28)*10^12</f>
        <v>148348000000000</v>
      </c>
      <c r="AC2" s="16"/>
    </row>
    <row r="3" spans="1:31" x14ac:dyDescent="0.25">
      <c r="A3" t="s">
        <v>92</v>
      </c>
      <c r="B3" s="16">
        <f>SUMIFS('indusa - High Cost'!J:J,'indusa - High Cost'!$A:$A,$A3,'indusa - High Cost'!$B:$B,$B$28)*10^12</f>
        <v>13366000000000</v>
      </c>
      <c r="C3" s="16">
        <f>SUMIFS('indusa - High Cost'!K:K,'indusa - High Cost'!$A:$A,$A3,'indusa - High Cost'!$B:$B,$B$28)*10^12</f>
        <v>11908000000000</v>
      </c>
      <c r="D3" s="16">
        <f>SUMIFS('indusa - High Cost'!L:L,'indusa - High Cost'!$A:$A,$A3,'indusa - High Cost'!$B:$B,$B$28)*10^12</f>
        <v>10971000000000</v>
      </c>
      <c r="E3" s="16">
        <f>SUMIFS('indusa - High Cost'!M:M,'indusa - High Cost'!$A:$A,$A3,'indusa - High Cost'!$B:$B,$B$28)*10^12</f>
        <v>9810000000000</v>
      </c>
      <c r="F3" s="16">
        <f>SUMIFS('indusa - High Cost'!N:N,'indusa - High Cost'!$A:$A,$A3,'indusa - High Cost'!$B:$B,$B$28)*10^12</f>
        <v>9788000000000</v>
      </c>
      <c r="G3" s="16">
        <f>SUMIFS('indusa - High Cost'!O:O,'indusa - High Cost'!$A:$A,$A3,'indusa - High Cost'!$B:$B,$B$28)*10^12</f>
        <v>9401000000000</v>
      </c>
      <c r="H3" s="16">
        <f>SUMIFS('indusa - High Cost'!P:P,'indusa - High Cost'!$A:$A,$A3,'indusa - High Cost'!$B:$B,$B$28)*10^12</f>
        <v>8409000000000.001</v>
      </c>
      <c r="I3" s="16">
        <f>SUMIFS('indusa - High Cost'!Q:Q,'indusa - High Cost'!$A:$A,$A3,'indusa - High Cost'!$B:$B,$B$28)*10^12</f>
        <v>8148000000000</v>
      </c>
      <c r="J3" s="16">
        <f>SUMIFS('indusa - High Cost'!R:R,'indusa - High Cost'!$A:$A,$A3,'indusa - High Cost'!$B:$B,$B$28)*10^12</f>
        <v>5237000000000</v>
      </c>
      <c r="K3" s="16">
        <f>SUMIFS('indusa - High Cost'!S:S,'indusa - High Cost'!$A:$A,$A3,'indusa - High Cost'!$B:$B,$B$28)*10^12</f>
        <v>5250000000000</v>
      </c>
      <c r="L3" s="16">
        <f>SUMIFS('indusa - High Cost'!T:T,'indusa - High Cost'!$A:$A,$A3,'indusa - High Cost'!$B:$B,$B$28)*10^12</f>
        <v>5202000000000</v>
      </c>
      <c r="M3" s="16">
        <f>SUMIFS('indusa - High Cost'!U:U,'indusa - High Cost'!$A:$A,$A3,'indusa - High Cost'!$B:$B,$B$28)*10^12</f>
        <v>5234000000000</v>
      </c>
      <c r="N3" s="16">
        <f>SUMIFS('indusa - High Cost'!V:V,'indusa - High Cost'!$A:$A,$A3,'indusa - High Cost'!$B:$B,$B$28)*10^12</f>
        <v>5138000000000</v>
      </c>
      <c r="O3" s="16">
        <f>SUMIFS('indusa - High Cost'!W:W,'indusa - High Cost'!$A:$A,$A3,'indusa - High Cost'!$B:$B,$B$28)*10^12</f>
        <v>5121000000000</v>
      </c>
      <c r="P3" s="16">
        <f>SUMIFS('indusa - High Cost'!X:X,'indusa - High Cost'!$A:$A,$A3,'indusa - High Cost'!$B:$B,$B$28)*10^12</f>
        <v>5014000000000</v>
      </c>
      <c r="Q3" s="16">
        <f>SUMIFS('indusa - High Cost'!Y:Y,'indusa - High Cost'!$A:$A,$A3,'indusa - High Cost'!$B:$B,$B$28)*10^12</f>
        <v>4627000000000</v>
      </c>
      <c r="R3" s="16">
        <f>SUMIFS('indusa - High Cost'!Z:Z,'indusa - High Cost'!$A:$A,$A3,'indusa - High Cost'!$B:$B,$B$28)*10^12</f>
        <v>4656000000000</v>
      </c>
      <c r="S3" s="16">
        <f>SUMIFS('indusa - High Cost'!AA:AA,'indusa - High Cost'!$A:$A,$A3,'indusa - High Cost'!$B:$B,$B$28)*10^12</f>
        <v>4591000000000</v>
      </c>
      <c r="T3" s="16">
        <f>SUMIFS('indusa - High Cost'!AB:AB,'indusa - High Cost'!$A:$A,$A3,'indusa - High Cost'!$B:$B,$B$28)*10^12</f>
        <v>4585000000000</v>
      </c>
      <c r="U3" s="16">
        <f>SUMIFS('indusa - High Cost'!AC:AC,'indusa - High Cost'!$A:$A,$A3,'indusa - High Cost'!$B:$B,$B$28)*10^12</f>
        <v>4585000000000</v>
      </c>
      <c r="V3" s="16">
        <f>SUMIFS('indusa - High Cost'!AD:AD,'indusa - High Cost'!$A:$A,$A3,'indusa - High Cost'!$B:$B,$B$28)*10^12</f>
        <v>4532000000000</v>
      </c>
      <c r="W3" s="16">
        <f>SUMIFS('indusa - High Cost'!AE:AE,'indusa - High Cost'!$A:$A,$A3,'indusa - High Cost'!$B:$B,$B$28)*10^12</f>
        <v>4592000000000</v>
      </c>
      <c r="X3" s="16">
        <f>SUMIFS('indusa - High Cost'!AF:AF,'indusa - High Cost'!$A:$A,$A3,'indusa - High Cost'!$B:$B,$B$28)*10^12</f>
        <v>4506000000000</v>
      </c>
      <c r="Y3" s="16">
        <f>SUMIFS('indusa - High Cost'!AG:AG,'indusa - High Cost'!$A:$A,$A3,'indusa - High Cost'!$B:$B,$B$28)*10^12</f>
        <v>4438000000000</v>
      </c>
      <c r="Z3" s="16">
        <f>SUMIFS('indusa - High Cost'!AH:AH,'indusa - High Cost'!$A:$A,$A3,'indusa - High Cost'!$B:$B,$B$28)*10^12</f>
        <v>4440000000000</v>
      </c>
      <c r="AA3" s="16">
        <f>SUMIFS('indusa - High Cost'!AI:AI,'indusa - High Cost'!$A:$A,$A3,'indusa - High Cost'!$B:$B,$B$28)*10^12</f>
        <v>4438000000000</v>
      </c>
      <c r="AB3" s="16">
        <f>SUMIFS('indusa - High Cost'!AJ:AJ,'indusa - High Cost'!$A:$A,$A3,'indusa - High Cost'!$B:$B,$B$28)*10^12</f>
        <v>4375000000000</v>
      </c>
    </row>
    <row r="4" spans="1:31" x14ac:dyDescent="0.25">
      <c r="A4" t="s">
        <v>93</v>
      </c>
      <c r="B4" s="16">
        <f>SUMIFS('indusa - High Cost'!J:J,'indusa - High Cost'!$A:$A,$A4,'indusa - High Cost'!$B:$B,$B$28)*10^12+'AEO 2025 Table 34 High Cost'!F36*10^12</f>
        <v>2439691288000000</v>
      </c>
      <c r="C4" s="16">
        <f>SUMIFS('indusa - High Cost'!K:K,'indusa - High Cost'!$A:$A,$A4,'indusa - High Cost'!$B:$B,$B$28)*10^12+'AEO 2025 Table 34 High Cost'!G36*10^12</f>
        <v>2473380998000000</v>
      </c>
      <c r="D4" s="16">
        <f>SUMIFS('indusa - High Cost'!L:L,'indusa - High Cost'!$A:$A,$A4,'indusa - High Cost'!$B:$B,$B$28)*10^12+'AEO 2025 Table 34 High Cost'!H36*10^12</f>
        <v>2577100105000000</v>
      </c>
      <c r="E4" s="16">
        <f>SUMIFS('indusa - High Cost'!M:M,'indusa - High Cost'!$A:$A,$A4,'indusa - High Cost'!$B:$B,$B$28)*10^12+'AEO 2025 Table 34 High Cost'!I36*10^12</f>
        <v>2589970852000000</v>
      </c>
      <c r="F4" s="16">
        <f>SUMIFS('indusa - High Cost'!N:N,'indusa - High Cost'!$A:$A,$A4,'indusa - High Cost'!$B:$B,$B$28)*10^12+'AEO 2025 Table 34 High Cost'!J36*10^12</f>
        <v>2639985127000000</v>
      </c>
      <c r="G4" s="16">
        <f>SUMIFS('indusa - High Cost'!O:O,'indusa - High Cost'!$A:$A,$A4,'indusa - High Cost'!$B:$B,$B$28)*10^12+'AEO 2025 Table 34 High Cost'!K36*10^12</f>
        <v>2664308982000000</v>
      </c>
      <c r="H4" s="16">
        <f>SUMIFS('indusa - High Cost'!P:P,'indusa - High Cost'!$A:$A,$A4,'indusa - High Cost'!$B:$B,$B$28)*10^12+'AEO 2025 Table 34 High Cost'!L36*10^12</f>
        <v>2679088875000000</v>
      </c>
      <c r="I4" s="16">
        <f>SUMIFS('indusa - High Cost'!Q:Q,'indusa - High Cost'!$A:$A,$A4,'indusa - High Cost'!$B:$B,$B$28)*10^12+'AEO 2025 Table 34 High Cost'!M36*10^12</f>
        <v>2672526600000000</v>
      </c>
      <c r="J4" s="16">
        <f>SUMIFS('indusa - High Cost'!R:R,'indusa - High Cost'!$A:$A,$A4,'indusa - High Cost'!$B:$B,$B$28)*10^12+'AEO 2025 Table 34 High Cost'!N36*10^12</f>
        <v>2730514791000000</v>
      </c>
      <c r="K4" s="16">
        <f>SUMIFS('indusa - High Cost'!S:S,'indusa - High Cost'!$A:$A,$A4,'indusa - High Cost'!$B:$B,$B$28)*10^12+'AEO 2025 Table 34 High Cost'!O36*10^12</f>
        <v>2743594988000000</v>
      </c>
      <c r="L4" s="16">
        <f>SUMIFS('indusa - High Cost'!T:T,'indusa - High Cost'!$A:$A,$A4,'indusa - High Cost'!$B:$B,$B$28)*10^12+'AEO 2025 Table 34 High Cost'!P36*10^12</f>
        <v>2757541252000000</v>
      </c>
      <c r="M4" s="16">
        <f>SUMIFS('indusa - High Cost'!U:U,'indusa - High Cost'!$A:$A,$A4,'indusa - High Cost'!$B:$B,$B$28)*10^12+'AEO 2025 Table 34 High Cost'!Q36*10^12</f>
        <v>2746431812000000</v>
      </c>
      <c r="N4" s="16">
        <f>SUMIFS('indusa - High Cost'!V:V,'indusa - High Cost'!$A:$A,$A4,'indusa - High Cost'!$B:$B,$B$28)*10^12+'AEO 2025 Table 34 High Cost'!R36*10^12</f>
        <v>2734443895000000</v>
      </c>
      <c r="O4" s="16">
        <f>SUMIFS('indusa - High Cost'!W:W,'indusa - High Cost'!$A:$A,$A4,'indusa - High Cost'!$B:$B,$B$28)*10^12+'AEO 2025 Table 34 High Cost'!S36*10^12</f>
        <v>2704736855000000</v>
      </c>
      <c r="P4" s="16">
        <f>SUMIFS('indusa - High Cost'!X:X,'indusa - High Cost'!$A:$A,$A4,'indusa - High Cost'!$B:$B,$B$28)*10^12+'AEO 2025 Table 34 High Cost'!T36*10^12</f>
        <v>2696025729000000</v>
      </c>
      <c r="Q4" s="16">
        <f>SUMIFS('indusa - High Cost'!Y:Y,'indusa - High Cost'!$A:$A,$A4,'indusa - High Cost'!$B:$B,$B$28)*10^12+'AEO 2025 Table 34 High Cost'!U36*10^12</f>
        <v>2674119020000000</v>
      </c>
      <c r="R4" s="16">
        <f>SUMIFS('indusa - High Cost'!Z:Z,'indusa - High Cost'!$A:$A,$A4,'indusa - High Cost'!$B:$B,$B$28)*10^12+'AEO 2025 Table 34 High Cost'!V36*10^12</f>
        <v>2678204146000000</v>
      </c>
      <c r="S4" s="16">
        <f>SUMIFS('indusa - High Cost'!AA:AA,'indusa - High Cost'!$A:$A,$A4,'indusa - High Cost'!$B:$B,$B$28)*10^12+'AEO 2025 Table 34 High Cost'!W36*10^12</f>
        <v>2689518541000000</v>
      </c>
      <c r="T4" s="16">
        <f>SUMIFS('indusa - High Cost'!AB:AB,'indusa - High Cost'!$A:$A,$A4,'indusa - High Cost'!$B:$B,$B$28)*10^12+'AEO 2025 Table 34 High Cost'!X36*10^12</f>
        <v>2700639641000000</v>
      </c>
      <c r="U4" s="16">
        <f>SUMIFS('indusa - High Cost'!AC:AC,'indusa - High Cost'!$A:$A,$A4,'indusa - High Cost'!$B:$B,$B$28)*10^12+'AEO 2025 Table 34 High Cost'!Y36*10^12</f>
        <v>2704076203000000</v>
      </c>
      <c r="V4" s="16">
        <f>SUMIFS('indusa - High Cost'!AD:AD,'indusa - High Cost'!$A:$A,$A4,'indusa - High Cost'!$B:$B,$B$28)*10^12+'AEO 2025 Table 34 High Cost'!Z36*10^12</f>
        <v>2706778133000000</v>
      </c>
      <c r="W4" s="16">
        <f>SUMIFS('indusa - High Cost'!AE:AE,'indusa - High Cost'!$A:$A,$A4,'indusa - High Cost'!$B:$B,$B$28)*10^12+'AEO 2025 Table 34 High Cost'!AA36*10^12</f>
        <v>2710281775000000</v>
      </c>
      <c r="X4" s="16">
        <f>SUMIFS('indusa - High Cost'!AF:AF,'indusa - High Cost'!$A:$A,$A4,'indusa - High Cost'!$B:$B,$B$28)*10^12+'AEO 2025 Table 34 High Cost'!AB36*10^12</f>
        <v>2720844264000000</v>
      </c>
      <c r="Y4" s="16">
        <f>SUMIFS('indusa - High Cost'!AG:AG,'indusa - High Cost'!$A:$A,$A4,'indusa - High Cost'!$B:$B,$B$28)*10^12+'AEO 2025 Table 34 High Cost'!AC36*10^12</f>
        <v>2729802373000000</v>
      </c>
      <c r="Z4" s="16">
        <f>SUMIFS('indusa - High Cost'!AH:AH,'indusa - High Cost'!$A:$A,$A4,'indusa - High Cost'!$B:$B,$B$28)*10^12+'AEO 2025 Table 34 High Cost'!AD36*10^12</f>
        <v>2733457848000000</v>
      </c>
      <c r="AA4" s="16">
        <f>SUMIFS('indusa - High Cost'!AI:AI,'indusa - High Cost'!$A:$A,$A4,'indusa - High Cost'!$B:$B,$B$28)*10^12+'AEO 2025 Table 34 High Cost'!AE36*10^12</f>
        <v>2738912729000000</v>
      </c>
      <c r="AB4" s="16">
        <f>SUMIFS('indusa - High Cost'!AJ:AJ,'indusa - High Cost'!$A:$A,$A4,'indusa - High Cost'!$B:$B,$B$28)*10^12+'AEO 2025 Table 34 High Cost'!AF36*10^12</f>
        <v>2745903908000000</v>
      </c>
    </row>
    <row r="5" spans="1:31" x14ac:dyDescent="0.25">
      <c r="A5" t="s">
        <v>94</v>
      </c>
      <c r="B5" s="16">
        <f>SUMIFS('indusa - High Cost'!J:J,'indusa - High Cost'!$A:$A,$A5,'indusa - High Cost'!$B:$B,$B$28)*10^12</f>
        <v>235875000000000</v>
      </c>
      <c r="C5" s="16">
        <f>SUMIFS('indusa - High Cost'!K:K,'indusa - High Cost'!$A:$A,$A5,'indusa - High Cost'!$B:$B,$B$28)*10^12</f>
        <v>235430000000000</v>
      </c>
      <c r="D5" s="16">
        <f>SUMIFS('indusa - High Cost'!L:L,'indusa - High Cost'!$A:$A,$A5,'indusa - High Cost'!$B:$B,$B$28)*10^12</f>
        <v>238596000000000</v>
      </c>
      <c r="E5" s="16">
        <f>SUMIFS('indusa - High Cost'!M:M,'indusa - High Cost'!$A:$A,$A5,'indusa - High Cost'!$B:$B,$B$28)*10^12</f>
        <v>239207000000000</v>
      </c>
      <c r="F5" s="16">
        <f>SUMIFS('indusa - High Cost'!N:N,'indusa - High Cost'!$A:$A,$A5,'indusa - High Cost'!$B:$B,$B$28)*10^12</f>
        <v>239430000000000</v>
      </c>
      <c r="G5" s="16">
        <f>SUMIFS('indusa - High Cost'!O:O,'indusa - High Cost'!$A:$A,$A5,'indusa - High Cost'!$B:$B,$B$28)*10^12</f>
        <v>240554000000000</v>
      </c>
      <c r="H5" s="16">
        <f>SUMIFS('indusa - High Cost'!P:P,'indusa - High Cost'!$A:$A,$A5,'indusa - High Cost'!$B:$B,$B$28)*10^12</f>
        <v>242284000000000</v>
      </c>
      <c r="I5" s="16">
        <f>SUMIFS('indusa - High Cost'!Q:Q,'indusa - High Cost'!$A:$A,$A5,'indusa - High Cost'!$B:$B,$B$28)*10^12</f>
        <v>244139000000000</v>
      </c>
      <c r="J5" s="16">
        <f>SUMIFS('indusa - High Cost'!R:R,'indusa - High Cost'!$A:$A,$A5,'indusa - High Cost'!$B:$B,$B$28)*10^12</f>
        <v>247802000000000</v>
      </c>
      <c r="K5" s="16">
        <f>SUMIFS('indusa - High Cost'!S:S,'indusa - High Cost'!$A:$A,$A5,'indusa - High Cost'!$B:$B,$B$28)*10^12</f>
        <v>250105000000000</v>
      </c>
      <c r="L5" s="16">
        <f>SUMIFS('indusa - High Cost'!T:T,'indusa - High Cost'!$A:$A,$A5,'indusa - High Cost'!$B:$B,$B$28)*10^12</f>
        <v>253758000000000</v>
      </c>
      <c r="M5" s="16">
        <f>SUMIFS('indusa - High Cost'!U:U,'indusa - High Cost'!$A:$A,$A5,'indusa - High Cost'!$B:$B,$B$28)*10^12</f>
        <v>255763000000000</v>
      </c>
      <c r="N5" s="16">
        <f>SUMIFS('indusa - High Cost'!V:V,'indusa - High Cost'!$A:$A,$A5,'indusa - High Cost'!$B:$B,$B$28)*10^12</f>
        <v>256930999999999.97</v>
      </c>
      <c r="O5" s="16">
        <f>SUMIFS('indusa - High Cost'!W:W,'indusa - High Cost'!$A:$A,$A5,'indusa - High Cost'!$B:$B,$B$28)*10^12</f>
        <v>258694000000000.03</v>
      </c>
      <c r="P5" s="16">
        <f>SUMIFS('indusa - High Cost'!X:X,'indusa - High Cost'!$A:$A,$A5,'indusa - High Cost'!$B:$B,$B$28)*10^12</f>
        <v>260676000000000</v>
      </c>
      <c r="Q5" s="16">
        <f>SUMIFS('indusa - High Cost'!Y:Y,'indusa - High Cost'!$A:$A,$A5,'indusa - High Cost'!$B:$B,$B$28)*10^12</f>
        <v>262242000000000.03</v>
      </c>
      <c r="R5" s="16">
        <f>SUMIFS('indusa - High Cost'!Z:Z,'indusa - High Cost'!$A:$A,$A5,'indusa - High Cost'!$B:$B,$B$28)*10^12</f>
        <v>263402000000000</v>
      </c>
      <c r="S5" s="16">
        <f>SUMIFS('indusa - High Cost'!AA:AA,'indusa - High Cost'!$A:$A,$A5,'indusa - High Cost'!$B:$B,$B$28)*10^12</f>
        <v>264387000000000</v>
      </c>
      <c r="T5" s="16">
        <f>SUMIFS('indusa - High Cost'!AB:AB,'indusa - High Cost'!$A:$A,$A5,'indusa - High Cost'!$B:$B,$B$28)*10^12</f>
        <v>265108999999999.97</v>
      </c>
      <c r="U5" s="16">
        <f>SUMIFS('indusa - High Cost'!AC:AC,'indusa - High Cost'!$A:$A,$A5,'indusa - High Cost'!$B:$B,$B$28)*10^12</f>
        <v>266295000000000.03</v>
      </c>
      <c r="V5" s="16">
        <f>SUMIFS('indusa - High Cost'!AD:AD,'indusa - High Cost'!$A:$A,$A5,'indusa - High Cost'!$B:$B,$B$28)*10^12</f>
        <v>267786000000000</v>
      </c>
      <c r="W5" s="16">
        <f>SUMIFS('indusa - High Cost'!AE:AE,'indusa - High Cost'!$A:$A,$A5,'indusa - High Cost'!$B:$B,$B$28)*10^12</f>
        <v>268731000000000</v>
      </c>
      <c r="X5" s="16">
        <f>SUMIFS('indusa - High Cost'!AF:AF,'indusa - High Cost'!$A:$A,$A5,'indusa - High Cost'!$B:$B,$B$28)*10^12</f>
        <v>269601000000000</v>
      </c>
      <c r="Y5" s="16">
        <f>SUMIFS('indusa - High Cost'!AG:AG,'indusa - High Cost'!$A:$A,$A5,'indusa - High Cost'!$B:$B,$B$28)*10^12</f>
        <v>270295000000000.03</v>
      </c>
      <c r="Z5" s="16">
        <f>SUMIFS('indusa - High Cost'!AH:AH,'indusa - High Cost'!$A:$A,$A5,'indusa - High Cost'!$B:$B,$B$28)*10^12</f>
        <v>270586000000000</v>
      </c>
      <c r="AA5" s="16">
        <f>SUMIFS('indusa - High Cost'!AI:AI,'indusa - High Cost'!$A:$A,$A5,'indusa - High Cost'!$B:$B,$B$28)*10^12</f>
        <v>271007000000000</v>
      </c>
      <c r="AB5" s="16">
        <f>SUMIFS('indusa - High Cost'!AJ:AJ,'indusa - High Cost'!$A:$A,$A5,'indusa - High Cost'!$B:$B,$B$28)*10^12</f>
        <v>271498000000000</v>
      </c>
    </row>
    <row r="6" spans="1:31" x14ac:dyDescent="0.25">
      <c r="A6" t="s">
        <v>95</v>
      </c>
      <c r="B6" s="16">
        <f>SUMIFS('indusa - High Cost'!J:J,'indusa - High Cost'!$A:$A,$A6,'indusa - High Cost'!$B:$B,$B$28)*10^12+SUMIFS('indusa - High Cost'!J:J,'indusa - High Cost'!$A:$A,$A$23,'indusa - High Cost'!$B:$B,$B$28)*10^12*'Misc. Finished Goods Split'!$D10</f>
        <v>737903226490420.5</v>
      </c>
      <c r="C6" s="16">
        <f>SUMIFS('indusa - High Cost'!K:K,'indusa - High Cost'!$A:$A,$A6,'indusa - High Cost'!$B:$B,$B$28)*10^12+SUMIFS('indusa - High Cost'!K:K,'indusa - High Cost'!$A:$A,$A$23,'indusa - High Cost'!$B:$B,$B$28)*10^12*'Misc. Finished Goods Split'!$D10</f>
        <v>726382191886267.75</v>
      </c>
      <c r="D6" s="16">
        <f>SUMIFS('indusa - High Cost'!L:L,'indusa - High Cost'!$A:$A,$A6,'indusa - High Cost'!$B:$B,$B$28)*10^12+SUMIFS('indusa - High Cost'!L:L,'indusa - High Cost'!$A:$A,$A$23,'indusa - High Cost'!$B:$B,$B$28)*10^12*'Misc. Finished Goods Split'!$D10</f>
        <v>729029530230252.25</v>
      </c>
      <c r="E6" s="16">
        <f>SUMIFS('indusa - High Cost'!M:M,'indusa - High Cost'!$A:$A,$A6,'indusa - High Cost'!$B:$B,$B$28)*10^12+SUMIFS('indusa - High Cost'!M:M,'indusa - High Cost'!$A:$A,$A$23,'indusa - High Cost'!$B:$B,$B$28)*10^12*'Misc. Finished Goods Split'!$D10</f>
        <v>736324587070302</v>
      </c>
      <c r="F6" s="16">
        <f>SUMIFS('indusa - High Cost'!N:N,'indusa - High Cost'!$A:$A,$A6,'indusa - High Cost'!$B:$B,$B$28)*10^12+SUMIFS('indusa - High Cost'!N:N,'indusa - High Cost'!$A:$A,$A$23,'indusa - High Cost'!$B:$B,$B$28)*10^12*'Misc. Finished Goods Split'!$D10</f>
        <v>735970900612541.75</v>
      </c>
      <c r="G6" s="16">
        <f>SUMIFS('indusa - High Cost'!O:O,'indusa - High Cost'!$A:$A,$A6,'indusa - High Cost'!$B:$B,$B$28)*10^12+SUMIFS('indusa - High Cost'!O:O,'indusa - High Cost'!$A:$A,$A$23,'indusa - High Cost'!$B:$B,$B$28)*10^12*'Misc. Finished Goods Split'!$D10</f>
        <v>732123817457331.88</v>
      </c>
      <c r="H6" s="16">
        <f>SUMIFS('indusa - High Cost'!P:P,'indusa - High Cost'!$A:$A,$A6,'indusa - High Cost'!$B:$B,$B$28)*10^12+SUMIFS('indusa - High Cost'!P:P,'indusa - High Cost'!$A:$A,$A$23,'indusa - High Cost'!$B:$B,$B$28)*10^12*'Misc. Finished Goods Split'!$D10</f>
        <v>723710983274152.13</v>
      </c>
      <c r="I6" s="16">
        <f>SUMIFS('indusa - High Cost'!Q:Q,'indusa - High Cost'!$A:$A,$A6,'indusa - High Cost'!$B:$B,$B$28)*10^12+SUMIFS('indusa - High Cost'!Q:Q,'indusa - High Cost'!$A:$A,$A$23,'indusa - High Cost'!$B:$B,$B$28)*10^12*'Misc. Finished Goods Split'!$D10</f>
        <v>714055440923531.25</v>
      </c>
      <c r="J6" s="16">
        <f>SUMIFS('indusa - High Cost'!R:R,'indusa - High Cost'!$A:$A,$A6,'indusa - High Cost'!$B:$B,$B$28)*10^12+SUMIFS('indusa - High Cost'!R:R,'indusa - High Cost'!$A:$A,$A$23,'indusa - High Cost'!$B:$B,$B$28)*10^12*'Misc. Finished Goods Split'!$D10</f>
        <v>692838529769269.38</v>
      </c>
      <c r="K6" s="16">
        <f>SUMIFS('indusa - High Cost'!S:S,'indusa - High Cost'!$A:$A,$A6,'indusa - High Cost'!$B:$B,$B$28)*10^12+SUMIFS('indusa - High Cost'!S:S,'indusa - High Cost'!$A:$A,$A$23,'indusa - High Cost'!$B:$B,$B$28)*10^12*'Misc. Finished Goods Split'!$D10</f>
        <v>671924016332272.88</v>
      </c>
      <c r="L6" s="16">
        <f>SUMIFS('indusa - High Cost'!T:T,'indusa - High Cost'!$A:$A,$A6,'indusa - High Cost'!$B:$B,$B$28)*10^12+SUMIFS('indusa - High Cost'!T:T,'indusa - High Cost'!$A:$A,$A$23,'indusa - High Cost'!$B:$B,$B$28)*10^12*'Misc. Finished Goods Split'!$D10</f>
        <v>650770445561627.13</v>
      </c>
      <c r="M6" s="16">
        <f>SUMIFS('indusa - High Cost'!U:U,'indusa - High Cost'!$A:$A,$A6,'indusa - High Cost'!$B:$B,$B$28)*10^12+SUMIFS('indusa - High Cost'!U:U,'indusa - High Cost'!$A:$A,$A$23,'indusa - High Cost'!$B:$B,$B$28)*10^12*'Misc. Finished Goods Split'!$D10</f>
        <v>631059549374085.38</v>
      </c>
      <c r="N6" s="16">
        <f>SUMIFS('indusa - High Cost'!V:V,'indusa - High Cost'!$A:$A,$A6,'indusa - High Cost'!$B:$B,$B$28)*10^12+SUMIFS('indusa - High Cost'!V:V,'indusa - High Cost'!$A:$A,$A$23,'indusa - High Cost'!$B:$B,$B$28)*10^12*'Misc. Finished Goods Split'!$D10</f>
        <v>616957837588364.13</v>
      </c>
      <c r="O6" s="16">
        <f>SUMIFS('indusa - High Cost'!W:W,'indusa - High Cost'!$A:$A,$A6,'indusa - High Cost'!$B:$B,$B$28)*10^12+SUMIFS('indusa - High Cost'!W:W,'indusa - High Cost'!$A:$A,$A$23,'indusa - High Cost'!$B:$B,$B$28)*10^12*'Misc. Finished Goods Split'!$D10</f>
        <v>607487753906938</v>
      </c>
      <c r="P6" s="16">
        <f>SUMIFS('indusa - High Cost'!X:X,'indusa - High Cost'!$A:$A,$A6,'indusa - High Cost'!$B:$B,$B$28)*10^12+SUMIFS('indusa - High Cost'!X:X,'indusa - High Cost'!$A:$A,$A$23,'indusa - High Cost'!$B:$B,$B$28)*10^12*'Misc. Finished Goods Split'!$D10</f>
        <v>600672070015025.38</v>
      </c>
      <c r="Q6" s="16">
        <f>SUMIFS('indusa - High Cost'!Y:Y,'indusa - High Cost'!$A:$A,$A6,'indusa - High Cost'!$B:$B,$B$28)*10^12+SUMIFS('indusa - High Cost'!Y:Y,'indusa - High Cost'!$A:$A,$A$23,'indusa - High Cost'!$B:$B,$B$28)*10^12*'Misc. Finished Goods Split'!$D10</f>
        <v>595685735815537.25</v>
      </c>
      <c r="R6" s="16">
        <f>SUMIFS('indusa - High Cost'!Z:Z,'indusa - High Cost'!$A:$A,$A6,'indusa - High Cost'!$B:$B,$B$28)*10^12+SUMIFS('indusa - High Cost'!Z:Z,'indusa - High Cost'!$A:$A,$A$23,'indusa - High Cost'!$B:$B,$B$28)*10^12*'Misc. Finished Goods Split'!$D10</f>
        <v>588434727032945</v>
      </c>
      <c r="S6" s="16">
        <f>SUMIFS('indusa - High Cost'!AA:AA,'indusa - High Cost'!$A:$A,$A6,'indusa - High Cost'!$B:$B,$B$28)*10^12+SUMIFS('indusa - High Cost'!AA:AA,'indusa - High Cost'!$A:$A,$A$23,'indusa - High Cost'!$B:$B,$B$28)*10^12*'Misc. Finished Goods Split'!$D10</f>
        <v>579117904198205.25</v>
      </c>
      <c r="T6" s="16">
        <f>SUMIFS('indusa - High Cost'!AB:AB,'indusa - High Cost'!$A:$A,$A6,'indusa - High Cost'!$B:$B,$B$28)*10^12+SUMIFS('indusa - High Cost'!AB:AB,'indusa - High Cost'!$A:$A,$A$23,'indusa - High Cost'!$B:$B,$B$28)*10^12*'Misc. Finished Goods Split'!$D10</f>
        <v>567890418655017.5</v>
      </c>
      <c r="U6" s="16">
        <f>SUMIFS('indusa - High Cost'!AC:AC,'indusa - High Cost'!$A:$A,$A6,'indusa - High Cost'!$B:$B,$B$28)*10^12+SUMIFS('indusa - High Cost'!AC:AC,'indusa - High Cost'!$A:$A,$A$23,'indusa - High Cost'!$B:$B,$B$28)*10^12*'Misc. Finished Goods Split'!$D10</f>
        <v>555707270403381.69</v>
      </c>
      <c r="V6" s="16">
        <f>SUMIFS('indusa - High Cost'!AD:AD,'indusa - High Cost'!$A:$A,$A6,'indusa - High Cost'!$B:$B,$B$28)*10^12+SUMIFS('indusa - High Cost'!AD:AD,'indusa - High Cost'!$A:$A,$A$23,'indusa - High Cost'!$B:$B,$B$28)*10^12*'Misc. Finished Goods Split'!$D10</f>
        <v>547495718743952.31</v>
      </c>
      <c r="W6" s="16">
        <f>SUMIFS('indusa - High Cost'!AE:AE,'indusa - High Cost'!$A:$A,$A6,'indusa - High Cost'!$B:$B,$B$28)*10^12+SUMIFS('indusa - High Cost'!AE:AE,'indusa - High Cost'!$A:$A,$A$23,'indusa - High Cost'!$B:$B,$B$28)*10^12*'Misc. Finished Goods Split'!$D10</f>
        <v>540244789498289.88</v>
      </c>
      <c r="X6" s="16">
        <f>SUMIFS('indusa - High Cost'!AF:AF,'indusa - High Cost'!$A:$A,$A6,'indusa - High Cost'!$B:$B,$B$28)*10^12+SUMIFS('indusa - High Cost'!AF:AF,'indusa - High Cost'!$A:$A,$A$23,'indusa - High Cost'!$B:$B,$B$28)*10^12*'Misc. Finished Goods Split'!$D10</f>
        <v>531349935151461.13</v>
      </c>
      <c r="Y6" s="16">
        <f>SUMIFS('indusa - High Cost'!AG:AG,'indusa - High Cost'!$A:$A,$A6,'indusa - High Cost'!$B:$B,$B$28)*10^12+SUMIFS('indusa - High Cost'!AG:AG,'indusa - High Cost'!$A:$A,$A$23,'indusa - High Cost'!$B:$B,$B$28)*10^12*'Misc. Finished Goods Split'!$D10</f>
        <v>524647553946947.81</v>
      </c>
      <c r="Z6" s="16">
        <f>SUMIFS('indusa - High Cost'!AH:AH,'indusa - High Cost'!$A:$A,$A6,'indusa - High Cost'!$B:$B,$B$28)*10^12+SUMIFS('indusa - High Cost'!AH:AH,'indusa - High Cost'!$A:$A,$A$23,'indusa - High Cost'!$B:$B,$B$28)*10^12*'Misc. Finished Goods Split'!$D10</f>
        <v>517424369018911.19</v>
      </c>
      <c r="AA6" s="16">
        <f>SUMIFS('indusa - High Cost'!AI:AI,'indusa - High Cost'!$A:$A,$A6,'indusa - High Cost'!$B:$B,$B$28)*10^12+SUMIFS('indusa - High Cost'!AI:AI,'indusa - High Cost'!$A:$A,$A$23,'indusa - High Cost'!$B:$B,$B$28)*10^12*'Misc. Finished Goods Split'!$D10</f>
        <v>508622328724230.06</v>
      </c>
      <c r="AB6" s="16">
        <f>SUMIFS('indusa - High Cost'!AJ:AJ,'indusa - High Cost'!$A:$A,$A6,'indusa - High Cost'!$B:$B,$B$28)*10^12+SUMIFS('indusa - High Cost'!AJ:AJ,'indusa - High Cost'!$A:$A,$A$23,'indusa - High Cost'!$B:$B,$B$28)*10^12*'Misc. Finished Goods Split'!$D10</f>
        <v>501810576643827.75</v>
      </c>
    </row>
    <row r="7" spans="1:31" x14ac:dyDescent="0.25">
      <c r="A7" t="s">
        <v>96</v>
      </c>
      <c r="B7" s="16">
        <f>SUMIFS('indusa - High Cost'!J:J,'indusa - High Cost'!$A:$A,$A$23,'indusa - High Cost'!$B:$B,$B$28)*10^12*'Misc. Finished Goods Split'!$D11</f>
        <v>7566107438348.9863</v>
      </c>
      <c r="C7" s="16">
        <f>SUMIFS('indusa - High Cost'!K:K,'indusa - High Cost'!$A:$A,$A$23,'indusa - High Cost'!$B:$B,$B$28)*10^12*'Misc. Finished Goods Split'!$D11</f>
        <v>7579914074544.3994</v>
      </c>
      <c r="D7" s="16">
        <f>SUMIFS('indusa - High Cost'!L:L,'indusa - High Cost'!$A:$A,$A$23,'indusa - High Cost'!$B:$B,$B$28)*10^12*'Misc. Finished Goods Split'!$D11</f>
        <v>7653620270849.1445</v>
      </c>
      <c r="E7" s="16">
        <f>SUMIFS('indusa - High Cost'!M:M,'indusa - High Cost'!$A:$A,$A$23,'indusa - High Cost'!$B:$B,$B$28)*10^12*'Misc. Finished Goods Split'!$D11</f>
        <v>7745522905626.8174</v>
      </c>
      <c r="F7" s="16">
        <f>SUMIFS('indusa - High Cost'!N:N,'indusa - High Cost'!$A:$A,$A$23,'indusa - High Cost'!$B:$B,$B$28)*10^12*'Misc. Finished Goods Split'!$D11</f>
        <v>7784110683711.4346</v>
      </c>
      <c r="G7" s="16">
        <f>SUMIFS('indusa - High Cost'!O:O,'indusa - High Cost'!$A:$A,$A$23,'indusa - High Cost'!$B:$B,$B$28)*10^12*'Misc. Finished Goods Split'!$D11</f>
        <v>7809104235388.2588</v>
      </c>
      <c r="H7" s="16">
        <f>SUMIFS('indusa - High Cost'!P:P,'indusa - High Cost'!$A:$A,$A$23,'indusa - High Cost'!$B:$B,$B$28)*10^12*'Misc. Finished Goods Split'!$D11</f>
        <v>7855480372352.3398</v>
      </c>
      <c r="I7" s="16">
        <f>SUMIFS('indusa - High Cost'!Q:Q,'indusa - High Cost'!$A:$A,$A$23,'indusa - High Cost'!$B:$B,$B$28)*10^12*'Misc. Finished Goods Split'!$D11</f>
        <v>7875446892388.7832</v>
      </c>
      <c r="J7" s="16">
        <f>SUMIFS('indusa - High Cost'!R:R,'indusa - High Cost'!$A:$A,$A$23,'indusa - High Cost'!$B:$B,$B$28)*10^12*'Misc. Finished Goods Split'!$D11</f>
        <v>7887058627445.4385</v>
      </c>
      <c r="K7" s="16">
        <f>SUMIFS('indusa - High Cost'!S:S,'indusa - High Cost'!$A:$A,$A$23,'indusa - High Cost'!$B:$B,$B$28)*10^12*'Misc. Finished Goods Split'!$D11</f>
        <v>7856613224552.9883</v>
      </c>
      <c r="L7" s="16">
        <f>SUMIFS('indusa - High Cost'!T:T,'indusa - High Cost'!$A:$A,$A$23,'indusa - High Cost'!$B:$B,$B$28)*10^12*'Misc. Finished Goods Split'!$D11</f>
        <v>7830628427200.5957</v>
      </c>
      <c r="M7" s="16">
        <f>SUMIFS('indusa - High Cost'!U:U,'indusa - High Cost'!$A:$A,$A$23,'indusa - High Cost'!$B:$B,$B$28)*10^12*'Misc. Finished Goods Split'!$D11</f>
        <v>7789208518614.3564</v>
      </c>
      <c r="N7" s="16">
        <f>SUMIFS('indusa - High Cost'!V:V,'indusa - High Cost'!$A:$A,$A$23,'indusa - High Cost'!$B:$B,$B$28)*10^12*'Misc. Finished Goods Split'!$D11</f>
        <v>7751966002518.0107</v>
      </c>
      <c r="O7" s="16">
        <f>SUMIFS('indusa - High Cost'!W:W,'indusa - High Cost'!$A:$A,$A$23,'indusa - High Cost'!$B:$B,$B$28)*10^12*'Misc. Finished Goods Split'!$D11</f>
        <v>7736247678234.002</v>
      </c>
      <c r="P7" s="16">
        <f>SUMIFS('indusa - High Cost'!X:X,'indusa - High Cost'!$A:$A,$A$23,'indusa - High Cost'!$B:$B,$B$28)*10^12*'Misc. Finished Goods Split'!$D11</f>
        <v>7704244603565.6592</v>
      </c>
      <c r="Q7" s="16">
        <f>SUMIFS('indusa - High Cost'!Y:Y,'indusa - High Cost'!$A:$A,$A$23,'indusa - High Cost'!$B:$B,$B$28)*10^12*'Misc. Finished Goods Split'!$D11</f>
        <v>7682083182390.457</v>
      </c>
      <c r="R7" s="16">
        <f>SUMIFS('indusa - High Cost'!Z:Z,'indusa - High Cost'!$A:$A,$A$23,'indusa - High Cost'!$B:$B,$B$28)*10^12*'Misc. Finished Goods Split'!$D11</f>
        <v>7675356872449.1025</v>
      </c>
      <c r="S7" s="16">
        <f>SUMIFS('indusa - High Cost'!AA:AA,'indusa - High Cost'!$A:$A,$A$23,'indusa - High Cost'!$B:$B,$B$28)*10^12*'Misc. Finished Goods Split'!$D11</f>
        <v>7657868466601.5791</v>
      </c>
      <c r="T7" s="16">
        <f>SUMIFS('indusa - High Cost'!AB:AB,'indusa - High Cost'!$A:$A,$A$23,'indusa - High Cost'!$B:$B,$B$28)*10^12*'Misc. Finished Goods Split'!$D11</f>
        <v>7632662505137.1318</v>
      </c>
      <c r="U7" s="16">
        <f>SUMIFS('indusa - High Cost'!AC:AC,'indusa - High Cost'!$A:$A,$A$23,'indusa - High Cost'!$B:$B,$B$28)*10^12*'Misc. Finished Goods Split'!$D11</f>
        <v>7599738988055.7627</v>
      </c>
      <c r="V7" s="16">
        <f>SUMIFS('indusa - High Cost'!AD:AD,'indusa - High Cost'!$A:$A,$A$23,'indusa - High Cost'!$B:$B,$B$28)*10^12*'Misc. Finished Goods Split'!$D11</f>
        <v>7572267322190.0166</v>
      </c>
      <c r="W7" s="16">
        <f>SUMIFS('indusa - High Cost'!AE:AE,'indusa - High Cost'!$A:$A,$A$23,'indusa - High Cost'!$B:$B,$B$28)*10^12*'Misc. Finished Goods Split'!$D11</f>
        <v>7529714561403.1279</v>
      </c>
      <c r="X7" s="16">
        <f>SUMIFS('indusa - High Cost'!AF:AF,'indusa - High Cost'!$A:$A,$A$23,'indusa - High Cost'!$B:$B,$B$28)*10^12*'Misc. Finished Goods Split'!$D11</f>
        <v>7496153814958.8926</v>
      </c>
      <c r="Y7" s="16">
        <f>SUMIFS('indusa - High Cost'!AG:AG,'indusa - High Cost'!$A:$A,$A$23,'indusa - High Cost'!$B:$B,$B$28)*10^12*'Misc. Finished Goods Split'!$D11</f>
        <v>7470239820869.04</v>
      </c>
      <c r="Z7" s="16">
        <f>SUMIFS('indusa - High Cost'!AH:AH,'indusa - High Cost'!$A:$A,$A$23,'indusa - High Cost'!$B:$B,$B$28)*10^12*'Misc. Finished Goods Split'!$D11</f>
        <v>7425350552418.3125</v>
      </c>
      <c r="AA7" s="16">
        <f>SUMIFS('indusa - High Cost'!AI:AI,'indusa - High Cost'!$A:$A,$A$23,'indusa - High Cost'!$B:$B,$B$28)*10^12*'Misc. Finished Goods Split'!$D11</f>
        <v>7402551901880.2451</v>
      </c>
      <c r="AB7" s="16">
        <f>SUMIFS('indusa - High Cost'!AJ:AJ,'indusa - High Cost'!$A:$A,$A$23,'indusa - High Cost'!$B:$B,$B$28)*10^12*'Misc. Finished Goods Split'!$D11</f>
        <v>7342510735245.833</v>
      </c>
    </row>
    <row r="8" spans="1:31" x14ac:dyDescent="0.25">
      <c r="A8" t="s">
        <v>97</v>
      </c>
      <c r="B8" s="16">
        <f>SUMIFS('indusa - High Cost'!J:J,'indusa - High Cost'!$A:$A,$A$8,'indusa - High Cost'!$B:$B,$B$28)*10^12</f>
        <v>48620000000000</v>
      </c>
      <c r="C8" s="16">
        <f>SUMIFS('indusa - High Cost'!K:K,'indusa - High Cost'!$A:$A,$A$8,'indusa - High Cost'!$B:$B,$B$28)*10^12</f>
        <v>49089000000000</v>
      </c>
      <c r="D8" s="16">
        <f>SUMIFS('indusa - High Cost'!L:L,'indusa - High Cost'!$A:$A,$A$8,'indusa - High Cost'!$B:$B,$B$28)*10^12</f>
        <v>50058000000000</v>
      </c>
      <c r="E8" s="16">
        <f>SUMIFS('indusa - High Cost'!M:M,'indusa - High Cost'!$A:$A,$A$8,'indusa - High Cost'!$B:$B,$B$28)*10^12</f>
        <v>50678000000000</v>
      </c>
      <c r="F8" s="16">
        <f>SUMIFS('indusa - High Cost'!N:N,'indusa - High Cost'!$A:$A,$A$8,'indusa - High Cost'!$B:$B,$B$28)*10^12</f>
        <v>51362000000000</v>
      </c>
      <c r="G8" s="16">
        <f>SUMIFS('indusa - High Cost'!O:O,'indusa - High Cost'!$A:$A,$A$8,'indusa - High Cost'!$B:$B,$B$28)*10^12</f>
        <v>52452000000000</v>
      </c>
      <c r="H8" s="16">
        <f>SUMIFS('indusa - High Cost'!P:P,'indusa - High Cost'!$A:$A,$A$8,'indusa - High Cost'!$B:$B,$B$28)*10^12</f>
        <v>53239000000000</v>
      </c>
      <c r="I8" s="16">
        <f>SUMIFS('indusa - High Cost'!Q:Q,'indusa - High Cost'!$A:$A,$A$8,'indusa - High Cost'!$B:$B,$B$28)*10^12</f>
        <v>53785000000000</v>
      </c>
      <c r="J8" s="16">
        <f>SUMIFS('indusa - High Cost'!R:R,'indusa - High Cost'!$A:$A,$A$8,'indusa - High Cost'!$B:$B,$B$28)*10^12</f>
        <v>54040000000000</v>
      </c>
      <c r="K8" s="16">
        <f>SUMIFS('indusa - High Cost'!S:S,'indusa - High Cost'!$A:$A,$A$8,'indusa - High Cost'!$B:$B,$B$28)*10^12</f>
        <v>53796000000000</v>
      </c>
      <c r="L8" s="16">
        <f>SUMIFS('indusa - High Cost'!T:T,'indusa - High Cost'!$A:$A,$A$8,'indusa - High Cost'!$B:$B,$B$28)*10^12</f>
        <v>53809000000000</v>
      </c>
      <c r="M8" s="16">
        <f>SUMIFS('indusa - High Cost'!U:U,'indusa - High Cost'!$A:$A,$A$8,'indusa - High Cost'!$B:$B,$B$28)*10^12</f>
        <v>53928000000000</v>
      </c>
      <c r="N8" s="16">
        <f>SUMIFS('indusa - High Cost'!V:V,'indusa - High Cost'!$A:$A,$A$8,'indusa - High Cost'!$B:$B,$B$28)*10^12</f>
        <v>54584000000000</v>
      </c>
      <c r="O8" s="16">
        <f>SUMIFS('indusa - High Cost'!W:W,'indusa - High Cost'!$A:$A,$A$8,'indusa - High Cost'!$B:$B,$B$28)*10^12</f>
        <v>54969000000000</v>
      </c>
      <c r="P8" s="16">
        <f>SUMIFS('indusa - High Cost'!X:X,'indusa - High Cost'!$A:$A,$A$8,'indusa - High Cost'!$B:$B,$B$28)*10^12</f>
        <v>55021000000000</v>
      </c>
      <c r="Q8" s="16">
        <f>SUMIFS('indusa - High Cost'!Y:Y,'indusa - High Cost'!$A:$A,$A$8,'indusa - High Cost'!$B:$B,$B$28)*10^12</f>
        <v>55161000000000</v>
      </c>
      <c r="R8" s="16">
        <f>SUMIFS('indusa - High Cost'!Z:Z,'indusa - High Cost'!$A:$A,$A$8,'indusa - High Cost'!$B:$B,$B$28)*10^12</f>
        <v>54994000000000</v>
      </c>
      <c r="S8" s="16">
        <f>SUMIFS('indusa - High Cost'!AA:AA,'indusa - High Cost'!$A:$A,$A$8,'indusa - High Cost'!$B:$B,$B$28)*10^12</f>
        <v>54143000000000</v>
      </c>
      <c r="T8" s="16">
        <f>SUMIFS('indusa - High Cost'!AB:AB,'indusa - High Cost'!$A:$A,$A$8,'indusa - High Cost'!$B:$B,$B$28)*10^12</f>
        <v>53505000000000</v>
      </c>
      <c r="U8" s="16">
        <f>SUMIFS('indusa - High Cost'!AC:AC,'indusa - High Cost'!$A:$A,$A$8,'indusa - High Cost'!$B:$B,$B$28)*10^12</f>
        <v>52374000000000</v>
      </c>
      <c r="V8" s="16">
        <f>SUMIFS('indusa - High Cost'!AD:AD,'indusa - High Cost'!$A:$A,$A$8,'indusa - High Cost'!$B:$B,$B$28)*10^12</f>
        <v>51518000000000</v>
      </c>
      <c r="W8" s="16">
        <f>SUMIFS('indusa - High Cost'!AE:AE,'indusa - High Cost'!$A:$A,$A$8,'indusa - High Cost'!$B:$B,$B$28)*10^12</f>
        <v>51335000000000</v>
      </c>
      <c r="X8" s="16">
        <f>SUMIFS('indusa - High Cost'!AF:AF,'indusa - High Cost'!$A:$A,$A$8,'indusa - High Cost'!$B:$B,$B$28)*10^12</f>
        <v>51298000000000</v>
      </c>
      <c r="Y8" s="16">
        <f>SUMIFS('indusa - High Cost'!AG:AG,'indusa - High Cost'!$A:$A,$A$8,'indusa - High Cost'!$B:$B,$B$28)*10^12</f>
        <v>51563000000000</v>
      </c>
      <c r="Z8" s="16">
        <f>SUMIFS('indusa - High Cost'!AH:AH,'indusa - High Cost'!$A:$A,$A$8,'indusa - High Cost'!$B:$B,$B$28)*10^12</f>
        <v>51776000000000</v>
      </c>
      <c r="AA8" s="16">
        <f>SUMIFS('indusa - High Cost'!AI:AI,'indusa - High Cost'!$A:$A,$A$8,'indusa - High Cost'!$B:$B,$B$28)*10^12</f>
        <v>52056000000000</v>
      </c>
      <c r="AB8" s="16">
        <f>SUMIFS('indusa - High Cost'!AJ:AJ,'indusa - High Cost'!$A:$A,$A$8,'indusa - High Cost'!$B:$B,$B$28)*10^12</f>
        <v>52148000000000</v>
      </c>
    </row>
    <row r="9" spans="1:31" x14ac:dyDescent="0.25">
      <c r="A9" t="s">
        <v>98</v>
      </c>
      <c r="B9" s="16">
        <f>SUMIFS('indusa - High Cost'!J:J,'indusa - High Cost'!$A:$A,$A9,'indusa - High Cost'!$B:$B,$B$28)*10^12+SUMIFS('indusa - High Cost'!J:J,'indusa - High Cost'!$A:$A,$A$23,'indusa - High Cost'!$B:$B,$B$28)*10^12*'Misc. Finished Goods Split'!$D12</f>
        <v>602272000000000</v>
      </c>
      <c r="C9" s="16">
        <f>SUMIFS('indusa - High Cost'!K:K,'indusa - High Cost'!$A:$A,$A9,'indusa - High Cost'!$B:$B,$B$28)*10^12+SUMIFS('indusa - High Cost'!K:K,'indusa - High Cost'!$A:$A,$A$23,'indusa - High Cost'!$B:$B,$B$28)*10^12*'Misc. Finished Goods Split'!$D12</f>
        <v>600945000000000</v>
      </c>
      <c r="D9" s="16">
        <f>SUMIFS('indusa - High Cost'!L:L,'indusa - High Cost'!$A:$A,$A9,'indusa - High Cost'!$B:$B,$B$28)*10^12+SUMIFS('indusa - High Cost'!L:L,'indusa - High Cost'!$A:$A,$A$23,'indusa - High Cost'!$B:$B,$B$28)*10^12*'Misc. Finished Goods Split'!$D12</f>
        <v>603368000000000</v>
      </c>
      <c r="E9" s="16">
        <f>SUMIFS('indusa - High Cost'!M:M,'indusa - High Cost'!$A:$A,$A9,'indusa - High Cost'!$B:$B,$B$28)*10^12+SUMIFS('indusa - High Cost'!M:M,'indusa - High Cost'!$A:$A,$A$23,'indusa - High Cost'!$B:$B,$B$28)*10^12*'Misc. Finished Goods Split'!$D12</f>
        <v>594666000000000</v>
      </c>
      <c r="F9" s="16">
        <f>SUMIFS('indusa - High Cost'!N:N,'indusa - High Cost'!$A:$A,$A9,'indusa - High Cost'!$B:$B,$B$28)*10^12+SUMIFS('indusa - High Cost'!N:N,'indusa - High Cost'!$A:$A,$A$23,'indusa - High Cost'!$B:$B,$B$28)*10^12*'Misc. Finished Goods Split'!$D12</f>
        <v>588654000000000</v>
      </c>
      <c r="G9" s="16">
        <f>SUMIFS('indusa - High Cost'!O:O,'indusa - High Cost'!$A:$A,$A9,'indusa - High Cost'!$B:$B,$B$28)*10^12+SUMIFS('indusa - High Cost'!O:O,'indusa - High Cost'!$A:$A,$A$23,'indusa - High Cost'!$B:$B,$B$28)*10^12*'Misc. Finished Goods Split'!$D12</f>
        <v>585993000000000</v>
      </c>
      <c r="H9" s="16">
        <f>SUMIFS('indusa - High Cost'!P:P,'indusa - High Cost'!$A:$A,$A9,'indusa - High Cost'!$B:$B,$B$28)*10^12+SUMIFS('indusa - High Cost'!P:P,'indusa - High Cost'!$A:$A,$A$23,'indusa - High Cost'!$B:$B,$B$28)*10^12*'Misc. Finished Goods Split'!$D12</f>
        <v>584358000000000</v>
      </c>
      <c r="I9" s="16">
        <f>SUMIFS('indusa - High Cost'!Q:Q,'indusa - High Cost'!$A:$A,$A9,'indusa - High Cost'!$B:$B,$B$28)*10^12+SUMIFS('indusa - High Cost'!Q:Q,'indusa - High Cost'!$A:$A,$A$23,'indusa - High Cost'!$B:$B,$B$28)*10^12*'Misc. Finished Goods Split'!$D12</f>
        <v>586292000000000</v>
      </c>
      <c r="J9" s="16">
        <f>SUMIFS('indusa - High Cost'!R:R,'indusa - High Cost'!$A:$A,$A9,'indusa - High Cost'!$B:$B,$B$28)*10^12+SUMIFS('indusa - High Cost'!R:R,'indusa - High Cost'!$A:$A,$A$23,'indusa - High Cost'!$B:$B,$B$28)*10^12*'Misc. Finished Goods Split'!$D12</f>
        <v>586336000000000</v>
      </c>
      <c r="K9" s="16">
        <f>SUMIFS('indusa - High Cost'!S:S,'indusa - High Cost'!$A:$A,$A9,'indusa - High Cost'!$B:$B,$B$28)*10^12+SUMIFS('indusa - High Cost'!S:S,'indusa - High Cost'!$A:$A,$A$23,'indusa - High Cost'!$B:$B,$B$28)*10^12*'Misc. Finished Goods Split'!$D12</f>
        <v>584829000000000</v>
      </c>
      <c r="L9" s="16">
        <f>SUMIFS('indusa - High Cost'!T:T,'indusa - High Cost'!$A:$A,$A9,'indusa - High Cost'!$B:$B,$B$28)*10^12+SUMIFS('indusa - High Cost'!T:T,'indusa - High Cost'!$A:$A,$A$23,'indusa - High Cost'!$B:$B,$B$28)*10^12*'Misc. Finished Goods Split'!$D12</f>
        <v>586047000000000</v>
      </c>
      <c r="M9" s="16">
        <f>SUMIFS('indusa - High Cost'!U:U,'indusa - High Cost'!$A:$A,$A9,'indusa - High Cost'!$B:$B,$B$28)*10^12+SUMIFS('indusa - High Cost'!U:U,'indusa - High Cost'!$A:$A,$A$23,'indusa - High Cost'!$B:$B,$B$28)*10^12*'Misc. Finished Goods Split'!$D12</f>
        <v>586853000000000</v>
      </c>
      <c r="N9" s="16">
        <f>SUMIFS('indusa - High Cost'!V:V,'indusa - High Cost'!$A:$A,$A9,'indusa - High Cost'!$B:$B,$B$28)*10^12+SUMIFS('indusa - High Cost'!V:V,'indusa - High Cost'!$A:$A,$A$23,'indusa - High Cost'!$B:$B,$B$28)*10^12*'Misc. Finished Goods Split'!$D12</f>
        <v>587939000000000</v>
      </c>
      <c r="O9" s="16">
        <f>SUMIFS('indusa - High Cost'!W:W,'indusa - High Cost'!$A:$A,$A9,'indusa - High Cost'!$B:$B,$B$28)*10^12+SUMIFS('indusa - High Cost'!W:W,'indusa - High Cost'!$A:$A,$A$23,'indusa - High Cost'!$B:$B,$B$28)*10^12*'Misc. Finished Goods Split'!$D12</f>
        <v>588157000000000</v>
      </c>
      <c r="P9" s="16">
        <f>SUMIFS('indusa - High Cost'!X:X,'indusa - High Cost'!$A:$A,$A9,'indusa - High Cost'!$B:$B,$B$28)*10^12+SUMIFS('indusa - High Cost'!X:X,'indusa - High Cost'!$A:$A,$A$23,'indusa - High Cost'!$B:$B,$B$28)*10^12*'Misc. Finished Goods Split'!$D12</f>
        <v>589292000000000</v>
      </c>
      <c r="Q9" s="16">
        <f>SUMIFS('indusa - High Cost'!Y:Y,'indusa - High Cost'!$A:$A,$A9,'indusa - High Cost'!$B:$B,$B$28)*10^12+SUMIFS('indusa - High Cost'!Y:Y,'indusa - High Cost'!$A:$A,$A$23,'indusa - High Cost'!$B:$B,$B$28)*10^12*'Misc. Finished Goods Split'!$D12</f>
        <v>592261000000000</v>
      </c>
      <c r="R9" s="16">
        <f>SUMIFS('indusa - High Cost'!Z:Z,'indusa - High Cost'!$A:$A,$A9,'indusa - High Cost'!$B:$B,$B$28)*10^12+SUMIFS('indusa - High Cost'!Z:Z,'indusa - High Cost'!$A:$A,$A$23,'indusa - High Cost'!$B:$B,$B$28)*10^12*'Misc. Finished Goods Split'!$D12</f>
        <v>595489000000000</v>
      </c>
      <c r="S9" s="16">
        <f>SUMIFS('indusa - High Cost'!AA:AA,'indusa - High Cost'!$A:$A,$A9,'indusa - High Cost'!$B:$B,$B$28)*10^12+SUMIFS('indusa - High Cost'!AA:AA,'indusa - High Cost'!$A:$A,$A$23,'indusa - High Cost'!$B:$B,$B$28)*10^12*'Misc. Finished Goods Split'!$D12</f>
        <v>597055000000000</v>
      </c>
      <c r="T9" s="16">
        <f>SUMIFS('indusa - High Cost'!AB:AB,'indusa - High Cost'!$A:$A,$A9,'indusa - High Cost'!$B:$B,$B$28)*10^12+SUMIFS('indusa - High Cost'!AB:AB,'indusa - High Cost'!$A:$A,$A$23,'indusa - High Cost'!$B:$B,$B$28)*10^12*'Misc. Finished Goods Split'!$D12</f>
        <v>598166000000000</v>
      </c>
      <c r="U9" s="16">
        <f>SUMIFS('indusa - High Cost'!AC:AC,'indusa - High Cost'!$A:$A,$A9,'indusa - High Cost'!$B:$B,$B$28)*10^12+SUMIFS('indusa - High Cost'!AC:AC,'indusa - High Cost'!$A:$A,$A$23,'indusa - High Cost'!$B:$B,$B$28)*10^12*'Misc. Finished Goods Split'!$D12</f>
        <v>598825000000000</v>
      </c>
      <c r="V9" s="16">
        <f>SUMIFS('indusa - High Cost'!AD:AD,'indusa - High Cost'!$A:$A,$A9,'indusa - High Cost'!$B:$B,$B$28)*10^12+SUMIFS('indusa - High Cost'!AD:AD,'indusa - High Cost'!$A:$A,$A$23,'indusa - High Cost'!$B:$B,$B$28)*10^12*'Misc. Finished Goods Split'!$D12</f>
        <v>601571000000000</v>
      </c>
      <c r="W9" s="16">
        <f>SUMIFS('indusa - High Cost'!AE:AE,'indusa - High Cost'!$A:$A,$A9,'indusa - High Cost'!$B:$B,$B$28)*10^12+SUMIFS('indusa - High Cost'!AE:AE,'indusa - High Cost'!$A:$A,$A$23,'indusa - High Cost'!$B:$B,$B$28)*10^12*'Misc. Finished Goods Split'!$D12</f>
        <v>602570000000000</v>
      </c>
      <c r="X9" s="16">
        <f>SUMIFS('indusa - High Cost'!AF:AF,'indusa - High Cost'!$A:$A,$A9,'indusa - High Cost'!$B:$B,$B$28)*10^12+SUMIFS('indusa - High Cost'!AF:AF,'indusa - High Cost'!$A:$A,$A$23,'indusa - High Cost'!$B:$B,$B$28)*10^12*'Misc. Finished Goods Split'!$D12</f>
        <v>603944000000000</v>
      </c>
      <c r="Y9" s="16">
        <f>SUMIFS('indusa - High Cost'!AG:AG,'indusa - High Cost'!$A:$A,$A9,'indusa - High Cost'!$B:$B,$B$28)*10^12+SUMIFS('indusa - High Cost'!AG:AG,'indusa - High Cost'!$A:$A,$A$23,'indusa - High Cost'!$B:$B,$B$28)*10^12*'Misc. Finished Goods Split'!$D12</f>
        <v>605620000000000</v>
      </c>
      <c r="Z9" s="16">
        <f>SUMIFS('indusa - High Cost'!AH:AH,'indusa - High Cost'!$A:$A,$A9,'indusa - High Cost'!$B:$B,$B$28)*10^12+SUMIFS('indusa - High Cost'!AH:AH,'indusa - High Cost'!$A:$A,$A$23,'indusa - High Cost'!$B:$B,$B$28)*10^12*'Misc. Finished Goods Split'!$D12</f>
        <v>606886000000000</v>
      </c>
      <c r="AA9" s="16">
        <f>SUMIFS('indusa - High Cost'!AI:AI,'indusa - High Cost'!$A:$A,$A9,'indusa - High Cost'!$B:$B,$B$28)*10^12+SUMIFS('indusa - High Cost'!AI:AI,'indusa - High Cost'!$A:$A,$A$23,'indusa - High Cost'!$B:$B,$B$28)*10^12*'Misc. Finished Goods Split'!$D12</f>
        <v>607363000000000</v>
      </c>
      <c r="AB9" s="16">
        <f>SUMIFS('indusa - High Cost'!AJ:AJ,'indusa - High Cost'!$A:$A,$A9,'indusa - High Cost'!$B:$B,$B$28)*10^12+SUMIFS('indusa - High Cost'!AJ:AJ,'indusa - High Cost'!$A:$A,$A$23,'indusa - High Cost'!$B:$B,$B$28)*10^12*'Misc. Finished Goods Split'!$D12</f>
        <v>607586000000000</v>
      </c>
      <c r="AC9" s="16"/>
    </row>
    <row r="10" spans="1:31" x14ac:dyDescent="0.25">
      <c r="A10" t="s">
        <v>99</v>
      </c>
      <c r="B10" s="16">
        <f>'AEO 2025 Table 24 Alt Trans'!F17*10^12+SUMIFS('indusa - Alt Trans'!J:J,'indusa - Alt Trans'!$A:$A,$A23,'indusa - Alt Trans'!$B:$B,$B$28)*10^12*'Misc. Finished Goods Split'!$D14</f>
        <v>1326713014072517.8</v>
      </c>
      <c r="C10" s="16">
        <f>'AEO 2025 Table 24 Alt Trans'!G17*10^12+SUMIFS('indusa - Alt Trans'!K:K,'indusa - Alt Trans'!$A:$A,$A23,'indusa - Alt Trans'!$B:$B,$B$28)*10^12*'Misc. Finished Goods Split'!$D14</f>
        <v>1326718052084029.3</v>
      </c>
      <c r="D10" s="16">
        <f>'AEO 2025 Table 24 Alt Trans'!H17*10^12+SUMIFS('indusa - Alt Trans'!L:L,'indusa - Alt Trans'!$A:$A,$A23,'indusa - Alt Trans'!$B:$B,$B$28)*10^12*'Misc. Finished Goods Split'!$D14</f>
        <v>1065707102999552</v>
      </c>
      <c r="E10" s="16">
        <f>'AEO 2025 Table 24 Alt Trans'!I17*10^12+SUMIFS('indusa - Alt Trans'!M:M,'indusa - Alt Trans'!$A:$A,$A23,'indusa - Alt Trans'!$B:$B,$B$28)*10^12*'Misc. Finished Goods Split'!$D14</f>
        <v>1076500124287151</v>
      </c>
      <c r="F10" s="16">
        <f>'AEO 2025 Table 24 Alt Trans'!J17*10^12+SUMIFS('indusa - Alt Trans'!N:N,'indusa - Alt Trans'!$A:$A,$A23,'indusa - Alt Trans'!$B:$B,$B$28)*10^12*'Misc. Finished Goods Split'!$D14</f>
        <v>1050005201452208.9</v>
      </c>
      <c r="G10" s="16">
        <f>'AEO 2025 Table 24 Alt Trans'!K17*10^12+SUMIFS('indusa - Alt Trans'!O:O,'indusa - Alt Trans'!$A:$A,$A23,'indusa - Alt Trans'!$B:$B,$B$28)*10^12*'Misc. Finished Goods Split'!$D14</f>
        <v>1064192434836074.9</v>
      </c>
      <c r="H10" s="16">
        <f>'AEO 2025 Table 24 Alt Trans'!L17*10^12+SUMIFS('indusa - Alt Trans'!P:P,'indusa - Alt Trans'!$A:$A,$A23,'indusa - Alt Trans'!$B:$B,$B$28)*10^12*'Misc. Finished Goods Split'!$D14</f>
        <v>1074659722332083.9</v>
      </c>
      <c r="I10" s="16">
        <f>'AEO 2025 Table 24 Alt Trans'!M17*10^12+SUMIFS('indusa - Alt Trans'!Q:Q,'indusa - Alt Trans'!$A:$A,$A23,'indusa - Alt Trans'!$B:$B,$B$28)*10^12*'Misc. Finished Goods Split'!$D14</f>
        <v>1072620982988508</v>
      </c>
      <c r="J10" s="16">
        <f>'AEO 2025 Table 24 Alt Trans'!N17*10^12+SUMIFS('indusa - Alt Trans'!R:R,'indusa - Alt Trans'!$A:$A,$A23,'indusa - Alt Trans'!$B:$B,$B$28)*10^12*'Misc. Finished Goods Split'!$D14</f>
        <v>1069887116987951.4</v>
      </c>
      <c r="K10" s="16">
        <f>'AEO 2025 Table 24 Alt Trans'!O17*10^12+SUMIFS('indusa - Alt Trans'!S:S,'indusa - Alt Trans'!$A:$A,$A23,'indusa - Alt Trans'!$B:$B,$B$28)*10^12*'Misc. Finished Goods Split'!$D14</f>
        <v>1074053305638898.1</v>
      </c>
      <c r="L10" s="16">
        <f>'AEO 2025 Table 24 Alt Trans'!P17*10^12+SUMIFS('indusa - Alt Trans'!T:T,'indusa - Alt Trans'!$A:$A,$A23,'indusa - Alt Trans'!$B:$B,$B$28)*10^12*'Misc. Finished Goods Split'!$D14</f>
        <v>1064842456734052.1</v>
      </c>
      <c r="M10" s="16">
        <f>'AEO 2025 Table 24 Alt Trans'!Q17*10^12+SUMIFS('indusa - Alt Trans'!U:U,'indusa - Alt Trans'!$A:$A,$A23,'indusa - Alt Trans'!$B:$B,$B$28)*10^12*'Misc. Finished Goods Split'!$D14</f>
        <v>1062369224575584.9</v>
      </c>
      <c r="N10" s="16">
        <f>'AEO 2025 Table 24 Alt Trans'!R17*10^12+SUMIFS('indusa - Alt Trans'!V:V,'indusa - Alt Trans'!$A:$A,$A23,'indusa - Alt Trans'!$B:$B,$B$28)*10^12*'Misc. Finished Goods Split'!$D14</f>
        <v>1051380483925751.4</v>
      </c>
      <c r="O10" s="16">
        <f>'AEO 2025 Table 24 Alt Trans'!S17*10^12+SUMIFS('indusa - Alt Trans'!W:W,'indusa - Alt Trans'!$A:$A,$A23,'indusa - Alt Trans'!$B:$B,$B$28)*10^12*'Misc. Finished Goods Split'!$D14</f>
        <v>1041846514370236.6</v>
      </c>
      <c r="P10" s="16">
        <f>'AEO 2025 Table 24 Alt Trans'!T17*10^12+SUMIFS('indusa - Alt Trans'!X:X,'indusa - Alt Trans'!$A:$A,$A23,'indusa - Alt Trans'!$B:$B,$B$28)*10^12*'Misc. Finished Goods Split'!$D14</f>
        <v>1047854613791142</v>
      </c>
      <c r="Q10" s="16">
        <f>'AEO 2025 Table 24 Alt Trans'!U17*10^12+SUMIFS('indusa - Alt Trans'!Y:Y,'indusa - Alt Trans'!$A:$A,$A23,'indusa - Alt Trans'!$B:$B,$B$28)*10^12*'Misc. Finished Goods Split'!$D14</f>
        <v>1053054940608538.5</v>
      </c>
      <c r="R10" s="16">
        <f>'AEO 2025 Table 24 Alt Trans'!V17*10^12+SUMIFS('indusa - Alt Trans'!Z:Z,'indusa - Alt Trans'!$A:$A,$A23,'indusa - Alt Trans'!$B:$B,$B$28)*10^12*'Misc. Finished Goods Split'!$D14</f>
        <v>1050811113248252.1</v>
      </c>
      <c r="S10" s="16">
        <f>'AEO 2025 Table 24 Alt Trans'!W17*10^12+SUMIFS('indusa - Alt Trans'!AA:AA,'indusa - Alt Trans'!$A:$A,$A23,'indusa - Alt Trans'!$B:$B,$B$28)*10^12*'Misc. Finished Goods Split'!$D14</f>
        <v>1053537924952949.3</v>
      </c>
      <c r="T10" s="16">
        <f>'AEO 2025 Table 24 Alt Trans'!X17*10^12+SUMIFS('indusa - Alt Trans'!AB:AB,'indusa - Alt Trans'!$A:$A,$A23,'indusa - Alt Trans'!$B:$B,$B$28)*10^12*'Misc. Finished Goods Split'!$D14</f>
        <v>1061203854095819.3</v>
      </c>
      <c r="U10" s="16">
        <f>'AEO 2025 Table 24 Alt Trans'!Y17*10^12+SUMIFS('indusa - Alt Trans'!AC:AC,'indusa - Alt Trans'!$A:$A,$A23,'indusa - Alt Trans'!$B:$B,$B$28)*10^12*'Misc. Finished Goods Split'!$D14</f>
        <v>1062673275670827.9</v>
      </c>
      <c r="V10" s="16">
        <f>'AEO 2025 Table 24 Alt Trans'!Z17*10^12+SUMIFS('indusa - Alt Trans'!AD:AD,'indusa - Alt Trans'!$A:$A,$A23,'indusa - Alt Trans'!$B:$B,$B$28)*10^12*'Misc. Finished Goods Split'!$D14</f>
        <v>1068007686488502.5</v>
      </c>
      <c r="W10" s="16">
        <f>'AEO 2025 Table 24 Alt Trans'!AA17*10^12+SUMIFS('indusa - Alt Trans'!AE:AE,'indusa - Alt Trans'!$A:$A,$A23,'indusa - Alt Trans'!$B:$B,$B$28)*10^12*'Misc. Finished Goods Split'!$D14</f>
        <v>1075310513259018.1</v>
      </c>
      <c r="X10" s="16">
        <f>'AEO 2025 Table 24 Alt Trans'!AB17*10^12+SUMIFS('indusa - Alt Trans'!AF:AF,'indusa - Alt Trans'!$A:$A,$A23,'indusa - Alt Trans'!$B:$B,$B$28)*10^12*'Misc. Finished Goods Split'!$D14</f>
        <v>1081921297946726</v>
      </c>
      <c r="Y10" s="16">
        <f>'AEO 2025 Table 24 Alt Trans'!AC17*10^12+SUMIFS('indusa - Alt Trans'!AG:AG,'indusa - Alt Trans'!$A:$A,$A23,'indusa - Alt Trans'!$B:$B,$B$28)*10^12*'Misc. Finished Goods Split'!$D14</f>
        <v>1093402709527212.1</v>
      </c>
      <c r="Z10" s="16">
        <f>'AEO 2025 Table 24 Alt Trans'!AD17*10^12+SUMIFS('indusa - Alt Trans'!AH:AH,'indusa - Alt Trans'!$A:$A,$A23,'indusa - Alt Trans'!$B:$B,$B$28)*10^12*'Misc. Finished Goods Split'!$D14</f>
        <v>1104844511421381.8</v>
      </c>
      <c r="AA10" s="16">
        <f>'AEO 2025 Table 24 Alt Trans'!AE17*10^12+SUMIFS('indusa - Alt Trans'!AI:AI,'indusa - Alt Trans'!$A:$A,$A23,'indusa - Alt Trans'!$B:$B,$B$28)*10^12*'Misc. Finished Goods Split'!$D14</f>
        <v>1108527891179550.6</v>
      </c>
      <c r="AB10" s="16">
        <f>'AEO 2025 Table 24 Alt Trans'!AF17*10^12+SUMIFS('indusa - Alt Trans'!AJ:AJ,'indusa - Alt Trans'!$A:$A,$A23,'indusa - Alt Trans'!$B:$B,$B$28)*10^12*'Misc. Finished Goods Split'!$D14</f>
        <v>1120308462204522.1</v>
      </c>
    </row>
    <row r="11" spans="1:31" x14ac:dyDescent="0.25">
      <c r="A11" t="s">
        <v>100</v>
      </c>
      <c r="B11" s="16">
        <f>SUMIFS('indusa - Alt Trans'!J:J,'indusa - Alt Trans'!$A:$A,$A11,'indusa - Alt Trans'!$B:$B,$B$28)*10^12</f>
        <v>2351961999999999.5</v>
      </c>
      <c r="C11" s="16">
        <f>SUMIFS('indusa - Alt Trans'!K:K,'indusa - Alt Trans'!$A:$A,$A11,'indusa - Alt Trans'!$B:$B,$B$28)*10^12</f>
        <v>2387448999999999.5</v>
      </c>
      <c r="D11" s="16">
        <f>SUMIFS('indusa - Alt Trans'!L:L,'indusa - Alt Trans'!$A:$A,$A11,'indusa - Alt Trans'!$B:$B,$B$28)*10^12</f>
        <v>2366401000000000</v>
      </c>
      <c r="E11" s="16">
        <f>SUMIFS('indusa - Alt Trans'!M:M,'indusa - Alt Trans'!$A:$A,$A11,'indusa - Alt Trans'!$B:$B,$B$28)*10^12</f>
        <v>2367109000000000</v>
      </c>
      <c r="F11" s="16">
        <f>SUMIFS('indusa - Alt Trans'!N:N,'indusa - Alt Trans'!$A:$A,$A11,'indusa - Alt Trans'!$B:$B,$B$28)*10^12</f>
        <v>2356931000000000</v>
      </c>
      <c r="G11" s="16">
        <f>SUMIFS('indusa - Alt Trans'!O:O,'indusa - Alt Trans'!$A:$A,$A11,'indusa - Alt Trans'!$B:$B,$B$28)*10^12</f>
        <v>2353540000000000</v>
      </c>
      <c r="H11" s="16">
        <f>SUMIFS('indusa - Alt Trans'!P:P,'indusa - Alt Trans'!$A:$A,$A11,'indusa - Alt Trans'!$B:$B,$B$28)*10^12</f>
        <v>2373841000000000</v>
      </c>
      <c r="I11" s="16">
        <f>SUMIFS('indusa - Alt Trans'!Q:Q,'indusa - Alt Trans'!$A:$A,$A11,'indusa - Alt Trans'!$B:$B,$B$28)*10^12</f>
        <v>2390011999999999.5</v>
      </c>
      <c r="J11" s="16">
        <f>SUMIFS('indusa - Alt Trans'!R:R,'indusa - Alt Trans'!$A:$A,$A11,'indusa - Alt Trans'!$B:$B,$B$28)*10^12</f>
        <v>2389000999999999.5</v>
      </c>
      <c r="K11" s="16">
        <f>SUMIFS('indusa - Alt Trans'!S:S,'indusa - Alt Trans'!$A:$A,$A11,'indusa - Alt Trans'!$B:$B,$B$28)*10^12</f>
        <v>2385164000000000</v>
      </c>
      <c r="L11" s="16">
        <f>SUMIFS('indusa - Alt Trans'!T:T,'indusa - Alt Trans'!$A:$A,$A11,'indusa - Alt Trans'!$B:$B,$B$28)*10^12</f>
        <v>2376787999999999.5</v>
      </c>
      <c r="M11" s="16">
        <f>SUMIFS('indusa - Alt Trans'!U:U,'indusa - Alt Trans'!$A:$A,$A11,'indusa - Alt Trans'!$B:$B,$B$28)*10^12</f>
        <v>2332266000000000</v>
      </c>
      <c r="N11" s="16">
        <f>SUMIFS('indusa - Alt Trans'!V:V,'indusa - Alt Trans'!$A:$A,$A11,'indusa - Alt Trans'!$B:$B,$B$28)*10^12</f>
        <v>2321406999999999.5</v>
      </c>
      <c r="O11" s="16">
        <f>SUMIFS('indusa - Alt Trans'!W:W,'indusa - Alt Trans'!$A:$A,$A11,'indusa - Alt Trans'!$B:$B,$B$28)*10^12</f>
        <v>2321716000000000</v>
      </c>
      <c r="P11" s="16">
        <f>SUMIFS('indusa - Alt Trans'!X:X,'indusa - Alt Trans'!$A:$A,$A11,'indusa - Alt Trans'!$B:$B,$B$28)*10^12</f>
        <v>2325802000000000</v>
      </c>
      <c r="Q11" s="16">
        <f>SUMIFS('indusa - Alt Trans'!Y:Y,'indusa - Alt Trans'!$A:$A,$A11,'indusa - Alt Trans'!$B:$B,$B$28)*10^12</f>
        <v>2325318000000000</v>
      </c>
      <c r="R11" s="16">
        <f>SUMIFS('indusa - Alt Trans'!Z:Z,'indusa - Alt Trans'!$A:$A,$A11,'indusa - Alt Trans'!$B:$B,$B$28)*10^12</f>
        <v>2350452000000000</v>
      </c>
      <c r="S11" s="16">
        <f>SUMIFS('indusa - Alt Trans'!AA:AA,'indusa - Alt Trans'!$A:$A,$A11,'indusa - Alt Trans'!$B:$B,$B$28)*10^12</f>
        <v>2361625000000000</v>
      </c>
      <c r="T11" s="16">
        <f>SUMIFS('indusa - Alt Trans'!AB:AB,'indusa - Alt Trans'!$A:$A,$A11,'indusa - Alt Trans'!$B:$B,$B$28)*10^12</f>
        <v>2377180000000000</v>
      </c>
      <c r="U11" s="16">
        <f>SUMIFS('indusa - Alt Trans'!AC:AC,'indusa - Alt Trans'!$A:$A,$A11,'indusa - Alt Trans'!$B:$B,$B$28)*10^12</f>
        <v>2388432000000000</v>
      </c>
      <c r="V11" s="16">
        <f>SUMIFS('indusa - Alt Trans'!AD:AD,'indusa - Alt Trans'!$A:$A,$A11,'indusa - Alt Trans'!$B:$B,$B$28)*10^12</f>
        <v>2403480000000000</v>
      </c>
      <c r="W11" s="16">
        <f>SUMIFS('indusa - Alt Trans'!AE:AE,'indusa - Alt Trans'!$A:$A,$A11,'indusa - Alt Trans'!$B:$B,$B$28)*10^12</f>
        <v>2419091000000000</v>
      </c>
      <c r="X11" s="16">
        <f>SUMIFS('indusa - Alt Trans'!AF:AF,'indusa - Alt Trans'!$A:$A,$A11,'indusa - Alt Trans'!$B:$B,$B$28)*10^12</f>
        <v>2429609000000000</v>
      </c>
      <c r="Y11" s="16">
        <f>SUMIFS('indusa - Alt Trans'!AG:AG,'indusa - Alt Trans'!$A:$A,$A11,'indusa - Alt Trans'!$B:$B,$B$28)*10^12</f>
        <v>2452121000000000</v>
      </c>
      <c r="Z11" s="16">
        <f>SUMIFS('indusa - Alt Trans'!AH:AH,'indusa - Alt Trans'!$A:$A,$A11,'indusa - Alt Trans'!$B:$B,$B$28)*10^12</f>
        <v>2481296000000000.5</v>
      </c>
      <c r="AA11" s="16">
        <f>SUMIFS('indusa - Alt Trans'!AI:AI,'indusa - Alt Trans'!$A:$A,$A11,'indusa - Alt Trans'!$B:$B,$B$28)*10^12</f>
        <v>2505901000000000</v>
      </c>
      <c r="AB11" s="16">
        <f>SUMIFS('indusa - Alt Trans'!AJ:AJ,'indusa - Alt Trans'!$A:$A,$A11,'indusa - Alt Trans'!$B:$B,$B$28)*10^12</f>
        <v>2515254999999999.5</v>
      </c>
    </row>
    <row r="12" spans="1:31" x14ac:dyDescent="0.25">
      <c r="A12" t="s">
        <v>101</v>
      </c>
      <c r="B12" s="16">
        <f>SUMIFS('indusa - High Cost'!J:J,'indusa - High Cost'!$A:$A,$A12,'indusa - High Cost'!$B:$B,$B$28)*10^12</f>
        <v>62379000000000</v>
      </c>
      <c r="C12" s="16">
        <f>SUMIFS('indusa - High Cost'!K:K,'indusa - High Cost'!$A:$A,$A12,'indusa - High Cost'!$B:$B,$B$28)*10^12</f>
        <v>63749000000000</v>
      </c>
      <c r="D12" s="16">
        <f>SUMIFS('indusa - High Cost'!L:L,'indusa - High Cost'!$A:$A,$A12,'indusa - High Cost'!$B:$B,$B$28)*10^12</f>
        <v>65700000000000</v>
      </c>
      <c r="E12" s="16">
        <f>SUMIFS('indusa - High Cost'!M:M,'indusa - High Cost'!$A:$A,$A12,'indusa - High Cost'!$B:$B,$B$28)*10^12</f>
        <v>66821000000000</v>
      </c>
      <c r="F12" s="16">
        <f>SUMIFS('indusa - High Cost'!N:N,'indusa - High Cost'!$A:$A,$A12,'indusa - High Cost'!$B:$B,$B$28)*10^12</f>
        <v>67205000000000</v>
      </c>
      <c r="G12" s="16">
        <f>SUMIFS('indusa - High Cost'!O:O,'indusa - High Cost'!$A:$A,$A12,'indusa - High Cost'!$B:$B,$B$28)*10^12</f>
        <v>67616000000000</v>
      </c>
      <c r="H12" s="16">
        <f>SUMIFS('indusa - High Cost'!P:P,'indusa - High Cost'!$A:$A,$A12,'indusa - High Cost'!$B:$B,$B$28)*10^12</f>
        <v>67949000000000</v>
      </c>
      <c r="I12" s="16">
        <f>SUMIFS('indusa - High Cost'!Q:Q,'indusa - High Cost'!$A:$A,$A12,'indusa - High Cost'!$B:$B,$B$28)*10^12</f>
        <v>68135000000000.008</v>
      </c>
      <c r="J12" s="16">
        <f>SUMIFS('indusa - High Cost'!R:R,'indusa - High Cost'!$A:$A,$A12,'indusa - High Cost'!$B:$B,$B$28)*10^12</f>
        <v>67379000000000.008</v>
      </c>
      <c r="K12" s="16">
        <f>SUMIFS('indusa - High Cost'!S:S,'indusa - High Cost'!$A:$A,$A12,'indusa - High Cost'!$B:$B,$B$28)*10^12</f>
        <v>66108999999999.992</v>
      </c>
      <c r="L12" s="16">
        <f>SUMIFS('indusa - High Cost'!T:T,'indusa - High Cost'!$A:$A,$A12,'indusa - High Cost'!$B:$B,$B$28)*10^12</f>
        <v>64682000000000</v>
      </c>
      <c r="M12" s="16">
        <f>SUMIFS('indusa - High Cost'!U:U,'indusa - High Cost'!$A:$A,$A12,'indusa - High Cost'!$B:$B,$B$28)*10^12</f>
        <v>63085000000000</v>
      </c>
      <c r="N12" s="16">
        <f>SUMIFS('indusa - High Cost'!V:V,'indusa - High Cost'!$A:$A,$A12,'indusa - High Cost'!$B:$B,$B$28)*10^12</f>
        <v>61633000000000</v>
      </c>
      <c r="O12" s="16">
        <f>SUMIFS('indusa - High Cost'!W:W,'indusa - High Cost'!$A:$A,$A12,'indusa - High Cost'!$B:$B,$B$28)*10^12</f>
        <v>60883000000000</v>
      </c>
      <c r="P12" s="16">
        <f>SUMIFS('indusa - High Cost'!X:X,'indusa - High Cost'!$A:$A,$A12,'indusa - High Cost'!$B:$B,$B$28)*10^12</f>
        <v>60560000000000</v>
      </c>
      <c r="Q12" s="16">
        <f>SUMIFS('indusa - High Cost'!Y:Y,'indusa - High Cost'!$A:$A,$A12,'indusa - High Cost'!$B:$B,$B$28)*10^12</f>
        <v>60657000000000</v>
      </c>
      <c r="R12" s="16">
        <f>SUMIFS('indusa - High Cost'!Z:Z,'indusa - High Cost'!$A:$A,$A12,'indusa - High Cost'!$B:$B,$B$28)*10^12</f>
        <v>60661000000000</v>
      </c>
      <c r="S12" s="16">
        <f>SUMIFS('indusa - High Cost'!AA:AA,'indusa - High Cost'!$A:$A,$A12,'indusa - High Cost'!$B:$B,$B$28)*10^12</f>
        <v>60512000000000</v>
      </c>
      <c r="T12" s="16">
        <f>SUMIFS('indusa - High Cost'!AB:AB,'indusa - High Cost'!$A:$A,$A12,'indusa - High Cost'!$B:$B,$B$28)*10^12</f>
        <v>60375000000000</v>
      </c>
      <c r="U12" s="16">
        <f>SUMIFS('indusa - High Cost'!AC:AC,'indusa - High Cost'!$A:$A,$A12,'indusa - High Cost'!$B:$B,$B$28)*10^12</f>
        <v>59999000000000</v>
      </c>
      <c r="V12" s="16">
        <f>SUMIFS('indusa - High Cost'!AD:AD,'indusa - High Cost'!$A:$A,$A12,'indusa - High Cost'!$B:$B,$B$28)*10^12</f>
        <v>59976000000000</v>
      </c>
      <c r="W12" s="16">
        <f>SUMIFS('indusa - High Cost'!AE:AE,'indusa - High Cost'!$A:$A,$A12,'indusa - High Cost'!$B:$B,$B$28)*10^12</f>
        <v>60025000000000</v>
      </c>
      <c r="X12" s="16">
        <f>SUMIFS('indusa - High Cost'!AF:AF,'indusa - High Cost'!$A:$A,$A12,'indusa - High Cost'!$B:$B,$B$28)*10^12</f>
        <v>59959000000000</v>
      </c>
      <c r="Y12" s="16">
        <f>SUMIFS('indusa - High Cost'!AG:AG,'indusa - High Cost'!$A:$A,$A12,'indusa - High Cost'!$B:$B,$B$28)*10^12</f>
        <v>60233000000000</v>
      </c>
      <c r="Z12" s="16">
        <f>SUMIFS('indusa - High Cost'!AH:AH,'indusa - High Cost'!$A:$A,$A12,'indusa - High Cost'!$B:$B,$B$28)*10^12</f>
        <v>60405000000000</v>
      </c>
      <c r="AA12" s="16">
        <f>SUMIFS('indusa - High Cost'!AI:AI,'indusa - High Cost'!$A:$A,$A12,'indusa - High Cost'!$B:$B,$B$28)*10^12</f>
        <v>60436000000000</v>
      </c>
      <c r="AB12" s="16">
        <f>SUMIFS('indusa - High Cost'!AJ:AJ,'indusa - High Cost'!$A:$A,$A12,'indusa - High Cost'!$B:$B,$B$28)*10^12</f>
        <v>60371000000000</v>
      </c>
    </row>
    <row r="13" spans="1:31" x14ac:dyDescent="0.25">
      <c r="A13" t="s">
        <v>102</v>
      </c>
      <c r="B13" s="16">
        <f>SUMIFS('indusa - High Cost'!J:J,'indusa - High Cost'!$A:$A,$A13,'indusa - High Cost'!$B:$B,$B$28)*10^12</f>
        <v>107314000000000</v>
      </c>
      <c r="C13" s="16">
        <f>SUMIFS('indusa - High Cost'!K:K,'indusa - High Cost'!$A:$A,$A13,'indusa - High Cost'!$B:$B,$B$28)*10^12</f>
        <v>104643000000000</v>
      </c>
      <c r="D13" s="16">
        <f>SUMIFS('indusa - High Cost'!L:L,'indusa - High Cost'!$A:$A,$A13,'indusa - High Cost'!$B:$B,$B$28)*10^12</f>
        <v>102111000000000</v>
      </c>
      <c r="E13" s="16">
        <f>SUMIFS('indusa - High Cost'!M:M,'indusa - High Cost'!$A:$A,$A13,'indusa - High Cost'!$B:$B,$B$28)*10^12</f>
        <v>100187000000000</v>
      </c>
      <c r="F13" s="16">
        <f>SUMIFS('indusa - High Cost'!N:N,'indusa - High Cost'!$A:$A,$A13,'indusa - High Cost'!$B:$B,$B$28)*10^12</f>
        <v>98670000000000</v>
      </c>
      <c r="G13" s="16">
        <f>SUMIFS('indusa - High Cost'!O:O,'indusa - High Cost'!$A:$A,$A13,'indusa - High Cost'!$B:$B,$B$28)*10^12</f>
        <v>97157000000000</v>
      </c>
      <c r="H13" s="16">
        <f>SUMIFS('indusa - High Cost'!P:P,'indusa - High Cost'!$A:$A,$A13,'indusa - High Cost'!$B:$B,$B$28)*10^12</f>
        <v>95654000000000</v>
      </c>
      <c r="I13" s="16">
        <f>SUMIFS('indusa - High Cost'!Q:Q,'indusa - High Cost'!$A:$A,$A13,'indusa - High Cost'!$B:$B,$B$28)*10^12</f>
        <v>94329000000000</v>
      </c>
      <c r="J13" s="16">
        <f>SUMIFS('indusa - High Cost'!R:R,'indusa - High Cost'!$A:$A,$A13,'indusa - High Cost'!$B:$B,$B$28)*10^12</f>
        <v>93072000000000</v>
      </c>
      <c r="K13" s="16">
        <f>SUMIFS('indusa - High Cost'!S:S,'indusa - High Cost'!$A:$A,$A13,'indusa - High Cost'!$B:$B,$B$28)*10^12</f>
        <v>91834000000000</v>
      </c>
      <c r="L13" s="16">
        <f>SUMIFS('indusa - High Cost'!T:T,'indusa - High Cost'!$A:$A,$A13,'indusa - High Cost'!$B:$B,$B$28)*10^12</f>
        <v>90566000000000</v>
      </c>
      <c r="M13" s="16">
        <f>SUMIFS('indusa - High Cost'!U:U,'indusa - High Cost'!$A:$A,$A13,'indusa - High Cost'!$B:$B,$B$28)*10^12</f>
        <v>89430000000000</v>
      </c>
      <c r="N13" s="16">
        <f>SUMIFS('indusa - High Cost'!V:V,'indusa - High Cost'!$A:$A,$A13,'indusa - High Cost'!$B:$B,$B$28)*10^12</f>
        <v>88405000000000</v>
      </c>
      <c r="O13" s="16">
        <f>SUMIFS('indusa - High Cost'!W:W,'indusa - High Cost'!$A:$A,$A13,'indusa - High Cost'!$B:$B,$B$28)*10^12</f>
        <v>87465000000000</v>
      </c>
      <c r="P13" s="16">
        <f>SUMIFS('indusa - High Cost'!X:X,'indusa - High Cost'!$A:$A,$A13,'indusa - High Cost'!$B:$B,$B$28)*10^12</f>
        <v>86642000000000</v>
      </c>
      <c r="Q13" s="16">
        <f>SUMIFS('indusa - High Cost'!Y:Y,'indusa - High Cost'!$A:$A,$A13,'indusa - High Cost'!$B:$B,$B$28)*10^12</f>
        <v>85924000000000</v>
      </c>
      <c r="R13" s="16">
        <f>SUMIFS('indusa - High Cost'!Z:Z,'indusa - High Cost'!$A:$A,$A13,'indusa - High Cost'!$B:$B,$B$28)*10^12</f>
        <v>85286000000000</v>
      </c>
      <c r="S13" s="16">
        <f>SUMIFS('indusa - High Cost'!AA:AA,'indusa - High Cost'!$A:$A,$A13,'indusa - High Cost'!$B:$B,$B$28)*10^12</f>
        <v>84708000000000</v>
      </c>
      <c r="T13" s="16">
        <f>SUMIFS('indusa - High Cost'!AB:AB,'indusa - High Cost'!$A:$A,$A13,'indusa - High Cost'!$B:$B,$B$28)*10^12</f>
        <v>84103000000000</v>
      </c>
      <c r="U13" s="16">
        <f>SUMIFS('indusa - High Cost'!AC:AC,'indusa - High Cost'!$A:$A,$A13,'indusa - High Cost'!$B:$B,$B$28)*10^12</f>
        <v>83530000000000</v>
      </c>
      <c r="V13" s="16">
        <f>SUMIFS('indusa - High Cost'!AD:AD,'indusa - High Cost'!$A:$A,$A13,'indusa - High Cost'!$B:$B,$B$28)*10^12</f>
        <v>82907000000000</v>
      </c>
      <c r="W13" s="16">
        <f>SUMIFS('indusa - High Cost'!AE:AE,'indusa - High Cost'!$A:$A,$A13,'indusa - High Cost'!$B:$B,$B$28)*10^12</f>
        <v>82266000000000</v>
      </c>
      <c r="X13" s="16">
        <f>SUMIFS('indusa - High Cost'!AF:AF,'indusa - High Cost'!$A:$A,$A13,'indusa - High Cost'!$B:$B,$B$28)*10^12</f>
        <v>81601000000000</v>
      </c>
      <c r="Y13" s="16">
        <f>SUMIFS('indusa - High Cost'!AG:AG,'indusa - High Cost'!$A:$A,$A13,'indusa - High Cost'!$B:$B,$B$28)*10^12</f>
        <v>80995000000000</v>
      </c>
      <c r="Z13" s="16">
        <f>SUMIFS('indusa - High Cost'!AH:AH,'indusa - High Cost'!$A:$A,$A13,'indusa - High Cost'!$B:$B,$B$28)*10^12</f>
        <v>80447000000000</v>
      </c>
      <c r="AA13" s="16">
        <f>SUMIFS('indusa - High Cost'!AI:AI,'indusa - High Cost'!$A:$A,$A13,'indusa - High Cost'!$B:$B,$B$28)*10^12</f>
        <v>79928000000000</v>
      </c>
      <c r="AB13" s="16">
        <f>SUMIFS('indusa - High Cost'!AJ:AJ,'indusa - High Cost'!$A:$A,$A13,'indusa - High Cost'!$B:$B,$B$28)*10^12</f>
        <v>79429000000000</v>
      </c>
    </row>
    <row r="14" spans="1:31" x14ac:dyDescent="0.25">
      <c r="A14" t="s">
        <v>103</v>
      </c>
      <c r="B14" s="16">
        <f>SUMIFS('indusa - High Cost'!J:J,'indusa - High Cost'!$A:$A,$A14,'indusa - High Cost'!$B:$B,$B$28)*10^12</f>
        <v>290793000000000</v>
      </c>
      <c r="C14" s="16">
        <f>SUMIFS('indusa - High Cost'!K:K,'indusa - High Cost'!$A:$A,$A14,'indusa - High Cost'!$B:$B,$B$28)*10^12</f>
        <v>302739000000000.06</v>
      </c>
      <c r="D14" s="16">
        <f>SUMIFS('indusa - High Cost'!L:L,'indusa - High Cost'!$A:$A,$A14,'indusa - High Cost'!$B:$B,$B$28)*10^12</f>
        <v>313889000000000</v>
      </c>
      <c r="E14" s="16">
        <f>SUMIFS('indusa - High Cost'!M:M,'indusa - High Cost'!$A:$A,$A14,'indusa - High Cost'!$B:$B,$B$28)*10^12</f>
        <v>327484000000000.06</v>
      </c>
      <c r="F14" s="16">
        <f>SUMIFS('indusa - High Cost'!N:N,'indusa - High Cost'!$A:$A,$A14,'indusa - High Cost'!$B:$B,$B$28)*10^12</f>
        <v>340902000000000.06</v>
      </c>
      <c r="G14" s="16">
        <f>SUMIFS('indusa - High Cost'!O:O,'indusa - High Cost'!$A:$A,$A14,'indusa - High Cost'!$B:$B,$B$28)*10^12</f>
        <v>345614000000000.06</v>
      </c>
      <c r="H14" s="16">
        <f>SUMIFS('indusa - High Cost'!P:P,'indusa - High Cost'!$A:$A,$A14,'indusa - High Cost'!$B:$B,$B$28)*10^12</f>
        <v>351683000000000</v>
      </c>
      <c r="I14" s="16">
        <f>SUMIFS('indusa - High Cost'!Q:Q,'indusa - High Cost'!$A:$A,$A14,'indusa - High Cost'!$B:$B,$B$28)*10^12</f>
        <v>358473000000000</v>
      </c>
      <c r="J14" s="16">
        <f>SUMIFS('indusa - High Cost'!R:R,'indusa - High Cost'!$A:$A,$A14,'indusa - High Cost'!$B:$B,$B$28)*10^12</f>
        <v>364015000000000</v>
      </c>
      <c r="K14" s="16">
        <f>SUMIFS('indusa - High Cost'!S:S,'indusa - High Cost'!$A:$A,$A14,'indusa - High Cost'!$B:$B,$B$28)*10^12</f>
        <v>367585000000000.06</v>
      </c>
      <c r="L14" s="16">
        <f>SUMIFS('indusa - High Cost'!T:T,'indusa - High Cost'!$A:$A,$A14,'indusa - High Cost'!$B:$B,$B$28)*10^12</f>
        <v>370412000000000</v>
      </c>
      <c r="M14" s="16">
        <f>SUMIFS('indusa - High Cost'!U:U,'indusa - High Cost'!$A:$A,$A14,'indusa - High Cost'!$B:$B,$B$28)*10^12</f>
        <v>373413000000000</v>
      </c>
      <c r="N14" s="16">
        <f>SUMIFS('indusa - High Cost'!V:V,'indusa - High Cost'!$A:$A,$A14,'indusa - High Cost'!$B:$B,$B$28)*10^12</f>
        <v>376768000000000</v>
      </c>
      <c r="O14" s="16">
        <f>SUMIFS('indusa - High Cost'!W:W,'indusa - High Cost'!$A:$A,$A14,'indusa - High Cost'!$B:$B,$B$28)*10^12</f>
        <v>380879000000000</v>
      </c>
      <c r="P14" s="16">
        <f>SUMIFS('indusa - High Cost'!X:X,'indusa - High Cost'!$A:$A,$A14,'indusa - High Cost'!$B:$B,$B$28)*10^12</f>
        <v>385453000000000</v>
      </c>
      <c r="Q14" s="16">
        <f>SUMIFS('indusa - High Cost'!Y:Y,'indusa - High Cost'!$A:$A,$A14,'indusa - High Cost'!$B:$B,$B$28)*10^12</f>
        <v>387353000000000</v>
      </c>
      <c r="R14" s="16">
        <f>SUMIFS('indusa - High Cost'!Z:Z,'indusa - High Cost'!$A:$A,$A14,'indusa - High Cost'!$B:$B,$B$28)*10^12</f>
        <v>386423000000000</v>
      </c>
      <c r="S14" s="16">
        <f>SUMIFS('indusa - High Cost'!AA:AA,'indusa - High Cost'!$A:$A,$A14,'indusa - High Cost'!$B:$B,$B$28)*10^12</f>
        <v>384549000000000</v>
      </c>
      <c r="T14" s="16">
        <f>SUMIFS('indusa - High Cost'!AB:AB,'indusa - High Cost'!$A:$A,$A14,'indusa - High Cost'!$B:$B,$B$28)*10^12</f>
        <v>382151000000000</v>
      </c>
      <c r="U14" s="16">
        <f>SUMIFS('indusa - High Cost'!AC:AC,'indusa - High Cost'!$A:$A,$A14,'indusa - High Cost'!$B:$B,$B$28)*10^12</f>
        <v>378360000000000</v>
      </c>
      <c r="V14" s="16">
        <f>SUMIFS('indusa - High Cost'!AD:AD,'indusa - High Cost'!$A:$A,$A14,'indusa - High Cost'!$B:$B,$B$28)*10^12</f>
        <v>373632000000000</v>
      </c>
      <c r="W14" s="16">
        <f>SUMIFS('indusa - High Cost'!AE:AE,'indusa - High Cost'!$A:$A,$A14,'indusa - High Cost'!$B:$B,$B$28)*10^12</f>
        <v>371031000000000</v>
      </c>
      <c r="X14" s="16">
        <f>SUMIFS('indusa - High Cost'!AF:AF,'indusa - High Cost'!$A:$A,$A14,'indusa - High Cost'!$B:$B,$B$28)*10^12</f>
        <v>369342000000000</v>
      </c>
      <c r="Y14" s="16">
        <f>SUMIFS('indusa - High Cost'!AG:AG,'indusa - High Cost'!$A:$A,$A14,'indusa - High Cost'!$B:$B,$B$28)*10^12</f>
        <v>368111999999999.94</v>
      </c>
      <c r="Z14" s="16">
        <f>SUMIFS('indusa - High Cost'!AH:AH,'indusa - High Cost'!$A:$A,$A14,'indusa - High Cost'!$B:$B,$B$28)*10^12</f>
        <v>367162000000000</v>
      </c>
      <c r="AA14" s="16">
        <f>SUMIFS('indusa - High Cost'!AI:AI,'indusa - High Cost'!$A:$A,$A14,'indusa - High Cost'!$B:$B,$B$28)*10^12</f>
        <v>365568000000000</v>
      </c>
      <c r="AB14" s="16">
        <f>SUMIFS('indusa - High Cost'!AJ:AJ,'indusa - High Cost'!$A:$A,$A14,'indusa - High Cost'!$B:$B,$B$28)*10^12</f>
        <v>361962999999999.94</v>
      </c>
    </row>
    <row r="15" spans="1:31" x14ac:dyDescent="0.25">
      <c r="A15" t="s">
        <v>104</v>
      </c>
      <c r="B15" s="193">
        <f>SUMIFS('indusa - High Cost'!J:J,'indusa - High Cost'!$A:$A,$A15,'indusa - High Cost'!$B:$B,$B$28)*10^12-'Energy vs Feedstock Calcs'!F40+SUMIFS('indusa - High Cost'!J:J,'indusa - High Cost'!$A:$A,"Primary Metals",'indusa - High Cost'!$B:$B,$B$28)*10^12*'Foundries Split'!$C18</f>
        <v>447040117481907.06</v>
      </c>
      <c r="C15" s="193">
        <f>SUMIFS('indusa - High Cost'!K:K,'indusa - High Cost'!$A:$A,$A15,'indusa - High Cost'!$B:$B,$B$28)*10^12-'Energy vs Feedstock Calcs'!G40+SUMIFS('indusa - High Cost'!K:K,'indusa - High Cost'!$A:$A,"Primary Metals",'indusa - High Cost'!$B:$B,$B$28)*10^12*'Foundries Split'!$C18</f>
        <v>457834680459111.06</v>
      </c>
      <c r="D15" s="193">
        <f>SUMIFS('indusa - High Cost'!L:L,'indusa - High Cost'!$A:$A,$A15,'indusa - High Cost'!$B:$B,$B$28)*10^12-'Energy vs Feedstock Calcs'!H40+SUMIFS('indusa - High Cost'!L:L,'indusa - High Cost'!$A:$A,"Primary Metals",'indusa - High Cost'!$B:$B,$B$28)*10^12*'Foundries Split'!$C18</f>
        <v>477106580493991.56</v>
      </c>
      <c r="E15" s="193">
        <f>SUMIFS('indusa - High Cost'!M:M,'indusa - High Cost'!$A:$A,$A15,'indusa - High Cost'!$B:$B,$B$28)*10^12-'Energy vs Feedstock Calcs'!I40+SUMIFS('indusa - High Cost'!M:M,'indusa - High Cost'!$A:$A,"Primary Metals",'indusa - High Cost'!$B:$B,$B$28)*10^12*'Foundries Split'!$C18</f>
        <v>480032345283329.44</v>
      </c>
      <c r="F15" s="193">
        <f>SUMIFS('indusa - High Cost'!N:N,'indusa - High Cost'!$A:$A,$A15,'indusa - High Cost'!$B:$B,$B$28)*10^12-'Energy vs Feedstock Calcs'!J40+SUMIFS('indusa - High Cost'!N:N,'indusa - High Cost'!$A:$A,"Primary Metals",'indusa - High Cost'!$B:$B,$B$28)*10^12*'Foundries Split'!$C18</f>
        <v>476429880594448.13</v>
      </c>
      <c r="G15" s="193">
        <f>SUMIFS('indusa - High Cost'!O:O,'indusa - High Cost'!$A:$A,$A15,'indusa - High Cost'!$B:$B,$B$28)*10^12-'Energy vs Feedstock Calcs'!K40+SUMIFS('indusa - High Cost'!O:O,'indusa - High Cost'!$A:$A,"Primary Metals",'indusa - High Cost'!$B:$B,$B$28)*10^12*'Foundries Split'!$C18</f>
        <v>474868675972119.06</v>
      </c>
      <c r="H15" s="193">
        <f>SUMIFS('indusa - High Cost'!P:P,'indusa - High Cost'!$A:$A,$A15,'indusa - High Cost'!$B:$B,$B$28)*10^12-'Energy vs Feedstock Calcs'!L40+SUMIFS('indusa - High Cost'!P:P,'indusa - High Cost'!$A:$A,"Primary Metals",'indusa - High Cost'!$B:$B,$B$28)*10^12*'Foundries Split'!$C18</f>
        <v>479393523678701.38</v>
      </c>
      <c r="I15" s="193">
        <f>SUMIFS('indusa - High Cost'!Q:Q,'indusa - High Cost'!$A:$A,$A15,'indusa - High Cost'!$B:$B,$B$28)*10^12-'Energy vs Feedstock Calcs'!M40+SUMIFS('indusa - High Cost'!Q:Q,'indusa - High Cost'!$A:$A,"Primary Metals",'indusa - High Cost'!$B:$B,$B$28)*10^12*'Foundries Split'!$C18</f>
        <v>486031206754321.19</v>
      </c>
      <c r="J15" s="193">
        <f>SUMIFS('indusa - High Cost'!R:R,'indusa - High Cost'!$A:$A,$A15,'indusa - High Cost'!$B:$B,$B$28)*10^12-'Energy vs Feedstock Calcs'!N40+SUMIFS('indusa - High Cost'!R:R,'indusa - High Cost'!$A:$A,"Primary Metals",'indusa - High Cost'!$B:$B,$B$28)*10^12*'Foundries Split'!$C18</f>
        <v>492638097041580.5</v>
      </c>
      <c r="K15" s="193">
        <f>SUMIFS('indusa - High Cost'!S:S,'indusa - High Cost'!$A:$A,$A15,'indusa - High Cost'!$B:$B,$B$28)*10^12-'Energy vs Feedstock Calcs'!O40+SUMIFS('indusa - High Cost'!S:S,'indusa - High Cost'!$A:$A,"Primary Metals",'indusa - High Cost'!$B:$B,$B$28)*10^12*'Foundries Split'!$C18</f>
        <v>491458022499049.88</v>
      </c>
      <c r="L15" s="193">
        <f>SUMIFS('indusa - High Cost'!T:T,'indusa - High Cost'!$A:$A,$A15,'indusa - High Cost'!$B:$B,$B$28)*10^12-'Energy vs Feedstock Calcs'!P40+SUMIFS('indusa - High Cost'!T:T,'indusa - High Cost'!$A:$A,"Primary Metals",'indusa - High Cost'!$B:$B,$B$28)*10^12*'Foundries Split'!$C18</f>
        <v>495663025099703.38</v>
      </c>
      <c r="M15" s="193">
        <f>SUMIFS('indusa - High Cost'!U:U,'indusa - High Cost'!$A:$A,$A15,'indusa - High Cost'!$B:$B,$B$28)*10^12-'Energy vs Feedstock Calcs'!Q40+SUMIFS('indusa - High Cost'!U:U,'indusa - High Cost'!$A:$A,"Primary Metals",'indusa - High Cost'!$B:$B,$B$28)*10^12*'Foundries Split'!$C18</f>
        <v>498997267055034.31</v>
      </c>
      <c r="N15" s="193">
        <f>SUMIFS('indusa - High Cost'!V:V,'indusa - High Cost'!$A:$A,$A15,'indusa - High Cost'!$B:$B,$B$28)*10^12-'Energy vs Feedstock Calcs'!R40+SUMIFS('indusa - High Cost'!V:V,'indusa - High Cost'!$A:$A,"Primary Metals",'indusa - High Cost'!$B:$B,$B$28)*10^12*'Foundries Split'!$C18</f>
        <v>501101990057487.63</v>
      </c>
      <c r="O15" s="193">
        <f>SUMIFS('indusa - High Cost'!W:W,'indusa - High Cost'!$A:$A,$A15,'indusa - High Cost'!$B:$B,$B$28)*10^12-'Energy vs Feedstock Calcs'!S40+SUMIFS('indusa - High Cost'!W:W,'indusa - High Cost'!$A:$A,"Primary Metals",'indusa - High Cost'!$B:$B,$B$28)*10^12*'Foundries Split'!$C18</f>
        <v>507566021902230.94</v>
      </c>
      <c r="P15" s="193">
        <f>SUMIFS('indusa - High Cost'!X:X,'indusa - High Cost'!$A:$A,$A15,'indusa - High Cost'!$B:$B,$B$28)*10^12-'Energy vs Feedstock Calcs'!T40+SUMIFS('indusa - High Cost'!X:X,'indusa - High Cost'!$A:$A,"Primary Metals",'indusa - High Cost'!$B:$B,$B$28)*10^12*'Foundries Split'!$C18</f>
        <v>512576081787614.56</v>
      </c>
      <c r="Q15" s="193">
        <f>SUMIFS('indusa - High Cost'!Y:Y,'indusa - High Cost'!$A:$A,$A15,'indusa - High Cost'!$B:$B,$B$28)*10^12-'Energy vs Feedstock Calcs'!U40+SUMIFS('indusa - High Cost'!Y:Y,'indusa - High Cost'!$A:$A,"Primary Metals",'indusa - High Cost'!$B:$B,$B$28)*10^12*'Foundries Split'!$C18</f>
        <v>517566831264659.88</v>
      </c>
      <c r="R15" s="193">
        <f>SUMIFS('indusa - High Cost'!Z:Z,'indusa - High Cost'!$A:$A,$A15,'indusa - High Cost'!$B:$B,$B$28)*10^12-'Energy vs Feedstock Calcs'!V40+SUMIFS('indusa - High Cost'!Z:Z,'indusa - High Cost'!$A:$A,"Primary Metals",'indusa - High Cost'!$B:$B,$B$28)*10^12*'Foundries Split'!$C18</f>
        <v>526618486767239.06</v>
      </c>
      <c r="S15" s="193">
        <f>SUMIFS('indusa - High Cost'!AA:AA,'indusa - High Cost'!$A:$A,$A15,'indusa - High Cost'!$B:$B,$B$28)*10^12-'Energy vs Feedstock Calcs'!W40+SUMIFS('indusa - High Cost'!AA:AA,'indusa - High Cost'!$A:$A,"Primary Metals",'indusa - High Cost'!$B:$B,$B$28)*10^12*'Foundries Split'!$C18</f>
        <v>532364055144638.44</v>
      </c>
      <c r="T15" s="193">
        <f>SUMIFS('indusa - High Cost'!AB:AB,'indusa - High Cost'!$A:$A,$A15,'indusa - High Cost'!$B:$B,$B$28)*10^12-'Energy vs Feedstock Calcs'!X40+SUMIFS('indusa - High Cost'!AB:AB,'indusa - High Cost'!$A:$A,"Primary Metals",'indusa - High Cost'!$B:$B,$B$28)*10^12*'Foundries Split'!$C18</f>
        <v>536478388363416.19</v>
      </c>
      <c r="U15" s="193">
        <f>SUMIFS('indusa - High Cost'!AC:AC,'indusa - High Cost'!$A:$A,$A15,'indusa - High Cost'!$B:$B,$B$28)*10^12-'Energy vs Feedstock Calcs'!Y40+SUMIFS('indusa - High Cost'!AC:AC,'indusa - High Cost'!$A:$A,"Primary Metals",'indusa - High Cost'!$B:$B,$B$28)*10^12*'Foundries Split'!$C18</f>
        <v>543929435263544.56</v>
      </c>
      <c r="V15" s="193">
        <f>SUMIFS('indusa - High Cost'!AD:AD,'indusa - High Cost'!$A:$A,$A15,'indusa - High Cost'!$B:$B,$B$28)*10^12-'Energy vs Feedstock Calcs'!Z40+SUMIFS('indusa - High Cost'!AD:AD,'indusa - High Cost'!$A:$A,"Primary Metals",'indusa - High Cost'!$B:$B,$B$28)*10^12*'Foundries Split'!$C18</f>
        <v>549573871574096.81</v>
      </c>
      <c r="W15" s="193">
        <f>SUMIFS('indusa - High Cost'!AE:AE,'indusa - High Cost'!$A:$A,$A15,'indusa - High Cost'!$B:$B,$B$28)*10^12-'Energy vs Feedstock Calcs'!AA40+SUMIFS('indusa - High Cost'!AE:AE,'indusa - High Cost'!$A:$A,"Primary Metals",'indusa - High Cost'!$B:$B,$B$28)*10^12*'Foundries Split'!$C18</f>
        <v>552924557314980.13</v>
      </c>
      <c r="X15" s="193">
        <f>SUMIFS('indusa - High Cost'!AF:AF,'indusa - High Cost'!$A:$A,$A15,'indusa - High Cost'!$B:$B,$B$28)*10^12-'Energy vs Feedstock Calcs'!AB40+SUMIFS('indusa - High Cost'!AF:AF,'indusa - High Cost'!$A:$A,"Primary Metals",'indusa - High Cost'!$B:$B,$B$28)*10^12*'Foundries Split'!$C18</f>
        <v>554923527048701.63</v>
      </c>
      <c r="Y15" s="193">
        <f>SUMIFS('indusa - High Cost'!AG:AG,'indusa - High Cost'!$A:$A,$A15,'indusa - High Cost'!$B:$B,$B$28)*10^12-'Energy vs Feedstock Calcs'!AC40+SUMIFS('indusa - High Cost'!AG:AG,'indusa - High Cost'!$A:$A,"Primary Metals",'indusa - High Cost'!$B:$B,$B$28)*10^12*'Foundries Split'!$C18</f>
        <v>559602444138048.75</v>
      </c>
      <c r="Z15" s="193">
        <f>SUMIFS('indusa - High Cost'!AH:AH,'indusa - High Cost'!$A:$A,$A15,'indusa - High Cost'!$B:$B,$B$28)*10^12-'Energy vs Feedstock Calcs'!AD40+SUMIFS('indusa - High Cost'!AH:AH,'indusa - High Cost'!$A:$A,"Primary Metals",'indusa - High Cost'!$B:$B,$B$28)*10^12*'Foundries Split'!$C18</f>
        <v>561338162559928</v>
      </c>
      <c r="AA15" s="193">
        <f>SUMIFS('indusa - High Cost'!AI:AI,'indusa - High Cost'!$A:$A,$A15,'indusa - High Cost'!$B:$B,$B$28)*10^12-'Energy vs Feedstock Calcs'!AE40+SUMIFS('indusa - High Cost'!AI:AI,'indusa - High Cost'!$A:$A,"Primary Metals",'indusa - High Cost'!$B:$B,$B$28)*10^12*'Foundries Split'!$C18</f>
        <v>561796449808948</v>
      </c>
      <c r="AB15" s="193">
        <f>SUMIFS('indusa - High Cost'!AJ:AJ,'indusa - High Cost'!$A:$A,$A15,'indusa - High Cost'!$B:$B,$B$28)*10^12-'Energy vs Feedstock Calcs'!AF40+SUMIFS('indusa - High Cost'!AJ:AJ,'indusa - High Cost'!$A:$A,"Primary Metals",'indusa - High Cost'!$B:$B,$B$28)*10^12*'Foundries Split'!$C18</f>
        <v>562318797849349.31</v>
      </c>
      <c r="AC15" s="16"/>
    </row>
    <row r="16" spans="1:31" x14ac:dyDescent="0.25">
      <c r="A16" t="s">
        <v>105</v>
      </c>
      <c r="B16" s="193">
        <f>SUMIFS('indusa - High Cost'!J:J,'indusa - High Cost'!$A:$A,$A16,'indusa - High Cost'!$B:$B,$B$28)*10^12+SUMIFS('indusa - High Cost'!J:J,'indusa - High Cost'!$A:$A,"Primary Metals",'indusa - High Cost'!$B:$B,$B$28)*10^12*'Foundries Split'!$C19</f>
        <v>157188226160569.88</v>
      </c>
      <c r="C16" s="193">
        <f>SUMIFS('indusa - High Cost'!K:K,'indusa - High Cost'!$A:$A,$A16,'indusa - High Cost'!$B:$B,$B$28)*10^12+SUMIFS('indusa - High Cost'!K:K,'indusa - High Cost'!$A:$A,"Primary Metals",'indusa - High Cost'!$B:$B,$B$28)*10^12*'Foundries Split'!$C19</f>
        <v>155861162703465.38</v>
      </c>
      <c r="D16" s="193">
        <f>SUMIFS('indusa - High Cost'!L:L,'indusa - High Cost'!$A:$A,$A16,'indusa - High Cost'!$B:$B,$B$28)*10^12+SUMIFS('indusa - High Cost'!L:L,'indusa - High Cost'!$A:$A,"Primary Metals",'indusa - High Cost'!$B:$B,$B$28)*10^12*'Foundries Split'!$C19</f>
        <v>157020079493444.38</v>
      </c>
      <c r="E16" s="193">
        <f>SUMIFS('indusa - High Cost'!M:M,'indusa - High Cost'!$A:$A,$A16,'indusa - High Cost'!$B:$B,$B$28)*10^12+SUMIFS('indusa - High Cost'!M:M,'indusa - High Cost'!$A:$A,"Primary Metals",'indusa - High Cost'!$B:$B,$B$28)*10^12*'Foundries Split'!$C19</f>
        <v>159186668329949.41</v>
      </c>
      <c r="F16" s="193">
        <f>SUMIFS('indusa - High Cost'!N:N,'indusa - High Cost'!$A:$A,$A16,'indusa - High Cost'!$B:$B,$B$28)*10^12+SUMIFS('indusa - High Cost'!N:N,'indusa - High Cost'!$A:$A,"Primary Metals",'indusa - High Cost'!$B:$B,$B$28)*10^12*'Foundries Split'!$C19</f>
        <v>161237291682439.19</v>
      </c>
      <c r="G16" s="193">
        <f>SUMIFS('indusa - High Cost'!O:O,'indusa - High Cost'!$A:$A,$A16,'indusa - High Cost'!$B:$B,$B$28)*10^12+SUMIFS('indusa - High Cost'!O:O,'indusa - High Cost'!$A:$A,"Primary Metals",'indusa - High Cost'!$B:$B,$B$28)*10^12*'Foundries Split'!$C19</f>
        <v>163346898998589.06</v>
      </c>
      <c r="H16" s="193">
        <f>SUMIFS('indusa - High Cost'!P:P,'indusa - High Cost'!$A:$A,$A16,'indusa - High Cost'!$B:$B,$B$28)*10^12+SUMIFS('indusa - High Cost'!P:P,'indusa - High Cost'!$A:$A,"Primary Metals",'indusa - High Cost'!$B:$B,$B$28)*10^12*'Foundries Split'!$C19</f>
        <v>165419746756598.63</v>
      </c>
      <c r="I16" s="193">
        <f>SUMIFS('indusa - High Cost'!Q:Q,'indusa - High Cost'!$A:$A,$A16,'indusa - High Cost'!$B:$B,$B$28)*10^12+SUMIFS('indusa - High Cost'!Q:Q,'indusa - High Cost'!$A:$A,"Primary Metals",'indusa - High Cost'!$B:$B,$B$28)*10^12*'Foundries Split'!$C19</f>
        <v>167538929901235.41</v>
      </c>
      <c r="J16" s="193">
        <f>SUMIFS('indusa - High Cost'!R:R,'indusa - High Cost'!$A:$A,$A16,'indusa - High Cost'!$B:$B,$B$28)*10^12+SUMIFS('indusa - High Cost'!R:R,'indusa - High Cost'!$A:$A,"Primary Metals",'indusa - High Cost'!$B:$B,$B$28)*10^12*'Foundries Split'!$C19</f>
        <v>169855783819126.59</v>
      </c>
      <c r="K16" s="193">
        <f>SUMIFS('indusa - High Cost'!S:S,'indusa - High Cost'!$A:$A,$A16,'indusa - High Cost'!$B:$B,$B$28)*10^12+SUMIFS('indusa - High Cost'!S:S,'indusa - High Cost'!$A:$A,"Primary Metals",'indusa - High Cost'!$B:$B,$B$28)*10^12*'Foundries Split'!$C19</f>
        <v>171986431811142.84</v>
      </c>
      <c r="L16" s="193">
        <f>SUMIFS('indusa - High Cost'!T:T,'indusa - High Cost'!$A:$A,$A16,'indusa - High Cost'!$B:$B,$B$28)*10^12+SUMIFS('indusa - High Cost'!T:T,'indusa - High Cost'!$A:$A,"Primary Metals",'indusa - High Cost'!$B:$B,$B$28)*10^12*'Foundries Split'!$C19</f>
        <v>173964100141092.25</v>
      </c>
      <c r="M16" s="193">
        <f>SUMIFS('indusa - High Cost'!U:U,'indusa - High Cost'!$A:$A,$A16,'indusa - High Cost'!$B:$B,$B$28)*10^12+SUMIFS('indusa - High Cost'!U:U,'indusa - High Cost'!$A:$A,"Primary Metals",'indusa - High Cost'!$B:$B,$B$28)*10^12*'Foundries Split'!$C19</f>
        <v>176165724078598.72</v>
      </c>
      <c r="N16" s="193">
        <f>SUMIFS('indusa - High Cost'!V:V,'indusa - High Cost'!$A:$A,$A16,'indusa - High Cost'!$B:$B,$B$28)*10^12+SUMIFS('indusa - High Cost'!V:V,'indusa - High Cost'!$A:$A,"Primary Metals",'indusa - High Cost'!$B:$B,$B$28)*10^12*'Foundries Split'!$C19</f>
        <v>178272281427440.72</v>
      </c>
      <c r="O16" s="193">
        <f>SUMIFS('indusa - High Cost'!W:W,'indusa - High Cost'!$A:$A,$A16,'indusa - High Cost'!$B:$B,$B$28)*10^12+SUMIFS('indusa - High Cost'!W:W,'indusa - High Cost'!$A:$A,"Primary Metals",'indusa - High Cost'!$B:$B,$B$28)*10^12*'Foundries Split'!$C19</f>
        <v>180406481193434.06</v>
      </c>
      <c r="P16" s="193">
        <f>SUMIFS('indusa - High Cost'!X:X,'indusa - High Cost'!$A:$A,$A16,'indusa - High Cost'!$B:$B,$B$28)*10^12+SUMIFS('indusa - High Cost'!X:X,'indusa - High Cost'!$A:$A,"Primary Metals",'indusa - High Cost'!$B:$B,$B$28)*10^12*'Foundries Split'!$C19</f>
        <v>182664214253759.59</v>
      </c>
      <c r="Q16" s="193">
        <f>SUMIFS('indusa - High Cost'!Y:Y,'indusa - High Cost'!$A:$A,$A16,'indusa - High Cost'!$B:$B,$B$28)*10^12+SUMIFS('indusa - High Cost'!Y:Y,'indusa - High Cost'!$A:$A,"Primary Metals",'indusa - High Cost'!$B:$B,$B$28)*10^12*'Foundries Split'!$C19</f>
        <v>184820648301730.94</v>
      </c>
      <c r="R16" s="193">
        <f>SUMIFS('indusa - High Cost'!Z:Z,'indusa - High Cost'!$A:$A,$A16,'indusa - High Cost'!$B:$B,$B$28)*10^12+SUMIFS('indusa - High Cost'!Z:Z,'indusa - High Cost'!$A:$A,"Primary Metals",'indusa - High Cost'!$B:$B,$B$28)*10^12*'Foundries Split'!$C19</f>
        <v>187116615644034.56</v>
      </c>
      <c r="S16" s="193">
        <f>SUMIFS('indusa - High Cost'!AA:AA,'indusa - High Cost'!$A:$A,$A16,'indusa - High Cost'!$B:$B,$B$28)*10^12+SUMIFS('indusa - High Cost'!AA:AA,'indusa - High Cost'!$A:$A,"Primary Metals",'indusa - High Cost'!$B:$B,$B$28)*10^12*'Foundries Split'!$C19</f>
        <v>189406597164389.69</v>
      </c>
      <c r="T16" s="193">
        <f>SUMIFS('indusa - High Cost'!AB:AB,'indusa - High Cost'!$A:$A,$A16,'indusa - High Cost'!$B:$B,$B$28)*10^12+SUMIFS('indusa - High Cost'!AB:AB,'indusa - High Cost'!$A:$A,"Primary Metals",'indusa - High Cost'!$B:$B,$B$28)*10^12*'Foundries Split'!$C19</f>
        <v>191546643415120.97</v>
      </c>
      <c r="U16" s="193">
        <f>SUMIFS('indusa - High Cost'!AC:AC,'indusa - High Cost'!$A:$A,$A16,'indusa - High Cost'!$B:$B,$B$28)*10^12+SUMIFS('indusa - High Cost'!AC:AC,'indusa - High Cost'!$A:$A,"Primary Metals",'indusa - High Cost'!$B:$B,$B$28)*10^12*'Foundries Split'!$C19</f>
        <v>193506025052479.44</v>
      </c>
      <c r="V16" s="193">
        <f>SUMIFS('indusa - High Cost'!AD:AD,'indusa - High Cost'!$A:$A,$A16,'indusa - High Cost'!$B:$B,$B$28)*10^12+SUMIFS('indusa - High Cost'!AD:AD,'indusa - High Cost'!$A:$A,"Primary Metals",'indusa - High Cost'!$B:$B,$B$28)*10^12*'Foundries Split'!$C19</f>
        <v>195273895591727.19</v>
      </c>
      <c r="W16" s="193">
        <f>SUMIFS('indusa - High Cost'!AE:AE,'indusa - High Cost'!$A:$A,$A16,'indusa - High Cost'!$B:$B,$B$28)*10^12+SUMIFS('indusa - High Cost'!AE:AE,'indusa - High Cost'!$A:$A,"Primary Metals",'indusa - High Cost'!$B:$B,$B$28)*10^12*'Foundries Split'!$C19</f>
        <v>196816956020510</v>
      </c>
      <c r="X16" s="193">
        <f>SUMIFS('indusa - High Cost'!AF:AF,'indusa - High Cost'!$A:$A,$A16,'indusa - High Cost'!$B:$B,$B$28)*10^12+SUMIFS('indusa - High Cost'!AF:AF,'indusa - High Cost'!$A:$A,"Primary Metals",'indusa - High Cost'!$B:$B,$B$28)*10^12*'Foundries Split'!$C19</f>
        <v>198067220516879.44</v>
      </c>
      <c r="Y16" s="193">
        <f>SUMIFS('indusa - High Cost'!AG:AG,'indusa - High Cost'!$A:$A,$A16,'indusa - High Cost'!$B:$B,$B$28)*10^12+SUMIFS('indusa - High Cost'!AG:AG,'indusa - High Cost'!$A:$A,"Primary Metals",'indusa - High Cost'!$B:$B,$B$28)*10^12*'Foundries Split'!$C19</f>
        <v>199220806221824.56</v>
      </c>
      <c r="Z16" s="193">
        <f>SUMIFS('indusa - High Cost'!AH:AH,'indusa - High Cost'!$A:$A,$A16,'indusa - High Cost'!$B:$B,$B$28)*10^12+SUMIFS('indusa - High Cost'!AH:AH,'indusa - High Cost'!$A:$A,"Primary Metals",'indusa - High Cost'!$B:$B,$B$28)*10^12*'Foundries Split'!$C19</f>
        <v>200228785883891.38</v>
      </c>
      <c r="AA16" s="193">
        <f>SUMIFS('indusa - High Cost'!AI:AI,'indusa - High Cost'!$A:$A,$A16,'indusa - High Cost'!$B:$B,$B$28)*10^12+SUMIFS('indusa - High Cost'!AI:AI,'indusa - High Cost'!$A:$A,"Primary Metals",'indusa - High Cost'!$B:$B,$B$28)*10^12*'Foundries Split'!$C19</f>
        <v>201094684779242.22</v>
      </c>
      <c r="AB16" s="193">
        <f>SUMIFS('indusa - High Cost'!AJ:AJ,'indusa - High Cost'!$A:$A,$A16,'indusa - High Cost'!$B:$B,$B$28)*10^12+SUMIFS('indusa - High Cost'!AJ:AJ,'indusa - High Cost'!$A:$A,"Primary Metals",'indusa - High Cost'!$B:$B,$B$28)*10^12*'Foundries Split'!$C19</f>
        <v>201815181699301.44</v>
      </c>
    </row>
    <row r="17" spans="1:34" x14ac:dyDescent="0.25">
      <c r="A17" t="s">
        <v>106</v>
      </c>
      <c r="B17" s="16">
        <f>SUMIFS('indusa - High Cost'!J:J,'indusa - High Cost'!$A:$A,$A17,'indusa - High Cost'!$B:$B,$B$28)*10^12</f>
        <v>83064000000000</v>
      </c>
      <c r="C17" s="16">
        <f>SUMIFS('indusa - High Cost'!K:K,'indusa - High Cost'!$A:$A,$A17,'indusa - High Cost'!$B:$B,$B$28)*10^12</f>
        <v>84096000000000</v>
      </c>
      <c r="D17" s="16">
        <f>SUMIFS('indusa - High Cost'!L:L,'indusa - High Cost'!$A:$A,$A17,'indusa - High Cost'!$B:$B,$B$28)*10^12</f>
        <v>87230000000000</v>
      </c>
      <c r="E17" s="16">
        <f>SUMIFS('indusa - High Cost'!M:M,'indusa - High Cost'!$A:$A,$A17,'indusa - High Cost'!$B:$B,$B$28)*10^12</f>
        <v>89213000000000</v>
      </c>
      <c r="F17" s="16">
        <f>SUMIFS('indusa - High Cost'!N:N,'indusa - High Cost'!$A:$A,$A17,'indusa - High Cost'!$B:$B,$B$28)*10^12</f>
        <v>89331000000000</v>
      </c>
      <c r="G17" s="16">
        <f>SUMIFS('indusa - High Cost'!O:O,'indusa - High Cost'!$A:$A,$A17,'indusa - High Cost'!$B:$B,$B$28)*10^12</f>
        <v>89413000000000</v>
      </c>
      <c r="H17" s="16">
        <f>SUMIFS('indusa - High Cost'!P:P,'indusa - High Cost'!$A:$A,$A17,'indusa - High Cost'!$B:$B,$B$28)*10^12</f>
        <v>89887000000000</v>
      </c>
      <c r="I17" s="16">
        <f>SUMIFS('indusa - High Cost'!Q:Q,'indusa - High Cost'!$A:$A,$A17,'indusa - High Cost'!$B:$B,$B$28)*10^12</f>
        <v>90712000000000</v>
      </c>
      <c r="J17" s="16">
        <f>SUMIFS('indusa - High Cost'!R:R,'indusa - High Cost'!$A:$A,$A17,'indusa - High Cost'!$B:$B,$B$28)*10^12</f>
        <v>91107000000000</v>
      </c>
      <c r="K17" s="16">
        <f>SUMIFS('indusa - High Cost'!S:S,'indusa - High Cost'!$A:$A,$A17,'indusa - High Cost'!$B:$B,$B$28)*10^12</f>
        <v>90647000000000</v>
      </c>
      <c r="L17" s="16">
        <f>SUMIFS('indusa - High Cost'!T:T,'indusa - High Cost'!$A:$A,$A17,'indusa - High Cost'!$B:$B,$B$28)*10^12</f>
        <v>90701000000000</v>
      </c>
      <c r="M17" s="16">
        <f>SUMIFS('indusa - High Cost'!U:U,'indusa - High Cost'!$A:$A,$A17,'indusa - High Cost'!$B:$B,$B$28)*10^12</f>
        <v>90329000000000</v>
      </c>
      <c r="N17" s="16">
        <f>SUMIFS('indusa - High Cost'!V:V,'indusa - High Cost'!$A:$A,$A17,'indusa - High Cost'!$B:$B,$B$28)*10^12</f>
        <v>90266000000000</v>
      </c>
      <c r="O17" s="16">
        <f>SUMIFS('indusa - High Cost'!W:W,'indusa - High Cost'!$A:$A,$A17,'indusa - High Cost'!$B:$B,$B$28)*10^12</f>
        <v>90736000000000</v>
      </c>
      <c r="P17" s="16">
        <f>SUMIFS('indusa - High Cost'!X:X,'indusa - High Cost'!$A:$A,$A17,'indusa - High Cost'!$B:$B,$B$28)*10^12</f>
        <v>91157000000000</v>
      </c>
      <c r="Q17" s="16">
        <f>SUMIFS('indusa - High Cost'!Y:Y,'indusa - High Cost'!$A:$A,$A17,'indusa - High Cost'!$B:$B,$B$28)*10^12</f>
        <v>91714000000000</v>
      </c>
      <c r="R17" s="16">
        <f>SUMIFS('indusa - High Cost'!Z:Z,'indusa - High Cost'!$A:$A,$A17,'indusa - High Cost'!$B:$B,$B$28)*10^12</f>
        <v>92376000000000</v>
      </c>
      <c r="S17" s="16">
        <f>SUMIFS('indusa - High Cost'!AA:AA,'indusa - High Cost'!$A:$A,$A17,'indusa - High Cost'!$B:$B,$B$28)*10^12</f>
        <v>92710000000000</v>
      </c>
      <c r="T17" s="16">
        <f>SUMIFS('indusa - High Cost'!AB:AB,'indusa - High Cost'!$A:$A,$A17,'indusa - High Cost'!$B:$B,$B$28)*10^12</f>
        <v>92993000000000</v>
      </c>
      <c r="U17" s="16">
        <f>SUMIFS('indusa - High Cost'!AC:AC,'indusa - High Cost'!$A:$A,$A17,'indusa - High Cost'!$B:$B,$B$28)*10^12</f>
        <v>92934000000000</v>
      </c>
      <c r="V17" s="16">
        <f>SUMIFS('indusa - High Cost'!AD:AD,'indusa - High Cost'!$A:$A,$A17,'indusa - High Cost'!$B:$B,$B$28)*10^12</f>
        <v>93254000000000</v>
      </c>
      <c r="W17" s="16">
        <f>SUMIFS('indusa - High Cost'!AE:AE,'indusa - High Cost'!$A:$A,$A17,'indusa - High Cost'!$B:$B,$B$28)*10^12</f>
        <v>93249000000000</v>
      </c>
      <c r="X17" s="16">
        <f>SUMIFS('indusa - High Cost'!AF:AF,'indusa - High Cost'!$A:$A,$A17,'indusa - High Cost'!$B:$B,$B$28)*10^12</f>
        <v>93337000000000</v>
      </c>
      <c r="Y17" s="16">
        <f>SUMIFS('indusa - High Cost'!AG:AG,'indusa - High Cost'!$A:$A,$A17,'indusa - High Cost'!$B:$B,$B$28)*10^12</f>
        <v>93505000000000</v>
      </c>
      <c r="Z17" s="16">
        <f>SUMIFS('indusa - High Cost'!AH:AH,'indusa - High Cost'!$A:$A,$A17,'indusa - High Cost'!$B:$B,$B$28)*10^12</f>
        <v>93561000000000</v>
      </c>
      <c r="AA17" s="16">
        <f>SUMIFS('indusa - High Cost'!AI:AI,'indusa - High Cost'!$A:$A,$A17,'indusa - High Cost'!$B:$B,$B$28)*10^12</f>
        <v>93674000000000</v>
      </c>
      <c r="AB17" s="16">
        <f>SUMIFS('indusa - High Cost'!AJ:AJ,'indusa - High Cost'!$A:$A,$A17,'indusa - High Cost'!$B:$B,$B$28)*10^12</f>
        <v>93253000000000</v>
      </c>
    </row>
    <row r="18" spans="1:34" x14ac:dyDescent="0.25">
      <c r="A18" t="s">
        <v>107</v>
      </c>
      <c r="B18" s="16">
        <f>SUMIFS('indusa - High Cost'!J:J,'indusa - High Cost'!$A:$A,$A18,'indusa - High Cost'!$B:$B,$B$28)*10^12</f>
        <v>15964000000000</v>
      </c>
      <c r="C18" s="16">
        <f>SUMIFS('indusa - High Cost'!K:K,'indusa - High Cost'!$A:$A,$A18,'indusa - High Cost'!$B:$B,$B$28)*10^12</f>
        <v>15468000000000</v>
      </c>
      <c r="D18" s="16">
        <f>SUMIFS('indusa - High Cost'!L:L,'indusa - High Cost'!$A:$A,$A18,'indusa - High Cost'!$B:$B,$B$28)*10^12</f>
        <v>15417000000000</v>
      </c>
      <c r="E18" s="16">
        <f>SUMIFS('indusa - High Cost'!M:M,'indusa - High Cost'!$A:$A,$A18,'indusa - High Cost'!$B:$B,$B$28)*10^12</f>
        <v>15471000000000</v>
      </c>
      <c r="F18" s="16">
        <f>SUMIFS('indusa - High Cost'!N:N,'indusa - High Cost'!$A:$A,$A18,'indusa - High Cost'!$B:$B,$B$28)*10^12</f>
        <v>15450000000000</v>
      </c>
      <c r="G18" s="16">
        <f>SUMIFS('indusa - High Cost'!O:O,'indusa - High Cost'!$A:$A,$A18,'indusa - High Cost'!$B:$B,$B$28)*10^12</f>
        <v>15238000000000</v>
      </c>
      <c r="H18" s="16">
        <f>SUMIFS('indusa - High Cost'!P:P,'indusa - High Cost'!$A:$A,$A18,'indusa - High Cost'!$B:$B,$B$28)*10^12</f>
        <v>14942000000000</v>
      </c>
      <c r="I18" s="16">
        <f>SUMIFS('indusa - High Cost'!Q:Q,'indusa - High Cost'!$A:$A,$A18,'indusa - High Cost'!$B:$B,$B$28)*10^12</f>
        <v>14849000000000</v>
      </c>
      <c r="J18" s="16">
        <f>SUMIFS('indusa - High Cost'!R:R,'indusa - High Cost'!$A:$A,$A18,'indusa - High Cost'!$B:$B,$B$28)*10^12</f>
        <v>14319000000000</v>
      </c>
      <c r="K18" s="16">
        <f>SUMIFS('indusa - High Cost'!S:S,'indusa - High Cost'!$A:$A,$A18,'indusa - High Cost'!$B:$B,$B$28)*10^12</f>
        <v>13698000000000</v>
      </c>
      <c r="L18" s="16">
        <f>SUMIFS('indusa - High Cost'!T:T,'indusa - High Cost'!$A:$A,$A18,'indusa - High Cost'!$B:$B,$B$28)*10^12</f>
        <v>13039000000000</v>
      </c>
      <c r="M18" s="16">
        <f>SUMIFS('indusa - High Cost'!U:U,'indusa - High Cost'!$A:$A,$A18,'indusa - High Cost'!$B:$B,$B$28)*10^12</f>
        <v>12468000000000</v>
      </c>
      <c r="N18" s="16">
        <f>SUMIFS('indusa - High Cost'!V:V,'indusa - High Cost'!$A:$A,$A18,'indusa - High Cost'!$B:$B,$B$28)*10^12</f>
        <v>12074000000000</v>
      </c>
      <c r="O18" s="16">
        <f>SUMIFS('indusa - High Cost'!W:W,'indusa - High Cost'!$A:$A,$A18,'indusa - High Cost'!$B:$B,$B$28)*10^12</f>
        <v>11880000000000</v>
      </c>
      <c r="P18" s="16">
        <f>SUMIFS('indusa - High Cost'!X:X,'indusa - High Cost'!$A:$A,$A18,'indusa - High Cost'!$B:$B,$B$28)*10^12</f>
        <v>11882000000000</v>
      </c>
      <c r="Q18" s="16">
        <f>SUMIFS('indusa - High Cost'!Y:Y,'indusa - High Cost'!$A:$A,$A18,'indusa - High Cost'!$B:$B,$B$28)*10^12</f>
        <v>12034000000000</v>
      </c>
      <c r="R18" s="16">
        <f>SUMIFS('indusa - High Cost'!Z:Z,'indusa - High Cost'!$A:$A,$A18,'indusa - High Cost'!$B:$B,$B$28)*10^12</f>
        <v>12110000000000</v>
      </c>
      <c r="S18" s="16">
        <f>SUMIFS('indusa - High Cost'!AA:AA,'indusa - High Cost'!$A:$A,$A18,'indusa - High Cost'!$B:$B,$B$28)*10^12</f>
        <v>12152000000000</v>
      </c>
      <c r="T18" s="16">
        <f>SUMIFS('indusa - High Cost'!AB:AB,'indusa - High Cost'!$A:$A,$A18,'indusa - High Cost'!$B:$B,$B$28)*10^12</f>
        <v>12196000000000</v>
      </c>
      <c r="U18" s="16">
        <f>SUMIFS('indusa - High Cost'!AC:AC,'indusa - High Cost'!$A:$A,$A18,'indusa - High Cost'!$B:$B,$B$28)*10^12</f>
        <v>10471000000000</v>
      </c>
      <c r="V18" s="16">
        <f>SUMIFS('indusa - High Cost'!AD:AD,'indusa - High Cost'!$A:$A,$A18,'indusa - High Cost'!$B:$B,$B$28)*10^12</f>
        <v>12415000000000</v>
      </c>
      <c r="W18" s="16">
        <f>SUMIFS('indusa - High Cost'!AE:AE,'indusa - High Cost'!$A:$A,$A18,'indusa - High Cost'!$B:$B,$B$28)*10^12</f>
        <v>12655000000000</v>
      </c>
      <c r="X18" s="16">
        <f>SUMIFS('indusa - High Cost'!AF:AF,'indusa - High Cost'!$A:$A,$A18,'indusa - High Cost'!$B:$B,$B$28)*10^12</f>
        <v>12810000000000</v>
      </c>
      <c r="Y18" s="16">
        <f>SUMIFS('indusa - High Cost'!AG:AG,'indusa - High Cost'!$A:$A,$A18,'indusa - High Cost'!$B:$B,$B$28)*10^12</f>
        <v>13148000000000</v>
      </c>
      <c r="Z18" s="16">
        <f>SUMIFS('indusa - High Cost'!AH:AH,'indusa - High Cost'!$A:$A,$A18,'indusa - High Cost'!$B:$B,$B$28)*10^12</f>
        <v>13468000000000</v>
      </c>
      <c r="AA18" s="16">
        <f>SUMIFS('indusa - High Cost'!AI:AI,'indusa - High Cost'!$A:$A,$A18,'indusa - High Cost'!$B:$B,$B$28)*10^12</f>
        <v>13688000000000</v>
      </c>
      <c r="AB18" s="16">
        <f>SUMIFS('indusa - High Cost'!AJ:AJ,'indusa - High Cost'!$A:$A,$A18,'indusa - High Cost'!$B:$B,$B$28)*10^12</f>
        <v>13877000000000</v>
      </c>
      <c r="AC18" s="18"/>
    </row>
    <row r="19" spans="1:34" x14ac:dyDescent="0.25">
      <c r="A19" t="s">
        <v>108</v>
      </c>
      <c r="B19" s="16">
        <f>SUMIFS('indusa - High Cost'!J:J,'indusa - High Cost'!$A:$A,$A19,'indusa - High Cost'!$B:$B,$B$28)*10^12</f>
        <v>26821000000000</v>
      </c>
      <c r="C19" s="16">
        <f>SUMIFS('indusa - High Cost'!K:K,'indusa - High Cost'!$A:$A,$A19,'indusa - High Cost'!$B:$B,$B$28)*10^12</f>
        <v>26600000000000</v>
      </c>
      <c r="D19" s="16">
        <f>SUMIFS('indusa - High Cost'!L:L,'indusa - High Cost'!$A:$A,$A19,'indusa - High Cost'!$B:$B,$B$28)*10^12</f>
        <v>26374000000000</v>
      </c>
      <c r="E19" s="16">
        <f>SUMIFS('indusa - High Cost'!M:M,'indusa - High Cost'!$A:$A,$A19,'indusa - High Cost'!$B:$B,$B$28)*10^12</f>
        <v>26634000000000</v>
      </c>
      <c r="F19" s="16">
        <f>SUMIFS('indusa - High Cost'!N:N,'indusa - High Cost'!$A:$A,$A19,'indusa - High Cost'!$B:$B,$B$28)*10^12</f>
        <v>27081000000000</v>
      </c>
      <c r="G19" s="16">
        <f>SUMIFS('indusa - High Cost'!O:O,'indusa - High Cost'!$A:$A,$A19,'indusa - High Cost'!$B:$B,$B$28)*10^12</f>
        <v>27322000000000</v>
      </c>
      <c r="H19" s="16">
        <f>SUMIFS('indusa - High Cost'!P:P,'indusa - High Cost'!$A:$A,$A19,'indusa - High Cost'!$B:$B,$B$28)*10^12</f>
        <v>27485000000000</v>
      </c>
      <c r="I19" s="16">
        <f>SUMIFS('indusa - High Cost'!Q:Q,'indusa - High Cost'!$A:$A,$A19,'indusa - High Cost'!$B:$B,$B$28)*10^12</f>
        <v>27596000000000</v>
      </c>
      <c r="J19" s="16">
        <f>SUMIFS('indusa - High Cost'!R:R,'indusa - High Cost'!$A:$A,$A19,'indusa - High Cost'!$B:$B,$B$28)*10^12</f>
        <v>27532000000000</v>
      </c>
      <c r="K19" s="16">
        <f>SUMIFS('indusa - High Cost'!S:S,'indusa - High Cost'!$A:$A,$A19,'indusa - High Cost'!$B:$B,$B$28)*10^12</f>
        <v>27141000000000</v>
      </c>
      <c r="L19" s="16">
        <f>SUMIFS('indusa - High Cost'!T:T,'indusa - High Cost'!$A:$A,$A19,'indusa - High Cost'!$B:$B,$B$28)*10^12</f>
        <v>26728000000000</v>
      </c>
      <c r="M19" s="16">
        <f>SUMIFS('indusa - High Cost'!U:U,'indusa - High Cost'!$A:$A,$A19,'indusa - High Cost'!$B:$B,$B$28)*10^12</f>
        <v>26405000000000</v>
      </c>
      <c r="N19" s="16">
        <f>SUMIFS('indusa - High Cost'!V:V,'indusa - High Cost'!$A:$A,$A19,'indusa - High Cost'!$B:$B,$B$28)*10^12</f>
        <v>26174000000000</v>
      </c>
      <c r="O19" s="16">
        <f>SUMIFS('indusa - High Cost'!W:W,'indusa - High Cost'!$A:$A,$A19,'indusa - High Cost'!$B:$B,$B$28)*10^12</f>
        <v>26066000000000</v>
      </c>
      <c r="P19" s="16">
        <f>SUMIFS('indusa - High Cost'!X:X,'indusa - High Cost'!$A:$A,$A19,'indusa - High Cost'!$B:$B,$B$28)*10^12</f>
        <v>26023000000000</v>
      </c>
      <c r="Q19" s="16">
        <f>SUMIFS('indusa - High Cost'!Y:Y,'indusa - High Cost'!$A:$A,$A19,'indusa - High Cost'!$B:$B,$B$28)*10^12</f>
        <v>26083000000000</v>
      </c>
      <c r="R19" s="16">
        <f>SUMIFS('indusa - High Cost'!Z:Z,'indusa - High Cost'!$A:$A,$A19,'indusa - High Cost'!$B:$B,$B$28)*10^12</f>
        <v>26147000000000</v>
      </c>
      <c r="S19" s="16">
        <f>SUMIFS('indusa - High Cost'!AA:AA,'indusa - High Cost'!$A:$A,$A19,'indusa - High Cost'!$B:$B,$B$28)*10^12</f>
        <v>26167000000000</v>
      </c>
      <c r="T19" s="16">
        <f>SUMIFS('indusa - High Cost'!AB:AB,'indusa - High Cost'!$A:$A,$A19,'indusa - High Cost'!$B:$B,$B$28)*10^12</f>
        <v>26164000000000</v>
      </c>
      <c r="U19" s="16">
        <f>SUMIFS('indusa - High Cost'!AC:AC,'indusa - High Cost'!$A:$A,$A19,'indusa - High Cost'!$B:$B,$B$28)*10^12</f>
        <v>26115000000000</v>
      </c>
      <c r="V19" s="16">
        <f>SUMIFS('indusa - High Cost'!AD:AD,'indusa - High Cost'!$A:$A,$A19,'indusa - High Cost'!$B:$B,$B$28)*10^12</f>
        <v>26142000000000</v>
      </c>
      <c r="W19" s="16">
        <f>SUMIFS('indusa - High Cost'!AE:AE,'indusa - High Cost'!$A:$A,$A19,'indusa - High Cost'!$B:$B,$B$28)*10^12</f>
        <v>26148000000000</v>
      </c>
      <c r="X19" s="16">
        <f>SUMIFS('indusa - High Cost'!AF:AF,'indusa - High Cost'!$A:$A,$A19,'indusa - High Cost'!$B:$B,$B$28)*10^12</f>
        <v>26140000000000</v>
      </c>
      <c r="Y19" s="16">
        <f>SUMIFS('indusa - High Cost'!AG:AG,'indusa - High Cost'!$A:$A,$A19,'indusa - High Cost'!$B:$B,$B$28)*10^12</f>
        <v>26221000000000</v>
      </c>
      <c r="Z19" s="16">
        <f>SUMIFS('indusa - High Cost'!AH:AH,'indusa - High Cost'!$A:$A,$A19,'indusa - High Cost'!$B:$B,$B$28)*10^12</f>
        <v>26244000000000</v>
      </c>
      <c r="AA19" s="16">
        <f>SUMIFS('indusa - High Cost'!AI:AI,'indusa - High Cost'!$A:$A,$A19,'indusa - High Cost'!$B:$B,$B$28)*10^12</f>
        <v>26228000000000</v>
      </c>
      <c r="AB19" s="16">
        <f>SUMIFS('indusa - High Cost'!AJ:AJ,'indusa - High Cost'!$A:$A,$A19,'indusa - High Cost'!$B:$B,$B$28)*10^12</f>
        <v>26163000000000</v>
      </c>
    </row>
    <row r="20" spans="1:34" x14ac:dyDescent="0.25">
      <c r="A20" t="s">
        <v>109</v>
      </c>
      <c r="B20" s="16">
        <f>SUMIFS('indusa - High Cost'!J:J,'indusa - High Cost'!$A:$A,$A20,'indusa - High Cost'!$B:$B,$B$28)*10^12</f>
        <v>31129000000000</v>
      </c>
      <c r="C20" s="16">
        <f>SUMIFS('indusa - High Cost'!K:K,'indusa - High Cost'!$A:$A,$A20,'indusa - High Cost'!$B:$B,$B$28)*10^12</f>
        <v>30872000000000</v>
      </c>
      <c r="D20" s="16">
        <f>SUMIFS('indusa - High Cost'!L:L,'indusa - High Cost'!$A:$A,$A20,'indusa - High Cost'!$B:$B,$B$28)*10^12</f>
        <v>31240000000000</v>
      </c>
      <c r="E20" s="16">
        <f>SUMIFS('indusa - High Cost'!M:M,'indusa - High Cost'!$A:$A,$A20,'indusa - High Cost'!$B:$B,$B$28)*10^12</f>
        <v>32246000000000.004</v>
      </c>
      <c r="F20" s="16">
        <f>SUMIFS('indusa - High Cost'!N:N,'indusa - High Cost'!$A:$A,$A20,'indusa - High Cost'!$B:$B,$B$28)*10^12</f>
        <v>32767000000000.004</v>
      </c>
      <c r="G20" s="16">
        <f>SUMIFS('indusa - High Cost'!O:O,'indusa - High Cost'!$A:$A,$A20,'indusa - High Cost'!$B:$B,$B$28)*10^12</f>
        <v>33150000000000</v>
      </c>
      <c r="H20" s="16">
        <f>SUMIFS('indusa - High Cost'!P:P,'indusa - High Cost'!$A:$A,$A20,'indusa - High Cost'!$B:$B,$B$28)*10^12</f>
        <v>33601000000000</v>
      </c>
      <c r="I20" s="16">
        <f>SUMIFS('indusa - High Cost'!Q:Q,'indusa - High Cost'!$A:$A,$A20,'indusa - High Cost'!$B:$B,$B$28)*10^12</f>
        <v>34030000000000</v>
      </c>
      <c r="J20" s="16">
        <f>SUMIFS('indusa - High Cost'!R:R,'indusa - High Cost'!$A:$A,$A20,'indusa - High Cost'!$B:$B,$B$28)*10^12</f>
        <v>34128999999999.996</v>
      </c>
      <c r="K20" s="16">
        <f>SUMIFS('indusa - High Cost'!S:S,'indusa - High Cost'!$A:$A,$A20,'indusa - High Cost'!$B:$B,$B$28)*10^12</f>
        <v>33895000000000.004</v>
      </c>
      <c r="L20" s="16">
        <f>SUMIFS('indusa - High Cost'!T:T,'indusa - High Cost'!$A:$A,$A20,'indusa - High Cost'!$B:$B,$B$28)*10^12</f>
        <v>33766000000000</v>
      </c>
      <c r="M20" s="16">
        <f>SUMIFS('indusa - High Cost'!U:U,'indusa - High Cost'!$A:$A,$A20,'indusa - High Cost'!$B:$B,$B$28)*10^12</f>
        <v>33625000000000</v>
      </c>
      <c r="N20" s="16">
        <f>SUMIFS('indusa - High Cost'!V:V,'indusa - High Cost'!$A:$A,$A20,'indusa - High Cost'!$B:$B,$B$28)*10^12</f>
        <v>33579000000000</v>
      </c>
      <c r="O20" s="16">
        <f>SUMIFS('indusa - High Cost'!W:W,'indusa - High Cost'!$A:$A,$A20,'indusa - High Cost'!$B:$B,$B$28)*10^12</f>
        <v>33622999999999.996</v>
      </c>
      <c r="P20" s="16">
        <f>SUMIFS('indusa - High Cost'!X:X,'indusa - High Cost'!$A:$A,$A20,'indusa - High Cost'!$B:$B,$B$28)*10^12</f>
        <v>33621000000000.004</v>
      </c>
      <c r="Q20" s="16">
        <f>SUMIFS('indusa - High Cost'!Y:Y,'indusa - High Cost'!$A:$A,$A20,'indusa - High Cost'!$B:$B,$B$28)*10^12</f>
        <v>33668999999999.996</v>
      </c>
      <c r="R20" s="16">
        <f>SUMIFS('indusa - High Cost'!Z:Z,'indusa - High Cost'!$A:$A,$A20,'indusa - High Cost'!$B:$B,$B$28)*10^12</f>
        <v>33713000000000</v>
      </c>
      <c r="S20" s="16">
        <f>SUMIFS('indusa - High Cost'!AA:AA,'indusa - High Cost'!$A:$A,$A20,'indusa - High Cost'!$B:$B,$B$28)*10^12</f>
        <v>33676000000000</v>
      </c>
      <c r="T20" s="16">
        <f>SUMIFS('indusa - High Cost'!AB:AB,'indusa - High Cost'!$A:$A,$A20,'indusa - High Cost'!$B:$B,$B$28)*10^12</f>
        <v>33616000000000</v>
      </c>
      <c r="U20" s="16">
        <f>SUMIFS('indusa - High Cost'!AC:AC,'indusa - High Cost'!$A:$A,$A20,'indusa - High Cost'!$B:$B,$B$28)*10^12</f>
        <v>33497999999999.996</v>
      </c>
      <c r="V20" s="16">
        <f>SUMIFS('indusa - High Cost'!AD:AD,'indusa - High Cost'!$A:$A,$A20,'indusa - High Cost'!$B:$B,$B$28)*10^12</f>
        <v>33478000000000</v>
      </c>
      <c r="W20" s="16">
        <f>SUMIFS('indusa - High Cost'!AE:AE,'indusa - High Cost'!$A:$A,$A20,'indusa - High Cost'!$B:$B,$B$28)*10^12</f>
        <v>33432000000000.004</v>
      </c>
      <c r="X20" s="16">
        <f>SUMIFS('indusa - High Cost'!AF:AF,'indusa - High Cost'!$A:$A,$A20,'indusa - High Cost'!$B:$B,$B$28)*10^12</f>
        <v>33389000000000.004</v>
      </c>
      <c r="Y20" s="16">
        <f>SUMIFS('indusa - High Cost'!AG:AG,'indusa - High Cost'!$A:$A,$A20,'indusa - High Cost'!$B:$B,$B$28)*10^12</f>
        <v>33467000000000</v>
      </c>
      <c r="Z20" s="16">
        <f>SUMIFS('indusa - High Cost'!AH:AH,'indusa - High Cost'!$A:$A,$A20,'indusa - High Cost'!$B:$B,$B$28)*10^12</f>
        <v>33432000000000.004</v>
      </c>
      <c r="AA20" s="16">
        <f>SUMIFS('indusa - High Cost'!AI:AI,'indusa - High Cost'!$A:$A,$A20,'indusa - High Cost'!$B:$B,$B$28)*10^12</f>
        <v>33403000000000</v>
      </c>
      <c r="AB20" s="16">
        <f>SUMIFS('indusa - High Cost'!AJ:AJ,'indusa - High Cost'!$A:$A,$A20,'indusa - High Cost'!$B:$B,$B$28)*10^12</f>
        <v>33298000000000</v>
      </c>
      <c r="AC20" s="16"/>
    </row>
    <row r="21" spans="1:34" x14ac:dyDescent="0.25">
      <c r="A21" t="s">
        <v>110</v>
      </c>
      <c r="B21" s="16">
        <f>SUMIFS('indusa - High Cost'!J:J,'indusa - High Cost'!$A:$A,$A21,'indusa - High Cost'!$B:$B,$B$28)*10^12*'Vehicles Split'!$C$6</f>
        <v>72482788818211.578</v>
      </c>
      <c r="C21" s="16">
        <f>SUMIFS('indusa - High Cost'!K:K,'indusa - High Cost'!$A:$A,$A21,'indusa - High Cost'!$B:$B,$B$28)*10^12*'Vehicles Split'!$C$6</f>
        <v>75515194320877.484</v>
      </c>
      <c r="D21" s="16">
        <f>SUMIFS('indusa - High Cost'!L:L,'indusa - High Cost'!$A:$A,$A21,'indusa - High Cost'!$B:$B,$B$28)*10^12*'Vehicles Split'!$C$6</f>
        <v>79990552933619.125</v>
      </c>
      <c r="E21" s="16">
        <f>SUMIFS('indusa - High Cost'!M:M,'indusa - High Cost'!$A:$A,$A21,'indusa - High Cost'!$B:$B,$B$28)*10^12*'Vehicles Split'!$C$6</f>
        <v>81119115990511.25</v>
      </c>
      <c r="F21" s="16">
        <f>SUMIFS('indusa - High Cost'!N:N,'indusa - High Cost'!$A:$A,$A21,'indusa - High Cost'!$B:$B,$B$28)*10^12*'Vehicles Split'!$C$6</f>
        <v>82411680456589.875</v>
      </c>
      <c r="G21" s="16">
        <f>SUMIFS('indusa - High Cost'!O:O,'indusa - High Cost'!$A:$A,$A21,'indusa - High Cost'!$B:$B,$B$28)*10^12*'Vehicles Split'!$C$6</f>
        <v>83489033587293.328</v>
      </c>
      <c r="H21" s="16">
        <f>SUMIFS('indusa - High Cost'!P:P,'indusa - High Cost'!$A:$A,$A21,'indusa - High Cost'!$B:$B,$B$28)*10^12*'Vehicles Split'!$C$6</f>
        <v>83898064769888.922</v>
      </c>
      <c r="I21" s="16">
        <f>SUMIFS('indusa - High Cost'!Q:Q,'indusa - High Cost'!$A:$A,$A21,'indusa - High Cost'!$B:$B,$B$28)*10^12*'Vehicles Split'!$C$6</f>
        <v>83759992437253.641</v>
      </c>
      <c r="J21" s="16">
        <f>SUMIFS('indusa - High Cost'!R:R,'indusa - High Cost'!$A:$A,$A21,'indusa - High Cost'!$B:$B,$B$28)*10^12*'Vehicles Split'!$C$6</f>
        <v>83490978268034.672</v>
      </c>
      <c r="K21" s="16">
        <f>SUMIFS('indusa - High Cost'!S:S,'indusa - High Cost'!$A:$A,$A21,'indusa - High Cost'!$B:$B,$B$28)*10^12*'Vehicles Split'!$C$6</f>
        <v>83150010911386.047</v>
      </c>
      <c r="L21" s="16">
        <f>SUMIFS('indusa - High Cost'!T:T,'indusa - High Cost'!$A:$A,$A21,'indusa - High Cost'!$B:$B,$B$28)*10^12*'Vehicles Split'!$C$6</f>
        <v>83616734289308.109</v>
      </c>
      <c r="M21" s="16">
        <f>SUMIFS('indusa - High Cost'!U:U,'indusa - High Cost'!$A:$A,$A21,'indusa - High Cost'!$B:$B,$B$28)*10^12*'Vehicles Split'!$C$6</f>
        <v>83590156985843.109</v>
      </c>
      <c r="N21" s="16">
        <f>SUMIFS('indusa - High Cost'!V:V,'indusa - High Cost'!$A:$A,$A21,'indusa - High Cost'!$B:$B,$B$28)*10^12*'Vehicles Split'!$C$6</f>
        <v>83355498843054.516</v>
      </c>
      <c r="O21" s="16">
        <f>SUMIFS('indusa - High Cost'!W:W,'indusa - High Cost'!$A:$A,$A21,'indusa - High Cost'!$B:$B,$B$28)*10^12*'Vehicles Split'!$C$6</f>
        <v>83511073302361.875</v>
      </c>
      <c r="P21" s="16">
        <f>SUMIFS('indusa - High Cost'!X:X,'indusa - High Cost'!$A:$A,$A21,'indusa - High Cost'!$B:$B,$B$28)*10^12*'Vehicles Split'!$C$6</f>
        <v>84082809440316.391</v>
      </c>
      <c r="Q21" s="16">
        <f>SUMIFS('indusa - High Cost'!Y:Y,'indusa - High Cost'!$A:$A,$A21,'indusa - High Cost'!$B:$B,$B$28)*10^12*'Vehicles Split'!$C$6</f>
        <v>84949488824041.141</v>
      </c>
      <c r="R21" s="16">
        <f>SUMIFS('indusa - High Cost'!Z:Z,'indusa - High Cost'!$A:$A,$A21,'indusa - High Cost'!$B:$B,$B$28)*10^12*'Vehicles Split'!$C$6</f>
        <v>85662538429199.859</v>
      </c>
      <c r="S21" s="16">
        <f>SUMIFS('indusa - High Cost'!AA:AA,'indusa - High Cost'!$A:$A,$A21,'indusa - High Cost'!$B:$B,$B$28)*10^12*'Vehicles Split'!$C$6</f>
        <v>86140929891569.984</v>
      </c>
      <c r="T21" s="16">
        <f>SUMIFS('indusa - High Cost'!AB:AB,'indusa - High Cost'!$A:$A,$A21,'indusa - High Cost'!$B:$B,$B$28)*10^12*'Vehicles Split'!$C$6</f>
        <v>86614783765543.656</v>
      </c>
      <c r="U21" s="16">
        <f>SUMIFS('indusa - High Cost'!AC:AC,'indusa - High Cost'!$A:$A,$A21,'indusa - High Cost'!$B:$B,$B$28)*10^12*'Vehicles Split'!$C$6</f>
        <v>86877315665624.813</v>
      </c>
      <c r="V21" s="16">
        <f>SUMIFS('indusa - High Cost'!AD:AD,'indusa - High Cost'!$A:$A,$A21,'indusa - High Cost'!$B:$B,$B$28)*10^12*'Vehicles Split'!$C$6</f>
        <v>87419881592459.234</v>
      </c>
      <c r="W21" s="16">
        <f>SUMIFS('indusa - High Cost'!AE:AE,'indusa - High Cost'!$A:$A,$A21,'indusa - High Cost'!$B:$B,$B$28)*10^12*'Vehicles Split'!$C$6</f>
        <v>88121263113169.891</v>
      </c>
      <c r="X21" s="16">
        <f>SUMIFS('indusa - High Cost'!AF:AF,'indusa - High Cost'!$A:$A,$A21,'indusa - High Cost'!$B:$B,$B$28)*10^12*'Vehicles Split'!$C$6</f>
        <v>88664477266918.078</v>
      </c>
      <c r="Y21" s="16">
        <f>SUMIFS('indusa - High Cost'!AG:AG,'indusa - High Cost'!$A:$A,$A21,'indusa - High Cost'!$B:$B,$B$28)*10^12*'Vehicles Split'!$C$6</f>
        <v>89380768006645.703</v>
      </c>
      <c r="Z21" s="16">
        <f>SUMIFS('indusa - High Cost'!AH:AH,'indusa - High Cost'!$A:$A,$A21,'indusa - High Cost'!$B:$B,$B$28)*10^12*'Vehicles Split'!$C$6</f>
        <v>90061406266115.391</v>
      </c>
      <c r="AA21" s="16">
        <f>SUMIFS('indusa - High Cost'!AI:AI,'indusa - High Cost'!$A:$A,$A21,'indusa - High Cost'!$B:$B,$B$28)*10^12*'Vehicles Split'!$C$6</f>
        <v>90529426097865.031</v>
      </c>
      <c r="AB21" s="16">
        <f>SUMIFS('indusa - High Cost'!AJ:AJ,'indusa - High Cost'!$A:$A,$A21,'indusa - High Cost'!$B:$B,$B$28)*10^12*'Vehicles Split'!$C$6</f>
        <v>90702502683844.469</v>
      </c>
    </row>
    <row r="22" spans="1:34" x14ac:dyDescent="0.25">
      <c r="A22" t="s">
        <v>111</v>
      </c>
      <c r="B22" s="16">
        <f>SUMIFS('indusa - High Cost'!J:J,'indusa - High Cost'!$A:$A,$A21,'indusa - High Cost'!$B:$B,$B$28)*10^12*'Vehicles Split'!$C$7</f>
        <v>39334211181788.422</v>
      </c>
      <c r="C22" s="16">
        <f>SUMIFS('indusa - High Cost'!K:K,'indusa - High Cost'!$A:$A,$A21,'indusa - High Cost'!$B:$B,$B$28)*10^12*'Vehicles Split'!$C$7</f>
        <v>40979805679122.516</v>
      </c>
      <c r="D22" s="16">
        <f>SUMIFS('indusa - High Cost'!L:L,'indusa - High Cost'!$A:$A,$A21,'indusa - High Cost'!$B:$B,$B$28)*10^12*'Vehicles Split'!$C$7</f>
        <v>43408447066380.875</v>
      </c>
      <c r="E22" s="16">
        <f>SUMIFS('indusa - High Cost'!M:M,'indusa - High Cost'!$A:$A,$A21,'indusa - High Cost'!$B:$B,$B$28)*10^12*'Vehicles Split'!$C$7</f>
        <v>44020884009488.75</v>
      </c>
      <c r="F22" s="16">
        <f>SUMIFS('indusa - High Cost'!N:N,'indusa - High Cost'!$A:$A,$A21,'indusa - High Cost'!$B:$B,$B$28)*10^12*'Vehicles Split'!$C$7</f>
        <v>44722319543410.125</v>
      </c>
      <c r="G22" s="16">
        <f>SUMIFS('indusa - High Cost'!O:O,'indusa - High Cost'!$A:$A,$A21,'indusa - High Cost'!$B:$B,$B$28)*10^12*'Vehicles Split'!$C$7</f>
        <v>45306966412706.672</v>
      </c>
      <c r="H22" s="16">
        <f>SUMIFS('indusa - High Cost'!P:P,'indusa - High Cost'!$A:$A,$A21,'indusa - High Cost'!$B:$B,$B$28)*10^12*'Vehicles Split'!$C$7</f>
        <v>45528935230111.078</v>
      </c>
      <c r="I22" s="16">
        <f>SUMIFS('indusa - High Cost'!Q:Q,'indusa - High Cost'!$A:$A,$A21,'indusa - High Cost'!$B:$B,$B$28)*10^12*'Vehicles Split'!$C$7</f>
        <v>45454007562746.359</v>
      </c>
      <c r="J22" s="16">
        <f>SUMIFS('indusa - High Cost'!R:R,'indusa - High Cost'!$A:$A,$A21,'indusa - High Cost'!$B:$B,$B$28)*10^12*'Vehicles Split'!$C$7</f>
        <v>45308021731965.328</v>
      </c>
      <c r="K22" s="16">
        <f>SUMIFS('indusa - High Cost'!S:S,'indusa - High Cost'!$A:$A,$A21,'indusa - High Cost'!$B:$B,$B$28)*10^12*'Vehicles Split'!$C$7</f>
        <v>45122989088613.953</v>
      </c>
      <c r="L22" s="16">
        <f>SUMIFS('indusa - High Cost'!T:T,'indusa - High Cost'!$A:$A,$A21,'indusa - High Cost'!$B:$B,$B$28)*10^12*'Vehicles Split'!$C$7</f>
        <v>45376265710691.883</v>
      </c>
      <c r="M22" s="16">
        <f>SUMIFS('indusa - High Cost'!U:U,'indusa - High Cost'!$A:$A,$A21,'indusa - High Cost'!$B:$B,$B$28)*10^12*'Vehicles Split'!$C$7</f>
        <v>45361843014156.891</v>
      </c>
      <c r="N22" s="16">
        <f>SUMIFS('indusa - High Cost'!V:V,'indusa - High Cost'!$A:$A,$A21,'indusa - High Cost'!$B:$B,$B$28)*10^12*'Vehicles Split'!$C$7</f>
        <v>45234501156945.484</v>
      </c>
      <c r="O22" s="16">
        <f>SUMIFS('indusa - High Cost'!W:W,'indusa - High Cost'!$A:$A,$A21,'indusa - High Cost'!$B:$B,$B$28)*10^12*'Vehicles Split'!$C$7</f>
        <v>45318926697638.133</v>
      </c>
      <c r="P22" s="16">
        <f>SUMIFS('indusa - High Cost'!X:X,'indusa - High Cost'!$A:$A,$A21,'indusa - High Cost'!$B:$B,$B$28)*10^12*'Vehicles Split'!$C$7</f>
        <v>45629190559683.586</v>
      </c>
      <c r="Q22" s="16">
        <f>SUMIFS('indusa - High Cost'!Y:Y,'indusa - High Cost'!$A:$A,$A21,'indusa - High Cost'!$B:$B,$B$28)*10^12*'Vehicles Split'!$C$7</f>
        <v>46099511175958.859</v>
      </c>
      <c r="R22" s="16">
        <f>SUMIFS('indusa - High Cost'!Z:Z,'indusa - High Cost'!$A:$A,$A21,'indusa - High Cost'!$B:$B,$B$28)*10^12*'Vehicles Split'!$C$7</f>
        <v>46486461570800.133</v>
      </c>
      <c r="S22" s="16">
        <f>SUMIFS('indusa - High Cost'!AA:AA,'indusa - High Cost'!$A:$A,$A21,'indusa - High Cost'!$B:$B,$B$28)*10^12*'Vehicles Split'!$C$7</f>
        <v>46746070108430.008</v>
      </c>
      <c r="T22" s="16">
        <f>SUMIFS('indusa - High Cost'!AB:AB,'indusa - High Cost'!$A:$A,$A21,'indusa - High Cost'!$B:$B,$B$28)*10^12*'Vehicles Split'!$C$7</f>
        <v>47003216234456.352</v>
      </c>
      <c r="U22" s="16">
        <f>SUMIFS('indusa - High Cost'!AC:AC,'indusa - High Cost'!$A:$A,$A21,'indusa - High Cost'!$B:$B,$B$28)*10^12*'Vehicles Split'!$C$7</f>
        <v>47145684334375.188</v>
      </c>
      <c r="V22" s="16">
        <f>SUMIFS('indusa - High Cost'!AD:AD,'indusa - High Cost'!$A:$A,$A21,'indusa - High Cost'!$B:$B,$B$28)*10^12*'Vehicles Split'!$C$7</f>
        <v>47440118407540.781</v>
      </c>
      <c r="W22" s="16">
        <f>SUMIFS('indusa - High Cost'!AE:AE,'indusa - High Cost'!$A:$A,$A21,'indusa - High Cost'!$B:$B,$B$28)*10^12*'Vehicles Split'!$C$7</f>
        <v>47820736886830.109</v>
      </c>
      <c r="X22" s="16">
        <f>SUMIFS('indusa - High Cost'!AF:AF,'indusa - High Cost'!$A:$A,$A21,'indusa - High Cost'!$B:$B,$B$28)*10^12*'Vehicles Split'!$C$7</f>
        <v>48115522733081.914</v>
      </c>
      <c r="Y22" s="16">
        <f>SUMIFS('indusa - High Cost'!AG:AG,'indusa - High Cost'!$A:$A,$A21,'indusa - High Cost'!$B:$B,$B$28)*10^12*'Vehicles Split'!$C$7</f>
        <v>48504231993354.289</v>
      </c>
      <c r="Z22" s="16">
        <f>SUMIFS('indusa - High Cost'!AH:AH,'indusa - High Cost'!$A:$A,$A21,'indusa - High Cost'!$B:$B,$B$28)*10^12*'Vehicles Split'!$C$7</f>
        <v>48873593733884.602</v>
      </c>
      <c r="AA22" s="16">
        <f>SUMIFS('indusa - High Cost'!AI:AI,'indusa - High Cost'!$A:$A,$A21,'indusa - High Cost'!$B:$B,$B$28)*10^12*'Vehicles Split'!$C$7</f>
        <v>49127573902134.977</v>
      </c>
      <c r="AB22" s="16">
        <f>SUMIFS('indusa - High Cost'!AJ:AJ,'indusa - High Cost'!$A:$A,$A21,'indusa - High Cost'!$B:$B,$B$28)*10^12*'Vehicles Split'!$C$7</f>
        <v>49221497316155.539</v>
      </c>
    </row>
    <row r="23" spans="1:34" x14ac:dyDescent="0.25">
      <c r="A23" t="s">
        <v>112</v>
      </c>
      <c r="B23" s="16">
        <f>SUMIFS('indusa - High Cost'!J:J,'indusa - High Cost'!$A:$A,$A23,'indusa - High Cost'!$B:$B,$B$28)*10^12*'Misc. Finished Goods Split'!$D13</f>
        <v>76290895927695.281</v>
      </c>
      <c r="C23" s="16">
        <f>SUMIFS('indusa - High Cost'!K:K,'indusa - High Cost'!$A:$A,$A23,'indusa - High Cost'!$B:$B,$B$28)*10^12*'Misc. Finished Goods Split'!$D13</f>
        <v>76430111588281.469</v>
      </c>
      <c r="D23" s="16">
        <f>SUMIFS('indusa - High Cost'!L:L,'indusa - High Cost'!$A:$A,$A23,'indusa - High Cost'!$B:$B,$B$28)*10^12*'Misc. Finished Goods Split'!$D13</f>
        <v>77173309037872.344</v>
      </c>
      <c r="E23" s="16">
        <f>SUMIFS('indusa - High Cost'!M:M,'indusa - High Cost'!$A:$A,$A23,'indusa - High Cost'!$B:$B,$B$28)*10^12*'Misc. Finished Goods Split'!$D13</f>
        <v>78099985588851.172</v>
      </c>
      <c r="F23" s="16">
        <f>SUMIFS('indusa - High Cost'!N:N,'indusa - High Cost'!$A:$A,$A23,'indusa - High Cost'!$B:$B,$B$28)*10^12*'Misc. Finished Goods Split'!$D13</f>
        <v>78489075512027.953</v>
      </c>
      <c r="G23" s="16">
        <f>SUMIFS('indusa - High Cost'!O:O,'indusa - High Cost'!$A:$A,$A23,'indusa - High Cost'!$B:$B,$B$28)*10^12*'Misc. Finished Goods Split'!$D13</f>
        <v>78741091554012.172</v>
      </c>
      <c r="H23" s="16">
        <f>SUMIFS('indusa - High Cost'!P:P,'indusa - High Cost'!$A:$A,$A23,'indusa - High Cost'!$B:$B,$B$28)*10^12*'Misc. Finished Goods Split'!$D13</f>
        <v>79208713388288.859</v>
      </c>
      <c r="I23" s="16">
        <f>SUMIFS('indusa - High Cost'!Q:Q,'indusa - High Cost'!$A:$A,$A23,'indusa - High Cost'!$B:$B,$B$28)*10^12*'Misc. Finished Goods Split'!$D13</f>
        <v>79410040651290.422</v>
      </c>
      <c r="J23" s="16">
        <f>SUMIFS('indusa - High Cost'!R:R,'indusa - High Cost'!$A:$A,$A23,'indusa - High Cost'!$B:$B,$B$28)*10^12*'Misc. Finished Goods Split'!$D13</f>
        <v>79527124591475.719</v>
      </c>
      <c r="K23" s="16">
        <f>SUMIFS('indusa - High Cost'!S:S,'indusa - High Cost'!$A:$A,$A23,'indusa - High Cost'!$B:$B,$B$28)*10^12*'Misc. Finished Goods Split'!$D13</f>
        <v>79220136211721.563</v>
      </c>
      <c r="L23" s="16">
        <f>SUMIFS('indusa - High Cost'!T:T,'indusa - High Cost'!$A:$A,$A23,'indusa - High Cost'!$B:$B,$B$28)*10^12*'Misc. Finished Goods Split'!$D13</f>
        <v>78958125199233.719</v>
      </c>
      <c r="M23" s="16">
        <f>SUMIFS('indusa - High Cost'!U:U,'indusa - High Cost'!$A:$A,$A23,'indusa - High Cost'!$B:$B,$B$28)*10^12*'Misc. Finished Goods Split'!$D13</f>
        <v>78540478217475.156</v>
      </c>
      <c r="N23" s="16">
        <f>SUMIFS('indusa - High Cost'!V:V,'indusa - High Cost'!$A:$A,$A23,'indusa - High Cost'!$B:$B,$B$28)*10^12*'Misc. Finished Goods Split'!$D13</f>
        <v>78164952897124.719</v>
      </c>
      <c r="O23" s="16">
        <f>SUMIFS('indusa - High Cost'!W:W,'indusa - High Cost'!$A:$A,$A23,'indusa - High Cost'!$B:$B,$B$28)*10^12*'Misc. Finished Goods Split'!$D13</f>
        <v>78006461221995.828</v>
      </c>
      <c r="P23" s="16">
        <f>SUMIFS('indusa - High Cost'!X:X,'indusa - High Cost'!$A:$A,$A23,'indusa - High Cost'!$B:$B,$B$28)*10^12*'Misc. Finished Goods Split'!$D13</f>
        <v>77683766460021.688</v>
      </c>
      <c r="Q23" s="16">
        <f>SUMIFS('indusa - High Cost'!Y:Y,'indusa - High Cost'!$A:$A,$A23,'indusa - High Cost'!$B:$B,$B$28)*10^12*'Misc. Finished Goods Split'!$D13</f>
        <v>77460307476619.25</v>
      </c>
      <c r="R23" s="16">
        <f>SUMIFS('indusa - High Cost'!Z:Z,'indusa - High Cost'!$A:$A,$A23,'indusa - High Cost'!$B:$B,$B$28)*10^12*'Misc. Finished Goods Split'!$D13</f>
        <v>77392484462487.516</v>
      </c>
      <c r="S23" s="16">
        <f>SUMIFS('indusa - High Cost'!AA:AA,'indusa - High Cost'!$A:$A,$A23,'indusa - High Cost'!$B:$B,$B$28)*10^12*'Misc. Finished Goods Split'!$D13</f>
        <v>77216144625745.016</v>
      </c>
      <c r="T23" s="16">
        <f>SUMIFS('indusa - High Cost'!AB:AB,'indusa - High Cost'!$A:$A,$A23,'indusa - High Cost'!$B:$B,$B$28)*10^12*'Misc. Finished Goods Split'!$D13</f>
        <v>76961986804367.156</v>
      </c>
      <c r="U23" s="16">
        <f>SUMIFS('indusa - High Cost'!AC:AC,'indusa - High Cost'!$A:$A,$A23,'indusa - High Cost'!$B:$B,$B$28)*10^12*'Misc. Finished Goods Split'!$D13</f>
        <v>76630010998353.938</v>
      </c>
      <c r="V23" s="16">
        <f>SUMIFS('indusa - High Cost'!AD:AD,'indusa - High Cost'!$A:$A,$A23,'indusa - High Cost'!$B:$B,$B$28)*10^12*'Misc. Finished Goods Split'!$D13</f>
        <v>76353007530110.656</v>
      </c>
      <c r="W23" s="16">
        <f>SUMIFS('indusa - High Cost'!AE:AE,'indusa - High Cost'!$A:$A,$A23,'indusa - High Cost'!$B:$B,$B$28)*10^12*'Misc. Finished Goods Split'!$D13</f>
        <v>75923937724919.375</v>
      </c>
      <c r="X23" s="16">
        <f>SUMIFS('indusa - High Cost'!AF:AF,'indusa - High Cost'!$A:$A,$A23,'indusa - High Cost'!$B:$B,$B$28)*10^12*'Misc. Finished Goods Split'!$D13</f>
        <v>75585536580725.266</v>
      </c>
      <c r="Y23" s="16">
        <f>SUMIFS('indusa - High Cost'!AG:AG,'indusa - High Cost'!$A:$A,$A23,'indusa - High Cost'!$B:$B,$B$28)*10^12*'Misc. Finished Goods Split'!$D13</f>
        <v>75324239494701.953</v>
      </c>
      <c r="Z23" s="16">
        <f>SUMIFS('indusa - High Cost'!AH:AH,'indusa - High Cost'!$A:$A,$A23,'indusa - High Cost'!$B:$B,$B$28)*10^12*'Misc. Finished Goods Split'!$D13</f>
        <v>74871610116180.703</v>
      </c>
      <c r="AA23" s="16">
        <f>SUMIFS('indusa - High Cost'!AI:AI,'indusa - High Cost'!$A:$A,$A23,'indusa - High Cost'!$B:$B,$B$28)*10^12*'Misc. Finished Goods Split'!$D13</f>
        <v>74641725794597.359</v>
      </c>
      <c r="AB23" s="16">
        <f>SUMIFS('indusa - High Cost'!AJ:AJ,'indusa - High Cost'!$A:$A,$A23,'indusa - High Cost'!$B:$B,$B$28)*10^12*'Misc. Finished Goods Split'!$D13</f>
        <v>74036316152663.578</v>
      </c>
    </row>
    <row r="24" spans="1:34" x14ac:dyDescent="0.25">
      <c r="A24" t="s">
        <v>113</v>
      </c>
      <c r="B24" s="16">
        <f>SUM('AEO 2025 Table 36 High Cost'!F94:F95)*10^12</f>
        <v>1292178039000000</v>
      </c>
      <c r="C24" s="16">
        <f>SUM('AEO 2025 Table 36 High Cost'!G94:G95)*10^12</f>
        <v>1290867188000000</v>
      </c>
      <c r="D24" s="16">
        <f>SUM('AEO 2025 Table 36 High Cost'!H94:H95)*10^12</f>
        <v>1312116364000000</v>
      </c>
      <c r="E24" s="16">
        <f>SUM('AEO 2025 Table 36 High Cost'!I94:I95)*10^12</f>
        <v>1284551819000000</v>
      </c>
      <c r="F24" s="16">
        <f>SUM('AEO 2025 Table 36 High Cost'!J94:J95)*10^12</f>
        <v>1331977417000000</v>
      </c>
      <c r="G24" s="16">
        <f>SUM('AEO 2025 Table 36 High Cost'!K94:K95)*10^12</f>
        <v>1361553284000000</v>
      </c>
      <c r="H24" s="16">
        <f>SUM('AEO 2025 Table 36 High Cost'!L94:L95)*10^12</f>
        <v>1387367737000000</v>
      </c>
      <c r="I24" s="16">
        <f>SUM('AEO 2025 Table 36 High Cost'!M94:M95)*10^12</f>
        <v>1391382813000000.3</v>
      </c>
      <c r="J24" s="16">
        <f>SUM('AEO 2025 Table 36 High Cost'!N94:N95)*10^12</f>
        <v>1418208130000000</v>
      </c>
      <c r="K24" s="16">
        <f>SUM('AEO 2025 Table 36 High Cost'!O94:O95)*10^12</f>
        <v>1426842467999999.8</v>
      </c>
      <c r="L24" s="16">
        <f>SUM('AEO 2025 Table 36 High Cost'!P94:P95)*10^12</f>
        <v>1442618103000000</v>
      </c>
      <c r="M24" s="16">
        <f>SUM('AEO 2025 Table 36 High Cost'!Q94:Q95)*10^12</f>
        <v>1452383056000000</v>
      </c>
      <c r="N24" s="16">
        <f>SUM('AEO 2025 Table 36 High Cost'!R94:R95)*10^12</f>
        <v>1464240233999999.8</v>
      </c>
      <c r="O24" s="16">
        <f>SUM('AEO 2025 Table 36 High Cost'!S94:S95)*10^12</f>
        <v>1469445129000000.3</v>
      </c>
      <c r="P24" s="16">
        <f>SUM('AEO 2025 Table 36 High Cost'!T94:T95)*10^12</f>
        <v>1470841553000000</v>
      </c>
      <c r="Q24" s="16">
        <f>SUM('AEO 2025 Table 36 High Cost'!U94:U95)*10^12</f>
        <v>1473674988000000</v>
      </c>
      <c r="R24" s="16">
        <f>SUM('AEO 2025 Table 36 High Cost'!V94:V95)*10^12</f>
        <v>1483662658000000</v>
      </c>
      <c r="S24" s="16">
        <f>SUM('AEO 2025 Table 36 High Cost'!W94:W95)*10^12</f>
        <v>1491180664000000</v>
      </c>
      <c r="T24" s="16">
        <f>SUM('AEO 2025 Table 36 High Cost'!X94:X95)*10^12</f>
        <v>1502242371000000</v>
      </c>
      <c r="U24" s="16">
        <f>SUM('AEO 2025 Table 36 High Cost'!Y94:Y95)*10^12</f>
        <v>1512354676000000</v>
      </c>
      <c r="V24" s="16">
        <f>SUM('AEO 2025 Table 36 High Cost'!Z94:Z95)*10^12</f>
        <v>1526147400000000</v>
      </c>
      <c r="W24" s="16">
        <f>SUM('AEO 2025 Table 36 High Cost'!AA94:AA95)*10^12</f>
        <v>1539596251999999.8</v>
      </c>
      <c r="X24" s="16">
        <f>SUM('AEO 2025 Table 36 High Cost'!AB94:AB95)*10^12</f>
        <v>1548361572000000</v>
      </c>
      <c r="Y24" s="16">
        <f>SUM('AEO 2025 Table 36 High Cost'!AC94:AC95)*10^12</f>
        <v>1561147949000000.3</v>
      </c>
      <c r="Z24" s="16">
        <f>SUM('AEO 2025 Table 36 High Cost'!AD94:AD95)*10^12</f>
        <v>1574176941000000</v>
      </c>
      <c r="AA24" s="16">
        <f>SUM('AEO 2025 Table 36 High Cost'!AE94:AE95)*10^12</f>
        <v>1587497863000000</v>
      </c>
      <c r="AB24" s="16">
        <f>SUM('AEO 2025 Table 36 High Cost'!AF94:AF95)*10^12</f>
        <v>1608343261999999.8</v>
      </c>
    </row>
    <row r="25" spans="1:34"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115</v>
      </c>
      <c r="B26" s="16">
        <f>SUMIFS('indusa - High Cost'!J:J,'indusa - High Cost'!$A:$A,$A26,'indusa - High Cost'!$B:$B,$B$28)*10^12</f>
        <v>245119000000000</v>
      </c>
      <c r="C26" s="16">
        <f>SUMIFS('indusa - High Cost'!K:K,'indusa - High Cost'!$A:$A,$A26,'indusa - High Cost'!$B:$B,$B$28)*10^12</f>
        <v>245247000000000</v>
      </c>
      <c r="D26" s="16">
        <f>SUMIFS('indusa - High Cost'!L:L,'indusa - High Cost'!$A:$A,$A26,'indusa - High Cost'!$B:$B,$B$28)*10^12</f>
        <v>247736000000000</v>
      </c>
      <c r="E26" s="16">
        <f>SUMIFS('indusa - High Cost'!M:M,'indusa - High Cost'!$A:$A,$A26,'indusa - High Cost'!$B:$B,$B$28)*10^12</f>
        <v>251535000000000</v>
      </c>
      <c r="F26" s="16">
        <f>SUMIFS('indusa - High Cost'!N:N,'indusa - High Cost'!$A:$A,$A26,'indusa - High Cost'!$B:$B,$B$28)*10^12</f>
        <v>256750999999999.97</v>
      </c>
      <c r="G26" s="16">
        <f>SUMIFS('indusa - High Cost'!O:O,'indusa - High Cost'!$A:$A,$A26,'indusa - High Cost'!$B:$B,$B$28)*10^12</f>
        <v>262619000000000.03</v>
      </c>
      <c r="H26" s="16">
        <f>SUMIFS('indusa - High Cost'!P:P,'indusa - High Cost'!$A:$A,$A26,'indusa - High Cost'!$B:$B,$B$28)*10^12</f>
        <v>266966000000000</v>
      </c>
      <c r="I26" s="16">
        <f>SUMIFS('indusa - High Cost'!Q:Q,'indusa - High Cost'!$A:$A,$A26,'indusa - High Cost'!$B:$B,$B$28)*10^12</f>
        <v>270825000000000</v>
      </c>
      <c r="J26" s="16">
        <f>SUMIFS('indusa - High Cost'!R:R,'indusa - High Cost'!$A:$A,$A26,'indusa - High Cost'!$B:$B,$B$28)*10^12</f>
        <v>273346999999999.97</v>
      </c>
      <c r="K26" s="16">
        <f>SUMIFS('indusa - High Cost'!S:S,'indusa - High Cost'!$A:$A,$A26,'indusa - High Cost'!$B:$B,$B$28)*10^12</f>
        <v>273339000000000</v>
      </c>
      <c r="L26" s="16">
        <f>SUMIFS('indusa - High Cost'!T:T,'indusa - High Cost'!$A:$A,$A26,'indusa - High Cost'!$B:$B,$B$28)*10^12</f>
        <v>271505000000000</v>
      </c>
      <c r="M26" s="16">
        <f>SUMIFS('indusa - High Cost'!U:U,'indusa - High Cost'!$A:$A,$A26,'indusa - High Cost'!$B:$B,$B$28)*10^12</f>
        <v>271005999999999.97</v>
      </c>
      <c r="N26" s="16">
        <f>SUMIFS('indusa - High Cost'!V:V,'indusa - High Cost'!$A:$A,$A26,'indusa - High Cost'!$B:$B,$B$28)*10^12</f>
        <v>271035000000000.03</v>
      </c>
      <c r="O26" s="16">
        <f>SUMIFS('indusa - High Cost'!W:W,'indusa - High Cost'!$A:$A,$A26,'indusa - High Cost'!$B:$B,$B$28)*10^12</f>
        <v>270264000000000</v>
      </c>
      <c r="P26" s="16">
        <f>SUMIFS('indusa - High Cost'!X:X,'indusa - High Cost'!$A:$A,$A26,'indusa - High Cost'!$B:$B,$B$28)*10^12</f>
        <v>269765000000000</v>
      </c>
      <c r="Q26" s="16">
        <f>SUMIFS('indusa - High Cost'!Y:Y,'indusa - High Cost'!$A:$A,$A26,'indusa - High Cost'!$B:$B,$B$28)*10^12</f>
        <v>269331000000000.03</v>
      </c>
      <c r="R26" s="16">
        <f>SUMIFS('indusa - High Cost'!Z:Z,'indusa - High Cost'!$A:$A,$A26,'indusa - High Cost'!$B:$B,$B$28)*10^12</f>
        <v>268430999999999.97</v>
      </c>
      <c r="S26" s="16">
        <f>SUMIFS('indusa - High Cost'!AA:AA,'indusa - High Cost'!$A:$A,$A26,'indusa - High Cost'!$B:$B,$B$28)*10^12</f>
        <v>266966000000000</v>
      </c>
      <c r="T26" s="16">
        <f>SUMIFS('indusa - High Cost'!AB:AB,'indusa - High Cost'!$A:$A,$A26,'indusa - High Cost'!$B:$B,$B$28)*10^12</f>
        <v>265904999999999.97</v>
      </c>
      <c r="U26" s="16">
        <f>SUMIFS('indusa - High Cost'!AC:AC,'indusa - High Cost'!$A:$A,$A26,'indusa - High Cost'!$B:$B,$B$28)*10^12</f>
        <v>264134000000000</v>
      </c>
      <c r="V26" s="16">
        <f>SUMIFS('indusa - High Cost'!AD:AD,'indusa - High Cost'!$A:$A,$A26,'indusa - High Cost'!$B:$B,$B$28)*10^12</f>
        <v>262079000000000</v>
      </c>
      <c r="W26" s="16">
        <f>SUMIFS('indusa - High Cost'!AE:AE,'indusa - High Cost'!$A:$A,$A26,'indusa - High Cost'!$B:$B,$B$28)*10^12</f>
        <v>261011000000000.03</v>
      </c>
      <c r="X26" s="16">
        <f>SUMIFS('indusa - High Cost'!AF:AF,'indusa - High Cost'!$A:$A,$A26,'indusa - High Cost'!$B:$B,$B$28)*10^12</f>
        <v>259983000000000</v>
      </c>
      <c r="Y26" s="16">
        <f>SUMIFS('indusa - High Cost'!AG:AG,'indusa - High Cost'!$A:$A,$A26,'indusa - High Cost'!$B:$B,$B$28)*10^12</f>
        <v>259300000000000</v>
      </c>
      <c r="Z26" s="16">
        <f>SUMIFS('indusa - High Cost'!AH:AH,'indusa - High Cost'!$A:$A,$A26,'indusa - High Cost'!$B:$B,$B$28)*10^12</f>
        <v>258742000000000.03</v>
      </c>
      <c r="AA26" s="16">
        <f>SUMIFS('indusa - High Cost'!AI:AI,'indusa - High Cost'!$A:$A,$A26,'indusa - High Cost'!$B:$B,$B$28)*10^12</f>
        <v>258142999999999.97</v>
      </c>
      <c r="AB26" s="16">
        <f>SUMIFS('indusa - High Cost'!AJ:AJ,'indusa - High Cost'!$A:$A,$A26,'indusa - High Cost'!$B:$B,$B$28)*10^12</f>
        <v>257027000000000</v>
      </c>
    </row>
    <row r="28" spans="1:34" x14ac:dyDescent="0.25">
      <c r="A28" t="s">
        <v>975</v>
      </c>
      <c r="B28" t="s">
        <v>764</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A30" s="6"/>
      <c r="B30" s="16">
        <f>'AEO 2025 Table 34 High Cost'!F36*10^12</f>
        <v>2045295288000000</v>
      </c>
      <c r="C30" s="48"/>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f>B30/B4</f>
        <v>0.83834184187979111</v>
      </c>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48"/>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8"/>
      <c r="B37" s="9"/>
      <c r="C37" s="4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row>
    <row r="38" spans="1:34" x14ac:dyDescent="0.25">
      <c r="A38" s="12"/>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6"/>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8"/>
      <c r="B51" s="9"/>
      <c r="C51" s="4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row>
    <row r="52" spans="1:34" x14ac:dyDescent="0.25">
      <c r="A52" s="12"/>
    </row>
    <row r="53" spans="1:34" x14ac:dyDescent="0.25">
      <c r="A53" s="12"/>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6"/>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6"/>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13"/>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17"/>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12"/>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8"/>
      <c r="B82" s="9"/>
      <c r="C82" s="4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row>
    <row r="83" spans="1:34" x14ac:dyDescent="0.25">
      <c r="A83" s="1"/>
    </row>
    <row r="84" spans="1:34" x14ac:dyDescent="0.25">
      <c r="A84" s="5"/>
      <c r="B84" s="19"/>
      <c r="C84" s="50"/>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row>
    <row r="85" spans="1:34" x14ac:dyDescent="0.25">
      <c r="A85" s="5"/>
      <c r="B85" s="20"/>
      <c r="C85" s="51"/>
      <c r="D85" s="20"/>
      <c r="E85" s="20"/>
      <c r="F85" s="20"/>
      <c r="G85" s="20"/>
      <c r="H85" s="20"/>
      <c r="I85" s="20"/>
      <c r="J85" s="20"/>
      <c r="K85" s="20"/>
      <c r="L85" s="20"/>
      <c r="M85" s="20"/>
      <c r="N85" s="20"/>
      <c r="O85" s="20"/>
      <c r="P85" s="20"/>
      <c r="Q85" s="20"/>
      <c r="R85" s="20"/>
      <c r="S85" s="20"/>
      <c r="T85" s="20"/>
      <c r="U85" s="20"/>
      <c r="V85" s="20"/>
      <c r="W85" s="20"/>
      <c r="X85" s="20"/>
      <c r="Y85" s="20"/>
    </row>
    <row r="86" spans="1:34" x14ac:dyDescent="0.25">
      <c r="A86" s="5"/>
      <c r="B86" s="21"/>
      <c r="C86" s="51"/>
      <c r="D86" s="21"/>
      <c r="E86" s="21"/>
      <c r="F86" s="21"/>
      <c r="G86" s="21"/>
      <c r="H86" s="21"/>
      <c r="I86" s="21"/>
      <c r="J86" s="21"/>
      <c r="K86" s="21"/>
      <c r="L86" s="21"/>
      <c r="M86" s="21"/>
      <c r="N86" s="21"/>
      <c r="O86" s="21"/>
      <c r="P86" s="21"/>
      <c r="Q86" s="21"/>
      <c r="R86" s="21"/>
      <c r="S86" s="21"/>
      <c r="T86" s="21"/>
      <c r="U86" s="21"/>
      <c r="V86" s="21"/>
      <c r="W86" s="21"/>
      <c r="X86" s="21"/>
      <c r="Y86" s="21"/>
    </row>
    <row r="87" spans="1:34" x14ac:dyDescent="0.25">
      <c r="A87" s="5"/>
      <c r="B87" s="21"/>
      <c r="C87" s="5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row>
    <row r="88" spans="1:34" x14ac:dyDescent="0.25">
      <c r="A88" s="1"/>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8"/>
      <c r="B99" s="9"/>
      <c r="C99" s="4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row>
    <row r="100" spans="1:34" x14ac:dyDescent="0.25">
      <c r="A100" s="1"/>
    </row>
    <row r="101" spans="1:34" x14ac:dyDescent="0.25">
      <c r="A101" s="17"/>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6"/>
      <c r="B118" s="10"/>
      <c r="C118" s="48"/>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6"/>
      <c r="B120" s="10"/>
      <c r="C120" s="48"/>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row>
    <row r="121" spans="1:34" x14ac:dyDescent="0.25">
      <c r="A121" s="8"/>
      <c r="B121" s="11"/>
      <c r="C121" s="49"/>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row>
    <row r="122" spans="1:34" x14ac:dyDescent="0.25">
      <c r="A122" s="6"/>
      <c r="B122" s="10"/>
      <c r="C122" s="48"/>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row>
    <row r="123" spans="1:34" x14ac:dyDescent="0.25">
      <c r="A123" s="8"/>
      <c r="B123" s="11"/>
      <c r="C123" s="49"/>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row>
    <row r="125" spans="1:34" x14ac:dyDescent="0.25">
      <c r="B125" s="22"/>
      <c r="D125" s="22"/>
      <c r="E125" s="22"/>
      <c r="F125" s="22"/>
      <c r="G125" s="22"/>
      <c r="H125" s="22"/>
      <c r="I125" s="22"/>
      <c r="J125" s="22"/>
      <c r="K125" s="22"/>
    </row>
    <row r="126" spans="1:34" x14ac:dyDescent="0.25">
      <c r="B126" s="22"/>
      <c r="D126" s="22"/>
      <c r="E126" s="22"/>
      <c r="F126" s="22"/>
      <c r="G126" s="22"/>
      <c r="H126" s="22"/>
      <c r="I126" s="22"/>
      <c r="J126" s="22"/>
      <c r="K126" s="22"/>
    </row>
  </sheetData>
  <conditionalFormatting sqref="B30">
    <cfRule type="expression" dxfId="25" priority="1">
      <formula>ISNUMBER(SEARCH("AEO", _xlfn.FORMULATEXT(B30)))</formula>
    </cfRule>
  </conditionalFormatting>
  <conditionalFormatting sqref="B2:AB26">
    <cfRule type="expression" dxfId="24" priority="2">
      <formula>ISNUMBER(SEARCH("AEO", _xlfn.FORMULATEXT(B2)))</formula>
    </cfRule>
  </conditionalFormatting>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3CB3-B657-4EA4-9A20-399FF5DB8D6D}">
  <sheetPr>
    <tabColor theme="3" tint="-0.249977111117893"/>
  </sheetPr>
  <dimension ref="A1:AH151"/>
  <sheetViews>
    <sheetView workbookViewId="0">
      <selection activeCell="B26" sqref="B2:AB26"/>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Cost'!$A:$A,'BIFUfE-biomass'!$A2,'indusa - High Cost'!$B:$B,$B$28)*10^12</f>
        <v>154036000000000.03</v>
      </c>
      <c r="C2" s="16">
        <f>SUMIFS('indusa - High Cost'!K:K,'indusa - High Cost'!$A:$A,'BIFUfE-biomass'!$A2,'indusa - High Cost'!$B:$B,$B$28)*10^12</f>
        <v>157953000000000</v>
      </c>
      <c r="D2" s="16">
        <f>SUMIFS('indusa - High Cost'!L:L,'indusa - High Cost'!$A:$A,'BIFUfE-biomass'!$A2,'indusa - High Cost'!$B:$B,$B$28)*10^12</f>
        <v>162495000000000</v>
      </c>
      <c r="E2" s="16">
        <f>SUMIFS('indusa - High Cost'!M:M,'indusa - High Cost'!$A:$A,'BIFUfE-biomass'!$A2,'indusa - High Cost'!$B:$B,$B$28)*10^12</f>
        <v>167134000000000</v>
      </c>
      <c r="F2" s="16">
        <f>SUMIFS('indusa - High Cost'!N:N,'indusa - High Cost'!$A:$A,'BIFUfE-biomass'!$A2,'indusa - High Cost'!$B:$B,$B$28)*10^12</f>
        <v>171160000000000.03</v>
      </c>
      <c r="G2" s="16">
        <f>SUMIFS('indusa - High Cost'!O:O,'indusa - High Cost'!$A:$A,'BIFUfE-biomass'!$A2,'indusa - High Cost'!$B:$B,$B$28)*10^12</f>
        <v>175489000000000</v>
      </c>
      <c r="H2" s="16">
        <f>SUMIFS('indusa - High Cost'!P:P,'indusa - High Cost'!$A:$A,'BIFUfE-biomass'!$A2,'indusa - High Cost'!$B:$B,$B$28)*10^12</f>
        <v>179566000000000</v>
      </c>
      <c r="I2" s="16">
        <f>SUMIFS('indusa - High Cost'!Q:Q,'indusa - High Cost'!$A:$A,'BIFUfE-biomass'!$A2,'indusa - High Cost'!$B:$B,$B$28)*10^12</f>
        <v>183084000000000</v>
      </c>
      <c r="J2" s="16">
        <f>SUMIFS('indusa - High Cost'!R:R,'indusa - High Cost'!$A:$A,'BIFUfE-biomass'!$A2,'indusa - High Cost'!$B:$B,$B$28)*10^12</f>
        <v>186362000000000</v>
      </c>
      <c r="K2" s="16">
        <f>SUMIFS('indusa - High Cost'!S:S,'indusa - High Cost'!$A:$A,'BIFUfE-biomass'!$A2,'indusa - High Cost'!$B:$B,$B$28)*10^12</f>
        <v>189283000000000</v>
      </c>
      <c r="L2" s="16">
        <f>SUMIFS('indusa - High Cost'!T:T,'indusa - High Cost'!$A:$A,'BIFUfE-biomass'!$A2,'indusa - High Cost'!$B:$B,$B$28)*10^12</f>
        <v>192105000000000</v>
      </c>
      <c r="M2" s="16">
        <f>SUMIFS('indusa - High Cost'!U:U,'indusa - High Cost'!$A:$A,'BIFUfE-biomass'!$A2,'indusa - High Cost'!$B:$B,$B$28)*10^12</f>
        <v>194565000000000.03</v>
      </c>
      <c r="N2" s="16">
        <f>SUMIFS('indusa - High Cost'!V:V,'indusa - High Cost'!$A:$A,'BIFUfE-biomass'!$A2,'indusa - High Cost'!$B:$B,$B$28)*10^12</f>
        <v>196697000000000</v>
      </c>
      <c r="O2" s="16">
        <f>SUMIFS('indusa - High Cost'!W:W,'indusa - High Cost'!$A:$A,'BIFUfE-biomass'!$A2,'indusa - High Cost'!$B:$B,$B$28)*10^12</f>
        <v>198478000000000</v>
      </c>
      <c r="P2" s="16">
        <f>SUMIFS('indusa - High Cost'!X:X,'indusa - High Cost'!$A:$A,'BIFUfE-biomass'!$A2,'indusa - High Cost'!$B:$B,$B$28)*10^12</f>
        <v>200226000000000</v>
      </c>
      <c r="Q2" s="16">
        <f>SUMIFS('indusa - High Cost'!Y:Y,'indusa - High Cost'!$A:$A,'BIFUfE-biomass'!$A2,'indusa - High Cost'!$B:$B,$B$28)*10^12</f>
        <v>202071000000000</v>
      </c>
      <c r="R2" s="16">
        <f>SUMIFS('indusa - High Cost'!Z:Z,'indusa - High Cost'!$A:$A,'BIFUfE-biomass'!$A2,'indusa - High Cost'!$B:$B,$B$28)*10^12</f>
        <v>203787000000000</v>
      </c>
      <c r="S2" s="16">
        <f>SUMIFS('indusa - High Cost'!AA:AA,'indusa - High Cost'!$A:$A,'BIFUfE-biomass'!$A2,'indusa - High Cost'!$B:$B,$B$28)*10^12</f>
        <v>205463000000000</v>
      </c>
      <c r="T2" s="16">
        <f>SUMIFS('indusa - High Cost'!AB:AB,'indusa - High Cost'!$A:$A,'BIFUfE-biomass'!$A2,'indusa - High Cost'!$B:$B,$B$28)*10^12</f>
        <v>207250000000000</v>
      </c>
      <c r="U2" s="16">
        <f>SUMIFS('indusa - High Cost'!AC:AC,'indusa - High Cost'!$A:$A,'BIFUfE-biomass'!$A2,'indusa - High Cost'!$B:$B,$B$28)*10^12</f>
        <v>208956000000000.03</v>
      </c>
      <c r="V2" s="16">
        <f>SUMIFS('indusa - High Cost'!AD:AD,'indusa - High Cost'!$A:$A,'BIFUfE-biomass'!$A2,'indusa - High Cost'!$B:$B,$B$28)*10^12</f>
        <v>210664000000000.03</v>
      </c>
      <c r="W2" s="16">
        <f>SUMIFS('indusa - High Cost'!AE:AE,'indusa - High Cost'!$A:$A,'BIFUfE-biomass'!$A2,'indusa - High Cost'!$B:$B,$B$28)*10^12</f>
        <v>212366000000000</v>
      </c>
      <c r="X2" s="16">
        <f>SUMIFS('indusa - High Cost'!AF:AF,'indusa - High Cost'!$A:$A,'BIFUfE-biomass'!$A2,'indusa - High Cost'!$B:$B,$B$28)*10^12</f>
        <v>214102999999999.97</v>
      </c>
      <c r="Y2" s="16">
        <f>SUMIFS('indusa - High Cost'!AG:AG,'indusa - High Cost'!$A:$A,'BIFUfE-biomass'!$A2,'indusa - High Cost'!$B:$B,$B$28)*10^12</f>
        <v>215832999999999.97</v>
      </c>
      <c r="Z2" s="16">
        <f>SUMIFS('indusa - High Cost'!AH:AH,'indusa - High Cost'!$A:$A,'BIFUfE-biomass'!$A2,'indusa - High Cost'!$B:$B,$B$28)*10^12</f>
        <v>217572000000000</v>
      </c>
      <c r="AA2" s="16">
        <f>SUMIFS('indusa - High Cost'!AI:AI,'indusa - High Cost'!$A:$A,'BIFUfE-biomass'!$A2,'indusa - High Cost'!$B:$B,$B$28)*10^12</f>
        <v>219379000000000</v>
      </c>
      <c r="AB2" s="16">
        <f>SUMIFS('indusa - High Cost'!AJ:AJ,'indusa - High Cost'!$A:$A,'BIFUfE-biomass'!$A2,'indusa - High Cost'!$B:$B,$B$28)*10^12</f>
        <v>221150999999999.97</v>
      </c>
      <c r="AC2" s="16"/>
    </row>
    <row r="3" spans="1:31" x14ac:dyDescent="0.25">
      <c r="A3" t="s">
        <v>92</v>
      </c>
      <c r="B3" s="16">
        <f>SUMIFS('indusa - High Cost'!J:J,'indusa - High Cost'!$A:$A,'BIFUfE-biomass'!$A3,'indusa - High Cost'!$B:$B,$B$28)*10^12</f>
        <v>0</v>
      </c>
      <c r="C3" s="16">
        <f>SUMIFS('indusa - High Cost'!K:K,'indusa - High Cost'!$A:$A,'BIFUfE-biomass'!$A3,'indusa - High Cost'!$B:$B,$B$28)*10^12</f>
        <v>0</v>
      </c>
      <c r="D3" s="16">
        <f>SUMIFS('indusa - High Cost'!L:L,'indusa - High Cost'!$A:$A,'BIFUfE-biomass'!$A3,'indusa - High Cost'!$B:$B,$B$28)*10^12</f>
        <v>0</v>
      </c>
      <c r="E3" s="16">
        <f>SUMIFS('indusa - High Cost'!M:M,'indusa - High Cost'!$A:$A,'BIFUfE-biomass'!$A3,'indusa - High Cost'!$B:$B,$B$28)*10^12</f>
        <v>0</v>
      </c>
      <c r="F3" s="16">
        <f>SUMIFS('indusa - High Cost'!N:N,'indusa - High Cost'!$A:$A,'BIFUfE-biomass'!$A3,'indusa - High Cost'!$B:$B,$B$28)*10^12</f>
        <v>0</v>
      </c>
      <c r="G3" s="16">
        <f>SUMIFS('indusa - High Cost'!O:O,'indusa - High Cost'!$A:$A,'BIFUfE-biomass'!$A3,'indusa - High Cost'!$B:$B,$B$28)*10^12</f>
        <v>0</v>
      </c>
      <c r="H3" s="16">
        <f>SUMIFS('indusa - High Cost'!P:P,'indusa - High Cost'!$A:$A,'BIFUfE-biomass'!$A3,'indusa - High Cost'!$B:$B,$B$28)*10^12</f>
        <v>0</v>
      </c>
      <c r="I3" s="16">
        <f>SUMIFS('indusa - High Cost'!Q:Q,'indusa - High Cost'!$A:$A,'BIFUfE-biomass'!$A3,'indusa - High Cost'!$B:$B,$B$28)*10^12</f>
        <v>0</v>
      </c>
      <c r="J3" s="16">
        <f>SUMIFS('indusa - High Cost'!R:R,'indusa - High Cost'!$A:$A,'BIFUfE-biomass'!$A3,'indusa - High Cost'!$B:$B,$B$28)*10^12</f>
        <v>0</v>
      </c>
      <c r="K3" s="16">
        <f>SUMIFS('indusa - High Cost'!S:S,'indusa - High Cost'!$A:$A,'BIFUfE-biomass'!$A3,'indusa - High Cost'!$B:$B,$B$28)*10^12</f>
        <v>0</v>
      </c>
      <c r="L3" s="16">
        <f>SUMIFS('indusa - High Cost'!T:T,'indusa - High Cost'!$A:$A,'BIFUfE-biomass'!$A3,'indusa - High Cost'!$B:$B,$B$28)*10^12</f>
        <v>0</v>
      </c>
      <c r="M3" s="16">
        <f>SUMIFS('indusa - High Cost'!U:U,'indusa - High Cost'!$A:$A,'BIFUfE-biomass'!$A3,'indusa - High Cost'!$B:$B,$B$28)*10^12</f>
        <v>0</v>
      </c>
      <c r="N3" s="16">
        <f>SUMIFS('indusa - High Cost'!V:V,'indusa - High Cost'!$A:$A,'BIFUfE-biomass'!$A3,'indusa - High Cost'!$B:$B,$B$28)*10^12</f>
        <v>0</v>
      </c>
      <c r="O3" s="16">
        <f>SUMIFS('indusa - High Cost'!W:W,'indusa - High Cost'!$A:$A,'BIFUfE-biomass'!$A3,'indusa - High Cost'!$B:$B,$B$28)*10^12</f>
        <v>0</v>
      </c>
      <c r="P3" s="16">
        <f>SUMIFS('indusa - High Cost'!X:X,'indusa - High Cost'!$A:$A,'BIFUfE-biomass'!$A3,'indusa - High Cost'!$B:$B,$B$28)*10^12</f>
        <v>0</v>
      </c>
      <c r="Q3" s="16">
        <f>SUMIFS('indusa - High Cost'!Y:Y,'indusa - High Cost'!$A:$A,'BIFUfE-biomass'!$A3,'indusa - High Cost'!$B:$B,$B$28)*10^12</f>
        <v>0</v>
      </c>
      <c r="R3" s="16">
        <f>SUMIFS('indusa - High Cost'!Z:Z,'indusa - High Cost'!$A:$A,'BIFUfE-biomass'!$A3,'indusa - High Cost'!$B:$B,$B$28)*10^12</f>
        <v>0</v>
      </c>
      <c r="S3" s="16">
        <f>SUMIFS('indusa - High Cost'!AA:AA,'indusa - High Cost'!$A:$A,'BIFUfE-biomass'!$A3,'indusa - High Cost'!$B:$B,$B$28)*10^12</f>
        <v>0</v>
      </c>
      <c r="T3" s="16">
        <f>SUMIFS('indusa - High Cost'!AB:AB,'indusa - High Cost'!$A:$A,'BIFUfE-biomass'!$A3,'indusa - High Cost'!$B:$B,$B$28)*10^12</f>
        <v>0</v>
      </c>
      <c r="U3" s="16">
        <f>SUMIFS('indusa - High Cost'!AC:AC,'indusa - High Cost'!$A:$A,'BIFUfE-biomass'!$A3,'indusa - High Cost'!$B:$B,$B$28)*10^12</f>
        <v>0</v>
      </c>
      <c r="V3" s="16">
        <f>SUMIFS('indusa - High Cost'!AD:AD,'indusa - High Cost'!$A:$A,'BIFUfE-biomass'!$A3,'indusa - High Cost'!$B:$B,$B$28)*10^12</f>
        <v>0</v>
      </c>
      <c r="W3" s="16">
        <f>SUMIFS('indusa - High Cost'!AE:AE,'indusa - High Cost'!$A:$A,'BIFUfE-biomass'!$A3,'indusa - High Cost'!$B:$B,$B$28)*10^12</f>
        <v>0</v>
      </c>
      <c r="X3" s="16">
        <f>SUMIFS('indusa - High Cost'!AF:AF,'indusa - High Cost'!$A:$A,'BIFUfE-biomass'!$A3,'indusa - High Cost'!$B:$B,$B$28)*10^12</f>
        <v>0</v>
      </c>
      <c r="Y3" s="16">
        <f>SUMIFS('indusa - High Cost'!AG:AG,'indusa - High Cost'!$A:$A,'BIFUfE-biomass'!$A3,'indusa - High Cost'!$B:$B,$B$28)*10^12</f>
        <v>0</v>
      </c>
      <c r="Z3" s="16">
        <f>SUMIFS('indusa - High Cost'!AH:AH,'indusa - High Cost'!$A:$A,'BIFUfE-biomass'!$A3,'indusa - High Cost'!$B:$B,$B$28)*10^12</f>
        <v>0</v>
      </c>
      <c r="AA3" s="16">
        <f>SUMIFS('indusa - High Cost'!AI:AI,'indusa - High Cost'!$A:$A,'BIFUfE-biomass'!$A3,'indusa - High Cost'!$B:$B,$B$28)*10^12</f>
        <v>0</v>
      </c>
      <c r="AB3" s="16">
        <f>SUMIFS('indusa - High Cost'!AJ:AJ,'indusa - High Cost'!$A:$A,'BIFUfE-biomass'!$A3,'indusa - High Cost'!$B:$B,$B$28)*10^12</f>
        <v>0</v>
      </c>
    </row>
    <row r="4" spans="1:31" x14ac:dyDescent="0.25">
      <c r="A4" t="s">
        <v>93</v>
      </c>
      <c r="B4" s="16">
        <f>SUMIFS('indusa - High Cost'!J:J,'indusa - High Cost'!$A:$A,'BIFUfE-biomass'!$A4,'indusa - High Cost'!$B:$B,$B$28)*10^12</f>
        <v>0</v>
      </c>
      <c r="C4" s="16">
        <f>SUMIFS('indusa - High Cost'!K:K,'indusa - High Cost'!$A:$A,'BIFUfE-biomass'!$A4,'indusa - High Cost'!$B:$B,$B$28)*10^12</f>
        <v>0</v>
      </c>
      <c r="D4" s="16">
        <f>SUMIFS('indusa - High Cost'!L:L,'indusa - High Cost'!$A:$A,'BIFUfE-biomass'!$A4,'indusa - High Cost'!$B:$B,$B$28)*10^12</f>
        <v>0</v>
      </c>
      <c r="E4" s="16">
        <f>SUMIFS('indusa - High Cost'!M:M,'indusa - High Cost'!$A:$A,'BIFUfE-biomass'!$A4,'indusa - High Cost'!$B:$B,$B$28)*10^12</f>
        <v>0</v>
      </c>
      <c r="F4" s="16">
        <f>SUMIFS('indusa - High Cost'!N:N,'indusa - High Cost'!$A:$A,'BIFUfE-biomass'!$A4,'indusa - High Cost'!$B:$B,$B$28)*10^12</f>
        <v>0</v>
      </c>
      <c r="G4" s="16">
        <f>SUMIFS('indusa - High Cost'!O:O,'indusa - High Cost'!$A:$A,'BIFUfE-biomass'!$A4,'indusa - High Cost'!$B:$B,$B$28)*10^12</f>
        <v>0</v>
      </c>
      <c r="H4" s="16">
        <f>SUMIFS('indusa - High Cost'!P:P,'indusa - High Cost'!$A:$A,'BIFUfE-biomass'!$A4,'indusa - High Cost'!$B:$B,$B$28)*10^12</f>
        <v>0</v>
      </c>
      <c r="I4" s="16">
        <f>SUMIFS('indusa - High Cost'!Q:Q,'indusa - High Cost'!$A:$A,'BIFUfE-biomass'!$A4,'indusa - High Cost'!$B:$B,$B$28)*10^12</f>
        <v>0</v>
      </c>
      <c r="J4" s="16">
        <f>SUMIFS('indusa - High Cost'!R:R,'indusa - High Cost'!$A:$A,'BIFUfE-biomass'!$A4,'indusa - High Cost'!$B:$B,$B$28)*10^12</f>
        <v>0</v>
      </c>
      <c r="K4" s="16">
        <f>SUMIFS('indusa - High Cost'!S:S,'indusa - High Cost'!$A:$A,'BIFUfE-biomass'!$A4,'indusa - High Cost'!$B:$B,$B$28)*10^12</f>
        <v>0</v>
      </c>
      <c r="L4" s="16">
        <f>SUMIFS('indusa - High Cost'!T:T,'indusa - High Cost'!$A:$A,'BIFUfE-biomass'!$A4,'indusa - High Cost'!$B:$B,$B$28)*10^12</f>
        <v>0</v>
      </c>
      <c r="M4" s="16">
        <f>SUMIFS('indusa - High Cost'!U:U,'indusa - High Cost'!$A:$A,'BIFUfE-biomass'!$A4,'indusa - High Cost'!$B:$B,$B$28)*10^12</f>
        <v>0</v>
      </c>
      <c r="N4" s="16">
        <f>SUMIFS('indusa - High Cost'!V:V,'indusa - High Cost'!$A:$A,'BIFUfE-biomass'!$A4,'indusa - High Cost'!$B:$B,$B$28)*10^12</f>
        <v>0</v>
      </c>
      <c r="O4" s="16">
        <f>SUMIFS('indusa - High Cost'!W:W,'indusa - High Cost'!$A:$A,'BIFUfE-biomass'!$A4,'indusa - High Cost'!$B:$B,$B$28)*10^12</f>
        <v>0</v>
      </c>
      <c r="P4" s="16">
        <f>SUMIFS('indusa - High Cost'!X:X,'indusa - High Cost'!$A:$A,'BIFUfE-biomass'!$A4,'indusa - High Cost'!$B:$B,$B$28)*10^12</f>
        <v>0</v>
      </c>
      <c r="Q4" s="16">
        <f>SUMIFS('indusa - High Cost'!Y:Y,'indusa - High Cost'!$A:$A,'BIFUfE-biomass'!$A4,'indusa - High Cost'!$B:$B,$B$28)*10^12</f>
        <v>0</v>
      </c>
      <c r="R4" s="16">
        <f>SUMIFS('indusa - High Cost'!Z:Z,'indusa - High Cost'!$A:$A,'BIFUfE-biomass'!$A4,'indusa - High Cost'!$B:$B,$B$28)*10^12</f>
        <v>0</v>
      </c>
      <c r="S4" s="16">
        <f>SUMIFS('indusa - High Cost'!AA:AA,'indusa - High Cost'!$A:$A,'BIFUfE-biomass'!$A4,'indusa - High Cost'!$B:$B,$B$28)*10^12</f>
        <v>0</v>
      </c>
      <c r="T4" s="16">
        <f>SUMIFS('indusa - High Cost'!AB:AB,'indusa - High Cost'!$A:$A,'BIFUfE-biomass'!$A4,'indusa - High Cost'!$B:$B,$B$28)*10^12</f>
        <v>0</v>
      </c>
      <c r="U4" s="16">
        <f>SUMIFS('indusa - High Cost'!AC:AC,'indusa - High Cost'!$A:$A,'BIFUfE-biomass'!$A4,'indusa - High Cost'!$B:$B,$B$28)*10^12</f>
        <v>0</v>
      </c>
      <c r="V4" s="16">
        <f>SUMIFS('indusa - High Cost'!AD:AD,'indusa - High Cost'!$A:$A,'BIFUfE-biomass'!$A4,'indusa - High Cost'!$B:$B,$B$28)*10^12</f>
        <v>0</v>
      </c>
      <c r="W4" s="16">
        <f>SUMIFS('indusa - High Cost'!AE:AE,'indusa - High Cost'!$A:$A,'BIFUfE-biomass'!$A4,'indusa - High Cost'!$B:$B,$B$28)*10^12</f>
        <v>0</v>
      </c>
      <c r="X4" s="16">
        <f>SUMIFS('indusa - High Cost'!AF:AF,'indusa - High Cost'!$A:$A,'BIFUfE-biomass'!$A4,'indusa - High Cost'!$B:$B,$B$28)*10^12</f>
        <v>0</v>
      </c>
      <c r="Y4" s="16">
        <f>SUMIFS('indusa - High Cost'!AG:AG,'indusa - High Cost'!$A:$A,'BIFUfE-biomass'!$A4,'indusa - High Cost'!$B:$B,$B$28)*10^12</f>
        <v>0</v>
      </c>
      <c r="Z4" s="16">
        <f>SUMIFS('indusa - High Cost'!AH:AH,'indusa - High Cost'!$A:$A,'BIFUfE-biomass'!$A4,'indusa - High Cost'!$B:$B,$B$28)*10^12</f>
        <v>0</v>
      </c>
      <c r="AA4" s="16">
        <f>SUMIFS('indusa - High Cost'!AI:AI,'indusa - High Cost'!$A:$A,'BIFUfE-biomass'!$A4,'indusa - High Cost'!$B:$B,$B$28)*10^12</f>
        <v>0</v>
      </c>
      <c r="AB4" s="16">
        <f>SUMIFS('indusa - High Cost'!AJ:AJ,'indusa - High Cost'!$A:$A,'BIFUfE-biomass'!$A4,'indusa - High Cost'!$B:$B,$B$28)*10^12</f>
        <v>0</v>
      </c>
    </row>
    <row r="5" spans="1:31" x14ac:dyDescent="0.25">
      <c r="A5" t="s">
        <v>94</v>
      </c>
      <c r="B5" s="16">
        <f>SUMIFS('indusa - High Cost'!J:J,'indusa - High Cost'!$A:$A,'BIFUfE-biomass'!$A5,'indusa - High Cost'!$B:$B,$B$28)*10^12</f>
        <v>0</v>
      </c>
      <c r="C5" s="16">
        <f>SUMIFS('indusa - High Cost'!K:K,'indusa - High Cost'!$A:$A,'BIFUfE-biomass'!$A5,'indusa - High Cost'!$B:$B,$B$28)*10^12</f>
        <v>0</v>
      </c>
      <c r="D5" s="16">
        <f>SUMIFS('indusa - High Cost'!L:L,'indusa - High Cost'!$A:$A,'BIFUfE-biomass'!$A5,'indusa - High Cost'!$B:$B,$B$28)*10^12</f>
        <v>0</v>
      </c>
      <c r="E5" s="16">
        <f>SUMIFS('indusa - High Cost'!M:M,'indusa - High Cost'!$A:$A,'BIFUfE-biomass'!$A5,'indusa - High Cost'!$B:$B,$B$28)*10^12</f>
        <v>0</v>
      </c>
      <c r="F5" s="16">
        <f>SUMIFS('indusa - High Cost'!N:N,'indusa - High Cost'!$A:$A,'BIFUfE-biomass'!$A5,'indusa - High Cost'!$B:$B,$B$28)*10^12</f>
        <v>0</v>
      </c>
      <c r="G5" s="16">
        <f>SUMIFS('indusa - High Cost'!O:O,'indusa - High Cost'!$A:$A,'BIFUfE-biomass'!$A5,'indusa - High Cost'!$B:$B,$B$28)*10^12</f>
        <v>0</v>
      </c>
      <c r="H5" s="16">
        <f>SUMIFS('indusa - High Cost'!P:P,'indusa - High Cost'!$A:$A,'BIFUfE-biomass'!$A5,'indusa - High Cost'!$B:$B,$B$28)*10^12</f>
        <v>0</v>
      </c>
      <c r="I5" s="16">
        <f>SUMIFS('indusa - High Cost'!Q:Q,'indusa - High Cost'!$A:$A,'BIFUfE-biomass'!$A5,'indusa - High Cost'!$B:$B,$B$28)*10^12</f>
        <v>0</v>
      </c>
      <c r="J5" s="16">
        <f>SUMIFS('indusa - High Cost'!R:R,'indusa - High Cost'!$A:$A,'BIFUfE-biomass'!$A5,'indusa - High Cost'!$B:$B,$B$28)*10^12</f>
        <v>0</v>
      </c>
      <c r="K5" s="16">
        <f>SUMIFS('indusa - High Cost'!S:S,'indusa - High Cost'!$A:$A,'BIFUfE-biomass'!$A5,'indusa - High Cost'!$B:$B,$B$28)*10^12</f>
        <v>0</v>
      </c>
      <c r="L5" s="16">
        <f>SUMIFS('indusa - High Cost'!T:T,'indusa - High Cost'!$A:$A,'BIFUfE-biomass'!$A5,'indusa - High Cost'!$B:$B,$B$28)*10^12</f>
        <v>0</v>
      </c>
      <c r="M5" s="16">
        <f>SUMIFS('indusa - High Cost'!U:U,'indusa - High Cost'!$A:$A,'BIFUfE-biomass'!$A5,'indusa - High Cost'!$B:$B,$B$28)*10^12</f>
        <v>0</v>
      </c>
      <c r="N5" s="16">
        <f>SUMIFS('indusa - High Cost'!V:V,'indusa - High Cost'!$A:$A,'BIFUfE-biomass'!$A5,'indusa - High Cost'!$B:$B,$B$28)*10^12</f>
        <v>0</v>
      </c>
      <c r="O5" s="16">
        <f>SUMIFS('indusa - High Cost'!W:W,'indusa - High Cost'!$A:$A,'BIFUfE-biomass'!$A5,'indusa - High Cost'!$B:$B,$B$28)*10^12</f>
        <v>0</v>
      </c>
      <c r="P5" s="16">
        <f>SUMIFS('indusa - High Cost'!X:X,'indusa - High Cost'!$A:$A,'BIFUfE-biomass'!$A5,'indusa - High Cost'!$B:$B,$B$28)*10^12</f>
        <v>0</v>
      </c>
      <c r="Q5" s="16">
        <f>SUMIFS('indusa - High Cost'!Y:Y,'indusa - High Cost'!$A:$A,'BIFUfE-biomass'!$A5,'indusa - High Cost'!$B:$B,$B$28)*10^12</f>
        <v>0</v>
      </c>
      <c r="R5" s="16">
        <f>SUMIFS('indusa - High Cost'!Z:Z,'indusa - High Cost'!$A:$A,'BIFUfE-biomass'!$A5,'indusa - High Cost'!$B:$B,$B$28)*10^12</f>
        <v>0</v>
      </c>
      <c r="S5" s="16">
        <f>SUMIFS('indusa - High Cost'!AA:AA,'indusa - High Cost'!$A:$A,'BIFUfE-biomass'!$A5,'indusa - High Cost'!$B:$B,$B$28)*10^12</f>
        <v>0</v>
      </c>
      <c r="T5" s="16">
        <f>SUMIFS('indusa - High Cost'!AB:AB,'indusa - High Cost'!$A:$A,'BIFUfE-biomass'!$A5,'indusa - High Cost'!$B:$B,$B$28)*10^12</f>
        <v>0</v>
      </c>
      <c r="U5" s="16">
        <f>SUMIFS('indusa - High Cost'!AC:AC,'indusa - High Cost'!$A:$A,'BIFUfE-biomass'!$A5,'indusa - High Cost'!$B:$B,$B$28)*10^12</f>
        <v>0</v>
      </c>
      <c r="V5" s="16">
        <f>SUMIFS('indusa - High Cost'!AD:AD,'indusa - High Cost'!$A:$A,'BIFUfE-biomass'!$A5,'indusa - High Cost'!$B:$B,$B$28)*10^12</f>
        <v>0</v>
      </c>
      <c r="W5" s="16">
        <f>SUMIFS('indusa - High Cost'!AE:AE,'indusa - High Cost'!$A:$A,'BIFUfE-biomass'!$A5,'indusa - High Cost'!$B:$B,$B$28)*10^12</f>
        <v>0</v>
      </c>
      <c r="X5" s="16">
        <f>SUMIFS('indusa - High Cost'!AF:AF,'indusa - High Cost'!$A:$A,'BIFUfE-biomass'!$A5,'indusa - High Cost'!$B:$B,$B$28)*10^12</f>
        <v>0</v>
      </c>
      <c r="Y5" s="16">
        <f>SUMIFS('indusa - High Cost'!AG:AG,'indusa - High Cost'!$A:$A,'BIFUfE-biomass'!$A5,'indusa - High Cost'!$B:$B,$B$28)*10^12</f>
        <v>0</v>
      </c>
      <c r="Z5" s="16">
        <f>SUMIFS('indusa - High Cost'!AH:AH,'indusa - High Cost'!$A:$A,'BIFUfE-biomass'!$A5,'indusa - High Cost'!$B:$B,$B$28)*10^12</f>
        <v>0</v>
      </c>
      <c r="AA5" s="16">
        <f>SUMIFS('indusa - High Cost'!AI:AI,'indusa - High Cost'!$A:$A,'BIFUfE-biomass'!$A5,'indusa - High Cost'!$B:$B,$B$28)*10^12</f>
        <v>0</v>
      </c>
      <c r="AB5" s="16">
        <f>SUMIFS('indusa - High Cost'!AJ:AJ,'indusa - High Cost'!$A:$A,'BIFUfE-biomass'!$A5,'indusa - High Cost'!$B:$B,$B$28)*10^12</f>
        <v>0</v>
      </c>
    </row>
    <row r="6" spans="1:31" x14ac:dyDescent="0.25">
      <c r="A6" t="s">
        <v>95</v>
      </c>
      <c r="B6" s="16">
        <f>SUMIFS('indusa - High Cost'!J:J,'indusa - High Cost'!$A:$A,'BIFUfE-biomass'!$A6,'indusa - High Cost'!$B:$B,$B$28)*10^12+SUMIFS('indusa - High Cost'!J:J,'indusa - High Cost'!$A:$A,$A$23,'indusa - High Cost'!$B:$B,$B$28)*10^12*'Misc. Finished Goods Split'!$D10</f>
        <v>45623000000000</v>
      </c>
      <c r="C6" s="16">
        <f>SUMIFS('indusa - High Cost'!K:K,'indusa - High Cost'!$A:$A,'BIFUfE-biomass'!$A6,'indusa - High Cost'!$B:$B,$B$28)*10^12+SUMIFS('indusa - High Cost'!K:K,'indusa - High Cost'!$A:$A,$A$23,'indusa - High Cost'!$B:$B,$B$28)*10^12*'Misc. Finished Goods Split'!$D10</f>
        <v>47229000000000</v>
      </c>
      <c r="D6" s="16">
        <f>SUMIFS('indusa - High Cost'!L:L,'indusa - High Cost'!$A:$A,'BIFUfE-biomass'!$A6,'indusa - High Cost'!$B:$B,$B$28)*10^12+SUMIFS('indusa - High Cost'!L:L,'indusa - High Cost'!$A:$A,$A$23,'indusa - High Cost'!$B:$B,$B$28)*10^12*'Misc. Finished Goods Split'!$D10</f>
        <v>48262000000000</v>
      </c>
      <c r="E6" s="16">
        <f>SUMIFS('indusa - High Cost'!M:M,'indusa - High Cost'!$A:$A,'BIFUfE-biomass'!$A6,'indusa - High Cost'!$B:$B,$B$28)*10^12+SUMIFS('indusa - High Cost'!M:M,'indusa - High Cost'!$A:$A,$A$23,'indusa - High Cost'!$B:$B,$B$28)*10^12*'Misc. Finished Goods Split'!$D10</f>
        <v>50719000000000</v>
      </c>
      <c r="F6" s="16">
        <f>SUMIFS('indusa - High Cost'!N:N,'indusa - High Cost'!$A:$A,'BIFUfE-biomass'!$A6,'indusa - High Cost'!$B:$B,$B$28)*10^12+SUMIFS('indusa - High Cost'!N:N,'indusa - High Cost'!$A:$A,$A$23,'indusa - High Cost'!$B:$B,$B$28)*10^12*'Misc. Finished Goods Split'!$D10</f>
        <v>52843000000000</v>
      </c>
      <c r="G6" s="16">
        <f>SUMIFS('indusa - High Cost'!O:O,'indusa - High Cost'!$A:$A,'BIFUfE-biomass'!$A6,'indusa - High Cost'!$B:$B,$B$28)*10^12+SUMIFS('indusa - High Cost'!O:O,'indusa - High Cost'!$A:$A,$A$23,'indusa - High Cost'!$B:$B,$B$28)*10^12*'Misc. Finished Goods Split'!$D10</f>
        <v>55623000000000</v>
      </c>
      <c r="H6" s="16">
        <f>SUMIFS('indusa - High Cost'!P:P,'indusa - High Cost'!$A:$A,'BIFUfE-biomass'!$A6,'indusa - High Cost'!$B:$B,$B$28)*10^12+SUMIFS('indusa - High Cost'!P:P,'indusa - High Cost'!$A:$A,$A$23,'indusa - High Cost'!$B:$B,$B$28)*10^12*'Misc. Finished Goods Split'!$D10</f>
        <v>58528000000000</v>
      </c>
      <c r="I6" s="16">
        <f>SUMIFS('indusa - High Cost'!Q:Q,'indusa - High Cost'!$A:$A,'BIFUfE-biomass'!$A6,'indusa - High Cost'!$B:$B,$B$28)*10^12+SUMIFS('indusa - High Cost'!Q:Q,'indusa - High Cost'!$A:$A,$A$23,'indusa - High Cost'!$B:$B,$B$28)*10^12*'Misc. Finished Goods Split'!$D10</f>
        <v>61439000000000</v>
      </c>
      <c r="J6" s="16">
        <f>SUMIFS('indusa - High Cost'!R:R,'indusa - High Cost'!$A:$A,'BIFUfE-biomass'!$A6,'indusa - High Cost'!$B:$B,$B$28)*10^12+SUMIFS('indusa - High Cost'!R:R,'indusa - High Cost'!$A:$A,$A$23,'indusa - High Cost'!$B:$B,$B$28)*10^12*'Misc. Finished Goods Split'!$D10</f>
        <v>64662000000000.008</v>
      </c>
      <c r="K6" s="16">
        <f>SUMIFS('indusa - High Cost'!S:S,'indusa - High Cost'!$A:$A,'BIFUfE-biomass'!$A6,'indusa - High Cost'!$B:$B,$B$28)*10^12+SUMIFS('indusa - High Cost'!S:S,'indusa - High Cost'!$A:$A,$A$23,'indusa - High Cost'!$B:$B,$B$28)*10^12*'Misc. Finished Goods Split'!$D10</f>
        <v>67785000000000</v>
      </c>
      <c r="L6" s="16">
        <f>SUMIFS('indusa - High Cost'!T:T,'indusa - High Cost'!$A:$A,'BIFUfE-biomass'!$A6,'indusa - High Cost'!$B:$B,$B$28)*10^12+SUMIFS('indusa - High Cost'!T:T,'indusa - High Cost'!$A:$A,$A$23,'indusa - High Cost'!$B:$B,$B$28)*10^12*'Misc. Finished Goods Split'!$D10</f>
        <v>71156000000000</v>
      </c>
      <c r="M6" s="16">
        <f>SUMIFS('indusa - High Cost'!U:U,'indusa - High Cost'!$A:$A,'BIFUfE-biomass'!$A6,'indusa - High Cost'!$B:$B,$B$28)*10^12+SUMIFS('indusa - High Cost'!U:U,'indusa - High Cost'!$A:$A,$A$23,'indusa - High Cost'!$B:$B,$B$28)*10^12*'Misc. Finished Goods Split'!$D10</f>
        <v>74319000000000</v>
      </c>
      <c r="N6" s="16">
        <f>SUMIFS('indusa - High Cost'!V:V,'indusa - High Cost'!$A:$A,'BIFUfE-biomass'!$A6,'indusa - High Cost'!$B:$B,$B$28)*10^12+SUMIFS('indusa - High Cost'!V:V,'indusa - High Cost'!$A:$A,$A$23,'indusa - High Cost'!$B:$B,$B$28)*10^12*'Misc. Finished Goods Split'!$D10</f>
        <v>78545000000000</v>
      </c>
      <c r="O6" s="16">
        <f>SUMIFS('indusa - High Cost'!W:W,'indusa - High Cost'!$A:$A,'BIFUfE-biomass'!$A6,'indusa - High Cost'!$B:$B,$B$28)*10^12+SUMIFS('indusa - High Cost'!W:W,'indusa - High Cost'!$A:$A,$A$23,'indusa - High Cost'!$B:$B,$B$28)*10^12*'Misc. Finished Goods Split'!$D10</f>
        <v>82462000000000</v>
      </c>
      <c r="P6" s="16">
        <f>SUMIFS('indusa - High Cost'!X:X,'indusa - High Cost'!$A:$A,'BIFUfE-biomass'!$A6,'indusa - High Cost'!$B:$B,$B$28)*10^12+SUMIFS('indusa - High Cost'!X:X,'indusa - High Cost'!$A:$A,$A$23,'indusa - High Cost'!$B:$B,$B$28)*10^12*'Misc. Finished Goods Split'!$D10</f>
        <v>86419000000000</v>
      </c>
      <c r="Q6" s="16">
        <f>SUMIFS('indusa - High Cost'!Y:Y,'indusa - High Cost'!$A:$A,'BIFUfE-biomass'!$A6,'indusa - High Cost'!$B:$B,$B$28)*10^12+SUMIFS('indusa - High Cost'!Y:Y,'indusa - High Cost'!$A:$A,$A$23,'indusa - High Cost'!$B:$B,$B$28)*10^12*'Misc. Finished Goods Split'!$D10</f>
        <v>90842000000000</v>
      </c>
      <c r="R6" s="16">
        <f>SUMIFS('indusa - High Cost'!Z:Z,'indusa - High Cost'!$A:$A,'BIFUfE-biomass'!$A6,'indusa - High Cost'!$B:$B,$B$28)*10^12+SUMIFS('indusa - High Cost'!Z:Z,'indusa - High Cost'!$A:$A,$A$23,'indusa - High Cost'!$B:$B,$B$28)*10^12*'Misc. Finished Goods Split'!$D10</f>
        <v>95359000000000</v>
      </c>
      <c r="S6" s="16">
        <f>SUMIFS('indusa - High Cost'!AA:AA,'indusa - High Cost'!$A:$A,'BIFUfE-biomass'!$A6,'indusa - High Cost'!$B:$B,$B$28)*10^12+SUMIFS('indusa - High Cost'!AA:AA,'indusa - High Cost'!$A:$A,$A$23,'indusa - High Cost'!$B:$B,$B$28)*10^12*'Misc. Finished Goods Split'!$D10</f>
        <v>100082000000000</v>
      </c>
      <c r="T6" s="16">
        <f>SUMIFS('indusa - High Cost'!AB:AB,'indusa - High Cost'!$A:$A,'BIFUfE-biomass'!$A6,'indusa - High Cost'!$B:$B,$B$28)*10^12+SUMIFS('indusa - High Cost'!AB:AB,'indusa - High Cost'!$A:$A,$A$23,'indusa - High Cost'!$B:$B,$B$28)*10^12*'Misc. Finished Goods Split'!$D10</f>
        <v>105137000000000</v>
      </c>
      <c r="U6" s="16">
        <f>SUMIFS('indusa - High Cost'!AC:AC,'indusa - High Cost'!$A:$A,'BIFUfE-biomass'!$A6,'indusa - High Cost'!$B:$B,$B$28)*10^12+SUMIFS('indusa - High Cost'!AC:AC,'indusa - High Cost'!$A:$A,$A$23,'indusa - High Cost'!$B:$B,$B$28)*10^12*'Misc. Finished Goods Split'!$D10</f>
        <v>110191000000000</v>
      </c>
      <c r="V6" s="16">
        <f>SUMIFS('indusa - High Cost'!AD:AD,'indusa - High Cost'!$A:$A,'BIFUfE-biomass'!$A6,'indusa - High Cost'!$B:$B,$B$28)*10^12+SUMIFS('indusa - High Cost'!AD:AD,'indusa - High Cost'!$A:$A,$A$23,'indusa - High Cost'!$B:$B,$B$28)*10^12*'Misc. Finished Goods Split'!$D10</f>
        <v>115463000000000</v>
      </c>
      <c r="W6" s="16">
        <f>SUMIFS('indusa - High Cost'!AE:AE,'indusa - High Cost'!$A:$A,'BIFUfE-biomass'!$A6,'indusa - High Cost'!$B:$B,$B$28)*10^12+SUMIFS('indusa - High Cost'!AE:AE,'indusa - High Cost'!$A:$A,$A$23,'indusa - High Cost'!$B:$B,$B$28)*10^12*'Misc. Finished Goods Split'!$D10</f>
        <v>120852000000000</v>
      </c>
      <c r="X6" s="16">
        <f>SUMIFS('indusa - High Cost'!AF:AF,'indusa - High Cost'!$A:$A,'BIFUfE-biomass'!$A6,'indusa - High Cost'!$B:$B,$B$28)*10^12+SUMIFS('indusa - High Cost'!AF:AF,'indusa - High Cost'!$A:$A,$A$23,'indusa - High Cost'!$B:$B,$B$28)*10^12*'Misc. Finished Goods Split'!$D10</f>
        <v>126583000000000</v>
      </c>
      <c r="Y6" s="16">
        <f>SUMIFS('indusa - High Cost'!AG:AG,'indusa - High Cost'!$A:$A,'BIFUfE-biomass'!$A6,'indusa - High Cost'!$B:$B,$B$28)*10^12+SUMIFS('indusa - High Cost'!AG:AG,'indusa - High Cost'!$A:$A,$A$23,'indusa - High Cost'!$B:$B,$B$28)*10^12*'Misc. Finished Goods Split'!$D10</f>
        <v>132591000000000.02</v>
      </c>
      <c r="Z6" s="16">
        <f>SUMIFS('indusa - High Cost'!AH:AH,'indusa - High Cost'!$A:$A,'BIFUfE-biomass'!$A6,'indusa - High Cost'!$B:$B,$B$28)*10^12+SUMIFS('indusa - High Cost'!AH:AH,'indusa - High Cost'!$A:$A,$A$23,'indusa - High Cost'!$B:$B,$B$28)*10^12*'Misc. Finished Goods Split'!$D10</f>
        <v>138862000000000</v>
      </c>
      <c r="AA6" s="16">
        <f>SUMIFS('indusa - High Cost'!AI:AI,'indusa - High Cost'!$A:$A,'BIFUfE-biomass'!$A6,'indusa - High Cost'!$B:$B,$B$28)*10^12+SUMIFS('indusa - High Cost'!AI:AI,'indusa - High Cost'!$A:$A,$A$23,'indusa - High Cost'!$B:$B,$B$28)*10^12*'Misc. Finished Goods Split'!$D10</f>
        <v>145662000000000</v>
      </c>
      <c r="AB6" s="16">
        <f>SUMIFS('indusa - High Cost'!AJ:AJ,'indusa - High Cost'!$A:$A,'BIFUfE-biomass'!$A6,'indusa - High Cost'!$B:$B,$B$28)*10^12+SUMIFS('indusa - High Cost'!AJ:AJ,'indusa - High Cost'!$A:$A,$A$23,'indusa - High Cost'!$B:$B,$B$28)*10^12*'Misc. Finished Goods Split'!$D10</f>
        <v>152622000000000</v>
      </c>
    </row>
    <row r="7" spans="1:31" x14ac:dyDescent="0.25">
      <c r="A7" t="s">
        <v>96</v>
      </c>
      <c r="B7" s="16">
        <f>SUMIFS('indusa - High Cost'!J:J,'indusa - High Cost'!$A:$A,$A$23,'indusa - High Cost'!$B:$B,$B$28)*10^12*'Misc. Finished Goods Split'!$D11</f>
        <v>0</v>
      </c>
      <c r="C7" s="16">
        <f>SUMIFS('indusa - High Cost'!K:K,'indusa - High Cost'!$A:$A,$A$23,'indusa - High Cost'!$B:$B,$B$28)*10^12*'Misc. Finished Goods Split'!$D11</f>
        <v>0</v>
      </c>
      <c r="D7" s="16">
        <f>SUMIFS('indusa - High Cost'!L:L,'indusa - High Cost'!$A:$A,$A$23,'indusa - High Cost'!$B:$B,$B$28)*10^12*'Misc. Finished Goods Split'!$D11</f>
        <v>0</v>
      </c>
      <c r="E7" s="16">
        <f>SUMIFS('indusa - High Cost'!M:M,'indusa - High Cost'!$A:$A,$A$23,'indusa - High Cost'!$B:$B,$B$28)*10^12*'Misc. Finished Goods Split'!$D11</f>
        <v>0</v>
      </c>
      <c r="F7" s="16">
        <f>SUMIFS('indusa - High Cost'!N:N,'indusa - High Cost'!$A:$A,$A$23,'indusa - High Cost'!$B:$B,$B$28)*10^12*'Misc. Finished Goods Split'!$D11</f>
        <v>0</v>
      </c>
      <c r="G7" s="16">
        <f>SUMIFS('indusa - High Cost'!O:O,'indusa - High Cost'!$A:$A,$A$23,'indusa - High Cost'!$B:$B,$B$28)*10^12*'Misc. Finished Goods Split'!$D11</f>
        <v>0</v>
      </c>
      <c r="H7" s="16">
        <f>SUMIFS('indusa - High Cost'!P:P,'indusa - High Cost'!$A:$A,$A$23,'indusa - High Cost'!$B:$B,$B$28)*10^12*'Misc. Finished Goods Split'!$D11</f>
        <v>0</v>
      </c>
      <c r="I7" s="16">
        <f>SUMIFS('indusa - High Cost'!Q:Q,'indusa - High Cost'!$A:$A,$A$23,'indusa - High Cost'!$B:$B,$B$28)*10^12*'Misc. Finished Goods Split'!$D11</f>
        <v>0</v>
      </c>
      <c r="J7" s="16">
        <f>SUMIFS('indusa - High Cost'!R:R,'indusa - High Cost'!$A:$A,$A$23,'indusa - High Cost'!$B:$B,$B$28)*10^12*'Misc. Finished Goods Split'!$D11</f>
        <v>0</v>
      </c>
      <c r="K7" s="16">
        <f>SUMIFS('indusa - High Cost'!S:S,'indusa - High Cost'!$A:$A,$A$23,'indusa - High Cost'!$B:$B,$B$28)*10^12*'Misc. Finished Goods Split'!$D11</f>
        <v>0</v>
      </c>
      <c r="L7" s="16">
        <f>SUMIFS('indusa - High Cost'!T:T,'indusa - High Cost'!$A:$A,$A$23,'indusa - High Cost'!$B:$B,$B$28)*10^12*'Misc. Finished Goods Split'!$D11</f>
        <v>0</v>
      </c>
      <c r="M7" s="16">
        <f>SUMIFS('indusa - High Cost'!U:U,'indusa - High Cost'!$A:$A,$A$23,'indusa - High Cost'!$B:$B,$B$28)*10^12*'Misc. Finished Goods Split'!$D11</f>
        <v>0</v>
      </c>
      <c r="N7" s="16">
        <f>SUMIFS('indusa - High Cost'!V:V,'indusa - High Cost'!$A:$A,$A$23,'indusa - High Cost'!$B:$B,$B$28)*10^12*'Misc. Finished Goods Split'!$D11</f>
        <v>0</v>
      </c>
      <c r="O7" s="16">
        <f>SUMIFS('indusa - High Cost'!W:W,'indusa - High Cost'!$A:$A,$A$23,'indusa - High Cost'!$B:$B,$B$28)*10^12*'Misc. Finished Goods Split'!$D11</f>
        <v>0</v>
      </c>
      <c r="P7" s="16">
        <f>SUMIFS('indusa - High Cost'!X:X,'indusa - High Cost'!$A:$A,$A$23,'indusa - High Cost'!$B:$B,$B$28)*10^12*'Misc. Finished Goods Split'!$D11</f>
        <v>0</v>
      </c>
      <c r="Q7" s="16">
        <f>SUMIFS('indusa - High Cost'!Y:Y,'indusa - High Cost'!$A:$A,$A$23,'indusa - High Cost'!$B:$B,$B$28)*10^12*'Misc. Finished Goods Split'!$D11</f>
        <v>0</v>
      </c>
      <c r="R7" s="16">
        <f>SUMIFS('indusa - High Cost'!Z:Z,'indusa - High Cost'!$A:$A,$A$23,'indusa - High Cost'!$B:$B,$B$28)*10^12*'Misc. Finished Goods Split'!$D11</f>
        <v>0</v>
      </c>
      <c r="S7" s="16">
        <f>SUMIFS('indusa - High Cost'!AA:AA,'indusa - High Cost'!$A:$A,$A$23,'indusa - High Cost'!$B:$B,$B$28)*10^12*'Misc. Finished Goods Split'!$D11</f>
        <v>0</v>
      </c>
      <c r="T7" s="16">
        <f>SUMIFS('indusa - High Cost'!AB:AB,'indusa - High Cost'!$A:$A,$A$23,'indusa - High Cost'!$B:$B,$B$28)*10^12*'Misc. Finished Goods Split'!$D11</f>
        <v>0</v>
      </c>
      <c r="U7" s="16">
        <f>SUMIFS('indusa - High Cost'!AC:AC,'indusa - High Cost'!$A:$A,$A$23,'indusa - High Cost'!$B:$B,$B$28)*10^12*'Misc. Finished Goods Split'!$D11</f>
        <v>0</v>
      </c>
      <c r="V7" s="16">
        <f>SUMIFS('indusa - High Cost'!AD:AD,'indusa - High Cost'!$A:$A,$A$23,'indusa - High Cost'!$B:$B,$B$28)*10^12*'Misc. Finished Goods Split'!$D11</f>
        <v>0</v>
      </c>
      <c r="W7" s="16">
        <f>SUMIFS('indusa - High Cost'!AE:AE,'indusa - High Cost'!$A:$A,$A$23,'indusa - High Cost'!$B:$B,$B$28)*10^12*'Misc. Finished Goods Split'!$D11</f>
        <v>0</v>
      </c>
      <c r="X7" s="16">
        <f>SUMIFS('indusa - High Cost'!AF:AF,'indusa - High Cost'!$A:$A,$A$23,'indusa - High Cost'!$B:$B,$B$28)*10^12*'Misc. Finished Goods Split'!$D11</f>
        <v>0</v>
      </c>
      <c r="Y7" s="16">
        <f>SUMIFS('indusa - High Cost'!AG:AG,'indusa - High Cost'!$A:$A,$A$23,'indusa - High Cost'!$B:$B,$B$28)*10^12*'Misc. Finished Goods Split'!$D11</f>
        <v>0</v>
      </c>
      <c r="Z7" s="16">
        <f>SUMIFS('indusa - High Cost'!AH:AH,'indusa - High Cost'!$A:$A,$A$23,'indusa - High Cost'!$B:$B,$B$28)*10^12*'Misc. Finished Goods Split'!$D11</f>
        <v>0</v>
      </c>
      <c r="AA7" s="16">
        <f>SUMIFS('indusa - High Cost'!AI:AI,'indusa - High Cost'!$A:$A,$A$23,'indusa - High Cost'!$B:$B,$B$28)*10^12*'Misc. Finished Goods Split'!$D11</f>
        <v>0</v>
      </c>
      <c r="AB7" s="16">
        <f>SUMIFS('indusa - High Cost'!AJ:AJ,'indusa - High Cost'!$A:$A,$A$23,'indusa - High Cost'!$B:$B,$B$28)*10^12*'Misc. Finished Goods Split'!$D11</f>
        <v>0</v>
      </c>
    </row>
    <row r="8" spans="1:31" x14ac:dyDescent="0.25">
      <c r="A8" t="s">
        <v>97</v>
      </c>
      <c r="B8" s="16">
        <f>SUMIFS('indusa - High Cost'!J:J,'indusa - High Cost'!$A:$A,$A$8,'indusa - High Cost'!$B:$B,$B$28)*10^12</f>
        <v>138729000000000.02</v>
      </c>
      <c r="C8" s="16">
        <f>SUMIFS('indusa - High Cost'!K:K,'indusa - High Cost'!$A:$A,$A$8,'indusa - High Cost'!$B:$B,$B$28)*10^12</f>
        <v>143512000000000</v>
      </c>
      <c r="D8" s="16">
        <f>SUMIFS('indusa - High Cost'!L:L,'indusa - High Cost'!$A:$A,$A$8,'indusa - High Cost'!$B:$B,$B$28)*10^12</f>
        <v>158900000000000</v>
      </c>
      <c r="E8" s="16">
        <f>SUMIFS('indusa - High Cost'!M:M,'indusa - High Cost'!$A:$A,$A$8,'indusa - High Cost'!$B:$B,$B$28)*10^12</f>
        <v>168742000000000</v>
      </c>
      <c r="F8" s="16">
        <f>SUMIFS('indusa - High Cost'!N:N,'indusa - High Cost'!$A:$A,$A$8,'indusa - High Cost'!$B:$B,$B$28)*10^12</f>
        <v>183781000000000</v>
      </c>
      <c r="G8" s="16">
        <f>SUMIFS('indusa - High Cost'!O:O,'indusa - High Cost'!$A:$A,$A$8,'indusa - High Cost'!$B:$B,$B$28)*10^12</f>
        <v>214745000000000</v>
      </c>
      <c r="H8" s="16">
        <f>SUMIFS('indusa - High Cost'!P:P,'indusa - High Cost'!$A:$A,$A$8,'indusa - High Cost'!$B:$B,$B$28)*10^12</f>
        <v>241007000000000</v>
      </c>
      <c r="I8" s="16">
        <f>SUMIFS('indusa - High Cost'!Q:Q,'indusa - High Cost'!$A:$A,$A$8,'indusa - High Cost'!$B:$B,$B$28)*10^12</f>
        <v>260367000000000.03</v>
      </c>
      <c r="J8" s="16">
        <f>SUMIFS('indusa - High Cost'!R:R,'indusa - High Cost'!$A:$A,$A$8,'indusa - High Cost'!$B:$B,$B$28)*10^12</f>
        <v>275164000000000</v>
      </c>
      <c r="K8" s="16">
        <f>SUMIFS('indusa - High Cost'!S:S,'indusa - High Cost'!$A:$A,$A$8,'indusa - High Cost'!$B:$B,$B$28)*10^12</f>
        <v>274057000000000.03</v>
      </c>
      <c r="L8" s="16">
        <f>SUMIFS('indusa - High Cost'!T:T,'indusa - High Cost'!$A:$A,$A$8,'indusa - High Cost'!$B:$B,$B$28)*10^12</f>
        <v>289430000000000</v>
      </c>
      <c r="M8" s="16">
        <f>SUMIFS('indusa - High Cost'!U:U,'indusa - High Cost'!$A:$A,$A$8,'indusa - High Cost'!$B:$B,$B$28)*10^12</f>
        <v>309458000000000</v>
      </c>
      <c r="N8" s="16">
        <f>SUMIFS('indusa - High Cost'!V:V,'indusa - High Cost'!$A:$A,$A$8,'indusa - High Cost'!$B:$B,$B$28)*10^12</f>
        <v>356481000000000</v>
      </c>
      <c r="O8" s="16">
        <f>SUMIFS('indusa - High Cost'!W:W,'indusa - High Cost'!$A:$A,$A$8,'indusa - High Cost'!$B:$B,$B$28)*10^12</f>
        <v>391162000000000</v>
      </c>
      <c r="P8" s="16">
        <f>SUMIFS('indusa - High Cost'!X:X,'indusa - High Cost'!$A:$A,$A$8,'indusa - High Cost'!$B:$B,$B$28)*10^12</f>
        <v>404607000000000</v>
      </c>
      <c r="Q8" s="16">
        <f>SUMIFS('indusa - High Cost'!Y:Y,'indusa - High Cost'!$A:$A,$A$8,'indusa - High Cost'!$B:$B,$B$28)*10^12</f>
        <v>420761000000000</v>
      </c>
      <c r="R8" s="16">
        <f>SUMIFS('indusa - High Cost'!Z:Z,'indusa - High Cost'!$A:$A,$A$8,'indusa - High Cost'!$B:$B,$B$28)*10^12</f>
        <v>418861000000000</v>
      </c>
      <c r="S8" s="16">
        <f>SUMIFS('indusa - High Cost'!AA:AA,'indusa - High Cost'!$A:$A,$A$8,'indusa - High Cost'!$B:$B,$B$28)*10^12</f>
        <v>380432000000000</v>
      </c>
      <c r="T8" s="16">
        <f>SUMIFS('indusa - High Cost'!AB:AB,'indusa - High Cost'!$A:$A,$A$8,'indusa - High Cost'!$B:$B,$B$28)*10^12</f>
        <v>356832000000000</v>
      </c>
      <c r="U8" s="16">
        <f>SUMIFS('indusa - High Cost'!AC:AC,'indusa - High Cost'!$A:$A,$A$8,'indusa - High Cost'!$B:$B,$B$28)*10^12</f>
        <v>315248000000000</v>
      </c>
      <c r="V8" s="16">
        <f>SUMIFS('indusa - High Cost'!AD:AD,'indusa - High Cost'!$A:$A,$A$8,'indusa - High Cost'!$B:$B,$B$28)*10^12</f>
        <v>289017000000000</v>
      </c>
      <c r="W8" s="16">
        <f>SUMIFS('indusa - High Cost'!AE:AE,'indusa - High Cost'!$A:$A,$A$8,'indusa - High Cost'!$B:$B,$B$28)*10^12</f>
        <v>288228000000000</v>
      </c>
      <c r="X8" s="16">
        <f>SUMIFS('indusa - High Cost'!AF:AF,'indusa - High Cost'!$A:$A,$A$8,'indusa - High Cost'!$B:$B,$B$28)*10^12</f>
        <v>293939000000000</v>
      </c>
      <c r="Y8" s="16">
        <f>SUMIFS('indusa - High Cost'!AG:AG,'indusa - High Cost'!$A:$A,$A$8,'indusa - High Cost'!$B:$B,$B$28)*10^12</f>
        <v>310972000000000</v>
      </c>
      <c r="Z8" s="16">
        <f>SUMIFS('indusa - High Cost'!AH:AH,'indusa - High Cost'!$A:$A,$A$8,'indusa - High Cost'!$B:$B,$B$28)*10^12</f>
        <v>327501000000000</v>
      </c>
      <c r="AA8" s="16">
        <f>SUMIFS('indusa - High Cost'!AI:AI,'indusa - High Cost'!$A:$A,$A$8,'indusa - High Cost'!$B:$B,$B$28)*10^12</f>
        <v>349448000000000</v>
      </c>
      <c r="AB8" s="16">
        <f>SUMIFS('indusa - High Cost'!AJ:AJ,'indusa - High Cost'!$A:$A,$A$8,'indusa - High Cost'!$B:$B,$B$28)*10^12</f>
        <v>363942000000000</v>
      </c>
    </row>
    <row r="9" spans="1:31" x14ac:dyDescent="0.25">
      <c r="A9" t="s">
        <v>98</v>
      </c>
      <c r="B9" s="16">
        <f>SUMIFS('indusa - High Cost'!J:J,'indusa - High Cost'!$A:$A,'BIFUfE-biomass'!$A9,'indusa - High Cost'!$B:$B,$B$28)*10^12+SUMIFS('indusa - High Cost'!J:J,'indusa - High Cost'!$A:$A,$A$23,'indusa - High Cost'!$B:$B,$B$28)*10^12*'Misc. Finished Goods Split'!$D12</f>
        <v>1052363000000000</v>
      </c>
      <c r="C9" s="16">
        <f>SUMIFS('indusa - High Cost'!K:K,'indusa - High Cost'!$A:$A,'BIFUfE-biomass'!$A9,'indusa - High Cost'!$B:$B,$B$28)*10^12+SUMIFS('indusa - High Cost'!K:K,'indusa - High Cost'!$A:$A,$A$23,'indusa - High Cost'!$B:$B,$B$28)*10^12*'Misc. Finished Goods Split'!$D12</f>
        <v>1062496999999999.9</v>
      </c>
      <c r="D9" s="16">
        <f>SUMIFS('indusa - High Cost'!L:L,'indusa - High Cost'!$A:$A,'BIFUfE-biomass'!$A9,'indusa - High Cost'!$B:$B,$B$28)*10^12+SUMIFS('indusa - High Cost'!L:L,'indusa - High Cost'!$A:$A,$A$23,'indusa - High Cost'!$B:$B,$B$28)*10^12*'Misc. Finished Goods Split'!$D12</f>
        <v>1069545000000000.1</v>
      </c>
      <c r="E9" s="16">
        <f>SUMIFS('indusa - High Cost'!M:M,'indusa - High Cost'!$A:$A,'BIFUfE-biomass'!$A9,'indusa - High Cost'!$B:$B,$B$28)*10^12+SUMIFS('indusa - High Cost'!M:M,'indusa - High Cost'!$A:$A,$A$23,'indusa - High Cost'!$B:$B,$B$28)*10^12*'Misc. Finished Goods Split'!$D12</f>
        <v>1055134000000000</v>
      </c>
      <c r="F9" s="16">
        <f>SUMIFS('indusa - High Cost'!N:N,'indusa - High Cost'!$A:$A,'BIFUfE-biomass'!$A9,'indusa - High Cost'!$B:$B,$B$28)*10^12+SUMIFS('indusa - High Cost'!N:N,'indusa - High Cost'!$A:$A,$A$23,'indusa - High Cost'!$B:$B,$B$28)*10^12*'Misc. Finished Goods Split'!$D12</f>
        <v>1047472000000000</v>
      </c>
      <c r="G9" s="16">
        <f>SUMIFS('indusa - High Cost'!O:O,'indusa - High Cost'!$A:$A,'BIFUfE-biomass'!$A9,'indusa - High Cost'!$B:$B,$B$28)*10^12+SUMIFS('indusa - High Cost'!O:O,'indusa - High Cost'!$A:$A,$A$23,'indusa - High Cost'!$B:$B,$B$28)*10^12*'Misc. Finished Goods Split'!$D12</f>
        <v>1046665000000000</v>
      </c>
      <c r="H9" s="16">
        <f>SUMIFS('indusa - High Cost'!P:P,'indusa - High Cost'!$A:$A,'BIFUfE-biomass'!$A9,'indusa - High Cost'!$B:$B,$B$28)*10^12+SUMIFS('indusa - High Cost'!P:P,'indusa - High Cost'!$A:$A,$A$23,'indusa - High Cost'!$B:$B,$B$28)*10^12*'Misc. Finished Goods Split'!$D12</f>
        <v>1047739000000000</v>
      </c>
      <c r="I9" s="16">
        <f>SUMIFS('indusa - High Cost'!Q:Q,'indusa - High Cost'!$A:$A,'BIFUfE-biomass'!$A9,'indusa - High Cost'!$B:$B,$B$28)*10^12+SUMIFS('indusa - High Cost'!Q:Q,'indusa - High Cost'!$A:$A,$A$23,'indusa - High Cost'!$B:$B,$B$28)*10^12*'Misc. Finished Goods Split'!$D12</f>
        <v>1056188999999999.9</v>
      </c>
      <c r="J9" s="16">
        <f>SUMIFS('indusa - High Cost'!R:R,'indusa - High Cost'!$A:$A,'BIFUfE-biomass'!$A9,'indusa - High Cost'!$B:$B,$B$28)*10^12+SUMIFS('indusa - High Cost'!R:R,'indusa - High Cost'!$A:$A,$A$23,'indusa - High Cost'!$B:$B,$B$28)*10^12*'Misc. Finished Goods Split'!$D12</f>
        <v>1061547000000000</v>
      </c>
      <c r="K9" s="16">
        <f>SUMIFS('indusa - High Cost'!S:S,'indusa - High Cost'!$A:$A,'BIFUfE-biomass'!$A9,'indusa - High Cost'!$B:$B,$B$28)*10^12+SUMIFS('indusa - High Cost'!S:S,'indusa - High Cost'!$A:$A,$A$23,'indusa - High Cost'!$B:$B,$B$28)*10^12*'Misc. Finished Goods Split'!$D12</f>
        <v>1063990000000000</v>
      </c>
      <c r="L9" s="16">
        <f>SUMIFS('indusa - High Cost'!T:T,'indusa - High Cost'!$A:$A,'BIFUfE-biomass'!$A9,'indusa - High Cost'!$B:$B,$B$28)*10^12+SUMIFS('indusa - High Cost'!T:T,'indusa - High Cost'!$A:$A,$A$23,'indusa - High Cost'!$B:$B,$B$28)*10^12*'Misc. Finished Goods Split'!$D12</f>
        <v>1071362000000000.1</v>
      </c>
      <c r="M9" s="16">
        <f>SUMIFS('indusa - High Cost'!U:U,'indusa - High Cost'!$A:$A,'BIFUfE-biomass'!$A9,'indusa - High Cost'!$B:$B,$B$28)*10^12+SUMIFS('indusa - High Cost'!U:U,'indusa - High Cost'!$A:$A,$A$23,'indusa - High Cost'!$B:$B,$B$28)*10^12*'Misc. Finished Goods Split'!$D12</f>
        <v>1078214000000000</v>
      </c>
      <c r="N9" s="16">
        <f>SUMIFS('indusa - High Cost'!V:V,'indusa - High Cost'!$A:$A,'BIFUfE-biomass'!$A9,'indusa - High Cost'!$B:$B,$B$28)*10^12+SUMIFS('indusa - High Cost'!V:V,'indusa - High Cost'!$A:$A,$A$23,'indusa - High Cost'!$B:$B,$B$28)*10^12*'Misc. Finished Goods Split'!$D12</f>
        <v>1085859999999999.9</v>
      </c>
      <c r="O9" s="16">
        <f>SUMIFS('indusa - High Cost'!W:W,'indusa - High Cost'!$A:$A,'BIFUfE-biomass'!$A9,'indusa - High Cost'!$B:$B,$B$28)*10^12+SUMIFS('indusa - High Cost'!W:W,'indusa - High Cost'!$A:$A,$A$23,'indusa - High Cost'!$B:$B,$B$28)*10^12*'Misc. Finished Goods Split'!$D12</f>
        <v>1091945999999999.9</v>
      </c>
      <c r="P9" s="16">
        <f>SUMIFS('indusa - High Cost'!X:X,'indusa - High Cost'!$A:$A,'BIFUfE-biomass'!$A9,'indusa - High Cost'!$B:$B,$B$28)*10^12+SUMIFS('indusa - High Cost'!X:X,'indusa - High Cost'!$A:$A,$A$23,'indusa - High Cost'!$B:$B,$B$28)*10^12*'Misc. Finished Goods Split'!$D12</f>
        <v>1099839000000000</v>
      </c>
      <c r="Q9" s="16">
        <f>SUMIFS('indusa - High Cost'!Y:Y,'indusa - High Cost'!$A:$A,'BIFUfE-biomass'!$A9,'indusa - High Cost'!$B:$B,$B$28)*10^12+SUMIFS('indusa - High Cost'!Y:Y,'indusa - High Cost'!$A:$A,$A$23,'indusa - High Cost'!$B:$B,$B$28)*10^12*'Misc. Finished Goods Split'!$D12</f>
        <v>1111503999999999.9</v>
      </c>
      <c r="R9" s="16">
        <f>SUMIFS('indusa - High Cost'!Z:Z,'indusa - High Cost'!$A:$A,'BIFUfE-biomass'!$A9,'indusa - High Cost'!$B:$B,$B$28)*10^12+SUMIFS('indusa - High Cost'!Z:Z,'indusa - High Cost'!$A:$A,$A$23,'indusa - High Cost'!$B:$B,$B$28)*10^12*'Misc. Finished Goods Split'!$D12</f>
        <v>1124154000000000</v>
      </c>
      <c r="S9" s="16">
        <f>SUMIFS('indusa - High Cost'!AA:AA,'indusa - High Cost'!$A:$A,'BIFUfE-biomass'!$A9,'indusa - High Cost'!$B:$B,$B$28)*10^12+SUMIFS('indusa - High Cost'!AA:AA,'indusa - High Cost'!$A:$A,$A$23,'indusa - High Cost'!$B:$B,$B$28)*10^12*'Misc. Finished Goods Split'!$D12</f>
        <v>1133936000000000.3</v>
      </c>
      <c r="T9" s="16">
        <f>SUMIFS('indusa - High Cost'!AB:AB,'indusa - High Cost'!$A:$A,'BIFUfE-biomass'!$A9,'indusa - High Cost'!$B:$B,$B$28)*10^12+SUMIFS('indusa - High Cost'!AB:AB,'indusa - High Cost'!$A:$A,$A$23,'indusa - High Cost'!$B:$B,$B$28)*10^12*'Misc. Finished Goods Split'!$D12</f>
        <v>1144043000000000</v>
      </c>
      <c r="U9" s="16">
        <f>SUMIFS('indusa - High Cost'!AC:AC,'indusa - High Cost'!$A:$A,'BIFUfE-biomass'!$A9,'indusa - High Cost'!$B:$B,$B$28)*10^12+SUMIFS('indusa - High Cost'!AC:AC,'indusa - High Cost'!$A:$A,$A$23,'indusa - High Cost'!$B:$B,$B$28)*10^12*'Misc. Finished Goods Split'!$D12</f>
        <v>1153177000000000.3</v>
      </c>
      <c r="V9" s="16">
        <f>SUMIFS('indusa - High Cost'!AD:AD,'indusa - High Cost'!$A:$A,'BIFUfE-biomass'!$A9,'indusa - High Cost'!$B:$B,$B$28)*10^12+SUMIFS('indusa - High Cost'!AD:AD,'indusa - High Cost'!$A:$A,$A$23,'indusa - High Cost'!$B:$B,$B$28)*10^12*'Misc. Finished Goods Split'!$D12</f>
        <v>1166107000000000</v>
      </c>
      <c r="W9" s="16">
        <f>SUMIFS('indusa - High Cost'!AE:AE,'indusa - High Cost'!$A:$A,'BIFUfE-biomass'!$A9,'indusa - High Cost'!$B:$B,$B$28)*10^12+SUMIFS('indusa - High Cost'!AE:AE,'indusa - High Cost'!$A:$A,$A$23,'indusa - High Cost'!$B:$B,$B$28)*10^12*'Misc. Finished Goods Split'!$D12</f>
        <v>1175716000000000</v>
      </c>
      <c r="X9" s="16">
        <f>SUMIFS('indusa - High Cost'!AF:AF,'indusa - High Cost'!$A:$A,'BIFUfE-biomass'!$A9,'indusa - High Cost'!$B:$B,$B$28)*10^12+SUMIFS('indusa - High Cost'!AF:AF,'indusa - High Cost'!$A:$A,$A$23,'indusa - High Cost'!$B:$B,$B$28)*10^12*'Misc. Finished Goods Split'!$D12</f>
        <v>1186880000000000</v>
      </c>
      <c r="Y9" s="16">
        <f>SUMIFS('indusa - High Cost'!AG:AG,'indusa - High Cost'!$A:$A,'BIFUfE-biomass'!$A9,'indusa - High Cost'!$B:$B,$B$28)*10^12+SUMIFS('indusa - High Cost'!AG:AG,'indusa - High Cost'!$A:$A,$A$23,'indusa - High Cost'!$B:$B,$B$28)*10^12*'Misc. Finished Goods Split'!$D12</f>
        <v>1198228000000000</v>
      </c>
      <c r="Z9" s="16">
        <f>SUMIFS('indusa - High Cost'!AH:AH,'indusa - High Cost'!$A:$A,'BIFUfE-biomass'!$A9,'indusa - High Cost'!$B:$B,$B$28)*10^12+SUMIFS('indusa - High Cost'!AH:AH,'indusa - High Cost'!$A:$A,$A$23,'indusa - High Cost'!$B:$B,$B$28)*10^12*'Misc. Finished Goods Split'!$D12</f>
        <v>1208617000000000</v>
      </c>
      <c r="AA9" s="16">
        <f>SUMIFS('indusa - High Cost'!AI:AI,'indusa - High Cost'!$A:$A,'BIFUfE-biomass'!$A9,'indusa - High Cost'!$B:$B,$B$28)*10^12+SUMIFS('indusa - High Cost'!AI:AI,'indusa - High Cost'!$A:$A,$A$23,'indusa - High Cost'!$B:$B,$B$28)*10^12*'Misc. Finished Goods Split'!$D12</f>
        <v>1217639999999999.8</v>
      </c>
      <c r="AB9" s="16">
        <f>SUMIFS('indusa - High Cost'!AJ:AJ,'indusa - High Cost'!$A:$A,'BIFUfE-biomass'!$A9,'indusa - High Cost'!$B:$B,$B$28)*10^12+SUMIFS('indusa - High Cost'!AJ:AJ,'indusa - High Cost'!$A:$A,$A$23,'indusa - High Cost'!$B:$B,$B$28)*10^12*'Misc. Finished Goods Split'!$D12</f>
        <v>1227064000000000</v>
      </c>
      <c r="AC9" s="16"/>
    </row>
    <row r="10" spans="1:31" x14ac:dyDescent="0.25">
      <c r="A10" t="s">
        <v>99</v>
      </c>
      <c r="B10" s="16">
        <f>SUMIFS('indusa - Alt Trans'!J:J,'indusa - Alt Trans'!$A:$A,'BIFUfE-biomass'!$A10,'indusa - Alt Trans'!$B:$B,$B$28)*10^12+'AEO 2025 Table 24 Alt Trans'!F21*10^12+SUMIFS('indusa - Alt Trans'!J:J,'indusa - Alt Trans'!$A:$A,$A23,'indusa - Alt Trans'!$B:$B,$B$28)*10^12*'Misc. Finished Goods Split'!$D14</f>
        <v>893861127000000</v>
      </c>
      <c r="C10" s="16">
        <f>SUMIFS('indusa - Alt Trans'!K:K,'indusa - Alt Trans'!$A:$A,'BIFUfE-biomass'!$A10,'indusa - Alt Trans'!$B:$B,$B$28)*10^12+'AEO 2025 Table 24 Alt Trans'!G21*10^12+SUMIFS('indusa - Alt Trans'!K:K,'indusa - Alt Trans'!$A:$A,$A23,'indusa - Alt Trans'!$B:$B,$B$28)*10^12*'Misc. Finished Goods Split'!$D14</f>
        <v>915741534000000</v>
      </c>
      <c r="D10" s="16">
        <f>SUMIFS('indusa - Alt Trans'!L:L,'indusa - Alt Trans'!$A:$A,'BIFUfE-biomass'!$A10,'indusa - Alt Trans'!$B:$B,$B$28)*10^12+'AEO 2025 Table 24 Alt Trans'!H21*10^12+SUMIFS('indusa - Alt Trans'!L:L,'indusa - Alt Trans'!$A:$A,$A23,'indusa - Alt Trans'!$B:$B,$B$28)*10^12*'Misc. Finished Goods Split'!$D14</f>
        <v>915864855000000</v>
      </c>
      <c r="E10" s="16">
        <f>SUMIFS('indusa - Alt Trans'!M:M,'indusa - Alt Trans'!$A:$A,'BIFUfE-biomass'!$A10,'indusa - Alt Trans'!$B:$B,$B$28)*10^12+'AEO 2025 Table 24 Alt Trans'!I21*10^12+SUMIFS('indusa - Alt Trans'!M:M,'indusa - Alt Trans'!$A:$A,$A23,'indusa - Alt Trans'!$B:$B,$B$28)*10^12*'Misc. Finished Goods Split'!$D14</f>
        <v>917102125000000</v>
      </c>
      <c r="F10" s="16">
        <f>SUMIFS('indusa - Alt Trans'!N:N,'indusa - Alt Trans'!$A:$A,'BIFUfE-biomass'!$A10,'indusa - Alt Trans'!$B:$B,$B$28)*10^12+'AEO 2025 Table 24 Alt Trans'!J21*10^12+SUMIFS('indusa - Alt Trans'!N:N,'indusa - Alt Trans'!$A:$A,$A23,'indusa - Alt Trans'!$B:$B,$B$28)*10^12*'Misc. Finished Goods Split'!$D14</f>
        <v>916269240000000</v>
      </c>
      <c r="G10" s="16">
        <f>SUMIFS('indusa - Alt Trans'!O:O,'indusa - Alt Trans'!$A:$A,'BIFUfE-biomass'!$A10,'indusa - Alt Trans'!$B:$B,$B$28)*10^12+'AEO 2025 Table 24 Alt Trans'!K21*10^12+SUMIFS('indusa - Alt Trans'!O:O,'indusa - Alt Trans'!$A:$A,$A23,'indusa - Alt Trans'!$B:$B,$B$28)*10^12*'Misc. Finished Goods Split'!$D14</f>
        <v>917413872000000</v>
      </c>
      <c r="H10" s="16">
        <f>SUMIFS('indusa - Alt Trans'!P:P,'indusa - Alt Trans'!$A:$A,'BIFUfE-biomass'!$A10,'indusa - Alt Trans'!$B:$B,$B$28)*10^12+'AEO 2025 Table 24 Alt Trans'!L21*10^12+SUMIFS('indusa - Alt Trans'!P:P,'indusa - Alt Trans'!$A:$A,$A23,'indusa - Alt Trans'!$B:$B,$B$28)*10^12*'Misc. Finished Goods Split'!$D14</f>
        <v>916960175000000</v>
      </c>
      <c r="I10" s="16">
        <f>SUMIFS('indusa - Alt Trans'!Q:Q,'indusa - Alt Trans'!$A:$A,'BIFUfE-biomass'!$A10,'indusa - Alt Trans'!$B:$B,$B$28)*10^12+'AEO 2025 Table 24 Alt Trans'!M21*10^12+SUMIFS('indusa - Alt Trans'!Q:Q,'indusa - Alt Trans'!$A:$A,$A23,'indusa - Alt Trans'!$B:$B,$B$28)*10^12*'Misc. Finished Goods Split'!$D14</f>
        <v>916783003000000</v>
      </c>
      <c r="J10" s="16">
        <f>SUMIFS('indusa - Alt Trans'!R:R,'indusa - Alt Trans'!$A:$A,'BIFUfE-biomass'!$A10,'indusa - Alt Trans'!$B:$B,$B$28)*10^12+'AEO 2025 Table 24 Alt Trans'!N21*10^12+SUMIFS('indusa - Alt Trans'!R:R,'indusa - Alt Trans'!$A:$A,$A23,'indusa - Alt Trans'!$B:$B,$B$28)*10^12*'Misc. Finished Goods Split'!$D14</f>
        <v>916891361000000</v>
      </c>
      <c r="K10" s="16">
        <f>SUMIFS('indusa - Alt Trans'!S:S,'indusa - Alt Trans'!$A:$A,'BIFUfE-biomass'!$A10,'indusa - Alt Trans'!$B:$B,$B$28)*10^12+'AEO 2025 Table 24 Alt Trans'!O21*10^12+SUMIFS('indusa - Alt Trans'!S:S,'indusa - Alt Trans'!$A:$A,$A23,'indusa - Alt Trans'!$B:$B,$B$28)*10^12*'Misc. Finished Goods Split'!$D14</f>
        <v>917637626000000</v>
      </c>
      <c r="L10" s="16">
        <f>SUMIFS('indusa - Alt Trans'!T:T,'indusa - Alt Trans'!$A:$A,'BIFUfE-biomass'!$A10,'indusa - Alt Trans'!$B:$B,$B$28)*10^12+'AEO 2025 Table 24 Alt Trans'!P21*10^12+SUMIFS('indusa - Alt Trans'!T:T,'indusa - Alt Trans'!$A:$A,$A23,'indusa - Alt Trans'!$B:$B,$B$28)*10^12*'Misc. Finished Goods Split'!$D14</f>
        <v>918078988000000</v>
      </c>
      <c r="M10" s="16">
        <f>SUMIFS('indusa - Alt Trans'!U:U,'indusa - Alt Trans'!$A:$A,'BIFUfE-biomass'!$A10,'indusa - Alt Trans'!$B:$B,$B$28)*10^12+'AEO 2025 Table 24 Alt Trans'!Q21*10^12+SUMIFS('indusa - Alt Trans'!U:U,'indusa - Alt Trans'!$A:$A,$A23,'indusa - Alt Trans'!$B:$B,$B$28)*10^12*'Misc. Finished Goods Split'!$D14</f>
        <v>917752506000000</v>
      </c>
      <c r="N10" s="16">
        <f>SUMIFS('indusa - Alt Trans'!V:V,'indusa - Alt Trans'!$A:$A,'BIFUfE-biomass'!$A10,'indusa - Alt Trans'!$B:$B,$B$28)*10^12+'AEO 2025 Table 24 Alt Trans'!R21*10^12+SUMIFS('indusa - Alt Trans'!V:V,'indusa - Alt Trans'!$A:$A,$A23,'indusa - Alt Trans'!$B:$B,$B$28)*10^12*'Misc. Finished Goods Split'!$D14</f>
        <v>919558568000000</v>
      </c>
      <c r="O10" s="16">
        <f>SUMIFS('indusa - Alt Trans'!W:W,'indusa - Alt Trans'!$A:$A,'BIFUfE-biomass'!$A10,'indusa - Alt Trans'!$B:$B,$B$28)*10^12+'AEO 2025 Table 24 Alt Trans'!S21*10^12+SUMIFS('indusa - Alt Trans'!W:W,'indusa - Alt Trans'!$A:$A,$A23,'indusa - Alt Trans'!$B:$B,$B$28)*10^12*'Misc. Finished Goods Split'!$D14</f>
        <v>921869307000000</v>
      </c>
      <c r="P10" s="16">
        <f>SUMIFS('indusa - Alt Trans'!X:X,'indusa - Alt Trans'!$A:$A,'BIFUfE-biomass'!$A10,'indusa - Alt Trans'!$B:$B,$B$28)*10^12+'AEO 2025 Table 24 Alt Trans'!T21*10^12+SUMIFS('indusa - Alt Trans'!X:X,'indusa - Alt Trans'!$A:$A,$A23,'indusa - Alt Trans'!$B:$B,$B$28)*10^12*'Misc. Finished Goods Split'!$D14</f>
        <v>922418433000000</v>
      </c>
      <c r="Q10" s="16">
        <f>SUMIFS('indusa - Alt Trans'!Y:Y,'indusa - Alt Trans'!$A:$A,'BIFUfE-biomass'!$A10,'indusa - Alt Trans'!$B:$B,$B$28)*10^12+'AEO 2025 Table 24 Alt Trans'!U21*10^12+SUMIFS('indusa - Alt Trans'!Y:Y,'indusa - Alt Trans'!$A:$A,$A23,'indusa - Alt Trans'!$B:$B,$B$28)*10^12*'Misc. Finished Goods Split'!$D14</f>
        <v>926147596000000</v>
      </c>
      <c r="R10" s="16">
        <f>SUMIFS('indusa - Alt Trans'!Z:Z,'indusa - Alt Trans'!$A:$A,'BIFUfE-biomass'!$A10,'indusa - Alt Trans'!$B:$B,$B$28)*10^12+'AEO 2025 Table 24 Alt Trans'!V21*10^12+SUMIFS('indusa - Alt Trans'!Z:Z,'indusa - Alt Trans'!$A:$A,$A23,'indusa - Alt Trans'!$B:$B,$B$28)*10^12*'Misc. Finished Goods Split'!$D14</f>
        <v>931413944000000</v>
      </c>
      <c r="S10" s="16">
        <f>SUMIFS('indusa - Alt Trans'!AA:AA,'indusa - Alt Trans'!$A:$A,'BIFUfE-biomass'!$A10,'indusa - Alt Trans'!$B:$B,$B$28)*10^12+'AEO 2025 Table 24 Alt Trans'!W21*10^12+SUMIFS('indusa - Alt Trans'!AA:AA,'indusa - Alt Trans'!$A:$A,$A23,'indusa - Alt Trans'!$B:$B,$B$28)*10^12*'Misc. Finished Goods Split'!$D14</f>
        <v>933784312000000</v>
      </c>
      <c r="T10" s="16">
        <f>SUMIFS('indusa - Alt Trans'!AB:AB,'indusa - Alt Trans'!$A:$A,'BIFUfE-biomass'!$A10,'indusa - Alt Trans'!$B:$B,$B$28)*10^12+'AEO 2025 Table 24 Alt Trans'!X21*10^12+SUMIFS('indusa - Alt Trans'!AB:AB,'indusa - Alt Trans'!$A:$A,$A23,'indusa - Alt Trans'!$B:$B,$B$28)*10^12*'Misc. Finished Goods Split'!$D14</f>
        <v>935367808000000</v>
      </c>
      <c r="U10" s="16">
        <f>SUMIFS('indusa - Alt Trans'!AC:AC,'indusa - Alt Trans'!$A:$A,'BIFUfE-biomass'!$A10,'indusa - Alt Trans'!$B:$B,$B$28)*10^12+'AEO 2025 Table 24 Alt Trans'!Y21*10^12+SUMIFS('indusa - Alt Trans'!AC:AC,'indusa - Alt Trans'!$A:$A,$A23,'indusa - Alt Trans'!$B:$B,$B$28)*10^12*'Misc. Finished Goods Split'!$D14</f>
        <v>946357356000000</v>
      </c>
      <c r="V10" s="16">
        <f>SUMIFS('indusa - Alt Trans'!AD:AD,'indusa - Alt Trans'!$A:$A,'BIFUfE-biomass'!$A10,'indusa - Alt Trans'!$B:$B,$B$28)*10^12+'AEO 2025 Table 24 Alt Trans'!Z21*10^12+SUMIFS('indusa - Alt Trans'!AD:AD,'indusa - Alt Trans'!$A:$A,$A23,'indusa - Alt Trans'!$B:$B,$B$28)*10^12*'Misc. Finished Goods Split'!$D14</f>
        <v>950267121000000</v>
      </c>
      <c r="W10" s="16">
        <f>SUMIFS('indusa - Alt Trans'!AE:AE,'indusa - Alt Trans'!$A:$A,'BIFUfE-biomass'!$A10,'indusa - Alt Trans'!$B:$B,$B$28)*10^12+'AEO 2025 Table 24 Alt Trans'!AA21*10^12+SUMIFS('indusa - Alt Trans'!AE:AE,'indusa - Alt Trans'!$A:$A,$A23,'indusa - Alt Trans'!$B:$B,$B$28)*10^12*'Misc. Finished Goods Split'!$D14</f>
        <v>954733332000000</v>
      </c>
      <c r="X10" s="16">
        <f>SUMIFS('indusa - Alt Trans'!AF:AF,'indusa - Alt Trans'!$A:$A,'BIFUfE-biomass'!$A10,'indusa - Alt Trans'!$B:$B,$B$28)*10^12+'AEO 2025 Table 24 Alt Trans'!AB21*10^12+SUMIFS('indusa - Alt Trans'!AF:AF,'indusa - Alt Trans'!$A:$A,$A23,'indusa - Alt Trans'!$B:$B,$B$28)*10^12*'Misc. Finished Goods Split'!$D14</f>
        <v>958182373000000</v>
      </c>
      <c r="Y10" s="16">
        <f>SUMIFS('indusa - Alt Trans'!AG:AG,'indusa - Alt Trans'!$A:$A,'BIFUfE-biomass'!$A10,'indusa - Alt Trans'!$B:$B,$B$28)*10^12+'AEO 2025 Table 24 Alt Trans'!AC21*10^12+SUMIFS('indusa - Alt Trans'!AG:AG,'indusa - Alt Trans'!$A:$A,$A23,'indusa - Alt Trans'!$B:$B,$B$28)*10^12*'Misc. Finished Goods Split'!$D14</f>
        <v>963570212000000</v>
      </c>
      <c r="Z10" s="16">
        <f>SUMIFS('indusa - Alt Trans'!AH:AH,'indusa - Alt Trans'!$A:$A,'BIFUfE-biomass'!$A10,'indusa - Alt Trans'!$B:$B,$B$28)*10^12+'AEO 2025 Table 24 Alt Trans'!AD21*10^12+SUMIFS('indusa - Alt Trans'!AH:AH,'indusa - Alt Trans'!$A:$A,$A23,'indusa - Alt Trans'!$B:$B,$B$28)*10^12*'Misc. Finished Goods Split'!$D14</f>
        <v>967550591000000</v>
      </c>
      <c r="AA10" s="16">
        <f>SUMIFS('indusa - Alt Trans'!AI:AI,'indusa - Alt Trans'!$A:$A,'BIFUfE-biomass'!$A10,'indusa - Alt Trans'!$B:$B,$B$28)*10^12+'AEO 2025 Table 24 Alt Trans'!AE21*10^12+SUMIFS('indusa - Alt Trans'!AI:AI,'indusa - Alt Trans'!$A:$A,$A23,'indusa - Alt Trans'!$B:$B,$B$28)*10^12*'Misc. Finished Goods Split'!$D14</f>
        <v>972356913000000</v>
      </c>
      <c r="AB10" s="16">
        <f>SUMIFS('indusa - Alt Trans'!AJ:AJ,'indusa - Alt Trans'!$A:$A,'BIFUfE-biomass'!$A10,'indusa - Alt Trans'!$B:$B,$B$28)*10^12+'AEO 2025 Table 24 Alt Trans'!AF21*10^12+SUMIFS('indusa - Alt Trans'!AJ:AJ,'indusa - Alt Trans'!$A:$A,$A23,'indusa - Alt Trans'!$B:$B,$B$28)*10^12*'Misc. Finished Goods Split'!$D14</f>
        <v>972759270000000</v>
      </c>
    </row>
    <row r="11" spans="1:31" x14ac:dyDescent="0.25">
      <c r="A11" t="s">
        <v>100</v>
      </c>
      <c r="B11" s="16">
        <f>SUMIFS('indusa - Alt Trans'!J:J,'indusa - Alt Trans'!$A:$A,'BIFUfE-biomass'!$A11,'indusa - Alt Trans'!$B:$B,$B$28)*10^12</f>
        <v>192000000000</v>
      </c>
      <c r="C11" s="16">
        <f>SUMIFS('indusa - Alt Trans'!K:K,'indusa - Alt Trans'!$A:$A,'BIFUfE-biomass'!$A11,'indusa - Alt Trans'!$B:$B,$B$28)*10^12</f>
        <v>188000000000</v>
      </c>
      <c r="D11" s="16">
        <f>SUMIFS('indusa - Alt Trans'!L:L,'indusa - Alt Trans'!$A:$A,'BIFUfE-biomass'!$A11,'indusa - Alt Trans'!$B:$B,$B$28)*10^12</f>
        <v>191000000000</v>
      </c>
      <c r="E11" s="16">
        <f>SUMIFS('indusa - Alt Trans'!M:M,'indusa - Alt Trans'!$A:$A,'BIFUfE-biomass'!$A11,'indusa - Alt Trans'!$B:$B,$B$28)*10^12</f>
        <v>199000000000</v>
      </c>
      <c r="F11" s="16">
        <f>SUMIFS('indusa - Alt Trans'!N:N,'indusa - Alt Trans'!$A:$A,'BIFUfE-biomass'!$A11,'indusa - Alt Trans'!$B:$B,$B$28)*10^12</f>
        <v>209000000000</v>
      </c>
      <c r="G11" s="16">
        <f>SUMIFS('indusa - Alt Trans'!O:O,'indusa - Alt Trans'!$A:$A,'BIFUfE-biomass'!$A11,'indusa - Alt Trans'!$B:$B,$B$28)*10^12</f>
        <v>219000000000</v>
      </c>
      <c r="H11" s="16">
        <f>SUMIFS('indusa - Alt Trans'!P:P,'indusa - Alt Trans'!$A:$A,'BIFUfE-biomass'!$A11,'indusa - Alt Trans'!$B:$B,$B$28)*10^12</f>
        <v>231000000000</v>
      </c>
      <c r="I11" s="16">
        <f>SUMIFS('indusa - Alt Trans'!Q:Q,'indusa - Alt Trans'!$A:$A,'BIFUfE-biomass'!$A11,'indusa - Alt Trans'!$B:$B,$B$28)*10^12</f>
        <v>243000000000</v>
      </c>
      <c r="J11" s="16">
        <f>SUMIFS('indusa - Alt Trans'!R:R,'indusa - Alt Trans'!$A:$A,'BIFUfE-biomass'!$A11,'indusa - Alt Trans'!$B:$B,$B$28)*10^12</f>
        <v>259000000000</v>
      </c>
      <c r="K11" s="16">
        <f>SUMIFS('indusa - Alt Trans'!S:S,'indusa - Alt Trans'!$A:$A,'BIFUfE-biomass'!$A11,'indusa - Alt Trans'!$B:$B,$B$28)*10^12</f>
        <v>277000000000</v>
      </c>
      <c r="L11" s="16">
        <f>SUMIFS('indusa - Alt Trans'!T:T,'indusa - Alt Trans'!$A:$A,'BIFUfE-biomass'!$A11,'indusa - Alt Trans'!$B:$B,$B$28)*10^12</f>
        <v>292000000000</v>
      </c>
      <c r="M11" s="16">
        <f>SUMIFS('indusa - Alt Trans'!U:U,'indusa - Alt Trans'!$A:$A,'BIFUfE-biomass'!$A11,'indusa - Alt Trans'!$B:$B,$B$28)*10^12</f>
        <v>301000000000</v>
      </c>
      <c r="N11" s="16">
        <f>SUMIFS('indusa - Alt Trans'!V:V,'indusa - Alt Trans'!$A:$A,'BIFUfE-biomass'!$A11,'indusa - Alt Trans'!$B:$B,$B$28)*10^12</f>
        <v>313000000000</v>
      </c>
      <c r="O11" s="16">
        <f>SUMIFS('indusa - Alt Trans'!W:W,'indusa - Alt Trans'!$A:$A,'BIFUfE-biomass'!$A11,'indusa - Alt Trans'!$B:$B,$B$28)*10^12</f>
        <v>334000000000</v>
      </c>
      <c r="P11" s="16">
        <f>SUMIFS('indusa - Alt Trans'!X:X,'indusa - Alt Trans'!$A:$A,'BIFUfE-biomass'!$A11,'indusa - Alt Trans'!$B:$B,$B$28)*10^12</f>
        <v>356000000000</v>
      </c>
      <c r="Q11" s="16">
        <f>SUMIFS('indusa - Alt Trans'!Y:Y,'indusa - Alt Trans'!$A:$A,'BIFUfE-biomass'!$A11,'indusa - Alt Trans'!$B:$B,$B$28)*10^12</f>
        <v>378000000000</v>
      </c>
      <c r="R11" s="16">
        <f>SUMIFS('indusa - Alt Trans'!Z:Z,'indusa - Alt Trans'!$A:$A,'BIFUfE-biomass'!$A11,'indusa - Alt Trans'!$B:$B,$B$28)*10^12</f>
        <v>403000000000</v>
      </c>
      <c r="S11" s="16">
        <f>SUMIFS('indusa - Alt Trans'!AA:AA,'indusa - Alt Trans'!$A:$A,'BIFUfE-biomass'!$A11,'indusa - Alt Trans'!$B:$B,$B$28)*10^12</f>
        <v>433000000000</v>
      </c>
      <c r="T11" s="16">
        <f>SUMIFS('indusa - Alt Trans'!AB:AB,'indusa - Alt Trans'!$A:$A,'BIFUfE-biomass'!$A11,'indusa - Alt Trans'!$B:$B,$B$28)*10^12</f>
        <v>469000000000</v>
      </c>
      <c r="U11" s="16">
        <f>SUMIFS('indusa - Alt Trans'!AC:AC,'indusa - Alt Trans'!$A:$A,'BIFUfE-biomass'!$A11,'indusa - Alt Trans'!$B:$B,$B$28)*10^12</f>
        <v>507000000000</v>
      </c>
      <c r="V11" s="16">
        <f>SUMIFS('indusa - Alt Trans'!AD:AD,'indusa - Alt Trans'!$A:$A,'BIFUfE-biomass'!$A11,'indusa - Alt Trans'!$B:$B,$B$28)*10^12</f>
        <v>538000000000.00006</v>
      </c>
      <c r="W11" s="16">
        <f>SUMIFS('indusa - Alt Trans'!AE:AE,'indusa - Alt Trans'!$A:$A,'BIFUfE-biomass'!$A11,'indusa - Alt Trans'!$B:$B,$B$28)*10^12</f>
        <v>562000000000</v>
      </c>
      <c r="X11" s="16">
        <f>SUMIFS('indusa - Alt Trans'!AF:AF,'indusa - Alt Trans'!$A:$A,'BIFUfE-biomass'!$A11,'indusa - Alt Trans'!$B:$B,$B$28)*10^12</f>
        <v>584000000000</v>
      </c>
      <c r="Y11" s="16">
        <f>SUMIFS('indusa - Alt Trans'!AG:AG,'indusa - Alt Trans'!$A:$A,'BIFUfE-biomass'!$A11,'indusa - Alt Trans'!$B:$B,$B$28)*10^12</f>
        <v>619000000000</v>
      </c>
      <c r="Z11" s="16">
        <f>SUMIFS('indusa - Alt Trans'!AH:AH,'indusa - Alt Trans'!$A:$A,'BIFUfE-biomass'!$A11,'indusa - Alt Trans'!$B:$B,$B$28)*10^12</f>
        <v>664000000000</v>
      </c>
      <c r="AA11" s="16">
        <f>SUMIFS('indusa - Alt Trans'!AI:AI,'indusa - Alt Trans'!$A:$A,'BIFUfE-biomass'!$A11,'indusa - Alt Trans'!$B:$B,$B$28)*10^12</f>
        <v>708000000000</v>
      </c>
      <c r="AB11" s="16">
        <f>SUMIFS('indusa - Alt Trans'!AJ:AJ,'indusa - Alt Trans'!$A:$A,'BIFUfE-biomass'!$A11,'indusa - Alt Trans'!$B:$B,$B$28)*10^12</f>
        <v>744000000000</v>
      </c>
    </row>
    <row r="12" spans="1:31" x14ac:dyDescent="0.25">
      <c r="A12" t="s">
        <v>101</v>
      </c>
      <c r="B12" s="16">
        <f>SUMIFS('indusa - High Cost'!J:J,'indusa - High Cost'!$A:$A,'BIFUfE-biomass'!$A12,'indusa - High Cost'!$B:$B,$B$28)*10^12</f>
        <v>0</v>
      </c>
      <c r="C12" s="16">
        <f>SUMIFS('indusa - High Cost'!K:K,'indusa - High Cost'!$A:$A,'BIFUfE-biomass'!$A12,'indusa - High Cost'!$B:$B,$B$28)*10^12</f>
        <v>0</v>
      </c>
      <c r="D12" s="16">
        <f>SUMIFS('indusa - High Cost'!L:L,'indusa - High Cost'!$A:$A,'BIFUfE-biomass'!$A12,'indusa - High Cost'!$B:$B,$B$28)*10^12</f>
        <v>0</v>
      </c>
      <c r="E12" s="16">
        <f>SUMIFS('indusa - High Cost'!M:M,'indusa - High Cost'!$A:$A,'BIFUfE-biomass'!$A12,'indusa - High Cost'!$B:$B,$B$28)*10^12</f>
        <v>0</v>
      </c>
      <c r="F12" s="16">
        <f>SUMIFS('indusa - High Cost'!N:N,'indusa - High Cost'!$A:$A,'BIFUfE-biomass'!$A12,'indusa - High Cost'!$B:$B,$B$28)*10^12</f>
        <v>0</v>
      </c>
      <c r="G12" s="16">
        <f>SUMIFS('indusa - High Cost'!O:O,'indusa - High Cost'!$A:$A,'BIFUfE-biomass'!$A12,'indusa - High Cost'!$B:$B,$B$28)*10^12</f>
        <v>0</v>
      </c>
      <c r="H12" s="16">
        <f>SUMIFS('indusa - High Cost'!P:P,'indusa - High Cost'!$A:$A,'BIFUfE-biomass'!$A12,'indusa - High Cost'!$B:$B,$B$28)*10^12</f>
        <v>0</v>
      </c>
      <c r="I12" s="16">
        <f>SUMIFS('indusa - High Cost'!Q:Q,'indusa - High Cost'!$A:$A,'BIFUfE-biomass'!$A12,'indusa - High Cost'!$B:$B,$B$28)*10^12</f>
        <v>0</v>
      </c>
      <c r="J12" s="16">
        <f>SUMIFS('indusa - High Cost'!R:R,'indusa - High Cost'!$A:$A,'BIFUfE-biomass'!$A12,'indusa - High Cost'!$B:$B,$B$28)*10^12</f>
        <v>0</v>
      </c>
      <c r="K12" s="16">
        <f>SUMIFS('indusa - High Cost'!S:S,'indusa - High Cost'!$A:$A,'BIFUfE-biomass'!$A12,'indusa - High Cost'!$B:$B,$B$28)*10^12</f>
        <v>0</v>
      </c>
      <c r="L12" s="16">
        <f>SUMIFS('indusa - High Cost'!T:T,'indusa - High Cost'!$A:$A,'BIFUfE-biomass'!$A12,'indusa - High Cost'!$B:$B,$B$28)*10^12</f>
        <v>0</v>
      </c>
      <c r="M12" s="16">
        <f>SUMIFS('indusa - High Cost'!U:U,'indusa - High Cost'!$A:$A,'BIFUfE-biomass'!$A12,'indusa - High Cost'!$B:$B,$B$28)*10^12</f>
        <v>0</v>
      </c>
      <c r="N12" s="16">
        <f>SUMIFS('indusa - High Cost'!V:V,'indusa - High Cost'!$A:$A,'BIFUfE-biomass'!$A12,'indusa - High Cost'!$B:$B,$B$28)*10^12</f>
        <v>0</v>
      </c>
      <c r="O12" s="16">
        <f>SUMIFS('indusa - High Cost'!W:W,'indusa - High Cost'!$A:$A,'BIFUfE-biomass'!$A12,'indusa - High Cost'!$B:$B,$B$28)*10^12</f>
        <v>0</v>
      </c>
      <c r="P12" s="16">
        <f>SUMIFS('indusa - High Cost'!X:X,'indusa - High Cost'!$A:$A,'BIFUfE-biomass'!$A12,'indusa - High Cost'!$B:$B,$B$28)*10^12</f>
        <v>0</v>
      </c>
      <c r="Q12" s="16">
        <f>SUMIFS('indusa - High Cost'!Y:Y,'indusa - High Cost'!$A:$A,'BIFUfE-biomass'!$A12,'indusa - High Cost'!$B:$B,$B$28)*10^12</f>
        <v>0</v>
      </c>
      <c r="R12" s="16">
        <f>SUMIFS('indusa - High Cost'!Z:Z,'indusa - High Cost'!$A:$A,'BIFUfE-biomass'!$A12,'indusa - High Cost'!$B:$B,$B$28)*10^12</f>
        <v>0</v>
      </c>
      <c r="S12" s="16">
        <f>SUMIFS('indusa - High Cost'!AA:AA,'indusa - High Cost'!$A:$A,'BIFUfE-biomass'!$A12,'indusa - High Cost'!$B:$B,$B$28)*10^12</f>
        <v>0</v>
      </c>
      <c r="T12" s="16">
        <f>SUMIFS('indusa - High Cost'!AB:AB,'indusa - High Cost'!$A:$A,'BIFUfE-biomass'!$A12,'indusa - High Cost'!$B:$B,$B$28)*10^12</f>
        <v>0</v>
      </c>
      <c r="U12" s="16">
        <f>SUMIFS('indusa - High Cost'!AC:AC,'indusa - High Cost'!$A:$A,'BIFUfE-biomass'!$A12,'indusa - High Cost'!$B:$B,$B$28)*10^12</f>
        <v>0</v>
      </c>
      <c r="V12" s="16">
        <f>SUMIFS('indusa - High Cost'!AD:AD,'indusa - High Cost'!$A:$A,'BIFUfE-biomass'!$A12,'indusa - High Cost'!$B:$B,$B$28)*10^12</f>
        <v>0</v>
      </c>
      <c r="W12" s="16">
        <f>SUMIFS('indusa - High Cost'!AE:AE,'indusa - High Cost'!$A:$A,'BIFUfE-biomass'!$A12,'indusa - High Cost'!$B:$B,$B$28)*10^12</f>
        <v>0</v>
      </c>
      <c r="X12" s="16">
        <f>SUMIFS('indusa - High Cost'!AF:AF,'indusa - High Cost'!$A:$A,'BIFUfE-biomass'!$A12,'indusa - High Cost'!$B:$B,$B$28)*10^12</f>
        <v>0</v>
      </c>
      <c r="Y12" s="16">
        <f>SUMIFS('indusa - High Cost'!AG:AG,'indusa - High Cost'!$A:$A,'BIFUfE-biomass'!$A12,'indusa - High Cost'!$B:$B,$B$28)*10^12</f>
        <v>0</v>
      </c>
      <c r="Z12" s="16">
        <f>SUMIFS('indusa - High Cost'!AH:AH,'indusa - High Cost'!$A:$A,'BIFUfE-biomass'!$A12,'indusa - High Cost'!$B:$B,$B$28)*10^12</f>
        <v>0</v>
      </c>
      <c r="AA12" s="16">
        <f>SUMIFS('indusa - High Cost'!AI:AI,'indusa - High Cost'!$A:$A,'BIFUfE-biomass'!$A12,'indusa - High Cost'!$B:$B,$B$28)*10^12</f>
        <v>0</v>
      </c>
      <c r="AB12" s="16">
        <f>SUMIFS('indusa - High Cost'!AJ:AJ,'indusa - High Cost'!$A:$A,'BIFUfE-biomass'!$A12,'indusa - High Cost'!$B:$B,$B$28)*10^12</f>
        <v>0</v>
      </c>
    </row>
    <row r="13" spans="1:31" x14ac:dyDescent="0.25">
      <c r="A13" t="s">
        <v>102</v>
      </c>
      <c r="B13" s="16">
        <f>SUMIFS('indusa - High Cost'!J:J,'indusa - High Cost'!$A:$A,'BIFUfE-biomass'!$A13,'indusa - High Cost'!$B:$B,$B$28)*10^12</f>
        <v>0</v>
      </c>
      <c r="C13" s="16">
        <f>SUMIFS('indusa - High Cost'!K:K,'indusa - High Cost'!$A:$A,'BIFUfE-biomass'!$A13,'indusa - High Cost'!$B:$B,$B$28)*10^12</f>
        <v>0</v>
      </c>
      <c r="D13" s="16">
        <f>SUMIFS('indusa - High Cost'!L:L,'indusa - High Cost'!$A:$A,'BIFUfE-biomass'!$A13,'indusa - High Cost'!$B:$B,$B$28)*10^12</f>
        <v>0</v>
      </c>
      <c r="E13" s="16">
        <f>SUMIFS('indusa - High Cost'!M:M,'indusa - High Cost'!$A:$A,'BIFUfE-biomass'!$A13,'indusa - High Cost'!$B:$B,$B$28)*10^12</f>
        <v>0</v>
      </c>
      <c r="F13" s="16">
        <f>SUMIFS('indusa - High Cost'!N:N,'indusa - High Cost'!$A:$A,'BIFUfE-biomass'!$A13,'indusa - High Cost'!$B:$B,$B$28)*10^12</f>
        <v>0</v>
      </c>
      <c r="G13" s="16">
        <f>SUMIFS('indusa - High Cost'!O:O,'indusa - High Cost'!$A:$A,'BIFUfE-biomass'!$A13,'indusa - High Cost'!$B:$B,$B$28)*10^12</f>
        <v>0</v>
      </c>
      <c r="H13" s="16">
        <f>SUMIFS('indusa - High Cost'!P:P,'indusa - High Cost'!$A:$A,'BIFUfE-biomass'!$A13,'indusa - High Cost'!$B:$B,$B$28)*10^12</f>
        <v>0</v>
      </c>
      <c r="I13" s="16">
        <f>SUMIFS('indusa - High Cost'!Q:Q,'indusa - High Cost'!$A:$A,'BIFUfE-biomass'!$A13,'indusa - High Cost'!$B:$B,$B$28)*10^12</f>
        <v>0</v>
      </c>
      <c r="J13" s="16">
        <f>SUMIFS('indusa - High Cost'!R:R,'indusa - High Cost'!$A:$A,'BIFUfE-biomass'!$A13,'indusa - High Cost'!$B:$B,$B$28)*10^12</f>
        <v>0</v>
      </c>
      <c r="K13" s="16">
        <f>SUMIFS('indusa - High Cost'!S:S,'indusa - High Cost'!$A:$A,'BIFUfE-biomass'!$A13,'indusa - High Cost'!$B:$B,$B$28)*10^12</f>
        <v>0</v>
      </c>
      <c r="L13" s="16">
        <f>SUMIFS('indusa - High Cost'!T:T,'indusa - High Cost'!$A:$A,'BIFUfE-biomass'!$A13,'indusa - High Cost'!$B:$B,$B$28)*10^12</f>
        <v>0</v>
      </c>
      <c r="M13" s="16">
        <f>SUMIFS('indusa - High Cost'!U:U,'indusa - High Cost'!$A:$A,'BIFUfE-biomass'!$A13,'indusa - High Cost'!$B:$B,$B$28)*10^12</f>
        <v>0</v>
      </c>
      <c r="N13" s="16">
        <f>SUMIFS('indusa - High Cost'!V:V,'indusa - High Cost'!$A:$A,'BIFUfE-biomass'!$A13,'indusa - High Cost'!$B:$B,$B$28)*10^12</f>
        <v>0</v>
      </c>
      <c r="O13" s="16">
        <f>SUMIFS('indusa - High Cost'!W:W,'indusa - High Cost'!$A:$A,'BIFUfE-biomass'!$A13,'indusa - High Cost'!$B:$B,$B$28)*10^12</f>
        <v>0</v>
      </c>
      <c r="P13" s="16">
        <f>SUMIFS('indusa - High Cost'!X:X,'indusa - High Cost'!$A:$A,'BIFUfE-biomass'!$A13,'indusa - High Cost'!$B:$B,$B$28)*10^12</f>
        <v>0</v>
      </c>
      <c r="Q13" s="16">
        <f>SUMIFS('indusa - High Cost'!Y:Y,'indusa - High Cost'!$A:$A,'BIFUfE-biomass'!$A13,'indusa - High Cost'!$B:$B,$B$28)*10^12</f>
        <v>0</v>
      </c>
      <c r="R13" s="16">
        <f>SUMIFS('indusa - High Cost'!Z:Z,'indusa - High Cost'!$A:$A,'BIFUfE-biomass'!$A13,'indusa - High Cost'!$B:$B,$B$28)*10^12</f>
        <v>0</v>
      </c>
      <c r="S13" s="16">
        <f>SUMIFS('indusa - High Cost'!AA:AA,'indusa - High Cost'!$A:$A,'BIFUfE-biomass'!$A13,'indusa - High Cost'!$B:$B,$B$28)*10^12</f>
        <v>0</v>
      </c>
      <c r="T13" s="16">
        <f>SUMIFS('indusa - High Cost'!AB:AB,'indusa - High Cost'!$A:$A,'BIFUfE-biomass'!$A13,'indusa - High Cost'!$B:$B,$B$28)*10^12</f>
        <v>0</v>
      </c>
      <c r="U13" s="16">
        <f>SUMIFS('indusa - High Cost'!AC:AC,'indusa - High Cost'!$A:$A,'BIFUfE-biomass'!$A13,'indusa - High Cost'!$B:$B,$B$28)*10^12</f>
        <v>0</v>
      </c>
      <c r="V13" s="16">
        <f>SUMIFS('indusa - High Cost'!AD:AD,'indusa - High Cost'!$A:$A,'BIFUfE-biomass'!$A13,'indusa - High Cost'!$B:$B,$B$28)*10^12</f>
        <v>0</v>
      </c>
      <c r="W13" s="16">
        <f>SUMIFS('indusa - High Cost'!AE:AE,'indusa - High Cost'!$A:$A,'BIFUfE-biomass'!$A13,'indusa - High Cost'!$B:$B,$B$28)*10^12</f>
        <v>0</v>
      </c>
      <c r="X13" s="16">
        <f>SUMIFS('indusa - High Cost'!AF:AF,'indusa - High Cost'!$A:$A,'BIFUfE-biomass'!$A13,'indusa - High Cost'!$B:$B,$B$28)*10^12</f>
        <v>0</v>
      </c>
      <c r="Y13" s="16">
        <f>SUMIFS('indusa - High Cost'!AG:AG,'indusa - High Cost'!$A:$A,'BIFUfE-biomass'!$A13,'indusa - High Cost'!$B:$B,$B$28)*10^12</f>
        <v>0</v>
      </c>
      <c r="Z13" s="16">
        <f>SUMIFS('indusa - High Cost'!AH:AH,'indusa - High Cost'!$A:$A,'BIFUfE-biomass'!$A13,'indusa - High Cost'!$B:$B,$B$28)*10^12</f>
        <v>0</v>
      </c>
      <c r="AA13" s="16">
        <f>SUMIFS('indusa - High Cost'!AI:AI,'indusa - High Cost'!$A:$A,'BIFUfE-biomass'!$A13,'indusa - High Cost'!$B:$B,$B$28)*10^12</f>
        <v>0</v>
      </c>
      <c r="AB13" s="16">
        <f>SUMIFS('indusa - High Cost'!AJ:AJ,'indusa - High Cost'!$A:$A,'BIFUfE-biomass'!$A13,'indusa - High Cost'!$B:$B,$B$28)*10^12</f>
        <v>0</v>
      </c>
    </row>
    <row r="14" spans="1:31" x14ac:dyDescent="0.25">
      <c r="A14" t="s">
        <v>103</v>
      </c>
      <c r="B14" s="16">
        <f>SUMIFS('indusa - High Cost'!J:J,'indusa - High Cost'!$A:$A,'BIFUfE-biomass'!$A14,'indusa - High Cost'!$B:$B,$B$28)*10^12</f>
        <v>0</v>
      </c>
      <c r="C14" s="16">
        <f>SUMIFS('indusa - High Cost'!K:K,'indusa - High Cost'!$A:$A,'BIFUfE-biomass'!$A14,'indusa - High Cost'!$B:$B,$B$28)*10^12</f>
        <v>0</v>
      </c>
      <c r="D14" s="16">
        <f>SUMIFS('indusa - High Cost'!L:L,'indusa - High Cost'!$A:$A,'BIFUfE-biomass'!$A14,'indusa - High Cost'!$B:$B,$B$28)*10^12</f>
        <v>0</v>
      </c>
      <c r="E14" s="16">
        <f>SUMIFS('indusa - High Cost'!M:M,'indusa - High Cost'!$A:$A,'BIFUfE-biomass'!$A14,'indusa - High Cost'!$B:$B,$B$28)*10^12</f>
        <v>0</v>
      </c>
      <c r="F14" s="16">
        <f>SUMIFS('indusa - High Cost'!N:N,'indusa - High Cost'!$A:$A,'BIFUfE-biomass'!$A14,'indusa - High Cost'!$B:$B,$B$28)*10^12</f>
        <v>0</v>
      </c>
      <c r="G14" s="16">
        <f>SUMIFS('indusa - High Cost'!O:O,'indusa - High Cost'!$A:$A,'BIFUfE-biomass'!$A14,'indusa - High Cost'!$B:$B,$B$28)*10^12</f>
        <v>0</v>
      </c>
      <c r="H14" s="16">
        <f>SUMIFS('indusa - High Cost'!P:P,'indusa - High Cost'!$A:$A,'BIFUfE-biomass'!$A14,'indusa - High Cost'!$B:$B,$B$28)*10^12</f>
        <v>0</v>
      </c>
      <c r="I14" s="16">
        <f>SUMIFS('indusa - High Cost'!Q:Q,'indusa - High Cost'!$A:$A,'BIFUfE-biomass'!$A14,'indusa - High Cost'!$B:$B,$B$28)*10^12</f>
        <v>0</v>
      </c>
      <c r="J14" s="16">
        <f>SUMIFS('indusa - High Cost'!R:R,'indusa - High Cost'!$A:$A,'BIFUfE-biomass'!$A14,'indusa - High Cost'!$B:$B,$B$28)*10^12</f>
        <v>0</v>
      </c>
      <c r="K14" s="16">
        <f>SUMIFS('indusa - High Cost'!S:S,'indusa - High Cost'!$A:$A,'BIFUfE-biomass'!$A14,'indusa - High Cost'!$B:$B,$B$28)*10^12</f>
        <v>0</v>
      </c>
      <c r="L14" s="16">
        <f>SUMIFS('indusa - High Cost'!T:T,'indusa - High Cost'!$A:$A,'BIFUfE-biomass'!$A14,'indusa - High Cost'!$B:$B,$B$28)*10^12</f>
        <v>0</v>
      </c>
      <c r="M14" s="16">
        <f>SUMIFS('indusa - High Cost'!U:U,'indusa - High Cost'!$A:$A,'BIFUfE-biomass'!$A14,'indusa - High Cost'!$B:$B,$B$28)*10^12</f>
        <v>0</v>
      </c>
      <c r="N14" s="16">
        <f>SUMIFS('indusa - High Cost'!V:V,'indusa - High Cost'!$A:$A,'BIFUfE-biomass'!$A14,'indusa - High Cost'!$B:$B,$B$28)*10^12</f>
        <v>0</v>
      </c>
      <c r="O14" s="16">
        <f>SUMIFS('indusa - High Cost'!W:W,'indusa - High Cost'!$A:$A,'BIFUfE-biomass'!$A14,'indusa - High Cost'!$B:$B,$B$28)*10^12</f>
        <v>0</v>
      </c>
      <c r="P14" s="16">
        <f>SUMIFS('indusa - High Cost'!X:X,'indusa - High Cost'!$A:$A,'BIFUfE-biomass'!$A14,'indusa - High Cost'!$B:$B,$B$28)*10^12</f>
        <v>0</v>
      </c>
      <c r="Q14" s="16">
        <f>SUMIFS('indusa - High Cost'!Y:Y,'indusa - High Cost'!$A:$A,'BIFUfE-biomass'!$A14,'indusa - High Cost'!$B:$B,$B$28)*10^12</f>
        <v>0</v>
      </c>
      <c r="R14" s="16">
        <f>SUMIFS('indusa - High Cost'!Z:Z,'indusa - High Cost'!$A:$A,'BIFUfE-biomass'!$A14,'indusa - High Cost'!$B:$B,$B$28)*10^12</f>
        <v>0</v>
      </c>
      <c r="S14" s="16">
        <f>SUMIFS('indusa - High Cost'!AA:AA,'indusa - High Cost'!$A:$A,'BIFUfE-biomass'!$A14,'indusa - High Cost'!$B:$B,$B$28)*10^12</f>
        <v>0</v>
      </c>
      <c r="T14" s="16">
        <f>SUMIFS('indusa - High Cost'!AB:AB,'indusa - High Cost'!$A:$A,'BIFUfE-biomass'!$A14,'indusa - High Cost'!$B:$B,$B$28)*10^12</f>
        <v>0</v>
      </c>
      <c r="U14" s="16">
        <f>SUMIFS('indusa - High Cost'!AC:AC,'indusa - High Cost'!$A:$A,'BIFUfE-biomass'!$A14,'indusa - High Cost'!$B:$B,$B$28)*10^12</f>
        <v>0</v>
      </c>
      <c r="V14" s="16">
        <f>SUMIFS('indusa - High Cost'!AD:AD,'indusa - High Cost'!$A:$A,'BIFUfE-biomass'!$A14,'indusa - High Cost'!$B:$B,$B$28)*10^12</f>
        <v>0</v>
      </c>
      <c r="W14" s="16">
        <f>SUMIFS('indusa - High Cost'!AE:AE,'indusa - High Cost'!$A:$A,'BIFUfE-biomass'!$A14,'indusa - High Cost'!$B:$B,$B$28)*10^12</f>
        <v>0</v>
      </c>
      <c r="X14" s="16">
        <f>SUMIFS('indusa - High Cost'!AF:AF,'indusa - High Cost'!$A:$A,'BIFUfE-biomass'!$A14,'indusa - High Cost'!$B:$B,$B$28)*10^12</f>
        <v>0</v>
      </c>
      <c r="Y14" s="16">
        <f>SUMIFS('indusa - High Cost'!AG:AG,'indusa - High Cost'!$A:$A,'BIFUfE-biomass'!$A14,'indusa - High Cost'!$B:$B,$B$28)*10^12</f>
        <v>0</v>
      </c>
      <c r="Z14" s="16">
        <f>SUMIFS('indusa - High Cost'!AH:AH,'indusa - High Cost'!$A:$A,'BIFUfE-biomass'!$A14,'indusa - High Cost'!$B:$B,$B$28)*10^12</f>
        <v>0</v>
      </c>
      <c r="AA14" s="16">
        <f>SUMIFS('indusa - High Cost'!AI:AI,'indusa - High Cost'!$A:$A,'BIFUfE-biomass'!$A14,'indusa - High Cost'!$B:$B,$B$28)*10^12</f>
        <v>0</v>
      </c>
      <c r="AB14" s="16">
        <f>SUMIFS('indusa - High Cost'!AJ:AJ,'indusa - High Cost'!$A:$A,'BIFUfE-biomass'!$A14,'indusa - High Cost'!$B:$B,$B$28)*10^12</f>
        <v>0</v>
      </c>
    </row>
    <row r="15" spans="1:31" x14ac:dyDescent="0.25">
      <c r="A15" t="s">
        <v>104</v>
      </c>
      <c r="B15" s="193">
        <f>SUMIFS('indusa - High Cost'!J:J,'indusa - High Cost'!$A:$A,'BIFUfE-biomass'!$A15,'indusa - High Cost'!$B:$B,$B$28)*10^12+SUMIFS('indusa - High Cost'!J:J,'indusa - High Cost'!$A:$A,"Primary Metals",'indusa - High Cost'!$B:$B,$B$28)*10^12*'Foundries Split'!$C18</f>
        <v>0</v>
      </c>
      <c r="C15" s="193">
        <f>SUMIFS('indusa - High Cost'!K:K,'indusa - High Cost'!$A:$A,'BIFUfE-biomass'!$A15,'indusa - High Cost'!$B:$B,$B$28)*10^12+SUMIFS('indusa - High Cost'!K:K,'indusa - High Cost'!$A:$A,"Primary Metals",'indusa - High Cost'!$B:$B,$B$28)*10^12*'Foundries Split'!$C18</f>
        <v>0</v>
      </c>
      <c r="D15" s="193">
        <f>SUMIFS('indusa - High Cost'!L:L,'indusa - High Cost'!$A:$A,'BIFUfE-biomass'!$A15,'indusa - High Cost'!$B:$B,$B$28)*10^12+SUMIFS('indusa - High Cost'!L:L,'indusa - High Cost'!$A:$A,"Primary Metals",'indusa - High Cost'!$B:$B,$B$28)*10^12*'Foundries Split'!$C18</f>
        <v>0</v>
      </c>
      <c r="E15" s="193">
        <f>SUMIFS('indusa - High Cost'!M:M,'indusa - High Cost'!$A:$A,'BIFUfE-biomass'!$A15,'indusa - High Cost'!$B:$B,$B$28)*10^12+SUMIFS('indusa - High Cost'!M:M,'indusa - High Cost'!$A:$A,"Primary Metals",'indusa - High Cost'!$B:$B,$B$28)*10^12*'Foundries Split'!$C18</f>
        <v>0</v>
      </c>
      <c r="F15" s="193">
        <f>SUMIFS('indusa - High Cost'!N:N,'indusa - High Cost'!$A:$A,'BIFUfE-biomass'!$A15,'indusa - High Cost'!$B:$B,$B$28)*10^12+SUMIFS('indusa - High Cost'!N:N,'indusa - High Cost'!$A:$A,"Primary Metals",'indusa - High Cost'!$B:$B,$B$28)*10^12*'Foundries Split'!$C18</f>
        <v>0</v>
      </c>
      <c r="G15" s="193">
        <f>SUMIFS('indusa - High Cost'!O:O,'indusa - High Cost'!$A:$A,'BIFUfE-biomass'!$A15,'indusa - High Cost'!$B:$B,$B$28)*10^12+SUMIFS('indusa - High Cost'!O:O,'indusa - High Cost'!$A:$A,"Primary Metals",'indusa - High Cost'!$B:$B,$B$28)*10^12*'Foundries Split'!$C18</f>
        <v>0</v>
      </c>
      <c r="H15" s="193">
        <f>SUMIFS('indusa - High Cost'!P:P,'indusa - High Cost'!$A:$A,'BIFUfE-biomass'!$A15,'indusa - High Cost'!$B:$B,$B$28)*10^12+SUMIFS('indusa - High Cost'!P:P,'indusa - High Cost'!$A:$A,"Primary Metals",'indusa - High Cost'!$B:$B,$B$28)*10^12*'Foundries Split'!$C18</f>
        <v>0</v>
      </c>
      <c r="I15" s="193">
        <f>SUMIFS('indusa - High Cost'!Q:Q,'indusa - High Cost'!$A:$A,'BIFUfE-biomass'!$A15,'indusa - High Cost'!$B:$B,$B$28)*10^12+SUMIFS('indusa - High Cost'!Q:Q,'indusa - High Cost'!$A:$A,"Primary Metals",'indusa - High Cost'!$B:$B,$B$28)*10^12*'Foundries Split'!$C18</f>
        <v>0</v>
      </c>
      <c r="J15" s="193">
        <f>SUMIFS('indusa - High Cost'!R:R,'indusa - High Cost'!$A:$A,'BIFUfE-biomass'!$A15,'indusa - High Cost'!$B:$B,$B$28)*10^12+SUMIFS('indusa - High Cost'!R:R,'indusa - High Cost'!$A:$A,"Primary Metals",'indusa - High Cost'!$B:$B,$B$28)*10^12*'Foundries Split'!$C18</f>
        <v>0</v>
      </c>
      <c r="K15" s="193">
        <f>SUMIFS('indusa - High Cost'!S:S,'indusa - High Cost'!$A:$A,'BIFUfE-biomass'!$A15,'indusa - High Cost'!$B:$B,$B$28)*10^12+SUMIFS('indusa - High Cost'!S:S,'indusa - High Cost'!$A:$A,"Primary Metals",'indusa - High Cost'!$B:$B,$B$28)*10^12*'Foundries Split'!$C18</f>
        <v>0</v>
      </c>
      <c r="L15" s="193">
        <f>SUMIFS('indusa - High Cost'!T:T,'indusa - High Cost'!$A:$A,'BIFUfE-biomass'!$A15,'indusa - High Cost'!$B:$B,$B$28)*10^12+SUMIFS('indusa - High Cost'!T:T,'indusa - High Cost'!$A:$A,"Primary Metals",'indusa - High Cost'!$B:$B,$B$28)*10^12*'Foundries Split'!$C18</f>
        <v>0</v>
      </c>
      <c r="M15" s="193">
        <f>SUMIFS('indusa - High Cost'!U:U,'indusa - High Cost'!$A:$A,'BIFUfE-biomass'!$A15,'indusa - High Cost'!$B:$B,$B$28)*10^12+SUMIFS('indusa - High Cost'!U:U,'indusa - High Cost'!$A:$A,"Primary Metals",'indusa - High Cost'!$B:$B,$B$28)*10^12*'Foundries Split'!$C18</f>
        <v>0</v>
      </c>
      <c r="N15" s="193">
        <f>SUMIFS('indusa - High Cost'!V:V,'indusa - High Cost'!$A:$A,'BIFUfE-biomass'!$A15,'indusa - High Cost'!$B:$B,$B$28)*10^12+SUMIFS('indusa - High Cost'!V:V,'indusa - High Cost'!$A:$A,"Primary Metals",'indusa - High Cost'!$B:$B,$B$28)*10^12*'Foundries Split'!$C18</f>
        <v>0</v>
      </c>
      <c r="O15" s="193">
        <f>SUMIFS('indusa - High Cost'!W:W,'indusa - High Cost'!$A:$A,'BIFUfE-biomass'!$A15,'indusa - High Cost'!$B:$B,$B$28)*10^12+SUMIFS('indusa - High Cost'!W:W,'indusa - High Cost'!$A:$A,"Primary Metals",'indusa - High Cost'!$B:$B,$B$28)*10^12*'Foundries Split'!$C18</f>
        <v>0</v>
      </c>
      <c r="P15" s="193">
        <f>SUMIFS('indusa - High Cost'!X:X,'indusa - High Cost'!$A:$A,'BIFUfE-biomass'!$A15,'indusa - High Cost'!$B:$B,$B$28)*10^12+SUMIFS('indusa - High Cost'!X:X,'indusa - High Cost'!$A:$A,"Primary Metals",'indusa - High Cost'!$B:$B,$B$28)*10^12*'Foundries Split'!$C18</f>
        <v>0</v>
      </c>
      <c r="Q15" s="193">
        <f>SUMIFS('indusa - High Cost'!Y:Y,'indusa - High Cost'!$A:$A,'BIFUfE-biomass'!$A15,'indusa - High Cost'!$B:$B,$B$28)*10^12+SUMIFS('indusa - High Cost'!Y:Y,'indusa - High Cost'!$A:$A,"Primary Metals",'indusa - High Cost'!$B:$B,$B$28)*10^12*'Foundries Split'!$C18</f>
        <v>0</v>
      </c>
      <c r="R15" s="193">
        <f>SUMIFS('indusa - High Cost'!Z:Z,'indusa - High Cost'!$A:$A,'BIFUfE-biomass'!$A15,'indusa - High Cost'!$B:$B,$B$28)*10^12+SUMIFS('indusa - High Cost'!Z:Z,'indusa - High Cost'!$A:$A,"Primary Metals",'indusa - High Cost'!$B:$B,$B$28)*10^12*'Foundries Split'!$C18</f>
        <v>0</v>
      </c>
      <c r="S15" s="193">
        <f>SUMIFS('indusa - High Cost'!AA:AA,'indusa - High Cost'!$A:$A,'BIFUfE-biomass'!$A15,'indusa - High Cost'!$B:$B,$B$28)*10^12+SUMIFS('indusa - High Cost'!AA:AA,'indusa - High Cost'!$A:$A,"Primary Metals",'indusa - High Cost'!$B:$B,$B$28)*10^12*'Foundries Split'!$C18</f>
        <v>0</v>
      </c>
      <c r="T15" s="193">
        <f>SUMIFS('indusa - High Cost'!AB:AB,'indusa - High Cost'!$A:$A,'BIFUfE-biomass'!$A15,'indusa - High Cost'!$B:$B,$B$28)*10^12+SUMIFS('indusa - High Cost'!AB:AB,'indusa - High Cost'!$A:$A,"Primary Metals",'indusa - High Cost'!$B:$B,$B$28)*10^12*'Foundries Split'!$C18</f>
        <v>0</v>
      </c>
      <c r="U15" s="193">
        <f>SUMIFS('indusa - High Cost'!AC:AC,'indusa - High Cost'!$A:$A,'BIFUfE-biomass'!$A15,'indusa - High Cost'!$B:$B,$B$28)*10^12+SUMIFS('indusa - High Cost'!AC:AC,'indusa - High Cost'!$A:$A,"Primary Metals",'indusa - High Cost'!$B:$B,$B$28)*10^12*'Foundries Split'!$C18</f>
        <v>0</v>
      </c>
      <c r="V15" s="193">
        <f>SUMIFS('indusa - High Cost'!AD:AD,'indusa - High Cost'!$A:$A,'BIFUfE-biomass'!$A15,'indusa - High Cost'!$B:$B,$B$28)*10^12+SUMIFS('indusa - High Cost'!AD:AD,'indusa - High Cost'!$A:$A,"Primary Metals",'indusa - High Cost'!$B:$B,$B$28)*10^12*'Foundries Split'!$C18</f>
        <v>0</v>
      </c>
      <c r="W15" s="193">
        <f>SUMIFS('indusa - High Cost'!AE:AE,'indusa - High Cost'!$A:$A,'BIFUfE-biomass'!$A15,'indusa - High Cost'!$B:$B,$B$28)*10^12+SUMIFS('indusa - High Cost'!AE:AE,'indusa - High Cost'!$A:$A,"Primary Metals",'indusa - High Cost'!$B:$B,$B$28)*10^12*'Foundries Split'!$C18</f>
        <v>0</v>
      </c>
      <c r="X15" s="193">
        <f>SUMIFS('indusa - High Cost'!AF:AF,'indusa - High Cost'!$A:$A,'BIFUfE-biomass'!$A15,'indusa - High Cost'!$B:$B,$B$28)*10^12+SUMIFS('indusa - High Cost'!AF:AF,'indusa - High Cost'!$A:$A,"Primary Metals",'indusa - High Cost'!$B:$B,$B$28)*10^12*'Foundries Split'!$C18</f>
        <v>0</v>
      </c>
      <c r="Y15" s="193">
        <f>SUMIFS('indusa - High Cost'!AG:AG,'indusa - High Cost'!$A:$A,'BIFUfE-biomass'!$A15,'indusa - High Cost'!$B:$B,$B$28)*10^12+SUMIFS('indusa - High Cost'!AG:AG,'indusa - High Cost'!$A:$A,"Primary Metals",'indusa - High Cost'!$B:$B,$B$28)*10^12*'Foundries Split'!$C18</f>
        <v>0</v>
      </c>
      <c r="Z15" s="193">
        <f>SUMIFS('indusa - High Cost'!AH:AH,'indusa - High Cost'!$A:$A,'BIFUfE-biomass'!$A15,'indusa - High Cost'!$B:$B,$B$28)*10^12+SUMIFS('indusa - High Cost'!AH:AH,'indusa - High Cost'!$A:$A,"Primary Metals",'indusa - High Cost'!$B:$B,$B$28)*10^12*'Foundries Split'!$C18</f>
        <v>0</v>
      </c>
      <c r="AA15" s="193">
        <f>SUMIFS('indusa - High Cost'!AI:AI,'indusa - High Cost'!$A:$A,'BIFUfE-biomass'!$A15,'indusa - High Cost'!$B:$B,$B$28)*10^12+SUMIFS('indusa - High Cost'!AI:AI,'indusa - High Cost'!$A:$A,"Primary Metals",'indusa - High Cost'!$B:$B,$B$28)*10^12*'Foundries Split'!$C18</f>
        <v>0</v>
      </c>
      <c r="AB15" s="193">
        <f>SUMIFS('indusa - High Cost'!AJ:AJ,'indusa - High Cost'!$A:$A,'BIFUfE-biomass'!$A15,'indusa - High Cost'!$B:$B,$B$28)*10^12+SUMIFS('indusa - High Cost'!AJ:AJ,'indusa - High Cost'!$A:$A,"Primary Metals",'indusa - High Cost'!$B:$B,$B$28)*10^12*'Foundries Split'!$C18</f>
        <v>0</v>
      </c>
      <c r="AC15" s="16"/>
    </row>
    <row r="16" spans="1:31" x14ac:dyDescent="0.25">
      <c r="A16" t="s">
        <v>105</v>
      </c>
      <c r="B16" s="193">
        <f>SUMIFS('indusa - High Cost'!J:J,'indusa - High Cost'!$A:$A,'BIFUfE-biomass'!$A16,'indusa - High Cost'!$B:$B,$B$28)*10^12+SUMIFS('indusa - High Cost'!J:J,'indusa - High Cost'!$A:$A,"Primary Metals",'indusa - High Cost'!$B:$B,$B$28)*10^12*'Foundries Split'!$C19</f>
        <v>0</v>
      </c>
      <c r="C16" s="193">
        <f>SUMIFS('indusa - High Cost'!K:K,'indusa - High Cost'!$A:$A,'BIFUfE-biomass'!$A16,'indusa - High Cost'!$B:$B,$B$28)*10^12+SUMIFS('indusa - High Cost'!K:K,'indusa - High Cost'!$A:$A,"Primary Metals",'indusa - High Cost'!$B:$B,$B$28)*10^12*'Foundries Split'!$C19</f>
        <v>0</v>
      </c>
      <c r="D16" s="193">
        <f>SUMIFS('indusa - High Cost'!L:L,'indusa - High Cost'!$A:$A,'BIFUfE-biomass'!$A16,'indusa - High Cost'!$B:$B,$B$28)*10^12+SUMIFS('indusa - High Cost'!L:L,'indusa - High Cost'!$A:$A,"Primary Metals",'indusa - High Cost'!$B:$B,$B$28)*10^12*'Foundries Split'!$C19</f>
        <v>0</v>
      </c>
      <c r="E16" s="193">
        <f>SUMIFS('indusa - High Cost'!M:M,'indusa - High Cost'!$A:$A,'BIFUfE-biomass'!$A16,'indusa - High Cost'!$B:$B,$B$28)*10^12+SUMIFS('indusa - High Cost'!M:M,'indusa - High Cost'!$A:$A,"Primary Metals",'indusa - High Cost'!$B:$B,$B$28)*10^12*'Foundries Split'!$C19</f>
        <v>0</v>
      </c>
      <c r="F16" s="193">
        <f>SUMIFS('indusa - High Cost'!N:N,'indusa - High Cost'!$A:$A,'BIFUfE-biomass'!$A16,'indusa - High Cost'!$B:$B,$B$28)*10^12+SUMIFS('indusa - High Cost'!N:N,'indusa - High Cost'!$A:$A,"Primary Metals",'indusa - High Cost'!$B:$B,$B$28)*10^12*'Foundries Split'!$C19</f>
        <v>0</v>
      </c>
      <c r="G16" s="193">
        <f>SUMIFS('indusa - High Cost'!O:O,'indusa - High Cost'!$A:$A,'BIFUfE-biomass'!$A16,'indusa - High Cost'!$B:$B,$B$28)*10^12+SUMIFS('indusa - High Cost'!O:O,'indusa - High Cost'!$A:$A,"Primary Metals",'indusa - High Cost'!$B:$B,$B$28)*10^12*'Foundries Split'!$C19</f>
        <v>0</v>
      </c>
      <c r="H16" s="193">
        <f>SUMIFS('indusa - High Cost'!P:P,'indusa - High Cost'!$A:$A,'BIFUfE-biomass'!$A16,'indusa - High Cost'!$B:$B,$B$28)*10^12+SUMIFS('indusa - High Cost'!P:P,'indusa - High Cost'!$A:$A,"Primary Metals",'indusa - High Cost'!$B:$B,$B$28)*10^12*'Foundries Split'!$C19</f>
        <v>0</v>
      </c>
      <c r="I16" s="193">
        <f>SUMIFS('indusa - High Cost'!Q:Q,'indusa - High Cost'!$A:$A,'BIFUfE-biomass'!$A16,'indusa - High Cost'!$B:$B,$B$28)*10^12+SUMIFS('indusa - High Cost'!Q:Q,'indusa - High Cost'!$A:$A,"Primary Metals",'indusa - High Cost'!$B:$B,$B$28)*10^12*'Foundries Split'!$C19</f>
        <v>0</v>
      </c>
      <c r="J16" s="193">
        <f>SUMIFS('indusa - High Cost'!R:R,'indusa - High Cost'!$A:$A,'BIFUfE-biomass'!$A16,'indusa - High Cost'!$B:$B,$B$28)*10^12+SUMIFS('indusa - High Cost'!R:R,'indusa - High Cost'!$A:$A,"Primary Metals",'indusa - High Cost'!$B:$B,$B$28)*10^12*'Foundries Split'!$C19</f>
        <v>0</v>
      </c>
      <c r="K16" s="193">
        <f>SUMIFS('indusa - High Cost'!S:S,'indusa - High Cost'!$A:$A,'BIFUfE-biomass'!$A16,'indusa - High Cost'!$B:$B,$B$28)*10^12+SUMIFS('indusa - High Cost'!S:S,'indusa - High Cost'!$A:$A,"Primary Metals",'indusa - High Cost'!$B:$B,$B$28)*10^12*'Foundries Split'!$C19</f>
        <v>0</v>
      </c>
      <c r="L16" s="193">
        <f>SUMIFS('indusa - High Cost'!T:T,'indusa - High Cost'!$A:$A,'BIFUfE-biomass'!$A16,'indusa - High Cost'!$B:$B,$B$28)*10^12+SUMIFS('indusa - High Cost'!T:T,'indusa - High Cost'!$A:$A,"Primary Metals",'indusa - High Cost'!$B:$B,$B$28)*10^12*'Foundries Split'!$C19</f>
        <v>0</v>
      </c>
      <c r="M16" s="193">
        <f>SUMIFS('indusa - High Cost'!U:U,'indusa - High Cost'!$A:$A,'BIFUfE-biomass'!$A16,'indusa - High Cost'!$B:$B,$B$28)*10^12+SUMIFS('indusa - High Cost'!U:U,'indusa - High Cost'!$A:$A,"Primary Metals",'indusa - High Cost'!$B:$B,$B$28)*10^12*'Foundries Split'!$C19</f>
        <v>0</v>
      </c>
      <c r="N16" s="193">
        <f>SUMIFS('indusa - High Cost'!V:V,'indusa - High Cost'!$A:$A,'BIFUfE-biomass'!$A16,'indusa - High Cost'!$B:$B,$B$28)*10^12+SUMIFS('indusa - High Cost'!V:V,'indusa - High Cost'!$A:$A,"Primary Metals",'indusa - High Cost'!$B:$B,$B$28)*10^12*'Foundries Split'!$C19</f>
        <v>0</v>
      </c>
      <c r="O16" s="193">
        <f>SUMIFS('indusa - High Cost'!W:W,'indusa - High Cost'!$A:$A,'BIFUfE-biomass'!$A16,'indusa - High Cost'!$B:$B,$B$28)*10^12+SUMIFS('indusa - High Cost'!W:W,'indusa - High Cost'!$A:$A,"Primary Metals",'indusa - High Cost'!$B:$B,$B$28)*10^12*'Foundries Split'!$C19</f>
        <v>0</v>
      </c>
      <c r="P16" s="193">
        <f>SUMIFS('indusa - High Cost'!X:X,'indusa - High Cost'!$A:$A,'BIFUfE-biomass'!$A16,'indusa - High Cost'!$B:$B,$B$28)*10^12+SUMIFS('indusa - High Cost'!X:X,'indusa - High Cost'!$A:$A,"Primary Metals",'indusa - High Cost'!$B:$B,$B$28)*10^12*'Foundries Split'!$C19</f>
        <v>0</v>
      </c>
      <c r="Q16" s="193">
        <f>SUMIFS('indusa - High Cost'!Y:Y,'indusa - High Cost'!$A:$A,'BIFUfE-biomass'!$A16,'indusa - High Cost'!$B:$B,$B$28)*10^12+SUMIFS('indusa - High Cost'!Y:Y,'indusa - High Cost'!$A:$A,"Primary Metals",'indusa - High Cost'!$B:$B,$B$28)*10^12*'Foundries Split'!$C19</f>
        <v>0</v>
      </c>
      <c r="R16" s="193">
        <f>SUMIFS('indusa - High Cost'!Z:Z,'indusa - High Cost'!$A:$A,'BIFUfE-biomass'!$A16,'indusa - High Cost'!$B:$B,$B$28)*10^12+SUMIFS('indusa - High Cost'!Z:Z,'indusa - High Cost'!$A:$A,"Primary Metals",'indusa - High Cost'!$B:$B,$B$28)*10^12*'Foundries Split'!$C19</f>
        <v>0</v>
      </c>
      <c r="S16" s="193">
        <f>SUMIFS('indusa - High Cost'!AA:AA,'indusa - High Cost'!$A:$A,'BIFUfE-biomass'!$A16,'indusa - High Cost'!$B:$B,$B$28)*10^12+SUMIFS('indusa - High Cost'!AA:AA,'indusa - High Cost'!$A:$A,"Primary Metals",'indusa - High Cost'!$B:$B,$B$28)*10^12*'Foundries Split'!$C19</f>
        <v>0</v>
      </c>
      <c r="T16" s="193">
        <f>SUMIFS('indusa - High Cost'!AB:AB,'indusa - High Cost'!$A:$A,'BIFUfE-biomass'!$A16,'indusa - High Cost'!$B:$B,$B$28)*10^12+SUMIFS('indusa - High Cost'!AB:AB,'indusa - High Cost'!$A:$A,"Primary Metals",'indusa - High Cost'!$B:$B,$B$28)*10^12*'Foundries Split'!$C19</f>
        <v>0</v>
      </c>
      <c r="U16" s="193">
        <f>SUMIFS('indusa - High Cost'!AC:AC,'indusa - High Cost'!$A:$A,'BIFUfE-biomass'!$A16,'indusa - High Cost'!$B:$B,$B$28)*10^12+SUMIFS('indusa - High Cost'!AC:AC,'indusa - High Cost'!$A:$A,"Primary Metals",'indusa - High Cost'!$B:$B,$B$28)*10^12*'Foundries Split'!$C19</f>
        <v>0</v>
      </c>
      <c r="V16" s="193">
        <f>SUMIFS('indusa - High Cost'!AD:AD,'indusa - High Cost'!$A:$A,'BIFUfE-biomass'!$A16,'indusa - High Cost'!$B:$B,$B$28)*10^12+SUMIFS('indusa - High Cost'!AD:AD,'indusa - High Cost'!$A:$A,"Primary Metals",'indusa - High Cost'!$B:$B,$B$28)*10^12*'Foundries Split'!$C19</f>
        <v>0</v>
      </c>
      <c r="W16" s="193">
        <f>SUMIFS('indusa - High Cost'!AE:AE,'indusa - High Cost'!$A:$A,'BIFUfE-biomass'!$A16,'indusa - High Cost'!$B:$B,$B$28)*10^12+SUMIFS('indusa - High Cost'!AE:AE,'indusa - High Cost'!$A:$A,"Primary Metals",'indusa - High Cost'!$B:$B,$B$28)*10^12*'Foundries Split'!$C19</f>
        <v>0</v>
      </c>
      <c r="X16" s="193">
        <f>SUMIFS('indusa - High Cost'!AF:AF,'indusa - High Cost'!$A:$A,'BIFUfE-biomass'!$A16,'indusa - High Cost'!$B:$B,$B$28)*10^12+SUMIFS('indusa - High Cost'!AF:AF,'indusa - High Cost'!$A:$A,"Primary Metals",'indusa - High Cost'!$B:$B,$B$28)*10^12*'Foundries Split'!$C19</f>
        <v>0</v>
      </c>
      <c r="Y16" s="193">
        <f>SUMIFS('indusa - High Cost'!AG:AG,'indusa - High Cost'!$A:$A,'BIFUfE-biomass'!$A16,'indusa - High Cost'!$B:$B,$B$28)*10^12+SUMIFS('indusa - High Cost'!AG:AG,'indusa - High Cost'!$A:$A,"Primary Metals",'indusa - High Cost'!$B:$B,$B$28)*10^12*'Foundries Split'!$C19</f>
        <v>0</v>
      </c>
      <c r="Z16" s="193">
        <f>SUMIFS('indusa - High Cost'!AH:AH,'indusa - High Cost'!$A:$A,'BIFUfE-biomass'!$A16,'indusa - High Cost'!$B:$B,$B$28)*10^12+SUMIFS('indusa - High Cost'!AH:AH,'indusa - High Cost'!$A:$A,"Primary Metals",'indusa - High Cost'!$B:$B,$B$28)*10^12*'Foundries Split'!$C19</f>
        <v>0</v>
      </c>
      <c r="AA16" s="193">
        <f>SUMIFS('indusa - High Cost'!AI:AI,'indusa - High Cost'!$A:$A,'BIFUfE-biomass'!$A16,'indusa - High Cost'!$B:$B,$B$28)*10^12+SUMIFS('indusa - High Cost'!AI:AI,'indusa - High Cost'!$A:$A,"Primary Metals",'indusa - High Cost'!$B:$B,$B$28)*10^12*'Foundries Split'!$C19</f>
        <v>0</v>
      </c>
      <c r="AB16" s="193">
        <f>SUMIFS('indusa - High Cost'!AJ:AJ,'indusa - High Cost'!$A:$A,'BIFUfE-biomass'!$A16,'indusa - High Cost'!$B:$B,$B$28)*10^12+SUMIFS('indusa - High Cost'!AJ:AJ,'indusa - High Cost'!$A:$A,"Primary Metals",'indusa - High Cost'!$B:$B,$B$28)*10^12*'Foundries Split'!$C19</f>
        <v>0</v>
      </c>
    </row>
    <row r="17" spans="1:32" x14ac:dyDescent="0.25">
      <c r="A17" t="s">
        <v>106</v>
      </c>
      <c r="B17" s="16">
        <f>SUMIFS('indusa - High Cost'!J:J,'indusa - High Cost'!$A:$A,'BIFUfE-biomass'!$A17,'indusa - High Cost'!$B:$B,$B$28)*10^12</f>
        <v>0</v>
      </c>
      <c r="C17" s="16">
        <f>SUMIFS('indusa - High Cost'!K:K,'indusa - High Cost'!$A:$A,'BIFUfE-biomass'!$A17,'indusa - High Cost'!$B:$B,$B$28)*10^12</f>
        <v>0</v>
      </c>
      <c r="D17" s="16">
        <f>SUMIFS('indusa - High Cost'!L:L,'indusa - High Cost'!$A:$A,'BIFUfE-biomass'!$A17,'indusa - High Cost'!$B:$B,$B$28)*10^12</f>
        <v>0</v>
      </c>
      <c r="E17" s="16">
        <f>SUMIFS('indusa - High Cost'!M:M,'indusa - High Cost'!$A:$A,'BIFUfE-biomass'!$A17,'indusa - High Cost'!$B:$B,$B$28)*10^12</f>
        <v>0</v>
      </c>
      <c r="F17" s="16">
        <f>SUMIFS('indusa - High Cost'!N:N,'indusa - High Cost'!$A:$A,'BIFUfE-biomass'!$A17,'indusa - High Cost'!$B:$B,$B$28)*10^12</f>
        <v>0</v>
      </c>
      <c r="G17" s="16">
        <f>SUMIFS('indusa - High Cost'!O:O,'indusa - High Cost'!$A:$A,'BIFUfE-biomass'!$A17,'indusa - High Cost'!$B:$B,$B$28)*10^12</f>
        <v>0</v>
      </c>
      <c r="H17" s="16">
        <f>SUMIFS('indusa - High Cost'!P:P,'indusa - High Cost'!$A:$A,'BIFUfE-biomass'!$A17,'indusa - High Cost'!$B:$B,$B$28)*10^12</f>
        <v>0</v>
      </c>
      <c r="I17" s="16">
        <f>SUMIFS('indusa - High Cost'!Q:Q,'indusa - High Cost'!$A:$A,'BIFUfE-biomass'!$A17,'indusa - High Cost'!$B:$B,$B$28)*10^12</f>
        <v>0</v>
      </c>
      <c r="J17" s="16">
        <f>SUMIFS('indusa - High Cost'!R:R,'indusa - High Cost'!$A:$A,'BIFUfE-biomass'!$A17,'indusa - High Cost'!$B:$B,$B$28)*10^12</f>
        <v>0</v>
      </c>
      <c r="K17" s="16">
        <f>SUMIFS('indusa - High Cost'!S:S,'indusa - High Cost'!$A:$A,'BIFUfE-biomass'!$A17,'indusa - High Cost'!$B:$B,$B$28)*10^12</f>
        <v>0</v>
      </c>
      <c r="L17" s="16">
        <f>SUMIFS('indusa - High Cost'!T:T,'indusa - High Cost'!$A:$A,'BIFUfE-biomass'!$A17,'indusa - High Cost'!$B:$B,$B$28)*10^12</f>
        <v>0</v>
      </c>
      <c r="M17" s="16">
        <f>SUMIFS('indusa - High Cost'!U:U,'indusa - High Cost'!$A:$A,'BIFUfE-biomass'!$A17,'indusa - High Cost'!$B:$B,$B$28)*10^12</f>
        <v>0</v>
      </c>
      <c r="N17" s="16">
        <f>SUMIFS('indusa - High Cost'!V:V,'indusa - High Cost'!$A:$A,'BIFUfE-biomass'!$A17,'indusa - High Cost'!$B:$B,$B$28)*10^12</f>
        <v>0</v>
      </c>
      <c r="O17" s="16">
        <f>SUMIFS('indusa - High Cost'!W:W,'indusa - High Cost'!$A:$A,'BIFUfE-biomass'!$A17,'indusa - High Cost'!$B:$B,$B$28)*10^12</f>
        <v>0</v>
      </c>
      <c r="P17" s="16">
        <f>SUMIFS('indusa - High Cost'!X:X,'indusa - High Cost'!$A:$A,'BIFUfE-biomass'!$A17,'indusa - High Cost'!$B:$B,$B$28)*10^12</f>
        <v>0</v>
      </c>
      <c r="Q17" s="16">
        <f>SUMIFS('indusa - High Cost'!Y:Y,'indusa - High Cost'!$A:$A,'BIFUfE-biomass'!$A17,'indusa - High Cost'!$B:$B,$B$28)*10^12</f>
        <v>0</v>
      </c>
      <c r="R17" s="16">
        <f>SUMIFS('indusa - High Cost'!Z:Z,'indusa - High Cost'!$A:$A,'BIFUfE-biomass'!$A17,'indusa - High Cost'!$B:$B,$B$28)*10^12</f>
        <v>0</v>
      </c>
      <c r="S17" s="16">
        <f>SUMIFS('indusa - High Cost'!AA:AA,'indusa - High Cost'!$A:$A,'BIFUfE-biomass'!$A17,'indusa - High Cost'!$B:$B,$B$28)*10^12</f>
        <v>0</v>
      </c>
      <c r="T17" s="16">
        <f>SUMIFS('indusa - High Cost'!AB:AB,'indusa - High Cost'!$A:$A,'BIFUfE-biomass'!$A17,'indusa - High Cost'!$B:$B,$B$28)*10^12</f>
        <v>0</v>
      </c>
      <c r="U17" s="16">
        <f>SUMIFS('indusa - High Cost'!AC:AC,'indusa - High Cost'!$A:$A,'BIFUfE-biomass'!$A17,'indusa - High Cost'!$B:$B,$B$28)*10^12</f>
        <v>0</v>
      </c>
      <c r="V17" s="16">
        <f>SUMIFS('indusa - High Cost'!AD:AD,'indusa - High Cost'!$A:$A,'BIFUfE-biomass'!$A17,'indusa - High Cost'!$B:$B,$B$28)*10^12</f>
        <v>0</v>
      </c>
      <c r="W17" s="16">
        <f>SUMIFS('indusa - High Cost'!AE:AE,'indusa - High Cost'!$A:$A,'BIFUfE-biomass'!$A17,'indusa - High Cost'!$B:$B,$B$28)*10^12</f>
        <v>0</v>
      </c>
      <c r="X17" s="16">
        <f>SUMIFS('indusa - High Cost'!AF:AF,'indusa - High Cost'!$A:$A,'BIFUfE-biomass'!$A17,'indusa - High Cost'!$B:$B,$B$28)*10^12</f>
        <v>0</v>
      </c>
      <c r="Y17" s="16">
        <f>SUMIFS('indusa - High Cost'!AG:AG,'indusa - High Cost'!$A:$A,'BIFUfE-biomass'!$A17,'indusa - High Cost'!$B:$B,$B$28)*10^12</f>
        <v>0</v>
      </c>
      <c r="Z17" s="16">
        <f>SUMIFS('indusa - High Cost'!AH:AH,'indusa - High Cost'!$A:$A,'BIFUfE-biomass'!$A17,'indusa - High Cost'!$B:$B,$B$28)*10^12</f>
        <v>0</v>
      </c>
      <c r="AA17" s="16">
        <f>SUMIFS('indusa - High Cost'!AI:AI,'indusa - High Cost'!$A:$A,'BIFUfE-biomass'!$A17,'indusa - High Cost'!$B:$B,$B$28)*10^12</f>
        <v>0</v>
      </c>
      <c r="AB17" s="16">
        <f>SUMIFS('indusa - High Cost'!AJ:AJ,'indusa - High Cost'!$A:$A,'BIFUfE-biomass'!$A17,'indusa - High Cost'!$B:$B,$B$28)*10^12</f>
        <v>0</v>
      </c>
    </row>
    <row r="18" spans="1:32" x14ac:dyDescent="0.25">
      <c r="A18" t="s">
        <v>107</v>
      </c>
      <c r="B18" s="16">
        <f>SUMIFS('indusa - High Cost'!J:J,'indusa - High Cost'!$A:$A,'BIFUfE-biomass'!$A18,'indusa - High Cost'!$B:$B,$B$28)*10^12</f>
        <v>0</v>
      </c>
      <c r="C18" s="16">
        <f>SUMIFS('indusa - High Cost'!K:K,'indusa - High Cost'!$A:$A,'BIFUfE-biomass'!$A18,'indusa - High Cost'!$B:$B,$B$28)*10^12</f>
        <v>0</v>
      </c>
      <c r="D18" s="16">
        <f>SUMIFS('indusa - High Cost'!L:L,'indusa - High Cost'!$A:$A,'BIFUfE-biomass'!$A18,'indusa - High Cost'!$B:$B,$B$28)*10^12</f>
        <v>0</v>
      </c>
      <c r="E18" s="16">
        <f>SUMIFS('indusa - High Cost'!M:M,'indusa - High Cost'!$A:$A,'BIFUfE-biomass'!$A18,'indusa - High Cost'!$B:$B,$B$28)*10^12</f>
        <v>0</v>
      </c>
      <c r="F18" s="16">
        <f>SUMIFS('indusa - High Cost'!N:N,'indusa - High Cost'!$A:$A,'BIFUfE-biomass'!$A18,'indusa - High Cost'!$B:$B,$B$28)*10^12</f>
        <v>0</v>
      </c>
      <c r="G18" s="16">
        <f>SUMIFS('indusa - High Cost'!O:O,'indusa - High Cost'!$A:$A,'BIFUfE-biomass'!$A18,'indusa - High Cost'!$B:$B,$B$28)*10^12</f>
        <v>0</v>
      </c>
      <c r="H18" s="16">
        <f>SUMIFS('indusa - High Cost'!P:P,'indusa - High Cost'!$A:$A,'BIFUfE-biomass'!$A18,'indusa - High Cost'!$B:$B,$B$28)*10^12</f>
        <v>0</v>
      </c>
      <c r="I18" s="16">
        <f>SUMIFS('indusa - High Cost'!Q:Q,'indusa - High Cost'!$A:$A,'BIFUfE-biomass'!$A18,'indusa - High Cost'!$B:$B,$B$28)*10^12</f>
        <v>0</v>
      </c>
      <c r="J18" s="16">
        <f>SUMIFS('indusa - High Cost'!R:R,'indusa - High Cost'!$A:$A,'BIFUfE-biomass'!$A18,'indusa - High Cost'!$B:$B,$B$28)*10^12</f>
        <v>0</v>
      </c>
      <c r="K18" s="16">
        <f>SUMIFS('indusa - High Cost'!S:S,'indusa - High Cost'!$A:$A,'BIFUfE-biomass'!$A18,'indusa - High Cost'!$B:$B,$B$28)*10^12</f>
        <v>0</v>
      </c>
      <c r="L18" s="16">
        <f>SUMIFS('indusa - High Cost'!T:T,'indusa - High Cost'!$A:$A,'BIFUfE-biomass'!$A18,'indusa - High Cost'!$B:$B,$B$28)*10^12</f>
        <v>0</v>
      </c>
      <c r="M18" s="16">
        <f>SUMIFS('indusa - High Cost'!U:U,'indusa - High Cost'!$A:$A,'BIFUfE-biomass'!$A18,'indusa - High Cost'!$B:$B,$B$28)*10^12</f>
        <v>0</v>
      </c>
      <c r="N18" s="16">
        <f>SUMIFS('indusa - High Cost'!V:V,'indusa - High Cost'!$A:$A,'BIFUfE-biomass'!$A18,'indusa - High Cost'!$B:$B,$B$28)*10^12</f>
        <v>0</v>
      </c>
      <c r="O18" s="16">
        <f>SUMIFS('indusa - High Cost'!W:W,'indusa - High Cost'!$A:$A,'BIFUfE-biomass'!$A18,'indusa - High Cost'!$B:$B,$B$28)*10^12</f>
        <v>0</v>
      </c>
      <c r="P18" s="16">
        <f>SUMIFS('indusa - High Cost'!X:X,'indusa - High Cost'!$A:$A,'BIFUfE-biomass'!$A18,'indusa - High Cost'!$B:$B,$B$28)*10^12</f>
        <v>0</v>
      </c>
      <c r="Q18" s="16">
        <f>SUMIFS('indusa - High Cost'!Y:Y,'indusa - High Cost'!$A:$A,'BIFUfE-biomass'!$A18,'indusa - High Cost'!$B:$B,$B$28)*10^12</f>
        <v>0</v>
      </c>
      <c r="R18" s="16">
        <f>SUMIFS('indusa - High Cost'!Z:Z,'indusa - High Cost'!$A:$A,'BIFUfE-biomass'!$A18,'indusa - High Cost'!$B:$B,$B$28)*10^12</f>
        <v>0</v>
      </c>
      <c r="S18" s="16">
        <f>SUMIFS('indusa - High Cost'!AA:AA,'indusa - High Cost'!$A:$A,'BIFUfE-biomass'!$A18,'indusa - High Cost'!$B:$B,$B$28)*10^12</f>
        <v>0</v>
      </c>
      <c r="T18" s="16">
        <f>SUMIFS('indusa - High Cost'!AB:AB,'indusa - High Cost'!$A:$A,'BIFUfE-biomass'!$A18,'indusa - High Cost'!$B:$B,$B$28)*10^12</f>
        <v>0</v>
      </c>
      <c r="U18" s="16">
        <f>SUMIFS('indusa - High Cost'!AC:AC,'indusa - High Cost'!$A:$A,'BIFUfE-biomass'!$A18,'indusa - High Cost'!$B:$B,$B$28)*10^12</f>
        <v>0</v>
      </c>
      <c r="V18" s="16">
        <f>SUMIFS('indusa - High Cost'!AD:AD,'indusa - High Cost'!$A:$A,'BIFUfE-biomass'!$A18,'indusa - High Cost'!$B:$B,$B$28)*10^12</f>
        <v>0</v>
      </c>
      <c r="W18" s="16">
        <f>SUMIFS('indusa - High Cost'!AE:AE,'indusa - High Cost'!$A:$A,'BIFUfE-biomass'!$A18,'indusa - High Cost'!$B:$B,$B$28)*10^12</f>
        <v>0</v>
      </c>
      <c r="X18" s="16">
        <f>SUMIFS('indusa - High Cost'!AF:AF,'indusa - High Cost'!$A:$A,'BIFUfE-biomass'!$A18,'indusa - High Cost'!$B:$B,$B$28)*10^12</f>
        <v>0</v>
      </c>
      <c r="Y18" s="16">
        <f>SUMIFS('indusa - High Cost'!AG:AG,'indusa - High Cost'!$A:$A,'BIFUfE-biomass'!$A18,'indusa - High Cost'!$B:$B,$B$28)*10^12</f>
        <v>0</v>
      </c>
      <c r="Z18" s="16">
        <f>SUMIFS('indusa - High Cost'!AH:AH,'indusa - High Cost'!$A:$A,'BIFUfE-biomass'!$A18,'indusa - High Cost'!$B:$B,$B$28)*10^12</f>
        <v>0</v>
      </c>
      <c r="AA18" s="16">
        <f>SUMIFS('indusa - High Cost'!AI:AI,'indusa - High Cost'!$A:$A,'BIFUfE-biomass'!$A18,'indusa - High Cost'!$B:$B,$B$28)*10^12</f>
        <v>0</v>
      </c>
      <c r="AB18" s="16">
        <f>SUMIFS('indusa - High Cost'!AJ:AJ,'indusa - High Cost'!$A:$A,'BIFUfE-biomass'!$A18,'indusa - High Cost'!$B:$B,$B$28)*10^12</f>
        <v>0</v>
      </c>
      <c r="AC18" s="18"/>
    </row>
    <row r="19" spans="1:32" x14ac:dyDescent="0.25">
      <c r="A19" t="s">
        <v>108</v>
      </c>
      <c r="B19" s="16">
        <f>SUMIFS('indusa - High Cost'!J:J,'indusa - High Cost'!$A:$A,'BIFUfE-biomass'!$A19,'indusa - High Cost'!$B:$B,$B$28)*10^12</f>
        <v>0</v>
      </c>
      <c r="C19" s="16">
        <f>SUMIFS('indusa - High Cost'!K:K,'indusa - High Cost'!$A:$A,'BIFUfE-biomass'!$A19,'indusa - High Cost'!$B:$B,$B$28)*10^12</f>
        <v>0</v>
      </c>
      <c r="D19" s="16">
        <f>SUMIFS('indusa - High Cost'!L:L,'indusa - High Cost'!$A:$A,'BIFUfE-biomass'!$A19,'indusa - High Cost'!$B:$B,$B$28)*10^12</f>
        <v>0</v>
      </c>
      <c r="E19" s="16">
        <f>SUMIFS('indusa - High Cost'!M:M,'indusa - High Cost'!$A:$A,'BIFUfE-biomass'!$A19,'indusa - High Cost'!$B:$B,$B$28)*10^12</f>
        <v>0</v>
      </c>
      <c r="F19" s="16">
        <f>SUMIFS('indusa - High Cost'!N:N,'indusa - High Cost'!$A:$A,'BIFUfE-biomass'!$A19,'indusa - High Cost'!$B:$B,$B$28)*10^12</f>
        <v>0</v>
      </c>
      <c r="G19" s="16">
        <f>SUMIFS('indusa - High Cost'!O:O,'indusa - High Cost'!$A:$A,'BIFUfE-biomass'!$A19,'indusa - High Cost'!$B:$B,$B$28)*10^12</f>
        <v>0</v>
      </c>
      <c r="H19" s="16">
        <f>SUMIFS('indusa - High Cost'!P:P,'indusa - High Cost'!$A:$A,'BIFUfE-biomass'!$A19,'indusa - High Cost'!$B:$B,$B$28)*10^12</f>
        <v>0</v>
      </c>
      <c r="I19" s="16">
        <f>SUMIFS('indusa - High Cost'!Q:Q,'indusa - High Cost'!$A:$A,'BIFUfE-biomass'!$A19,'indusa - High Cost'!$B:$B,$B$28)*10^12</f>
        <v>0</v>
      </c>
      <c r="J19" s="16">
        <f>SUMIFS('indusa - High Cost'!R:R,'indusa - High Cost'!$A:$A,'BIFUfE-biomass'!$A19,'indusa - High Cost'!$B:$B,$B$28)*10^12</f>
        <v>0</v>
      </c>
      <c r="K19" s="16">
        <f>SUMIFS('indusa - High Cost'!S:S,'indusa - High Cost'!$A:$A,'BIFUfE-biomass'!$A19,'indusa - High Cost'!$B:$B,$B$28)*10^12</f>
        <v>0</v>
      </c>
      <c r="L19" s="16">
        <f>SUMIFS('indusa - High Cost'!T:T,'indusa - High Cost'!$A:$A,'BIFUfE-biomass'!$A19,'indusa - High Cost'!$B:$B,$B$28)*10^12</f>
        <v>0</v>
      </c>
      <c r="M19" s="16">
        <f>SUMIFS('indusa - High Cost'!U:U,'indusa - High Cost'!$A:$A,'BIFUfE-biomass'!$A19,'indusa - High Cost'!$B:$B,$B$28)*10^12</f>
        <v>0</v>
      </c>
      <c r="N19" s="16">
        <f>SUMIFS('indusa - High Cost'!V:V,'indusa - High Cost'!$A:$A,'BIFUfE-biomass'!$A19,'indusa - High Cost'!$B:$B,$B$28)*10^12</f>
        <v>0</v>
      </c>
      <c r="O19" s="16">
        <f>SUMIFS('indusa - High Cost'!W:W,'indusa - High Cost'!$A:$A,'BIFUfE-biomass'!$A19,'indusa - High Cost'!$B:$B,$B$28)*10^12</f>
        <v>0</v>
      </c>
      <c r="P19" s="16">
        <f>SUMIFS('indusa - High Cost'!X:X,'indusa - High Cost'!$A:$A,'BIFUfE-biomass'!$A19,'indusa - High Cost'!$B:$B,$B$28)*10^12</f>
        <v>0</v>
      </c>
      <c r="Q19" s="16">
        <f>SUMIFS('indusa - High Cost'!Y:Y,'indusa - High Cost'!$A:$A,'BIFUfE-biomass'!$A19,'indusa - High Cost'!$B:$B,$B$28)*10^12</f>
        <v>0</v>
      </c>
      <c r="R19" s="16">
        <f>SUMIFS('indusa - High Cost'!Z:Z,'indusa - High Cost'!$A:$A,'BIFUfE-biomass'!$A19,'indusa - High Cost'!$B:$B,$B$28)*10^12</f>
        <v>0</v>
      </c>
      <c r="S19" s="16">
        <f>SUMIFS('indusa - High Cost'!AA:AA,'indusa - High Cost'!$A:$A,'BIFUfE-biomass'!$A19,'indusa - High Cost'!$B:$B,$B$28)*10^12</f>
        <v>0</v>
      </c>
      <c r="T19" s="16">
        <f>SUMIFS('indusa - High Cost'!AB:AB,'indusa - High Cost'!$A:$A,'BIFUfE-biomass'!$A19,'indusa - High Cost'!$B:$B,$B$28)*10^12</f>
        <v>0</v>
      </c>
      <c r="U19" s="16">
        <f>SUMIFS('indusa - High Cost'!AC:AC,'indusa - High Cost'!$A:$A,'BIFUfE-biomass'!$A19,'indusa - High Cost'!$B:$B,$B$28)*10^12</f>
        <v>0</v>
      </c>
      <c r="V19" s="16">
        <f>SUMIFS('indusa - High Cost'!AD:AD,'indusa - High Cost'!$A:$A,'BIFUfE-biomass'!$A19,'indusa - High Cost'!$B:$B,$B$28)*10^12</f>
        <v>0</v>
      </c>
      <c r="W19" s="16">
        <f>SUMIFS('indusa - High Cost'!AE:AE,'indusa - High Cost'!$A:$A,'BIFUfE-biomass'!$A19,'indusa - High Cost'!$B:$B,$B$28)*10^12</f>
        <v>0</v>
      </c>
      <c r="X19" s="16">
        <f>SUMIFS('indusa - High Cost'!AF:AF,'indusa - High Cost'!$A:$A,'BIFUfE-biomass'!$A19,'indusa - High Cost'!$B:$B,$B$28)*10^12</f>
        <v>0</v>
      </c>
      <c r="Y19" s="16">
        <f>SUMIFS('indusa - High Cost'!AG:AG,'indusa - High Cost'!$A:$A,'BIFUfE-biomass'!$A19,'indusa - High Cost'!$B:$B,$B$28)*10^12</f>
        <v>0</v>
      </c>
      <c r="Z19" s="16">
        <f>SUMIFS('indusa - High Cost'!AH:AH,'indusa - High Cost'!$A:$A,'BIFUfE-biomass'!$A19,'indusa - High Cost'!$B:$B,$B$28)*10^12</f>
        <v>0</v>
      </c>
      <c r="AA19" s="16">
        <f>SUMIFS('indusa - High Cost'!AI:AI,'indusa - High Cost'!$A:$A,'BIFUfE-biomass'!$A19,'indusa - High Cost'!$B:$B,$B$28)*10^12</f>
        <v>0</v>
      </c>
      <c r="AB19" s="16">
        <f>SUMIFS('indusa - High Cost'!AJ:AJ,'indusa - High Cost'!$A:$A,'BIFUfE-biomass'!$A19,'indusa - High Cost'!$B:$B,$B$28)*10^12</f>
        <v>0</v>
      </c>
    </row>
    <row r="20" spans="1:32" x14ac:dyDescent="0.25">
      <c r="A20" t="s">
        <v>109</v>
      </c>
      <c r="B20" s="16">
        <f>SUMIFS('indusa - High Cost'!J:J,'indusa - High Cost'!$A:$A,'BIFUfE-biomass'!$A20,'indusa - High Cost'!$B:$B,$B$28)*10^12</f>
        <v>0</v>
      </c>
      <c r="C20" s="16">
        <f>SUMIFS('indusa - High Cost'!K:K,'indusa - High Cost'!$A:$A,'BIFUfE-biomass'!$A20,'indusa - High Cost'!$B:$B,$B$28)*10^12</f>
        <v>0</v>
      </c>
      <c r="D20" s="16">
        <f>SUMIFS('indusa - High Cost'!L:L,'indusa - High Cost'!$A:$A,'BIFUfE-biomass'!$A20,'indusa - High Cost'!$B:$B,$B$28)*10^12</f>
        <v>0</v>
      </c>
      <c r="E20" s="16">
        <f>SUMIFS('indusa - High Cost'!M:M,'indusa - High Cost'!$A:$A,'BIFUfE-biomass'!$A20,'indusa - High Cost'!$B:$B,$B$28)*10^12</f>
        <v>0</v>
      </c>
      <c r="F20" s="16">
        <f>SUMIFS('indusa - High Cost'!N:N,'indusa - High Cost'!$A:$A,'BIFUfE-biomass'!$A20,'indusa - High Cost'!$B:$B,$B$28)*10^12</f>
        <v>0</v>
      </c>
      <c r="G20" s="16">
        <f>SUMIFS('indusa - High Cost'!O:O,'indusa - High Cost'!$A:$A,'BIFUfE-biomass'!$A20,'indusa - High Cost'!$B:$B,$B$28)*10^12</f>
        <v>0</v>
      </c>
      <c r="H20" s="16">
        <f>SUMIFS('indusa - High Cost'!P:P,'indusa - High Cost'!$A:$A,'BIFUfE-biomass'!$A20,'indusa - High Cost'!$B:$B,$B$28)*10^12</f>
        <v>0</v>
      </c>
      <c r="I20" s="16">
        <f>SUMIFS('indusa - High Cost'!Q:Q,'indusa - High Cost'!$A:$A,'BIFUfE-biomass'!$A20,'indusa - High Cost'!$B:$B,$B$28)*10^12</f>
        <v>0</v>
      </c>
      <c r="J20" s="16">
        <f>SUMIFS('indusa - High Cost'!R:R,'indusa - High Cost'!$A:$A,'BIFUfE-biomass'!$A20,'indusa - High Cost'!$B:$B,$B$28)*10^12</f>
        <v>0</v>
      </c>
      <c r="K20" s="16">
        <f>SUMIFS('indusa - High Cost'!S:S,'indusa - High Cost'!$A:$A,'BIFUfE-biomass'!$A20,'indusa - High Cost'!$B:$B,$B$28)*10^12</f>
        <v>0</v>
      </c>
      <c r="L20" s="16">
        <f>SUMIFS('indusa - High Cost'!T:T,'indusa - High Cost'!$A:$A,'BIFUfE-biomass'!$A20,'indusa - High Cost'!$B:$B,$B$28)*10^12</f>
        <v>0</v>
      </c>
      <c r="M20" s="16">
        <f>SUMIFS('indusa - High Cost'!U:U,'indusa - High Cost'!$A:$A,'BIFUfE-biomass'!$A20,'indusa - High Cost'!$B:$B,$B$28)*10^12</f>
        <v>0</v>
      </c>
      <c r="N20" s="16">
        <f>SUMIFS('indusa - High Cost'!V:V,'indusa - High Cost'!$A:$A,'BIFUfE-biomass'!$A20,'indusa - High Cost'!$B:$B,$B$28)*10^12</f>
        <v>0</v>
      </c>
      <c r="O20" s="16">
        <f>SUMIFS('indusa - High Cost'!W:W,'indusa - High Cost'!$A:$A,'BIFUfE-biomass'!$A20,'indusa - High Cost'!$B:$B,$B$28)*10^12</f>
        <v>0</v>
      </c>
      <c r="P20" s="16">
        <f>SUMIFS('indusa - High Cost'!X:X,'indusa - High Cost'!$A:$A,'BIFUfE-biomass'!$A20,'indusa - High Cost'!$B:$B,$B$28)*10^12</f>
        <v>0</v>
      </c>
      <c r="Q20" s="16">
        <f>SUMIFS('indusa - High Cost'!Y:Y,'indusa - High Cost'!$A:$A,'BIFUfE-biomass'!$A20,'indusa - High Cost'!$B:$B,$B$28)*10^12</f>
        <v>0</v>
      </c>
      <c r="R20" s="16">
        <f>SUMIFS('indusa - High Cost'!Z:Z,'indusa - High Cost'!$A:$A,'BIFUfE-biomass'!$A20,'indusa - High Cost'!$B:$B,$B$28)*10^12</f>
        <v>0</v>
      </c>
      <c r="S20" s="16">
        <f>SUMIFS('indusa - High Cost'!AA:AA,'indusa - High Cost'!$A:$A,'BIFUfE-biomass'!$A20,'indusa - High Cost'!$B:$B,$B$28)*10^12</f>
        <v>0</v>
      </c>
      <c r="T20" s="16">
        <f>SUMIFS('indusa - High Cost'!AB:AB,'indusa - High Cost'!$A:$A,'BIFUfE-biomass'!$A20,'indusa - High Cost'!$B:$B,$B$28)*10^12</f>
        <v>0</v>
      </c>
      <c r="U20" s="16">
        <f>SUMIFS('indusa - High Cost'!AC:AC,'indusa - High Cost'!$A:$A,'BIFUfE-biomass'!$A20,'indusa - High Cost'!$B:$B,$B$28)*10^12</f>
        <v>0</v>
      </c>
      <c r="V20" s="16">
        <f>SUMIFS('indusa - High Cost'!AD:AD,'indusa - High Cost'!$A:$A,'BIFUfE-biomass'!$A20,'indusa - High Cost'!$B:$B,$B$28)*10^12</f>
        <v>0</v>
      </c>
      <c r="W20" s="16">
        <f>SUMIFS('indusa - High Cost'!AE:AE,'indusa - High Cost'!$A:$A,'BIFUfE-biomass'!$A20,'indusa - High Cost'!$B:$B,$B$28)*10^12</f>
        <v>0</v>
      </c>
      <c r="X20" s="16">
        <f>SUMIFS('indusa - High Cost'!AF:AF,'indusa - High Cost'!$A:$A,'BIFUfE-biomass'!$A20,'indusa - High Cost'!$B:$B,$B$28)*10^12</f>
        <v>0</v>
      </c>
      <c r="Y20" s="16">
        <f>SUMIFS('indusa - High Cost'!AG:AG,'indusa - High Cost'!$A:$A,'BIFUfE-biomass'!$A20,'indusa - High Cost'!$B:$B,$B$28)*10^12</f>
        <v>0</v>
      </c>
      <c r="Z20" s="16">
        <f>SUMIFS('indusa - High Cost'!AH:AH,'indusa - High Cost'!$A:$A,'BIFUfE-biomass'!$A20,'indusa - High Cost'!$B:$B,$B$28)*10^12</f>
        <v>0</v>
      </c>
      <c r="AA20" s="16">
        <f>SUMIFS('indusa - High Cost'!AI:AI,'indusa - High Cost'!$A:$A,'BIFUfE-biomass'!$A20,'indusa - High Cost'!$B:$B,$B$28)*10^12</f>
        <v>0</v>
      </c>
      <c r="AB20" s="16">
        <f>SUMIFS('indusa - High Cost'!AJ:AJ,'indusa - High Cost'!$A:$A,'BIFUfE-biomass'!$A20,'indusa - High Cost'!$B:$B,$B$28)*10^12</f>
        <v>0</v>
      </c>
      <c r="AC20" s="16"/>
    </row>
    <row r="21" spans="1:32" x14ac:dyDescent="0.25">
      <c r="A21" t="s">
        <v>110</v>
      </c>
      <c r="B21" s="16">
        <f>SUMIFS('indusa - High Cost'!J:J,'indusa - High Cost'!$A:$A,'BIFUfE-biomass'!$A21,'indusa - High Cost'!$B:$B,$B$28)*10^12*'Vehicles Split'!$C$6</f>
        <v>0</v>
      </c>
      <c r="C21" s="16">
        <f>SUMIFS('indusa - High Cost'!K:K,'indusa - High Cost'!$A:$A,'BIFUfE-biomass'!$A21,'indusa - High Cost'!$B:$B,$B$28)*10^12*'Vehicles Split'!$C$6</f>
        <v>0</v>
      </c>
      <c r="D21" s="16">
        <f>SUMIFS('indusa - High Cost'!L:L,'indusa - High Cost'!$A:$A,'BIFUfE-biomass'!$A21,'indusa - High Cost'!$B:$B,$B$28)*10^12*'Vehicles Split'!$C$6</f>
        <v>0</v>
      </c>
      <c r="E21" s="16">
        <f>SUMIFS('indusa - High Cost'!M:M,'indusa - High Cost'!$A:$A,'BIFUfE-biomass'!$A21,'indusa - High Cost'!$B:$B,$B$28)*10^12*'Vehicles Split'!$C$6</f>
        <v>0</v>
      </c>
      <c r="F21" s="16">
        <f>SUMIFS('indusa - High Cost'!N:N,'indusa - High Cost'!$A:$A,'BIFUfE-biomass'!$A21,'indusa - High Cost'!$B:$B,$B$28)*10^12*'Vehicles Split'!$C$6</f>
        <v>0</v>
      </c>
      <c r="G21" s="16">
        <f>SUMIFS('indusa - High Cost'!O:O,'indusa - High Cost'!$A:$A,'BIFUfE-biomass'!$A21,'indusa - High Cost'!$B:$B,$B$28)*10^12*'Vehicles Split'!$C$6</f>
        <v>0</v>
      </c>
      <c r="H21" s="16">
        <f>SUMIFS('indusa - High Cost'!P:P,'indusa - High Cost'!$A:$A,'BIFUfE-biomass'!$A21,'indusa - High Cost'!$B:$B,$B$28)*10^12*'Vehicles Split'!$C$6</f>
        <v>0</v>
      </c>
      <c r="I21" s="16">
        <f>SUMIFS('indusa - High Cost'!Q:Q,'indusa - High Cost'!$A:$A,'BIFUfE-biomass'!$A21,'indusa - High Cost'!$B:$B,$B$28)*10^12*'Vehicles Split'!$C$6</f>
        <v>0</v>
      </c>
      <c r="J21" s="16">
        <f>SUMIFS('indusa - High Cost'!R:R,'indusa - High Cost'!$A:$A,'BIFUfE-biomass'!$A21,'indusa - High Cost'!$B:$B,$B$28)*10^12*'Vehicles Split'!$C$6</f>
        <v>0</v>
      </c>
      <c r="K21" s="16">
        <f>SUMIFS('indusa - High Cost'!S:S,'indusa - High Cost'!$A:$A,'BIFUfE-biomass'!$A21,'indusa - High Cost'!$B:$B,$B$28)*10^12*'Vehicles Split'!$C$6</f>
        <v>0</v>
      </c>
      <c r="L21" s="16">
        <f>SUMIFS('indusa - High Cost'!T:T,'indusa - High Cost'!$A:$A,'BIFUfE-biomass'!$A21,'indusa - High Cost'!$B:$B,$B$28)*10^12*'Vehicles Split'!$C$6</f>
        <v>0</v>
      </c>
      <c r="M21" s="16">
        <f>SUMIFS('indusa - High Cost'!U:U,'indusa - High Cost'!$A:$A,'BIFUfE-biomass'!$A21,'indusa - High Cost'!$B:$B,$B$28)*10^12*'Vehicles Split'!$C$6</f>
        <v>0</v>
      </c>
      <c r="N21" s="16">
        <f>SUMIFS('indusa - High Cost'!V:V,'indusa - High Cost'!$A:$A,'BIFUfE-biomass'!$A21,'indusa - High Cost'!$B:$B,$B$28)*10^12*'Vehicles Split'!$C$6</f>
        <v>0</v>
      </c>
      <c r="O21" s="16">
        <f>SUMIFS('indusa - High Cost'!W:W,'indusa - High Cost'!$A:$A,'BIFUfE-biomass'!$A21,'indusa - High Cost'!$B:$B,$B$28)*10^12*'Vehicles Split'!$C$6</f>
        <v>0</v>
      </c>
      <c r="P21" s="16">
        <f>SUMIFS('indusa - High Cost'!X:X,'indusa - High Cost'!$A:$A,'BIFUfE-biomass'!$A21,'indusa - High Cost'!$B:$B,$B$28)*10^12*'Vehicles Split'!$C$6</f>
        <v>0</v>
      </c>
      <c r="Q21" s="16">
        <f>SUMIFS('indusa - High Cost'!Y:Y,'indusa - High Cost'!$A:$A,'BIFUfE-biomass'!$A21,'indusa - High Cost'!$B:$B,$B$28)*10^12*'Vehicles Split'!$C$6</f>
        <v>0</v>
      </c>
      <c r="R21" s="16">
        <f>SUMIFS('indusa - High Cost'!Z:Z,'indusa - High Cost'!$A:$A,'BIFUfE-biomass'!$A21,'indusa - High Cost'!$B:$B,$B$28)*10^12*'Vehicles Split'!$C$6</f>
        <v>0</v>
      </c>
      <c r="S21" s="16">
        <f>SUMIFS('indusa - High Cost'!AA:AA,'indusa - High Cost'!$A:$A,'BIFUfE-biomass'!$A21,'indusa - High Cost'!$B:$B,$B$28)*10^12*'Vehicles Split'!$C$6</f>
        <v>0</v>
      </c>
      <c r="T21" s="16">
        <f>SUMIFS('indusa - High Cost'!AB:AB,'indusa - High Cost'!$A:$A,'BIFUfE-biomass'!$A21,'indusa - High Cost'!$B:$B,$B$28)*10^12*'Vehicles Split'!$C$6</f>
        <v>0</v>
      </c>
      <c r="U21" s="16">
        <f>SUMIFS('indusa - High Cost'!AC:AC,'indusa - High Cost'!$A:$A,'BIFUfE-biomass'!$A21,'indusa - High Cost'!$B:$B,$B$28)*10^12*'Vehicles Split'!$C$6</f>
        <v>0</v>
      </c>
      <c r="V21" s="16">
        <f>SUMIFS('indusa - High Cost'!AD:AD,'indusa - High Cost'!$A:$A,'BIFUfE-biomass'!$A21,'indusa - High Cost'!$B:$B,$B$28)*10^12*'Vehicles Split'!$C$6</f>
        <v>0</v>
      </c>
      <c r="W21" s="16">
        <f>SUMIFS('indusa - High Cost'!AE:AE,'indusa - High Cost'!$A:$A,'BIFUfE-biomass'!$A21,'indusa - High Cost'!$B:$B,$B$28)*10^12*'Vehicles Split'!$C$6</f>
        <v>0</v>
      </c>
      <c r="X21" s="16">
        <f>SUMIFS('indusa - High Cost'!AF:AF,'indusa - High Cost'!$A:$A,'BIFUfE-biomass'!$A21,'indusa - High Cost'!$B:$B,$B$28)*10^12*'Vehicles Split'!$C$6</f>
        <v>0</v>
      </c>
      <c r="Y21" s="16">
        <f>SUMIFS('indusa - High Cost'!AG:AG,'indusa - High Cost'!$A:$A,'BIFUfE-biomass'!$A21,'indusa - High Cost'!$B:$B,$B$28)*10^12*'Vehicles Split'!$C$6</f>
        <v>0</v>
      </c>
      <c r="Z21" s="16">
        <f>SUMIFS('indusa - High Cost'!AH:AH,'indusa - High Cost'!$A:$A,'BIFUfE-biomass'!$A21,'indusa - High Cost'!$B:$B,$B$28)*10^12*'Vehicles Split'!$C$6</f>
        <v>0</v>
      </c>
      <c r="AA21" s="16">
        <f>SUMIFS('indusa - High Cost'!AI:AI,'indusa - High Cost'!$A:$A,'BIFUfE-biomass'!$A21,'indusa - High Cost'!$B:$B,$B$28)*10^12*'Vehicles Split'!$C$6</f>
        <v>0</v>
      </c>
      <c r="AB21" s="16">
        <f>SUMIFS('indusa - High Cost'!AJ:AJ,'indusa - High Cost'!$A:$A,'BIFUfE-biomass'!$A21,'indusa - High Cost'!$B:$B,$B$28)*10^12*'Vehicles Split'!$C$6</f>
        <v>0</v>
      </c>
    </row>
    <row r="22" spans="1:32" x14ac:dyDescent="0.25">
      <c r="A22" t="s">
        <v>111</v>
      </c>
      <c r="B22" s="16">
        <f>SUMIFS('indusa - High Cost'!J:J,'indusa - High Cost'!$A:$A,'BIFUfE-biomass'!$A21,'indusa - High Cost'!$B:$B,$B$28)*10^12*'Vehicles Split'!$C$7</f>
        <v>0</v>
      </c>
      <c r="C22" s="16">
        <f>SUMIFS('indusa - High Cost'!K:K,'indusa - High Cost'!$A:$A,'BIFUfE-biomass'!$A21,'indusa - High Cost'!$B:$B,$B$28)*10^12*'Vehicles Split'!$C$7</f>
        <v>0</v>
      </c>
      <c r="D22" s="16">
        <f>SUMIFS('indusa - High Cost'!L:L,'indusa - High Cost'!$A:$A,'BIFUfE-biomass'!$A21,'indusa - High Cost'!$B:$B,$B$28)*10^12*'Vehicles Split'!$C$7</f>
        <v>0</v>
      </c>
      <c r="E22" s="16">
        <f>SUMIFS('indusa - High Cost'!M:M,'indusa - High Cost'!$A:$A,'BIFUfE-biomass'!$A21,'indusa - High Cost'!$B:$B,$B$28)*10^12*'Vehicles Split'!$C$7</f>
        <v>0</v>
      </c>
      <c r="F22" s="16">
        <f>SUMIFS('indusa - High Cost'!N:N,'indusa - High Cost'!$A:$A,'BIFUfE-biomass'!$A21,'indusa - High Cost'!$B:$B,$B$28)*10^12*'Vehicles Split'!$C$7</f>
        <v>0</v>
      </c>
      <c r="G22" s="16">
        <f>SUMIFS('indusa - High Cost'!O:O,'indusa - High Cost'!$A:$A,'BIFUfE-biomass'!$A21,'indusa - High Cost'!$B:$B,$B$28)*10^12*'Vehicles Split'!$C$7</f>
        <v>0</v>
      </c>
      <c r="H22" s="16">
        <f>SUMIFS('indusa - High Cost'!P:P,'indusa - High Cost'!$A:$A,'BIFUfE-biomass'!$A21,'indusa - High Cost'!$B:$B,$B$28)*10^12*'Vehicles Split'!$C$7</f>
        <v>0</v>
      </c>
      <c r="I22" s="16">
        <f>SUMIFS('indusa - High Cost'!Q:Q,'indusa - High Cost'!$A:$A,'BIFUfE-biomass'!$A21,'indusa - High Cost'!$B:$B,$B$28)*10^12*'Vehicles Split'!$C$7</f>
        <v>0</v>
      </c>
      <c r="J22" s="16">
        <f>SUMIFS('indusa - High Cost'!R:R,'indusa - High Cost'!$A:$A,'BIFUfE-biomass'!$A21,'indusa - High Cost'!$B:$B,$B$28)*10^12*'Vehicles Split'!$C$7</f>
        <v>0</v>
      </c>
      <c r="K22" s="16">
        <f>SUMIFS('indusa - High Cost'!S:S,'indusa - High Cost'!$A:$A,'BIFUfE-biomass'!$A21,'indusa - High Cost'!$B:$B,$B$28)*10^12*'Vehicles Split'!$C$7</f>
        <v>0</v>
      </c>
      <c r="L22" s="16">
        <f>SUMIFS('indusa - High Cost'!T:T,'indusa - High Cost'!$A:$A,'BIFUfE-biomass'!$A21,'indusa - High Cost'!$B:$B,$B$28)*10^12*'Vehicles Split'!$C$7</f>
        <v>0</v>
      </c>
      <c r="M22" s="16">
        <f>SUMIFS('indusa - High Cost'!U:U,'indusa - High Cost'!$A:$A,'BIFUfE-biomass'!$A21,'indusa - High Cost'!$B:$B,$B$28)*10^12*'Vehicles Split'!$C$7</f>
        <v>0</v>
      </c>
      <c r="N22" s="16">
        <f>SUMIFS('indusa - High Cost'!V:V,'indusa - High Cost'!$A:$A,'BIFUfE-biomass'!$A21,'indusa - High Cost'!$B:$B,$B$28)*10^12*'Vehicles Split'!$C$7</f>
        <v>0</v>
      </c>
      <c r="O22" s="16">
        <f>SUMIFS('indusa - High Cost'!W:W,'indusa - High Cost'!$A:$A,'BIFUfE-biomass'!$A21,'indusa - High Cost'!$B:$B,$B$28)*10^12*'Vehicles Split'!$C$7</f>
        <v>0</v>
      </c>
      <c r="P22" s="16">
        <f>SUMIFS('indusa - High Cost'!X:X,'indusa - High Cost'!$A:$A,'BIFUfE-biomass'!$A21,'indusa - High Cost'!$B:$B,$B$28)*10^12*'Vehicles Split'!$C$7</f>
        <v>0</v>
      </c>
      <c r="Q22" s="16">
        <f>SUMIFS('indusa - High Cost'!Y:Y,'indusa - High Cost'!$A:$A,'BIFUfE-biomass'!$A21,'indusa - High Cost'!$B:$B,$B$28)*10^12*'Vehicles Split'!$C$7</f>
        <v>0</v>
      </c>
      <c r="R22" s="16">
        <f>SUMIFS('indusa - High Cost'!Z:Z,'indusa - High Cost'!$A:$A,'BIFUfE-biomass'!$A21,'indusa - High Cost'!$B:$B,$B$28)*10^12*'Vehicles Split'!$C$7</f>
        <v>0</v>
      </c>
      <c r="S22" s="16">
        <f>SUMIFS('indusa - High Cost'!AA:AA,'indusa - High Cost'!$A:$A,'BIFUfE-biomass'!$A21,'indusa - High Cost'!$B:$B,$B$28)*10^12*'Vehicles Split'!$C$7</f>
        <v>0</v>
      </c>
      <c r="T22" s="16">
        <f>SUMIFS('indusa - High Cost'!AB:AB,'indusa - High Cost'!$A:$A,'BIFUfE-biomass'!$A21,'indusa - High Cost'!$B:$B,$B$28)*10^12*'Vehicles Split'!$C$7</f>
        <v>0</v>
      </c>
      <c r="U22" s="16">
        <f>SUMIFS('indusa - High Cost'!AC:AC,'indusa - High Cost'!$A:$A,'BIFUfE-biomass'!$A21,'indusa - High Cost'!$B:$B,$B$28)*10^12*'Vehicles Split'!$C$7</f>
        <v>0</v>
      </c>
      <c r="V22" s="16">
        <f>SUMIFS('indusa - High Cost'!AD:AD,'indusa - High Cost'!$A:$A,'BIFUfE-biomass'!$A21,'indusa - High Cost'!$B:$B,$B$28)*10^12*'Vehicles Split'!$C$7</f>
        <v>0</v>
      </c>
      <c r="W22" s="16">
        <f>SUMIFS('indusa - High Cost'!AE:AE,'indusa - High Cost'!$A:$A,'BIFUfE-biomass'!$A21,'indusa - High Cost'!$B:$B,$B$28)*10^12*'Vehicles Split'!$C$7</f>
        <v>0</v>
      </c>
      <c r="X22" s="16">
        <f>SUMIFS('indusa - High Cost'!AF:AF,'indusa - High Cost'!$A:$A,'BIFUfE-biomass'!$A21,'indusa - High Cost'!$B:$B,$B$28)*10^12*'Vehicles Split'!$C$7</f>
        <v>0</v>
      </c>
      <c r="Y22" s="16">
        <f>SUMIFS('indusa - High Cost'!AG:AG,'indusa - High Cost'!$A:$A,'BIFUfE-biomass'!$A21,'indusa - High Cost'!$B:$B,$B$28)*10^12*'Vehicles Split'!$C$7</f>
        <v>0</v>
      </c>
      <c r="Z22" s="16">
        <f>SUMIFS('indusa - High Cost'!AH:AH,'indusa - High Cost'!$A:$A,'BIFUfE-biomass'!$A21,'indusa - High Cost'!$B:$B,$B$28)*10^12*'Vehicles Split'!$C$7</f>
        <v>0</v>
      </c>
      <c r="AA22" s="16">
        <f>SUMIFS('indusa - High Cost'!AI:AI,'indusa - High Cost'!$A:$A,'BIFUfE-biomass'!$A21,'indusa - High Cost'!$B:$B,$B$28)*10^12*'Vehicles Split'!$C$7</f>
        <v>0</v>
      </c>
      <c r="AB22" s="16">
        <f>SUMIFS('indusa - High Cost'!AJ:AJ,'indusa - High Cost'!$A:$A,'BIFUfE-biomass'!$A21,'indusa - High Cost'!$B:$B,$B$28)*10^12*'Vehicles Split'!$C$7</f>
        <v>0</v>
      </c>
    </row>
    <row r="23" spans="1:32" x14ac:dyDescent="0.25">
      <c r="A23" t="s">
        <v>112</v>
      </c>
      <c r="B23" s="16">
        <f>SUMIFS('indusa - High Cost'!J:J,'indusa - High Cost'!$A:$A,'BIFUfE-biomass'!$A23,'indusa - High Cost'!$B:$B,$B$28)*10^12*'Misc. Finished Goods Split'!$D13</f>
        <v>0</v>
      </c>
      <c r="C23" s="16">
        <f>SUMIFS('indusa - High Cost'!K:K,'indusa - High Cost'!$A:$A,'BIFUfE-biomass'!$A23,'indusa - High Cost'!$B:$B,$B$28)*10^12*'Misc. Finished Goods Split'!$D13</f>
        <v>0</v>
      </c>
      <c r="D23" s="16">
        <f>SUMIFS('indusa - High Cost'!L:L,'indusa - High Cost'!$A:$A,'BIFUfE-biomass'!$A23,'indusa - High Cost'!$B:$B,$B$28)*10^12*'Misc. Finished Goods Split'!$D13</f>
        <v>0</v>
      </c>
      <c r="E23" s="16">
        <f>SUMIFS('indusa - High Cost'!M:M,'indusa - High Cost'!$A:$A,'BIFUfE-biomass'!$A23,'indusa - High Cost'!$B:$B,$B$28)*10^12*'Misc. Finished Goods Split'!$D13</f>
        <v>0</v>
      </c>
      <c r="F23" s="16">
        <f>SUMIFS('indusa - High Cost'!N:N,'indusa - High Cost'!$A:$A,'BIFUfE-biomass'!$A23,'indusa - High Cost'!$B:$B,$B$28)*10^12*'Misc. Finished Goods Split'!$D13</f>
        <v>0</v>
      </c>
      <c r="G23" s="16">
        <f>SUMIFS('indusa - High Cost'!O:O,'indusa - High Cost'!$A:$A,'BIFUfE-biomass'!$A23,'indusa - High Cost'!$B:$B,$B$28)*10^12*'Misc. Finished Goods Split'!$D13</f>
        <v>0</v>
      </c>
      <c r="H23" s="16">
        <f>SUMIFS('indusa - High Cost'!P:P,'indusa - High Cost'!$A:$A,'BIFUfE-biomass'!$A23,'indusa - High Cost'!$B:$B,$B$28)*10^12*'Misc. Finished Goods Split'!$D13</f>
        <v>0</v>
      </c>
      <c r="I23" s="16">
        <f>SUMIFS('indusa - High Cost'!Q:Q,'indusa - High Cost'!$A:$A,'BIFUfE-biomass'!$A23,'indusa - High Cost'!$B:$B,$B$28)*10^12*'Misc. Finished Goods Split'!$D13</f>
        <v>0</v>
      </c>
      <c r="J23" s="16">
        <f>SUMIFS('indusa - High Cost'!R:R,'indusa - High Cost'!$A:$A,'BIFUfE-biomass'!$A23,'indusa - High Cost'!$B:$B,$B$28)*10^12*'Misc. Finished Goods Split'!$D13</f>
        <v>0</v>
      </c>
      <c r="K23" s="16">
        <f>SUMIFS('indusa - High Cost'!S:S,'indusa - High Cost'!$A:$A,'BIFUfE-biomass'!$A23,'indusa - High Cost'!$B:$B,$B$28)*10^12*'Misc. Finished Goods Split'!$D13</f>
        <v>0</v>
      </c>
      <c r="L23" s="16">
        <f>SUMIFS('indusa - High Cost'!T:T,'indusa - High Cost'!$A:$A,'BIFUfE-biomass'!$A23,'indusa - High Cost'!$B:$B,$B$28)*10^12*'Misc. Finished Goods Split'!$D13</f>
        <v>0</v>
      </c>
      <c r="M23" s="16">
        <f>SUMIFS('indusa - High Cost'!U:U,'indusa - High Cost'!$A:$A,'BIFUfE-biomass'!$A23,'indusa - High Cost'!$B:$B,$B$28)*10^12*'Misc. Finished Goods Split'!$D13</f>
        <v>0</v>
      </c>
      <c r="N23" s="16">
        <f>SUMIFS('indusa - High Cost'!V:V,'indusa - High Cost'!$A:$A,'BIFUfE-biomass'!$A23,'indusa - High Cost'!$B:$B,$B$28)*10^12*'Misc. Finished Goods Split'!$D13</f>
        <v>0</v>
      </c>
      <c r="O23" s="16">
        <f>SUMIFS('indusa - High Cost'!W:W,'indusa - High Cost'!$A:$A,'BIFUfE-biomass'!$A23,'indusa - High Cost'!$B:$B,$B$28)*10^12*'Misc. Finished Goods Split'!$D13</f>
        <v>0</v>
      </c>
      <c r="P23" s="16">
        <f>SUMIFS('indusa - High Cost'!X:X,'indusa - High Cost'!$A:$A,'BIFUfE-biomass'!$A23,'indusa - High Cost'!$B:$B,$B$28)*10^12*'Misc. Finished Goods Split'!$D13</f>
        <v>0</v>
      </c>
      <c r="Q23" s="16">
        <f>SUMIFS('indusa - High Cost'!Y:Y,'indusa - High Cost'!$A:$A,'BIFUfE-biomass'!$A23,'indusa - High Cost'!$B:$B,$B$28)*10^12*'Misc. Finished Goods Split'!$D13</f>
        <v>0</v>
      </c>
      <c r="R23" s="16">
        <f>SUMIFS('indusa - High Cost'!Z:Z,'indusa - High Cost'!$A:$A,'BIFUfE-biomass'!$A23,'indusa - High Cost'!$B:$B,$B$28)*10^12*'Misc. Finished Goods Split'!$D13</f>
        <v>0</v>
      </c>
      <c r="S23" s="16">
        <f>SUMIFS('indusa - High Cost'!AA:AA,'indusa - High Cost'!$A:$A,'BIFUfE-biomass'!$A23,'indusa - High Cost'!$B:$B,$B$28)*10^12*'Misc. Finished Goods Split'!$D13</f>
        <v>0</v>
      </c>
      <c r="T23" s="16">
        <f>SUMIFS('indusa - High Cost'!AB:AB,'indusa - High Cost'!$A:$A,'BIFUfE-biomass'!$A23,'indusa - High Cost'!$B:$B,$B$28)*10^12*'Misc. Finished Goods Split'!$D13</f>
        <v>0</v>
      </c>
      <c r="U23" s="16">
        <f>SUMIFS('indusa - High Cost'!AC:AC,'indusa - High Cost'!$A:$A,'BIFUfE-biomass'!$A23,'indusa - High Cost'!$B:$B,$B$28)*10^12*'Misc. Finished Goods Split'!$D13</f>
        <v>0</v>
      </c>
      <c r="V23" s="16">
        <f>SUMIFS('indusa - High Cost'!AD:AD,'indusa - High Cost'!$A:$A,'BIFUfE-biomass'!$A23,'indusa - High Cost'!$B:$B,$B$28)*10^12*'Misc. Finished Goods Split'!$D13</f>
        <v>0</v>
      </c>
      <c r="W23" s="16">
        <f>SUMIFS('indusa - High Cost'!AE:AE,'indusa - High Cost'!$A:$A,'BIFUfE-biomass'!$A23,'indusa - High Cost'!$B:$B,$B$28)*10^12*'Misc. Finished Goods Split'!$D13</f>
        <v>0</v>
      </c>
      <c r="X23" s="16">
        <f>SUMIFS('indusa - High Cost'!AF:AF,'indusa - High Cost'!$A:$A,'BIFUfE-biomass'!$A23,'indusa - High Cost'!$B:$B,$B$28)*10^12*'Misc. Finished Goods Split'!$D13</f>
        <v>0</v>
      </c>
      <c r="Y23" s="16">
        <f>SUMIFS('indusa - High Cost'!AG:AG,'indusa - High Cost'!$A:$A,'BIFUfE-biomass'!$A23,'indusa - High Cost'!$B:$B,$B$28)*10^12*'Misc. Finished Goods Split'!$D13</f>
        <v>0</v>
      </c>
      <c r="Z23" s="16">
        <f>SUMIFS('indusa - High Cost'!AH:AH,'indusa - High Cost'!$A:$A,'BIFUfE-biomass'!$A23,'indusa - High Cost'!$B:$B,$B$28)*10^12*'Misc. Finished Goods Split'!$D13</f>
        <v>0</v>
      </c>
      <c r="AA23" s="16">
        <f>SUMIFS('indusa - High Cost'!AI:AI,'indusa - High Cost'!$A:$A,'BIFUfE-biomass'!$A23,'indusa - High Cost'!$B:$B,$B$28)*10^12*'Misc. Finished Goods Split'!$D13</f>
        <v>0</v>
      </c>
      <c r="AB23" s="16">
        <f>SUMIFS('indusa - High Cost'!AJ:AJ,'indusa - High Cost'!$A:$A,'BIFUfE-biomass'!$A23,'indusa - High Cost'!$B:$B,$B$28)*10^12*'Misc. Finished Goods Split'!$D13</f>
        <v>0</v>
      </c>
    </row>
    <row r="24" spans="1:32" x14ac:dyDescent="0.25">
      <c r="A24" t="s">
        <v>113</v>
      </c>
      <c r="B24" s="16">
        <f>SUMIFS('indusa - High Cost'!J:J,'indusa - High Cost'!$A:$A,'BIFUfE-biomass'!$A24,'indusa - High Cost'!$B:$B,$B$28)*10^12</f>
        <v>0</v>
      </c>
      <c r="C24" s="16">
        <f>SUMIFS('indusa - High Cost'!K:K,'indusa - High Cost'!$A:$A,'BIFUfE-biomass'!$A24,'indusa - High Cost'!$B:$B,$B$28)*10^12</f>
        <v>0</v>
      </c>
      <c r="D24" s="16">
        <f>SUMIFS('indusa - High Cost'!L:L,'indusa - High Cost'!$A:$A,'BIFUfE-biomass'!$A24,'indusa - High Cost'!$B:$B,$B$28)*10^12</f>
        <v>0</v>
      </c>
      <c r="E24" s="16">
        <f>SUMIFS('indusa - High Cost'!M:M,'indusa - High Cost'!$A:$A,'BIFUfE-biomass'!$A24,'indusa - High Cost'!$B:$B,$B$28)*10^12</f>
        <v>0</v>
      </c>
      <c r="F24" s="16">
        <f>SUMIFS('indusa - High Cost'!N:N,'indusa - High Cost'!$A:$A,'BIFUfE-biomass'!$A24,'indusa - High Cost'!$B:$B,$B$28)*10^12</f>
        <v>0</v>
      </c>
      <c r="G24" s="16">
        <f>SUMIFS('indusa - High Cost'!O:O,'indusa - High Cost'!$A:$A,'BIFUfE-biomass'!$A24,'indusa - High Cost'!$B:$B,$B$28)*10^12</f>
        <v>0</v>
      </c>
      <c r="H24" s="16">
        <f>SUMIFS('indusa - High Cost'!P:P,'indusa - High Cost'!$A:$A,'BIFUfE-biomass'!$A24,'indusa - High Cost'!$B:$B,$B$28)*10^12</f>
        <v>0</v>
      </c>
      <c r="I24" s="16">
        <f>SUMIFS('indusa - High Cost'!Q:Q,'indusa - High Cost'!$A:$A,'BIFUfE-biomass'!$A24,'indusa - High Cost'!$B:$B,$B$28)*10^12</f>
        <v>0</v>
      </c>
      <c r="J24" s="16">
        <f>SUMIFS('indusa - High Cost'!R:R,'indusa - High Cost'!$A:$A,'BIFUfE-biomass'!$A24,'indusa - High Cost'!$B:$B,$B$28)*10^12</f>
        <v>0</v>
      </c>
      <c r="K24" s="16">
        <f>SUMIFS('indusa - High Cost'!S:S,'indusa - High Cost'!$A:$A,'BIFUfE-biomass'!$A24,'indusa - High Cost'!$B:$B,$B$28)*10^12</f>
        <v>0</v>
      </c>
      <c r="L24" s="16">
        <f>SUMIFS('indusa - High Cost'!T:T,'indusa - High Cost'!$A:$A,'BIFUfE-biomass'!$A24,'indusa - High Cost'!$B:$B,$B$28)*10^12</f>
        <v>0</v>
      </c>
      <c r="M24" s="16">
        <f>SUMIFS('indusa - High Cost'!U:U,'indusa - High Cost'!$A:$A,'BIFUfE-biomass'!$A24,'indusa - High Cost'!$B:$B,$B$28)*10^12</f>
        <v>0</v>
      </c>
      <c r="N24" s="16">
        <f>SUMIFS('indusa - High Cost'!V:V,'indusa - High Cost'!$A:$A,'BIFUfE-biomass'!$A24,'indusa - High Cost'!$B:$B,$B$28)*10^12</f>
        <v>0</v>
      </c>
      <c r="O24" s="16">
        <f>SUMIFS('indusa - High Cost'!W:W,'indusa - High Cost'!$A:$A,'BIFUfE-biomass'!$A24,'indusa - High Cost'!$B:$B,$B$28)*10^12</f>
        <v>0</v>
      </c>
      <c r="P24" s="16">
        <f>SUMIFS('indusa - High Cost'!X:X,'indusa - High Cost'!$A:$A,'BIFUfE-biomass'!$A24,'indusa - High Cost'!$B:$B,$B$28)*10^12</f>
        <v>0</v>
      </c>
      <c r="Q24" s="16">
        <f>SUMIFS('indusa - High Cost'!Y:Y,'indusa - High Cost'!$A:$A,'BIFUfE-biomass'!$A24,'indusa - High Cost'!$B:$B,$B$28)*10^12</f>
        <v>0</v>
      </c>
      <c r="R24" s="16">
        <f>SUMIFS('indusa - High Cost'!Z:Z,'indusa - High Cost'!$A:$A,'BIFUfE-biomass'!$A24,'indusa - High Cost'!$B:$B,$B$28)*10^12</f>
        <v>0</v>
      </c>
      <c r="S24" s="16">
        <f>SUMIFS('indusa - High Cost'!AA:AA,'indusa - High Cost'!$A:$A,'BIFUfE-biomass'!$A24,'indusa - High Cost'!$B:$B,$B$28)*10^12</f>
        <v>0</v>
      </c>
      <c r="T24" s="16">
        <f>SUMIFS('indusa - High Cost'!AB:AB,'indusa - High Cost'!$A:$A,'BIFUfE-biomass'!$A24,'indusa - High Cost'!$B:$B,$B$28)*10^12</f>
        <v>0</v>
      </c>
      <c r="U24" s="16">
        <f>SUMIFS('indusa - High Cost'!AC:AC,'indusa - High Cost'!$A:$A,'BIFUfE-biomass'!$A24,'indusa - High Cost'!$B:$B,$B$28)*10^12</f>
        <v>0</v>
      </c>
      <c r="V24" s="16">
        <f>SUMIFS('indusa - High Cost'!AD:AD,'indusa - High Cost'!$A:$A,'BIFUfE-biomass'!$A24,'indusa - High Cost'!$B:$B,$B$28)*10^12</f>
        <v>0</v>
      </c>
      <c r="W24" s="16">
        <f>SUMIFS('indusa - High Cost'!AE:AE,'indusa - High Cost'!$A:$A,'BIFUfE-biomass'!$A24,'indusa - High Cost'!$B:$B,$B$28)*10^12</f>
        <v>0</v>
      </c>
      <c r="X24" s="16">
        <f>SUMIFS('indusa - High Cost'!AF:AF,'indusa - High Cost'!$A:$A,'BIFUfE-biomass'!$A24,'indusa - High Cost'!$B:$B,$B$28)*10^12</f>
        <v>0</v>
      </c>
      <c r="Y24" s="16">
        <f>SUMIFS('indusa - High Cost'!AG:AG,'indusa - High Cost'!$A:$A,'BIFUfE-biomass'!$A24,'indusa - High Cost'!$B:$B,$B$28)*10^12</f>
        <v>0</v>
      </c>
      <c r="Z24" s="16">
        <f>SUMIFS('indusa - High Cost'!AH:AH,'indusa - High Cost'!$A:$A,'BIFUfE-biomass'!$A24,'indusa - High Cost'!$B:$B,$B$28)*10^12</f>
        <v>0</v>
      </c>
      <c r="AA24" s="16">
        <f>SUMIFS('indusa - High Cost'!AI:AI,'indusa - High Cost'!$A:$A,'BIFUfE-biomass'!$A24,'indusa - High Cost'!$B:$B,$B$28)*10^12</f>
        <v>0</v>
      </c>
      <c r="AB24" s="16">
        <f>SUMIFS('indusa - High Cost'!AJ:AJ,'indusa - High Cost'!$A:$A,'BIFUfE-biomass'!$A24,'indusa - High Cost'!$B:$B,$B$28)*10^12</f>
        <v>0</v>
      </c>
    </row>
    <row r="25" spans="1:32"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115</v>
      </c>
      <c r="B26" s="16">
        <f>SUMIFS('indusa - High Cost'!J:J,'indusa - High Cost'!$A:$A,'BIFUfE-biomass'!$A26,'indusa - High Cost'!$B:$B,$B$28)*10^12</f>
        <v>0</v>
      </c>
      <c r="C26" s="16">
        <f>SUMIFS('indusa - High Cost'!K:K,'indusa - High Cost'!$A:$A,'BIFUfE-biomass'!$A26,'indusa - High Cost'!$B:$B,$B$28)*10^12</f>
        <v>0</v>
      </c>
      <c r="D26" s="16">
        <f>SUMIFS('indusa - High Cost'!L:L,'indusa - High Cost'!$A:$A,'BIFUfE-biomass'!$A26,'indusa - High Cost'!$B:$B,$B$28)*10^12</f>
        <v>0</v>
      </c>
      <c r="E26" s="16">
        <f>SUMIFS('indusa - High Cost'!M:M,'indusa - High Cost'!$A:$A,'BIFUfE-biomass'!$A26,'indusa - High Cost'!$B:$B,$B$28)*10^12</f>
        <v>0</v>
      </c>
      <c r="F26" s="16">
        <f>SUMIFS('indusa - High Cost'!N:N,'indusa - High Cost'!$A:$A,'BIFUfE-biomass'!$A26,'indusa - High Cost'!$B:$B,$B$28)*10^12</f>
        <v>0</v>
      </c>
      <c r="G26" s="16">
        <f>SUMIFS('indusa - High Cost'!O:O,'indusa - High Cost'!$A:$A,'BIFUfE-biomass'!$A26,'indusa - High Cost'!$B:$B,$B$28)*10^12</f>
        <v>0</v>
      </c>
      <c r="H26" s="16">
        <f>SUMIFS('indusa - High Cost'!P:P,'indusa - High Cost'!$A:$A,'BIFUfE-biomass'!$A26,'indusa - High Cost'!$B:$B,$B$28)*10^12</f>
        <v>0</v>
      </c>
      <c r="I26" s="16">
        <f>SUMIFS('indusa - High Cost'!Q:Q,'indusa - High Cost'!$A:$A,'BIFUfE-biomass'!$A26,'indusa - High Cost'!$B:$B,$B$28)*10^12</f>
        <v>0</v>
      </c>
      <c r="J26" s="16">
        <f>SUMIFS('indusa - High Cost'!R:R,'indusa - High Cost'!$A:$A,'BIFUfE-biomass'!$A26,'indusa - High Cost'!$B:$B,$B$28)*10^12</f>
        <v>0</v>
      </c>
      <c r="K26" s="16">
        <f>SUMIFS('indusa - High Cost'!S:S,'indusa - High Cost'!$A:$A,'BIFUfE-biomass'!$A26,'indusa - High Cost'!$B:$B,$B$28)*10^12</f>
        <v>0</v>
      </c>
      <c r="L26" s="16">
        <f>SUMIFS('indusa - High Cost'!T:T,'indusa - High Cost'!$A:$A,'BIFUfE-biomass'!$A26,'indusa - High Cost'!$B:$B,$B$28)*10^12</f>
        <v>0</v>
      </c>
      <c r="M26" s="16">
        <f>SUMIFS('indusa - High Cost'!U:U,'indusa - High Cost'!$A:$A,'BIFUfE-biomass'!$A26,'indusa - High Cost'!$B:$B,$B$28)*10^12</f>
        <v>0</v>
      </c>
      <c r="N26" s="16">
        <f>SUMIFS('indusa - High Cost'!V:V,'indusa - High Cost'!$A:$A,'BIFUfE-biomass'!$A26,'indusa - High Cost'!$B:$B,$B$28)*10^12</f>
        <v>0</v>
      </c>
      <c r="O26" s="16">
        <f>SUMIFS('indusa - High Cost'!W:W,'indusa - High Cost'!$A:$A,'BIFUfE-biomass'!$A26,'indusa - High Cost'!$B:$B,$B$28)*10^12</f>
        <v>0</v>
      </c>
      <c r="P26" s="16">
        <f>SUMIFS('indusa - High Cost'!X:X,'indusa - High Cost'!$A:$A,'BIFUfE-biomass'!$A26,'indusa - High Cost'!$B:$B,$B$28)*10^12</f>
        <v>0</v>
      </c>
      <c r="Q26" s="16">
        <f>SUMIFS('indusa - High Cost'!Y:Y,'indusa - High Cost'!$A:$A,'BIFUfE-biomass'!$A26,'indusa - High Cost'!$B:$B,$B$28)*10^12</f>
        <v>0</v>
      </c>
      <c r="R26" s="16">
        <f>SUMIFS('indusa - High Cost'!Z:Z,'indusa - High Cost'!$A:$A,'BIFUfE-biomass'!$A26,'indusa - High Cost'!$B:$B,$B$28)*10^12</f>
        <v>0</v>
      </c>
      <c r="S26" s="16">
        <f>SUMIFS('indusa - High Cost'!AA:AA,'indusa - High Cost'!$A:$A,'BIFUfE-biomass'!$A26,'indusa - High Cost'!$B:$B,$B$28)*10^12</f>
        <v>0</v>
      </c>
      <c r="T26" s="16">
        <f>SUMIFS('indusa - High Cost'!AB:AB,'indusa - High Cost'!$A:$A,'BIFUfE-biomass'!$A26,'indusa - High Cost'!$B:$B,$B$28)*10^12</f>
        <v>0</v>
      </c>
      <c r="U26" s="16">
        <f>SUMIFS('indusa - High Cost'!AC:AC,'indusa - High Cost'!$A:$A,'BIFUfE-biomass'!$A26,'indusa - High Cost'!$B:$B,$B$28)*10^12</f>
        <v>0</v>
      </c>
      <c r="V26" s="16">
        <f>SUMIFS('indusa - High Cost'!AD:AD,'indusa - High Cost'!$A:$A,'BIFUfE-biomass'!$A26,'indusa - High Cost'!$B:$B,$B$28)*10^12</f>
        <v>0</v>
      </c>
      <c r="W26" s="16">
        <f>SUMIFS('indusa - High Cost'!AE:AE,'indusa - High Cost'!$A:$A,'BIFUfE-biomass'!$A26,'indusa - High Cost'!$B:$B,$B$28)*10^12</f>
        <v>0</v>
      </c>
      <c r="X26" s="16">
        <f>SUMIFS('indusa - High Cost'!AF:AF,'indusa - High Cost'!$A:$A,'BIFUfE-biomass'!$A26,'indusa - High Cost'!$B:$B,$B$28)*10^12</f>
        <v>0</v>
      </c>
      <c r="Y26" s="16">
        <f>SUMIFS('indusa - High Cost'!AG:AG,'indusa - High Cost'!$A:$A,'BIFUfE-biomass'!$A26,'indusa - High Cost'!$B:$B,$B$28)*10^12</f>
        <v>0</v>
      </c>
      <c r="Z26" s="16">
        <f>SUMIFS('indusa - High Cost'!AH:AH,'indusa - High Cost'!$A:$A,'BIFUfE-biomass'!$A26,'indusa - High Cost'!$B:$B,$B$28)*10^12</f>
        <v>0</v>
      </c>
      <c r="AA26" s="16">
        <f>SUMIFS('indusa - High Cost'!AI:AI,'indusa - High Cost'!$A:$A,'BIFUfE-biomass'!$A26,'indusa - High Cost'!$B:$B,$B$28)*10^12</f>
        <v>0</v>
      </c>
      <c r="AB26" s="16">
        <f>SUMIFS('indusa - High Cost'!AJ:AJ,'indusa - High Cost'!$A:$A,'BIFUfE-biomass'!$A26,'indusa - High Cost'!$B:$B,$B$28)*10^12</f>
        <v>0</v>
      </c>
    </row>
    <row r="28" spans="1:32" x14ac:dyDescent="0.25">
      <c r="A28" t="s">
        <v>975</v>
      </c>
      <c r="B28" t="s">
        <v>50</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23" priority="1">
      <formula>ISNUMBER(SEARCH("AEO", _xlfn.FORMULATEXT(B2)))</formula>
    </cfRule>
  </conditionalFormatting>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4B1C8-3ED1-4884-A8A5-AF52DF5CEE7E}">
  <sheetPr>
    <tabColor theme="3" tint="-0.249977111117893"/>
  </sheetPr>
  <dimension ref="A1:AH151"/>
  <sheetViews>
    <sheetView workbookViewId="0">
      <selection activeCell="N33" sqref="N33"/>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Cost'!$A:$A,'BIFUfE-petroleum-diesel'!$A2,'indusa - High Cost'!$B:$B,$B$28)*10^12</f>
        <v>564959000000000</v>
      </c>
      <c r="C2" s="16">
        <f>SUMIFS('indusa - High Cost'!K:K,'indusa - High Cost'!$A:$A,'BIFUfE-petroleum-diesel'!$A2,'indusa - High Cost'!$B:$B,$B$28)*10^12</f>
        <v>571742000000000.13</v>
      </c>
      <c r="D2" s="16">
        <f>SUMIFS('indusa - High Cost'!L:L,'indusa - High Cost'!$A:$A,'BIFUfE-petroleum-diesel'!$A2,'indusa - High Cost'!$B:$B,$B$28)*10^12</f>
        <v>580272000000000</v>
      </c>
      <c r="E2" s="16">
        <f>SUMIFS('indusa - High Cost'!M:M,'indusa - High Cost'!$A:$A,'BIFUfE-petroleum-diesel'!$A2,'indusa - High Cost'!$B:$B,$B$28)*10^12</f>
        <v>588680000000000</v>
      </c>
      <c r="F2" s="16">
        <f>SUMIFS('indusa - High Cost'!N:N,'indusa - High Cost'!$A:$A,'BIFUfE-petroleum-diesel'!$A2,'indusa - High Cost'!$B:$B,$B$28)*10^12</f>
        <v>595959999999999.88</v>
      </c>
      <c r="G2" s="16">
        <f>SUMIFS('indusa - High Cost'!O:O,'indusa - High Cost'!$A:$A,'BIFUfE-petroleum-diesel'!$A2,'indusa - High Cost'!$B:$B,$B$28)*10^12</f>
        <v>605291000000000</v>
      </c>
      <c r="H2" s="16">
        <f>SUMIFS('indusa - High Cost'!P:P,'indusa - High Cost'!$A:$A,'BIFUfE-petroleum-diesel'!$A2,'indusa - High Cost'!$B:$B,$B$28)*10^12</f>
        <v>613617000000000</v>
      </c>
      <c r="I2" s="16">
        <f>SUMIFS('indusa - High Cost'!Q:Q,'indusa - High Cost'!$A:$A,'BIFUfE-petroleum-diesel'!$A2,'indusa - High Cost'!$B:$B,$B$28)*10^12</f>
        <v>620482000000000.13</v>
      </c>
      <c r="J2" s="16">
        <f>SUMIFS('indusa - High Cost'!R:R,'indusa - High Cost'!$A:$A,'BIFUfE-petroleum-diesel'!$A2,'indusa - High Cost'!$B:$B,$B$28)*10^12</f>
        <v>629635000000000</v>
      </c>
      <c r="K2" s="16">
        <f>SUMIFS('indusa - High Cost'!S:S,'indusa - High Cost'!$A:$A,'BIFUfE-petroleum-diesel'!$A2,'indusa - High Cost'!$B:$B,$B$28)*10^12</f>
        <v>634871000000000.13</v>
      </c>
      <c r="L2" s="16">
        <f>SUMIFS('indusa - High Cost'!T:T,'indusa - High Cost'!$A:$A,'BIFUfE-petroleum-diesel'!$A2,'indusa - High Cost'!$B:$B,$B$28)*10^12</f>
        <v>641841000000000</v>
      </c>
      <c r="M2" s="16">
        <f>SUMIFS('indusa - High Cost'!U:U,'indusa - High Cost'!$A:$A,'BIFUfE-petroleum-diesel'!$A2,'indusa - High Cost'!$B:$B,$B$28)*10^12</f>
        <v>648730000000000</v>
      </c>
      <c r="N2" s="16">
        <f>SUMIFS('indusa - High Cost'!V:V,'indusa - High Cost'!$A:$A,'BIFUfE-petroleum-diesel'!$A2,'indusa - High Cost'!$B:$B,$B$28)*10^12</f>
        <v>656250000000000</v>
      </c>
      <c r="O2" s="16">
        <f>SUMIFS('indusa - High Cost'!W:W,'indusa - High Cost'!$A:$A,'BIFUfE-petroleum-diesel'!$A2,'indusa - High Cost'!$B:$B,$B$28)*10^12</f>
        <v>663266000000000</v>
      </c>
      <c r="P2" s="16">
        <f>SUMIFS('indusa - High Cost'!X:X,'indusa - High Cost'!$A:$A,'BIFUfE-petroleum-diesel'!$A2,'indusa - High Cost'!$B:$B,$B$28)*10^12</f>
        <v>669490000000000</v>
      </c>
      <c r="Q2" s="16">
        <f>SUMIFS('indusa - High Cost'!Y:Y,'indusa - High Cost'!$A:$A,'BIFUfE-petroleum-diesel'!$A2,'indusa - High Cost'!$B:$B,$B$28)*10^12</f>
        <v>675754999999999.88</v>
      </c>
      <c r="R2" s="16">
        <f>SUMIFS('indusa - High Cost'!Z:Z,'indusa - High Cost'!$A:$A,'BIFUfE-petroleum-diesel'!$A2,'indusa - High Cost'!$B:$B,$B$28)*10^12</f>
        <v>681371000000000</v>
      </c>
      <c r="S2" s="16">
        <f>SUMIFS('indusa - High Cost'!AA:AA,'indusa - High Cost'!$A:$A,'BIFUfE-petroleum-diesel'!$A2,'indusa - High Cost'!$B:$B,$B$28)*10^12</f>
        <v>685126000000000</v>
      </c>
      <c r="T2" s="16">
        <f>SUMIFS('indusa - High Cost'!AB:AB,'indusa - High Cost'!$A:$A,'BIFUfE-petroleum-diesel'!$A2,'indusa - High Cost'!$B:$B,$B$28)*10^12</f>
        <v>689331000000000</v>
      </c>
      <c r="U2" s="16">
        <f>SUMIFS('indusa - High Cost'!AC:AC,'indusa - High Cost'!$A:$A,'BIFUfE-petroleum-diesel'!$A2,'indusa - High Cost'!$B:$B,$B$28)*10^12</f>
        <v>693788000000000</v>
      </c>
      <c r="V2" s="16">
        <f>SUMIFS('indusa - High Cost'!AD:AD,'indusa - High Cost'!$A:$A,'BIFUfE-petroleum-diesel'!$A2,'indusa - High Cost'!$B:$B,$B$28)*10^12</f>
        <v>698609999999999.88</v>
      </c>
      <c r="W2" s="16">
        <f>SUMIFS('indusa - High Cost'!AE:AE,'indusa - High Cost'!$A:$A,'BIFUfE-petroleum-diesel'!$A2,'indusa - High Cost'!$B:$B,$B$28)*10^12</f>
        <v>704279000000000</v>
      </c>
      <c r="X2" s="16">
        <f>SUMIFS('indusa - High Cost'!AF:AF,'indusa - High Cost'!$A:$A,'BIFUfE-petroleum-diesel'!$A2,'indusa - High Cost'!$B:$B,$B$28)*10^12</f>
        <v>710537000000000</v>
      </c>
      <c r="Y2" s="16">
        <f>SUMIFS('indusa - High Cost'!AG:AG,'indusa - High Cost'!$A:$A,'BIFUfE-petroleum-diesel'!$A2,'indusa - High Cost'!$B:$B,$B$28)*10^12</f>
        <v>716743000000000</v>
      </c>
      <c r="Z2" s="16">
        <f>SUMIFS('indusa - High Cost'!AH:AH,'indusa - High Cost'!$A:$A,'BIFUfE-petroleum-diesel'!$A2,'indusa - High Cost'!$B:$B,$B$28)*10^12</f>
        <v>722448000000000</v>
      </c>
      <c r="AA2" s="16">
        <f>SUMIFS('indusa - High Cost'!AI:AI,'indusa - High Cost'!$A:$A,'BIFUfE-petroleum-diesel'!$A2,'indusa - High Cost'!$B:$B,$B$28)*10^12</f>
        <v>728865000000000</v>
      </c>
      <c r="AB2" s="16">
        <f>SUMIFS('indusa - High Cost'!AJ:AJ,'indusa - High Cost'!$A:$A,'BIFUfE-petroleum-diesel'!$A2,'indusa - High Cost'!$B:$B,$B$28)*10^12</f>
        <v>735057000000000</v>
      </c>
      <c r="AC2" s="16"/>
    </row>
    <row r="3" spans="1:31" x14ac:dyDescent="0.25">
      <c r="A3" t="s">
        <v>92</v>
      </c>
      <c r="B3" s="16">
        <f>SUMIFS('indusa - High Cost'!J:J,'indusa - High Cost'!$A:$A,'BIFUfE-petroleum-diesel'!$A3,'indusa - High Cost'!$B:$B,$B$28)*10^12</f>
        <v>25534000000000.004</v>
      </c>
      <c r="C3" s="16">
        <f>SUMIFS('indusa - High Cost'!K:K,'indusa - High Cost'!$A:$A,'BIFUfE-petroleum-diesel'!$A3,'indusa - High Cost'!$B:$B,$B$28)*10^12</f>
        <v>22823000000000</v>
      </c>
      <c r="D3" s="16">
        <f>SUMIFS('indusa - High Cost'!L:L,'indusa - High Cost'!$A:$A,'BIFUfE-petroleum-diesel'!$A3,'indusa - High Cost'!$B:$B,$B$28)*10^12</f>
        <v>21091000000000</v>
      </c>
      <c r="E3" s="16">
        <f>SUMIFS('indusa - High Cost'!M:M,'indusa - High Cost'!$A:$A,'BIFUfE-petroleum-diesel'!$A3,'indusa - High Cost'!$B:$B,$B$28)*10^12</f>
        <v>18921000000000</v>
      </c>
      <c r="F3" s="16">
        <f>SUMIFS('indusa - High Cost'!N:N,'indusa - High Cost'!$A:$A,'BIFUfE-petroleum-diesel'!$A3,'indusa - High Cost'!$B:$B,$B$28)*10^12</f>
        <v>18887000000000</v>
      </c>
      <c r="G3" s="16">
        <f>SUMIFS('indusa - High Cost'!O:O,'indusa - High Cost'!$A:$A,'BIFUfE-petroleum-diesel'!$A3,'indusa - High Cost'!$B:$B,$B$28)*10^12</f>
        <v>18198000000000</v>
      </c>
      <c r="H3" s="16">
        <f>SUMIFS('indusa - High Cost'!P:P,'indusa - High Cost'!$A:$A,'BIFUfE-petroleum-diesel'!$A3,'indusa - High Cost'!$B:$B,$B$28)*10^12</f>
        <v>16350000000000.002</v>
      </c>
      <c r="I3" s="16">
        <f>SUMIFS('indusa - High Cost'!Q:Q,'indusa - High Cost'!$A:$A,'BIFUfE-petroleum-diesel'!$A3,'indusa - High Cost'!$B:$B,$B$28)*10^12</f>
        <v>15890000000000</v>
      </c>
      <c r="J3" s="16">
        <f>SUMIFS('indusa - High Cost'!R:R,'indusa - High Cost'!$A:$A,'BIFUfE-petroleum-diesel'!$A3,'indusa - High Cost'!$B:$B,$B$28)*10^12</f>
        <v>10510000000000</v>
      </c>
      <c r="K3" s="16">
        <f>SUMIFS('indusa - High Cost'!S:S,'indusa - High Cost'!$A:$A,'BIFUfE-petroleum-diesel'!$A3,'indusa - High Cost'!$B:$B,$B$28)*10^12</f>
        <v>10558000000000</v>
      </c>
      <c r="L3" s="16">
        <f>SUMIFS('indusa - High Cost'!T:T,'indusa - High Cost'!$A:$A,'BIFUfE-petroleum-diesel'!$A3,'indusa - High Cost'!$B:$B,$B$28)*10^12</f>
        <v>10483000000000</v>
      </c>
      <c r="M3" s="16">
        <f>SUMIFS('indusa - High Cost'!U:U,'indusa - High Cost'!$A:$A,'BIFUfE-petroleum-diesel'!$A3,'indusa - High Cost'!$B:$B,$B$28)*10^12</f>
        <v>10578000000000</v>
      </c>
      <c r="N3" s="16">
        <f>SUMIFS('indusa - High Cost'!V:V,'indusa - High Cost'!$A:$A,'BIFUfE-petroleum-diesel'!$A3,'indusa - High Cost'!$B:$B,$B$28)*10^12</f>
        <v>10427000000000</v>
      </c>
      <c r="O3" s="16">
        <f>SUMIFS('indusa - High Cost'!W:W,'indusa - High Cost'!$A:$A,'BIFUfE-petroleum-diesel'!$A3,'indusa - High Cost'!$B:$B,$B$28)*10^12</f>
        <v>10417000000000</v>
      </c>
      <c r="P3" s="16">
        <f>SUMIFS('indusa - High Cost'!X:X,'indusa - High Cost'!$A:$A,'BIFUfE-petroleum-diesel'!$A3,'indusa - High Cost'!$B:$B,$B$28)*10^12</f>
        <v>10246000000000</v>
      </c>
      <c r="Q3" s="16">
        <f>SUMIFS('indusa - High Cost'!Y:Y,'indusa - High Cost'!$A:$A,'BIFUfE-petroleum-diesel'!$A3,'indusa - High Cost'!$B:$B,$B$28)*10^12</f>
        <v>9540000000000</v>
      </c>
      <c r="R3" s="16">
        <f>SUMIFS('indusa - High Cost'!Z:Z,'indusa - High Cost'!$A:$A,'BIFUfE-petroleum-diesel'!$A3,'indusa - High Cost'!$B:$B,$B$28)*10^12</f>
        <v>9610000000000.002</v>
      </c>
      <c r="S3" s="16">
        <f>SUMIFS('indusa - High Cost'!AA:AA,'indusa - High Cost'!$A:$A,'BIFUfE-petroleum-diesel'!$A3,'indusa - High Cost'!$B:$B,$B$28)*10^12</f>
        <v>9501000000000</v>
      </c>
      <c r="T3" s="16">
        <f>SUMIFS('indusa - High Cost'!AB:AB,'indusa - High Cost'!$A:$A,'BIFUfE-petroleum-diesel'!$A3,'indusa - High Cost'!$B:$B,$B$28)*10^12</f>
        <v>9512000000000</v>
      </c>
      <c r="U3" s="16">
        <f>SUMIFS('indusa - High Cost'!AC:AC,'indusa - High Cost'!$A:$A,'BIFUfE-petroleum-diesel'!$A3,'indusa - High Cost'!$B:$B,$B$28)*10^12</f>
        <v>9539000000000</v>
      </c>
      <c r="V3" s="16">
        <f>SUMIFS('indusa - High Cost'!AD:AD,'indusa - High Cost'!$A:$A,'BIFUfE-petroleum-diesel'!$A3,'indusa - High Cost'!$B:$B,$B$28)*10^12</f>
        <v>9460000000000</v>
      </c>
      <c r="W3" s="16">
        <f>SUMIFS('indusa - High Cost'!AE:AE,'indusa - High Cost'!$A:$A,'BIFUfE-petroleum-diesel'!$A3,'indusa - High Cost'!$B:$B,$B$28)*10^12</f>
        <v>9597000000000</v>
      </c>
      <c r="X3" s="16">
        <f>SUMIFS('indusa - High Cost'!AF:AF,'indusa - High Cost'!$A:$A,'BIFUfE-petroleum-diesel'!$A3,'indusa - High Cost'!$B:$B,$B$28)*10^12</f>
        <v>9451000000000</v>
      </c>
      <c r="Y3" s="16">
        <f>SUMIFS('indusa - High Cost'!AG:AG,'indusa - High Cost'!$A:$A,'BIFUfE-petroleum-diesel'!$A3,'indusa - High Cost'!$B:$B,$B$28)*10^12</f>
        <v>9334000000000</v>
      </c>
      <c r="Z3" s="16">
        <f>SUMIFS('indusa - High Cost'!AH:AH,'indusa - High Cost'!$A:$A,'BIFUfE-petroleum-diesel'!$A3,'indusa - High Cost'!$B:$B,$B$28)*10^12</f>
        <v>9353000000000</v>
      </c>
      <c r="AA3" s="16">
        <f>SUMIFS('indusa - High Cost'!AI:AI,'indusa - High Cost'!$A:$A,'BIFUfE-petroleum-diesel'!$A3,'indusa - High Cost'!$B:$B,$B$28)*10^12</f>
        <v>9363999999999.998</v>
      </c>
      <c r="AB3" s="16">
        <f>SUMIFS('indusa - High Cost'!AJ:AJ,'indusa - High Cost'!$A:$A,'BIFUfE-petroleum-diesel'!$A3,'indusa - High Cost'!$B:$B,$B$28)*10^12</f>
        <v>9253000000000</v>
      </c>
    </row>
    <row r="4" spans="1:31" x14ac:dyDescent="0.25">
      <c r="A4" t="s">
        <v>93</v>
      </c>
      <c r="B4" s="16">
        <f>SUMIFS('indusa - High Cost'!J:J,'indusa - High Cost'!$A:$A,'BIFUfE-petroleum-diesel'!$A4,'indusa - High Cost'!$B:$B,$B$28)*10^12</f>
        <v>136061000000000</v>
      </c>
      <c r="C4" s="16">
        <f>SUMIFS('indusa - High Cost'!K:K,'indusa - High Cost'!$A:$A,'BIFUfE-petroleum-diesel'!$A4,'indusa - High Cost'!$B:$B,$B$28)*10^12</f>
        <v>149694000000000.03</v>
      </c>
      <c r="D4" s="16">
        <f>SUMIFS('indusa - High Cost'!L:L,'indusa - High Cost'!$A:$A,'BIFUfE-petroleum-diesel'!$A4,'indusa - High Cost'!$B:$B,$B$28)*10^12</f>
        <v>151820000000000</v>
      </c>
      <c r="E4" s="16">
        <f>SUMIFS('indusa - High Cost'!M:M,'indusa - High Cost'!$A:$A,'BIFUfE-petroleum-diesel'!$A4,'indusa - High Cost'!$B:$B,$B$28)*10^12</f>
        <v>153929000000000</v>
      </c>
      <c r="F4" s="16">
        <f>SUMIFS('indusa - High Cost'!N:N,'indusa - High Cost'!$A:$A,'BIFUfE-petroleum-diesel'!$A4,'indusa - High Cost'!$B:$B,$B$28)*10^12</f>
        <v>156258000000000</v>
      </c>
      <c r="G4" s="16">
        <f>SUMIFS('indusa - High Cost'!O:O,'indusa - High Cost'!$A:$A,'BIFUfE-petroleum-diesel'!$A4,'indusa - High Cost'!$B:$B,$B$28)*10^12</f>
        <v>158054000000000</v>
      </c>
      <c r="H4" s="16">
        <f>SUMIFS('indusa - High Cost'!P:P,'indusa - High Cost'!$A:$A,'BIFUfE-petroleum-diesel'!$A4,'indusa - High Cost'!$B:$B,$B$28)*10^12</f>
        <v>160115000000000</v>
      </c>
      <c r="I4" s="16">
        <f>SUMIFS('indusa - High Cost'!Q:Q,'indusa - High Cost'!$A:$A,'BIFUfE-petroleum-diesel'!$A4,'indusa - High Cost'!$B:$B,$B$28)*10^12</f>
        <v>159473000000000</v>
      </c>
      <c r="J4" s="16">
        <f>SUMIFS('indusa - High Cost'!R:R,'indusa - High Cost'!$A:$A,'BIFUfE-petroleum-diesel'!$A4,'indusa - High Cost'!$B:$B,$B$28)*10^12</f>
        <v>162247000000000</v>
      </c>
      <c r="K4" s="16">
        <f>SUMIFS('indusa - High Cost'!S:S,'indusa - High Cost'!$A:$A,'BIFUfE-petroleum-diesel'!$A4,'indusa - High Cost'!$B:$B,$B$28)*10^12</f>
        <v>162083000000000</v>
      </c>
      <c r="L4" s="16">
        <f>SUMIFS('indusa - High Cost'!T:T,'indusa - High Cost'!$A:$A,'BIFUfE-petroleum-diesel'!$A4,'indusa - High Cost'!$B:$B,$B$28)*10^12</f>
        <v>161671000000000</v>
      </c>
      <c r="M4" s="16">
        <f>SUMIFS('indusa - High Cost'!U:U,'indusa - High Cost'!$A:$A,'BIFUfE-petroleum-diesel'!$A4,'indusa - High Cost'!$B:$B,$B$28)*10^12</f>
        <v>160373000000000</v>
      </c>
      <c r="N4" s="16">
        <f>SUMIFS('indusa - High Cost'!V:V,'indusa - High Cost'!$A:$A,'BIFUfE-petroleum-diesel'!$A4,'indusa - High Cost'!$B:$B,$B$28)*10^12</f>
        <v>158737000000000</v>
      </c>
      <c r="O4" s="16">
        <f>SUMIFS('indusa - High Cost'!W:W,'indusa - High Cost'!$A:$A,'BIFUfE-petroleum-diesel'!$A4,'indusa - High Cost'!$B:$B,$B$28)*10^12</f>
        <v>156291000000000</v>
      </c>
      <c r="P4" s="16">
        <f>SUMIFS('indusa - High Cost'!X:X,'indusa - High Cost'!$A:$A,'BIFUfE-petroleum-diesel'!$A4,'indusa - High Cost'!$B:$B,$B$28)*10^12</f>
        <v>154837000000000</v>
      </c>
      <c r="Q4" s="16">
        <f>SUMIFS('indusa - High Cost'!Y:Y,'indusa - High Cost'!$A:$A,'BIFUfE-petroleum-diesel'!$A4,'indusa - High Cost'!$B:$B,$B$28)*10^12</f>
        <v>153328000000000</v>
      </c>
      <c r="R4" s="16">
        <f>SUMIFS('indusa - High Cost'!Z:Z,'indusa - High Cost'!$A:$A,'BIFUfE-petroleum-diesel'!$A4,'indusa - High Cost'!$B:$B,$B$28)*10^12</f>
        <v>153311000000000</v>
      </c>
      <c r="S4" s="16">
        <f>SUMIFS('indusa - High Cost'!AA:AA,'indusa - High Cost'!$A:$A,'BIFUfE-petroleum-diesel'!$A4,'indusa - High Cost'!$B:$B,$B$28)*10^12</f>
        <v>153560000000000</v>
      </c>
      <c r="T4" s="16">
        <f>SUMIFS('indusa - High Cost'!AB:AB,'indusa - High Cost'!$A:$A,'BIFUfE-petroleum-diesel'!$A4,'indusa - High Cost'!$B:$B,$B$28)*10^12</f>
        <v>153885000000000</v>
      </c>
      <c r="U4" s="16">
        <f>SUMIFS('indusa - High Cost'!AC:AC,'indusa - High Cost'!$A:$A,'BIFUfE-petroleum-diesel'!$A4,'indusa - High Cost'!$B:$B,$B$28)*10^12</f>
        <v>153350000000000</v>
      </c>
      <c r="V4" s="16">
        <f>SUMIFS('indusa - High Cost'!AD:AD,'indusa - High Cost'!$A:$A,'BIFUfE-petroleum-diesel'!$A4,'indusa - High Cost'!$B:$B,$B$28)*10^12</f>
        <v>153227000000000</v>
      </c>
      <c r="W4" s="16">
        <f>SUMIFS('indusa - High Cost'!AE:AE,'indusa - High Cost'!$A:$A,'BIFUfE-petroleum-diesel'!$A4,'indusa - High Cost'!$B:$B,$B$28)*10^12</f>
        <v>153212000000000</v>
      </c>
      <c r="X4" s="16">
        <f>SUMIFS('indusa - High Cost'!AF:AF,'indusa - High Cost'!$A:$A,'BIFUfE-petroleum-diesel'!$A4,'indusa - High Cost'!$B:$B,$B$28)*10^12</f>
        <v>154019000000000</v>
      </c>
      <c r="Y4" s="16">
        <f>SUMIFS('indusa - High Cost'!AG:AG,'indusa - High Cost'!$A:$A,'BIFUfE-petroleum-diesel'!$A4,'indusa - High Cost'!$B:$B,$B$28)*10^12</f>
        <v>153754000000000</v>
      </c>
      <c r="Z4" s="16">
        <f>SUMIFS('indusa - High Cost'!AH:AH,'indusa - High Cost'!$A:$A,'BIFUfE-petroleum-diesel'!$A4,'indusa - High Cost'!$B:$B,$B$28)*10^12</f>
        <v>153261000000000</v>
      </c>
      <c r="AA4" s="16">
        <f>SUMIFS('indusa - High Cost'!AI:AI,'indusa - High Cost'!$A:$A,'BIFUfE-petroleum-diesel'!$A4,'indusa - High Cost'!$B:$B,$B$28)*10^12</f>
        <v>153262000000000</v>
      </c>
      <c r="AB4" s="16">
        <f>SUMIFS('indusa - High Cost'!AJ:AJ,'indusa - High Cost'!$A:$A,'BIFUfE-petroleum-diesel'!$A4,'indusa - High Cost'!$B:$B,$B$28)*10^12</f>
        <v>153382999999999.97</v>
      </c>
    </row>
    <row r="5" spans="1:31" x14ac:dyDescent="0.25">
      <c r="A5" t="s">
        <v>94</v>
      </c>
      <c r="B5" s="16">
        <f>SUMIFS('indusa - High Cost'!J:J,'indusa - High Cost'!$A:$A,'BIFUfE-petroleum-diesel'!$A5,'indusa - High Cost'!$B:$B,$B$28)*10^12</f>
        <v>123758000000000</v>
      </c>
      <c r="C5" s="16">
        <f>SUMIFS('indusa - High Cost'!K:K,'indusa - High Cost'!$A:$A,'BIFUfE-petroleum-diesel'!$A5,'indusa - High Cost'!$B:$B,$B$28)*10^12</f>
        <v>122912000000000</v>
      </c>
      <c r="D5" s="16">
        <f>SUMIFS('indusa - High Cost'!L:L,'indusa - High Cost'!$A:$A,'BIFUfE-petroleum-diesel'!$A5,'indusa - High Cost'!$B:$B,$B$28)*10^12</f>
        <v>124969000000000</v>
      </c>
      <c r="E5" s="16">
        <f>SUMIFS('indusa - High Cost'!M:M,'indusa - High Cost'!$A:$A,'BIFUfE-petroleum-diesel'!$A5,'indusa - High Cost'!$B:$B,$B$28)*10^12</f>
        <v>124905999999999.98</v>
      </c>
      <c r="F5" s="16">
        <f>SUMIFS('indusa - High Cost'!N:N,'indusa - High Cost'!$A:$A,'BIFUfE-petroleum-diesel'!$A5,'indusa - High Cost'!$B:$B,$B$28)*10^12</f>
        <v>124819000000000</v>
      </c>
      <c r="G5" s="16">
        <f>SUMIFS('indusa - High Cost'!O:O,'indusa - High Cost'!$A:$A,'BIFUfE-petroleum-diesel'!$A5,'indusa - High Cost'!$B:$B,$B$28)*10^12</f>
        <v>125382000000000</v>
      </c>
      <c r="H5" s="16">
        <f>SUMIFS('indusa - High Cost'!P:P,'indusa - High Cost'!$A:$A,'BIFUfE-petroleum-diesel'!$A5,'indusa - High Cost'!$B:$B,$B$28)*10^12</f>
        <v>126398000000000</v>
      </c>
      <c r="I5" s="16">
        <f>SUMIFS('indusa - High Cost'!Q:Q,'indusa - High Cost'!$A:$A,'BIFUfE-petroleum-diesel'!$A5,'indusa - High Cost'!$B:$B,$B$28)*10^12</f>
        <v>127768000000000</v>
      </c>
      <c r="J5" s="16">
        <f>SUMIFS('indusa - High Cost'!R:R,'indusa - High Cost'!$A:$A,'BIFUfE-petroleum-diesel'!$A5,'indusa - High Cost'!$B:$B,$B$28)*10^12</f>
        <v>130400000000000</v>
      </c>
      <c r="K5" s="16">
        <f>SUMIFS('indusa - High Cost'!S:S,'indusa - High Cost'!$A:$A,'BIFUfE-petroleum-diesel'!$A5,'indusa - High Cost'!$B:$B,$B$28)*10^12</f>
        <v>132026000000000.02</v>
      </c>
      <c r="L5" s="16">
        <f>SUMIFS('indusa - High Cost'!T:T,'indusa - High Cost'!$A:$A,'BIFUfE-petroleum-diesel'!$A5,'indusa - High Cost'!$B:$B,$B$28)*10^12</f>
        <v>134941000000000</v>
      </c>
      <c r="M5" s="16">
        <f>SUMIFS('indusa - High Cost'!U:U,'indusa - High Cost'!$A:$A,'BIFUfE-petroleum-diesel'!$A5,'indusa - High Cost'!$B:$B,$B$28)*10^12</f>
        <v>136797000000000</v>
      </c>
      <c r="N5" s="16">
        <f>SUMIFS('indusa - High Cost'!V:V,'indusa - High Cost'!$A:$A,'BIFUfE-petroleum-diesel'!$A5,'indusa - High Cost'!$B:$B,$B$28)*10^12</f>
        <v>137979000000000.02</v>
      </c>
      <c r="O5" s="16">
        <f>SUMIFS('indusa - High Cost'!W:W,'indusa - High Cost'!$A:$A,'BIFUfE-petroleum-diesel'!$A5,'indusa - High Cost'!$B:$B,$B$28)*10^12</f>
        <v>139745000000000</v>
      </c>
      <c r="P5" s="16">
        <f>SUMIFS('indusa - High Cost'!X:X,'indusa - High Cost'!$A:$A,'BIFUfE-petroleum-diesel'!$A5,'indusa - High Cost'!$B:$B,$B$28)*10^12</f>
        <v>141602000000000</v>
      </c>
      <c r="Q5" s="16">
        <f>SUMIFS('indusa - High Cost'!Y:Y,'indusa - High Cost'!$A:$A,'BIFUfE-petroleum-diesel'!$A5,'indusa - High Cost'!$B:$B,$B$28)*10^12</f>
        <v>142894000000000</v>
      </c>
      <c r="R5" s="16">
        <f>SUMIFS('indusa - High Cost'!Z:Z,'indusa - High Cost'!$A:$A,'BIFUfE-petroleum-diesel'!$A5,'indusa - High Cost'!$B:$B,$B$28)*10^12</f>
        <v>144175000000000</v>
      </c>
      <c r="S5" s="16">
        <f>SUMIFS('indusa - High Cost'!AA:AA,'indusa - High Cost'!$A:$A,'BIFUfE-petroleum-diesel'!$A5,'indusa - High Cost'!$B:$B,$B$28)*10^12</f>
        <v>145355000000000.03</v>
      </c>
      <c r="T5" s="16">
        <f>SUMIFS('indusa - High Cost'!AB:AB,'indusa - High Cost'!$A:$A,'BIFUfE-petroleum-diesel'!$A5,'indusa - High Cost'!$B:$B,$B$28)*10^12</f>
        <v>145916000000000</v>
      </c>
      <c r="U5" s="16">
        <f>SUMIFS('indusa - High Cost'!AC:AC,'indusa - High Cost'!$A:$A,'BIFUfE-petroleum-diesel'!$A5,'indusa - High Cost'!$B:$B,$B$28)*10^12</f>
        <v>147333000000000</v>
      </c>
      <c r="V5" s="16">
        <f>SUMIFS('indusa - High Cost'!AD:AD,'indusa - High Cost'!$A:$A,'BIFUfE-petroleum-diesel'!$A5,'indusa - High Cost'!$B:$B,$B$28)*10^12</f>
        <v>148958000000000</v>
      </c>
      <c r="W5" s="16">
        <f>SUMIFS('indusa - High Cost'!AE:AE,'indusa - High Cost'!$A:$A,'BIFUfE-petroleum-diesel'!$A5,'indusa - High Cost'!$B:$B,$B$28)*10^12</f>
        <v>149501000000000</v>
      </c>
      <c r="X5" s="16">
        <f>SUMIFS('indusa - High Cost'!AF:AF,'indusa - High Cost'!$A:$A,'BIFUfE-petroleum-diesel'!$A5,'indusa - High Cost'!$B:$B,$B$28)*10^12</f>
        <v>150652000000000</v>
      </c>
      <c r="Y5" s="16">
        <f>SUMIFS('indusa - High Cost'!AG:AG,'indusa - High Cost'!$A:$A,'BIFUfE-petroleum-diesel'!$A5,'indusa - High Cost'!$B:$B,$B$28)*10^12</f>
        <v>151625000000000</v>
      </c>
      <c r="Z5" s="16">
        <f>SUMIFS('indusa - High Cost'!AH:AH,'indusa - High Cost'!$A:$A,'BIFUfE-petroleum-diesel'!$A5,'indusa - High Cost'!$B:$B,$B$28)*10^12</f>
        <v>151622000000000</v>
      </c>
      <c r="AA5" s="16">
        <f>SUMIFS('indusa - High Cost'!AI:AI,'indusa - High Cost'!$A:$A,'BIFUfE-petroleum-diesel'!$A5,'indusa - High Cost'!$B:$B,$B$28)*10^12</f>
        <v>152362000000000</v>
      </c>
      <c r="AB5" s="16">
        <f>SUMIFS('indusa - High Cost'!AJ:AJ,'indusa - High Cost'!$A:$A,'BIFUfE-petroleum-diesel'!$A5,'indusa - High Cost'!$B:$B,$B$28)*10^12</f>
        <v>153144000000000</v>
      </c>
    </row>
    <row r="6" spans="1:31" x14ac:dyDescent="0.25">
      <c r="A6" t="s">
        <v>95</v>
      </c>
      <c r="B6" s="16">
        <f>SUMIFS('indusa - High Cost'!J:J,'indusa - High Cost'!$A:$A,'BIFUfE-petroleum-diesel'!$A6,'indusa - High Cost'!$B:$B,$B$28)*10^12+SUMIFS('indusa - High Cost'!J:J,'indusa - High Cost'!$A:$A,$A$23,'indusa - High Cost'!$B:$B,$B$28)*10^12*'Misc. Finished Goods Split'!$D10</f>
        <v>2905513041247.0889</v>
      </c>
      <c r="C6" s="16">
        <f>SUMIFS('indusa - High Cost'!K:K,'indusa - High Cost'!$A:$A,'BIFUfE-petroleum-diesel'!$A6,'indusa - High Cost'!$B:$B,$B$28)*10^12+SUMIFS('indusa - High Cost'!K:K,'indusa - High Cost'!$A:$A,$A$23,'indusa - High Cost'!$B:$B,$B$28)*10^12*'Misc. Finished Goods Split'!$D10</f>
        <v>2964702607379.6387</v>
      </c>
      <c r="D6" s="16">
        <f>SUMIFS('indusa - High Cost'!L:L,'indusa - High Cost'!$A:$A,'BIFUfE-petroleum-diesel'!$A6,'indusa - High Cost'!$B:$B,$B$28)*10^12+SUMIFS('indusa - High Cost'!L:L,'indusa - High Cost'!$A:$A,$A$23,'indusa - High Cost'!$B:$B,$B$28)*10^12*'Misc. Finished Goods Split'!$D10</f>
        <v>2775782670525.5859</v>
      </c>
      <c r="E6" s="16">
        <f>SUMIFS('indusa - High Cost'!M:M,'indusa - High Cost'!$A:$A,'BIFUfE-petroleum-diesel'!$A6,'indusa - High Cost'!$B:$B,$B$28)*10^12+SUMIFS('indusa - High Cost'!M:M,'indusa - High Cost'!$A:$A,$A$23,'indusa - High Cost'!$B:$B,$B$28)*10^12*'Misc. Finished Goods Split'!$D10</f>
        <v>2516464490189.9814</v>
      </c>
      <c r="F6" s="16">
        <f>SUMIFS('indusa - High Cost'!N:N,'indusa - High Cost'!$A:$A,'BIFUfE-petroleum-diesel'!$A6,'indusa - High Cost'!$B:$B,$B$28)*10^12+SUMIFS('indusa - High Cost'!N:N,'indusa - High Cost'!$A:$A,$A$23,'indusa - High Cost'!$B:$B,$B$28)*10^12*'Misc. Finished Goods Split'!$D10</f>
        <v>2377857569359.4297</v>
      </c>
      <c r="G6" s="16">
        <f>SUMIFS('indusa - High Cost'!O:O,'indusa - High Cost'!$A:$A,'BIFUfE-petroleum-diesel'!$A6,'indusa - High Cost'!$B:$B,$B$28)*10^12+SUMIFS('indusa - High Cost'!O:O,'indusa - High Cost'!$A:$A,$A$23,'indusa - High Cost'!$B:$B,$B$28)*10^12*'Misc. Finished Goods Split'!$D10</f>
        <v>2282838458142.9785</v>
      </c>
      <c r="H6" s="16">
        <f>SUMIFS('indusa - High Cost'!P:P,'indusa - High Cost'!$A:$A,'BIFUfE-petroleum-diesel'!$A6,'indusa - High Cost'!$B:$B,$B$28)*10^12+SUMIFS('indusa - High Cost'!P:P,'indusa - High Cost'!$A:$A,$A$23,'indusa - High Cost'!$B:$B,$B$28)*10^12*'Misc. Finished Goods Split'!$D10</f>
        <v>2220989801842.627</v>
      </c>
      <c r="I6" s="16">
        <f>SUMIFS('indusa - High Cost'!Q:Q,'indusa - High Cost'!$A:$A,'BIFUfE-petroleum-diesel'!$A6,'indusa - High Cost'!$B:$B,$B$28)*10^12+SUMIFS('indusa - High Cost'!Q:Q,'indusa - High Cost'!$A:$A,$A$23,'indusa - High Cost'!$B:$B,$B$28)*10^12*'Misc. Finished Goods Split'!$D10</f>
        <v>2257781124493.626</v>
      </c>
      <c r="J6" s="16">
        <f>SUMIFS('indusa - High Cost'!R:R,'indusa - High Cost'!$A:$A,'BIFUfE-petroleum-diesel'!$A6,'indusa - High Cost'!$B:$B,$B$28)*10^12+SUMIFS('indusa - High Cost'!R:R,'indusa - High Cost'!$A:$A,$A$23,'indusa - High Cost'!$B:$B,$B$28)*10^12*'Misc. Finished Goods Split'!$D10</f>
        <v>2370762013277.1748</v>
      </c>
      <c r="K6" s="16">
        <f>SUMIFS('indusa - High Cost'!S:S,'indusa - High Cost'!$A:$A,'BIFUfE-petroleum-diesel'!$A6,'indusa - High Cost'!$B:$B,$B$28)*10^12+SUMIFS('indusa - High Cost'!S:S,'indusa - High Cost'!$A:$A,$A$23,'indusa - High Cost'!$B:$B,$B$28)*10^12*'Misc. Finished Goods Split'!$D10</f>
        <v>2408676785819.125</v>
      </c>
      <c r="L6" s="16">
        <f>SUMIFS('indusa - High Cost'!T:T,'indusa - High Cost'!$A:$A,'BIFUfE-petroleum-diesel'!$A6,'indusa - High Cost'!$B:$B,$B$28)*10^12+SUMIFS('indusa - High Cost'!T:T,'indusa - High Cost'!$A:$A,$A$23,'indusa - High Cost'!$B:$B,$B$28)*10^12*'Misc. Finished Goods Split'!$D10</f>
        <v>2432055918084.2251</v>
      </c>
      <c r="M6" s="16">
        <f>SUMIFS('indusa - High Cost'!U:U,'indusa - High Cost'!$A:$A,'BIFUfE-petroleum-diesel'!$A6,'indusa - High Cost'!$B:$B,$B$28)*10^12+SUMIFS('indusa - High Cost'!U:U,'indusa - High Cost'!$A:$A,$A$23,'indusa - High Cost'!$B:$B,$B$28)*10^12*'Misc. Finished Goods Split'!$D10</f>
        <v>2405349822891.2754</v>
      </c>
      <c r="N6" s="16">
        <f>SUMIFS('indusa - High Cost'!V:V,'indusa - High Cost'!$A:$A,'BIFUfE-petroleum-diesel'!$A6,'indusa - High Cost'!$B:$B,$B$28)*10^12+SUMIFS('indusa - High Cost'!V:V,'indusa - High Cost'!$A:$A,$A$23,'indusa - High Cost'!$B:$B,$B$28)*10^12*'Misc. Finished Goods Split'!$D10</f>
        <v>2375401992228.5259</v>
      </c>
      <c r="O6" s="16">
        <f>SUMIFS('indusa - High Cost'!W:W,'indusa - High Cost'!$A:$A,'BIFUfE-petroleum-diesel'!$A6,'indusa - High Cost'!$B:$B,$B$28)*10^12+SUMIFS('indusa - High Cost'!W:W,'indusa - High Cost'!$A:$A,$A$23,'indusa - High Cost'!$B:$B,$B$28)*10^12*'Misc. Finished Goods Split'!$D10</f>
        <v>2341676785819.125</v>
      </c>
      <c r="P6" s="16">
        <f>SUMIFS('indusa - High Cost'!X:X,'indusa - High Cost'!$A:$A,'BIFUfE-petroleum-diesel'!$A6,'indusa - High Cost'!$B:$B,$B$28)*10^12+SUMIFS('indusa - High Cost'!X:X,'indusa - High Cost'!$A:$A,$A$23,'indusa - High Cost'!$B:$B,$B$28)*10^12*'Misc. Finished Goods Split'!$D10</f>
        <v>2307349822891.2754</v>
      </c>
      <c r="Q6" s="16">
        <f>SUMIFS('indusa - High Cost'!Y:Y,'indusa - High Cost'!$A:$A,'BIFUfE-petroleum-diesel'!$A6,'indusa - High Cost'!$B:$B,$B$28)*10^12+SUMIFS('indusa - High Cost'!Y:Y,'indusa - High Cost'!$A:$A,$A$23,'indusa - High Cost'!$B:$B,$B$28)*10^12*'Misc. Finished Goods Split'!$D10</f>
        <v>2275160256758.7256</v>
      </c>
      <c r="R6" s="16">
        <f>SUMIFS('indusa - High Cost'!Z:Z,'indusa - High Cost'!$A:$A,'BIFUfE-petroleum-diesel'!$A6,'indusa - High Cost'!$B:$B,$B$28)*10^12+SUMIFS('indusa - High Cost'!Z:Z,'indusa - High Cost'!$A:$A,$A$23,'indusa - High Cost'!$B:$B,$B$28)*10^12*'Misc. Finished Goods Split'!$D10</f>
        <v>2256814182614.4248</v>
      </c>
      <c r="S6" s="16">
        <f>SUMIFS('indusa - High Cost'!AA:AA,'indusa - High Cost'!$A:$A,'BIFUfE-petroleum-diesel'!$A6,'indusa - High Cost'!$B:$B,$B$28)*10^12+SUMIFS('indusa - High Cost'!AA:AA,'indusa - High Cost'!$A:$A,$A$23,'indusa - High Cost'!$B:$B,$B$28)*10^12*'Misc. Finished Goods Split'!$D10</f>
        <v>2246951579409.7246</v>
      </c>
      <c r="T6" s="16">
        <f>SUMIFS('indusa - High Cost'!AB:AB,'indusa - High Cost'!$A:$A,'BIFUfE-petroleum-diesel'!$A6,'indusa - High Cost'!$B:$B,$B$28)*10^12+SUMIFS('indusa - High Cost'!AB:AB,'indusa - High Cost'!$A:$A,$A$23,'indusa - High Cost'!$B:$B,$B$28)*10^12*'Misc. Finished Goods Split'!$D10</f>
        <v>2214330711674.8242</v>
      </c>
      <c r="U6" s="16">
        <f>SUMIFS('indusa - High Cost'!AC:AC,'indusa - High Cost'!$A:$A,'BIFUfE-petroleum-diesel'!$A6,'indusa - High Cost'!$B:$B,$B$28)*10^12+SUMIFS('indusa - High Cost'!AC:AC,'indusa - High Cost'!$A:$A,$A$23,'indusa - High Cost'!$B:$B,$B$28)*10^12*'Misc. Finished Goods Split'!$D10</f>
        <v>2179762013277.1748</v>
      </c>
      <c r="V6" s="16">
        <f>SUMIFS('indusa - High Cost'!AD:AD,'indusa - High Cost'!$A:$A,'BIFUfE-petroleum-diesel'!$A6,'indusa - High Cost'!$B:$B,$B$28)*10^12+SUMIFS('indusa - High Cost'!AD:AD,'indusa - High Cost'!$A:$A,$A$23,'indusa - High Cost'!$B:$B,$B$28)*10^12*'Misc. Finished Goods Split'!$D10</f>
        <v>2170520277807.3745</v>
      </c>
      <c r="W6" s="16">
        <f>SUMIFS('indusa - High Cost'!AE:AE,'indusa - High Cost'!$A:$A,'BIFUfE-petroleum-diesel'!$A6,'indusa - High Cost'!$B:$B,$B$28)*10^12+SUMIFS('indusa - High Cost'!AE:AE,'indusa - High Cost'!$A:$A,$A$23,'indusa - High Cost'!$B:$B,$B$28)*10^12*'Misc. Finished Goods Split'!$D10</f>
        <v>2167435050349.325</v>
      </c>
      <c r="X6" s="16">
        <f>SUMIFS('indusa - High Cost'!AF:AF,'indusa - High Cost'!$A:$A,'BIFUfE-petroleum-diesel'!$A6,'indusa - High Cost'!$B:$B,$B$28)*10^12+SUMIFS('indusa - High Cost'!AF:AF,'indusa - High Cost'!$A:$A,$A$23,'indusa - High Cost'!$B:$B,$B$28)*10^12*'Misc. Finished Goods Split'!$D10</f>
        <v>2120814182614.425</v>
      </c>
      <c r="Y6" s="16">
        <f>SUMIFS('indusa - High Cost'!AG:AG,'indusa - High Cost'!$A:$A,'BIFUfE-petroleum-diesel'!$A6,'indusa - High Cost'!$B:$B,$B$28)*10^12+SUMIFS('indusa - High Cost'!AG:AG,'indusa - High Cost'!$A:$A,$A$23,'indusa - High Cost'!$B:$B,$B$28)*10^12*'Misc. Finished Goods Split'!$D10</f>
        <v>2093520277807.3745</v>
      </c>
      <c r="Z6" s="16">
        <f>SUMIFS('indusa - High Cost'!AH:AH,'indusa - High Cost'!$A:$A,'BIFUfE-petroleum-diesel'!$A6,'indusa - High Cost'!$B:$B,$B$28)*10^12+SUMIFS('indusa - High Cost'!AH:AH,'indusa - High Cost'!$A:$A,$A$23,'indusa - High Cost'!$B:$B,$B$28)*10^12*'Misc. Finished Goods Split'!$D10</f>
        <v>2067435050349.325</v>
      </c>
      <c r="AA6" s="16">
        <f>SUMIFS('indusa - High Cost'!AI:AI,'indusa - High Cost'!$A:$A,'BIFUfE-petroleum-diesel'!$A6,'indusa - High Cost'!$B:$B,$B$28)*10^12+SUMIFS('indusa - High Cost'!AI:AI,'indusa - High Cost'!$A:$A,$A$23,'indusa - High Cost'!$B:$B,$B$28)*10^12*'Misc. Finished Goods Split'!$D10</f>
        <v>2036847240735.2241</v>
      </c>
      <c r="AB6" s="16">
        <f>SUMIFS('indusa - High Cost'!AJ:AJ,'indusa - High Cost'!$A:$A,'BIFUfE-petroleum-diesel'!$A6,'indusa - High Cost'!$B:$B,$B$28)*10^12+SUMIFS('indusa - High Cost'!AJ:AJ,'indusa - High Cost'!$A:$A,$A$23,'indusa - High Cost'!$B:$B,$B$28)*10^12*'Misc. Finished Goods Split'!$D10</f>
        <v>1990297653554.0254</v>
      </c>
    </row>
    <row r="7" spans="1:31" x14ac:dyDescent="0.25">
      <c r="A7" t="s">
        <v>96</v>
      </c>
      <c r="B7" s="16">
        <f>SUMIFS('indusa - High Cost'!J:J,'indusa - High Cost'!$A:$A,$A$23,'indusa - High Cost'!$B:$B,$B$28)*10^12*'Misc. Finished Goods Split'!$D11</f>
        <v>538033992045.87219</v>
      </c>
      <c r="C7" s="16">
        <f>SUMIFS('indusa - High Cost'!K:K,'indusa - High Cost'!$A:$A,$A$23,'indusa - High Cost'!$B:$B,$B$28)*10^12*'Misc. Finished Goods Split'!$D11</f>
        <v>538104795308.41278</v>
      </c>
      <c r="D7" s="16">
        <f>SUMIFS('indusa - High Cost'!L:L,'indusa - High Cost'!$A:$A,$A$23,'indusa - High Cost'!$B:$B,$B$28)*10^12*'Misc. Finished Goods Split'!$D11</f>
        <v>542990220423.71283</v>
      </c>
      <c r="E7" s="16">
        <f>SUMIFS('indusa - High Cost'!M:M,'indusa - High Cost'!$A:$A,$A$23,'indusa - High Cost'!$B:$B,$B$28)*10^12*'Misc. Finished Goods Split'!$D11</f>
        <v>549220907527.28394</v>
      </c>
      <c r="F7" s="16">
        <f>SUMIFS('indusa - High Cost'!N:N,'indusa - High Cost'!$A:$A,$A$23,'indusa - High Cost'!$B:$B,$B$28)*10^12*'Misc. Finished Goods Split'!$D11</f>
        <v>551982234766.36658</v>
      </c>
      <c r="G7" s="16">
        <f>SUMIFS('indusa - High Cost'!O:O,'indusa - High Cost'!$A:$A,$A$23,'indusa - High Cost'!$B:$B,$B$28)*10^12*'Misc. Finished Goods Split'!$D11</f>
        <v>553469103279.71875</v>
      </c>
      <c r="H7" s="16">
        <f>SUMIFS('indusa - High Cost'!P:P,'indusa - High Cost'!$A:$A,$A$23,'indusa - High Cost'!$B:$B,$B$28)*10^12*'Misc. Finished Goods Split'!$D11</f>
        <v>556513643568.96375</v>
      </c>
      <c r="I7" s="16">
        <f>SUMIFS('indusa - High Cost'!Q:Q,'indusa - High Cost'!$A:$A,$A$23,'indusa - High Cost'!$B:$B,$B$28)*10^12*'Misc. Finished Goods Split'!$D11</f>
        <v>557929708819.77539</v>
      </c>
      <c r="J7" s="16">
        <f>SUMIFS('indusa - High Cost'!R:R,'indusa - High Cost'!$A:$A,$A$23,'indusa - High Cost'!$B:$B,$B$28)*10^12*'Misc. Finished Goods Split'!$D11</f>
        <v>559416577333.12756</v>
      </c>
      <c r="K7" s="16">
        <f>SUMIFS('indusa - High Cost'!S:S,'indusa - High Cost'!$A:$A,$A$23,'indusa - High Cost'!$B:$B,$B$28)*10^12*'Misc. Finished Goods Split'!$D11</f>
        <v>558637741445.18115</v>
      </c>
      <c r="L7" s="16">
        <f>SUMIFS('indusa - High Cost'!T:T,'indusa - High Cost'!$A:$A,$A$23,'indusa - High Cost'!$B:$B,$B$28)*10^12*'Misc. Finished Goods Split'!$D11</f>
        <v>558779347970.26233</v>
      </c>
      <c r="M7" s="16">
        <f>SUMIFS('indusa - High Cost'!U:U,'indusa - High Cost'!$A:$A,$A$23,'indusa - High Cost'!$B:$B,$B$28)*10^12*'Misc. Finished Goods Split'!$D11</f>
        <v>558142118607.39709</v>
      </c>
      <c r="N7" s="16">
        <f>SUMIFS('indusa - High Cost'!V:V,'indusa - High Cost'!$A:$A,$A$23,'indusa - High Cost'!$B:$B,$B$28)*10^12*'Misc. Finished Goods Split'!$D11</f>
        <v>557788102294.69421</v>
      </c>
      <c r="O7" s="16">
        <f>SUMIFS('indusa - High Cost'!W:W,'indusa - High Cost'!$A:$A,$A$23,'indusa - High Cost'!$B:$B,$B$28)*10^12*'Misc. Finished Goods Split'!$D11</f>
        <v>558637741445.18115</v>
      </c>
      <c r="P7" s="16">
        <f>SUMIFS('indusa - High Cost'!X:X,'indusa - High Cost'!$A:$A,$A$23,'indusa - High Cost'!$B:$B,$B$28)*10^12*'Misc. Finished Goods Split'!$D11</f>
        <v>558142118607.39709</v>
      </c>
      <c r="Q7" s="16">
        <f>SUMIFS('indusa - High Cost'!Y:Y,'indusa - High Cost'!$A:$A,$A$23,'indusa - High Cost'!$B:$B,$B$28)*10^12*'Misc. Finished Goods Split'!$D11</f>
        <v>558071315344.85657</v>
      </c>
      <c r="R7" s="16">
        <f>SUMIFS('indusa - High Cost'!Z:Z,'indusa - High Cost'!$A:$A,$A$23,'indusa - High Cost'!$B:$B,$B$28)*10^12*'Misc. Finished Goods Split'!$D11</f>
        <v>559062561020.42468</v>
      </c>
      <c r="S7" s="16">
        <f>SUMIFS('indusa - High Cost'!AA:AA,'indusa - High Cost'!$A:$A,$A$23,'indusa - High Cost'!$B:$B,$B$28)*10^12*'Misc. Finished Goods Split'!$D11</f>
        <v>559487380595.66809</v>
      </c>
      <c r="T7" s="16">
        <f>SUMIFS('indusa - High Cost'!AB:AB,'indusa - High Cost'!$A:$A,$A$23,'indusa - High Cost'!$B:$B,$B$28)*10^12*'Misc. Finished Goods Split'!$D11</f>
        <v>559628987120.74927</v>
      </c>
      <c r="U7" s="16">
        <f>SUMIFS('indusa - High Cost'!AC:AC,'indusa - High Cost'!$A:$A,$A$23,'indusa - High Cost'!$B:$B,$B$28)*10^12*'Misc. Finished Goods Split'!$D11</f>
        <v>559416577333.12756</v>
      </c>
      <c r="V7" s="16">
        <f>SUMIFS('indusa - High Cost'!AD:AD,'indusa - High Cost'!$A:$A,$A$23,'indusa - High Cost'!$B:$B,$B$28)*10^12*'Misc. Finished Goods Split'!$D11</f>
        <v>559699790383.28992</v>
      </c>
      <c r="W7" s="16">
        <f>SUMIFS('indusa - High Cost'!AE:AE,'indusa - High Cost'!$A:$A,$A$23,'indusa - High Cost'!$B:$B,$B$28)*10^12*'Misc. Finished Goods Split'!$D11</f>
        <v>558920954495.34351</v>
      </c>
      <c r="X7" s="16">
        <f>SUMIFS('indusa - High Cost'!AF:AF,'indusa - High Cost'!$A:$A,$A$23,'indusa - High Cost'!$B:$B,$B$28)*10^12*'Misc. Finished Goods Split'!$D11</f>
        <v>559062561020.42468</v>
      </c>
      <c r="Y7" s="16">
        <f>SUMIFS('indusa - High Cost'!AG:AG,'indusa - High Cost'!$A:$A,$A$23,'indusa - High Cost'!$B:$B,$B$28)*10^12*'Misc. Finished Goods Split'!$D11</f>
        <v>559699790383.28992</v>
      </c>
      <c r="Z7" s="16">
        <f>SUMIFS('indusa - High Cost'!AH:AH,'indusa - High Cost'!$A:$A,$A$23,'indusa - High Cost'!$B:$B,$B$28)*10^12*'Misc. Finished Goods Split'!$D11</f>
        <v>558920954495.34351</v>
      </c>
      <c r="AA7" s="16">
        <f>SUMIFS('indusa - High Cost'!AI:AI,'indusa - High Cost'!$A:$A,$A$23,'indusa - High Cost'!$B:$B,$B$28)*10^12*'Misc. Finished Goods Split'!$D11</f>
        <v>560195413221.07397</v>
      </c>
      <c r="AB7" s="16">
        <f>SUMIFS('indusa - High Cost'!AJ:AJ,'indusa - High Cost'!$A:$A,$A$23,'indusa - High Cost'!$B:$B,$B$28)*10^12*'Misc. Finished Goods Split'!$D11</f>
        <v>558496134920.09998</v>
      </c>
    </row>
    <row r="8" spans="1:31" x14ac:dyDescent="0.25">
      <c r="A8" t="s">
        <v>97</v>
      </c>
      <c r="B8" s="16">
        <f>SUMIFS('indusa - High Cost'!J:J,'indusa - High Cost'!$A:$A,$A$8,'indusa - High Cost'!$B:$B,$B$28)*10^12</f>
        <v>1056000000000</v>
      </c>
      <c r="C8" s="16">
        <f>SUMIFS('indusa - High Cost'!K:K,'indusa - High Cost'!$A:$A,$A$8,'indusa - High Cost'!$B:$B,$B$28)*10^12</f>
        <v>1067000000000</v>
      </c>
      <c r="D8" s="16">
        <f>SUMIFS('indusa - High Cost'!L:L,'indusa - High Cost'!$A:$A,$A$8,'indusa - High Cost'!$B:$B,$B$28)*10^12</f>
        <v>1091000000000</v>
      </c>
      <c r="E8" s="16">
        <f>SUMIFS('indusa - High Cost'!M:M,'indusa - High Cost'!$A:$A,$A$8,'indusa - High Cost'!$B:$B,$B$28)*10^12</f>
        <v>1106000000000</v>
      </c>
      <c r="F8" s="16">
        <f>SUMIFS('indusa - High Cost'!N:N,'indusa - High Cost'!$A:$A,$A$8,'indusa - High Cost'!$B:$B,$B$28)*10^12</f>
        <v>1127000000000</v>
      </c>
      <c r="G8" s="16">
        <f>SUMIFS('indusa - High Cost'!O:O,'indusa - High Cost'!$A:$A,$A$8,'indusa - High Cost'!$B:$B,$B$28)*10^12</f>
        <v>1163000000000</v>
      </c>
      <c r="H8" s="16">
        <f>SUMIFS('indusa - High Cost'!P:P,'indusa - High Cost'!$A:$A,$A$8,'indusa - High Cost'!$B:$B,$B$28)*10^12</f>
        <v>1192000000000</v>
      </c>
      <c r="I8" s="16">
        <f>SUMIFS('indusa - High Cost'!Q:Q,'indusa - High Cost'!$A:$A,$A$8,'indusa - High Cost'!$B:$B,$B$28)*10^12</f>
        <v>1211000000000</v>
      </c>
      <c r="J8" s="16">
        <f>SUMIFS('indusa - High Cost'!R:R,'indusa - High Cost'!$A:$A,$A$8,'indusa - High Cost'!$B:$B,$B$28)*10^12</f>
        <v>1224000000000</v>
      </c>
      <c r="K8" s="16">
        <f>SUMIFS('indusa - High Cost'!S:S,'indusa - High Cost'!$A:$A,$A$8,'indusa - High Cost'!$B:$B,$B$28)*10^12</f>
        <v>1222000000000</v>
      </c>
      <c r="L8" s="16">
        <f>SUMIFS('indusa - High Cost'!T:T,'indusa - High Cost'!$A:$A,$A$8,'indusa - High Cost'!$B:$B,$B$28)*10^12</f>
        <v>1234000000000</v>
      </c>
      <c r="M8" s="16">
        <f>SUMIFS('indusa - High Cost'!U:U,'indusa - High Cost'!$A:$A,$A$8,'indusa - High Cost'!$B:$B,$B$28)*10^12</f>
        <v>1248000000000</v>
      </c>
      <c r="N8" s="16">
        <f>SUMIFS('indusa - High Cost'!V:V,'indusa - High Cost'!$A:$A,$A$8,'indusa - High Cost'!$B:$B,$B$28)*10^12</f>
        <v>1280000000000</v>
      </c>
      <c r="O8" s="16">
        <f>SUMIFS('indusa - High Cost'!W:W,'indusa - High Cost'!$A:$A,$A$8,'indusa - High Cost'!$B:$B,$B$28)*10^12</f>
        <v>1300000000000</v>
      </c>
      <c r="P8" s="16">
        <f>SUMIFS('indusa - High Cost'!X:X,'indusa - High Cost'!$A:$A,$A$8,'indusa - High Cost'!$B:$B,$B$28)*10^12</f>
        <v>1305000000000</v>
      </c>
      <c r="Q8" s="16">
        <f>SUMIFS('indusa - High Cost'!Y:Y,'indusa - High Cost'!$A:$A,$A$8,'indusa - High Cost'!$B:$B,$B$28)*10^12</f>
        <v>1312000000000</v>
      </c>
      <c r="R8" s="16">
        <f>SUMIFS('indusa - High Cost'!Z:Z,'indusa - High Cost'!$A:$A,$A$8,'indusa - High Cost'!$B:$B,$B$28)*10^12</f>
        <v>1308000000000</v>
      </c>
      <c r="S8" s="16">
        <f>SUMIFS('indusa - High Cost'!AA:AA,'indusa - High Cost'!$A:$A,$A$8,'indusa - High Cost'!$B:$B,$B$28)*10^12</f>
        <v>1280000000000</v>
      </c>
      <c r="T8" s="16">
        <f>SUMIFS('indusa - High Cost'!AB:AB,'indusa - High Cost'!$A:$A,$A$8,'indusa - High Cost'!$B:$B,$B$28)*10^12</f>
        <v>1261000000000</v>
      </c>
      <c r="U8" s="16">
        <f>SUMIFS('indusa - High Cost'!AC:AC,'indusa - High Cost'!$A:$A,$A$8,'indusa - High Cost'!$B:$B,$B$28)*10^12</f>
        <v>1227000000000</v>
      </c>
      <c r="V8" s="16">
        <f>SUMIFS('indusa - High Cost'!AD:AD,'indusa - High Cost'!$A:$A,$A$8,'indusa - High Cost'!$B:$B,$B$28)*10^12</f>
        <v>1203000000000</v>
      </c>
      <c r="W8" s="16">
        <f>SUMIFS('indusa - High Cost'!AE:AE,'indusa - High Cost'!$A:$A,$A$8,'indusa - High Cost'!$B:$B,$B$28)*10^12</f>
        <v>1200000000000</v>
      </c>
      <c r="X8" s="16">
        <f>SUMIFS('indusa - High Cost'!AF:AF,'indusa - High Cost'!$A:$A,$A$8,'indusa - High Cost'!$B:$B,$B$28)*10^12</f>
        <v>1202000000000</v>
      </c>
      <c r="Y8" s="16">
        <f>SUMIFS('indusa - High Cost'!AG:AG,'indusa - High Cost'!$A:$A,$A$8,'indusa - High Cost'!$B:$B,$B$28)*10^12</f>
        <v>1213000000000</v>
      </c>
      <c r="Z8" s="16">
        <f>SUMIFS('indusa - High Cost'!AH:AH,'indusa - High Cost'!$A:$A,$A$8,'indusa - High Cost'!$B:$B,$B$28)*10^12</f>
        <v>1221000000000</v>
      </c>
      <c r="AA8" s="16">
        <f>SUMIFS('indusa - High Cost'!AI:AI,'indusa - High Cost'!$A:$A,$A$8,'indusa - High Cost'!$B:$B,$B$28)*10^12</f>
        <v>1233000000000</v>
      </c>
      <c r="AB8" s="16">
        <f>SUMIFS('indusa - High Cost'!AJ:AJ,'indusa - High Cost'!$A:$A,$A$8,'indusa - High Cost'!$B:$B,$B$28)*10^12</f>
        <v>1238000000000</v>
      </c>
    </row>
    <row r="9" spans="1:31" x14ac:dyDescent="0.25">
      <c r="A9" t="s">
        <v>98</v>
      </c>
      <c r="B9" s="16">
        <f>SUMIFS('indusa - High Cost'!J:J,'indusa - High Cost'!$A:$A,'BIFUfE-petroleum-diesel'!$A9,'indusa - High Cost'!$B:$B,$B$28)*10^12+SUMIFS('indusa - High Cost'!J:J,'indusa - High Cost'!$A:$A,$A$23,'indusa - High Cost'!$B:$B,$B$28)*10^12*'Misc. Finished Goods Split'!$D12</f>
        <v>10466999999999.998</v>
      </c>
      <c r="C9" s="16">
        <f>SUMIFS('indusa - High Cost'!K:K,'indusa - High Cost'!$A:$A,'BIFUfE-petroleum-diesel'!$A9,'indusa - High Cost'!$B:$B,$B$28)*10^12+SUMIFS('indusa - High Cost'!K:K,'indusa - High Cost'!$A:$A,$A$23,'indusa - High Cost'!$B:$B,$B$28)*10^12*'Misc. Finished Goods Split'!$D12</f>
        <v>10434000000000</v>
      </c>
      <c r="D9" s="16">
        <f>SUMIFS('indusa - High Cost'!L:L,'indusa - High Cost'!$A:$A,'BIFUfE-petroleum-diesel'!$A9,'indusa - High Cost'!$B:$B,$B$28)*10^12+SUMIFS('indusa - High Cost'!L:L,'indusa - High Cost'!$A:$A,$A$23,'indusa - High Cost'!$B:$B,$B$28)*10^12*'Misc. Finished Goods Split'!$D12</f>
        <v>10287000000000</v>
      </c>
      <c r="E9" s="16">
        <f>SUMIFS('indusa - High Cost'!M:M,'indusa - High Cost'!$A:$A,'BIFUfE-petroleum-diesel'!$A9,'indusa - High Cost'!$B:$B,$B$28)*10^12+SUMIFS('indusa - High Cost'!M:M,'indusa - High Cost'!$A:$A,$A$23,'indusa - High Cost'!$B:$B,$B$28)*10^12*'Misc. Finished Goods Split'!$D12</f>
        <v>9869000000000</v>
      </c>
      <c r="F9" s="16">
        <f>SUMIFS('indusa - High Cost'!N:N,'indusa - High Cost'!$A:$A,'BIFUfE-petroleum-diesel'!$A9,'indusa - High Cost'!$B:$B,$B$28)*10^12+SUMIFS('indusa - High Cost'!N:N,'indusa - High Cost'!$A:$A,$A$23,'indusa - High Cost'!$B:$B,$B$28)*10^12*'Misc. Finished Goods Split'!$D12</f>
        <v>9591000000000</v>
      </c>
      <c r="G9" s="16">
        <f>SUMIFS('indusa - High Cost'!O:O,'indusa - High Cost'!$A:$A,'BIFUfE-petroleum-diesel'!$A9,'indusa - High Cost'!$B:$B,$B$28)*10^12+SUMIFS('indusa - High Cost'!O:O,'indusa - High Cost'!$A:$A,$A$23,'indusa - High Cost'!$B:$B,$B$28)*10^12*'Misc. Finished Goods Split'!$D12</f>
        <v>9426000000000</v>
      </c>
      <c r="H9" s="16">
        <f>SUMIFS('indusa - High Cost'!P:P,'indusa - High Cost'!$A:$A,'BIFUfE-petroleum-diesel'!$A9,'indusa - High Cost'!$B:$B,$B$28)*10^12+SUMIFS('indusa - High Cost'!P:P,'indusa - High Cost'!$A:$A,$A$23,'indusa - High Cost'!$B:$B,$B$28)*10^12*'Misc. Finished Goods Split'!$D12</f>
        <v>9278000000000</v>
      </c>
      <c r="I9" s="16">
        <f>SUMIFS('indusa - High Cost'!Q:Q,'indusa - High Cost'!$A:$A,'BIFUfE-petroleum-diesel'!$A9,'indusa - High Cost'!$B:$B,$B$28)*10^12+SUMIFS('indusa - High Cost'!Q:Q,'indusa - High Cost'!$A:$A,$A$23,'indusa - High Cost'!$B:$B,$B$28)*10^12*'Misc. Finished Goods Split'!$D12</f>
        <v>9338000000000</v>
      </c>
      <c r="J9" s="16">
        <f>SUMIFS('indusa - High Cost'!R:R,'indusa - High Cost'!$A:$A,'BIFUfE-petroleum-diesel'!$A9,'indusa - High Cost'!$B:$B,$B$28)*10^12+SUMIFS('indusa - High Cost'!R:R,'indusa - High Cost'!$A:$A,$A$23,'indusa - High Cost'!$B:$B,$B$28)*10^12*'Misc. Finished Goods Split'!$D12</f>
        <v>9656000000000</v>
      </c>
      <c r="K9" s="16">
        <f>SUMIFS('indusa - High Cost'!S:S,'indusa - High Cost'!$A:$A,'BIFUfE-petroleum-diesel'!$A9,'indusa - High Cost'!$B:$B,$B$28)*10^12+SUMIFS('indusa - High Cost'!S:S,'indusa - High Cost'!$A:$A,$A$23,'indusa - High Cost'!$B:$B,$B$28)*10^12*'Misc. Finished Goods Split'!$D12</f>
        <v>9908000000000</v>
      </c>
      <c r="L9" s="16">
        <f>SUMIFS('indusa - High Cost'!T:T,'indusa - High Cost'!$A:$A,'BIFUfE-petroleum-diesel'!$A9,'indusa - High Cost'!$B:$B,$B$28)*10^12+SUMIFS('indusa - High Cost'!T:T,'indusa - High Cost'!$A:$A,$A$23,'indusa - High Cost'!$B:$B,$B$28)*10^12*'Misc. Finished Goods Split'!$D12</f>
        <v>10195000000000</v>
      </c>
      <c r="M9" s="16">
        <f>SUMIFS('indusa - High Cost'!U:U,'indusa - High Cost'!$A:$A,'BIFUfE-petroleum-diesel'!$A9,'indusa - High Cost'!$B:$B,$B$28)*10^12+SUMIFS('indusa - High Cost'!U:U,'indusa - High Cost'!$A:$A,$A$23,'indusa - High Cost'!$B:$B,$B$28)*10^12*'Misc. Finished Goods Split'!$D12</f>
        <v>10352000000000</v>
      </c>
      <c r="N9" s="16">
        <f>SUMIFS('indusa - High Cost'!V:V,'indusa - High Cost'!$A:$A,'BIFUfE-petroleum-diesel'!$A9,'indusa - High Cost'!$B:$B,$B$28)*10^12+SUMIFS('indusa - High Cost'!V:V,'indusa - High Cost'!$A:$A,$A$23,'indusa - High Cost'!$B:$B,$B$28)*10^12*'Misc. Finished Goods Split'!$D12</f>
        <v>10481000000000</v>
      </c>
      <c r="O9" s="16">
        <f>SUMIFS('indusa - High Cost'!W:W,'indusa - High Cost'!$A:$A,'BIFUfE-petroleum-diesel'!$A9,'indusa - High Cost'!$B:$B,$B$28)*10^12+SUMIFS('indusa - High Cost'!W:W,'indusa - High Cost'!$A:$A,$A$23,'indusa - High Cost'!$B:$B,$B$28)*10^12*'Misc. Finished Goods Split'!$D12</f>
        <v>10540000000000</v>
      </c>
      <c r="P9" s="16">
        <f>SUMIFS('indusa - High Cost'!X:X,'indusa - High Cost'!$A:$A,'BIFUfE-petroleum-diesel'!$A9,'indusa - High Cost'!$B:$B,$B$28)*10^12+SUMIFS('indusa - High Cost'!X:X,'indusa - High Cost'!$A:$A,$A$23,'indusa - High Cost'!$B:$B,$B$28)*10^12*'Misc. Finished Goods Split'!$D12</f>
        <v>10609000000000</v>
      </c>
      <c r="Q9" s="16">
        <f>SUMIFS('indusa - High Cost'!Y:Y,'indusa - High Cost'!$A:$A,'BIFUfE-petroleum-diesel'!$A9,'indusa - High Cost'!$B:$B,$B$28)*10^12+SUMIFS('indusa - High Cost'!Y:Y,'indusa - High Cost'!$A:$A,$A$23,'indusa - High Cost'!$B:$B,$B$28)*10^12*'Misc. Finished Goods Split'!$D12</f>
        <v>10696000000000</v>
      </c>
      <c r="R9" s="16">
        <f>SUMIFS('indusa - High Cost'!Z:Z,'indusa - High Cost'!$A:$A,'BIFUfE-petroleum-diesel'!$A9,'indusa - High Cost'!$B:$B,$B$28)*10^12+SUMIFS('indusa - High Cost'!Z:Z,'indusa - High Cost'!$A:$A,$A$23,'indusa - High Cost'!$B:$B,$B$28)*10^12*'Misc. Finished Goods Split'!$D12</f>
        <v>10851000000000</v>
      </c>
      <c r="S9" s="16">
        <f>SUMIFS('indusa - High Cost'!AA:AA,'indusa - High Cost'!$A:$A,'BIFUfE-petroleum-diesel'!$A9,'indusa - High Cost'!$B:$B,$B$28)*10^12+SUMIFS('indusa - High Cost'!AA:AA,'indusa - High Cost'!$A:$A,$A$23,'indusa - High Cost'!$B:$B,$B$28)*10^12*'Misc. Finished Goods Split'!$D12</f>
        <v>11060000000000</v>
      </c>
      <c r="T9" s="16">
        <f>SUMIFS('indusa - High Cost'!AB:AB,'indusa - High Cost'!$A:$A,'BIFUfE-petroleum-diesel'!$A9,'indusa - High Cost'!$B:$B,$B$28)*10^12+SUMIFS('indusa - High Cost'!AB:AB,'indusa - High Cost'!$A:$A,$A$23,'indusa - High Cost'!$B:$B,$B$28)*10^12*'Misc. Finished Goods Split'!$D12</f>
        <v>11212000000000</v>
      </c>
      <c r="U9" s="16">
        <f>SUMIFS('indusa - High Cost'!AC:AC,'indusa - High Cost'!$A:$A,'BIFUfE-petroleum-diesel'!$A9,'indusa - High Cost'!$B:$B,$B$28)*10^12+SUMIFS('indusa - High Cost'!AC:AC,'indusa - High Cost'!$A:$A,$A$23,'indusa - High Cost'!$B:$B,$B$28)*10^12*'Misc. Finished Goods Split'!$D12</f>
        <v>11384000000000</v>
      </c>
      <c r="V9" s="16">
        <f>SUMIFS('indusa - High Cost'!AD:AD,'indusa - High Cost'!$A:$A,'BIFUfE-petroleum-diesel'!$A9,'indusa - High Cost'!$B:$B,$B$28)*10^12+SUMIFS('indusa - High Cost'!AD:AD,'indusa - High Cost'!$A:$A,$A$23,'indusa - High Cost'!$B:$B,$B$28)*10^12*'Misc. Finished Goods Split'!$D12</f>
        <v>11680000000000</v>
      </c>
      <c r="W9" s="16">
        <f>SUMIFS('indusa - High Cost'!AE:AE,'indusa - High Cost'!$A:$A,'BIFUfE-petroleum-diesel'!$A9,'indusa - High Cost'!$B:$B,$B$28)*10^12+SUMIFS('indusa - High Cost'!AE:AE,'indusa - High Cost'!$A:$A,$A$23,'indusa - High Cost'!$B:$B,$B$28)*10^12*'Misc. Finished Goods Split'!$D12</f>
        <v>11862000000000</v>
      </c>
      <c r="X9" s="16">
        <f>SUMIFS('indusa - High Cost'!AF:AF,'indusa - High Cost'!$A:$A,'BIFUfE-petroleum-diesel'!$A9,'indusa - High Cost'!$B:$B,$B$28)*10^12+SUMIFS('indusa - High Cost'!AF:AF,'indusa - High Cost'!$A:$A,$A$23,'indusa - High Cost'!$B:$B,$B$28)*10^12*'Misc. Finished Goods Split'!$D12</f>
        <v>11955000000000</v>
      </c>
      <c r="Y9" s="16">
        <f>SUMIFS('indusa - High Cost'!AG:AG,'indusa - High Cost'!$A:$A,'BIFUfE-petroleum-diesel'!$A9,'indusa - High Cost'!$B:$B,$B$28)*10^12+SUMIFS('indusa - High Cost'!AG:AG,'indusa - High Cost'!$A:$A,$A$23,'indusa - High Cost'!$B:$B,$B$28)*10^12*'Misc. Finished Goods Split'!$D12</f>
        <v>12097999999999.998</v>
      </c>
      <c r="Z9" s="16">
        <f>SUMIFS('indusa - High Cost'!AH:AH,'indusa - High Cost'!$A:$A,'BIFUfE-petroleum-diesel'!$A9,'indusa - High Cost'!$B:$B,$B$28)*10^12+SUMIFS('indusa - High Cost'!AH:AH,'indusa - High Cost'!$A:$A,$A$23,'indusa - High Cost'!$B:$B,$B$28)*10^12*'Misc. Finished Goods Split'!$D12</f>
        <v>12258000000000</v>
      </c>
      <c r="AA9" s="16">
        <f>SUMIFS('indusa - High Cost'!AI:AI,'indusa - High Cost'!$A:$A,'BIFUfE-petroleum-diesel'!$A9,'indusa - High Cost'!$B:$B,$B$28)*10^12+SUMIFS('indusa - High Cost'!AI:AI,'indusa - High Cost'!$A:$A,$A$23,'indusa - High Cost'!$B:$B,$B$28)*10^12*'Misc. Finished Goods Split'!$D12</f>
        <v>12379000000000.002</v>
      </c>
      <c r="AB9" s="16">
        <f>SUMIFS('indusa - High Cost'!AJ:AJ,'indusa - High Cost'!$A:$A,'BIFUfE-petroleum-diesel'!$A9,'indusa - High Cost'!$B:$B,$B$28)*10^12+SUMIFS('indusa - High Cost'!AJ:AJ,'indusa - High Cost'!$A:$A,$A$23,'indusa - High Cost'!$B:$B,$B$28)*10^12*'Misc. Finished Goods Split'!$D12</f>
        <v>12389999999999.998</v>
      </c>
      <c r="AC9" s="16"/>
    </row>
    <row r="10" spans="1:31" x14ac:dyDescent="0.25">
      <c r="A10" s="15" t="s">
        <v>99</v>
      </c>
      <c r="B10" s="16">
        <f>SUMIFS('indusa - Alt Trans'!J:J,'indusa - Alt Trans'!$A:$A,'BIFUfE-petroleum-diesel'!$A10,'indusa - Alt Trans'!$B:$B,$B$28)*10^12+SUMIFS('indusa - Alt Trans'!J:J,'indusa - Alt Trans'!$A:$A,$A23,'indusa - Alt Trans'!$B:$B,$B$28)*10^12*'Misc. Finished Goods Split'!$D14</f>
        <v>1769325762632.9946</v>
      </c>
      <c r="C10" s="16">
        <f>SUMIFS('indusa - Alt Trans'!K:K,'indusa - Alt Trans'!$A:$A,'BIFUfE-petroleum-diesel'!$A10,'indusa - Alt Trans'!$B:$B,$B$28)*10^12+SUMIFS('indusa - Alt Trans'!K:K,'indusa - Alt Trans'!$A:$A,$A23,'indusa - Alt Trans'!$B:$B,$B$28)*10^12*'Misc. Finished Goods Split'!$D14</f>
        <v>1769351466773.3596</v>
      </c>
      <c r="D10" s="16">
        <f>SUMIFS('indusa - Alt Trans'!L:L,'indusa - Alt Trans'!$A:$A,'BIFUfE-petroleum-diesel'!$A10,'indusa - Alt Trans'!$B:$B,$B$28)*10^12+SUMIFS('indusa - Alt Trans'!L:L,'indusa - Alt Trans'!$A:$A,$A23,'indusa - Alt Trans'!$B:$B,$B$28)*10^12*'Misc. Finished Goods Split'!$D14</f>
        <v>197022235897.07907</v>
      </c>
      <c r="E10" s="16">
        <f>SUMIFS('indusa - Alt Trans'!M:M,'indusa - Alt Trans'!$A:$A,'BIFUfE-petroleum-diesel'!$A10,'indusa - Alt Trans'!$B:$B,$B$28)*10^12+SUMIFS('indusa - Alt Trans'!M:M,'indusa - Alt Trans'!$A:$A,$A23,'indusa - Alt Trans'!$B:$B,$B$28)*10^12*'Misc. Finished Goods Split'!$D14</f>
        <v>199515537512.47589</v>
      </c>
      <c r="F10" s="16">
        <f>SUMIFS('indusa - Alt Trans'!N:N,'indusa - Alt Trans'!$A:$A,'BIFUfE-petroleum-diesel'!$A10,'indusa - Alt Trans'!$B:$B,$B$28)*10^12+SUMIFS('indusa - Alt Trans'!N:N,'indusa - Alt Trans'!$A:$A,$A23,'indusa - Alt Trans'!$B:$B,$B$28)*10^12*'Misc. Finished Goods Split'!$D14</f>
        <v>200209549302.32861</v>
      </c>
      <c r="G10" s="16">
        <f>SUMIFS('indusa - Alt Trans'!O:O,'indusa - Alt Trans'!$A:$A,'BIFUfE-petroleum-diesel'!$A10,'indusa - Alt Trans'!$B:$B,$B$28)*10^12+SUMIFS('indusa - Alt Trans'!O:O,'indusa - Alt Trans'!$A:$A,$A23,'indusa - Alt Trans'!$B:$B,$B$28)*10^12*'Misc. Finished Goods Split'!$D14</f>
        <v>200929265232.54626</v>
      </c>
      <c r="H10" s="16">
        <f>SUMIFS('indusa - Alt Trans'!P:P,'indusa - Alt Trans'!$A:$A,'BIFUfE-petroleum-diesel'!$A10,'indusa - Alt Trans'!$B:$B,$B$28)*10^12+SUMIFS('indusa - Alt Trans'!P:P,'indusa - Alt Trans'!$A:$A,$A23,'indusa - Alt Trans'!$B:$B,$B$28)*10^12*'Misc. Finished Goods Split'!$D14</f>
        <v>201957430847.14288</v>
      </c>
      <c r="I10" s="16">
        <f>SUMIFS('indusa - Alt Trans'!Q:Q,'indusa - Alt Trans'!$A:$A,'BIFUfE-petroleum-diesel'!$A10,'indusa - Alt Trans'!$B:$B,$B$28)*10^12+SUMIFS('indusa - Alt Trans'!Q:Q,'indusa - Alt Trans'!$A:$A,$A23,'indusa - Alt Trans'!$B:$B,$B$28)*10^12*'Misc. Finished Goods Split'!$D14</f>
        <v>202342992952.61664</v>
      </c>
      <c r="J10" s="16">
        <f>SUMIFS('indusa - Alt Trans'!R:R,'indusa - Alt Trans'!$A:$A,'BIFUfE-petroleum-diesel'!$A10,'indusa - Alt Trans'!$B:$B,$B$28)*10^12+SUMIFS('indusa - Alt Trans'!R:R,'indusa - Alt Trans'!$A:$A,$A23,'indusa - Alt Trans'!$B:$B,$B$28)*10^12*'Misc. Finished Goods Split'!$D14</f>
        <v>203037004742.46936</v>
      </c>
      <c r="K10" s="16">
        <f>SUMIFS('indusa - Alt Trans'!S:S,'indusa - Alt Trans'!$A:$A,'BIFUfE-petroleum-diesel'!$A10,'indusa - Alt Trans'!$B:$B,$B$28)*10^12+SUMIFS('indusa - Alt Trans'!S:S,'indusa - Alt Trans'!$A:$A,$A23,'indusa - Alt Trans'!$B:$B,$B$28)*10^12*'Misc. Finished Goods Split'!$D14</f>
        <v>203165525444.29391</v>
      </c>
      <c r="L10" s="16">
        <f>SUMIFS('indusa - Alt Trans'!T:T,'indusa - Alt Trans'!$A:$A,'BIFUfE-petroleum-diesel'!$A10,'indusa - Alt Trans'!$B:$B,$B$28)*10^12+SUMIFS('indusa - Alt Trans'!T:T,'indusa - Alt Trans'!$A:$A,$A23,'indusa - Alt Trans'!$B:$B,$B$28)*10^12*'Misc. Finished Goods Split'!$D14</f>
        <v>203011300602.10443</v>
      </c>
      <c r="M10" s="16">
        <f>SUMIFS('indusa - Alt Trans'!U:U,'indusa - Alt Trans'!$A:$A,'BIFUfE-petroleum-diesel'!$A10,'indusa - Alt Trans'!$B:$B,$B$28)*10^12+SUMIFS('indusa - Alt Trans'!U:U,'indusa - Alt Trans'!$A:$A,$A23,'indusa - Alt Trans'!$B:$B,$B$28)*10^12*'Misc. Finished Goods Split'!$D14</f>
        <v>202857075759.91495</v>
      </c>
      <c r="N10" s="16">
        <f>SUMIFS('indusa - Alt Trans'!V:V,'indusa - Alt Trans'!$A:$A,'BIFUfE-petroleum-diesel'!$A10,'indusa - Alt Trans'!$B:$B,$B$28)*10^12+SUMIFS('indusa - Alt Trans'!V:V,'indusa - Alt Trans'!$A:$A,$A23,'indusa - Alt Trans'!$B:$B,$B$28)*10^12*'Misc. Finished Goods Split'!$D14</f>
        <v>203088413023.19919</v>
      </c>
      <c r="O10" s="16">
        <f>SUMIFS('indusa - Alt Trans'!W:W,'indusa - Alt Trans'!$A:$A,'BIFUfE-petroleum-diesel'!$A10,'indusa - Alt Trans'!$B:$B,$B$28)*10^12+SUMIFS('indusa - Alt Trans'!W:W,'indusa - Alt Trans'!$A:$A,$A23,'indusa - Alt Trans'!$B:$B,$B$28)*10^12*'Misc. Finished Goods Split'!$D14</f>
        <v>203551087549.76767</v>
      </c>
      <c r="P10" s="16">
        <f>SUMIFS('indusa - Alt Trans'!X:X,'indusa - Alt Trans'!$A:$A,'BIFUfE-petroleum-diesel'!$A10,'indusa - Alt Trans'!$B:$B,$B$28)*10^12+SUMIFS('indusa - Alt Trans'!X:X,'indusa - Alt Trans'!$A:$A,$A23,'indusa - Alt Trans'!$B:$B,$B$28)*10^12*'Misc. Finished Goods Split'!$D14</f>
        <v>203859537234.14667</v>
      </c>
      <c r="Q10" s="16">
        <f>SUMIFS('indusa - Alt Trans'!Y:Y,'indusa - Alt Trans'!$A:$A,'BIFUfE-petroleum-diesel'!$A10,'indusa - Alt Trans'!$B:$B,$B$28)*10^12+SUMIFS('indusa - Alt Trans'!Y:Y,'indusa - Alt Trans'!$A:$A,$A23,'indusa - Alt Trans'!$B:$B,$B$28)*10^12*'Misc. Finished Goods Split'!$D14</f>
        <v>204013762076.33615</v>
      </c>
      <c r="R10" s="16">
        <f>SUMIFS('indusa - Alt Trans'!Z:Z,'indusa - Alt Trans'!$A:$A,'BIFUfE-petroleum-diesel'!$A10,'indusa - Alt Trans'!$B:$B,$B$28)*10^12+SUMIFS('indusa - Alt Trans'!Z:Z,'indusa - Alt Trans'!$A:$A,$A23,'indusa - Alt Trans'!$B:$B,$B$28)*10^12*'Misc. Finished Goods Split'!$D14</f>
        <v>204347915901.08005</v>
      </c>
      <c r="S10" s="16">
        <f>SUMIFS('indusa - Alt Trans'!AA:AA,'indusa - Alt Trans'!$A:$A,'BIFUfE-petroleum-diesel'!$A10,'indusa - Alt Trans'!$B:$B,$B$28)*10^12+SUMIFS('indusa - Alt Trans'!AA:AA,'indusa - Alt Trans'!$A:$A,$A23,'indusa - Alt Trans'!$B:$B,$B$28)*10^12*'Misc. Finished Goods Split'!$D14</f>
        <v>204939111129.47311</v>
      </c>
      <c r="T10" s="16">
        <f>SUMIFS('indusa - Alt Trans'!AB:AB,'indusa - Alt Trans'!$A:$A,'BIFUfE-petroleum-diesel'!$A10,'indusa - Alt Trans'!$B:$B,$B$28)*10^12+SUMIFS('indusa - Alt Trans'!AB:AB,'indusa - Alt Trans'!$A:$A,$A23,'indusa - Alt Trans'!$B:$B,$B$28)*10^12*'Misc. Finished Goods Split'!$D14</f>
        <v>205324673234.94684</v>
      </c>
      <c r="U10" s="16">
        <f>SUMIFS('indusa - Alt Trans'!AC:AC,'indusa - Alt Trans'!$A:$A,'BIFUfE-petroleum-diesel'!$A10,'indusa - Alt Trans'!$B:$B,$B$28)*10^12+SUMIFS('indusa - Alt Trans'!AC:AC,'indusa - Alt Trans'!$A:$A,$A23,'indusa - Alt Trans'!$B:$B,$B$28)*10^12*'Misc. Finished Goods Split'!$D14</f>
        <v>205530306357.86618</v>
      </c>
      <c r="V10" s="16">
        <f>SUMIFS('indusa - Alt Trans'!AD:AD,'indusa - Alt Trans'!$A:$A,'BIFUfE-petroleum-diesel'!$A10,'indusa - Alt Trans'!$B:$B,$B$28)*10^12+SUMIFS('indusa - Alt Trans'!AD:AD,'indusa - Alt Trans'!$A:$A,$A23,'indusa - Alt Trans'!$B:$B,$B$28)*10^12*'Misc. Finished Goods Split'!$D14</f>
        <v>205684531200.05569</v>
      </c>
      <c r="W10" s="16">
        <f>SUMIFS('indusa - Alt Trans'!AE:AE,'indusa - Alt Trans'!$A:$A,'BIFUfE-petroleum-diesel'!$A10,'indusa - Alt Trans'!$B:$B,$B$28)*10^12+SUMIFS('indusa - Alt Trans'!AE:AE,'indusa - Alt Trans'!$A:$A,$A23,'indusa - Alt Trans'!$B:$B,$B$28)*10^12*'Misc. Finished Goods Split'!$D14</f>
        <v>205556010498.23108</v>
      </c>
      <c r="X10" s="16">
        <f>SUMIFS('indusa - Alt Trans'!AF:AF,'indusa - Alt Trans'!$A:$A,'BIFUfE-petroleum-diesel'!$A10,'indusa - Alt Trans'!$B:$B,$B$28)*10^12+SUMIFS('indusa - Alt Trans'!AF:AF,'indusa - Alt Trans'!$A:$A,$A23,'indusa - Alt Trans'!$B:$B,$B$28)*10^12*'Misc. Finished Goods Split'!$D14</f>
        <v>205350377375.31177</v>
      </c>
      <c r="Y10" s="16">
        <f>SUMIFS('indusa - Alt Trans'!AG:AG,'indusa - Alt Trans'!$A:$A,'BIFUfE-petroleum-diesel'!$A10,'indusa - Alt Trans'!$B:$B,$B$28)*10^12+SUMIFS('indusa - Alt Trans'!AG:AG,'indusa - Alt Trans'!$A:$A,$A23,'indusa - Alt Trans'!$B:$B,$B$28)*10^12*'Misc. Finished Goods Split'!$D14</f>
        <v>205941572603.70483</v>
      </c>
      <c r="Z10" s="16">
        <f>SUMIFS('indusa - Alt Trans'!AH:AH,'indusa - Alt Trans'!$A:$A,'BIFUfE-petroleum-diesel'!$A10,'indusa - Alt Trans'!$B:$B,$B$28)*10^12+SUMIFS('indusa - Alt Trans'!AH:AH,'indusa - Alt Trans'!$A:$A,$A23,'indusa - Alt Trans'!$B:$B,$B$28)*10^12*'Misc. Finished Goods Split'!$D14</f>
        <v>206378542989.90839</v>
      </c>
      <c r="AA10" s="16">
        <f>SUMIFS('indusa - Alt Trans'!AI:AI,'indusa - Alt Trans'!$A:$A,'BIFUfE-petroleum-diesel'!$A10,'indusa - Alt Trans'!$B:$B,$B$28)*10^12+SUMIFS('indusa - Alt Trans'!AI:AI,'indusa - Alt Trans'!$A:$A,$A23,'indusa - Alt Trans'!$B:$B,$B$28)*10^12*'Misc. Finished Goods Split'!$D14</f>
        <v>206712696814.65231</v>
      </c>
      <c r="AB10" s="16">
        <f>SUMIFS('indusa - Alt Trans'!AJ:AJ,'indusa - Alt Trans'!$A:$A,'BIFUfE-petroleum-diesel'!$A10,'indusa - Alt Trans'!$B:$B,$B$28)*10^12+SUMIFS('indusa - Alt Trans'!AJ:AJ,'indusa - Alt Trans'!$A:$A,$A23,'indusa - Alt Trans'!$B:$B,$B$28)*10^12*'Misc. Finished Goods Split'!$D14</f>
        <v>206301430568.81366</v>
      </c>
    </row>
    <row r="11" spans="1:31" x14ac:dyDescent="0.25">
      <c r="A11" t="s">
        <v>100</v>
      </c>
      <c r="B11" s="16">
        <f>SUMIFS('indusa - Alt Trans'!J:J,'indusa - Alt Trans'!$A:$A,'BIFUfE-petroleum-diesel'!$A11,'indusa - Alt Trans'!$B:$B,$B$28)*10^12</f>
        <v>265000000000</v>
      </c>
      <c r="C11" s="16">
        <f>SUMIFS('indusa - Alt Trans'!K:K,'indusa - Alt Trans'!$A:$A,'BIFUfE-petroleum-diesel'!$A11,'indusa - Alt Trans'!$B:$B,$B$28)*10^12</f>
        <v>270000000000.00003</v>
      </c>
      <c r="D11" s="16">
        <f>SUMIFS('indusa - Alt Trans'!L:L,'indusa - Alt Trans'!$A:$A,'BIFUfE-petroleum-diesel'!$A11,'indusa - Alt Trans'!$B:$B,$B$28)*10^12</f>
        <v>267000000000</v>
      </c>
      <c r="E11" s="16">
        <f>SUMIFS('indusa - Alt Trans'!M:M,'indusa - Alt Trans'!$A:$A,'BIFUfE-petroleum-diesel'!$A11,'indusa - Alt Trans'!$B:$B,$B$28)*10^12</f>
        <v>266000000000</v>
      </c>
      <c r="F11" s="16">
        <f>SUMIFS('indusa - Alt Trans'!N:N,'indusa - Alt Trans'!$A:$A,'BIFUfE-petroleum-diesel'!$A11,'indusa - Alt Trans'!$B:$B,$B$28)*10^12</f>
        <v>264000000000</v>
      </c>
      <c r="G11" s="16">
        <f>SUMIFS('indusa - Alt Trans'!O:O,'indusa - Alt Trans'!$A:$A,'BIFUfE-petroleum-diesel'!$A11,'indusa - Alt Trans'!$B:$B,$B$28)*10^12</f>
        <v>264000000000</v>
      </c>
      <c r="H11" s="16">
        <f>SUMIFS('indusa - Alt Trans'!P:P,'indusa - Alt Trans'!$A:$A,'BIFUfE-petroleum-diesel'!$A11,'indusa - Alt Trans'!$B:$B,$B$28)*10^12</f>
        <v>268000000000.00003</v>
      </c>
      <c r="I11" s="16">
        <f>SUMIFS('indusa - Alt Trans'!Q:Q,'indusa - Alt Trans'!$A:$A,'BIFUfE-petroleum-diesel'!$A11,'indusa - Alt Trans'!$B:$B,$B$28)*10^12</f>
        <v>271000000000.00003</v>
      </c>
      <c r="J11" s="16">
        <f>SUMIFS('indusa - Alt Trans'!R:R,'indusa - Alt Trans'!$A:$A,'BIFUfE-petroleum-diesel'!$A11,'indusa - Alt Trans'!$B:$B,$B$28)*10^12</f>
        <v>275000000000</v>
      </c>
      <c r="K11" s="16">
        <f>SUMIFS('indusa - Alt Trans'!S:S,'indusa - Alt Trans'!$A:$A,'BIFUfE-petroleum-diesel'!$A11,'indusa - Alt Trans'!$B:$B,$B$28)*10^12</f>
        <v>278000000000</v>
      </c>
      <c r="L11" s="16">
        <f>SUMIFS('indusa - Alt Trans'!T:T,'indusa - Alt Trans'!$A:$A,'BIFUfE-petroleum-diesel'!$A11,'indusa - Alt Trans'!$B:$B,$B$28)*10^12</f>
        <v>282000000000</v>
      </c>
      <c r="M11" s="16">
        <f>SUMIFS('indusa - Alt Trans'!U:U,'indusa - Alt Trans'!$A:$A,'BIFUfE-petroleum-diesel'!$A11,'indusa - Alt Trans'!$B:$B,$B$28)*10^12</f>
        <v>285000000000</v>
      </c>
      <c r="N11" s="16">
        <f>SUMIFS('indusa - Alt Trans'!V:V,'indusa - Alt Trans'!$A:$A,'BIFUfE-petroleum-diesel'!$A11,'indusa - Alt Trans'!$B:$B,$B$28)*10^12</f>
        <v>287000000000</v>
      </c>
      <c r="O11" s="16">
        <f>SUMIFS('indusa - Alt Trans'!W:W,'indusa - Alt Trans'!$A:$A,'BIFUfE-petroleum-diesel'!$A11,'indusa - Alt Trans'!$B:$B,$B$28)*10^12</f>
        <v>290000000000</v>
      </c>
      <c r="P11" s="16">
        <f>SUMIFS('indusa - Alt Trans'!X:X,'indusa - Alt Trans'!$A:$A,'BIFUfE-petroleum-diesel'!$A11,'indusa - Alt Trans'!$B:$B,$B$28)*10^12</f>
        <v>293000000000</v>
      </c>
      <c r="Q11" s="16">
        <f>SUMIFS('indusa - Alt Trans'!Y:Y,'indusa - Alt Trans'!$A:$A,'BIFUfE-petroleum-diesel'!$A11,'indusa - Alt Trans'!$B:$B,$B$28)*10^12</f>
        <v>297000000000</v>
      </c>
      <c r="R11" s="16">
        <f>SUMIFS('indusa - Alt Trans'!Z:Z,'indusa - Alt Trans'!$A:$A,'BIFUfE-petroleum-diesel'!$A11,'indusa - Alt Trans'!$B:$B,$B$28)*10^12</f>
        <v>300000000000</v>
      </c>
      <c r="S11" s="16">
        <f>SUMIFS('indusa - Alt Trans'!AA:AA,'indusa - Alt Trans'!$A:$A,'BIFUfE-petroleum-diesel'!$A11,'indusa - Alt Trans'!$B:$B,$B$28)*10^12</f>
        <v>304000000000</v>
      </c>
      <c r="T11" s="16">
        <f>SUMIFS('indusa - Alt Trans'!AB:AB,'indusa - Alt Trans'!$A:$A,'BIFUfE-petroleum-diesel'!$A11,'indusa - Alt Trans'!$B:$B,$B$28)*10^12</f>
        <v>307000000000</v>
      </c>
      <c r="U11" s="16">
        <f>SUMIFS('indusa - Alt Trans'!AC:AC,'indusa - Alt Trans'!$A:$A,'BIFUfE-petroleum-diesel'!$A11,'indusa - Alt Trans'!$B:$B,$B$28)*10^12</f>
        <v>309000000000</v>
      </c>
      <c r="V11" s="16">
        <f>SUMIFS('indusa - Alt Trans'!AD:AD,'indusa - Alt Trans'!$A:$A,'BIFUfE-petroleum-diesel'!$A11,'indusa - Alt Trans'!$B:$B,$B$28)*10^12</f>
        <v>311000000000</v>
      </c>
      <c r="W11" s="16">
        <f>SUMIFS('indusa - Alt Trans'!AE:AE,'indusa - Alt Trans'!$A:$A,'BIFUfE-petroleum-diesel'!$A11,'indusa - Alt Trans'!$B:$B,$B$28)*10^12</f>
        <v>313000000000</v>
      </c>
      <c r="X11" s="16">
        <f>SUMIFS('indusa - Alt Trans'!AF:AF,'indusa - Alt Trans'!$A:$A,'BIFUfE-petroleum-diesel'!$A11,'indusa - Alt Trans'!$B:$B,$B$28)*10^12</f>
        <v>314000000000</v>
      </c>
      <c r="Y11" s="16">
        <f>SUMIFS('indusa - Alt Trans'!AG:AG,'indusa - Alt Trans'!$A:$A,'BIFUfE-petroleum-diesel'!$A11,'indusa - Alt Trans'!$B:$B,$B$28)*10^12</f>
        <v>318000000000</v>
      </c>
      <c r="Z11" s="16">
        <f>SUMIFS('indusa - Alt Trans'!AH:AH,'indusa - Alt Trans'!$A:$A,'BIFUfE-petroleum-diesel'!$A11,'indusa - Alt Trans'!$B:$B,$B$28)*10^12</f>
        <v>323000000000</v>
      </c>
      <c r="AA11" s="16">
        <f>SUMIFS('indusa - Alt Trans'!AI:AI,'indusa - Alt Trans'!$A:$A,'BIFUfE-petroleum-diesel'!$A11,'indusa - Alt Trans'!$B:$B,$B$28)*10^12</f>
        <v>327000000000</v>
      </c>
      <c r="AB11" s="16">
        <f>SUMIFS('indusa - Alt Trans'!AJ:AJ,'indusa - Alt Trans'!$A:$A,'BIFUfE-petroleum-diesel'!$A11,'indusa - Alt Trans'!$B:$B,$B$28)*10^12</f>
        <v>330000000000</v>
      </c>
    </row>
    <row r="12" spans="1:31" x14ac:dyDescent="0.25">
      <c r="A12" t="s">
        <v>101</v>
      </c>
      <c r="B12" s="16">
        <f>SUMIFS('indusa - High Cost'!J:J,'indusa - High Cost'!$A:$A,'BIFUfE-petroleum-diesel'!$A12,'indusa - High Cost'!$B:$B,$B$28)*10^12</f>
        <v>0</v>
      </c>
      <c r="C12" s="16">
        <f>SUMIFS('indusa - High Cost'!K:K,'indusa - High Cost'!$A:$A,'BIFUfE-petroleum-diesel'!$A12,'indusa - High Cost'!$B:$B,$B$28)*10^12</f>
        <v>0</v>
      </c>
      <c r="D12" s="16">
        <f>SUMIFS('indusa - High Cost'!L:L,'indusa - High Cost'!$A:$A,'BIFUfE-petroleum-diesel'!$A12,'indusa - High Cost'!$B:$B,$B$28)*10^12</f>
        <v>0</v>
      </c>
      <c r="E12" s="16">
        <f>SUMIFS('indusa - High Cost'!M:M,'indusa - High Cost'!$A:$A,'BIFUfE-petroleum-diesel'!$A12,'indusa - High Cost'!$B:$B,$B$28)*10^12</f>
        <v>0</v>
      </c>
      <c r="F12" s="16">
        <f>SUMIFS('indusa - High Cost'!N:N,'indusa - High Cost'!$A:$A,'BIFUfE-petroleum-diesel'!$A12,'indusa - High Cost'!$B:$B,$B$28)*10^12</f>
        <v>0</v>
      </c>
      <c r="G12" s="16">
        <f>SUMIFS('indusa - High Cost'!O:O,'indusa - High Cost'!$A:$A,'BIFUfE-petroleum-diesel'!$A12,'indusa - High Cost'!$B:$B,$B$28)*10^12</f>
        <v>0</v>
      </c>
      <c r="H12" s="16">
        <f>SUMIFS('indusa - High Cost'!P:P,'indusa - High Cost'!$A:$A,'BIFUfE-petroleum-diesel'!$A12,'indusa - High Cost'!$B:$B,$B$28)*10^12</f>
        <v>0</v>
      </c>
      <c r="I12" s="16">
        <f>SUMIFS('indusa - High Cost'!Q:Q,'indusa - High Cost'!$A:$A,'BIFUfE-petroleum-diesel'!$A12,'indusa - High Cost'!$B:$B,$B$28)*10^12</f>
        <v>0</v>
      </c>
      <c r="J12" s="16">
        <f>SUMIFS('indusa - High Cost'!R:R,'indusa - High Cost'!$A:$A,'BIFUfE-petroleum-diesel'!$A12,'indusa - High Cost'!$B:$B,$B$28)*10^12</f>
        <v>0</v>
      </c>
      <c r="K12" s="16">
        <f>SUMIFS('indusa - High Cost'!S:S,'indusa - High Cost'!$A:$A,'BIFUfE-petroleum-diesel'!$A12,'indusa - High Cost'!$B:$B,$B$28)*10^12</f>
        <v>0</v>
      </c>
      <c r="L12" s="16">
        <f>SUMIFS('indusa - High Cost'!T:T,'indusa - High Cost'!$A:$A,'BIFUfE-petroleum-diesel'!$A12,'indusa - High Cost'!$B:$B,$B$28)*10^12</f>
        <v>0</v>
      </c>
      <c r="M12" s="16">
        <f>SUMIFS('indusa - High Cost'!U:U,'indusa - High Cost'!$A:$A,'BIFUfE-petroleum-diesel'!$A12,'indusa - High Cost'!$B:$B,$B$28)*10^12</f>
        <v>0</v>
      </c>
      <c r="N12" s="16">
        <f>SUMIFS('indusa - High Cost'!V:V,'indusa - High Cost'!$A:$A,'BIFUfE-petroleum-diesel'!$A12,'indusa - High Cost'!$B:$B,$B$28)*10^12</f>
        <v>0</v>
      </c>
      <c r="O12" s="16">
        <f>SUMIFS('indusa - High Cost'!W:W,'indusa - High Cost'!$A:$A,'BIFUfE-petroleum-diesel'!$A12,'indusa - High Cost'!$B:$B,$B$28)*10^12</f>
        <v>0</v>
      </c>
      <c r="P12" s="16">
        <f>SUMIFS('indusa - High Cost'!X:X,'indusa - High Cost'!$A:$A,'BIFUfE-petroleum-diesel'!$A12,'indusa - High Cost'!$B:$B,$B$28)*10^12</f>
        <v>0</v>
      </c>
      <c r="Q12" s="16">
        <f>SUMIFS('indusa - High Cost'!Y:Y,'indusa - High Cost'!$A:$A,'BIFUfE-petroleum-diesel'!$A12,'indusa - High Cost'!$B:$B,$B$28)*10^12</f>
        <v>0</v>
      </c>
      <c r="R12" s="16">
        <f>SUMIFS('indusa - High Cost'!Z:Z,'indusa - High Cost'!$A:$A,'BIFUfE-petroleum-diesel'!$A12,'indusa - High Cost'!$B:$B,$B$28)*10^12</f>
        <v>0</v>
      </c>
      <c r="S12" s="16">
        <f>SUMIFS('indusa - High Cost'!AA:AA,'indusa - High Cost'!$A:$A,'BIFUfE-petroleum-diesel'!$A12,'indusa - High Cost'!$B:$B,$B$28)*10^12</f>
        <v>0</v>
      </c>
      <c r="T12" s="16">
        <f>SUMIFS('indusa - High Cost'!AB:AB,'indusa - High Cost'!$A:$A,'BIFUfE-petroleum-diesel'!$A12,'indusa - High Cost'!$B:$B,$B$28)*10^12</f>
        <v>0</v>
      </c>
      <c r="U12" s="16">
        <f>SUMIFS('indusa - High Cost'!AC:AC,'indusa - High Cost'!$A:$A,'BIFUfE-petroleum-diesel'!$A12,'indusa - High Cost'!$B:$B,$B$28)*10^12</f>
        <v>0</v>
      </c>
      <c r="V12" s="16">
        <f>SUMIFS('indusa - High Cost'!AD:AD,'indusa - High Cost'!$A:$A,'BIFUfE-petroleum-diesel'!$A12,'indusa - High Cost'!$B:$B,$B$28)*10^12</f>
        <v>0</v>
      </c>
      <c r="W12" s="16">
        <f>SUMIFS('indusa - High Cost'!AE:AE,'indusa - High Cost'!$A:$A,'BIFUfE-petroleum-diesel'!$A12,'indusa - High Cost'!$B:$B,$B$28)*10^12</f>
        <v>0</v>
      </c>
      <c r="X12" s="16">
        <f>SUMIFS('indusa - High Cost'!AF:AF,'indusa - High Cost'!$A:$A,'BIFUfE-petroleum-diesel'!$A12,'indusa - High Cost'!$B:$B,$B$28)*10^12</f>
        <v>0</v>
      </c>
      <c r="Y12" s="16">
        <f>SUMIFS('indusa - High Cost'!AG:AG,'indusa - High Cost'!$A:$A,'BIFUfE-petroleum-diesel'!$A12,'indusa - High Cost'!$B:$B,$B$28)*10^12</f>
        <v>0</v>
      </c>
      <c r="Z12" s="16">
        <f>SUMIFS('indusa - High Cost'!AH:AH,'indusa - High Cost'!$A:$A,'BIFUfE-petroleum-diesel'!$A12,'indusa - High Cost'!$B:$B,$B$28)*10^12</f>
        <v>0</v>
      </c>
      <c r="AA12" s="16">
        <f>SUMIFS('indusa - High Cost'!AI:AI,'indusa - High Cost'!$A:$A,'BIFUfE-petroleum-diesel'!$A12,'indusa - High Cost'!$B:$B,$B$28)*10^12</f>
        <v>0</v>
      </c>
      <c r="AB12" s="16">
        <f>SUMIFS('indusa - High Cost'!AJ:AJ,'indusa - High Cost'!$A:$A,'BIFUfE-petroleum-diesel'!$A12,'indusa - High Cost'!$B:$B,$B$28)*10^12</f>
        <v>0</v>
      </c>
    </row>
    <row r="13" spans="1:31" x14ac:dyDescent="0.25">
      <c r="A13" t="s">
        <v>102</v>
      </c>
      <c r="B13" s="16">
        <f>SUMIFS('indusa - High Cost'!J:J,'indusa - High Cost'!$A:$A,'BIFUfE-petroleum-diesel'!$A13,'indusa - High Cost'!$B:$B,$B$28)*10^12</f>
        <v>0</v>
      </c>
      <c r="C13" s="16">
        <f>SUMIFS('indusa - High Cost'!K:K,'indusa - High Cost'!$A:$A,'BIFUfE-petroleum-diesel'!$A13,'indusa - High Cost'!$B:$B,$B$28)*10^12</f>
        <v>0</v>
      </c>
      <c r="D13" s="16">
        <f>SUMIFS('indusa - High Cost'!L:L,'indusa - High Cost'!$A:$A,'BIFUfE-petroleum-diesel'!$A13,'indusa - High Cost'!$B:$B,$B$28)*10^12</f>
        <v>0</v>
      </c>
      <c r="E13" s="16">
        <f>SUMIFS('indusa - High Cost'!M:M,'indusa - High Cost'!$A:$A,'BIFUfE-petroleum-diesel'!$A13,'indusa - High Cost'!$B:$B,$B$28)*10^12</f>
        <v>0</v>
      </c>
      <c r="F13" s="16">
        <f>SUMIFS('indusa - High Cost'!N:N,'indusa - High Cost'!$A:$A,'BIFUfE-petroleum-diesel'!$A13,'indusa - High Cost'!$B:$B,$B$28)*10^12</f>
        <v>0</v>
      </c>
      <c r="G13" s="16">
        <f>SUMIFS('indusa - High Cost'!O:O,'indusa - High Cost'!$A:$A,'BIFUfE-petroleum-diesel'!$A13,'indusa - High Cost'!$B:$B,$B$28)*10^12</f>
        <v>0</v>
      </c>
      <c r="H13" s="16">
        <f>SUMIFS('indusa - High Cost'!P:P,'indusa - High Cost'!$A:$A,'BIFUfE-petroleum-diesel'!$A13,'indusa - High Cost'!$B:$B,$B$28)*10^12</f>
        <v>0</v>
      </c>
      <c r="I13" s="16">
        <f>SUMIFS('indusa - High Cost'!Q:Q,'indusa - High Cost'!$A:$A,'BIFUfE-petroleum-diesel'!$A13,'indusa - High Cost'!$B:$B,$B$28)*10^12</f>
        <v>0</v>
      </c>
      <c r="J13" s="16">
        <f>SUMIFS('indusa - High Cost'!R:R,'indusa - High Cost'!$A:$A,'BIFUfE-petroleum-diesel'!$A13,'indusa - High Cost'!$B:$B,$B$28)*10^12</f>
        <v>0</v>
      </c>
      <c r="K13" s="16">
        <f>SUMIFS('indusa - High Cost'!S:S,'indusa - High Cost'!$A:$A,'BIFUfE-petroleum-diesel'!$A13,'indusa - High Cost'!$B:$B,$B$28)*10^12</f>
        <v>0</v>
      </c>
      <c r="L13" s="16">
        <f>SUMIFS('indusa - High Cost'!T:T,'indusa - High Cost'!$A:$A,'BIFUfE-petroleum-diesel'!$A13,'indusa - High Cost'!$B:$B,$B$28)*10^12</f>
        <v>0</v>
      </c>
      <c r="M13" s="16">
        <f>SUMIFS('indusa - High Cost'!U:U,'indusa - High Cost'!$A:$A,'BIFUfE-petroleum-diesel'!$A13,'indusa - High Cost'!$B:$B,$B$28)*10^12</f>
        <v>0</v>
      </c>
      <c r="N13" s="16">
        <f>SUMIFS('indusa - High Cost'!V:V,'indusa - High Cost'!$A:$A,'BIFUfE-petroleum-diesel'!$A13,'indusa - High Cost'!$B:$B,$B$28)*10^12</f>
        <v>0</v>
      </c>
      <c r="O13" s="16">
        <f>SUMIFS('indusa - High Cost'!W:W,'indusa - High Cost'!$A:$A,'BIFUfE-petroleum-diesel'!$A13,'indusa - High Cost'!$B:$B,$B$28)*10^12</f>
        <v>0</v>
      </c>
      <c r="P13" s="16">
        <f>SUMIFS('indusa - High Cost'!X:X,'indusa - High Cost'!$A:$A,'BIFUfE-petroleum-diesel'!$A13,'indusa - High Cost'!$B:$B,$B$28)*10^12</f>
        <v>0</v>
      </c>
      <c r="Q13" s="16">
        <f>SUMIFS('indusa - High Cost'!Y:Y,'indusa - High Cost'!$A:$A,'BIFUfE-petroleum-diesel'!$A13,'indusa - High Cost'!$B:$B,$B$28)*10^12</f>
        <v>0</v>
      </c>
      <c r="R13" s="16">
        <f>SUMIFS('indusa - High Cost'!Z:Z,'indusa - High Cost'!$A:$A,'BIFUfE-petroleum-diesel'!$A13,'indusa - High Cost'!$B:$B,$B$28)*10^12</f>
        <v>0</v>
      </c>
      <c r="S13" s="16">
        <f>SUMIFS('indusa - High Cost'!AA:AA,'indusa - High Cost'!$A:$A,'BIFUfE-petroleum-diesel'!$A13,'indusa - High Cost'!$B:$B,$B$28)*10^12</f>
        <v>0</v>
      </c>
      <c r="T13" s="16">
        <f>SUMIFS('indusa - High Cost'!AB:AB,'indusa - High Cost'!$A:$A,'BIFUfE-petroleum-diesel'!$A13,'indusa - High Cost'!$B:$B,$B$28)*10^12</f>
        <v>0</v>
      </c>
      <c r="U13" s="16">
        <f>SUMIFS('indusa - High Cost'!AC:AC,'indusa - High Cost'!$A:$A,'BIFUfE-petroleum-diesel'!$A13,'indusa - High Cost'!$B:$B,$B$28)*10^12</f>
        <v>0</v>
      </c>
      <c r="V13" s="16">
        <f>SUMIFS('indusa - High Cost'!AD:AD,'indusa - High Cost'!$A:$A,'BIFUfE-petroleum-diesel'!$A13,'indusa - High Cost'!$B:$B,$B$28)*10^12</f>
        <v>0</v>
      </c>
      <c r="W13" s="16">
        <f>SUMIFS('indusa - High Cost'!AE:AE,'indusa - High Cost'!$A:$A,'BIFUfE-petroleum-diesel'!$A13,'indusa - High Cost'!$B:$B,$B$28)*10^12</f>
        <v>0</v>
      </c>
      <c r="X13" s="16">
        <f>SUMIFS('indusa - High Cost'!AF:AF,'indusa - High Cost'!$A:$A,'BIFUfE-petroleum-diesel'!$A13,'indusa - High Cost'!$B:$B,$B$28)*10^12</f>
        <v>0</v>
      </c>
      <c r="Y13" s="16">
        <f>SUMIFS('indusa - High Cost'!AG:AG,'indusa - High Cost'!$A:$A,'BIFUfE-petroleum-diesel'!$A13,'indusa - High Cost'!$B:$B,$B$28)*10^12</f>
        <v>0</v>
      </c>
      <c r="Z13" s="16">
        <f>SUMIFS('indusa - High Cost'!AH:AH,'indusa - High Cost'!$A:$A,'BIFUfE-petroleum-diesel'!$A13,'indusa - High Cost'!$B:$B,$B$28)*10^12</f>
        <v>0</v>
      </c>
      <c r="AA13" s="16">
        <f>SUMIFS('indusa - High Cost'!AI:AI,'indusa - High Cost'!$A:$A,'BIFUfE-petroleum-diesel'!$A13,'indusa - High Cost'!$B:$B,$B$28)*10^12</f>
        <v>0</v>
      </c>
      <c r="AB13" s="16">
        <f>SUMIFS('indusa - High Cost'!AJ:AJ,'indusa - High Cost'!$A:$A,'BIFUfE-petroleum-diesel'!$A13,'indusa - High Cost'!$B:$B,$B$28)*10^12</f>
        <v>0</v>
      </c>
    </row>
    <row r="14" spans="1:31" x14ac:dyDescent="0.25">
      <c r="A14" t="s">
        <v>103</v>
      </c>
      <c r="B14" s="16">
        <f>SUMIFS('indusa - High Cost'!J:J,'indusa - High Cost'!$A:$A,'BIFUfE-petroleum-diesel'!$A14,'indusa - High Cost'!$B:$B,$B$28)*10^12</f>
        <v>38266000000000</v>
      </c>
      <c r="C14" s="16">
        <f>SUMIFS('indusa - High Cost'!K:K,'indusa - High Cost'!$A:$A,'BIFUfE-petroleum-diesel'!$A14,'indusa - High Cost'!$B:$B,$B$28)*10^12</f>
        <v>35774000000000</v>
      </c>
      <c r="D14" s="16">
        <f>SUMIFS('indusa - High Cost'!L:L,'indusa - High Cost'!$A:$A,'BIFUfE-petroleum-diesel'!$A14,'indusa - High Cost'!$B:$B,$B$28)*10^12</f>
        <v>33429000000000.004</v>
      </c>
      <c r="E14" s="16">
        <f>SUMIFS('indusa - High Cost'!M:M,'indusa - High Cost'!$A:$A,'BIFUfE-petroleum-diesel'!$A14,'indusa - High Cost'!$B:$B,$B$28)*10^12</f>
        <v>31205000000000</v>
      </c>
      <c r="F14" s="16">
        <f>SUMIFS('indusa - High Cost'!N:N,'indusa - High Cost'!$A:$A,'BIFUfE-petroleum-diesel'!$A14,'indusa - High Cost'!$B:$B,$B$28)*10^12</f>
        <v>29054000000000</v>
      </c>
      <c r="G14" s="16">
        <f>SUMIFS('indusa - High Cost'!O:O,'indusa - High Cost'!$A:$A,'BIFUfE-petroleum-diesel'!$A14,'indusa - High Cost'!$B:$B,$B$28)*10^12</f>
        <v>26951000000000</v>
      </c>
      <c r="H14" s="16">
        <f>SUMIFS('indusa - High Cost'!P:P,'indusa - High Cost'!$A:$A,'BIFUfE-petroleum-diesel'!$A14,'indusa - High Cost'!$B:$B,$B$28)*10^12</f>
        <v>25002000000000.004</v>
      </c>
      <c r="I14" s="16">
        <f>SUMIFS('indusa - High Cost'!Q:Q,'indusa - High Cost'!$A:$A,'BIFUfE-petroleum-diesel'!$A14,'indusa - High Cost'!$B:$B,$B$28)*10^12</f>
        <v>23199000000000</v>
      </c>
      <c r="J14" s="16">
        <f>SUMIFS('indusa - High Cost'!R:R,'indusa - High Cost'!$A:$A,'BIFUfE-petroleum-diesel'!$A14,'indusa - High Cost'!$B:$B,$B$28)*10^12</f>
        <v>21444000000000</v>
      </c>
      <c r="K14" s="16">
        <f>SUMIFS('indusa - High Cost'!S:S,'indusa - High Cost'!$A:$A,'BIFUfE-petroleum-diesel'!$A14,'indusa - High Cost'!$B:$B,$B$28)*10^12</f>
        <v>19712000000000.004</v>
      </c>
      <c r="L14" s="16">
        <f>SUMIFS('indusa - High Cost'!T:T,'indusa - High Cost'!$A:$A,'BIFUfE-petroleum-diesel'!$A14,'indusa - High Cost'!$B:$B,$B$28)*10^12</f>
        <v>18017000000000</v>
      </c>
      <c r="M14" s="16">
        <f>SUMIFS('indusa - High Cost'!U:U,'indusa - High Cost'!$A:$A,'BIFUfE-petroleum-diesel'!$A14,'indusa - High Cost'!$B:$B,$B$28)*10^12</f>
        <v>16379000000000.002</v>
      </c>
      <c r="N14" s="16">
        <f>SUMIFS('indusa - High Cost'!V:V,'indusa - High Cost'!$A:$A,'BIFUfE-petroleum-diesel'!$A14,'indusa - High Cost'!$B:$B,$B$28)*10^12</f>
        <v>14782000000000</v>
      </c>
      <c r="O14" s="16">
        <f>SUMIFS('indusa - High Cost'!W:W,'indusa - High Cost'!$A:$A,'BIFUfE-petroleum-diesel'!$A14,'indusa - High Cost'!$B:$B,$B$28)*10^12</f>
        <v>13193000000000</v>
      </c>
      <c r="P14" s="16">
        <f>SUMIFS('indusa - High Cost'!X:X,'indusa - High Cost'!$A:$A,'BIFUfE-petroleum-diesel'!$A14,'indusa - High Cost'!$B:$B,$B$28)*10^12</f>
        <v>11621000000000</v>
      </c>
      <c r="Q14" s="16">
        <f>SUMIFS('indusa - High Cost'!Y:Y,'indusa - High Cost'!$A:$A,'BIFUfE-petroleum-diesel'!$A14,'indusa - High Cost'!$B:$B,$B$28)*10^12</f>
        <v>11665000000000</v>
      </c>
      <c r="R14" s="16">
        <f>SUMIFS('indusa - High Cost'!Z:Z,'indusa - High Cost'!$A:$A,'BIFUfE-petroleum-diesel'!$A14,'indusa - High Cost'!$B:$B,$B$28)*10^12</f>
        <v>11671000000000.002</v>
      </c>
      <c r="S14" s="16">
        <f>SUMIFS('indusa - High Cost'!AA:AA,'indusa - High Cost'!$A:$A,'BIFUfE-petroleum-diesel'!$A14,'indusa - High Cost'!$B:$B,$B$28)*10^12</f>
        <v>11652000000000</v>
      </c>
      <c r="T14" s="16">
        <f>SUMIFS('indusa - High Cost'!AB:AB,'indusa - High Cost'!$A:$A,'BIFUfE-petroleum-diesel'!$A14,'indusa - High Cost'!$B:$B,$B$28)*10^12</f>
        <v>11613000000000</v>
      </c>
      <c r="U14" s="16">
        <f>SUMIFS('indusa - High Cost'!AC:AC,'indusa - High Cost'!$A:$A,'BIFUfE-petroleum-diesel'!$A14,'indusa - High Cost'!$B:$B,$B$28)*10^12</f>
        <v>11530000000000</v>
      </c>
      <c r="V14" s="16">
        <f>SUMIFS('indusa - High Cost'!AD:AD,'indusa - High Cost'!$A:$A,'BIFUfE-petroleum-diesel'!$A14,'indusa - High Cost'!$B:$B,$B$28)*10^12</f>
        <v>11413000000000</v>
      </c>
      <c r="W14" s="16">
        <f>SUMIFS('indusa - High Cost'!AE:AE,'indusa - High Cost'!$A:$A,'BIFUfE-petroleum-diesel'!$A14,'indusa - High Cost'!$B:$B,$B$28)*10^12</f>
        <v>11379000000000.002</v>
      </c>
      <c r="X14" s="16">
        <f>SUMIFS('indusa - High Cost'!AF:AF,'indusa - High Cost'!$A:$A,'BIFUfE-petroleum-diesel'!$A14,'indusa - High Cost'!$B:$B,$B$28)*10^12</f>
        <v>11395000000000</v>
      </c>
      <c r="Y14" s="16">
        <f>SUMIFS('indusa - High Cost'!AG:AG,'indusa - High Cost'!$A:$A,'BIFUfE-petroleum-diesel'!$A14,'indusa - High Cost'!$B:$B,$B$28)*10^12</f>
        <v>11418000000000</v>
      </c>
      <c r="Z14" s="16">
        <f>SUMIFS('indusa - High Cost'!AH:AH,'indusa - High Cost'!$A:$A,'BIFUfE-petroleum-diesel'!$A14,'indusa - High Cost'!$B:$B,$B$28)*10^12</f>
        <v>11454000000000</v>
      </c>
      <c r="AA14" s="16">
        <f>SUMIFS('indusa - High Cost'!AI:AI,'indusa - High Cost'!$A:$A,'BIFUfE-petroleum-diesel'!$A14,'indusa - High Cost'!$B:$B,$B$28)*10^12</f>
        <v>11491000000000</v>
      </c>
      <c r="AB14" s="16">
        <f>SUMIFS('indusa - High Cost'!AJ:AJ,'indusa - High Cost'!$A:$A,'BIFUfE-petroleum-diesel'!$A14,'indusa - High Cost'!$B:$B,$B$28)*10^12</f>
        <v>11533000000000</v>
      </c>
    </row>
    <row r="15" spans="1:31" x14ac:dyDescent="0.25">
      <c r="A15" t="s">
        <v>104</v>
      </c>
      <c r="B15" s="193">
        <f>SUMIFS('indusa - High Cost'!J:J,'indusa - High Cost'!$A:$A,'BIFUfE-petroleum-diesel'!$A15,'indusa - High Cost'!$B:$B,$B$28)*10^12+SUMIFS('indusa - High Cost'!J:J,'indusa - High Cost'!$A:$A,"Primary Metals",'indusa - High Cost'!$B:$B,$B$28)*10^12*'Foundries Split'!$C18</f>
        <v>0</v>
      </c>
      <c r="C15" s="193">
        <f>SUMIFS('indusa - High Cost'!K:K,'indusa - High Cost'!$A:$A,'BIFUfE-petroleum-diesel'!$A15,'indusa - High Cost'!$B:$B,$B$28)*10^12+SUMIFS('indusa - High Cost'!K:K,'indusa - High Cost'!$A:$A,"Primary Metals",'indusa - High Cost'!$B:$B,$B$28)*10^12*'Foundries Split'!$C18</f>
        <v>0</v>
      </c>
      <c r="D15" s="193">
        <f>SUMIFS('indusa - High Cost'!L:L,'indusa - High Cost'!$A:$A,'BIFUfE-petroleum-diesel'!$A15,'indusa - High Cost'!$B:$B,$B$28)*10^12+SUMIFS('indusa - High Cost'!L:L,'indusa - High Cost'!$A:$A,"Primary Metals",'indusa - High Cost'!$B:$B,$B$28)*10^12*'Foundries Split'!$C18</f>
        <v>0</v>
      </c>
      <c r="E15" s="193">
        <f>SUMIFS('indusa - High Cost'!M:M,'indusa - High Cost'!$A:$A,'BIFUfE-petroleum-diesel'!$A15,'indusa - High Cost'!$B:$B,$B$28)*10^12+SUMIFS('indusa - High Cost'!M:M,'indusa - High Cost'!$A:$A,"Primary Metals",'indusa - High Cost'!$B:$B,$B$28)*10^12*'Foundries Split'!$C18</f>
        <v>0</v>
      </c>
      <c r="F15" s="193">
        <f>SUMIFS('indusa - High Cost'!N:N,'indusa - High Cost'!$A:$A,'BIFUfE-petroleum-diesel'!$A15,'indusa - High Cost'!$B:$B,$B$28)*10^12+SUMIFS('indusa - High Cost'!N:N,'indusa - High Cost'!$A:$A,"Primary Metals",'indusa - High Cost'!$B:$B,$B$28)*10^12*'Foundries Split'!$C18</f>
        <v>0</v>
      </c>
      <c r="G15" s="193">
        <f>SUMIFS('indusa - High Cost'!O:O,'indusa - High Cost'!$A:$A,'BIFUfE-petroleum-diesel'!$A15,'indusa - High Cost'!$B:$B,$B$28)*10^12+SUMIFS('indusa - High Cost'!O:O,'indusa - High Cost'!$A:$A,"Primary Metals",'indusa - High Cost'!$B:$B,$B$28)*10^12*'Foundries Split'!$C18</f>
        <v>0</v>
      </c>
      <c r="H15" s="193">
        <f>SUMIFS('indusa - High Cost'!P:P,'indusa - High Cost'!$A:$A,'BIFUfE-petroleum-diesel'!$A15,'indusa - High Cost'!$B:$B,$B$28)*10^12+SUMIFS('indusa - High Cost'!P:P,'indusa - High Cost'!$A:$A,"Primary Metals",'indusa - High Cost'!$B:$B,$B$28)*10^12*'Foundries Split'!$C18</f>
        <v>0</v>
      </c>
      <c r="I15" s="193">
        <f>SUMIFS('indusa - High Cost'!Q:Q,'indusa - High Cost'!$A:$A,'BIFUfE-petroleum-diesel'!$A15,'indusa - High Cost'!$B:$B,$B$28)*10^12+SUMIFS('indusa - High Cost'!Q:Q,'indusa - High Cost'!$A:$A,"Primary Metals",'indusa - High Cost'!$B:$B,$B$28)*10^12*'Foundries Split'!$C18</f>
        <v>0</v>
      </c>
      <c r="J15" s="193">
        <f>SUMIFS('indusa - High Cost'!R:R,'indusa - High Cost'!$A:$A,'BIFUfE-petroleum-diesel'!$A15,'indusa - High Cost'!$B:$B,$B$28)*10^12+SUMIFS('indusa - High Cost'!R:R,'indusa - High Cost'!$A:$A,"Primary Metals",'indusa - High Cost'!$B:$B,$B$28)*10^12*'Foundries Split'!$C18</f>
        <v>0</v>
      </c>
      <c r="K15" s="193">
        <f>SUMIFS('indusa - High Cost'!S:S,'indusa - High Cost'!$A:$A,'BIFUfE-petroleum-diesel'!$A15,'indusa - High Cost'!$B:$B,$B$28)*10^12+SUMIFS('indusa - High Cost'!S:S,'indusa - High Cost'!$A:$A,"Primary Metals",'indusa - High Cost'!$B:$B,$B$28)*10^12*'Foundries Split'!$C18</f>
        <v>0</v>
      </c>
      <c r="L15" s="193">
        <f>SUMIFS('indusa - High Cost'!T:T,'indusa - High Cost'!$A:$A,'BIFUfE-petroleum-diesel'!$A15,'indusa - High Cost'!$B:$B,$B$28)*10^12+SUMIFS('indusa - High Cost'!T:T,'indusa - High Cost'!$A:$A,"Primary Metals",'indusa - High Cost'!$B:$B,$B$28)*10^12*'Foundries Split'!$C18</f>
        <v>0</v>
      </c>
      <c r="M15" s="193">
        <f>SUMIFS('indusa - High Cost'!U:U,'indusa - High Cost'!$A:$A,'BIFUfE-petroleum-diesel'!$A15,'indusa - High Cost'!$B:$B,$B$28)*10^12+SUMIFS('indusa - High Cost'!U:U,'indusa - High Cost'!$A:$A,"Primary Metals",'indusa - High Cost'!$B:$B,$B$28)*10^12*'Foundries Split'!$C18</f>
        <v>0</v>
      </c>
      <c r="N15" s="193">
        <f>SUMIFS('indusa - High Cost'!V:V,'indusa - High Cost'!$A:$A,'BIFUfE-petroleum-diesel'!$A15,'indusa - High Cost'!$B:$B,$B$28)*10^12+SUMIFS('indusa - High Cost'!V:V,'indusa - High Cost'!$A:$A,"Primary Metals",'indusa - High Cost'!$B:$B,$B$28)*10^12*'Foundries Split'!$C18</f>
        <v>0</v>
      </c>
      <c r="O15" s="193">
        <f>SUMIFS('indusa - High Cost'!W:W,'indusa - High Cost'!$A:$A,'BIFUfE-petroleum-diesel'!$A15,'indusa - High Cost'!$B:$B,$B$28)*10^12+SUMIFS('indusa - High Cost'!W:W,'indusa - High Cost'!$A:$A,"Primary Metals",'indusa - High Cost'!$B:$B,$B$28)*10^12*'Foundries Split'!$C18</f>
        <v>0</v>
      </c>
      <c r="P15" s="193">
        <f>SUMIFS('indusa - High Cost'!X:X,'indusa - High Cost'!$A:$A,'BIFUfE-petroleum-diesel'!$A15,'indusa - High Cost'!$B:$B,$B$28)*10^12+SUMIFS('indusa - High Cost'!X:X,'indusa - High Cost'!$A:$A,"Primary Metals",'indusa - High Cost'!$B:$B,$B$28)*10^12*'Foundries Split'!$C18</f>
        <v>0</v>
      </c>
      <c r="Q15" s="193">
        <f>SUMIFS('indusa - High Cost'!Y:Y,'indusa - High Cost'!$A:$A,'BIFUfE-petroleum-diesel'!$A15,'indusa - High Cost'!$B:$B,$B$28)*10^12+SUMIFS('indusa - High Cost'!Y:Y,'indusa - High Cost'!$A:$A,"Primary Metals",'indusa - High Cost'!$B:$B,$B$28)*10^12*'Foundries Split'!$C18</f>
        <v>0</v>
      </c>
      <c r="R15" s="193">
        <f>SUMIFS('indusa - High Cost'!Z:Z,'indusa - High Cost'!$A:$A,'BIFUfE-petroleum-diesel'!$A15,'indusa - High Cost'!$B:$B,$B$28)*10^12+SUMIFS('indusa - High Cost'!Z:Z,'indusa - High Cost'!$A:$A,"Primary Metals",'indusa - High Cost'!$B:$B,$B$28)*10^12*'Foundries Split'!$C18</f>
        <v>0</v>
      </c>
      <c r="S15" s="193">
        <f>SUMIFS('indusa - High Cost'!AA:AA,'indusa - High Cost'!$A:$A,'BIFUfE-petroleum-diesel'!$A15,'indusa - High Cost'!$B:$B,$B$28)*10^12+SUMIFS('indusa - High Cost'!AA:AA,'indusa - High Cost'!$A:$A,"Primary Metals",'indusa - High Cost'!$B:$B,$B$28)*10^12*'Foundries Split'!$C18</f>
        <v>0</v>
      </c>
      <c r="T15" s="193">
        <f>SUMIFS('indusa - High Cost'!AB:AB,'indusa - High Cost'!$A:$A,'BIFUfE-petroleum-diesel'!$A15,'indusa - High Cost'!$B:$B,$B$28)*10^12+SUMIFS('indusa - High Cost'!AB:AB,'indusa - High Cost'!$A:$A,"Primary Metals",'indusa - High Cost'!$B:$B,$B$28)*10^12*'Foundries Split'!$C18</f>
        <v>0</v>
      </c>
      <c r="U15" s="193">
        <f>SUMIFS('indusa - High Cost'!AC:AC,'indusa - High Cost'!$A:$A,'BIFUfE-petroleum-diesel'!$A15,'indusa - High Cost'!$B:$B,$B$28)*10^12+SUMIFS('indusa - High Cost'!AC:AC,'indusa - High Cost'!$A:$A,"Primary Metals",'indusa - High Cost'!$B:$B,$B$28)*10^12*'Foundries Split'!$C18</f>
        <v>0</v>
      </c>
      <c r="V15" s="193">
        <f>SUMIFS('indusa - High Cost'!AD:AD,'indusa - High Cost'!$A:$A,'BIFUfE-petroleum-diesel'!$A15,'indusa - High Cost'!$B:$B,$B$28)*10^12+SUMIFS('indusa - High Cost'!AD:AD,'indusa - High Cost'!$A:$A,"Primary Metals",'indusa - High Cost'!$B:$B,$B$28)*10^12*'Foundries Split'!$C18</f>
        <v>0</v>
      </c>
      <c r="W15" s="193">
        <f>SUMIFS('indusa - High Cost'!AE:AE,'indusa - High Cost'!$A:$A,'BIFUfE-petroleum-diesel'!$A15,'indusa - High Cost'!$B:$B,$B$28)*10^12+SUMIFS('indusa - High Cost'!AE:AE,'indusa - High Cost'!$A:$A,"Primary Metals",'indusa - High Cost'!$B:$B,$B$28)*10^12*'Foundries Split'!$C18</f>
        <v>0</v>
      </c>
      <c r="X15" s="193">
        <f>SUMIFS('indusa - High Cost'!AF:AF,'indusa - High Cost'!$A:$A,'BIFUfE-petroleum-diesel'!$A15,'indusa - High Cost'!$B:$B,$B$28)*10^12+SUMIFS('indusa - High Cost'!AF:AF,'indusa - High Cost'!$A:$A,"Primary Metals",'indusa - High Cost'!$B:$B,$B$28)*10^12*'Foundries Split'!$C18</f>
        <v>0</v>
      </c>
      <c r="Y15" s="193">
        <f>SUMIFS('indusa - High Cost'!AG:AG,'indusa - High Cost'!$A:$A,'BIFUfE-petroleum-diesel'!$A15,'indusa - High Cost'!$B:$B,$B$28)*10^12+SUMIFS('indusa - High Cost'!AG:AG,'indusa - High Cost'!$A:$A,"Primary Metals",'indusa - High Cost'!$B:$B,$B$28)*10^12*'Foundries Split'!$C18</f>
        <v>0</v>
      </c>
      <c r="Z15" s="193">
        <f>SUMIFS('indusa - High Cost'!AH:AH,'indusa - High Cost'!$A:$A,'BIFUfE-petroleum-diesel'!$A15,'indusa - High Cost'!$B:$B,$B$28)*10^12+SUMIFS('indusa - High Cost'!AH:AH,'indusa - High Cost'!$A:$A,"Primary Metals",'indusa - High Cost'!$B:$B,$B$28)*10^12*'Foundries Split'!$C18</f>
        <v>0</v>
      </c>
      <c r="AA15" s="193">
        <f>SUMIFS('indusa - High Cost'!AI:AI,'indusa - High Cost'!$A:$A,'BIFUfE-petroleum-diesel'!$A15,'indusa - High Cost'!$B:$B,$B$28)*10^12+SUMIFS('indusa - High Cost'!AI:AI,'indusa - High Cost'!$A:$A,"Primary Metals",'indusa - High Cost'!$B:$B,$B$28)*10^12*'Foundries Split'!$C18</f>
        <v>0</v>
      </c>
      <c r="AB15" s="193">
        <f>SUMIFS('indusa - High Cost'!AJ:AJ,'indusa - High Cost'!$A:$A,'BIFUfE-petroleum-diesel'!$A15,'indusa - High Cost'!$B:$B,$B$28)*10^12+SUMIFS('indusa - High Cost'!AJ:AJ,'indusa - High Cost'!$A:$A,"Primary Metals",'indusa - High Cost'!$B:$B,$B$28)*10^12*'Foundries Split'!$C18</f>
        <v>0</v>
      </c>
      <c r="AC15" s="16"/>
    </row>
    <row r="16" spans="1:31" x14ac:dyDescent="0.25">
      <c r="A16" t="s">
        <v>105</v>
      </c>
      <c r="B16" s="193">
        <f>SUMIFS('indusa - High Cost'!J:J,'indusa - High Cost'!$A:$A,'BIFUfE-petroleum-diesel'!$A16,'indusa - High Cost'!$B:$B,$B$28)*10^12+SUMIFS('indusa - High Cost'!J:J,'indusa - High Cost'!$A:$A,"Primary Metals",'indusa - High Cost'!$B:$B,$B$28)*10^12*'Foundries Split'!$C19</f>
        <v>4517000000000</v>
      </c>
      <c r="C16" s="193">
        <f>SUMIFS('indusa - High Cost'!K:K,'indusa - High Cost'!$A:$A,'BIFUfE-petroleum-diesel'!$A16,'indusa - High Cost'!$B:$B,$B$28)*10^12+SUMIFS('indusa - High Cost'!K:K,'indusa - High Cost'!$A:$A,"Primary Metals",'indusa - High Cost'!$B:$B,$B$28)*10^12*'Foundries Split'!$C19</f>
        <v>4341000000000</v>
      </c>
      <c r="D16" s="193">
        <f>SUMIFS('indusa - High Cost'!L:L,'indusa - High Cost'!$A:$A,'BIFUfE-petroleum-diesel'!$A16,'indusa - High Cost'!$B:$B,$B$28)*10^12+SUMIFS('indusa - High Cost'!L:L,'indusa - High Cost'!$A:$A,"Primary Metals",'indusa - High Cost'!$B:$B,$B$28)*10^12*'Foundries Split'!$C19</f>
        <v>3648000000000</v>
      </c>
      <c r="E16" s="193">
        <f>SUMIFS('indusa - High Cost'!M:M,'indusa - High Cost'!$A:$A,'BIFUfE-petroleum-diesel'!$A16,'indusa - High Cost'!$B:$B,$B$28)*10^12+SUMIFS('indusa - High Cost'!M:M,'indusa - High Cost'!$A:$A,"Primary Metals",'indusa - High Cost'!$B:$B,$B$28)*10^12*'Foundries Split'!$C19</f>
        <v>3324000000000</v>
      </c>
      <c r="F16" s="193">
        <f>SUMIFS('indusa - High Cost'!N:N,'indusa - High Cost'!$A:$A,'BIFUfE-petroleum-diesel'!$A16,'indusa - High Cost'!$B:$B,$B$28)*10^12+SUMIFS('indusa - High Cost'!N:N,'indusa - High Cost'!$A:$A,"Primary Metals",'indusa - High Cost'!$B:$B,$B$28)*10^12*'Foundries Split'!$C19</f>
        <v>3203000000000</v>
      </c>
      <c r="G16" s="193">
        <f>SUMIFS('indusa - High Cost'!O:O,'indusa - High Cost'!$A:$A,'BIFUfE-petroleum-diesel'!$A16,'indusa - High Cost'!$B:$B,$B$28)*10^12+SUMIFS('indusa - High Cost'!O:O,'indusa - High Cost'!$A:$A,"Primary Metals",'indusa - High Cost'!$B:$B,$B$28)*10^12*'Foundries Split'!$C19</f>
        <v>3183000000000</v>
      </c>
      <c r="H16" s="193">
        <f>SUMIFS('indusa - High Cost'!P:P,'indusa - High Cost'!$A:$A,'BIFUfE-petroleum-diesel'!$A16,'indusa - High Cost'!$B:$B,$B$28)*10^12+SUMIFS('indusa - High Cost'!P:P,'indusa - High Cost'!$A:$A,"Primary Metals",'indusa - High Cost'!$B:$B,$B$28)*10^12*'Foundries Split'!$C19</f>
        <v>3169000000000</v>
      </c>
      <c r="I16" s="193">
        <f>SUMIFS('indusa - High Cost'!Q:Q,'indusa - High Cost'!$A:$A,'BIFUfE-petroleum-diesel'!$A16,'indusa - High Cost'!$B:$B,$B$28)*10^12+SUMIFS('indusa - High Cost'!Q:Q,'indusa - High Cost'!$A:$A,"Primary Metals",'indusa - High Cost'!$B:$B,$B$28)*10^12*'Foundries Split'!$C19</f>
        <v>3195000000000</v>
      </c>
      <c r="J16" s="193">
        <f>SUMIFS('indusa - High Cost'!R:R,'indusa - High Cost'!$A:$A,'BIFUfE-petroleum-diesel'!$A16,'indusa - High Cost'!$B:$B,$B$28)*10^12+SUMIFS('indusa - High Cost'!R:R,'indusa - High Cost'!$A:$A,"Primary Metals",'indusa - High Cost'!$B:$B,$B$28)*10^12*'Foundries Split'!$C19</f>
        <v>3258000000000</v>
      </c>
      <c r="K16" s="193">
        <f>SUMIFS('indusa - High Cost'!S:S,'indusa - High Cost'!$A:$A,'BIFUfE-petroleum-diesel'!$A16,'indusa - High Cost'!$B:$B,$B$28)*10^12+SUMIFS('indusa - High Cost'!S:S,'indusa - High Cost'!$A:$A,"Primary Metals",'indusa - High Cost'!$B:$B,$B$28)*10^12*'Foundries Split'!$C19</f>
        <v>3306000000000</v>
      </c>
      <c r="L16" s="193">
        <f>SUMIFS('indusa - High Cost'!T:T,'indusa - High Cost'!$A:$A,'BIFUfE-petroleum-diesel'!$A16,'indusa - High Cost'!$B:$B,$B$28)*10^12+SUMIFS('indusa - High Cost'!T:T,'indusa - High Cost'!$A:$A,"Primary Metals",'indusa - High Cost'!$B:$B,$B$28)*10^12*'Foundries Split'!$C19</f>
        <v>3341000000000</v>
      </c>
      <c r="M16" s="193">
        <f>SUMIFS('indusa - High Cost'!U:U,'indusa - High Cost'!$A:$A,'BIFUfE-petroleum-diesel'!$A16,'indusa - High Cost'!$B:$B,$B$28)*10^12+SUMIFS('indusa - High Cost'!U:U,'indusa - High Cost'!$A:$A,"Primary Metals",'indusa - High Cost'!$B:$B,$B$28)*10^12*'Foundries Split'!$C19</f>
        <v>3354000000000</v>
      </c>
      <c r="N16" s="193">
        <f>SUMIFS('indusa - High Cost'!V:V,'indusa - High Cost'!$A:$A,'BIFUfE-petroleum-diesel'!$A16,'indusa - High Cost'!$B:$B,$B$28)*10^12+SUMIFS('indusa - High Cost'!V:V,'indusa - High Cost'!$A:$A,"Primary Metals",'indusa - High Cost'!$B:$B,$B$28)*10^12*'Foundries Split'!$C19</f>
        <v>3391000000000</v>
      </c>
      <c r="O16" s="193">
        <f>SUMIFS('indusa - High Cost'!W:W,'indusa - High Cost'!$A:$A,'BIFUfE-petroleum-diesel'!$A16,'indusa - High Cost'!$B:$B,$B$28)*10^12+SUMIFS('indusa - High Cost'!W:W,'indusa - High Cost'!$A:$A,"Primary Metals",'indusa - High Cost'!$B:$B,$B$28)*10^12*'Foundries Split'!$C19</f>
        <v>3458000000000</v>
      </c>
      <c r="P16" s="193">
        <f>SUMIFS('indusa - High Cost'!X:X,'indusa - High Cost'!$A:$A,'BIFUfE-petroleum-diesel'!$A16,'indusa - High Cost'!$B:$B,$B$28)*10^12+SUMIFS('indusa - High Cost'!X:X,'indusa - High Cost'!$A:$A,"Primary Metals",'indusa - High Cost'!$B:$B,$B$28)*10^12*'Foundries Split'!$C19</f>
        <v>3503000000000</v>
      </c>
      <c r="Q16" s="193">
        <f>SUMIFS('indusa - High Cost'!Y:Y,'indusa - High Cost'!$A:$A,'BIFUfE-petroleum-diesel'!$A16,'indusa - High Cost'!$B:$B,$B$28)*10^12+SUMIFS('indusa - High Cost'!Y:Y,'indusa - High Cost'!$A:$A,"Primary Metals",'indusa - High Cost'!$B:$B,$B$28)*10^12*'Foundries Split'!$C19</f>
        <v>3546000000000</v>
      </c>
      <c r="R16" s="193">
        <f>SUMIFS('indusa - High Cost'!Z:Z,'indusa - High Cost'!$A:$A,'BIFUfE-petroleum-diesel'!$A16,'indusa - High Cost'!$B:$B,$B$28)*10^12+SUMIFS('indusa - High Cost'!Z:Z,'indusa - High Cost'!$A:$A,"Primary Metals",'indusa - High Cost'!$B:$B,$B$28)*10^12*'Foundries Split'!$C19</f>
        <v>3581000000000</v>
      </c>
      <c r="S16" s="193">
        <f>SUMIFS('indusa - High Cost'!AA:AA,'indusa - High Cost'!$A:$A,'BIFUfE-petroleum-diesel'!$A16,'indusa - High Cost'!$B:$B,$B$28)*10^12+SUMIFS('indusa - High Cost'!AA:AA,'indusa - High Cost'!$A:$A,"Primary Metals",'indusa - High Cost'!$B:$B,$B$28)*10^12*'Foundries Split'!$C19</f>
        <v>3624000000000</v>
      </c>
      <c r="T16" s="193">
        <f>SUMIFS('indusa - High Cost'!AB:AB,'indusa - High Cost'!$A:$A,'BIFUfE-petroleum-diesel'!$A16,'indusa - High Cost'!$B:$B,$B$28)*10^12+SUMIFS('indusa - High Cost'!AB:AB,'indusa - High Cost'!$A:$A,"Primary Metals",'indusa - High Cost'!$B:$B,$B$28)*10^12*'Foundries Split'!$C19</f>
        <v>3674000000000</v>
      </c>
      <c r="U16" s="193">
        <f>SUMIFS('indusa - High Cost'!AC:AC,'indusa - High Cost'!$A:$A,'BIFUfE-petroleum-diesel'!$A16,'indusa - High Cost'!$B:$B,$B$28)*10^12+SUMIFS('indusa - High Cost'!AC:AC,'indusa - High Cost'!$A:$A,"Primary Metals",'indusa - High Cost'!$B:$B,$B$28)*10^12*'Foundries Split'!$C19</f>
        <v>3730000000000</v>
      </c>
      <c r="V16" s="193">
        <f>SUMIFS('indusa - High Cost'!AD:AD,'indusa - High Cost'!$A:$A,'BIFUfE-petroleum-diesel'!$A16,'indusa - High Cost'!$B:$B,$B$28)*10^12+SUMIFS('indusa - High Cost'!AD:AD,'indusa - High Cost'!$A:$A,"Primary Metals",'indusa - High Cost'!$B:$B,$B$28)*10^12*'Foundries Split'!$C19</f>
        <v>3793000000000</v>
      </c>
      <c r="W16" s="193">
        <f>SUMIFS('indusa - High Cost'!AE:AE,'indusa - High Cost'!$A:$A,'BIFUfE-petroleum-diesel'!$A16,'indusa - High Cost'!$B:$B,$B$28)*10^12+SUMIFS('indusa - High Cost'!AE:AE,'indusa - High Cost'!$A:$A,"Primary Metals",'indusa - High Cost'!$B:$B,$B$28)*10^12*'Foundries Split'!$C19</f>
        <v>3852000000000</v>
      </c>
      <c r="X16" s="193">
        <f>SUMIFS('indusa - High Cost'!AF:AF,'indusa - High Cost'!$A:$A,'BIFUfE-petroleum-diesel'!$A16,'indusa - High Cost'!$B:$B,$B$28)*10^12+SUMIFS('indusa - High Cost'!AF:AF,'indusa - High Cost'!$A:$A,"Primary Metals",'indusa - High Cost'!$B:$B,$B$28)*10^12*'Foundries Split'!$C19</f>
        <v>3888000000000</v>
      </c>
      <c r="Y16" s="193">
        <f>SUMIFS('indusa - High Cost'!AG:AG,'indusa - High Cost'!$A:$A,'BIFUfE-petroleum-diesel'!$A16,'indusa - High Cost'!$B:$B,$B$28)*10^12+SUMIFS('indusa - High Cost'!AG:AG,'indusa - High Cost'!$A:$A,"Primary Metals",'indusa - High Cost'!$B:$B,$B$28)*10^12*'Foundries Split'!$C19</f>
        <v>3920000000000</v>
      </c>
      <c r="Z16" s="193">
        <f>SUMIFS('indusa - High Cost'!AH:AH,'indusa - High Cost'!$A:$A,'BIFUfE-petroleum-diesel'!$A16,'indusa - High Cost'!$B:$B,$B$28)*10^12+SUMIFS('indusa - High Cost'!AH:AH,'indusa - High Cost'!$A:$A,"Primary Metals",'indusa - High Cost'!$B:$B,$B$28)*10^12*'Foundries Split'!$C19</f>
        <v>3966000000000</v>
      </c>
      <c r="AA16" s="193">
        <f>SUMIFS('indusa - High Cost'!AI:AI,'indusa - High Cost'!$A:$A,'BIFUfE-petroleum-diesel'!$A16,'indusa - High Cost'!$B:$B,$B$28)*10^12+SUMIFS('indusa - High Cost'!AI:AI,'indusa - High Cost'!$A:$A,"Primary Metals",'indusa - High Cost'!$B:$B,$B$28)*10^12*'Foundries Split'!$C19</f>
        <v>4010000000000</v>
      </c>
      <c r="AB16" s="193">
        <f>SUMIFS('indusa - High Cost'!AJ:AJ,'indusa - High Cost'!$A:$A,'BIFUfE-petroleum-diesel'!$A16,'indusa - High Cost'!$B:$B,$B$28)*10^12+SUMIFS('indusa - High Cost'!AJ:AJ,'indusa - High Cost'!$A:$A,"Primary Metals",'indusa - High Cost'!$B:$B,$B$28)*10^12*'Foundries Split'!$C19</f>
        <v>4049000000000.0005</v>
      </c>
    </row>
    <row r="17" spans="1:32" x14ac:dyDescent="0.25">
      <c r="A17" t="s">
        <v>106</v>
      </c>
      <c r="B17" s="16">
        <f>SUMIFS('indusa - High Cost'!J:J,'indusa - High Cost'!$A:$A,'BIFUfE-petroleum-diesel'!$A17,'indusa - High Cost'!$B:$B,$B$28)*10^12</f>
        <v>0</v>
      </c>
      <c r="C17" s="16">
        <f>SUMIFS('indusa - High Cost'!K:K,'indusa - High Cost'!$A:$A,'BIFUfE-petroleum-diesel'!$A17,'indusa - High Cost'!$B:$B,$B$28)*10^12</f>
        <v>0</v>
      </c>
      <c r="D17" s="16">
        <f>SUMIFS('indusa - High Cost'!L:L,'indusa - High Cost'!$A:$A,'BIFUfE-petroleum-diesel'!$A17,'indusa - High Cost'!$B:$B,$B$28)*10^12</f>
        <v>0</v>
      </c>
      <c r="E17" s="16">
        <f>SUMIFS('indusa - High Cost'!M:M,'indusa - High Cost'!$A:$A,'BIFUfE-petroleum-diesel'!$A17,'indusa - High Cost'!$B:$B,$B$28)*10^12</f>
        <v>0</v>
      </c>
      <c r="F17" s="16">
        <f>SUMIFS('indusa - High Cost'!N:N,'indusa - High Cost'!$A:$A,'BIFUfE-petroleum-diesel'!$A17,'indusa - High Cost'!$B:$B,$B$28)*10^12</f>
        <v>0</v>
      </c>
      <c r="G17" s="16">
        <f>SUMIFS('indusa - High Cost'!O:O,'indusa - High Cost'!$A:$A,'BIFUfE-petroleum-diesel'!$A17,'indusa - High Cost'!$B:$B,$B$28)*10^12</f>
        <v>0</v>
      </c>
      <c r="H17" s="16">
        <f>SUMIFS('indusa - High Cost'!P:P,'indusa - High Cost'!$A:$A,'BIFUfE-petroleum-diesel'!$A17,'indusa - High Cost'!$B:$B,$B$28)*10^12</f>
        <v>0</v>
      </c>
      <c r="I17" s="16">
        <f>SUMIFS('indusa - High Cost'!Q:Q,'indusa - High Cost'!$A:$A,'BIFUfE-petroleum-diesel'!$A17,'indusa - High Cost'!$B:$B,$B$28)*10^12</f>
        <v>0</v>
      </c>
      <c r="J17" s="16">
        <f>SUMIFS('indusa - High Cost'!R:R,'indusa - High Cost'!$A:$A,'BIFUfE-petroleum-diesel'!$A17,'indusa - High Cost'!$B:$B,$B$28)*10^12</f>
        <v>0</v>
      </c>
      <c r="K17" s="16">
        <f>SUMIFS('indusa - High Cost'!S:S,'indusa - High Cost'!$A:$A,'BIFUfE-petroleum-diesel'!$A17,'indusa - High Cost'!$B:$B,$B$28)*10^12</f>
        <v>0</v>
      </c>
      <c r="L17" s="16">
        <f>SUMIFS('indusa - High Cost'!T:T,'indusa - High Cost'!$A:$A,'BIFUfE-petroleum-diesel'!$A17,'indusa - High Cost'!$B:$B,$B$28)*10^12</f>
        <v>0</v>
      </c>
      <c r="M17" s="16">
        <f>SUMIFS('indusa - High Cost'!U:U,'indusa - High Cost'!$A:$A,'BIFUfE-petroleum-diesel'!$A17,'indusa - High Cost'!$B:$B,$B$28)*10^12</f>
        <v>0</v>
      </c>
      <c r="N17" s="16">
        <f>SUMIFS('indusa - High Cost'!V:V,'indusa - High Cost'!$A:$A,'BIFUfE-petroleum-diesel'!$A17,'indusa - High Cost'!$B:$B,$B$28)*10^12</f>
        <v>0</v>
      </c>
      <c r="O17" s="16">
        <f>SUMIFS('indusa - High Cost'!W:W,'indusa - High Cost'!$A:$A,'BIFUfE-petroleum-diesel'!$A17,'indusa - High Cost'!$B:$B,$B$28)*10^12</f>
        <v>0</v>
      </c>
      <c r="P17" s="16">
        <f>SUMIFS('indusa - High Cost'!X:X,'indusa - High Cost'!$A:$A,'BIFUfE-petroleum-diesel'!$A17,'indusa - High Cost'!$B:$B,$B$28)*10^12</f>
        <v>0</v>
      </c>
      <c r="Q17" s="16">
        <f>SUMIFS('indusa - High Cost'!Y:Y,'indusa - High Cost'!$A:$A,'BIFUfE-petroleum-diesel'!$A17,'indusa - High Cost'!$B:$B,$B$28)*10^12</f>
        <v>0</v>
      </c>
      <c r="R17" s="16">
        <f>SUMIFS('indusa - High Cost'!Z:Z,'indusa - High Cost'!$A:$A,'BIFUfE-petroleum-diesel'!$A17,'indusa - High Cost'!$B:$B,$B$28)*10^12</f>
        <v>0</v>
      </c>
      <c r="S17" s="16">
        <f>SUMIFS('indusa - High Cost'!AA:AA,'indusa - High Cost'!$A:$A,'BIFUfE-petroleum-diesel'!$A17,'indusa - High Cost'!$B:$B,$B$28)*10^12</f>
        <v>0</v>
      </c>
      <c r="T17" s="16">
        <f>SUMIFS('indusa - High Cost'!AB:AB,'indusa - High Cost'!$A:$A,'BIFUfE-petroleum-diesel'!$A17,'indusa - High Cost'!$B:$B,$B$28)*10^12</f>
        <v>0</v>
      </c>
      <c r="U17" s="16">
        <f>SUMIFS('indusa - High Cost'!AC:AC,'indusa - High Cost'!$A:$A,'BIFUfE-petroleum-diesel'!$A17,'indusa - High Cost'!$B:$B,$B$28)*10^12</f>
        <v>0</v>
      </c>
      <c r="V17" s="16">
        <f>SUMIFS('indusa - High Cost'!AD:AD,'indusa - High Cost'!$A:$A,'BIFUfE-petroleum-diesel'!$A17,'indusa - High Cost'!$B:$B,$B$28)*10^12</f>
        <v>0</v>
      </c>
      <c r="W17" s="16">
        <f>SUMIFS('indusa - High Cost'!AE:AE,'indusa - High Cost'!$A:$A,'BIFUfE-petroleum-diesel'!$A17,'indusa - High Cost'!$B:$B,$B$28)*10^12</f>
        <v>0</v>
      </c>
      <c r="X17" s="16">
        <f>SUMIFS('indusa - High Cost'!AF:AF,'indusa - High Cost'!$A:$A,'BIFUfE-petroleum-diesel'!$A17,'indusa - High Cost'!$B:$B,$B$28)*10^12</f>
        <v>0</v>
      </c>
      <c r="Y17" s="16">
        <f>SUMIFS('indusa - High Cost'!AG:AG,'indusa - High Cost'!$A:$A,'BIFUfE-petroleum-diesel'!$A17,'indusa - High Cost'!$B:$B,$B$28)*10^12</f>
        <v>0</v>
      </c>
      <c r="Z17" s="16">
        <f>SUMIFS('indusa - High Cost'!AH:AH,'indusa - High Cost'!$A:$A,'BIFUfE-petroleum-diesel'!$A17,'indusa - High Cost'!$B:$B,$B$28)*10^12</f>
        <v>0</v>
      </c>
      <c r="AA17" s="16">
        <f>SUMIFS('indusa - High Cost'!AI:AI,'indusa - High Cost'!$A:$A,'BIFUfE-petroleum-diesel'!$A17,'indusa - High Cost'!$B:$B,$B$28)*10^12</f>
        <v>0</v>
      </c>
      <c r="AB17" s="16">
        <f>SUMIFS('indusa - High Cost'!AJ:AJ,'indusa - High Cost'!$A:$A,'BIFUfE-petroleum-diesel'!$A17,'indusa - High Cost'!$B:$B,$B$28)*10^12</f>
        <v>0</v>
      </c>
    </row>
    <row r="18" spans="1:32" x14ac:dyDescent="0.25">
      <c r="A18" t="s">
        <v>107</v>
      </c>
      <c r="B18" s="16">
        <f>SUMIFS('indusa - High Cost'!J:J,'indusa - High Cost'!$A:$A,'BIFUfE-petroleum-diesel'!$A18,'indusa - High Cost'!$B:$B,$B$28)*10^12</f>
        <v>0</v>
      </c>
      <c r="C18" s="16">
        <f>SUMIFS('indusa - High Cost'!K:K,'indusa - High Cost'!$A:$A,'BIFUfE-petroleum-diesel'!$A18,'indusa - High Cost'!$B:$B,$B$28)*10^12</f>
        <v>0</v>
      </c>
      <c r="D18" s="16">
        <f>SUMIFS('indusa - High Cost'!L:L,'indusa - High Cost'!$A:$A,'BIFUfE-petroleum-diesel'!$A18,'indusa - High Cost'!$B:$B,$B$28)*10^12</f>
        <v>0</v>
      </c>
      <c r="E18" s="16">
        <f>SUMIFS('indusa - High Cost'!M:M,'indusa - High Cost'!$A:$A,'BIFUfE-petroleum-diesel'!$A18,'indusa - High Cost'!$B:$B,$B$28)*10^12</f>
        <v>0</v>
      </c>
      <c r="F18" s="16">
        <f>SUMIFS('indusa - High Cost'!N:N,'indusa - High Cost'!$A:$A,'BIFUfE-petroleum-diesel'!$A18,'indusa - High Cost'!$B:$B,$B$28)*10^12</f>
        <v>0</v>
      </c>
      <c r="G18" s="16">
        <f>SUMIFS('indusa - High Cost'!O:O,'indusa - High Cost'!$A:$A,'BIFUfE-petroleum-diesel'!$A18,'indusa - High Cost'!$B:$B,$B$28)*10^12</f>
        <v>0</v>
      </c>
      <c r="H18" s="16">
        <f>SUMIFS('indusa - High Cost'!P:P,'indusa - High Cost'!$A:$A,'BIFUfE-petroleum-diesel'!$A18,'indusa - High Cost'!$B:$B,$B$28)*10^12</f>
        <v>0</v>
      </c>
      <c r="I18" s="16">
        <f>SUMIFS('indusa - High Cost'!Q:Q,'indusa - High Cost'!$A:$A,'BIFUfE-petroleum-diesel'!$A18,'indusa - High Cost'!$B:$B,$B$28)*10^12</f>
        <v>0</v>
      </c>
      <c r="J18" s="16">
        <f>SUMIFS('indusa - High Cost'!R:R,'indusa - High Cost'!$A:$A,'BIFUfE-petroleum-diesel'!$A18,'indusa - High Cost'!$B:$B,$B$28)*10^12</f>
        <v>0</v>
      </c>
      <c r="K18" s="16">
        <f>SUMIFS('indusa - High Cost'!S:S,'indusa - High Cost'!$A:$A,'BIFUfE-petroleum-diesel'!$A18,'indusa - High Cost'!$B:$B,$B$28)*10^12</f>
        <v>0</v>
      </c>
      <c r="L18" s="16">
        <f>SUMIFS('indusa - High Cost'!T:T,'indusa - High Cost'!$A:$A,'BIFUfE-petroleum-diesel'!$A18,'indusa - High Cost'!$B:$B,$B$28)*10^12</f>
        <v>0</v>
      </c>
      <c r="M18" s="16">
        <f>SUMIFS('indusa - High Cost'!U:U,'indusa - High Cost'!$A:$A,'BIFUfE-petroleum-diesel'!$A18,'indusa - High Cost'!$B:$B,$B$28)*10^12</f>
        <v>0</v>
      </c>
      <c r="N18" s="16">
        <f>SUMIFS('indusa - High Cost'!V:V,'indusa - High Cost'!$A:$A,'BIFUfE-petroleum-diesel'!$A18,'indusa - High Cost'!$B:$B,$B$28)*10^12</f>
        <v>0</v>
      </c>
      <c r="O18" s="16">
        <f>SUMIFS('indusa - High Cost'!W:W,'indusa - High Cost'!$A:$A,'BIFUfE-petroleum-diesel'!$A18,'indusa - High Cost'!$B:$B,$B$28)*10^12</f>
        <v>0</v>
      </c>
      <c r="P18" s="16">
        <f>SUMIFS('indusa - High Cost'!X:X,'indusa - High Cost'!$A:$A,'BIFUfE-petroleum-diesel'!$A18,'indusa - High Cost'!$B:$B,$B$28)*10^12</f>
        <v>0</v>
      </c>
      <c r="Q18" s="16">
        <f>SUMIFS('indusa - High Cost'!Y:Y,'indusa - High Cost'!$A:$A,'BIFUfE-petroleum-diesel'!$A18,'indusa - High Cost'!$B:$B,$B$28)*10^12</f>
        <v>0</v>
      </c>
      <c r="R18" s="16">
        <f>SUMIFS('indusa - High Cost'!Z:Z,'indusa - High Cost'!$A:$A,'BIFUfE-petroleum-diesel'!$A18,'indusa - High Cost'!$B:$B,$B$28)*10^12</f>
        <v>0</v>
      </c>
      <c r="S18" s="16">
        <f>SUMIFS('indusa - High Cost'!AA:AA,'indusa - High Cost'!$A:$A,'BIFUfE-petroleum-diesel'!$A18,'indusa - High Cost'!$B:$B,$B$28)*10^12</f>
        <v>0</v>
      </c>
      <c r="T18" s="16">
        <f>SUMIFS('indusa - High Cost'!AB:AB,'indusa - High Cost'!$A:$A,'BIFUfE-petroleum-diesel'!$A18,'indusa - High Cost'!$B:$B,$B$28)*10^12</f>
        <v>0</v>
      </c>
      <c r="U18" s="16">
        <f>SUMIFS('indusa - High Cost'!AC:AC,'indusa - High Cost'!$A:$A,'BIFUfE-petroleum-diesel'!$A18,'indusa - High Cost'!$B:$B,$B$28)*10^12</f>
        <v>0</v>
      </c>
      <c r="V18" s="16">
        <f>SUMIFS('indusa - High Cost'!AD:AD,'indusa - High Cost'!$A:$A,'BIFUfE-petroleum-diesel'!$A18,'indusa - High Cost'!$B:$B,$B$28)*10^12</f>
        <v>0</v>
      </c>
      <c r="W18" s="16">
        <f>SUMIFS('indusa - High Cost'!AE:AE,'indusa - High Cost'!$A:$A,'BIFUfE-petroleum-diesel'!$A18,'indusa - High Cost'!$B:$B,$B$28)*10^12</f>
        <v>0</v>
      </c>
      <c r="X18" s="16">
        <f>SUMIFS('indusa - High Cost'!AF:AF,'indusa - High Cost'!$A:$A,'BIFUfE-petroleum-diesel'!$A18,'indusa - High Cost'!$B:$B,$B$28)*10^12</f>
        <v>0</v>
      </c>
      <c r="Y18" s="16">
        <f>SUMIFS('indusa - High Cost'!AG:AG,'indusa - High Cost'!$A:$A,'BIFUfE-petroleum-diesel'!$A18,'indusa - High Cost'!$B:$B,$B$28)*10^12</f>
        <v>0</v>
      </c>
      <c r="Z18" s="16">
        <f>SUMIFS('indusa - High Cost'!AH:AH,'indusa - High Cost'!$A:$A,'BIFUfE-petroleum-diesel'!$A18,'indusa - High Cost'!$B:$B,$B$28)*10^12</f>
        <v>0</v>
      </c>
      <c r="AA18" s="16">
        <f>SUMIFS('indusa - High Cost'!AI:AI,'indusa - High Cost'!$A:$A,'BIFUfE-petroleum-diesel'!$A18,'indusa - High Cost'!$B:$B,$B$28)*10^12</f>
        <v>0</v>
      </c>
      <c r="AB18" s="16">
        <f>SUMIFS('indusa - High Cost'!AJ:AJ,'indusa - High Cost'!$A:$A,'BIFUfE-petroleum-diesel'!$A18,'indusa - High Cost'!$B:$B,$B$28)*10^12</f>
        <v>0</v>
      </c>
      <c r="AC18" s="18"/>
    </row>
    <row r="19" spans="1:32" x14ac:dyDescent="0.25">
      <c r="A19" t="s">
        <v>108</v>
      </c>
      <c r="B19" s="16">
        <f>SUMIFS('indusa - High Cost'!J:J,'indusa - High Cost'!$A:$A,'BIFUfE-petroleum-diesel'!$A19,'indusa - High Cost'!$B:$B,$B$28)*10^12</f>
        <v>0</v>
      </c>
      <c r="C19" s="16">
        <f>SUMIFS('indusa - High Cost'!K:K,'indusa - High Cost'!$A:$A,'BIFUfE-petroleum-diesel'!$A19,'indusa - High Cost'!$B:$B,$B$28)*10^12</f>
        <v>0</v>
      </c>
      <c r="D19" s="16">
        <f>SUMIFS('indusa - High Cost'!L:L,'indusa - High Cost'!$A:$A,'BIFUfE-petroleum-diesel'!$A19,'indusa - High Cost'!$B:$B,$B$28)*10^12</f>
        <v>0</v>
      </c>
      <c r="E19" s="16">
        <f>SUMIFS('indusa - High Cost'!M:M,'indusa - High Cost'!$A:$A,'BIFUfE-petroleum-diesel'!$A19,'indusa - High Cost'!$B:$B,$B$28)*10^12</f>
        <v>0</v>
      </c>
      <c r="F19" s="16">
        <f>SUMIFS('indusa - High Cost'!N:N,'indusa - High Cost'!$A:$A,'BIFUfE-petroleum-diesel'!$A19,'indusa - High Cost'!$B:$B,$B$28)*10^12</f>
        <v>0</v>
      </c>
      <c r="G19" s="16">
        <f>SUMIFS('indusa - High Cost'!O:O,'indusa - High Cost'!$A:$A,'BIFUfE-petroleum-diesel'!$A19,'indusa - High Cost'!$B:$B,$B$28)*10^12</f>
        <v>0</v>
      </c>
      <c r="H19" s="16">
        <f>SUMIFS('indusa - High Cost'!P:P,'indusa - High Cost'!$A:$A,'BIFUfE-petroleum-diesel'!$A19,'indusa - High Cost'!$B:$B,$B$28)*10^12</f>
        <v>0</v>
      </c>
      <c r="I19" s="16">
        <f>SUMIFS('indusa - High Cost'!Q:Q,'indusa - High Cost'!$A:$A,'BIFUfE-petroleum-diesel'!$A19,'indusa - High Cost'!$B:$B,$B$28)*10^12</f>
        <v>0</v>
      </c>
      <c r="J19" s="16">
        <f>SUMIFS('indusa - High Cost'!R:R,'indusa - High Cost'!$A:$A,'BIFUfE-petroleum-diesel'!$A19,'indusa - High Cost'!$B:$B,$B$28)*10^12</f>
        <v>0</v>
      </c>
      <c r="K19" s="16">
        <f>SUMIFS('indusa - High Cost'!S:S,'indusa - High Cost'!$A:$A,'BIFUfE-petroleum-diesel'!$A19,'indusa - High Cost'!$B:$B,$B$28)*10^12</f>
        <v>0</v>
      </c>
      <c r="L19" s="16">
        <f>SUMIFS('indusa - High Cost'!T:T,'indusa - High Cost'!$A:$A,'BIFUfE-petroleum-diesel'!$A19,'indusa - High Cost'!$B:$B,$B$28)*10^12</f>
        <v>0</v>
      </c>
      <c r="M19" s="16">
        <f>SUMIFS('indusa - High Cost'!U:U,'indusa - High Cost'!$A:$A,'BIFUfE-petroleum-diesel'!$A19,'indusa - High Cost'!$B:$B,$B$28)*10^12</f>
        <v>0</v>
      </c>
      <c r="N19" s="16">
        <f>SUMIFS('indusa - High Cost'!V:V,'indusa - High Cost'!$A:$A,'BIFUfE-petroleum-diesel'!$A19,'indusa - High Cost'!$B:$B,$B$28)*10^12</f>
        <v>0</v>
      </c>
      <c r="O19" s="16">
        <f>SUMIFS('indusa - High Cost'!W:W,'indusa - High Cost'!$A:$A,'BIFUfE-petroleum-diesel'!$A19,'indusa - High Cost'!$B:$B,$B$28)*10^12</f>
        <v>0</v>
      </c>
      <c r="P19" s="16">
        <f>SUMIFS('indusa - High Cost'!X:X,'indusa - High Cost'!$A:$A,'BIFUfE-petroleum-diesel'!$A19,'indusa - High Cost'!$B:$B,$B$28)*10^12</f>
        <v>0</v>
      </c>
      <c r="Q19" s="16">
        <f>SUMIFS('indusa - High Cost'!Y:Y,'indusa - High Cost'!$A:$A,'BIFUfE-petroleum-diesel'!$A19,'indusa - High Cost'!$B:$B,$B$28)*10^12</f>
        <v>0</v>
      </c>
      <c r="R19" s="16">
        <f>SUMIFS('indusa - High Cost'!Z:Z,'indusa - High Cost'!$A:$A,'BIFUfE-petroleum-diesel'!$A19,'indusa - High Cost'!$B:$B,$B$28)*10^12</f>
        <v>0</v>
      </c>
      <c r="S19" s="16">
        <f>SUMIFS('indusa - High Cost'!AA:AA,'indusa - High Cost'!$A:$A,'BIFUfE-petroleum-diesel'!$A19,'indusa - High Cost'!$B:$B,$B$28)*10^12</f>
        <v>0</v>
      </c>
      <c r="T19" s="16">
        <f>SUMIFS('indusa - High Cost'!AB:AB,'indusa - High Cost'!$A:$A,'BIFUfE-petroleum-diesel'!$A19,'indusa - High Cost'!$B:$B,$B$28)*10^12</f>
        <v>0</v>
      </c>
      <c r="U19" s="16">
        <f>SUMIFS('indusa - High Cost'!AC:AC,'indusa - High Cost'!$A:$A,'BIFUfE-petroleum-diesel'!$A19,'indusa - High Cost'!$B:$B,$B$28)*10^12</f>
        <v>0</v>
      </c>
      <c r="V19" s="16">
        <f>SUMIFS('indusa - High Cost'!AD:AD,'indusa - High Cost'!$A:$A,'BIFUfE-petroleum-diesel'!$A19,'indusa - High Cost'!$B:$B,$B$28)*10^12</f>
        <v>0</v>
      </c>
      <c r="W19" s="16">
        <f>SUMIFS('indusa - High Cost'!AE:AE,'indusa - High Cost'!$A:$A,'BIFUfE-petroleum-diesel'!$A19,'indusa - High Cost'!$B:$B,$B$28)*10^12</f>
        <v>0</v>
      </c>
      <c r="X19" s="16">
        <f>SUMIFS('indusa - High Cost'!AF:AF,'indusa - High Cost'!$A:$A,'BIFUfE-petroleum-diesel'!$A19,'indusa - High Cost'!$B:$B,$B$28)*10^12</f>
        <v>0</v>
      </c>
      <c r="Y19" s="16">
        <f>SUMIFS('indusa - High Cost'!AG:AG,'indusa - High Cost'!$A:$A,'BIFUfE-petroleum-diesel'!$A19,'indusa - High Cost'!$B:$B,$B$28)*10^12</f>
        <v>0</v>
      </c>
      <c r="Z19" s="16">
        <f>SUMIFS('indusa - High Cost'!AH:AH,'indusa - High Cost'!$A:$A,'BIFUfE-petroleum-diesel'!$A19,'indusa - High Cost'!$B:$B,$B$28)*10^12</f>
        <v>0</v>
      </c>
      <c r="AA19" s="16">
        <f>SUMIFS('indusa - High Cost'!AI:AI,'indusa - High Cost'!$A:$A,'BIFUfE-petroleum-diesel'!$A19,'indusa - High Cost'!$B:$B,$B$28)*10^12</f>
        <v>0</v>
      </c>
      <c r="AB19" s="16">
        <f>SUMIFS('indusa - High Cost'!AJ:AJ,'indusa - High Cost'!$A:$A,'BIFUfE-petroleum-diesel'!$A19,'indusa - High Cost'!$B:$B,$B$28)*10^12</f>
        <v>0</v>
      </c>
    </row>
    <row r="20" spans="1:32" x14ac:dyDescent="0.25">
      <c r="A20" t="s">
        <v>109</v>
      </c>
      <c r="B20" s="16">
        <f>SUMIFS('indusa - High Cost'!J:J,'indusa - High Cost'!$A:$A,'BIFUfE-petroleum-diesel'!$A20,'indusa - High Cost'!$B:$B,$B$28)*10^12</f>
        <v>864000000000</v>
      </c>
      <c r="C20" s="16">
        <f>SUMIFS('indusa - High Cost'!K:K,'indusa - High Cost'!$A:$A,'BIFUfE-petroleum-diesel'!$A20,'indusa - High Cost'!$B:$B,$B$28)*10^12</f>
        <v>875000000000</v>
      </c>
      <c r="D20" s="16">
        <f>SUMIFS('indusa - High Cost'!L:L,'indusa - High Cost'!$A:$A,'BIFUfE-petroleum-diesel'!$A20,'indusa - High Cost'!$B:$B,$B$28)*10^12</f>
        <v>895000000000</v>
      </c>
      <c r="E20" s="16">
        <f>SUMIFS('indusa - High Cost'!M:M,'indusa - High Cost'!$A:$A,'BIFUfE-petroleum-diesel'!$A20,'indusa - High Cost'!$B:$B,$B$28)*10^12</f>
        <v>932000000000</v>
      </c>
      <c r="F20" s="16">
        <f>SUMIFS('indusa - High Cost'!N:N,'indusa - High Cost'!$A:$A,'BIFUfE-petroleum-diesel'!$A20,'indusa - High Cost'!$B:$B,$B$28)*10^12</f>
        <v>955000000000</v>
      </c>
      <c r="G20" s="16">
        <f>SUMIFS('indusa - High Cost'!O:O,'indusa - High Cost'!$A:$A,'BIFUfE-petroleum-diesel'!$A20,'indusa - High Cost'!$B:$B,$B$28)*10^12</f>
        <v>974000000000</v>
      </c>
      <c r="H20" s="16">
        <f>SUMIFS('indusa - High Cost'!P:P,'indusa - High Cost'!$A:$A,'BIFUfE-petroleum-diesel'!$A20,'indusa - High Cost'!$B:$B,$B$28)*10^12</f>
        <v>997000000000</v>
      </c>
      <c r="I20" s="16">
        <f>SUMIFS('indusa - High Cost'!Q:Q,'indusa - High Cost'!$A:$A,'BIFUfE-petroleum-diesel'!$A20,'indusa - High Cost'!$B:$B,$B$28)*10^12</f>
        <v>1014000000000</v>
      </c>
      <c r="J20" s="16">
        <f>SUMIFS('indusa - High Cost'!R:R,'indusa - High Cost'!$A:$A,'BIFUfE-petroleum-diesel'!$A20,'indusa - High Cost'!$B:$B,$B$28)*10^12</f>
        <v>1030000000000</v>
      </c>
      <c r="K20" s="16">
        <f>SUMIFS('indusa - High Cost'!S:S,'indusa - High Cost'!$A:$A,'BIFUfE-petroleum-diesel'!$A20,'indusa - High Cost'!$B:$B,$B$28)*10^12</f>
        <v>1036000000000</v>
      </c>
      <c r="L20" s="16">
        <f>SUMIFS('indusa - High Cost'!T:T,'indusa - High Cost'!$A:$A,'BIFUfE-petroleum-diesel'!$A20,'indusa - High Cost'!$B:$B,$B$28)*10^12</f>
        <v>1046999999999.9999</v>
      </c>
      <c r="M20" s="16">
        <f>SUMIFS('indusa - High Cost'!U:U,'indusa - High Cost'!$A:$A,'BIFUfE-petroleum-diesel'!$A20,'indusa - High Cost'!$B:$B,$B$28)*10^12</f>
        <v>1054999999999.9999</v>
      </c>
      <c r="N20" s="16">
        <f>SUMIFS('indusa - High Cost'!V:V,'indusa - High Cost'!$A:$A,'BIFUfE-petroleum-diesel'!$A20,'indusa - High Cost'!$B:$B,$B$28)*10^12</f>
        <v>1062000000000</v>
      </c>
      <c r="O20" s="16">
        <f>SUMIFS('indusa - High Cost'!W:W,'indusa - High Cost'!$A:$A,'BIFUfE-petroleum-diesel'!$A20,'indusa - High Cost'!$B:$B,$B$28)*10^12</f>
        <v>1070000000000.0001</v>
      </c>
      <c r="P20" s="16">
        <f>SUMIFS('indusa - High Cost'!X:X,'indusa - High Cost'!$A:$A,'BIFUfE-petroleum-diesel'!$A20,'indusa - High Cost'!$B:$B,$B$28)*10^12</f>
        <v>1072000000000.0001</v>
      </c>
      <c r="Q20" s="16">
        <f>SUMIFS('indusa - High Cost'!Y:Y,'indusa - High Cost'!$A:$A,'BIFUfE-petroleum-diesel'!$A20,'indusa - High Cost'!$B:$B,$B$28)*10^12</f>
        <v>1073000000000</v>
      </c>
      <c r="R20" s="16">
        <f>SUMIFS('indusa - High Cost'!Z:Z,'indusa - High Cost'!$A:$A,'BIFUfE-petroleum-diesel'!$A20,'indusa - High Cost'!$B:$B,$B$28)*10^12</f>
        <v>1076000000000.0001</v>
      </c>
      <c r="S20" s="16">
        <f>SUMIFS('indusa - High Cost'!AA:AA,'indusa - High Cost'!$A:$A,'BIFUfE-petroleum-diesel'!$A20,'indusa - High Cost'!$B:$B,$B$28)*10^12</f>
        <v>1077000000000</v>
      </c>
      <c r="T20" s="16">
        <f>SUMIFS('indusa - High Cost'!AB:AB,'indusa - High Cost'!$A:$A,'BIFUfE-petroleum-diesel'!$A20,'indusa - High Cost'!$B:$B,$B$28)*10^12</f>
        <v>1078000000000.0001</v>
      </c>
      <c r="U20" s="16">
        <f>SUMIFS('indusa - High Cost'!AC:AC,'indusa - High Cost'!$A:$A,'BIFUfE-petroleum-diesel'!$A20,'indusa - High Cost'!$B:$B,$B$28)*10^12</f>
        <v>1077000000000</v>
      </c>
      <c r="V20" s="16">
        <f>SUMIFS('indusa - High Cost'!AD:AD,'indusa - High Cost'!$A:$A,'BIFUfE-petroleum-diesel'!$A20,'indusa - High Cost'!$B:$B,$B$28)*10^12</f>
        <v>1076000000000.0001</v>
      </c>
      <c r="W20" s="16">
        <f>SUMIFS('indusa - High Cost'!AE:AE,'indusa - High Cost'!$A:$A,'BIFUfE-petroleum-diesel'!$A20,'indusa - High Cost'!$B:$B,$B$28)*10^12</f>
        <v>1074000000000.0001</v>
      </c>
      <c r="X20" s="16">
        <f>SUMIFS('indusa - High Cost'!AF:AF,'indusa - High Cost'!$A:$A,'BIFUfE-petroleum-diesel'!$A20,'indusa - High Cost'!$B:$B,$B$28)*10^12</f>
        <v>1074000000000.0001</v>
      </c>
      <c r="Y20" s="16">
        <f>SUMIFS('indusa - High Cost'!AG:AG,'indusa - High Cost'!$A:$A,'BIFUfE-petroleum-diesel'!$A20,'indusa - High Cost'!$B:$B,$B$28)*10^12</f>
        <v>1075000000000</v>
      </c>
      <c r="Z20" s="16">
        <f>SUMIFS('indusa - High Cost'!AH:AH,'indusa - High Cost'!$A:$A,'BIFUfE-petroleum-diesel'!$A20,'indusa - High Cost'!$B:$B,$B$28)*10^12</f>
        <v>1074000000000.0001</v>
      </c>
      <c r="AA20" s="16">
        <f>SUMIFS('indusa - High Cost'!AI:AI,'indusa - High Cost'!$A:$A,'BIFUfE-petroleum-diesel'!$A20,'indusa - High Cost'!$B:$B,$B$28)*10^12</f>
        <v>1074000000000.0001</v>
      </c>
      <c r="AB20" s="16">
        <f>SUMIFS('indusa - High Cost'!AJ:AJ,'indusa - High Cost'!$A:$A,'BIFUfE-petroleum-diesel'!$A20,'indusa - High Cost'!$B:$B,$B$28)*10^12</f>
        <v>1072000000000.0001</v>
      </c>
      <c r="AC20" s="16"/>
    </row>
    <row r="21" spans="1:32" x14ac:dyDescent="0.25">
      <c r="A21" t="s">
        <v>110</v>
      </c>
      <c r="B21" s="16">
        <f>SUMIFS('indusa - High Cost'!J:J,'indusa - High Cost'!$A:$A,'BIFUfE-petroleum-diesel'!$A21,'indusa - High Cost'!$B:$B,$B$28)*10^12*'Vehicles Split'!$C$6</f>
        <v>1431933252541.4683</v>
      </c>
      <c r="C21" s="16">
        <f>SUMIFS('indusa - High Cost'!K:K,'indusa - High Cost'!$A:$A,'BIFUfE-petroleum-diesel'!$A21,'indusa - High Cost'!$B:$B,$B$28)*10^12*'Vehicles Split'!$C$6</f>
        <v>1521388566643.1987</v>
      </c>
      <c r="D21" s="16">
        <f>SUMIFS('indusa - High Cost'!L:L,'indusa - High Cost'!$A:$A,'BIFUfE-petroleum-diesel'!$A21,'indusa - High Cost'!$B:$B,$B$28)*10^12*'Vehicles Split'!$C$6</f>
        <v>1624456645934.323</v>
      </c>
      <c r="E21" s="16">
        <f>SUMIFS('indusa - High Cost'!M:M,'indusa - High Cost'!$A:$A,'BIFUfE-petroleum-diesel'!$A21,'indusa - High Cost'!$B:$B,$B$28)*10^12*'Vehicles Split'!$C$6</f>
        <v>1661405580019.8206</v>
      </c>
      <c r="F21" s="16">
        <f>SUMIFS('indusa - High Cost'!N:N,'indusa - High Cost'!$A:$A,'BIFUfE-petroleum-diesel'!$A21,'indusa - High Cost'!$B:$B,$B$28)*10^12*'Vehicles Split'!$C$6</f>
        <v>1701595648674.2212</v>
      </c>
      <c r="G21" s="16">
        <f>SUMIFS('indusa - High Cost'!O:O,'indusa - High Cost'!$A:$A,'BIFUfE-petroleum-diesel'!$A21,'indusa - High Cost'!$B:$B,$B$28)*10^12*'Vehicles Split'!$C$6</f>
        <v>1738544582759.7185</v>
      </c>
      <c r="H21" s="16">
        <f>SUMIFS('indusa - High Cost'!P:P,'indusa - High Cost'!$A:$A,'BIFUfE-petroleum-diesel'!$A21,'indusa - High Cost'!$B:$B,$B$28)*10^12*'Vehicles Split'!$C$6</f>
        <v>1763825432397.1641</v>
      </c>
      <c r="I21" s="16">
        <f>SUMIFS('indusa - High Cost'!Q:Q,'indusa - High Cost'!$A:$A,'BIFUfE-petroleum-diesel'!$A21,'indusa - High Cost'!$B:$B,$B$28)*10^12*'Vehicles Split'!$C$6</f>
        <v>1771604155362.532</v>
      </c>
      <c r="J21" s="16">
        <f>SUMIFS('indusa - High Cost'!R:R,'indusa - High Cost'!$A:$A,'BIFUfE-petroleum-diesel'!$A21,'indusa - High Cost'!$B:$B,$B$28)*10^12*'Vehicles Split'!$C$6</f>
        <v>1789754508948.3904</v>
      </c>
      <c r="K21" s="16">
        <f>SUMIFS('indusa - High Cost'!S:S,'indusa - High Cost'!$A:$A,'BIFUfE-petroleum-diesel'!$A21,'indusa - High Cost'!$B:$B,$B$28)*10^12*'Vehicles Split'!$C$6</f>
        <v>1809849543275.5906</v>
      </c>
      <c r="L21" s="16">
        <f>SUMIFS('indusa - High Cost'!T:T,'indusa - High Cost'!$A:$A,'BIFUfE-petroleum-diesel'!$A21,'indusa - High Cost'!$B:$B,$B$28)*10^12*'Vehicles Split'!$C$6</f>
        <v>1850687838843.772</v>
      </c>
      <c r="M21" s="16">
        <f>SUMIFS('indusa - High Cost'!U:U,'indusa - High Cost'!$A:$A,'BIFUfE-petroleum-diesel'!$A21,'indusa - High Cost'!$B:$B,$B$28)*10^12*'Vehicles Split'!$C$6</f>
        <v>1876616915394.998</v>
      </c>
      <c r="N21" s="16">
        <f>SUMIFS('indusa - High Cost'!V:V,'indusa - High Cost'!$A:$A,'BIFUfE-petroleum-diesel'!$A21,'indusa - High Cost'!$B:$B,$B$28)*10^12*'Vehicles Split'!$C$6</f>
        <v>1892822588239.5146</v>
      </c>
      <c r="O21" s="16">
        <f>SUMIFS('indusa - High Cost'!W:W,'indusa - High Cost'!$A:$A,'BIFUfE-petroleum-diesel'!$A21,'indusa - High Cost'!$B:$B,$B$28)*10^12*'Vehicles Split'!$C$6</f>
        <v>1910324714911.5923</v>
      </c>
      <c r="P21" s="16">
        <f>SUMIFS('indusa - High Cost'!X:X,'indusa - High Cost'!$A:$A,'BIFUfE-petroleum-diesel'!$A21,'indusa - High Cost'!$B:$B,$B$28)*10^12*'Vehicles Split'!$C$6</f>
        <v>1931716203066.354</v>
      </c>
      <c r="Q21" s="16">
        <f>SUMIFS('indusa - High Cost'!Y:Y,'indusa - High Cost'!$A:$A,'BIFUfE-petroleum-diesel'!$A21,'indusa - High Cost'!$B:$B,$B$28)*10^12*'Vehicles Split'!$C$6</f>
        <v>1954404145048.6768</v>
      </c>
      <c r="R21" s="16">
        <f>SUMIFS('indusa - High Cost'!Z:Z,'indusa - High Cost'!$A:$A,'BIFUfE-petroleum-diesel'!$A21,'indusa - High Cost'!$B:$B,$B$28)*10^12*'Vehicles Split'!$C$6</f>
        <v>1976443860117.2192</v>
      </c>
      <c r="S21" s="16">
        <f>SUMIFS('indusa - High Cost'!AA:AA,'indusa - High Cost'!$A:$A,'BIFUfE-petroleum-diesel'!$A21,'indusa - High Cost'!$B:$B,$B$28)*10^12*'Vehicles Split'!$C$6</f>
        <v>1993945986789.2969</v>
      </c>
      <c r="T21" s="16">
        <f>SUMIFS('indusa - High Cost'!AB:AB,'indusa - High Cost'!$A:$A,'BIFUfE-petroleum-diesel'!$A21,'indusa - High Cost'!$B:$B,$B$28)*10^12*'Vehicles Split'!$C$6</f>
        <v>2012096340375.1553</v>
      </c>
      <c r="U21" s="16">
        <f>SUMIFS('indusa - High Cost'!AC:AC,'indusa - High Cost'!$A:$A,'BIFUfE-petroleum-diesel'!$A21,'indusa - High Cost'!$B:$B,$B$28)*10^12*'Vehicles Split'!$C$6</f>
        <v>2026357332478.3296</v>
      </c>
      <c r="V21" s="16">
        <f>SUMIFS('indusa - High Cost'!AD:AD,'indusa - High Cost'!$A:$A,'BIFUfE-petroleum-diesel'!$A21,'indusa - High Cost'!$B:$B,$B$28)*10^12*'Vehicles Split'!$C$6</f>
        <v>2041914778409.0654</v>
      </c>
      <c r="W21" s="16">
        <f>SUMIFS('indusa - High Cost'!AE:AE,'indusa - High Cost'!$A:$A,'BIFUfE-petroleum-diesel'!$A21,'indusa - High Cost'!$B:$B,$B$28)*10^12*'Vehicles Split'!$C$6</f>
        <v>2060065131994.9238</v>
      </c>
      <c r="X21" s="16">
        <f>SUMIFS('indusa - High Cost'!AF:AF,'indusa - High Cost'!$A:$A,'BIFUfE-petroleum-diesel'!$A21,'indusa - High Cost'!$B:$B,$B$28)*10^12*'Vehicles Split'!$C$6</f>
        <v>2076919031753.2207</v>
      </c>
      <c r="Y21" s="16">
        <f>SUMIFS('indusa - High Cost'!AG:AG,'indusa - High Cost'!$A:$A,'BIFUfE-petroleum-diesel'!$A21,'indusa - High Cost'!$B:$B,$B$28)*10^12*'Vehicles Split'!$C$6</f>
        <v>2093772931511.5178</v>
      </c>
      <c r="Z21" s="16">
        <f>SUMIFS('indusa - High Cost'!AH:AH,'indusa - High Cost'!$A:$A,'BIFUfE-petroleum-diesel'!$A21,'indusa - High Cost'!$B:$B,$B$28)*10^12*'Vehicles Split'!$C$6</f>
        <v>2109978604356.0342</v>
      </c>
      <c r="AA21" s="16">
        <f>SUMIFS('indusa - High Cost'!AI:AI,'indusa - High Cost'!$A:$A,'BIFUfE-petroleum-diesel'!$A21,'indusa - High Cost'!$B:$B,$B$28)*10^12*'Vehicles Split'!$C$6</f>
        <v>2124239596459.2087</v>
      </c>
      <c r="AB21" s="16">
        <f>SUMIFS('indusa - High Cost'!AJ:AJ,'indusa - High Cost'!$A:$A,'BIFUfE-petroleum-diesel'!$A21,'indusa - High Cost'!$B:$B,$B$28)*10^12*'Vehicles Split'!$C$6</f>
        <v>2131370092510.7959</v>
      </c>
    </row>
    <row r="22" spans="1:32" x14ac:dyDescent="0.25">
      <c r="A22" t="s">
        <v>111</v>
      </c>
      <c r="B22" s="16">
        <f>SUMIFS('indusa - High Cost'!J:J,'indusa - High Cost'!$A:$A,'BIFUfE-petroleum-diesel'!$A21,'indusa - High Cost'!$B:$B,$B$28)*10^12*'Vehicles Split'!$C$7</f>
        <v>777066747458.53162</v>
      </c>
      <c r="C22" s="16">
        <f>SUMIFS('indusa - High Cost'!K:K,'indusa - High Cost'!$A:$A,'BIFUfE-petroleum-diesel'!$A21,'indusa - High Cost'!$B:$B,$B$28)*10^12*'Vehicles Split'!$C$7</f>
        <v>825611433356.80115</v>
      </c>
      <c r="D22" s="16">
        <f>SUMIFS('indusa - High Cost'!L:L,'indusa - High Cost'!$A:$A,'BIFUfE-petroleum-diesel'!$A21,'indusa - High Cost'!$B:$B,$B$28)*10^12*'Vehicles Split'!$C$7</f>
        <v>881543354065.67688</v>
      </c>
      <c r="E22" s="16">
        <f>SUMIFS('indusa - High Cost'!M:M,'indusa - High Cost'!$A:$A,'BIFUfE-petroleum-diesel'!$A21,'indusa - High Cost'!$B:$B,$B$28)*10^12*'Vehicles Split'!$C$7</f>
        <v>901594419980.17957</v>
      </c>
      <c r="F22" s="16">
        <f>SUMIFS('indusa - High Cost'!N:N,'indusa - High Cost'!$A:$A,'BIFUfE-petroleum-diesel'!$A21,'indusa - High Cost'!$B:$B,$B$28)*10^12*'Vehicles Split'!$C$7</f>
        <v>923404351325.77893</v>
      </c>
      <c r="G22" s="16">
        <f>SUMIFS('indusa - High Cost'!O:O,'indusa - High Cost'!$A:$A,'BIFUfE-petroleum-diesel'!$A21,'indusa - High Cost'!$B:$B,$B$28)*10^12*'Vehicles Split'!$C$7</f>
        <v>943455417240.28149</v>
      </c>
      <c r="H22" s="16">
        <f>SUMIFS('indusa - High Cost'!P:P,'indusa - High Cost'!$A:$A,'BIFUfE-petroleum-diesel'!$A21,'indusa - High Cost'!$B:$B,$B$28)*10^12*'Vehicles Split'!$C$7</f>
        <v>957174567602.83594</v>
      </c>
      <c r="I22" s="16">
        <f>SUMIFS('indusa - High Cost'!Q:Q,'indusa - High Cost'!$A:$A,'BIFUfE-petroleum-diesel'!$A21,'indusa - High Cost'!$B:$B,$B$28)*10^12*'Vehicles Split'!$C$7</f>
        <v>961395844637.46802</v>
      </c>
      <c r="J22" s="16">
        <f>SUMIFS('indusa - High Cost'!R:R,'indusa - High Cost'!$A:$A,'BIFUfE-petroleum-diesel'!$A21,'indusa - High Cost'!$B:$B,$B$28)*10^12*'Vehicles Split'!$C$7</f>
        <v>971245491051.60974</v>
      </c>
      <c r="K22" s="16">
        <f>SUMIFS('indusa - High Cost'!S:S,'indusa - High Cost'!$A:$A,'BIFUfE-petroleum-diesel'!$A21,'indusa - High Cost'!$B:$B,$B$28)*10^12*'Vehicles Split'!$C$7</f>
        <v>982150456724.40942</v>
      </c>
      <c r="L22" s="16">
        <f>SUMIFS('indusa - High Cost'!T:T,'indusa - High Cost'!$A:$A,'BIFUfE-petroleum-diesel'!$A21,'indusa - High Cost'!$B:$B,$B$28)*10^12*'Vehicles Split'!$C$7</f>
        <v>1004312161156.228</v>
      </c>
      <c r="M22" s="16">
        <f>SUMIFS('indusa - High Cost'!U:U,'indusa - High Cost'!$A:$A,'BIFUfE-petroleum-diesel'!$A21,'indusa - High Cost'!$B:$B,$B$28)*10^12*'Vehicles Split'!$C$7</f>
        <v>1018383084605.0018</v>
      </c>
      <c r="N22" s="16">
        <f>SUMIFS('indusa - High Cost'!V:V,'indusa - High Cost'!$A:$A,'BIFUfE-petroleum-diesel'!$A21,'indusa - High Cost'!$B:$B,$B$28)*10^12*'Vehicles Split'!$C$7</f>
        <v>1027177411760.4855</v>
      </c>
      <c r="O22" s="16">
        <f>SUMIFS('indusa - High Cost'!W:W,'indusa - High Cost'!$A:$A,'BIFUfE-petroleum-diesel'!$A21,'indusa - High Cost'!$B:$B,$B$28)*10^12*'Vehicles Split'!$C$7</f>
        <v>1036675285088.4077</v>
      </c>
      <c r="P22" s="16">
        <f>SUMIFS('indusa - High Cost'!X:X,'indusa - High Cost'!$A:$A,'BIFUfE-petroleum-diesel'!$A21,'indusa - High Cost'!$B:$B,$B$28)*10^12*'Vehicles Split'!$C$7</f>
        <v>1048283796933.6461</v>
      </c>
      <c r="Q22" s="16">
        <f>SUMIFS('indusa - High Cost'!Y:Y,'indusa - High Cost'!$A:$A,'BIFUfE-petroleum-diesel'!$A21,'indusa - High Cost'!$B:$B,$B$28)*10^12*'Vehicles Split'!$C$7</f>
        <v>1060595854951.3231</v>
      </c>
      <c r="R22" s="16">
        <f>SUMIFS('indusa - High Cost'!Z:Z,'indusa - High Cost'!$A:$A,'BIFUfE-petroleum-diesel'!$A21,'indusa - High Cost'!$B:$B,$B$28)*10^12*'Vehicles Split'!$C$7</f>
        <v>1072556139882.7809</v>
      </c>
      <c r="S22" s="16">
        <f>SUMIFS('indusa - High Cost'!AA:AA,'indusa - High Cost'!$A:$A,'BIFUfE-petroleum-diesel'!$A21,'indusa - High Cost'!$B:$B,$B$28)*10^12*'Vehicles Split'!$C$7</f>
        <v>1082054013210.7031</v>
      </c>
      <c r="T22" s="16">
        <f>SUMIFS('indusa - High Cost'!AB:AB,'indusa - High Cost'!$A:$A,'BIFUfE-petroleum-diesel'!$A21,'indusa - High Cost'!$B:$B,$B$28)*10^12*'Vehicles Split'!$C$7</f>
        <v>1091903659624.8448</v>
      </c>
      <c r="U22" s="16">
        <f>SUMIFS('indusa - High Cost'!AC:AC,'indusa - High Cost'!$A:$A,'BIFUfE-petroleum-diesel'!$A21,'indusa - High Cost'!$B:$B,$B$28)*10^12*'Vehicles Split'!$C$7</f>
        <v>1099642667521.6704</v>
      </c>
      <c r="V22" s="16">
        <f>SUMIFS('indusa - High Cost'!AD:AD,'indusa - High Cost'!$A:$A,'BIFUfE-petroleum-diesel'!$A21,'indusa - High Cost'!$B:$B,$B$28)*10^12*'Vehicles Split'!$C$7</f>
        <v>1108085221590.9346</v>
      </c>
      <c r="W22" s="16">
        <f>SUMIFS('indusa - High Cost'!AE:AE,'indusa - High Cost'!$A:$A,'BIFUfE-petroleum-diesel'!$A21,'indusa - High Cost'!$B:$B,$B$28)*10^12*'Vehicles Split'!$C$7</f>
        <v>1117934868005.0762</v>
      </c>
      <c r="X22" s="16">
        <f>SUMIFS('indusa - High Cost'!AF:AF,'indusa - High Cost'!$A:$A,'BIFUfE-petroleum-diesel'!$A21,'indusa - High Cost'!$B:$B,$B$28)*10^12*'Vehicles Split'!$C$7</f>
        <v>1127080968246.7793</v>
      </c>
      <c r="Y22" s="16">
        <f>SUMIFS('indusa - High Cost'!AG:AG,'indusa - High Cost'!$A:$A,'BIFUfE-petroleum-diesel'!$A21,'indusa - High Cost'!$B:$B,$B$28)*10^12*'Vehicles Split'!$C$7</f>
        <v>1136227068488.4822</v>
      </c>
      <c r="Z22" s="16">
        <f>SUMIFS('indusa - High Cost'!AH:AH,'indusa - High Cost'!$A:$A,'BIFUfE-petroleum-diesel'!$A21,'indusa - High Cost'!$B:$B,$B$28)*10^12*'Vehicles Split'!$C$7</f>
        <v>1145021395643.9658</v>
      </c>
      <c r="AA22" s="16">
        <f>SUMIFS('indusa - High Cost'!AI:AI,'indusa - High Cost'!$A:$A,'BIFUfE-petroleum-diesel'!$A21,'indusa - High Cost'!$B:$B,$B$28)*10^12*'Vehicles Split'!$C$7</f>
        <v>1152760403540.7913</v>
      </c>
      <c r="AB22" s="16">
        <f>SUMIFS('indusa - High Cost'!AJ:AJ,'indusa - High Cost'!$A:$A,'BIFUfE-petroleum-diesel'!$A21,'indusa - High Cost'!$B:$B,$B$28)*10^12*'Vehicles Split'!$C$7</f>
        <v>1156629907489.2041</v>
      </c>
    </row>
    <row r="23" spans="1:32" x14ac:dyDescent="0.25">
      <c r="A23" t="s">
        <v>112</v>
      </c>
      <c r="B23" s="16">
        <f>SUMIFS('indusa - High Cost'!J:J,'indusa - High Cost'!$A:$A,'BIFUfE-petroleum-diesel'!$A23,'indusa - High Cost'!$B:$B,$B$28)*10^12*'Misc. Finished Goods Split'!$D13</f>
        <v>5425127204074.0439</v>
      </c>
      <c r="C23" s="16">
        <f>SUMIFS('indusa - High Cost'!K:K,'indusa - High Cost'!$A:$A,'BIFUfE-petroleum-diesel'!$A23,'indusa - High Cost'!$B:$B,$B$28)*10^12*'Misc. Finished Goods Split'!$D13</f>
        <v>5425841130538.5889</v>
      </c>
      <c r="D23" s="16">
        <f>SUMIFS('indusa - High Cost'!L:L,'indusa - High Cost'!$A:$A,'BIFUfE-petroleum-diesel'!$A23,'indusa - High Cost'!$B:$B,$B$28)*10^12*'Misc. Finished Goods Split'!$D13</f>
        <v>5475102056592.1621</v>
      </c>
      <c r="E23" s="16">
        <f>SUMIFS('indusa - High Cost'!M:M,'indusa - High Cost'!$A:$A,'BIFUfE-petroleum-diesel'!$A23,'indusa - High Cost'!$B:$B,$B$28)*10^12*'Misc. Finished Goods Split'!$D13</f>
        <v>5537927585472.083</v>
      </c>
      <c r="F23" s="16">
        <f>SUMIFS('indusa - High Cost'!N:N,'indusa - High Cost'!$A:$A,'BIFUfE-petroleum-diesel'!$A23,'indusa - High Cost'!$B:$B,$B$28)*10^12*'Misc. Finished Goods Split'!$D13</f>
        <v>5565770717589.3203</v>
      </c>
      <c r="G23" s="16">
        <f>SUMIFS('indusa - High Cost'!O:O,'indusa - High Cost'!$A:$A,'BIFUfE-petroleum-diesel'!$A23,'indusa - High Cost'!$B:$B,$B$28)*10^12*'Misc. Finished Goods Split'!$D13</f>
        <v>5580763173344.7559</v>
      </c>
      <c r="H23" s="16">
        <f>SUMIFS('indusa - High Cost'!P:P,'indusa - High Cost'!$A:$A,'BIFUfE-petroleum-diesel'!$A23,'indusa - High Cost'!$B:$B,$B$28)*10^12*'Misc. Finished Goods Split'!$D13</f>
        <v>5611462011320.1719</v>
      </c>
      <c r="I23" s="16">
        <f>SUMIFS('indusa - High Cost'!Q:Q,'indusa - High Cost'!$A:$A,'BIFUfE-petroleum-diesel'!$A23,'indusa - High Cost'!$B:$B,$B$28)*10^12*'Misc. Finished Goods Split'!$D13</f>
        <v>5625740540611.0625</v>
      </c>
      <c r="J23" s="16">
        <f>SUMIFS('indusa - High Cost'!R:R,'indusa - High Cost'!$A:$A,'BIFUfE-petroleum-diesel'!$A23,'indusa - High Cost'!$B:$B,$B$28)*10^12*'Misc. Finished Goods Split'!$D13</f>
        <v>5640732996366.498</v>
      </c>
      <c r="K23" s="16">
        <f>SUMIFS('indusa - High Cost'!S:S,'indusa - High Cost'!$A:$A,'BIFUfE-petroleum-diesel'!$A23,'indusa - High Cost'!$B:$B,$B$28)*10^12*'Misc. Finished Goods Split'!$D13</f>
        <v>5632879805256.5078</v>
      </c>
      <c r="L23" s="16">
        <f>SUMIFS('indusa - High Cost'!T:T,'indusa - High Cost'!$A:$A,'BIFUfE-petroleum-diesel'!$A23,'indusa - High Cost'!$B:$B,$B$28)*10^12*'Misc. Finished Goods Split'!$D13</f>
        <v>5634307658185.5977</v>
      </c>
      <c r="M23" s="16">
        <f>SUMIFS('indusa - High Cost'!U:U,'indusa - High Cost'!$A:$A,'BIFUfE-petroleum-diesel'!$A23,'indusa - High Cost'!$B:$B,$B$28)*10^12*'Misc. Finished Goods Split'!$D13</f>
        <v>5627882320004.6963</v>
      </c>
      <c r="N23" s="16">
        <f>SUMIFS('indusa - High Cost'!V:V,'indusa - High Cost'!$A:$A,'BIFUfE-petroleum-diesel'!$A23,'indusa - High Cost'!$B:$B,$B$28)*10^12*'Misc. Finished Goods Split'!$D13</f>
        <v>5624312687681.9736</v>
      </c>
      <c r="O23" s="16">
        <f>SUMIFS('indusa - High Cost'!W:W,'indusa - High Cost'!$A:$A,'BIFUfE-petroleum-diesel'!$A23,'indusa - High Cost'!$B:$B,$B$28)*10^12*'Misc. Finished Goods Split'!$D13</f>
        <v>5632879805256.5078</v>
      </c>
      <c r="P23" s="16">
        <f>SUMIFS('indusa - High Cost'!X:X,'indusa - High Cost'!$A:$A,'BIFUfE-petroleum-diesel'!$A23,'indusa - High Cost'!$B:$B,$B$28)*10^12*'Misc. Finished Goods Split'!$D13</f>
        <v>5627882320004.6963</v>
      </c>
      <c r="Q23" s="16">
        <f>SUMIFS('indusa - High Cost'!Y:Y,'indusa - High Cost'!$A:$A,'BIFUfE-petroleum-diesel'!$A23,'indusa - High Cost'!$B:$B,$B$28)*10^12*'Misc. Finished Goods Split'!$D13</f>
        <v>5627168393540.1514</v>
      </c>
      <c r="R23" s="16">
        <f>SUMIFS('indusa - High Cost'!Z:Z,'indusa - High Cost'!$A:$A,'BIFUfE-petroleum-diesel'!$A23,'indusa - High Cost'!$B:$B,$B$28)*10^12*'Misc. Finished Goods Split'!$D13</f>
        <v>5637163364043.7754</v>
      </c>
      <c r="S23" s="16">
        <f>SUMIFS('indusa - High Cost'!AA:AA,'indusa - High Cost'!$A:$A,'BIFUfE-petroleum-diesel'!$A23,'indusa - High Cost'!$B:$B,$B$28)*10^12*'Misc. Finished Goods Split'!$D13</f>
        <v>5641446922831.043</v>
      </c>
      <c r="T23" s="16">
        <f>SUMIFS('indusa - High Cost'!AB:AB,'indusa - High Cost'!$A:$A,'BIFUfE-petroleum-diesel'!$A23,'indusa - High Cost'!$B:$B,$B$28)*10^12*'Misc. Finished Goods Split'!$D13</f>
        <v>5642874775760.1318</v>
      </c>
      <c r="U23" s="16">
        <f>SUMIFS('indusa - High Cost'!AC:AC,'indusa - High Cost'!$A:$A,'BIFUfE-petroleum-diesel'!$A23,'indusa - High Cost'!$B:$B,$B$28)*10^12*'Misc. Finished Goods Split'!$D13</f>
        <v>5640732996366.498</v>
      </c>
      <c r="V23" s="16">
        <f>SUMIFS('indusa - High Cost'!AD:AD,'indusa - High Cost'!$A:$A,'BIFUfE-petroleum-diesel'!$A23,'indusa - High Cost'!$B:$B,$B$28)*10^12*'Misc. Finished Goods Split'!$D13</f>
        <v>5643588702224.6768</v>
      </c>
      <c r="W23" s="16">
        <f>SUMIFS('indusa - High Cost'!AE:AE,'indusa - High Cost'!$A:$A,'BIFUfE-petroleum-diesel'!$A23,'indusa - High Cost'!$B:$B,$B$28)*10^12*'Misc. Finished Goods Split'!$D13</f>
        <v>5635735511114.6865</v>
      </c>
      <c r="X23" s="16">
        <f>SUMIFS('indusa - High Cost'!AF:AF,'indusa - High Cost'!$A:$A,'BIFUfE-petroleum-diesel'!$A23,'indusa - High Cost'!$B:$B,$B$28)*10^12*'Misc. Finished Goods Split'!$D13</f>
        <v>5637163364043.7754</v>
      </c>
      <c r="Y23" s="16">
        <f>SUMIFS('indusa - High Cost'!AG:AG,'indusa - High Cost'!$A:$A,'BIFUfE-petroleum-diesel'!$A23,'indusa - High Cost'!$B:$B,$B$28)*10^12*'Misc. Finished Goods Split'!$D13</f>
        <v>5643588702224.6768</v>
      </c>
      <c r="Z23" s="16">
        <f>SUMIFS('indusa - High Cost'!AH:AH,'indusa - High Cost'!$A:$A,'BIFUfE-petroleum-diesel'!$A23,'indusa - High Cost'!$B:$B,$B$28)*10^12*'Misc. Finished Goods Split'!$D13</f>
        <v>5635735511114.6865</v>
      </c>
      <c r="AA23" s="16">
        <f>SUMIFS('indusa - High Cost'!AI:AI,'indusa - High Cost'!$A:$A,'BIFUfE-petroleum-diesel'!$A23,'indusa - High Cost'!$B:$B,$B$28)*10^12*'Misc. Finished Goods Split'!$D13</f>
        <v>5648586187476.4883</v>
      </c>
      <c r="AB23" s="16">
        <f>SUMIFS('indusa - High Cost'!AJ:AJ,'indusa - High Cost'!$A:$A,'BIFUfE-petroleum-diesel'!$A23,'indusa - High Cost'!$B:$B,$B$28)*10^12*'Misc. Finished Goods Split'!$D13</f>
        <v>5631451952327.4189</v>
      </c>
    </row>
    <row r="24" spans="1:32" x14ac:dyDescent="0.25">
      <c r="A24" t="s">
        <v>113</v>
      </c>
      <c r="B24" s="16">
        <f>SUMIFS('indusa - High Cost'!J:J,'indusa - High Cost'!$A:$A,'BIFUfE-petroleum-diesel'!$A24,'indusa - High Cost'!$B:$B,$B$28)*10^12</f>
        <v>0</v>
      </c>
      <c r="C24" s="16">
        <f>SUMIFS('indusa - High Cost'!K:K,'indusa - High Cost'!$A:$A,'BIFUfE-petroleum-diesel'!$A24,'indusa - High Cost'!$B:$B,$B$28)*10^12</f>
        <v>0</v>
      </c>
      <c r="D24" s="16">
        <f>SUMIFS('indusa - High Cost'!L:L,'indusa - High Cost'!$A:$A,'BIFUfE-petroleum-diesel'!$A24,'indusa - High Cost'!$B:$B,$B$28)*10^12</f>
        <v>0</v>
      </c>
      <c r="E24" s="16">
        <f>SUMIFS('indusa - High Cost'!M:M,'indusa - High Cost'!$A:$A,'BIFUfE-petroleum-diesel'!$A24,'indusa - High Cost'!$B:$B,$B$28)*10^12</f>
        <v>0</v>
      </c>
      <c r="F24" s="16">
        <f>SUMIFS('indusa - High Cost'!N:N,'indusa - High Cost'!$A:$A,'BIFUfE-petroleum-diesel'!$A24,'indusa - High Cost'!$B:$B,$B$28)*10^12</f>
        <v>0</v>
      </c>
      <c r="G24" s="16">
        <f>SUMIFS('indusa - High Cost'!O:O,'indusa - High Cost'!$A:$A,'BIFUfE-petroleum-diesel'!$A24,'indusa - High Cost'!$B:$B,$B$28)*10^12</f>
        <v>0</v>
      </c>
      <c r="H24" s="16">
        <f>SUMIFS('indusa - High Cost'!P:P,'indusa - High Cost'!$A:$A,'BIFUfE-petroleum-diesel'!$A24,'indusa - High Cost'!$B:$B,$B$28)*10^12</f>
        <v>0</v>
      </c>
      <c r="I24" s="16">
        <f>SUMIFS('indusa - High Cost'!Q:Q,'indusa - High Cost'!$A:$A,'BIFUfE-petroleum-diesel'!$A24,'indusa - High Cost'!$B:$B,$B$28)*10^12</f>
        <v>0</v>
      </c>
      <c r="J24" s="16">
        <f>SUMIFS('indusa - High Cost'!R:R,'indusa - High Cost'!$A:$A,'BIFUfE-petroleum-diesel'!$A24,'indusa - High Cost'!$B:$B,$B$28)*10^12</f>
        <v>0</v>
      </c>
      <c r="K24" s="16">
        <f>SUMIFS('indusa - High Cost'!S:S,'indusa - High Cost'!$A:$A,'BIFUfE-petroleum-diesel'!$A24,'indusa - High Cost'!$B:$B,$B$28)*10^12</f>
        <v>0</v>
      </c>
      <c r="L24" s="16">
        <f>SUMIFS('indusa - High Cost'!T:T,'indusa - High Cost'!$A:$A,'BIFUfE-petroleum-diesel'!$A24,'indusa - High Cost'!$B:$B,$B$28)*10^12</f>
        <v>0</v>
      </c>
      <c r="M24" s="16">
        <f>SUMIFS('indusa - High Cost'!U:U,'indusa - High Cost'!$A:$A,'BIFUfE-petroleum-diesel'!$A24,'indusa - High Cost'!$B:$B,$B$28)*10^12</f>
        <v>0</v>
      </c>
      <c r="N24" s="16">
        <f>SUMIFS('indusa - High Cost'!V:V,'indusa - High Cost'!$A:$A,'BIFUfE-petroleum-diesel'!$A24,'indusa - High Cost'!$B:$B,$B$28)*10^12</f>
        <v>0</v>
      </c>
      <c r="O24" s="16">
        <f>SUMIFS('indusa - High Cost'!W:W,'indusa - High Cost'!$A:$A,'BIFUfE-petroleum-diesel'!$A24,'indusa - High Cost'!$B:$B,$B$28)*10^12</f>
        <v>0</v>
      </c>
      <c r="P24" s="16">
        <f>SUMIFS('indusa - High Cost'!X:X,'indusa - High Cost'!$A:$A,'BIFUfE-petroleum-diesel'!$A24,'indusa - High Cost'!$B:$B,$B$28)*10^12</f>
        <v>0</v>
      </c>
      <c r="Q24" s="16">
        <f>SUMIFS('indusa - High Cost'!Y:Y,'indusa - High Cost'!$A:$A,'BIFUfE-petroleum-diesel'!$A24,'indusa - High Cost'!$B:$B,$B$28)*10^12</f>
        <v>0</v>
      </c>
      <c r="R24" s="16">
        <f>SUMIFS('indusa - High Cost'!Z:Z,'indusa - High Cost'!$A:$A,'BIFUfE-petroleum-diesel'!$A24,'indusa - High Cost'!$B:$B,$B$28)*10^12</f>
        <v>0</v>
      </c>
      <c r="S24" s="16">
        <f>SUMIFS('indusa - High Cost'!AA:AA,'indusa - High Cost'!$A:$A,'BIFUfE-petroleum-diesel'!$A24,'indusa - High Cost'!$B:$B,$B$28)*10^12</f>
        <v>0</v>
      </c>
      <c r="T24" s="16">
        <f>SUMIFS('indusa - High Cost'!AB:AB,'indusa - High Cost'!$A:$A,'BIFUfE-petroleum-diesel'!$A24,'indusa - High Cost'!$B:$B,$B$28)*10^12</f>
        <v>0</v>
      </c>
      <c r="U24" s="16">
        <f>SUMIFS('indusa - High Cost'!AC:AC,'indusa - High Cost'!$A:$A,'BIFUfE-petroleum-diesel'!$A24,'indusa - High Cost'!$B:$B,$B$28)*10^12</f>
        <v>0</v>
      </c>
      <c r="V24" s="16">
        <f>SUMIFS('indusa - High Cost'!AD:AD,'indusa - High Cost'!$A:$A,'BIFUfE-petroleum-diesel'!$A24,'indusa - High Cost'!$B:$B,$B$28)*10^12</f>
        <v>0</v>
      </c>
      <c r="W24" s="16">
        <f>SUMIFS('indusa - High Cost'!AE:AE,'indusa - High Cost'!$A:$A,'BIFUfE-petroleum-diesel'!$A24,'indusa - High Cost'!$B:$B,$B$28)*10^12</f>
        <v>0</v>
      </c>
      <c r="X24" s="16">
        <f>SUMIFS('indusa - High Cost'!AF:AF,'indusa - High Cost'!$A:$A,'BIFUfE-petroleum-diesel'!$A24,'indusa - High Cost'!$B:$B,$B$28)*10^12</f>
        <v>0</v>
      </c>
      <c r="Y24" s="16">
        <f>SUMIFS('indusa - High Cost'!AG:AG,'indusa - High Cost'!$A:$A,'BIFUfE-petroleum-diesel'!$A24,'indusa - High Cost'!$B:$B,$B$28)*10^12</f>
        <v>0</v>
      </c>
      <c r="Z24" s="16">
        <f>SUMIFS('indusa - High Cost'!AH:AH,'indusa - High Cost'!$A:$A,'BIFUfE-petroleum-diesel'!$A24,'indusa - High Cost'!$B:$B,$B$28)*10^12</f>
        <v>0</v>
      </c>
      <c r="AA24" s="16">
        <f>SUMIFS('indusa - High Cost'!AI:AI,'indusa - High Cost'!$A:$A,'BIFUfE-petroleum-diesel'!$A24,'indusa - High Cost'!$B:$B,$B$28)*10^12</f>
        <v>0</v>
      </c>
      <c r="AB24" s="16">
        <f>SUMIFS('indusa - High Cost'!AJ:AJ,'indusa - High Cost'!$A:$A,'BIFUfE-petroleum-diesel'!$A24,'indusa - High Cost'!$B:$B,$B$28)*10^12</f>
        <v>0</v>
      </c>
    </row>
    <row r="25" spans="1:32"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115</v>
      </c>
      <c r="B26" s="16">
        <f>SUMIFS('indusa - High Cost'!J:J,'indusa - High Cost'!$A:$A,'BIFUfE-petroleum-diesel'!$A26,'indusa - High Cost'!$B:$B,$B$28)*10^12</f>
        <v>541355000000000</v>
      </c>
      <c r="C26" s="16">
        <f>SUMIFS('indusa - High Cost'!K:K,'indusa - High Cost'!$A:$A,'BIFUfE-petroleum-diesel'!$A26,'indusa - High Cost'!$B:$B,$B$28)*10^12</f>
        <v>540331000000000</v>
      </c>
      <c r="D26" s="16">
        <f>SUMIFS('indusa - High Cost'!L:L,'indusa - High Cost'!$A:$A,'BIFUfE-petroleum-diesel'!$A26,'indusa - High Cost'!$B:$B,$B$28)*10^12</f>
        <v>545911000000000.06</v>
      </c>
      <c r="E26" s="16">
        <f>SUMIFS('indusa - High Cost'!M:M,'indusa - High Cost'!$A:$A,'BIFUfE-petroleum-diesel'!$A26,'indusa - High Cost'!$B:$B,$B$28)*10^12</f>
        <v>555368999999999.94</v>
      </c>
      <c r="F26" s="16">
        <f>SUMIFS('indusa - High Cost'!N:N,'indusa - High Cost'!$A:$A,'BIFUfE-petroleum-diesel'!$A26,'indusa - High Cost'!$B:$B,$B$28)*10^12</f>
        <v>568970000000000</v>
      </c>
      <c r="G26" s="16">
        <f>SUMIFS('indusa - High Cost'!O:O,'indusa - High Cost'!$A:$A,'BIFUfE-petroleum-diesel'!$A26,'indusa - High Cost'!$B:$B,$B$28)*10^12</f>
        <v>584459000000000</v>
      </c>
      <c r="H26" s="16">
        <f>SUMIFS('indusa - High Cost'!P:P,'indusa - High Cost'!$A:$A,'BIFUfE-petroleum-diesel'!$A26,'indusa - High Cost'!$B:$B,$B$28)*10^12</f>
        <v>595958000000000</v>
      </c>
      <c r="I26" s="16">
        <f>SUMIFS('indusa - High Cost'!Q:Q,'indusa - High Cost'!$A:$A,'BIFUfE-petroleum-diesel'!$A26,'indusa - High Cost'!$B:$B,$B$28)*10^12</f>
        <v>606092000000000</v>
      </c>
      <c r="J26" s="16">
        <f>SUMIFS('indusa - High Cost'!R:R,'indusa - High Cost'!$A:$A,'BIFUfE-petroleum-diesel'!$A26,'indusa - High Cost'!$B:$B,$B$28)*10^12</f>
        <v>613729000000000</v>
      </c>
      <c r="K26" s="16">
        <f>SUMIFS('indusa - High Cost'!S:S,'indusa - High Cost'!$A:$A,'BIFUfE-petroleum-diesel'!$A26,'indusa - High Cost'!$B:$B,$B$28)*10^12</f>
        <v>617085000000000</v>
      </c>
      <c r="L26" s="16">
        <f>SUMIFS('indusa - High Cost'!T:T,'indusa - High Cost'!$A:$A,'BIFUfE-petroleum-diesel'!$A26,'indusa - High Cost'!$B:$B,$B$28)*10^12</f>
        <v>617810999999999.88</v>
      </c>
      <c r="M26" s="16">
        <f>SUMIFS('indusa - High Cost'!U:U,'indusa - High Cost'!$A:$A,'BIFUfE-petroleum-diesel'!$A26,'indusa - High Cost'!$B:$B,$B$28)*10^12</f>
        <v>623182000000000</v>
      </c>
      <c r="N26" s="16">
        <f>SUMIFS('indusa - High Cost'!V:V,'indusa - High Cost'!$A:$A,'BIFUfE-petroleum-diesel'!$A26,'indusa - High Cost'!$B:$B,$B$28)*10^12</f>
        <v>630098000000000</v>
      </c>
      <c r="O26" s="16">
        <f>SUMIFS('indusa - High Cost'!W:W,'indusa - High Cost'!$A:$A,'BIFUfE-petroleum-diesel'!$A26,'indusa - High Cost'!$B:$B,$B$28)*10^12</f>
        <v>634146000000000</v>
      </c>
      <c r="P26" s="16">
        <f>SUMIFS('indusa - High Cost'!X:X,'indusa - High Cost'!$A:$A,'BIFUfE-petroleum-diesel'!$A26,'indusa - High Cost'!$B:$B,$B$28)*10^12</f>
        <v>638543000000000</v>
      </c>
      <c r="Q26" s="16">
        <f>SUMIFS('indusa - High Cost'!Y:Y,'indusa - High Cost'!$A:$A,'BIFUfE-petroleum-diesel'!$A26,'indusa - High Cost'!$B:$B,$B$28)*10^12</f>
        <v>642382000000000</v>
      </c>
      <c r="R26" s="16">
        <f>SUMIFS('indusa - High Cost'!Z:Z,'indusa - High Cost'!$A:$A,'BIFUfE-petroleum-diesel'!$A26,'indusa - High Cost'!$B:$B,$B$28)*10^12</f>
        <v>645075000000000</v>
      </c>
      <c r="S26" s="16">
        <f>SUMIFS('indusa - High Cost'!AA:AA,'indusa - High Cost'!$A:$A,'BIFUfE-petroleum-diesel'!$A26,'indusa - High Cost'!$B:$B,$B$28)*10^12</f>
        <v>646773000000000</v>
      </c>
      <c r="T26" s="16">
        <f>SUMIFS('indusa - High Cost'!AB:AB,'indusa - High Cost'!$A:$A,'BIFUfE-petroleum-diesel'!$A26,'indusa - High Cost'!$B:$B,$B$28)*10^12</f>
        <v>650060000000000</v>
      </c>
      <c r="U26" s="16">
        <f>SUMIFS('indusa - High Cost'!AC:AC,'indusa - High Cost'!$A:$A,'BIFUfE-petroleum-diesel'!$A26,'indusa - High Cost'!$B:$B,$B$28)*10^12</f>
        <v>652183000000000</v>
      </c>
      <c r="V26" s="16">
        <f>SUMIFS('indusa - High Cost'!AD:AD,'indusa - High Cost'!$A:$A,'BIFUfE-petroleum-diesel'!$A26,'indusa - High Cost'!$B:$B,$B$28)*10^12</f>
        <v>653988000000000</v>
      </c>
      <c r="W26" s="16">
        <f>SUMIFS('indusa - High Cost'!AE:AE,'indusa - High Cost'!$A:$A,'BIFUfE-petroleum-diesel'!$A26,'indusa - High Cost'!$B:$B,$B$28)*10^12</f>
        <v>658951000000000</v>
      </c>
      <c r="X26" s="16">
        <f>SUMIFS('indusa - High Cost'!AF:AF,'indusa - High Cost'!$A:$A,'BIFUfE-petroleum-diesel'!$A26,'indusa - High Cost'!$B:$B,$B$28)*10^12</f>
        <v>664506000000000</v>
      </c>
      <c r="Y26" s="16">
        <f>SUMIFS('indusa - High Cost'!AG:AG,'indusa - High Cost'!$A:$A,'BIFUfE-petroleum-diesel'!$A26,'indusa - High Cost'!$B:$B,$B$28)*10^12</f>
        <v>670988000000000</v>
      </c>
      <c r="Z26" s="16">
        <f>SUMIFS('indusa - High Cost'!AH:AH,'indusa - High Cost'!$A:$A,'BIFUfE-petroleum-diesel'!$A26,'indusa - High Cost'!$B:$B,$B$28)*10^12</f>
        <v>677905000000000</v>
      </c>
      <c r="AA26" s="16">
        <f>SUMIFS('indusa - High Cost'!AI:AI,'indusa - High Cost'!$A:$A,'BIFUfE-petroleum-diesel'!$A26,'indusa - High Cost'!$B:$B,$B$28)*10^12</f>
        <v>685272000000000</v>
      </c>
      <c r="AB26" s="16">
        <f>SUMIFS('indusa - High Cost'!AJ:AJ,'indusa - High Cost'!$A:$A,'BIFUfE-petroleum-diesel'!$A26,'indusa - High Cost'!$B:$B,$B$28)*10^12</f>
        <v>691528000000000</v>
      </c>
    </row>
    <row r="28" spans="1:32" x14ac:dyDescent="0.25">
      <c r="A28" t="s">
        <v>975</v>
      </c>
      <c r="B28" t="s">
        <v>765</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07"/>
      <c r="D30" s="107"/>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07"/>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07"/>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15"/>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B46" s="7"/>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B47" s="7"/>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22" priority="1">
      <formula>ISNUMBER(SEARCH("AEO", _xlfn.FORMULATEXT(B2)))</formula>
    </cfRule>
  </conditionalFormatting>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0D-B2D4-4176-B4F9-BFFAA7B94C9B}">
  <sheetPr>
    <tabColor theme="3" tint="-0.249977111117893"/>
  </sheetPr>
  <dimension ref="A1:AH151"/>
  <sheetViews>
    <sheetView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2"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2"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2"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2"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2"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2"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2"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2"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2"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2"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2" x14ac:dyDescent="0.25">
      <c r="A28" t="s">
        <v>975</v>
      </c>
      <c r="B28" t="s">
        <v>976</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DB3A7-8BFB-4442-B8DA-2FAF7C07DDA1}">
  <sheetPr>
    <tabColor theme="3" tint="-0.249977111117893"/>
  </sheetPr>
  <dimension ref="A1:AH151"/>
  <sheetViews>
    <sheetView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Cost'!$A:$A,'BIFUfE-crude-oil'!$A2,'indusa - High Cost'!$B:$B,$B$28)*10^12</f>
        <v>0</v>
      </c>
      <c r="C2" s="16">
        <f>SUMIFS('indusa - High Cost'!K:K,'indusa - High Cost'!$A:$A,'BIFUfE-crude-oil'!$A2,'indusa - High Cost'!$B:$B,$B$28)*10^12</f>
        <v>0</v>
      </c>
      <c r="D2" s="16">
        <f>SUMIFS('indusa - High Cost'!L:L,'indusa - High Cost'!$A:$A,'BIFUfE-crude-oil'!$A2,'indusa - High Cost'!$B:$B,$B$28)*10^12</f>
        <v>0</v>
      </c>
      <c r="E2" s="16">
        <f>SUMIFS('indusa - High Cost'!M:M,'indusa - High Cost'!$A:$A,'BIFUfE-crude-oil'!$A2,'indusa - High Cost'!$B:$B,$B$28)*10^12</f>
        <v>0</v>
      </c>
      <c r="F2" s="16">
        <f>SUMIFS('indusa - High Cost'!N:N,'indusa - High Cost'!$A:$A,'BIFUfE-crude-oil'!$A2,'indusa - High Cost'!$B:$B,$B$28)*10^12</f>
        <v>0</v>
      </c>
      <c r="G2" s="16">
        <f>SUMIFS('indusa - High Cost'!O:O,'indusa - High Cost'!$A:$A,'BIFUfE-crude-oil'!$A2,'indusa - High Cost'!$B:$B,$B$28)*10^12</f>
        <v>0</v>
      </c>
      <c r="H2" s="16">
        <f>SUMIFS('indusa - High Cost'!P:P,'indusa - High Cost'!$A:$A,'BIFUfE-crude-oil'!$A2,'indusa - High Cost'!$B:$B,$B$28)*10^12</f>
        <v>0</v>
      </c>
      <c r="I2" s="16">
        <f>SUMIFS('indusa - High Cost'!Q:Q,'indusa - High Cost'!$A:$A,'BIFUfE-crude-oil'!$A2,'indusa - High Cost'!$B:$B,$B$28)*10^12</f>
        <v>0</v>
      </c>
      <c r="J2" s="16">
        <f>SUMIFS('indusa - High Cost'!R:R,'indusa - High Cost'!$A:$A,'BIFUfE-crude-oil'!$A2,'indusa - High Cost'!$B:$B,$B$28)*10^12</f>
        <v>0</v>
      </c>
      <c r="K2" s="16">
        <f>SUMIFS('indusa - High Cost'!S:S,'indusa - High Cost'!$A:$A,'BIFUfE-crude-oil'!$A2,'indusa - High Cost'!$B:$B,$B$28)*10^12</f>
        <v>0</v>
      </c>
      <c r="L2" s="16">
        <f>SUMIFS('indusa - High Cost'!T:T,'indusa - High Cost'!$A:$A,'BIFUfE-crude-oil'!$A2,'indusa - High Cost'!$B:$B,$B$28)*10^12</f>
        <v>0</v>
      </c>
      <c r="M2" s="16">
        <f>SUMIFS('indusa - High Cost'!U:U,'indusa - High Cost'!$A:$A,'BIFUfE-crude-oil'!$A2,'indusa - High Cost'!$B:$B,$B$28)*10^12</f>
        <v>0</v>
      </c>
      <c r="N2" s="16">
        <f>SUMIFS('indusa - High Cost'!V:V,'indusa - High Cost'!$A:$A,'BIFUfE-crude-oil'!$A2,'indusa - High Cost'!$B:$B,$B$28)*10^12</f>
        <v>0</v>
      </c>
      <c r="O2" s="16">
        <f>SUMIFS('indusa - High Cost'!W:W,'indusa - High Cost'!$A:$A,'BIFUfE-crude-oil'!$A2,'indusa - High Cost'!$B:$B,$B$28)*10^12</f>
        <v>0</v>
      </c>
      <c r="P2" s="16">
        <f>SUMIFS('indusa - High Cost'!X:X,'indusa - High Cost'!$A:$A,'BIFUfE-crude-oil'!$A2,'indusa - High Cost'!$B:$B,$B$28)*10^12</f>
        <v>0</v>
      </c>
      <c r="Q2" s="16">
        <f>SUMIFS('indusa - High Cost'!Y:Y,'indusa - High Cost'!$A:$A,'BIFUfE-crude-oil'!$A2,'indusa - High Cost'!$B:$B,$B$28)*10^12</f>
        <v>0</v>
      </c>
      <c r="R2" s="16">
        <f>SUMIFS('indusa - High Cost'!Z:Z,'indusa - High Cost'!$A:$A,'BIFUfE-crude-oil'!$A2,'indusa - High Cost'!$B:$B,$B$28)*10^12</f>
        <v>0</v>
      </c>
      <c r="S2" s="16">
        <f>SUMIFS('indusa - High Cost'!AA:AA,'indusa - High Cost'!$A:$A,'BIFUfE-crude-oil'!$A2,'indusa - High Cost'!$B:$B,$B$28)*10^12</f>
        <v>0</v>
      </c>
      <c r="T2" s="16">
        <f>SUMIFS('indusa - High Cost'!AB:AB,'indusa - High Cost'!$A:$A,'BIFUfE-crude-oil'!$A2,'indusa - High Cost'!$B:$B,$B$28)*10^12</f>
        <v>0</v>
      </c>
      <c r="U2" s="16">
        <f>SUMIFS('indusa - High Cost'!AC:AC,'indusa - High Cost'!$A:$A,'BIFUfE-crude-oil'!$A2,'indusa - High Cost'!$B:$B,$B$28)*10^12</f>
        <v>0</v>
      </c>
      <c r="V2" s="16">
        <f>SUMIFS('indusa - High Cost'!AD:AD,'indusa - High Cost'!$A:$A,'BIFUfE-crude-oil'!$A2,'indusa - High Cost'!$B:$B,$B$28)*10^12</f>
        <v>0</v>
      </c>
      <c r="W2" s="16">
        <f>SUMIFS('indusa - High Cost'!AE:AE,'indusa - High Cost'!$A:$A,'BIFUfE-crude-oil'!$A2,'indusa - High Cost'!$B:$B,$B$28)*10^12</f>
        <v>0</v>
      </c>
      <c r="X2" s="16">
        <f>SUMIFS('indusa - High Cost'!AF:AF,'indusa - High Cost'!$A:$A,'BIFUfE-crude-oil'!$A2,'indusa - High Cost'!$B:$B,$B$28)*10^12</f>
        <v>0</v>
      </c>
      <c r="Y2" s="16">
        <f>SUMIFS('indusa - High Cost'!AG:AG,'indusa - High Cost'!$A:$A,'BIFUfE-crude-oil'!$A2,'indusa - High Cost'!$B:$B,$B$28)*10^12</f>
        <v>0</v>
      </c>
      <c r="Z2" s="16">
        <f>SUMIFS('indusa - High Cost'!AH:AH,'indusa - High Cost'!$A:$A,'BIFUfE-crude-oil'!$A2,'indusa - High Cost'!$B:$B,$B$28)*10^12</f>
        <v>0</v>
      </c>
      <c r="AA2" s="16">
        <f>SUMIFS('indusa - High Cost'!AI:AI,'indusa - High Cost'!$A:$A,'BIFUfE-crude-oil'!$A2,'indusa - High Cost'!$B:$B,$B$28)*10^12</f>
        <v>0</v>
      </c>
      <c r="AB2" s="16">
        <f>SUMIFS('indusa - High Cost'!AJ:AJ,'indusa - High Cost'!$A:$A,'BIFUfE-crude-oil'!$A2,'indusa - High Cost'!$B:$B,$B$28)*10^12</f>
        <v>0</v>
      </c>
      <c r="AC2" s="16"/>
    </row>
    <row r="3" spans="1:31" x14ac:dyDescent="0.25">
      <c r="A3" t="s">
        <v>92</v>
      </c>
      <c r="B3" s="16">
        <f>SUMIFS('indusa - High Cost'!J:J,'indusa - High Cost'!$A:$A,'BIFUfE-crude-oil'!$A3,'indusa - High Cost'!$B:$B,$B$28)*10^12</f>
        <v>0</v>
      </c>
      <c r="C3" s="16">
        <f>SUMIFS('indusa - High Cost'!K:K,'indusa - High Cost'!$A:$A,'BIFUfE-crude-oil'!$A3,'indusa - High Cost'!$B:$B,$B$28)*10^12</f>
        <v>0</v>
      </c>
      <c r="D3" s="16">
        <f>SUMIFS('indusa - High Cost'!L:L,'indusa - High Cost'!$A:$A,'BIFUfE-crude-oil'!$A3,'indusa - High Cost'!$B:$B,$B$28)*10^12</f>
        <v>0</v>
      </c>
      <c r="E3" s="16">
        <f>SUMIFS('indusa - High Cost'!M:M,'indusa - High Cost'!$A:$A,'BIFUfE-crude-oil'!$A3,'indusa - High Cost'!$B:$B,$B$28)*10^12</f>
        <v>0</v>
      </c>
      <c r="F3" s="16">
        <f>SUMIFS('indusa - High Cost'!N:N,'indusa - High Cost'!$A:$A,'BIFUfE-crude-oil'!$A3,'indusa - High Cost'!$B:$B,$B$28)*10^12</f>
        <v>0</v>
      </c>
      <c r="G3" s="16">
        <f>SUMIFS('indusa - High Cost'!O:O,'indusa - High Cost'!$A:$A,'BIFUfE-crude-oil'!$A3,'indusa - High Cost'!$B:$B,$B$28)*10^12</f>
        <v>0</v>
      </c>
      <c r="H3" s="16">
        <f>SUMIFS('indusa - High Cost'!P:P,'indusa - High Cost'!$A:$A,'BIFUfE-crude-oil'!$A3,'indusa - High Cost'!$B:$B,$B$28)*10^12</f>
        <v>0</v>
      </c>
      <c r="I3" s="16">
        <f>SUMIFS('indusa - High Cost'!Q:Q,'indusa - High Cost'!$A:$A,'BIFUfE-crude-oil'!$A3,'indusa - High Cost'!$B:$B,$B$28)*10^12</f>
        <v>0</v>
      </c>
      <c r="J3" s="16">
        <f>SUMIFS('indusa - High Cost'!R:R,'indusa - High Cost'!$A:$A,'BIFUfE-crude-oil'!$A3,'indusa - High Cost'!$B:$B,$B$28)*10^12</f>
        <v>0</v>
      </c>
      <c r="K3" s="16">
        <f>SUMIFS('indusa - High Cost'!S:S,'indusa - High Cost'!$A:$A,'BIFUfE-crude-oil'!$A3,'indusa - High Cost'!$B:$B,$B$28)*10^12</f>
        <v>0</v>
      </c>
      <c r="L3" s="16">
        <f>SUMIFS('indusa - High Cost'!T:T,'indusa - High Cost'!$A:$A,'BIFUfE-crude-oil'!$A3,'indusa - High Cost'!$B:$B,$B$28)*10^12</f>
        <v>0</v>
      </c>
      <c r="M3" s="16">
        <f>SUMIFS('indusa - High Cost'!U:U,'indusa - High Cost'!$A:$A,'BIFUfE-crude-oil'!$A3,'indusa - High Cost'!$B:$B,$B$28)*10^12</f>
        <v>0</v>
      </c>
      <c r="N3" s="16">
        <f>SUMIFS('indusa - High Cost'!V:V,'indusa - High Cost'!$A:$A,'BIFUfE-crude-oil'!$A3,'indusa - High Cost'!$B:$B,$B$28)*10^12</f>
        <v>0</v>
      </c>
      <c r="O3" s="16">
        <f>SUMIFS('indusa - High Cost'!W:W,'indusa - High Cost'!$A:$A,'BIFUfE-crude-oil'!$A3,'indusa - High Cost'!$B:$B,$B$28)*10^12</f>
        <v>0</v>
      </c>
      <c r="P3" s="16">
        <f>SUMIFS('indusa - High Cost'!X:X,'indusa - High Cost'!$A:$A,'BIFUfE-crude-oil'!$A3,'indusa - High Cost'!$B:$B,$B$28)*10^12</f>
        <v>0</v>
      </c>
      <c r="Q3" s="16">
        <f>SUMIFS('indusa - High Cost'!Y:Y,'indusa - High Cost'!$A:$A,'BIFUfE-crude-oil'!$A3,'indusa - High Cost'!$B:$B,$B$28)*10^12</f>
        <v>0</v>
      </c>
      <c r="R3" s="16">
        <f>SUMIFS('indusa - High Cost'!Z:Z,'indusa - High Cost'!$A:$A,'BIFUfE-crude-oil'!$A3,'indusa - High Cost'!$B:$B,$B$28)*10^12</f>
        <v>0</v>
      </c>
      <c r="S3" s="16">
        <f>SUMIFS('indusa - High Cost'!AA:AA,'indusa - High Cost'!$A:$A,'BIFUfE-crude-oil'!$A3,'indusa - High Cost'!$B:$B,$B$28)*10^12</f>
        <v>0</v>
      </c>
      <c r="T3" s="16">
        <f>SUMIFS('indusa - High Cost'!AB:AB,'indusa - High Cost'!$A:$A,'BIFUfE-crude-oil'!$A3,'indusa - High Cost'!$B:$B,$B$28)*10^12</f>
        <v>0</v>
      </c>
      <c r="U3" s="16">
        <f>SUMIFS('indusa - High Cost'!AC:AC,'indusa - High Cost'!$A:$A,'BIFUfE-crude-oil'!$A3,'indusa - High Cost'!$B:$B,$B$28)*10^12</f>
        <v>0</v>
      </c>
      <c r="V3" s="16">
        <f>SUMIFS('indusa - High Cost'!AD:AD,'indusa - High Cost'!$A:$A,'BIFUfE-crude-oil'!$A3,'indusa - High Cost'!$B:$B,$B$28)*10^12</f>
        <v>0</v>
      </c>
      <c r="W3" s="16">
        <f>SUMIFS('indusa - High Cost'!AE:AE,'indusa - High Cost'!$A:$A,'BIFUfE-crude-oil'!$A3,'indusa - High Cost'!$B:$B,$B$28)*10^12</f>
        <v>0</v>
      </c>
      <c r="X3" s="16">
        <f>SUMIFS('indusa - High Cost'!AF:AF,'indusa - High Cost'!$A:$A,'BIFUfE-crude-oil'!$A3,'indusa - High Cost'!$B:$B,$B$28)*10^12</f>
        <v>0</v>
      </c>
      <c r="Y3" s="16">
        <f>SUMIFS('indusa - High Cost'!AG:AG,'indusa - High Cost'!$A:$A,'BIFUfE-crude-oil'!$A3,'indusa - High Cost'!$B:$B,$B$28)*10^12</f>
        <v>0</v>
      </c>
      <c r="Z3" s="16">
        <f>SUMIFS('indusa - High Cost'!AH:AH,'indusa - High Cost'!$A:$A,'BIFUfE-crude-oil'!$A3,'indusa - High Cost'!$B:$B,$B$28)*10^12</f>
        <v>0</v>
      </c>
      <c r="AA3" s="16">
        <f>SUMIFS('indusa - High Cost'!AI:AI,'indusa - High Cost'!$A:$A,'BIFUfE-crude-oil'!$A3,'indusa - High Cost'!$B:$B,$B$28)*10^12</f>
        <v>0</v>
      </c>
      <c r="AB3" s="16">
        <f>SUMIFS('indusa - High Cost'!AJ:AJ,'indusa - High Cost'!$A:$A,'BIFUfE-crude-oil'!$A3,'indusa - High Cost'!$B:$B,$B$28)*10^12</f>
        <v>0</v>
      </c>
    </row>
    <row r="4" spans="1:31" x14ac:dyDescent="0.25">
      <c r="A4" t="s">
        <v>93</v>
      </c>
      <c r="B4" s="16">
        <f>SUMIFS('indusa - High Cost'!J:J,'indusa - High Cost'!$A:$A,'BIFUfE-crude-oil'!$A4,'indusa - High Cost'!$B:$B,$B$28)*10^12</f>
        <v>0</v>
      </c>
      <c r="C4" s="16">
        <f>SUMIFS('indusa - High Cost'!K:K,'indusa - High Cost'!$A:$A,'BIFUfE-crude-oil'!$A4,'indusa - High Cost'!$B:$B,$B$28)*10^12</f>
        <v>0</v>
      </c>
      <c r="D4" s="16">
        <f>SUMIFS('indusa - High Cost'!L:L,'indusa - High Cost'!$A:$A,'BIFUfE-crude-oil'!$A4,'indusa - High Cost'!$B:$B,$B$28)*10^12</f>
        <v>0</v>
      </c>
      <c r="E4" s="16">
        <f>SUMIFS('indusa - High Cost'!M:M,'indusa - High Cost'!$A:$A,'BIFUfE-crude-oil'!$A4,'indusa - High Cost'!$B:$B,$B$28)*10^12</f>
        <v>0</v>
      </c>
      <c r="F4" s="16">
        <f>SUMIFS('indusa - High Cost'!N:N,'indusa - High Cost'!$A:$A,'BIFUfE-crude-oil'!$A4,'indusa - High Cost'!$B:$B,$B$28)*10^12</f>
        <v>0</v>
      </c>
      <c r="G4" s="16">
        <f>SUMIFS('indusa - High Cost'!O:O,'indusa - High Cost'!$A:$A,'BIFUfE-crude-oil'!$A4,'indusa - High Cost'!$B:$B,$B$28)*10^12</f>
        <v>0</v>
      </c>
      <c r="H4" s="16">
        <f>SUMIFS('indusa - High Cost'!P:P,'indusa - High Cost'!$A:$A,'BIFUfE-crude-oil'!$A4,'indusa - High Cost'!$B:$B,$B$28)*10^12</f>
        <v>0</v>
      </c>
      <c r="I4" s="16">
        <f>SUMIFS('indusa - High Cost'!Q:Q,'indusa - High Cost'!$A:$A,'BIFUfE-crude-oil'!$A4,'indusa - High Cost'!$B:$B,$B$28)*10^12</f>
        <v>0</v>
      </c>
      <c r="J4" s="16">
        <f>SUMIFS('indusa - High Cost'!R:R,'indusa - High Cost'!$A:$A,'BIFUfE-crude-oil'!$A4,'indusa - High Cost'!$B:$B,$B$28)*10^12</f>
        <v>0</v>
      </c>
      <c r="K4" s="16">
        <f>SUMIFS('indusa - High Cost'!S:S,'indusa - High Cost'!$A:$A,'BIFUfE-crude-oil'!$A4,'indusa - High Cost'!$B:$B,$B$28)*10^12</f>
        <v>0</v>
      </c>
      <c r="L4" s="16">
        <f>SUMIFS('indusa - High Cost'!T:T,'indusa - High Cost'!$A:$A,'BIFUfE-crude-oil'!$A4,'indusa - High Cost'!$B:$B,$B$28)*10^12</f>
        <v>0</v>
      </c>
      <c r="M4" s="16">
        <f>SUMIFS('indusa - High Cost'!U:U,'indusa - High Cost'!$A:$A,'BIFUfE-crude-oil'!$A4,'indusa - High Cost'!$B:$B,$B$28)*10^12</f>
        <v>0</v>
      </c>
      <c r="N4" s="16">
        <f>SUMIFS('indusa - High Cost'!V:V,'indusa - High Cost'!$A:$A,'BIFUfE-crude-oil'!$A4,'indusa - High Cost'!$B:$B,$B$28)*10^12</f>
        <v>0</v>
      </c>
      <c r="O4" s="16">
        <f>SUMIFS('indusa - High Cost'!W:W,'indusa - High Cost'!$A:$A,'BIFUfE-crude-oil'!$A4,'indusa - High Cost'!$B:$B,$B$28)*10^12</f>
        <v>0</v>
      </c>
      <c r="P4" s="16">
        <f>SUMIFS('indusa - High Cost'!X:X,'indusa - High Cost'!$A:$A,'BIFUfE-crude-oil'!$A4,'indusa - High Cost'!$B:$B,$B$28)*10^12</f>
        <v>0</v>
      </c>
      <c r="Q4" s="16">
        <f>SUMIFS('indusa - High Cost'!Y:Y,'indusa - High Cost'!$A:$A,'BIFUfE-crude-oil'!$A4,'indusa - High Cost'!$B:$B,$B$28)*10^12</f>
        <v>0</v>
      </c>
      <c r="R4" s="16">
        <f>SUMIFS('indusa - High Cost'!Z:Z,'indusa - High Cost'!$A:$A,'BIFUfE-crude-oil'!$A4,'indusa - High Cost'!$B:$B,$B$28)*10^12</f>
        <v>0</v>
      </c>
      <c r="S4" s="16">
        <f>SUMIFS('indusa - High Cost'!AA:AA,'indusa - High Cost'!$A:$A,'BIFUfE-crude-oil'!$A4,'indusa - High Cost'!$B:$B,$B$28)*10^12</f>
        <v>0</v>
      </c>
      <c r="T4" s="16">
        <f>SUMIFS('indusa - High Cost'!AB:AB,'indusa - High Cost'!$A:$A,'BIFUfE-crude-oil'!$A4,'indusa - High Cost'!$B:$B,$B$28)*10^12</f>
        <v>0</v>
      </c>
      <c r="U4" s="16">
        <f>SUMIFS('indusa - High Cost'!AC:AC,'indusa - High Cost'!$A:$A,'BIFUfE-crude-oil'!$A4,'indusa - High Cost'!$B:$B,$B$28)*10^12</f>
        <v>0</v>
      </c>
      <c r="V4" s="16">
        <f>SUMIFS('indusa - High Cost'!AD:AD,'indusa - High Cost'!$A:$A,'BIFUfE-crude-oil'!$A4,'indusa - High Cost'!$B:$B,$B$28)*10^12</f>
        <v>0</v>
      </c>
      <c r="W4" s="16">
        <f>SUMIFS('indusa - High Cost'!AE:AE,'indusa - High Cost'!$A:$A,'BIFUfE-crude-oil'!$A4,'indusa - High Cost'!$B:$B,$B$28)*10^12</f>
        <v>0</v>
      </c>
      <c r="X4" s="16">
        <f>SUMIFS('indusa - High Cost'!AF:AF,'indusa - High Cost'!$A:$A,'BIFUfE-crude-oil'!$A4,'indusa - High Cost'!$B:$B,$B$28)*10^12</f>
        <v>0</v>
      </c>
      <c r="Y4" s="16">
        <f>SUMIFS('indusa - High Cost'!AG:AG,'indusa - High Cost'!$A:$A,'BIFUfE-crude-oil'!$A4,'indusa - High Cost'!$B:$B,$B$28)*10^12</f>
        <v>0</v>
      </c>
      <c r="Z4" s="16">
        <f>SUMIFS('indusa - High Cost'!AH:AH,'indusa - High Cost'!$A:$A,'BIFUfE-crude-oil'!$A4,'indusa - High Cost'!$B:$B,$B$28)*10^12</f>
        <v>0</v>
      </c>
      <c r="AA4" s="16">
        <f>SUMIFS('indusa - High Cost'!AI:AI,'indusa - High Cost'!$A:$A,'BIFUfE-crude-oil'!$A4,'indusa - High Cost'!$B:$B,$B$28)*10^12</f>
        <v>0</v>
      </c>
      <c r="AB4" s="16">
        <f>SUMIFS('indusa - High Cost'!AJ:AJ,'indusa - High Cost'!$A:$A,'BIFUfE-crude-oil'!$A4,'indusa - High Cost'!$B:$B,$B$28)*10^12</f>
        <v>0</v>
      </c>
    </row>
    <row r="5" spans="1:31" x14ac:dyDescent="0.25">
      <c r="A5" t="s">
        <v>94</v>
      </c>
      <c r="B5" s="16">
        <f>SUMIFS('indusa - High Cost'!J:J,'indusa - High Cost'!$A:$A,'BIFUfE-crude-oil'!$A5,'indusa - High Cost'!$B:$B,$B$28)*10^12</f>
        <v>0</v>
      </c>
      <c r="C5" s="16">
        <f>SUMIFS('indusa - High Cost'!K:K,'indusa - High Cost'!$A:$A,'BIFUfE-crude-oil'!$A5,'indusa - High Cost'!$B:$B,$B$28)*10^12</f>
        <v>0</v>
      </c>
      <c r="D5" s="16">
        <f>SUMIFS('indusa - High Cost'!L:L,'indusa - High Cost'!$A:$A,'BIFUfE-crude-oil'!$A5,'indusa - High Cost'!$B:$B,$B$28)*10^12</f>
        <v>0</v>
      </c>
      <c r="E5" s="16">
        <f>SUMIFS('indusa - High Cost'!M:M,'indusa - High Cost'!$A:$A,'BIFUfE-crude-oil'!$A5,'indusa - High Cost'!$B:$B,$B$28)*10^12</f>
        <v>0</v>
      </c>
      <c r="F5" s="16">
        <f>SUMIFS('indusa - High Cost'!N:N,'indusa - High Cost'!$A:$A,'BIFUfE-crude-oil'!$A5,'indusa - High Cost'!$B:$B,$B$28)*10^12</f>
        <v>0</v>
      </c>
      <c r="G5" s="16">
        <f>SUMIFS('indusa - High Cost'!O:O,'indusa - High Cost'!$A:$A,'BIFUfE-crude-oil'!$A5,'indusa - High Cost'!$B:$B,$B$28)*10^12</f>
        <v>0</v>
      </c>
      <c r="H5" s="16">
        <f>SUMIFS('indusa - High Cost'!P:P,'indusa - High Cost'!$A:$A,'BIFUfE-crude-oil'!$A5,'indusa - High Cost'!$B:$B,$B$28)*10^12</f>
        <v>0</v>
      </c>
      <c r="I5" s="16">
        <f>SUMIFS('indusa - High Cost'!Q:Q,'indusa - High Cost'!$A:$A,'BIFUfE-crude-oil'!$A5,'indusa - High Cost'!$B:$B,$B$28)*10^12</f>
        <v>0</v>
      </c>
      <c r="J5" s="16">
        <f>SUMIFS('indusa - High Cost'!R:R,'indusa - High Cost'!$A:$A,'BIFUfE-crude-oil'!$A5,'indusa - High Cost'!$B:$B,$B$28)*10^12</f>
        <v>0</v>
      </c>
      <c r="K5" s="16">
        <f>SUMIFS('indusa - High Cost'!S:S,'indusa - High Cost'!$A:$A,'BIFUfE-crude-oil'!$A5,'indusa - High Cost'!$B:$B,$B$28)*10^12</f>
        <v>0</v>
      </c>
      <c r="L5" s="16">
        <f>SUMIFS('indusa - High Cost'!T:T,'indusa - High Cost'!$A:$A,'BIFUfE-crude-oil'!$A5,'indusa - High Cost'!$B:$B,$B$28)*10^12</f>
        <v>0</v>
      </c>
      <c r="M5" s="16">
        <f>SUMIFS('indusa - High Cost'!U:U,'indusa - High Cost'!$A:$A,'BIFUfE-crude-oil'!$A5,'indusa - High Cost'!$B:$B,$B$28)*10^12</f>
        <v>0</v>
      </c>
      <c r="N5" s="16">
        <f>SUMIFS('indusa - High Cost'!V:V,'indusa - High Cost'!$A:$A,'BIFUfE-crude-oil'!$A5,'indusa - High Cost'!$B:$B,$B$28)*10^12</f>
        <v>0</v>
      </c>
      <c r="O5" s="16">
        <f>SUMIFS('indusa - High Cost'!W:W,'indusa - High Cost'!$A:$A,'BIFUfE-crude-oil'!$A5,'indusa - High Cost'!$B:$B,$B$28)*10^12</f>
        <v>0</v>
      </c>
      <c r="P5" s="16">
        <f>SUMIFS('indusa - High Cost'!X:X,'indusa - High Cost'!$A:$A,'BIFUfE-crude-oil'!$A5,'indusa - High Cost'!$B:$B,$B$28)*10^12</f>
        <v>0</v>
      </c>
      <c r="Q5" s="16">
        <f>SUMIFS('indusa - High Cost'!Y:Y,'indusa - High Cost'!$A:$A,'BIFUfE-crude-oil'!$A5,'indusa - High Cost'!$B:$B,$B$28)*10^12</f>
        <v>0</v>
      </c>
      <c r="R5" s="16">
        <f>SUMIFS('indusa - High Cost'!Z:Z,'indusa - High Cost'!$A:$A,'BIFUfE-crude-oil'!$A5,'indusa - High Cost'!$B:$B,$B$28)*10^12</f>
        <v>0</v>
      </c>
      <c r="S5" s="16">
        <f>SUMIFS('indusa - High Cost'!AA:AA,'indusa - High Cost'!$A:$A,'BIFUfE-crude-oil'!$A5,'indusa - High Cost'!$B:$B,$B$28)*10^12</f>
        <v>0</v>
      </c>
      <c r="T5" s="16">
        <f>SUMIFS('indusa - High Cost'!AB:AB,'indusa - High Cost'!$A:$A,'BIFUfE-crude-oil'!$A5,'indusa - High Cost'!$B:$B,$B$28)*10^12</f>
        <v>0</v>
      </c>
      <c r="U5" s="16">
        <f>SUMIFS('indusa - High Cost'!AC:AC,'indusa - High Cost'!$A:$A,'BIFUfE-crude-oil'!$A5,'indusa - High Cost'!$B:$B,$B$28)*10^12</f>
        <v>0</v>
      </c>
      <c r="V5" s="16">
        <f>SUMIFS('indusa - High Cost'!AD:AD,'indusa - High Cost'!$A:$A,'BIFUfE-crude-oil'!$A5,'indusa - High Cost'!$B:$B,$B$28)*10^12</f>
        <v>0</v>
      </c>
      <c r="W5" s="16">
        <f>SUMIFS('indusa - High Cost'!AE:AE,'indusa - High Cost'!$A:$A,'BIFUfE-crude-oil'!$A5,'indusa - High Cost'!$B:$B,$B$28)*10^12</f>
        <v>0</v>
      </c>
      <c r="X5" s="16">
        <f>SUMIFS('indusa - High Cost'!AF:AF,'indusa - High Cost'!$A:$A,'BIFUfE-crude-oil'!$A5,'indusa - High Cost'!$B:$B,$B$28)*10^12</f>
        <v>0</v>
      </c>
      <c r="Y5" s="16">
        <f>SUMIFS('indusa - High Cost'!AG:AG,'indusa - High Cost'!$A:$A,'BIFUfE-crude-oil'!$A5,'indusa - High Cost'!$B:$B,$B$28)*10^12</f>
        <v>0</v>
      </c>
      <c r="Z5" s="16">
        <f>SUMIFS('indusa - High Cost'!AH:AH,'indusa - High Cost'!$A:$A,'BIFUfE-crude-oil'!$A5,'indusa - High Cost'!$B:$B,$B$28)*10^12</f>
        <v>0</v>
      </c>
      <c r="AA5" s="16">
        <f>SUMIFS('indusa - High Cost'!AI:AI,'indusa - High Cost'!$A:$A,'BIFUfE-crude-oil'!$A5,'indusa - High Cost'!$B:$B,$B$28)*10^12</f>
        <v>0</v>
      </c>
      <c r="AB5" s="16">
        <f>SUMIFS('indusa - High Cost'!AJ:AJ,'indusa - High Cost'!$A:$A,'BIFUfE-crude-oil'!$A5,'indusa - High Cost'!$B:$B,$B$28)*10^12</f>
        <v>0</v>
      </c>
    </row>
    <row r="6" spans="1:31" x14ac:dyDescent="0.25">
      <c r="A6" t="s">
        <v>95</v>
      </c>
      <c r="B6" s="16">
        <f>SUMIFS('indusa - High Cost'!J:J,'indusa - High Cost'!$A:$A,'BIFUfE-crude-oil'!$A6,'indusa - High Cost'!$B:$B,$B$28)*10^12+SUMIFS('indusa - High Cost'!J:J,'indusa - High Cost'!$A:$A,$A$23,'indusa - High Cost'!$B:$B,$B$28)*10^12*'Misc. Finished Goods Split'!$C10</f>
        <v>0</v>
      </c>
      <c r="C6" s="16">
        <f>SUMIFS('indusa - High Cost'!K:K,'indusa - High Cost'!$A:$A,'BIFUfE-crude-oil'!$A6,'indusa - High Cost'!$B:$B,$B$28)*10^12+SUMIFS('indusa - High Cost'!K:K,'indusa - High Cost'!$A:$A,$A$23,'indusa - High Cost'!$B:$B,$B$28)*10^12*'Misc. Finished Goods Split'!$C10</f>
        <v>0</v>
      </c>
      <c r="D6" s="16">
        <f>SUMIFS('indusa - High Cost'!L:L,'indusa - High Cost'!$A:$A,'BIFUfE-crude-oil'!$A6,'indusa - High Cost'!$B:$B,$B$28)*10^12+SUMIFS('indusa - High Cost'!L:L,'indusa - High Cost'!$A:$A,$A$23,'indusa - High Cost'!$B:$B,$B$28)*10^12*'Misc. Finished Goods Split'!$C10</f>
        <v>0</v>
      </c>
      <c r="E6" s="16">
        <f>SUMIFS('indusa - High Cost'!M:M,'indusa - High Cost'!$A:$A,'BIFUfE-crude-oil'!$A6,'indusa - High Cost'!$B:$B,$B$28)*10^12+SUMIFS('indusa - High Cost'!M:M,'indusa - High Cost'!$A:$A,$A$23,'indusa - High Cost'!$B:$B,$B$28)*10^12*'Misc. Finished Goods Split'!$C10</f>
        <v>0</v>
      </c>
      <c r="F6" s="16">
        <f>SUMIFS('indusa - High Cost'!N:N,'indusa - High Cost'!$A:$A,'BIFUfE-crude-oil'!$A6,'indusa - High Cost'!$B:$B,$B$28)*10^12+SUMIFS('indusa - High Cost'!N:N,'indusa - High Cost'!$A:$A,$A$23,'indusa - High Cost'!$B:$B,$B$28)*10^12*'Misc. Finished Goods Split'!$C10</f>
        <v>0</v>
      </c>
      <c r="G6" s="16">
        <f>SUMIFS('indusa - High Cost'!O:O,'indusa - High Cost'!$A:$A,'BIFUfE-crude-oil'!$A6,'indusa - High Cost'!$B:$B,$B$28)*10^12+SUMIFS('indusa - High Cost'!O:O,'indusa - High Cost'!$A:$A,$A$23,'indusa - High Cost'!$B:$B,$B$28)*10^12*'Misc. Finished Goods Split'!$C10</f>
        <v>0</v>
      </c>
      <c r="H6" s="16">
        <f>SUMIFS('indusa - High Cost'!P:P,'indusa - High Cost'!$A:$A,'BIFUfE-crude-oil'!$A6,'indusa - High Cost'!$B:$B,$B$28)*10^12+SUMIFS('indusa - High Cost'!P:P,'indusa - High Cost'!$A:$A,$A$23,'indusa - High Cost'!$B:$B,$B$28)*10^12*'Misc. Finished Goods Split'!$C10</f>
        <v>0</v>
      </c>
      <c r="I6" s="16">
        <f>SUMIFS('indusa - High Cost'!Q:Q,'indusa - High Cost'!$A:$A,'BIFUfE-crude-oil'!$A6,'indusa - High Cost'!$B:$B,$B$28)*10^12+SUMIFS('indusa - High Cost'!Q:Q,'indusa - High Cost'!$A:$A,$A$23,'indusa - High Cost'!$B:$B,$B$28)*10^12*'Misc. Finished Goods Split'!$C10</f>
        <v>0</v>
      </c>
      <c r="J6" s="16">
        <f>SUMIFS('indusa - High Cost'!R:R,'indusa - High Cost'!$A:$A,'BIFUfE-crude-oil'!$A6,'indusa - High Cost'!$B:$B,$B$28)*10^12+SUMIFS('indusa - High Cost'!R:R,'indusa - High Cost'!$A:$A,$A$23,'indusa - High Cost'!$B:$B,$B$28)*10^12*'Misc. Finished Goods Split'!$C10</f>
        <v>0</v>
      </c>
      <c r="K6" s="16">
        <f>SUMIFS('indusa - High Cost'!S:S,'indusa - High Cost'!$A:$A,'BIFUfE-crude-oil'!$A6,'indusa - High Cost'!$B:$B,$B$28)*10^12+SUMIFS('indusa - High Cost'!S:S,'indusa - High Cost'!$A:$A,$A$23,'indusa - High Cost'!$B:$B,$B$28)*10^12*'Misc. Finished Goods Split'!$C10</f>
        <v>0</v>
      </c>
      <c r="L6" s="16">
        <f>SUMIFS('indusa - High Cost'!T:T,'indusa - High Cost'!$A:$A,'BIFUfE-crude-oil'!$A6,'indusa - High Cost'!$B:$B,$B$28)*10^12+SUMIFS('indusa - High Cost'!T:T,'indusa - High Cost'!$A:$A,$A$23,'indusa - High Cost'!$B:$B,$B$28)*10^12*'Misc. Finished Goods Split'!$C10</f>
        <v>0</v>
      </c>
      <c r="M6" s="16">
        <f>SUMIFS('indusa - High Cost'!U:U,'indusa - High Cost'!$A:$A,'BIFUfE-crude-oil'!$A6,'indusa - High Cost'!$B:$B,$B$28)*10^12+SUMIFS('indusa - High Cost'!U:U,'indusa - High Cost'!$A:$A,$A$23,'indusa - High Cost'!$B:$B,$B$28)*10^12*'Misc. Finished Goods Split'!$C10</f>
        <v>0</v>
      </c>
      <c r="N6" s="16">
        <f>SUMIFS('indusa - High Cost'!V:V,'indusa - High Cost'!$A:$A,'BIFUfE-crude-oil'!$A6,'indusa - High Cost'!$B:$B,$B$28)*10^12+SUMIFS('indusa - High Cost'!V:V,'indusa - High Cost'!$A:$A,$A$23,'indusa - High Cost'!$B:$B,$B$28)*10^12*'Misc. Finished Goods Split'!$C10</f>
        <v>0</v>
      </c>
      <c r="O6" s="16">
        <f>SUMIFS('indusa - High Cost'!W:W,'indusa - High Cost'!$A:$A,'BIFUfE-crude-oil'!$A6,'indusa - High Cost'!$B:$B,$B$28)*10^12+SUMIFS('indusa - High Cost'!W:W,'indusa - High Cost'!$A:$A,$A$23,'indusa - High Cost'!$B:$B,$B$28)*10^12*'Misc. Finished Goods Split'!$C10</f>
        <v>0</v>
      </c>
      <c r="P6" s="16">
        <f>SUMIFS('indusa - High Cost'!X:X,'indusa - High Cost'!$A:$A,'BIFUfE-crude-oil'!$A6,'indusa - High Cost'!$B:$B,$B$28)*10^12+SUMIFS('indusa - High Cost'!X:X,'indusa - High Cost'!$A:$A,$A$23,'indusa - High Cost'!$B:$B,$B$28)*10^12*'Misc. Finished Goods Split'!$C10</f>
        <v>0</v>
      </c>
      <c r="Q6" s="16">
        <f>SUMIFS('indusa - High Cost'!Y:Y,'indusa - High Cost'!$A:$A,'BIFUfE-crude-oil'!$A6,'indusa - High Cost'!$B:$B,$B$28)*10^12+SUMIFS('indusa - High Cost'!Y:Y,'indusa - High Cost'!$A:$A,$A$23,'indusa - High Cost'!$B:$B,$B$28)*10^12*'Misc. Finished Goods Split'!$C10</f>
        <v>0</v>
      </c>
      <c r="R6" s="16">
        <f>SUMIFS('indusa - High Cost'!Z:Z,'indusa - High Cost'!$A:$A,'BIFUfE-crude-oil'!$A6,'indusa - High Cost'!$B:$B,$B$28)*10^12+SUMIFS('indusa - High Cost'!Z:Z,'indusa - High Cost'!$A:$A,$A$23,'indusa - High Cost'!$B:$B,$B$28)*10^12*'Misc. Finished Goods Split'!$C10</f>
        <v>0</v>
      </c>
      <c r="S6" s="16">
        <f>SUMIFS('indusa - High Cost'!AA:AA,'indusa - High Cost'!$A:$A,'BIFUfE-crude-oil'!$A6,'indusa - High Cost'!$B:$B,$B$28)*10^12+SUMIFS('indusa - High Cost'!AA:AA,'indusa - High Cost'!$A:$A,$A$23,'indusa - High Cost'!$B:$B,$B$28)*10^12*'Misc. Finished Goods Split'!$C10</f>
        <v>0</v>
      </c>
      <c r="T6" s="16">
        <f>SUMIFS('indusa - High Cost'!AB:AB,'indusa - High Cost'!$A:$A,'BIFUfE-crude-oil'!$A6,'indusa - High Cost'!$B:$B,$B$28)*10^12+SUMIFS('indusa - High Cost'!AB:AB,'indusa - High Cost'!$A:$A,$A$23,'indusa - High Cost'!$B:$B,$B$28)*10^12*'Misc. Finished Goods Split'!$C10</f>
        <v>0</v>
      </c>
      <c r="U6" s="16">
        <f>SUMIFS('indusa - High Cost'!AC:AC,'indusa - High Cost'!$A:$A,'BIFUfE-crude-oil'!$A6,'indusa - High Cost'!$B:$B,$B$28)*10^12+SUMIFS('indusa - High Cost'!AC:AC,'indusa - High Cost'!$A:$A,$A$23,'indusa - High Cost'!$B:$B,$B$28)*10^12*'Misc. Finished Goods Split'!$C10</f>
        <v>0</v>
      </c>
      <c r="V6" s="16">
        <f>SUMIFS('indusa - High Cost'!AD:AD,'indusa - High Cost'!$A:$A,'BIFUfE-crude-oil'!$A6,'indusa - High Cost'!$B:$B,$B$28)*10^12+SUMIFS('indusa - High Cost'!AD:AD,'indusa - High Cost'!$A:$A,$A$23,'indusa - High Cost'!$B:$B,$B$28)*10^12*'Misc. Finished Goods Split'!$C10</f>
        <v>0</v>
      </c>
      <c r="W6" s="16">
        <f>SUMIFS('indusa - High Cost'!AE:AE,'indusa - High Cost'!$A:$A,'BIFUfE-crude-oil'!$A6,'indusa - High Cost'!$B:$B,$B$28)*10^12+SUMIFS('indusa - High Cost'!AE:AE,'indusa - High Cost'!$A:$A,$A$23,'indusa - High Cost'!$B:$B,$B$28)*10^12*'Misc. Finished Goods Split'!$C10</f>
        <v>0</v>
      </c>
      <c r="X6" s="16">
        <f>SUMIFS('indusa - High Cost'!AF:AF,'indusa - High Cost'!$A:$A,'BIFUfE-crude-oil'!$A6,'indusa - High Cost'!$B:$B,$B$28)*10^12+SUMIFS('indusa - High Cost'!AF:AF,'indusa - High Cost'!$A:$A,$A$23,'indusa - High Cost'!$B:$B,$B$28)*10^12*'Misc. Finished Goods Split'!$C10</f>
        <v>0</v>
      </c>
      <c r="Y6" s="16">
        <f>SUMIFS('indusa - High Cost'!AG:AG,'indusa - High Cost'!$A:$A,'BIFUfE-crude-oil'!$A6,'indusa - High Cost'!$B:$B,$B$28)*10^12+SUMIFS('indusa - High Cost'!AG:AG,'indusa - High Cost'!$A:$A,$A$23,'indusa - High Cost'!$B:$B,$B$28)*10^12*'Misc. Finished Goods Split'!$C10</f>
        <v>0</v>
      </c>
      <c r="Z6" s="16">
        <f>SUMIFS('indusa - High Cost'!AH:AH,'indusa - High Cost'!$A:$A,'BIFUfE-crude-oil'!$A6,'indusa - High Cost'!$B:$B,$B$28)*10^12+SUMIFS('indusa - High Cost'!AH:AH,'indusa - High Cost'!$A:$A,$A$23,'indusa - High Cost'!$B:$B,$B$28)*10^12*'Misc. Finished Goods Split'!$C10</f>
        <v>0</v>
      </c>
      <c r="AA6" s="16">
        <f>SUMIFS('indusa - High Cost'!AI:AI,'indusa - High Cost'!$A:$A,'BIFUfE-crude-oil'!$A6,'indusa - High Cost'!$B:$B,$B$28)*10^12+SUMIFS('indusa - High Cost'!AI:AI,'indusa - High Cost'!$A:$A,$A$23,'indusa - High Cost'!$B:$B,$B$28)*10^12*'Misc. Finished Goods Split'!$C10</f>
        <v>0</v>
      </c>
      <c r="AB6" s="16">
        <f>SUMIFS('indusa - High Cost'!AJ:AJ,'indusa - High Cost'!$A:$A,'BIFUfE-crude-oil'!$A6,'indusa - High Cost'!$B:$B,$B$28)*10^12+SUMIFS('indusa - High Cost'!AJ:AJ,'indusa - High Cost'!$A:$A,$A$23,'indusa - High Cost'!$B:$B,$B$28)*10^12*'Misc. Finished Goods Split'!$C10</f>
        <v>0</v>
      </c>
    </row>
    <row r="7" spans="1:31" x14ac:dyDescent="0.25">
      <c r="A7" t="s">
        <v>96</v>
      </c>
      <c r="B7" s="16">
        <f>SUMIFS('indusa - High Cost'!J:J,'indusa - High Cost'!$A:$A,$A$23,'indusa - High Cost'!$B:$B,$B$28)*10^12*'Misc. Finished Goods Split'!$C11</f>
        <v>0</v>
      </c>
      <c r="C7" s="16">
        <f>SUMIFS('indusa - High Cost'!K:K,'indusa - High Cost'!$A:$A,$A$23,'indusa - High Cost'!$B:$B,$B$28)*10^12*'Misc. Finished Goods Split'!$C11</f>
        <v>0</v>
      </c>
      <c r="D7" s="16">
        <f>SUMIFS('indusa - High Cost'!L:L,'indusa - High Cost'!$A:$A,$A$23,'indusa - High Cost'!$B:$B,$B$28)*10^12*'Misc. Finished Goods Split'!$C11</f>
        <v>0</v>
      </c>
      <c r="E7" s="16">
        <f>SUMIFS('indusa - High Cost'!M:M,'indusa - High Cost'!$A:$A,$A$23,'indusa - High Cost'!$B:$B,$B$28)*10^12*'Misc. Finished Goods Split'!$C11</f>
        <v>0</v>
      </c>
      <c r="F7" s="16">
        <f>SUMIFS('indusa - High Cost'!N:N,'indusa - High Cost'!$A:$A,$A$23,'indusa - High Cost'!$B:$B,$B$28)*10^12*'Misc. Finished Goods Split'!$C11</f>
        <v>0</v>
      </c>
      <c r="G7" s="16">
        <f>SUMIFS('indusa - High Cost'!O:O,'indusa - High Cost'!$A:$A,$A$23,'indusa - High Cost'!$B:$B,$B$28)*10^12*'Misc. Finished Goods Split'!$C11</f>
        <v>0</v>
      </c>
      <c r="H7" s="16">
        <f>SUMIFS('indusa - High Cost'!P:P,'indusa - High Cost'!$A:$A,$A$23,'indusa - High Cost'!$B:$B,$B$28)*10^12*'Misc. Finished Goods Split'!$C11</f>
        <v>0</v>
      </c>
      <c r="I7" s="16">
        <f>SUMIFS('indusa - High Cost'!Q:Q,'indusa - High Cost'!$A:$A,$A$23,'indusa - High Cost'!$B:$B,$B$28)*10^12*'Misc. Finished Goods Split'!$C11</f>
        <v>0</v>
      </c>
      <c r="J7" s="16">
        <f>SUMIFS('indusa - High Cost'!R:R,'indusa - High Cost'!$A:$A,$A$23,'indusa - High Cost'!$B:$B,$B$28)*10^12*'Misc. Finished Goods Split'!$C11</f>
        <v>0</v>
      </c>
      <c r="K7" s="16">
        <f>SUMIFS('indusa - High Cost'!S:S,'indusa - High Cost'!$A:$A,$A$23,'indusa - High Cost'!$B:$B,$B$28)*10^12*'Misc. Finished Goods Split'!$C11</f>
        <v>0</v>
      </c>
      <c r="L7" s="16">
        <f>SUMIFS('indusa - High Cost'!T:T,'indusa - High Cost'!$A:$A,$A$23,'indusa - High Cost'!$B:$B,$B$28)*10^12*'Misc. Finished Goods Split'!$C11</f>
        <v>0</v>
      </c>
      <c r="M7" s="16">
        <f>SUMIFS('indusa - High Cost'!U:U,'indusa - High Cost'!$A:$A,$A$23,'indusa - High Cost'!$B:$B,$B$28)*10^12*'Misc. Finished Goods Split'!$C11</f>
        <v>0</v>
      </c>
      <c r="N7" s="16">
        <f>SUMIFS('indusa - High Cost'!V:V,'indusa - High Cost'!$A:$A,$A$23,'indusa - High Cost'!$B:$B,$B$28)*10^12*'Misc. Finished Goods Split'!$C11</f>
        <v>0</v>
      </c>
      <c r="O7" s="16">
        <f>SUMIFS('indusa - High Cost'!W:W,'indusa - High Cost'!$A:$A,$A$23,'indusa - High Cost'!$B:$B,$B$28)*10^12*'Misc. Finished Goods Split'!$C11</f>
        <v>0</v>
      </c>
      <c r="P7" s="16">
        <f>SUMIFS('indusa - High Cost'!X:X,'indusa - High Cost'!$A:$A,$A$23,'indusa - High Cost'!$B:$B,$B$28)*10^12*'Misc. Finished Goods Split'!$C11</f>
        <v>0</v>
      </c>
      <c r="Q7" s="16">
        <f>SUMIFS('indusa - High Cost'!Y:Y,'indusa - High Cost'!$A:$A,$A$23,'indusa - High Cost'!$B:$B,$B$28)*10^12*'Misc. Finished Goods Split'!$C11</f>
        <v>0</v>
      </c>
      <c r="R7" s="16">
        <f>SUMIFS('indusa - High Cost'!Z:Z,'indusa - High Cost'!$A:$A,$A$23,'indusa - High Cost'!$B:$B,$B$28)*10^12*'Misc. Finished Goods Split'!$C11</f>
        <v>0</v>
      </c>
      <c r="S7" s="16">
        <f>SUMIFS('indusa - High Cost'!AA:AA,'indusa - High Cost'!$A:$A,$A$23,'indusa - High Cost'!$B:$B,$B$28)*10^12*'Misc. Finished Goods Split'!$C11</f>
        <v>0</v>
      </c>
      <c r="T7" s="16">
        <f>SUMIFS('indusa - High Cost'!AB:AB,'indusa - High Cost'!$A:$A,$A$23,'indusa - High Cost'!$B:$B,$B$28)*10^12*'Misc. Finished Goods Split'!$C11</f>
        <v>0</v>
      </c>
      <c r="U7" s="16">
        <f>SUMIFS('indusa - High Cost'!AC:AC,'indusa - High Cost'!$A:$A,$A$23,'indusa - High Cost'!$B:$B,$B$28)*10^12*'Misc. Finished Goods Split'!$C11</f>
        <v>0</v>
      </c>
      <c r="V7" s="16">
        <f>SUMIFS('indusa - High Cost'!AD:AD,'indusa - High Cost'!$A:$A,$A$23,'indusa - High Cost'!$B:$B,$B$28)*10^12*'Misc. Finished Goods Split'!$C11</f>
        <v>0</v>
      </c>
      <c r="W7" s="16">
        <f>SUMIFS('indusa - High Cost'!AE:AE,'indusa - High Cost'!$A:$A,$A$23,'indusa - High Cost'!$B:$B,$B$28)*10^12*'Misc. Finished Goods Split'!$C11</f>
        <v>0</v>
      </c>
      <c r="X7" s="16">
        <f>SUMIFS('indusa - High Cost'!AF:AF,'indusa - High Cost'!$A:$A,$A$23,'indusa - High Cost'!$B:$B,$B$28)*10^12*'Misc. Finished Goods Split'!$C11</f>
        <v>0</v>
      </c>
      <c r="Y7" s="16">
        <f>SUMIFS('indusa - High Cost'!AG:AG,'indusa - High Cost'!$A:$A,$A$23,'indusa - High Cost'!$B:$B,$B$28)*10^12*'Misc. Finished Goods Split'!$C11</f>
        <v>0</v>
      </c>
      <c r="Z7" s="16">
        <f>SUMIFS('indusa - High Cost'!AH:AH,'indusa - High Cost'!$A:$A,$A$23,'indusa - High Cost'!$B:$B,$B$28)*10^12*'Misc. Finished Goods Split'!$C11</f>
        <v>0</v>
      </c>
      <c r="AA7" s="16">
        <f>SUMIFS('indusa - High Cost'!AI:AI,'indusa - High Cost'!$A:$A,$A$23,'indusa - High Cost'!$B:$B,$B$28)*10^12*'Misc. Finished Goods Split'!$C11</f>
        <v>0</v>
      </c>
      <c r="AB7" s="16">
        <f>SUMIFS('indusa - High Cost'!AJ:AJ,'indusa - High Cost'!$A:$A,$A$23,'indusa - High Cost'!$B:$B,$B$28)*10^12*'Misc. Finished Goods Split'!$C11</f>
        <v>0</v>
      </c>
    </row>
    <row r="8" spans="1:31" x14ac:dyDescent="0.25">
      <c r="A8" t="s">
        <v>97</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98</v>
      </c>
      <c r="B9" s="16">
        <f>SUMIFS('indusa - High Cost'!J:J,'indusa - High Cost'!$A:$A,'BIFUfE-crude-oil'!$A9,'indusa - High Cost'!$B:$B,$B$28)*10^12+SUMIFS('indusa - High Cost'!J:J,'indusa - High Cost'!$A:$A,$A$23,'indusa - High Cost'!$B:$B,$B$28)*10^12*'Misc. Finished Goods Split'!$C12</f>
        <v>0</v>
      </c>
      <c r="C9" s="16">
        <f>SUMIFS('indusa - High Cost'!K:K,'indusa - High Cost'!$A:$A,'BIFUfE-crude-oil'!$A9,'indusa - High Cost'!$B:$B,$B$28)*10^12+SUMIFS('indusa - High Cost'!K:K,'indusa - High Cost'!$A:$A,$A$23,'indusa - High Cost'!$B:$B,$B$28)*10^12*'Misc. Finished Goods Split'!$C12</f>
        <v>0</v>
      </c>
      <c r="D9" s="16">
        <f>SUMIFS('indusa - High Cost'!L:L,'indusa - High Cost'!$A:$A,'BIFUfE-crude-oil'!$A9,'indusa - High Cost'!$B:$B,$B$28)*10^12+SUMIFS('indusa - High Cost'!L:L,'indusa - High Cost'!$A:$A,$A$23,'indusa - High Cost'!$B:$B,$B$28)*10^12*'Misc. Finished Goods Split'!$C12</f>
        <v>0</v>
      </c>
      <c r="E9" s="16">
        <f>SUMIFS('indusa - High Cost'!M:M,'indusa - High Cost'!$A:$A,'BIFUfE-crude-oil'!$A9,'indusa - High Cost'!$B:$B,$B$28)*10^12+SUMIFS('indusa - High Cost'!M:M,'indusa - High Cost'!$A:$A,$A$23,'indusa - High Cost'!$B:$B,$B$28)*10^12*'Misc. Finished Goods Split'!$C12</f>
        <v>0</v>
      </c>
      <c r="F9" s="16">
        <f>SUMIFS('indusa - High Cost'!N:N,'indusa - High Cost'!$A:$A,'BIFUfE-crude-oil'!$A9,'indusa - High Cost'!$B:$B,$B$28)*10^12+SUMIFS('indusa - High Cost'!N:N,'indusa - High Cost'!$A:$A,$A$23,'indusa - High Cost'!$B:$B,$B$28)*10^12*'Misc. Finished Goods Split'!$C12</f>
        <v>0</v>
      </c>
      <c r="G9" s="16">
        <f>SUMIFS('indusa - High Cost'!O:O,'indusa - High Cost'!$A:$A,'BIFUfE-crude-oil'!$A9,'indusa - High Cost'!$B:$B,$B$28)*10^12+SUMIFS('indusa - High Cost'!O:O,'indusa - High Cost'!$A:$A,$A$23,'indusa - High Cost'!$B:$B,$B$28)*10^12*'Misc. Finished Goods Split'!$C12</f>
        <v>0</v>
      </c>
      <c r="H9" s="16">
        <f>SUMIFS('indusa - High Cost'!P:P,'indusa - High Cost'!$A:$A,'BIFUfE-crude-oil'!$A9,'indusa - High Cost'!$B:$B,$B$28)*10^12+SUMIFS('indusa - High Cost'!P:P,'indusa - High Cost'!$A:$A,$A$23,'indusa - High Cost'!$B:$B,$B$28)*10^12*'Misc. Finished Goods Split'!$C12</f>
        <v>0</v>
      </c>
      <c r="I9" s="16">
        <f>SUMIFS('indusa - High Cost'!Q:Q,'indusa - High Cost'!$A:$A,'BIFUfE-crude-oil'!$A9,'indusa - High Cost'!$B:$B,$B$28)*10^12+SUMIFS('indusa - High Cost'!Q:Q,'indusa - High Cost'!$A:$A,$A$23,'indusa - High Cost'!$B:$B,$B$28)*10^12*'Misc. Finished Goods Split'!$C12</f>
        <v>0</v>
      </c>
      <c r="J9" s="16">
        <f>SUMIFS('indusa - High Cost'!R:R,'indusa - High Cost'!$A:$A,'BIFUfE-crude-oil'!$A9,'indusa - High Cost'!$B:$B,$B$28)*10^12+SUMIFS('indusa - High Cost'!R:R,'indusa - High Cost'!$A:$A,$A$23,'indusa - High Cost'!$B:$B,$B$28)*10^12*'Misc. Finished Goods Split'!$C12</f>
        <v>0</v>
      </c>
      <c r="K9" s="16">
        <f>SUMIFS('indusa - High Cost'!S:S,'indusa - High Cost'!$A:$A,'BIFUfE-crude-oil'!$A9,'indusa - High Cost'!$B:$B,$B$28)*10^12+SUMIFS('indusa - High Cost'!S:S,'indusa - High Cost'!$A:$A,$A$23,'indusa - High Cost'!$B:$B,$B$28)*10^12*'Misc. Finished Goods Split'!$C12</f>
        <v>0</v>
      </c>
      <c r="L9" s="16">
        <f>SUMIFS('indusa - High Cost'!T:T,'indusa - High Cost'!$A:$A,'BIFUfE-crude-oil'!$A9,'indusa - High Cost'!$B:$B,$B$28)*10^12+SUMIFS('indusa - High Cost'!T:T,'indusa - High Cost'!$A:$A,$A$23,'indusa - High Cost'!$B:$B,$B$28)*10^12*'Misc. Finished Goods Split'!$C12</f>
        <v>0</v>
      </c>
      <c r="M9" s="16">
        <f>SUMIFS('indusa - High Cost'!U:U,'indusa - High Cost'!$A:$A,'BIFUfE-crude-oil'!$A9,'indusa - High Cost'!$B:$B,$B$28)*10^12+SUMIFS('indusa - High Cost'!U:U,'indusa - High Cost'!$A:$A,$A$23,'indusa - High Cost'!$B:$B,$B$28)*10^12*'Misc. Finished Goods Split'!$C12</f>
        <v>0</v>
      </c>
      <c r="N9" s="16">
        <f>SUMIFS('indusa - High Cost'!V:V,'indusa - High Cost'!$A:$A,'BIFUfE-crude-oil'!$A9,'indusa - High Cost'!$B:$B,$B$28)*10^12+SUMIFS('indusa - High Cost'!V:V,'indusa - High Cost'!$A:$A,$A$23,'indusa - High Cost'!$B:$B,$B$28)*10^12*'Misc. Finished Goods Split'!$C12</f>
        <v>0</v>
      </c>
      <c r="O9" s="16">
        <f>SUMIFS('indusa - High Cost'!W:W,'indusa - High Cost'!$A:$A,'BIFUfE-crude-oil'!$A9,'indusa - High Cost'!$B:$B,$B$28)*10^12+SUMIFS('indusa - High Cost'!W:W,'indusa - High Cost'!$A:$A,$A$23,'indusa - High Cost'!$B:$B,$B$28)*10^12*'Misc. Finished Goods Split'!$C12</f>
        <v>0</v>
      </c>
      <c r="P9" s="16">
        <f>SUMIFS('indusa - High Cost'!X:X,'indusa - High Cost'!$A:$A,'BIFUfE-crude-oil'!$A9,'indusa - High Cost'!$B:$B,$B$28)*10^12+SUMIFS('indusa - High Cost'!X:X,'indusa - High Cost'!$A:$A,$A$23,'indusa - High Cost'!$B:$B,$B$28)*10^12*'Misc. Finished Goods Split'!$C12</f>
        <v>0</v>
      </c>
      <c r="Q9" s="16">
        <f>SUMIFS('indusa - High Cost'!Y:Y,'indusa - High Cost'!$A:$A,'BIFUfE-crude-oil'!$A9,'indusa - High Cost'!$B:$B,$B$28)*10^12+SUMIFS('indusa - High Cost'!Y:Y,'indusa - High Cost'!$A:$A,$A$23,'indusa - High Cost'!$B:$B,$B$28)*10^12*'Misc. Finished Goods Split'!$C12</f>
        <v>0</v>
      </c>
      <c r="R9" s="16">
        <f>SUMIFS('indusa - High Cost'!Z:Z,'indusa - High Cost'!$A:$A,'BIFUfE-crude-oil'!$A9,'indusa - High Cost'!$B:$B,$B$28)*10^12+SUMIFS('indusa - High Cost'!Z:Z,'indusa - High Cost'!$A:$A,$A$23,'indusa - High Cost'!$B:$B,$B$28)*10^12*'Misc. Finished Goods Split'!$C12</f>
        <v>0</v>
      </c>
      <c r="S9" s="16">
        <f>SUMIFS('indusa - High Cost'!AA:AA,'indusa - High Cost'!$A:$A,'BIFUfE-crude-oil'!$A9,'indusa - High Cost'!$B:$B,$B$28)*10^12+SUMIFS('indusa - High Cost'!AA:AA,'indusa - High Cost'!$A:$A,$A$23,'indusa - High Cost'!$B:$B,$B$28)*10^12*'Misc. Finished Goods Split'!$C12</f>
        <v>0</v>
      </c>
      <c r="T9" s="16">
        <f>SUMIFS('indusa - High Cost'!AB:AB,'indusa - High Cost'!$A:$A,'BIFUfE-crude-oil'!$A9,'indusa - High Cost'!$B:$B,$B$28)*10^12+SUMIFS('indusa - High Cost'!AB:AB,'indusa - High Cost'!$A:$A,$A$23,'indusa - High Cost'!$B:$B,$B$28)*10^12*'Misc. Finished Goods Split'!$C12</f>
        <v>0</v>
      </c>
      <c r="U9" s="16">
        <f>SUMIFS('indusa - High Cost'!AC:AC,'indusa - High Cost'!$A:$A,'BIFUfE-crude-oil'!$A9,'indusa - High Cost'!$B:$B,$B$28)*10^12+SUMIFS('indusa - High Cost'!AC:AC,'indusa - High Cost'!$A:$A,$A$23,'indusa - High Cost'!$B:$B,$B$28)*10^12*'Misc. Finished Goods Split'!$C12</f>
        <v>0</v>
      </c>
      <c r="V9" s="16">
        <f>SUMIFS('indusa - High Cost'!AD:AD,'indusa - High Cost'!$A:$A,'BIFUfE-crude-oil'!$A9,'indusa - High Cost'!$B:$B,$B$28)*10^12+SUMIFS('indusa - High Cost'!AD:AD,'indusa - High Cost'!$A:$A,$A$23,'indusa - High Cost'!$B:$B,$B$28)*10^12*'Misc. Finished Goods Split'!$C12</f>
        <v>0</v>
      </c>
      <c r="W9" s="16">
        <f>SUMIFS('indusa - High Cost'!AE:AE,'indusa - High Cost'!$A:$A,'BIFUfE-crude-oil'!$A9,'indusa - High Cost'!$B:$B,$B$28)*10^12+SUMIFS('indusa - High Cost'!AE:AE,'indusa - High Cost'!$A:$A,$A$23,'indusa - High Cost'!$B:$B,$B$28)*10^12*'Misc. Finished Goods Split'!$C12</f>
        <v>0</v>
      </c>
      <c r="X9" s="16">
        <f>SUMIFS('indusa - High Cost'!AF:AF,'indusa - High Cost'!$A:$A,'BIFUfE-crude-oil'!$A9,'indusa - High Cost'!$B:$B,$B$28)*10^12+SUMIFS('indusa - High Cost'!AF:AF,'indusa - High Cost'!$A:$A,$A$23,'indusa - High Cost'!$B:$B,$B$28)*10^12*'Misc. Finished Goods Split'!$C12</f>
        <v>0</v>
      </c>
      <c r="Y9" s="16">
        <f>SUMIFS('indusa - High Cost'!AG:AG,'indusa - High Cost'!$A:$A,'BIFUfE-crude-oil'!$A9,'indusa - High Cost'!$B:$B,$B$28)*10^12+SUMIFS('indusa - High Cost'!AG:AG,'indusa - High Cost'!$A:$A,$A$23,'indusa - High Cost'!$B:$B,$B$28)*10^12*'Misc. Finished Goods Split'!$C12</f>
        <v>0</v>
      </c>
      <c r="Z9" s="16">
        <f>SUMIFS('indusa - High Cost'!AH:AH,'indusa - High Cost'!$A:$A,'BIFUfE-crude-oil'!$A9,'indusa - High Cost'!$B:$B,$B$28)*10^12+SUMIFS('indusa - High Cost'!AH:AH,'indusa - High Cost'!$A:$A,$A$23,'indusa - High Cost'!$B:$B,$B$28)*10^12*'Misc. Finished Goods Split'!$C12</f>
        <v>0</v>
      </c>
      <c r="AA9" s="16">
        <f>SUMIFS('indusa - High Cost'!AI:AI,'indusa - High Cost'!$A:$A,'BIFUfE-crude-oil'!$A9,'indusa - High Cost'!$B:$B,$B$28)*10^12+SUMIFS('indusa - High Cost'!AI:AI,'indusa - High Cost'!$A:$A,$A$23,'indusa - High Cost'!$B:$B,$B$28)*10^12*'Misc. Finished Goods Split'!$C12</f>
        <v>0</v>
      </c>
      <c r="AB9" s="16">
        <f>SUMIFS('indusa - High Cost'!AJ:AJ,'indusa - High Cost'!$A:$A,'BIFUfE-crude-oil'!$A9,'indusa - High Cost'!$B:$B,$B$28)*10^12+SUMIFS('indusa - High Cost'!AJ:AJ,'indusa - High Cost'!$A:$A,$A$23,'indusa - High Cost'!$B:$B,$B$28)*10^12*'Misc. Finished Goods Split'!$C12</f>
        <v>0</v>
      </c>
      <c r="AC9" s="16"/>
    </row>
    <row r="10" spans="1:31" x14ac:dyDescent="0.25">
      <c r="A10" t="s">
        <v>99</v>
      </c>
      <c r="B10" s="381">
        <f>'Energy vs Feedstock Calcs'!B9</f>
        <v>1848139001000000</v>
      </c>
      <c r="C10" s="381">
        <f>'Energy vs Feedstock Calcs'!C9</f>
        <v>1871139001000000</v>
      </c>
      <c r="D10" s="381">
        <f>'Energy vs Feedstock Calcs'!D9</f>
        <v>1815497390000000</v>
      </c>
      <c r="E10" s="381">
        <f>'Energy vs Feedstock Calcs'!E9</f>
        <v>1799736658000000</v>
      </c>
      <c r="F10" s="381">
        <f>'Energy vs Feedstock Calcs'!F9</f>
        <v>1859340517000000</v>
      </c>
      <c r="G10" s="381">
        <f>'Energy vs Feedstock Calcs'!G9</f>
        <v>1867200419000000</v>
      </c>
      <c r="H10" s="381">
        <f>'Energy vs Feedstock Calcs'!H9</f>
        <v>1867556278000000</v>
      </c>
      <c r="I10" s="381">
        <f>'Energy vs Feedstock Calcs'!I9</f>
        <v>1882936357000000</v>
      </c>
      <c r="J10" s="381">
        <f>'Energy vs Feedstock Calcs'!J9</f>
        <v>1902706780000000</v>
      </c>
      <c r="K10" s="381">
        <f>'Energy vs Feedstock Calcs'!K9</f>
        <v>1892659109999999.8</v>
      </c>
      <c r="L10" s="381">
        <f>'Energy vs Feedstock Calcs'!L9</f>
        <v>1913982033000000</v>
      </c>
      <c r="M10" s="381">
        <f>'Energy vs Feedstock Calcs'!M9</f>
        <v>1909698921999999.8</v>
      </c>
      <c r="N10" s="381">
        <f>'Energy vs Feedstock Calcs'!N9</f>
        <v>1922292469000000.3</v>
      </c>
      <c r="O10" s="381">
        <f>'Energy vs Feedstock Calcs'!O9</f>
        <v>1930341506000000.3</v>
      </c>
      <c r="P10" s="381">
        <f>'Energy vs Feedstock Calcs'!P9</f>
        <v>1927829891999999.8</v>
      </c>
      <c r="Q10" s="381">
        <f>'Energy vs Feedstock Calcs'!Q9</f>
        <v>1940713779000000</v>
      </c>
      <c r="R10" s="381">
        <f>'Energy vs Feedstock Calcs'!R9</f>
        <v>1942192497000000</v>
      </c>
      <c r="S10" s="381">
        <f>'Energy vs Feedstock Calcs'!S9</f>
        <v>1936629555000000.3</v>
      </c>
      <c r="T10" s="381">
        <f>'Energy vs Feedstock Calcs'!T9</f>
        <v>1917901365000000</v>
      </c>
      <c r="U10" s="381">
        <f>'Energy vs Feedstock Calcs'!U9</f>
        <v>1931242337000000</v>
      </c>
      <c r="V10" s="381">
        <f>'Energy vs Feedstock Calcs'!V9</f>
        <v>1927721662000000</v>
      </c>
      <c r="W10" s="381">
        <f>'Energy vs Feedstock Calcs'!W9</f>
        <v>1936057210999999.8</v>
      </c>
      <c r="X10" s="381">
        <f>'Energy vs Feedstock Calcs'!X9</f>
        <v>1929567244000000</v>
      </c>
      <c r="Y10" s="381">
        <f>'Energy vs Feedstock Calcs'!Y9</f>
        <v>1925064301000000</v>
      </c>
      <c r="Z10" s="381">
        <f>'Energy vs Feedstock Calcs'!Z9</f>
        <v>1923385686000000</v>
      </c>
      <c r="AA10" s="381">
        <f>'Energy vs Feedstock Calcs'!AA9</f>
        <v>1918533604000000</v>
      </c>
      <c r="AB10" s="381">
        <f>'Energy vs Feedstock Calcs'!AB9</f>
        <v>1926589051000000.3</v>
      </c>
    </row>
    <row r="11" spans="1:31" x14ac:dyDescent="0.25">
      <c r="A11" t="s">
        <v>100</v>
      </c>
      <c r="B11" s="16">
        <f>SUMIFS('indusa - Alt Trans'!J:J,'indusa - Alt Trans'!$A:$A,'BIFUfE-crude-oil'!$A11,'indusa - Alt Trans'!$B:$B,$B$28)*10^12</f>
        <v>0</v>
      </c>
      <c r="C11" s="16">
        <f>SUMIFS('indusa - Alt Trans'!K:K,'indusa - Alt Trans'!$A:$A,'BIFUfE-crude-oil'!$A11,'indusa - Alt Trans'!$B:$B,$B$28)*10^12</f>
        <v>0</v>
      </c>
      <c r="D11" s="16">
        <f>SUMIFS('indusa - Alt Trans'!L:L,'indusa - Alt Trans'!$A:$A,'BIFUfE-crude-oil'!$A11,'indusa - Alt Trans'!$B:$B,$B$28)*10^12</f>
        <v>0</v>
      </c>
      <c r="E11" s="16">
        <f>SUMIFS('indusa - Alt Trans'!M:M,'indusa - Alt Trans'!$A:$A,'BIFUfE-crude-oil'!$A11,'indusa - Alt Trans'!$B:$B,$B$28)*10^12</f>
        <v>0</v>
      </c>
      <c r="F11" s="16">
        <f>SUMIFS('indusa - Alt Trans'!N:N,'indusa - Alt Trans'!$A:$A,'BIFUfE-crude-oil'!$A11,'indusa - Alt Trans'!$B:$B,$B$28)*10^12</f>
        <v>0</v>
      </c>
      <c r="G11" s="16">
        <f>SUMIFS('indusa - Alt Trans'!O:O,'indusa - Alt Trans'!$A:$A,'BIFUfE-crude-oil'!$A11,'indusa - Alt Trans'!$B:$B,$B$28)*10^12</f>
        <v>0</v>
      </c>
      <c r="H11" s="16">
        <f>SUMIFS('indusa - Alt Trans'!P:P,'indusa - Alt Trans'!$A:$A,'BIFUfE-crude-oil'!$A11,'indusa - Alt Trans'!$B:$B,$B$28)*10^12</f>
        <v>0</v>
      </c>
      <c r="I11" s="16">
        <f>SUMIFS('indusa - Alt Trans'!Q:Q,'indusa - Alt Trans'!$A:$A,'BIFUfE-crude-oil'!$A11,'indusa - Alt Trans'!$B:$B,$B$28)*10^12</f>
        <v>0</v>
      </c>
      <c r="J11" s="16">
        <f>SUMIFS('indusa - Alt Trans'!R:R,'indusa - Alt Trans'!$A:$A,'BIFUfE-crude-oil'!$A11,'indusa - Alt Trans'!$B:$B,$B$28)*10^12</f>
        <v>0</v>
      </c>
      <c r="K11" s="16">
        <f>SUMIFS('indusa - Alt Trans'!S:S,'indusa - Alt Trans'!$A:$A,'BIFUfE-crude-oil'!$A11,'indusa - Alt Trans'!$B:$B,$B$28)*10^12</f>
        <v>0</v>
      </c>
      <c r="L11" s="16">
        <f>SUMIFS('indusa - Alt Trans'!T:T,'indusa - Alt Trans'!$A:$A,'BIFUfE-crude-oil'!$A11,'indusa - Alt Trans'!$B:$B,$B$28)*10^12</f>
        <v>0</v>
      </c>
      <c r="M11" s="16">
        <f>SUMIFS('indusa - Alt Trans'!U:U,'indusa - Alt Trans'!$A:$A,'BIFUfE-crude-oil'!$A11,'indusa - Alt Trans'!$B:$B,$B$28)*10^12</f>
        <v>0</v>
      </c>
      <c r="N11" s="16">
        <f>SUMIFS('indusa - Alt Trans'!V:V,'indusa - Alt Trans'!$A:$A,'BIFUfE-crude-oil'!$A11,'indusa - Alt Trans'!$B:$B,$B$28)*10^12</f>
        <v>0</v>
      </c>
      <c r="O11" s="16">
        <f>SUMIFS('indusa - Alt Trans'!W:W,'indusa - Alt Trans'!$A:$A,'BIFUfE-crude-oil'!$A11,'indusa - Alt Trans'!$B:$B,$B$28)*10^12</f>
        <v>0</v>
      </c>
      <c r="P11" s="16">
        <f>SUMIFS('indusa - Alt Trans'!X:X,'indusa - Alt Trans'!$A:$A,'BIFUfE-crude-oil'!$A11,'indusa - Alt Trans'!$B:$B,$B$28)*10^12</f>
        <v>0</v>
      </c>
      <c r="Q11" s="16">
        <f>SUMIFS('indusa - Alt Trans'!Y:Y,'indusa - Alt Trans'!$A:$A,'BIFUfE-crude-oil'!$A11,'indusa - Alt Trans'!$B:$B,$B$28)*10^12</f>
        <v>0</v>
      </c>
      <c r="R11" s="16">
        <f>SUMIFS('indusa - Alt Trans'!Z:Z,'indusa - Alt Trans'!$A:$A,'BIFUfE-crude-oil'!$A11,'indusa - Alt Trans'!$B:$B,$B$28)*10^12</f>
        <v>0</v>
      </c>
      <c r="S11" s="16">
        <f>SUMIFS('indusa - Alt Trans'!AA:AA,'indusa - Alt Trans'!$A:$A,'BIFUfE-crude-oil'!$A11,'indusa - Alt Trans'!$B:$B,$B$28)*10^12</f>
        <v>0</v>
      </c>
      <c r="T11" s="16">
        <f>SUMIFS('indusa - Alt Trans'!AB:AB,'indusa - Alt Trans'!$A:$A,'BIFUfE-crude-oil'!$A11,'indusa - Alt Trans'!$B:$B,$B$28)*10^12</f>
        <v>0</v>
      </c>
      <c r="U11" s="16">
        <f>SUMIFS('indusa - Alt Trans'!AC:AC,'indusa - Alt Trans'!$A:$A,'BIFUfE-crude-oil'!$A11,'indusa - Alt Trans'!$B:$B,$B$28)*10^12</f>
        <v>0</v>
      </c>
      <c r="V11" s="16">
        <f>SUMIFS('indusa - Alt Trans'!AD:AD,'indusa - Alt Trans'!$A:$A,'BIFUfE-crude-oil'!$A11,'indusa - Alt Trans'!$B:$B,$B$28)*10^12</f>
        <v>0</v>
      </c>
      <c r="W11" s="16">
        <f>SUMIFS('indusa - Alt Trans'!AE:AE,'indusa - Alt Trans'!$A:$A,'BIFUfE-crude-oil'!$A11,'indusa - Alt Trans'!$B:$B,$B$28)*10^12</f>
        <v>0</v>
      </c>
      <c r="X11" s="16">
        <f>SUMIFS('indusa - Alt Trans'!AF:AF,'indusa - Alt Trans'!$A:$A,'BIFUfE-crude-oil'!$A11,'indusa - Alt Trans'!$B:$B,$B$28)*10^12</f>
        <v>0</v>
      </c>
      <c r="Y11" s="16">
        <f>SUMIFS('indusa - Alt Trans'!AG:AG,'indusa - Alt Trans'!$A:$A,'BIFUfE-crude-oil'!$A11,'indusa - Alt Trans'!$B:$B,$B$28)*10^12</f>
        <v>0</v>
      </c>
      <c r="Z11" s="16">
        <f>SUMIFS('indusa - Alt Trans'!AH:AH,'indusa - Alt Trans'!$A:$A,'BIFUfE-crude-oil'!$A11,'indusa - Alt Trans'!$B:$B,$B$28)*10^12</f>
        <v>0</v>
      </c>
      <c r="AA11" s="16">
        <f>SUMIFS('indusa - Alt Trans'!AI:AI,'indusa - Alt Trans'!$A:$A,'BIFUfE-crude-oil'!$A11,'indusa - Alt Trans'!$B:$B,$B$28)*10^12</f>
        <v>0</v>
      </c>
      <c r="AB11" s="16">
        <f>SUMIFS('indusa - Alt Trans'!AJ:AJ,'indusa - Alt Trans'!$A:$A,'BIFUfE-crude-oil'!$A11,'indusa - Alt Trans'!$B:$B,$B$28)*10^12</f>
        <v>0</v>
      </c>
    </row>
    <row r="12" spans="1:31" x14ac:dyDescent="0.25">
      <c r="A12" t="s">
        <v>101</v>
      </c>
      <c r="B12" s="16">
        <f>SUMIFS('indusa - High Cost'!J:J,'indusa - High Cost'!$A:$A,'BIFUfE-crude-oil'!$A12,'indusa - High Cost'!$B:$B,$B$28)*10^12</f>
        <v>0</v>
      </c>
      <c r="C12" s="16">
        <f>SUMIFS('indusa - High Cost'!K:K,'indusa - High Cost'!$A:$A,'BIFUfE-crude-oil'!$A12,'indusa - High Cost'!$B:$B,$B$28)*10^12</f>
        <v>0</v>
      </c>
      <c r="D12" s="16">
        <f>SUMIFS('indusa - High Cost'!L:L,'indusa - High Cost'!$A:$A,'BIFUfE-crude-oil'!$A12,'indusa - High Cost'!$B:$B,$B$28)*10^12</f>
        <v>0</v>
      </c>
      <c r="E12" s="16">
        <f>SUMIFS('indusa - High Cost'!M:M,'indusa - High Cost'!$A:$A,'BIFUfE-crude-oil'!$A12,'indusa - High Cost'!$B:$B,$B$28)*10^12</f>
        <v>0</v>
      </c>
      <c r="F12" s="16">
        <f>SUMIFS('indusa - High Cost'!N:N,'indusa - High Cost'!$A:$A,'BIFUfE-crude-oil'!$A12,'indusa - High Cost'!$B:$B,$B$28)*10^12</f>
        <v>0</v>
      </c>
      <c r="G12" s="16">
        <f>SUMIFS('indusa - High Cost'!O:O,'indusa - High Cost'!$A:$A,'BIFUfE-crude-oil'!$A12,'indusa - High Cost'!$B:$B,$B$28)*10^12</f>
        <v>0</v>
      </c>
      <c r="H12" s="16">
        <f>SUMIFS('indusa - High Cost'!P:P,'indusa - High Cost'!$A:$A,'BIFUfE-crude-oil'!$A12,'indusa - High Cost'!$B:$B,$B$28)*10^12</f>
        <v>0</v>
      </c>
      <c r="I12" s="16">
        <f>SUMIFS('indusa - High Cost'!Q:Q,'indusa - High Cost'!$A:$A,'BIFUfE-crude-oil'!$A12,'indusa - High Cost'!$B:$B,$B$28)*10^12</f>
        <v>0</v>
      </c>
      <c r="J12" s="16">
        <f>SUMIFS('indusa - High Cost'!R:R,'indusa - High Cost'!$A:$A,'BIFUfE-crude-oil'!$A12,'indusa - High Cost'!$B:$B,$B$28)*10^12</f>
        <v>0</v>
      </c>
      <c r="K12" s="16">
        <f>SUMIFS('indusa - High Cost'!S:S,'indusa - High Cost'!$A:$A,'BIFUfE-crude-oil'!$A12,'indusa - High Cost'!$B:$B,$B$28)*10^12</f>
        <v>0</v>
      </c>
      <c r="L12" s="16">
        <f>SUMIFS('indusa - High Cost'!T:T,'indusa - High Cost'!$A:$A,'BIFUfE-crude-oil'!$A12,'indusa - High Cost'!$B:$B,$B$28)*10^12</f>
        <v>0</v>
      </c>
      <c r="M12" s="16">
        <f>SUMIFS('indusa - High Cost'!U:U,'indusa - High Cost'!$A:$A,'BIFUfE-crude-oil'!$A12,'indusa - High Cost'!$B:$B,$B$28)*10^12</f>
        <v>0</v>
      </c>
      <c r="N12" s="16">
        <f>SUMIFS('indusa - High Cost'!V:V,'indusa - High Cost'!$A:$A,'BIFUfE-crude-oil'!$A12,'indusa - High Cost'!$B:$B,$B$28)*10^12</f>
        <v>0</v>
      </c>
      <c r="O12" s="16">
        <f>SUMIFS('indusa - High Cost'!W:W,'indusa - High Cost'!$A:$A,'BIFUfE-crude-oil'!$A12,'indusa - High Cost'!$B:$B,$B$28)*10^12</f>
        <v>0</v>
      </c>
      <c r="P12" s="16">
        <f>SUMIFS('indusa - High Cost'!X:X,'indusa - High Cost'!$A:$A,'BIFUfE-crude-oil'!$A12,'indusa - High Cost'!$B:$B,$B$28)*10^12</f>
        <v>0</v>
      </c>
      <c r="Q12" s="16">
        <f>SUMIFS('indusa - High Cost'!Y:Y,'indusa - High Cost'!$A:$A,'BIFUfE-crude-oil'!$A12,'indusa - High Cost'!$B:$B,$B$28)*10^12</f>
        <v>0</v>
      </c>
      <c r="R12" s="16">
        <f>SUMIFS('indusa - High Cost'!Z:Z,'indusa - High Cost'!$A:$A,'BIFUfE-crude-oil'!$A12,'indusa - High Cost'!$B:$B,$B$28)*10^12</f>
        <v>0</v>
      </c>
      <c r="S12" s="16">
        <f>SUMIFS('indusa - High Cost'!AA:AA,'indusa - High Cost'!$A:$A,'BIFUfE-crude-oil'!$A12,'indusa - High Cost'!$B:$B,$B$28)*10^12</f>
        <v>0</v>
      </c>
      <c r="T12" s="16">
        <f>SUMIFS('indusa - High Cost'!AB:AB,'indusa - High Cost'!$A:$A,'BIFUfE-crude-oil'!$A12,'indusa - High Cost'!$B:$B,$B$28)*10^12</f>
        <v>0</v>
      </c>
      <c r="U12" s="16">
        <f>SUMIFS('indusa - High Cost'!AC:AC,'indusa - High Cost'!$A:$A,'BIFUfE-crude-oil'!$A12,'indusa - High Cost'!$B:$B,$B$28)*10^12</f>
        <v>0</v>
      </c>
      <c r="V12" s="16">
        <f>SUMIFS('indusa - High Cost'!AD:AD,'indusa - High Cost'!$A:$A,'BIFUfE-crude-oil'!$A12,'indusa - High Cost'!$B:$B,$B$28)*10^12</f>
        <v>0</v>
      </c>
      <c r="W12" s="16">
        <f>SUMIFS('indusa - High Cost'!AE:AE,'indusa - High Cost'!$A:$A,'BIFUfE-crude-oil'!$A12,'indusa - High Cost'!$B:$B,$B$28)*10^12</f>
        <v>0</v>
      </c>
      <c r="X12" s="16">
        <f>SUMIFS('indusa - High Cost'!AF:AF,'indusa - High Cost'!$A:$A,'BIFUfE-crude-oil'!$A12,'indusa - High Cost'!$B:$B,$B$28)*10^12</f>
        <v>0</v>
      </c>
      <c r="Y12" s="16">
        <f>SUMIFS('indusa - High Cost'!AG:AG,'indusa - High Cost'!$A:$A,'BIFUfE-crude-oil'!$A12,'indusa - High Cost'!$B:$B,$B$28)*10^12</f>
        <v>0</v>
      </c>
      <c r="Z12" s="16">
        <f>SUMIFS('indusa - High Cost'!AH:AH,'indusa - High Cost'!$A:$A,'BIFUfE-crude-oil'!$A12,'indusa - High Cost'!$B:$B,$B$28)*10^12</f>
        <v>0</v>
      </c>
      <c r="AA12" s="16">
        <f>SUMIFS('indusa - High Cost'!AI:AI,'indusa - High Cost'!$A:$A,'BIFUfE-crude-oil'!$A12,'indusa - High Cost'!$B:$B,$B$28)*10^12</f>
        <v>0</v>
      </c>
      <c r="AB12" s="16">
        <f>SUMIFS('indusa - High Cost'!AJ:AJ,'indusa - High Cost'!$A:$A,'BIFUfE-crude-oil'!$A12,'indusa - High Cost'!$B:$B,$B$28)*10^12</f>
        <v>0</v>
      </c>
    </row>
    <row r="13" spans="1:31" x14ac:dyDescent="0.25">
      <c r="A13" t="s">
        <v>102</v>
      </c>
      <c r="B13" s="16">
        <f>SUMIFS('indusa - High Cost'!J:J,'indusa - High Cost'!$A:$A,'BIFUfE-crude-oil'!$A13,'indusa - High Cost'!$B:$B,$B$28)*10^12</f>
        <v>0</v>
      </c>
      <c r="C13" s="16">
        <f>SUMIFS('indusa - High Cost'!K:K,'indusa - High Cost'!$A:$A,'BIFUfE-crude-oil'!$A13,'indusa - High Cost'!$B:$B,$B$28)*10^12</f>
        <v>0</v>
      </c>
      <c r="D13" s="16">
        <f>SUMIFS('indusa - High Cost'!L:L,'indusa - High Cost'!$A:$A,'BIFUfE-crude-oil'!$A13,'indusa - High Cost'!$B:$B,$B$28)*10^12</f>
        <v>0</v>
      </c>
      <c r="E13" s="16">
        <f>SUMIFS('indusa - High Cost'!M:M,'indusa - High Cost'!$A:$A,'BIFUfE-crude-oil'!$A13,'indusa - High Cost'!$B:$B,$B$28)*10^12</f>
        <v>0</v>
      </c>
      <c r="F13" s="16">
        <f>SUMIFS('indusa - High Cost'!N:N,'indusa - High Cost'!$A:$A,'BIFUfE-crude-oil'!$A13,'indusa - High Cost'!$B:$B,$B$28)*10^12</f>
        <v>0</v>
      </c>
      <c r="G13" s="16">
        <f>SUMIFS('indusa - High Cost'!O:O,'indusa - High Cost'!$A:$A,'BIFUfE-crude-oil'!$A13,'indusa - High Cost'!$B:$B,$B$28)*10^12</f>
        <v>0</v>
      </c>
      <c r="H13" s="16">
        <f>SUMIFS('indusa - High Cost'!P:P,'indusa - High Cost'!$A:$A,'BIFUfE-crude-oil'!$A13,'indusa - High Cost'!$B:$B,$B$28)*10^12</f>
        <v>0</v>
      </c>
      <c r="I13" s="16">
        <f>SUMIFS('indusa - High Cost'!Q:Q,'indusa - High Cost'!$A:$A,'BIFUfE-crude-oil'!$A13,'indusa - High Cost'!$B:$B,$B$28)*10^12</f>
        <v>0</v>
      </c>
      <c r="J13" s="16">
        <f>SUMIFS('indusa - High Cost'!R:R,'indusa - High Cost'!$A:$A,'BIFUfE-crude-oil'!$A13,'indusa - High Cost'!$B:$B,$B$28)*10^12</f>
        <v>0</v>
      </c>
      <c r="K13" s="16">
        <f>SUMIFS('indusa - High Cost'!S:S,'indusa - High Cost'!$A:$A,'BIFUfE-crude-oil'!$A13,'indusa - High Cost'!$B:$B,$B$28)*10^12</f>
        <v>0</v>
      </c>
      <c r="L13" s="16">
        <f>SUMIFS('indusa - High Cost'!T:T,'indusa - High Cost'!$A:$A,'BIFUfE-crude-oil'!$A13,'indusa - High Cost'!$B:$B,$B$28)*10^12</f>
        <v>0</v>
      </c>
      <c r="M13" s="16">
        <f>SUMIFS('indusa - High Cost'!U:U,'indusa - High Cost'!$A:$A,'BIFUfE-crude-oil'!$A13,'indusa - High Cost'!$B:$B,$B$28)*10^12</f>
        <v>0</v>
      </c>
      <c r="N13" s="16">
        <f>SUMIFS('indusa - High Cost'!V:V,'indusa - High Cost'!$A:$A,'BIFUfE-crude-oil'!$A13,'indusa - High Cost'!$B:$B,$B$28)*10^12</f>
        <v>0</v>
      </c>
      <c r="O13" s="16">
        <f>SUMIFS('indusa - High Cost'!W:W,'indusa - High Cost'!$A:$A,'BIFUfE-crude-oil'!$A13,'indusa - High Cost'!$B:$B,$B$28)*10^12</f>
        <v>0</v>
      </c>
      <c r="P13" s="16">
        <f>SUMIFS('indusa - High Cost'!X:X,'indusa - High Cost'!$A:$A,'BIFUfE-crude-oil'!$A13,'indusa - High Cost'!$B:$B,$B$28)*10^12</f>
        <v>0</v>
      </c>
      <c r="Q13" s="16">
        <f>SUMIFS('indusa - High Cost'!Y:Y,'indusa - High Cost'!$A:$A,'BIFUfE-crude-oil'!$A13,'indusa - High Cost'!$B:$B,$B$28)*10^12</f>
        <v>0</v>
      </c>
      <c r="R13" s="16">
        <f>SUMIFS('indusa - High Cost'!Z:Z,'indusa - High Cost'!$A:$A,'BIFUfE-crude-oil'!$A13,'indusa - High Cost'!$B:$B,$B$28)*10^12</f>
        <v>0</v>
      </c>
      <c r="S13" s="16">
        <f>SUMIFS('indusa - High Cost'!AA:AA,'indusa - High Cost'!$A:$A,'BIFUfE-crude-oil'!$A13,'indusa - High Cost'!$B:$B,$B$28)*10^12</f>
        <v>0</v>
      </c>
      <c r="T13" s="16">
        <f>SUMIFS('indusa - High Cost'!AB:AB,'indusa - High Cost'!$A:$A,'BIFUfE-crude-oil'!$A13,'indusa - High Cost'!$B:$B,$B$28)*10^12</f>
        <v>0</v>
      </c>
      <c r="U13" s="16">
        <f>SUMIFS('indusa - High Cost'!AC:AC,'indusa - High Cost'!$A:$A,'BIFUfE-crude-oil'!$A13,'indusa - High Cost'!$B:$B,$B$28)*10^12</f>
        <v>0</v>
      </c>
      <c r="V13" s="16">
        <f>SUMIFS('indusa - High Cost'!AD:AD,'indusa - High Cost'!$A:$A,'BIFUfE-crude-oil'!$A13,'indusa - High Cost'!$B:$B,$B$28)*10^12</f>
        <v>0</v>
      </c>
      <c r="W13" s="16">
        <f>SUMIFS('indusa - High Cost'!AE:AE,'indusa - High Cost'!$A:$A,'BIFUfE-crude-oil'!$A13,'indusa - High Cost'!$B:$B,$B$28)*10^12</f>
        <v>0</v>
      </c>
      <c r="X13" s="16">
        <f>SUMIFS('indusa - High Cost'!AF:AF,'indusa - High Cost'!$A:$A,'BIFUfE-crude-oil'!$A13,'indusa - High Cost'!$B:$B,$B$28)*10^12</f>
        <v>0</v>
      </c>
      <c r="Y13" s="16">
        <f>SUMIFS('indusa - High Cost'!AG:AG,'indusa - High Cost'!$A:$A,'BIFUfE-crude-oil'!$A13,'indusa - High Cost'!$B:$B,$B$28)*10^12</f>
        <v>0</v>
      </c>
      <c r="Z13" s="16">
        <f>SUMIFS('indusa - High Cost'!AH:AH,'indusa - High Cost'!$A:$A,'BIFUfE-crude-oil'!$A13,'indusa - High Cost'!$B:$B,$B$28)*10^12</f>
        <v>0</v>
      </c>
      <c r="AA13" s="16">
        <f>SUMIFS('indusa - High Cost'!AI:AI,'indusa - High Cost'!$A:$A,'BIFUfE-crude-oil'!$A13,'indusa - High Cost'!$B:$B,$B$28)*10^12</f>
        <v>0</v>
      </c>
      <c r="AB13" s="16">
        <f>SUMIFS('indusa - High Cost'!AJ:AJ,'indusa - High Cost'!$A:$A,'BIFUfE-crude-oil'!$A13,'indusa - High Cost'!$B:$B,$B$28)*10^12</f>
        <v>0</v>
      </c>
    </row>
    <row r="14" spans="1:31" x14ac:dyDescent="0.25">
      <c r="A14" t="s">
        <v>103</v>
      </c>
      <c r="B14" s="16">
        <f>SUMIFS('indusa - High Cost'!J:J,'indusa - High Cost'!$A:$A,'BIFUfE-crude-oil'!$A14,'indusa - High Cost'!$B:$B,$B$28)*10^12</f>
        <v>0</v>
      </c>
      <c r="C14" s="16">
        <f>SUMIFS('indusa - High Cost'!K:K,'indusa - High Cost'!$A:$A,'BIFUfE-crude-oil'!$A14,'indusa - High Cost'!$B:$B,$B$28)*10^12</f>
        <v>0</v>
      </c>
      <c r="D14" s="16">
        <f>SUMIFS('indusa - High Cost'!L:L,'indusa - High Cost'!$A:$A,'BIFUfE-crude-oil'!$A14,'indusa - High Cost'!$B:$B,$B$28)*10^12</f>
        <v>0</v>
      </c>
      <c r="E14" s="16">
        <f>SUMIFS('indusa - High Cost'!M:M,'indusa - High Cost'!$A:$A,'BIFUfE-crude-oil'!$A14,'indusa - High Cost'!$B:$B,$B$28)*10^12</f>
        <v>0</v>
      </c>
      <c r="F14" s="16">
        <f>SUMIFS('indusa - High Cost'!N:N,'indusa - High Cost'!$A:$A,'BIFUfE-crude-oil'!$A14,'indusa - High Cost'!$B:$B,$B$28)*10^12</f>
        <v>0</v>
      </c>
      <c r="G14" s="16">
        <f>SUMIFS('indusa - High Cost'!O:O,'indusa - High Cost'!$A:$A,'BIFUfE-crude-oil'!$A14,'indusa - High Cost'!$B:$B,$B$28)*10^12</f>
        <v>0</v>
      </c>
      <c r="H14" s="16">
        <f>SUMIFS('indusa - High Cost'!P:P,'indusa - High Cost'!$A:$A,'BIFUfE-crude-oil'!$A14,'indusa - High Cost'!$B:$B,$B$28)*10^12</f>
        <v>0</v>
      </c>
      <c r="I14" s="16">
        <f>SUMIFS('indusa - High Cost'!Q:Q,'indusa - High Cost'!$A:$A,'BIFUfE-crude-oil'!$A14,'indusa - High Cost'!$B:$B,$B$28)*10^12</f>
        <v>0</v>
      </c>
      <c r="J14" s="16">
        <f>SUMIFS('indusa - High Cost'!R:R,'indusa - High Cost'!$A:$A,'BIFUfE-crude-oil'!$A14,'indusa - High Cost'!$B:$B,$B$28)*10^12</f>
        <v>0</v>
      </c>
      <c r="K14" s="16">
        <f>SUMIFS('indusa - High Cost'!S:S,'indusa - High Cost'!$A:$A,'BIFUfE-crude-oil'!$A14,'indusa - High Cost'!$B:$B,$B$28)*10^12</f>
        <v>0</v>
      </c>
      <c r="L14" s="16">
        <f>SUMIFS('indusa - High Cost'!T:T,'indusa - High Cost'!$A:$A,'BIFUfE-crude-oil'!$A14,'indusa - High Cost'!$B:$B,$B$28)*10^12</f>
        <v>0</v>
      </c>
      <c r="M14" s="16">
        <f>SUMIFS('indusa - High Cost'!U:U,'indusa - High Cost'!$A:$A,'BIFUfE-crude-oil'!$A14,'indusa - High Cost'!$B:$B,$B$28)*10^12</f>
        <v>0</v>
      </c>
      <c r="N14" s="16">
        <f>SUMIFS('indusa - High Cost'!V:V,'indusa - High Cost'!$A:$A,'BIFUfE-crude-oil'!$A14,'indusa - High Cost'!$B:$B,$B$28)*10^12</f>
        <v>0</v>
      </c>
      <c r="O14" s="16">
        <f>SUMIFS('indusa - High Cost'!W:W,'indusa - High Cost'!$A:$A,'BIFUfE-crude-oil'!$A14,'indusa - High Cost'!$B:$B,$B$28)*10^12</f>
        <v>0</v>
      </c>
      <c r="P14" s="16">
        <f>SUMIFS('indusa - High Cost'!X:X,'indusa - High Cost'!$A:$A,'BIFUfE-crude-oil'!$A14,'indusa - High Cost'!$B:$B,$B$28)*10^12</f>
        <v>0</v>
      </c>
      <c r="Q14" s="16">
        <f>SUMIFS('indusa - High Cost'!Y:Y,'indusa - High Cost'!$A:$A,'BIFUfE-crude-oil'!$A14,'indusa - High Cost'!$B:$B,$B$28)*10^12</f>
        <v>0</v>
      </c>
      <c r="R14" s="16">
        <f>SUMIFS('indusa - High Cost'!Z:Z,'indusa - High Cost'!$A:$A,'BIFUfE-crude-oil'!$A14,'indusa - High Cost'!$B:$B,$B$28)*10^12</f>
        <v>0</v>
      </c>
      <c r="S14" s="16">
        <f>SUMIFS('indusa - High Cost'!AA:AA,'indusa - High Cost'!$A:$A,'BIFUfE-crude-oil'!$A14,'indusa - High Cost'!$B:$B,$B$28)*10^12</f>
        <v>0</v>
      </c>
      <c r="T14" s="16">
        <f>SUMIFS('indusa - High Cost'!AB:AB,'indusa - High Cost'!$A:$A,'BIFUfE-crude-oil'!$A14,'indusa - High Cost'!$B:$B,$B$28)*10^12</f>
        <v>0</v>
      </c>
      <c r="U14" s="16">
        <f>SUMIFS('indusa - High Cost'!AC:AC,'indusa - High Cost'!$A:$A,'BIFUfE-crude-oil'!$A14,'indusa - High Cost'!$B:$B,$B$28)*10^12</f>
        <v>0</v>
      </c>
      <c r="V14" s="16">
        <f>SUMIFS('indusa - High Cost'!AD:AD,'indusa - High Cost'!$A:$A,'BIFUfE-crude-oil'!$A14,'indusa - High Cost'!$B:$B,$B$28)*10^12</f>
        <v>0</v>
      </c>
      <c r="W14" s="16">
        <f>SUMIFS('indusa - High Cost'!AE:AE,'indusa - High Cost'!$A:$A,'BIFUfE-crude-oil'!$A14,'indusa - High Cost'!$B:$B,$B$28)*10^12</f>
        <v>0</v>
      </c>
      <c r="X14" s="16">
        <f>SUMIFS('indusa - High Cost'!AF:AF,'indusa - High Cost'!$A:$A,'BIFUfE-crude-oil'!$A14,'indusa - High Cost'!$B:$B,$B$28)*10^12</f>
        <v>0</v>
      </c>
      <c r="Y14" s="16">
        <f>SUMIFS('indusa - High Cost'!AG:AG,'indusa - High Cost'!$A:$A,'BIFUfE-crude-oil'!$A14,'indusa - High Cost'!$B:$B,$B$28)*10^12</f>
        <v>0</v>
      </c>
      <c r="Z14" s="16">
        <f>SUMIFS('indusa - High Cost'!AH:AH,'indusa - High Cost'!$A:$A,'BIFUfE-crude-oil'!$A14,'indusa - High Cost'!$B:$B,$B$28)*10^12</f>
        <v>0</v>
      </c>
      <c r="AA14" s="16">
        <f>SUMIFS('indusa - High Cost'!AI:AI,'indusa - High Cost'!$A:$A,'BIFUfE-crude-oil'!$A14,'indusa - High Cost'!$B:$B,$B$28)*10^12</f>
        <v>0</v>
      </c>
      <c r="AB14" s="16">
        <f>SUMIFS('indusa - High Cost'!AJ:AJ,'indusa - High Cost'!$A:$A,'BIFUfE-crude-oil'!$A14,'indusa - High Cost'!$B:$B,$B$28)*10^12</f>
        <v>0</v>
      </c>
    </row>
    <row r="15" spans="1:31" x14ac:dyDescent="0.25">
      <c r="A15" t="s">
        <v>104</v>
      </c>
      <c r="B15" s="16">
        <f>SUMIFS('indusa - High Cost'!J:J,'indusa - High Cost'!$A:$A,'BIFUfE-crude-oil'!$A15,'indusa - High Cost'!$B:$B,$B$28)*10^12+SUMIFS('indusa - High Cost'!J:J,'indusa - High Cost'!$A:$A,"Primary Metals",'indusa - High Cost'!$B:$B,$B$28)*10^12*'Foundries Split'!$C18</f>
        <v>0</v>
      </c>
      <c r="C15" s="16">
        <f>SUMIFS('indusa - High Cost'!K:K,'indusa - High Cost'!$A:$A,'BIFUfE-crude-oil'!$A15,'indusa - High Cost'!$B:$B,$B$28)*10^12+SUMIFS('indusa - High Cost'!K:K,'indusa - High Cost'!$A:$A,"Primary Metals",'indusa - High Cost'!$B:$B,$B$28)*10^12*'Foundries Split'!$C18</f>
        <v>0</v>
      </c>
      <c r="D15" s="16">
        <f>SUMIFS('indusa - High Cost'!L:L,'indusa - High Cost'!$A:$A,'BIFUfE-crude-oil'!$A15,'indusa - High Cost'!$B:$B,$B$28)*10^12+SUMIFS('indusa - High Cost'!L:L,'indusa - High Cost'!$A:$A,"Primary Metals",'indusa - High Cost'!$B:$B,$B$28)*10^12*'Foundries Split'!$C18</f>
        <v>0</v>
      </c>
      <c r="E15" s="16">
        <f>SUMIFS('indusa - High Cost'!M:M,'indusa - High Cost'!$A:$A,'BIFUfE-crude-oil'!$A15,'indusa - High Cost'!$B:$B,$B$28)*10^12+SUMIFS('indusa - High Cost'!M:M,'indusa - High Cost'!$A:$A,"Primary Metals",'indusa - High Cost'!$B:$B,$B$28)*10^12*'Foundries Split'!$C18</f>
        <v>0</v>
      </c>
      <c r="F15" s="16">
        <f>SUMIFS('indusa - High Cost'!N:N,'indusa - High Cost'!$A:$A,'BIFUfE-crude-oil'!$A15,'indusa - High Cost'!$B:$B,$B$28)*10^12+SUMIFS('indusa - High Cost'!N:N,'indusa - High Cost'!$A:$A,"Primary Metals",'indusa - High Cost'!$B:$B,$B$28)*10^12*'Foundries Split'!$C18</f>
        <v>0</v>
      </c>
      <c r="G15" s="16">
        <f>SUMIFS('indusa - High Cost'!O:O,'indusa - High Cost'!$A:$A,'BIFUfE-crude-oil'!$A15,'indusa - High Cost'!$B:$B,$B$28)*10^12+SUMIFS('indusa - High Cost'!O:O,'indusa - High Cost'!$A:$A,"Primary Metals",'indusa - High Cost'!$B:$B,$B$28)*10^12*'Foundries Split'!$C18</f>
        <v>0</v>
      </c>
      <c r="H15" s="16">
        <f>SUMIFS('indusa - High Cost'!P:P,'indusa - High Cost'!$A:$A,'BIFUfE-crude-oil'!$A15,'indusa - High Cost'!$B:$B,$B$28)*10^12+SUMIFS('indusa - High Cost'!P:P,'indusa - High Cost'!$A:$A,"Primary Metals",'indusa - High Cost'!$B:$B,$B$28)*10^12*'Foundries Split'!$C18</f>
        <v>0</v>
      </c>
      <c r="I15" s="16">
        <f>SUMIFS('indusa - High Cost'!Q:Q,'indusa - High Cost'!$A:$A,'BIFUfE-crude-oil'!$A15,'indusa - High Cost'!$B:$B,$B$28)*10^12+SUMIFS('indusa - High Cost'!Q:Q,'indusa - High Cost'!$A:$A,"Primary Metals",'indusa - High Cost'!$B:$B,$B$28)*10^12*'Foundries Split'!$C18</f>
        <v>0</v>
      </c>
      <c r="J15" s="16">
        <f>SUMIFS('indusa - High Cost'!R:R,'indusa - High Cost'!$A:$A,'BIFUfE-crude-oil'!$A15,'indusa - High Cost'!$B:$B,$B$28)*10^12+SUMIFS('indusa - High Cost'!R:R,'indusa - High Cost'!$A:$A,"Primary Metals",'indusa - High Cost'!$B:$B,$B$28)*10^12*'Foundries Split'!$C18</f>
        <v>0</v>
      </c>
      <c r="K15" s="16">
        <f>SUMIFS('indusa - High Cost'!S:S,'indusa - High Cost'!$A:$A,'BIFUfE-crude-oil'!$A15,'indusa - High Cost'!$B:$B,$B$28)*10^12+SUMIFS('indusa - High Cost'!S:S,'indusa - High Cost'!$A:$A,"Primary Metals",'indusa - High Cost'!$B:$B,$B$28)*10^12*'Foundries Split'!$C18</f>
        <v>0</v>
      </c>
      <c r="L15" s="16">
        <f>SUMIFS('indusa - High Cost'!T:T,'indusa - High Cost'!$A:$A,'BIFUfE-crude-oil'!$A15,'indusa - High Cost'!$B:$B,$B$28)*10^12+SUMIFS('indusa - High Cost'!T:T,'indusa - High Cost'!$A:$A,"Primary Metals",'indusa - High Cost'!$B:$B,$B$28)*10^12*'Foundries Split'!$C18</f>
        <v>0</v>
      </c>
      <c r="M15" s="16">
        <f>SUMIFS('indusa - High Cost'!U:U,'indusa - High Cost'!$A:$A,'BIFUfE-crude-oil'!$A15,'indusa - High Cost'!$B:$B,$B$28)*10^12+SUMIFS('indusa - High Cost'!U:U,'indusa - High Cost'!$A:$A,"Primary Metals",'indusa - High Cost'!$B:$B,$B$28)*10^12*'Foundries Split'!$C18</f>
        <v>0</v>
      </c>
      <c r="N15" s="16">
        <f>SUMIFS('indusa - High Cost'!V:V,'indusa - High Cost'!$A:$A,'BIFUfE-crude-oil'!$A15,'indusa - High Cost'!$B:$B,$B$28)*10^12+SUMIFS('indusa - High Cost'!V:V,'indusa - High Cost'!$A:$A,"Primary Metals",'indusa - High Cost'!$B:$B,$B$28)*10^12*'Foundries Split'!$C18</f>
        <v>0</v>
      </c>
      <c r="O15" s="16">
        <f>SUMIFS('indusa - High Cost'!W:W,'indusa - High Cost'!$A:$A,'BIFUfE-crude-oil'!$A15,'indusa - High Cost'!$B:$B,$B$28)*10^12+SUMIFS('indusa - High Cost'!W:W,'indusa - High Cost'!$A:$A,"Primary Metals",'indusa - High Cost'!$B:$B,$B$28)*10^12*'Foundries Split'!$C18</f>
        <v>0</v>
      </c>
      <c r="P15" s="16">
        <f>SUMIFS('indusa - High Cost'!X:X,'indusa - High Cost'!$A:$A,'BIFUfE-crude-oil'!$A15,'indusa - High Cost'!$B:$B,$B$28)*10^12+SUMIFS('indusa - High Cost'!X:X,'indusa - High Cost'!$A:$A,"Primary Metals",'indusa - High Cost'!$B:$B,$B$28)*10^12*'Foundries Split'!$C18</f>
        <v>0</v>
      </c>
      <c r="Q15" s="16">
        <f>SUMIFS('indusa - High Cost'!Y:Y,'indusa - High Cost'!$A:$A,'BIFUfE-crude-oil'!$A15,'indusa - High Cost'!$B:$B,$B$28)*10^12+SUMIFS('indusa - High Cost'!Y:Y,'indusa - High Cost'!$A:$A,"Primary Metals",'indusa - High Cost'!$B:$B,$B$28)*10^12*'Foundries Split'!$C18</f>
        <v>0</v>
      </c>
      <c r="R15" s="16">
        <f>SUMIFS('indusa - High Cost'!Z:Z,'indusa - High Cost'!$A:$A,'BIFUfE-crude-oil'!$A15,'indusa - High Cost'!$B:$B,$B$28)*10^12+SUMIFS('indusa - High Cost'!Z:Z,'indusa - High Cost'!$A:$A,"Primary Metals",'indusa - High Cost'!$B:$B,$B$28)*10^12*'Foundries Split'!$C18</f>
        <v>0</v>
      </c>
      <c r="S15" s="16">
        <f>SUMIFS('indusa - High Cost'!AA:AA,'indusa - High Cost'!$A:$A,'BIFUfE-crude-oil'!$A15,'indusa - High Cost'!$B:$B,$B$28)*10^12+SUMIFS('indusa - High Cost'!AA:AA,'indusa - High Cost'!$A:$A,"Primary Metals",'indusa - High Cost'!$B:$B,$B$28)*10^12*'Foundries Split'!$C18</f>
        <v>0</v>
      </c>
      <c r="T15" s="16">
        <f>SUMIFS('indusa - High Cost'!AB:AB,'indusa - High Cost'!$A:$A,'BIFUfE-crude-oil'!$A15,'indusa - High Cost'!$B:$B,$B$28)*10^12+SUMIFS('indusa - High Cost'!AB:AB,'indusa - High Cost'!$A:$A,"Primary Metals",'indusa - High Cost'!$B:$B,$B$28)*10^12*'Foundries Split'!$C18</f>
        <v>0</v>
      </c>
      <c r="U15" s="16">
        <f>SUMIFS('indusa - High Cost'!AC:AC,'indusa - High Cost'!$A:$A,'BIFUfE-crude-oil'!$A15,'indusa - High Cost'!$B:$B,$B$28)*10^12+SUMIFS('indusa - High Cost'!AC:AC,'indusa - High Cost'!$A:$A,"Primary Metals",'indusa - High Cost'!$B:$B,$B$28)*10^12*'Foundries Split'!$C18</f>
        <v>0</v>
      </c>
      <c r="V15" s="16">
        <f>SUMIFS('indusa - High Cost'!AD:AD,'indusa - High Cost'!$A:$A,'BIFUfE-crude-oil'!$A15,'indusa - High Cost'!$B:$B,$B$28)*10^12+SUMIFS('indusa - High Cost'!AD:AD,'indusa - High Cost'!$A:$A,"Primary Metals",'indusa - High Cost'!$B:$B,$B$28)*10^12*'Foundries Split'!$C18</f>
        <v>0</v>
      </c>
      <c r="W15" s="16">
        <f>SUMIFS('indusa - High Cost'!AE:AE,'indusa - High Cost'!$A:$A,'BIFUfE-crude-oil'!$A15,'indusa - High Cost'!$B:$B,$B$28)*10^12+SUMIFS('indusa - High Cost'!AE:AE,'indusa - High Cost'!$A:$A,"Primary Metals",'indusa - High Cost'!$B:$B,$B$28)*10^12*'Foundries Split'!$C18</f>
        <v>0</v>
      </c>
      <c r="X15" s="16">
        <f>SUMIFS('indusa - High Cost'!AF:AF,'indusa - High Cost'!$A:$A,'BIFUfE-crude-oil'!$A15,'indusa - High Cost'!$B:$B,$B$28)*10^12+SUMIFS('indusa - High Cost'!AF:AF,'indusa - High Cost'!$A:$A,"Primary Metals",'indusa - High Cost'!$B:$B,$B$28)*10^12*'Foundries Split'!$C18</f>
        <v>0</v>
      </c>
      <c r="Y15" s="16">
        <f>SUMIFS('indusa - High Cost'!AG:AG,'indusa - High Cost'!$A:$A,'BIFUfE-crude-oil'!$A15,'indusa - High Cost'!$B:$B,$B$28)*10^12+SUMIFS('indusa - High Cost'!AG:AG,'indusa - High Cost'!$A:$A,"Primary Metals",'indusa - High Cost'!$B:$B,$B$28)*10^12*'Foundries Split'!$C18</f>
        <v>0</v>
      </c>
      <c r="Z15" s="16">
        <f>SUMIFS('indusa - High Cost'!AH:AH,'indusa - High Cost'!$A:$A,'BIFUfE-crude-oil'!$A15,'indusa - High Cost'!$B:$B,$B$28)*10^12+SUMIFS('indusa - High Cost'!AH:AH,'indusa - High Cost'!$A:$A,"Primary Metals",'indusa - High Cost'!$B:$B,$B$28)*10^12*'Foundries Split'!$C18</f>
        <v>0</v>
      </c>
      <c r="AA15" s="16">
        <f>SUMIFS('indusa - High Cost'!AI:AI,'indusa - High Cost'!$A:$A,'BIFUfE-crude-oil'!$A15,'indusa - High Cost'!$B:$B,$B$28)*10^12+SUMIFS('indusa - High Cost'!AI:AI,'indusa - High Cost'!$A:$A,"Primary Metals",'indusa - High Cost'!$B:$B,$B$28)*10^12*'Foundries Split'!$C18</f>
        <v>0</v>
      </c>
      <c r="AB15" s="16">
        <f>SUMIFS('indusa - High Cost'!AJ:AJ,'indusa - High Cost'!$A:$A,'BIFUfE-crude-oil'!$A15,'indusa - High Cost'!$B:$B,$B$28)*10^12+SUMIFS('indusa - High Cost'!AJ:AJ,'indusa - High Cost'!$A:$A,"Primary Metals",'indusa - High Cost'!$B:$B,$B$28)*10^12*'Foundries Split'!$C18</f>
        <v>0</v>
      </c>
      <c r="AC15" s="16"/>
    </row>
    <row r="16" spans="1:31" x14ac:dyDescent="0.25">
      <c r="A16" t="s">
        <v>105</v>
      </c>
      <c r="B16" s="16">
        <f>SUMIFS('indusa - High Cost'!J:J,'indusa - High Cost'!$A:$A,'BIFUfE-crude-oil'!$A16,'indusa - High Cost'!$B:$B,$B$28)*10^12+SUMIFS('indusa - High Cost'!J:J,'indusa - High Cost'!$A:$A,"Primary Metals",'indusa - High Cost'!$B:$B,$B$28)*10^12*'Foundries Split'!$C19</f>
        <v>0</v>
      </c>
      <c r="C16" s="16">
        <f>SUMIFS('indusa - High Cost'!K:K,'indusa - High Cost'!$A:$A,'BIFUfE-crude-oil'!$A16,'indusa - High Cost'!$B:$B,$B$28)*10^12+SUMIFS('indusa - High Cost'!K:K,'indusa - High Cost'!$A:$A,"Primary Metals",'indusa - High Cost'!$B:$B,$B$28)*10^12*'Foundries Split'!$C19</f>
        <v>0</v>
      </c>
      <c r="D16" s="16">
        <f>SUMIFS('indusa - High Cost'!L:L,'indusa - High Cost'!$A:$A,'BIFUfE-crude-oil'!$A16,'indusa - High Cost'!$B:$B,$B$28)*10^12+SUMIFS('indusa - High Cost'!L:L,'indusa - High Cost'!$A:$A,"Primary Metals",'indusa - High Cost'!$B:$B,$B$28)*10^12*'Foundries Split'!$C19</f>
        <v>0</v>
      </c>
      <c r="E16" s="16">
        <f>SUMIFS('indusa - High Cost'!M:M,'indusa - High Cost'!$A:$A,'BIFUfE-crude-oil'!$A16,'indusa - High Cost'!$B:$B,$B$28)*10^12+SUMIFS('indusa - High Cost'!M:M,'indusa - High Cost'!$A:$A,"Primary Metals",'indusa - High Cost'!$B:$B,$B$28)*10^12*'Foundries Split'!$C19</f>
        <v>0</v>
      </c>
      <c r="F16" s="16">
        <f>SUMIFS('indusa - High Cost'!N:N,'indusa - High Cost'!$A:$A,'BIFUfE-crude-oil'!$A16,'indusa - High Cost'!$B:$B,$B$28)*10^12+SUMIFS('indusa - High Cost'!N:N,'indusa - High Cost'!$A:$A,"Primary Metals",'indusa - High Cost'!$B:$B,$B$28)*10^12*'Foundries Split'!$C19</f>
        <v>0</v>
      </c>
      <c r="G16" s="16">
        <f>SUMIFS('indusa - High Cost'!O:O,'indusa - High Cost'!$A:$A,'BIFUfE-crude-oil'!$A16,'indusa - High Cost'!$B:$B,$B$28)*10^12+SUMIFS('indusa - High Cost'!O:O,'indusa - High Cost'!$A:$A,"Primary Metals",'indusa - High Cost'!$B:$B,$B$28)*10^12*'Foundries Split'!$C19</f>
        <v>0</v>
      </c>
      <c r="H16" s="16">
        <f>SUMIFS('indusa - High Cost'!P:P,'indusa - High Cost'!$A:$A,'BIFUfE-crude-oil'!$A16,'indusa - High Cost'!$B:$B,$B$28)*10^12+SUMIFS('indusa - High Cost'!P:P,'indusa - High Cost'!$A:$A,"Primary Metals",'indusa - High Cost'!$B:$B,$B$28)*10^12*'Foundries Split'!$C19</f>
        <v>0</v>
      </c>
      <c r="I16" s="16">
        <f>SUMIFS('indusa - High Cost'!Q:Q,'indusa - High Cost'!$A:$A,'BIFUfE-crude-oil'!$A16,'indusa - High Cost'!$B:$B,$B$28)*10^12+SUMIFS('indusa - High Cost'!Q:Q,'indusa - High Cost'!$A:$A,"Primary Metals",'indusa - High Cost'!$B:$B,$B$28)*10^12*'Foundries Split'!$C19</f>
        <v>0</v>
      </c>
      <c r="J16" s="16">
        <f>SUMIFS('indusa - High Cost'!R:R,'indusa - High Cost'!$A:$A,'BIFUfE-crude-oil'!$A16,'indusa - High Cost'!$B:$B,$B$28)*10^12+SUMIFS('indusa - High Cost'!R:R,'indusa - High Cost'!$A:$A,"Primary Metals",'indusa - High Cost'!$B:$B,$B$28)*10^12*'Foundries Split'!$C19</f>
        <v>0</v>
      </c>
      <c r="K16" s="16">
        <f>SUMIFS('indusa - High Cost'!S:S,'indusa - High Cost'!$A:$A,'BIFUfE-crude-oil'!$A16,'indusa - High Cost'!$B:$B,$B$28)*10^12+SUMIFS('indusa - High Cost'!S:S,'indusa - High Cost'!$A:$A,"Primary Metals",'indusa - High Cost'!$B:$B,$B$28)*10^12*'Foundries Split'!$C19</f>
        <v>0</v>
      </c>
      <c r="L16" s="16">
        <f>SUMIFS('indusa - High Cost'!T:T,'indusa - High Cost'!$A:$A,'BIFUfE-crude-oil'!$A16,'indusa - High Cost'!$B:$B,$B$28)*10^12+SUMIFS('indusa - High Cost'!T:T,'indusa - High Cost'!$A:$A,"Primary Metals",'indusa - High Cost'!$B:$B,$B$28)*10^12*'Foundries Split'!$C19</f>
        <v>0</v>
      </c>
      <c r="M16" s="16">
        <f>SUMIFS('indusa - High Cost'!U:U,'indusa - High Cost'!$A:$A,'BIFUfE-crude-oil'!$A16,'indusa - High Cost'!$B:$B,$B$28)*10^12+SUMIFS('indusa - High Cost'!U:U,'indusa - High Cost'!$A:$A,"Primary Metals",'indusa - High Cost'!$B:$B,$B$28)*10^12*'Foundries Split'!$C19</f>
        <v>0</v>
      </c>
      <c r="N16" s="16">
        <f>SUMIFS('indusa - High Cost'!V:V,'indusa - High Cost'!$A:$A,'BIFUfE-crude-oil'!$A16,'indusa - High Cost'!$B:$B,$B$28)*10^12+SUMIFS('indusa - High Cost'!V:V,'indusa - High Cost'!$A:$A,"Primary Metals",'indusa - High Cost'!$B:$B,$B$28)*10^12*'Foundries Split'!$C19</f>
        <v>0</v>
      </c>
      <c r="O16" s="16">
        <f>SUMIFS('indusa - High Cost'!W:W,'indusa - High Cost'!$A:$A,'BIFUfE-crude-oil'!$A16,'indusa - High Cost'!$B:$B,$B$28)*10^12+SUMIFS('indusa - High Cost'!W:W,'indusa - High Cost'!$A:$A,"Primary Metals",'indusa - High Cost'!$B:$B,$B$28)*10^12*'Foundries Split'!$C19</f>
        <v>0</v>
      </c>
      <c r="P16" s="16">
        <f>SUMIFS('indusa - High Cost'!X:X,'indusa - High Cost'!$A:$A,'BIFUfE-crude-oil'!$A16,'indusa - High Cost'!$B:$B,$B$28)*10^12+SUMIFS('indusa - High Cost'!X:X,'indusa - High Cost'!$A:$A,"Primary Metals",'indusa - High Cost'!$B:$B,$B$28)*10^12*'Foundries Split'!$C19</f>
        <v>0</v>
      </c>
      <c r="Q16" s="16">
        <f>SUMIFS('indusa - High Cost'!Y:Y,'indusa - High Cost'!$A:$A,'BIFUfE-crude-oil'!$A16,'indusa - High Cost'!$B:$B,$B$28)*10^12+SUMIFS('indusa - High Cost'!Y:Y,'indusa - High Cost'!$A:$A,"Primary Metals",'indusa - High Cost'!$B:$B,$B$28)*10^12*'Foundries Split'!$C19</f>
        <v>0</v>
      </c>
      <c r="R16" s="16">
        <f>SUMIFS('indusa - High Cost'!Z:Z,'indusa - High Cost'!$A:$A,'BIFUfE-crude-oil'!$A16,'indusa - High Cost'!$B:$B,$B$28)*10^12+SUMIFS('indusa - High Cost'!Z:Z,'indusa - High Cost'!$A:$A,"Primary Metals",'indusa - High Cost'!$B:$B,$B$28)*10^12*'Foundries Split'!$C19</f>
        <v>0</v>
      </c>
      <c r="S16" s="16">
        <f>SUMIFS('indusa - High Cost'!AA:AA,'indusa - High Cost'!$A:$A,'BIFUfE-crude-oil'!$A16,'indusa - High Cost'!$B:$B,$B$28)*10^12+SUMIFS('indusa - High Cost'!AA:AA,'indusa - High Cost'!$A:$A,"Primary Metals",'indusa - High Cost'!$B:$B,$B$28)*10^12*'Foundries Split'!$C19</f>
        <v>0</v>
      </c>
      <c r="T16" s="16">
        <f>SUMIFS('indusa - High Cost'!AB:AB,'indusa - High Cost'!$A:$A,'BIFUfE-crude-oil'!$A16,'indusa - High Cost'!$B:$B,$B$28)*10^12+SUMIFS('indusa - High Cost'!AB:AB,'indusa - High Cost'!$A:$A,"Primary Metals",'indusa - High Cost'!$B:$B,$B$28)*10^12*'Foundries Split'!$C19</f>
        <v>0</v>
      </c>
      <c r="U16" s="16">
        <f>SUMIFS('indusa - High Cost'!AC:AC,'indusa - High Cost'!$A:$A,'BIFUfE-crude-oil'!$A16,'indusa - High Cost'!$B:$B,$B$28)*10^12+SUMIFS('indusa - High Cost'!AC:AC,'indusa - High Cost'!$A:$A,"Primary Metals",'indusa - High Cost'!$B:$B,$B$28)*10^12*'Foundries Split'!$C19</f>
        <v>0</v>
      </c>
      <c r="V16" s="16">
        <f>SUMIFS('indusa - High Cost'!AD:AD,'indusa - High Cost'!$A:$A,'BIFUfE-crude-oil'!$A16,'indusa - High Cost'!$B:$B,$B$28)*10^12+SUMIFS('indusa - High Cost'!AD:AD,'indusa - High Cost'!$A:$A,"Primary Metals",'indusa - High Cost'!$B:$B,$B$28)*10^12*'Foundries Split'!$C19</f>
        <v>0</v>
      </c>
      <c r="W16" s="16">
        <f>SUMIFS('indusa - High Cost'!AE:AE,'indusa - High Cost'!$A:$A,'BIFUfE-crude-oil'!$A16,'indusa - High Cost'!$B:$B,$B$28)*10^12+SUMIFS('indusa - High Cost'!AE:AE,'indusa - High Cost'!$A:$A,"Primary Metals",'indusa - High Cost'!$B:$B,$B$28)*10^12*'Foundries Split'!$C19</f>
        <v>0</v>
      </c>
      <c r="X16" s="16">
        <f>SUMIFS('indusa - High Cost'!AF:AF,'indusa - High Cost'!$A:$A,'BIFUfE-crude-oil'!$A16,'indusa - High Cost'!$B:$B,$B$28)*10^12+SUMIFS('indusa - High Cost'!AF:AF,'indusa - High Cost'!$A:$A,"Primary Metals",'indusa - High Cost'!$B:$B,$B$28)*10^12*'Foundries Split'!$C19</f>
        <v>0</v>
      </c>
      <c r="Y16" s="16">
        <f>SUMIFS('indusa - High Cost'!AG:AG,'indusa - High Cost'!$A:$A,'BIFUfE-crude-oil'!$A16,'indusa - High Cost'!$B:$B,$B$28)*10^12+SUMIFS('indusa - High Cost'!AG:AG,'indusa - High Cost'!$A:$A,"Primary Metals",'indusa - High Cost'!$B:$B,$B$28)*10^12*'Foundries Split'!$C19</f>
        <v>0</v>
      </c>
      <c r="Z16" s="16">
        <f>SUMIFS('indusa - High Cost'!AH:AH,'indusa - High Cost'!$A:$A,'BIFUfE-crude-oil'!$A16,'indusa - High Cost'!$B:$B,$B$28)*10^12+SUMIFS('indusa - High Cost'!AH:AH,'indusa - High Cost'!$A:$A,"Primary Metals",'indusa - High Cost'!$B:$B,$B$28)*10^12*'Foundries Split'!$C19</f>
        <v>0</v>
      </c>
      <c r="AA16" s="16">
        <f>SUMIFS('indusa - High Cost'!AI:AI,'indusa - High Cost'!$A:$A,'BIFUfE-crude-oil'!$A16,'indusa - High Cost'!$B:$B,$B$28)*10^12+SUMIFS('indusa - High Cost'!AI:AI,'indusa - High Cost'!$A:$A,"Primary Metals",'indusa - High Cost'!$B:$B,$B$28)*10^12*'Foundries Split'!$C19</f>
        <v>0</v>
      </c>
      <c r="AB16" s="16">
        <f>SUMIFS('indusa - High Cost'!AJ:AJ,'indusa - High Cost'!$A:$A,'BIFUfE-crude-oil'!$A16,'indusa - High Cost'!$B:$B,$B$28)*10^12+SUMIFS('indusa - High Cost'!AJ:AJ,'indusa - High Cost'!$A:$A,"Primary Metals",'indusa - High Cost'!$B:$B,$B$28)*10^12*'Foundries Split'!$C19</f>
        <v>0</v>
      </c>
    </row>
    <row r="17" spans="1:32" x14ac:dyDescent="0.25">
      <c r="A17" t="s">
        <v>106</v>
      </c>
      <c r="B17" s="16">
        <f>SUMIFS('indusa - High Cost'!J:J,'indusa - High Cost'!$A:$A,'BIFUfE-crude-oil'!$A17,'indusa - High Cost'!$B:$B,$B$28)*10^12</f>
        <v>0</v>
      </c>
      <c r="C17" s="16">
        <f>SUMIFS('indusa - High Cost'!K:K,'indusa - High Cost'!$A:$A,'BIFUfE-crude-oil'!$A17,'indusa - High Cost'!$B:$B,$B$28)*10^12</f>
        <v>0</v>
      </c>
      <c r="D17" s="16">
        <f>SUMIFS('indusa - High Cost'!L:L,'indusa - High Cost'!$A:$A,'BIFUfE-crude-oil'!$A17,'indusa - High Cost'!$B:$B,$B$28)*10^12</f>
        <v>0</v>
      </c>
      <c r="E17" s="16">
        <f>SUMIFS('indusa - High Cost'!M:M,'indusa - High Cost'!$A:$A,'BIFUfE-crude-oil'!$A17,'indusa - High Cost'!$B:$B,$B$28)*10^12</f>
        <v>0</v>
      </c>
      <c r="F17" s="16">
        <f>SUMIFS('indusa - High Cost'!N:N,'indusa - High Cost'!$A:$A,'BIFUfE-crude-oil'!$A17,'indusa - High Cost'!$B:$B,$B$28)*10^12</f>
        <v>0</v>
      </c>
      <c r="G17" s="16">
        <f>SUMIFS('indusa - High Cost'!O:O,'indusa - High Cost'!$A:$A,'BIFUfE-crude-oil'!$A17,'indusa - High Cost'!$B:$B,$B$28)*10^12</f>
        <v>0</v>
      </c>
      <c r="H17" s="16">
        <f>SUMIFS('indusa - High Cost'!P:P,'indusa - High Cost'!$A:$A,'BIFUfE-crude-oil'!$A17,'indusa - High Cost'!$B:$B,$B$28)*10^12</f>
        <v>0</v>
      </c>
      <c r="I17" s="16">
        <f>SUMIFS('indusa - High Cost'!Q:Q,'indusa - High Cost'!$A:$A,'BIFUfE-crude-oil'!$A17,'indusa - High Cost'!$B:$B,$B$28)*10^12</f>
        <v>0</v>
      </c>
      <c r="J17" s="16">
        <f>SUMIFS('indusa - High Cost'!R:R,'indusa - High Cost'!$A:$A,'BIFUfE-crude-oil'!$A17,'indusa - High Cost'!$B:$B,$B$28)*10^12</f>
        <v>0</v>
      </c>
      <c r="K17" s="16">
        <f>SUMIFS('indusa - High Cost'!S:S,'indusa - High Cost'!$A:$A,'BIFUfE-crude-oil'!$A17,'indusa - High Cost'!$B:$B,$B$28)*10^12</f>
        <v>0</v>
      </c>
      <c r="L17" s="16">
        <f>SUMIFS('indusa - High Cost'!T:T,'indusa - High Cost'!$A:$A,'BIFUfE-crude-oil'!$A17,'indusa - High Cost'!$B:$B,$B$28)*10^12</f>
        <v>0</v>
      </c>
      <c r="M17" s="16">
        <f>SUMIFS('indusa - High Cost'!U:U,'indusa - High Cost'!$A:$A,'BIFUfE-crude-oil'!$A17,'indusa - High Cost'!$B:$B,$B$28)*10^12</f>
        <v>0</v>
      </c>
      <c r="N17" s="16">
        <f>SUMIFS('indusa - High Cost'!V:V,'indusa - High Cost'!$A:$A,'BIFUfE-crude-oil'!$A17,'indusa - High Cost'!$B:$B,$B$28)*10^12</f>
        <v>0</v>
      </c>
      <c r="O17" s="16">
        <f>SUMIFS('indusa - High Cost'!W:W,'indusa - High Cost'!$A:$A,'BIFUfE-crude-oil'!$A17,'indusa - High Cost'!$B:$B,$B$28)*10^12</f>
        <v>0</v>
      </c>
      <c r="P17" s="16">
        <f>SUMIFS('indusa - High Cost'!X:X,'indusa - High Cost'!$A:$A,'BIFUfE-crude-oil'!$A17,'indusa - High Cost'!$B:$B,$B$28)*10^12</f>
        <v>0</v>
      </c>
      <c r="Q17" s="16">
        <f>SUMIFS('indusa - High Cost'!Y:Y,'indusa - High Cost'!$A:$A,'BIFUfE-crude-oil'!$A17,'indusa - High Cost'!$B:$B,$B$28)*10^12</f>
        <v>0</v>
      </c>
      <c r="R17" s="16">
        <f>SUMIFS('indusa - High Cost'!Z:Z,'indusa - High Cost'!$A:$A,'BIFUfE-crude-oil'!$A17,'indusa - High Cost'!$B:$B,$B$28)*10^12</f>
        <v>0</v>
      </c>
      <c r="S17" s="16">
        <f>SUMIFS('indusa - High Cost'!AA:AA,'indusa - High Cost'!$A:$A,'BIFUfE-crude-oil'!$A17,'indusa - High Cost'!$B:$B,$B$28)*10^12</f>
        <v>0</v>
      </c>
      <c r="T17" s="16">
        <f>SUMIFS('indusa - High Cost'!AB:AB,'indusa - High Cost'!$A:$A,'BIFUfE-crude-oil'!$A17,'indusa - High Cost'!$B:$B,$B$28)*10^12</f>
        <v>0</v>
      </c>
      <c r="U17" s="16">
        <f>SUMIFS('indusa - High Cost'!AC:AC,'indusa - High Cost'!$A:$A,'BIFUfE-crude-oil'!$A17,'indusa - High Cost'!$B:$B,$B$28)*10^12</f>
        <v>0</v>
      </c>
      <c r="V17" s="16">
        <f>SUMIFS('indusa - High Cost'!AD:AD,'indusa - High Cost'!$A:$A,'BIFUfE-crude-oil'!$A17,'indusa - High Cost'!$B:$B,$B$28)*10^12</f>
        <v>0</v>
      </c>
      <c r="W17" s="16">
        <f>SUMIFS('indusa - High Cost'!AE:AE,'indusa - High Cost'!$A:$A,'BIFUfE-crude-oil'!$A17,'indusa - High Cost'!$B:$B,$B$28)*10^12</f>
        <v>0</v>
      </c>
      <c r="X17" s="16">
        <f>SUMIFS('indusa - High Cost'!AF:AF,'indusa - High Cost'!$A:$A,'BIFUfE-crude-oil'!$A17,'indusa - High Cost'!$B:$B,$B$28)*10^12</f>
        <v>0</v>
      </c>
      <c r="Y17" s="16">
        <f>SUMIFS('indusa - High Cost'!AG:AG,'indusa - High Cost'!$A:$A,'BIFUfE-crude-oil'!$A17,'indusa - High Cost'!$B:$B,$B$28)*10^12</f>
        <v>0</v>
      </c>
      <c r="Z17" s="16">
        <f>SUMIFS('indusa - High Cost'!AH:AH,'indusa - High Cost'!$A:$A,'BIFUfE-crude-oil'!$A17,'indusa - High Cost'!$B:$B,$B$28)*10^12</f>
        <v>0</v>
      </c>
      <c r="AA17" s="16">
        <f>SUMIFS('indusa - High Cost'!AI:AI,'indusa - High Cost'!$A:$A,'BIFUfE-crude-oil'!$A17,'indusa - High Cost'!$B:$B,$B$28)*10^12</f>
        <v>0</v>
      </c>
      <c r="AB17" s="16">
        <f>SUMIFS('indusa - High Cost'!AJ:AJ,'indusa - High Cost'!$A:$A,'BIFUfE-crude-oil'!$A17,'indusa - High Cost'!$B:$B,$B$28)*10^12</f>
        <v>0</v>
      </c>
    </row>
    <row r="18" spans="1:32" x14ac:dyDescent="0.25">
      <c r="A18" t="s">
        <v>107</v>
      </c>
      <c r="B18" s="16">
        <f>SUMIFS('indusa - High Cost'!J:J,'indusa - High Cost'!$A:$A,'BIFUfE-crude-oil'!$A18,'indusa - High Cost'!$B:$B,$B$28)*10^12</f>
        <v>0</v>
      </c>
      <c r="C18" s="16">
        <f>SUMIFS('indusa - High Cost'!K:K,'indusa - High Cost'!$A:$A,'BIFUfE-crude-oil'!$A18,'indusa - High Cost'!$B:$B,$B$28)*10^12</f>
        <v>0</v>
      </c>
      <c r="D18" s="16">
        <f>SUMIFS('indusa - High Cost'!L:L,'indusa - High Cost'!$A:$A,'BIFUfE-crude-oil'!$A18,'indusa - High Cost'!$B:$B,$B$28)*10^12</f>
        <v>0</v>
      </c>
      <c r="E18" s="16">
        <f>SUMIFS('indusa - High Cost'!M:M,'indusa - High Cost'!$A:$A,'BIFUfE-crude-oil'!$A18,'indusa - High Cost'!$B:$B,$B$28)*10^12</f>
        <v>0</v>
      </c>
      <c r="F18" s="16">
        <f>SUMIFS('indusa - High Cost'!N:N,'indusa - High Cost'!$A:$A,'BIFUfE-crude-oil'!$A18,'indusa - High Cost'!$B:$B,$B$28)*10^12</f>
        <v>0</v>
      </c>
      <c r="G18" s="16">
        <f>SUMIFS('indusa - High Cost'!O:O,'indusa - High Cost'!$A:$A,'BIFUfE-crude-oil'!$A18,'indusa - High Cost'!$B:$B,$B$28)*10^12</f>
        <v>0</v>
      </c>
      <c r="H18" s="16">
        <f>SUMIFS('indusa - High Cost'!P:P,'indusa - High Cost'!$A:$A,'BIFUfE-crude-oil'!$A18,'indusa - High Cost'!$B:$B,$B$28)*10^12</f>
        <v>0</v>
      </c>
      <c r="I18" s="16">
        <f>SUMIFS('indusa - High Cost'!Q:Q,'indusa - High Cost'!$A:$A,'BIFUfE-crude-oil'!$A18,'indusa - High Cost'!$B:$B,$B$28)*10^12</f>
        <v>0</v>
      </c>
      <c r="J18" s="16">
        <f>SUMIFS('indusa - High Cost'!R:R,'indusa - High Cost'!$A:$A,'BIFUfE-crude-oil'!$A18,'indusa - High Cost'!$B:$B,$B$28)*10^12</f>
        <v>0</v>
      </c>
      <c r="K18" s="16">
        <f>SUMIFS('indusa - High Cost'!S:S,'indusa - High Cost'!$A:$A,'BIFUfE-crude-oil'!$A18,'indusa - High Cost'!$B:$B,$B$28)*10^12</f>
        <v>0</v>
      </c>
      <c r="L18" s="16">
        <f>SUMIFS('indusa - High Cost'!T:T,'indusa - High Cost'!$A:$A,'BIFUfE-crude-oil'!$A18,'indusa - High Cost'!$B:$B,$B$28)*10^12</f>
        <v>0</v>
      </c>
      <c r="M18" s="16">
        <f>SUMIFS('indusa - High Cost'!U:U,'indusa - High Cost'!$A:$A,'BIFUfE-crude-oil'!$A18,'indusa - High Cost'!$B:$B,$B$28)*10^12</f>
        <v>0</v>
      </c>
      <c r="N18" s="16">
        <f>SUMIFS('indusa - High Cost'!V:V,'indusa - High Cost'!$A:$A,'BIFUfE-crude-oil'!$A18,'indusa - High Cost'!$B:$B,$B$28)*10^12</f>
        <v>0</v>
      </c>
      <c r="O18" s="16">
        <f>SUMIFS('indusa - High Cost'!W:W,'indusa - High Cost'!$A:$A,'BIFUfE-crude-oil'!$A18,'indusa - High Cost'!$B:$B,$B$28)*10^12</f>
        <v>0</v>
      </c>
      <c r="P18" s="16">
        <f>SUMIFS('indusa - High Cost'!X:X,'indusa - High Cost'!$A:$A,'BIFUfE-crude-oil'!$A18,'indusa - High Cost'!$B:$B,$B$28)*10^12</f>
        <v>0</v>
      </c>
      <c r="Q18" s="16">
        <f>SUMIFS('indusa - High Cost'!Y:Y,'indusa - High Cost'!$A:$A,'BIFUfE-crude-oil'!$A18,'indusa - High Cost'!$B:$B,$B$28)*10^12</f>
        <v>0</v>
      </c>
      <c r="R18" s="16">
        <f>SUMIFS('indusa - High Cost'!Z:Z,'indusa - High Cost'!$A:$A,'BIFUfE-crude-oil'!$A18,'indusa - High Cost'!$B:$B,$B$28)*10^12</f>
        <v>0</v>
      </c>
      <c r="S18" s="16">
        <f>SUMIFS('indusa - High Cost'!AA:AA,'indusa - High Cost'!$A:$A,'BIFUfE-crude-oil'!$A18,'indusa - High Cost'!$B:$B,$B$28)*10^12</f>
        <v>0</v>
      </c>
      <c r="T18" s="16">
        <f>SUMIFS('indusa - High Cost'!AB:AB,'indusa - High Cost'!$A:$A,'BIFUfE-crude-oil'!$A18,'indusa - High Cost'!$B:$B,$B$28)*10^12</f>
        <v>0</v>
      </c>
      <c r="U18" s="16">
        <f>SUMIFS('indusa - High Cost'!AC:AC,'indusa - High Cost'!$A:$A,'BIFUfE-crude-oil'!$A18,'indusa - High Cost'!$B:$B,$B$28)*10^12</f>
        <v>0</v>
      </c>
      <c r="V18" s="16">
        <f>SUMIFS('indusa - High Cost'!AD:AD,'indusa - High Cost'!$A:$A,'BIFUfE-crude-oil'!$A18,'indusa - High Cost'!$B:$B,$B$28)*10^12</f>
        <v>0</v>
      </c>
      <c r="W18" s="16">
        <f>SUMIFS('indusa - High Cost'!AE:AE,'indusa - High Cost'!$A:$A,'BIFUfE-crude-oil'!$A18,'indusa - High Cost'!$B:$B,$B$28)*10^12</f>
        <v>0</v>
      </c>
      <c r="X18" s="16">
        <f>SUMIFS('indusa - High Cost'!AF:AF,'indusa - High Cost'!$A:$A,'BIFUfE-crude-oil'!$A18,'indusa - High Cost'!$B:$B,$B$28)*10^12</f>
        <v>0</v>
      </c>
      <c r="Y18" s="16">
        <f>SUMIFS('indusa - High Cost'!AG:AG,'indusa - High Cost'!$A:$A,'BIFUfE-crude-oil'!$A18,'indusa - High Cost'!$B:$B,$B$28)*10^12</f>
        <v>0</v>
      </c>
      <c r="Z18" s="16">
        <f>SUMIFS('indusa - High Cost'!AH:AH,'indusa - High Cost'!$A:$A,'BIFUfE-crude-oil'!$A18,'indusa - High Cost'!$B:$B,$B$28)*10^12</f>
        <v>0</v>
      </c>
      <c r="AA18" s="16">
        <f>SUMIFS('indusa - High Cost'!AI:AI,'indusa - High Cost'!$A:$A,'BIFUfE-crude-oil'!$A18,'indusa - High Cost'!$B:$B,$B$28)*10^12</f>
        <v>0</v>
      </c>
      <c r="AB18" s="16">
        <f>SUMIFS('indusa - High Cost'!AJ:AJ,'indusa - High Cost'!$A:$A,'BIFUfE-crude-oil'!$A18,'indusa - High Cost'!$B:$B,$B$28)*10^12</f>
        <v>0</v>
      </c>
      <c r="AC18" s="18"/>
    </row>
    <row r="19" spans="1:32" x14ac:dyDescent="0.25">
      <c r="A19" t="s">
        <v>108</v>
      </c>
      <c r="B19" s="16">
        <f>SUMIFS('indusa - High Cost'!J:J,'indusa - High Cost'!$A:$A,'BIFUfE-crude-oil'!$A19,'indusa - High Cost'!$B:$B,$B$28)*10^12</f>
        <v>0</v>
      </c>
      <c r="C19" s="16">
        <f>SUMIFS('indusa - High Cost'!K:K,'indusa - High Cost'!$A:$A,'BIFUfE-crude-oil'!$A19,'indusa - High Cost'!$B:$B,$B$28)*10^12</f>
        <v>0</v>
      </c>
      <c r="D19" s="16">
        <f>SUMIFS('indusa - High Cost'!L:L,'indusa - High Cost'!$A:$A,'BIFUfE-crude-oil'!$A19,'indusa - High Cost'!$B:$B,$B$28)*10^12</f>
        <v>0</v>
      </c>
      <c r="E19" s="16">
        <f>SUMIFS('indusa - High Cost'!M:M,'indusa - High Cost'!$A:$A,'BIFUfE-crude-oil'!$A19,'indusa - High Cost'!$B:$B,$B$28)*10^12</f>
        <v>0</v>
      </c>
      <c r="F19" s="16">
        <f>SUMIFS('indusa - High Cost'!N:N,'indusa - High Cost'!$A:$A,'BIFUfE-crude-oil'!$A19,'indusa - High Cost'!$B:$B,$B$28)*10^12</f>
        <v>0</v>
      </c>
      <c r="G19" s="16">
        <f>SUMIFS('indusa - High Cost'!O:O,'indusa - High Cost'!$A:$A,'BIFUfE-crude-oil'!$A19,'indusa - High Cost'!$B:$B,$B$28)*10^12</f>
        <v>0</v>
      </c>
      <c r="H19" s="16">
        <f>SUMIFS('indusa - High Cost'!P:P,'indusa - High Cost'!$A:$A,'BIFUfE-crude-oil'!$A19,'indusa - High Cost'!$B:$B,$B$28)*10^12</f>
        <v>0</v>
      </c>
      <c r="I19" s="16">
        <f>SUMIFS('indusa - High Cost'!Q:Q,'indusa - High Cost'!$A:$A,'BIFUfE-crude-oil'!$A19,'indusa - High Cost'!$B:$B,$B$28)*10^12</f>
        <v>0</v>
      </c>
      <c r="J19" s="16">
        <f>SUMIFS('indusa - High Cost'!R:R,'indusa - High Cost'!$A:$A,'BIFUfE-crude-oil'!$A19,'indusa - High Cost'!$B:$B,$B$28)*10^12</f>
        <v>0</v>
      </c>
      <c r="K19" s="16">
        <f>SUMIFS('indusa - High Cost'!S:S,'indusa - High Cost'!$A:$A,'BIFUfE-crude-oil'!$A19,'indusa - High Cost'!$B:$B,$B$28)*10^12</f>
        <v>0</v>
      </c>
      <c r="L19" s="16">
        <f>SUMIFS('indusa - High Cost'!T:T,'indusa - High Cost'!$A:$A,'BIFUfE-crude-oil'!$A19,'indusa - High Cost'!$B:$B,$B$28)*10^12</f>
        <v>0</v>
      </c>
      <c r="M19" s="16">
        <f>SUMIFS('indusa - High Cost'!U:U,'indusa - High Cost'!$A:$A,'BIFUfE-crude-oil'!$A19,'indusa - High Cost'!$B:$B,$B$28)*10^12</f>
        <v>0</v>
      </c>
      <c r="N19" s="16">
        <f>SUMIFS('indusa - High Cost'!V:V,'indusa - High Cost'!$A:$A,'BIFUfE-crude-oil'!$A19,'indusa - High Cost'!$B:$B,$B$28)*10^12</f>
        <v>0</v>
      </c>
      <c r="O19" s="16">
        <f>SUMIFS('indusa - High Cost'!W:W,'indusa - High Cost'!$A:$A,'BIFUfE-crude-oil'!$A19,'indusa - High Cost'!$B:$B,$B$28)*10^12</f>
        <v>0</v>
      </c>
      <c r="P19" s="16">
        <f>SUMIFS('indusa - High Cost'!X:X,'indusa - High Cost'!$A:$A,'BIFUfE-crude-oil'!$A19,'indusa - High Cost'!$B:$B,$B$28)*10^12</f>
        <v>0</v>
      </c>
      <c r="Q19" s="16">
        <f>SUMIFS('indusa - High Cost'!Y:Y,'indusa - High Cost'!$A:$A,'BIFUfE-crude-oil'!$A19,'indusa - High Cost'!$B:$B,$B$28)*10^12</f>
        <v>0</v>
      </c>
      <c r="R19" s="16">
        <f>SUMIFS('indusa - High Cost'!Z:Z,'indusa - High Cost'!$A:$A,'BIFUfE-crude-oil'!$A19,'indusa - High Cost'!$B:$B,$B$28)*10^12</f>
        <v>0</v>
      </c>
      <c r="S19" s="16">
        <f>SUMIFS('indusa - High Cost'!AA:AA,'indusa - High Cost'!$A:$A,'BIFUfE-crude-oil'!$A19,'indusa - High Cost'!$B:$B,$B$28)*10^12</f>
        <v>0</v>
      </c>
      <c r="T19" s="16">
        <f>SUMIFS('indusa - High Cost'!AB:AB,'indusa - High Cost'!$A:$A,'BIFUfE-crude-oil'!$A19,'indusa - High Cost'!$B:$B,$B$28)*10^12</f>
        <v>0</v>
      </c>
      <c r="U19" s="16">
        <f>SUMIFS('indusa - High Cost'!AC:AC,'indusa - High Cost'!$A:$A,'BIFUfE-crude-oil'!$A19,'indusa - High Cost'!$B:$B,$B$28)*10^12</f>
        <v>0</v>
      </c>
      <c r="V19" s="16">
        <f>SUMIFS('indusa - High Cost'!AD:AD,'indusa - High Cost'!$A:$A,'BIFUfE-crude-oil'!$A19,'indusa - High Cost'!$B:$B,$B$28)*10^12</f>
        <v>0</v>
      </c>
      <c r="W19" s="16">
        <f>SUMIFS('indusa - High Cost'!AE:AE,'indusa - High Cost'!$A:$A,'BIFUfE-crude-oil'!$A19,'indusa - High Cost'!$B:$B,$B$28)*10^12</f>
        <v>0</v>
      </c>
      <c r="X19" s="16">
        <f>SUMIFS('indusa - High Cost'!AF:AF,'indusa - High Cost'!$A:$A,'BIFUfE-crude-oil'!$A19,'indusa - High Cost'!$B:$B,$B$28)*10^12</f>
        <v>0</v>
      </c>
      <c r="Y19" s="16">
        <f>SUMIFS('indusa - High Cost'!AG:AG,'indusa - High Cost'!$A:$A,'BIFUfE-crude-oil'!$A19,'indusa - High Cost'!$B:$B,$B$28)*10^12</f>
        <v>0</v>
      </c>
      <c r="Z19" s="16">
        <f>SUMIFS('indusa - High Cost'!AH:AH,'indusa - High Cost'!$A:$A,'BIFUfE-crude-oil'!$A19,'indusa - High Cost'!$B:$B,$B$28)*10^12</f>
        <v>0</v>
      </c>
      <c r="AA19" s="16">
        <f>SUMIFS('indusa - High Cost'!AI:AI,'indusa - High Cost'!$A:$A,'BIFUfE-crude-oil'!$A19,'indusa - High Cost'!$B:$B,$B$28)*10^12</f>
        <v>0</v>
      </c>
      <c r="AB19" s="16">
        <f>SUMIFS('indusa - High Cost'!AJ:AJ,'indusa - High Cost'!$A:$A,'BIFUfE-crude-oil'!$A19,'indusa - High Cost'!$B:$B,$B$28)*10^12</f>
        <v>0</v>
      </c>
    </row>
    <row r="20" spans="1:32" x14ac:dyDescent="0.25">
      <c r="A20" t="s">
        <v>109</v>
      </c>
      <c r="B20" s="16">
        <f>SUMIFS('indusa - High Cost'!J:J,'indusa - High Cost'!$A:$A,'BIFUfE-crude-oil'!$A20,'indusa - High Cost'!$B:$B,$B$28)*10^12</f>
        <v>0</v>
      </c>
      <c r="C20" s="16">
        <f>SUMIFS('indusa - High Cost'!K:K,'indusa - High Cost'!$A:$A,'BIFUfE-crude-oil'!$A20,'indusa - High Cost'!$B:$B,$B$28)*10^12</f>
        <v>0</v>
      </c>
      <c r="D20" s="16">
        <f>SUMIFS('indusa - High Cost'!L:L,'indusa - High Cost'!$A:$A,'BIFUfE-crude-oil'!$A20,'indusa - High Cost'!$B:$B,$B$28)*10^12</f>
        <v>0</v>
      </c>
      <c r="E20" s="16">
        <f>SUMIFS('indusa - High Cost'!M:M,'indusa - High Cost'!$A:$A,'BIFUfE-crude-oil'!$A20,'indusa - High Cost'!$B:$B,$B$28)*10^12</f>
        <v>0</v>
      </c>
      <c r="F20" s="16">
        <f>SUMIFS('indusa - High Cost'!N:N,'indusa - High Cost'!$A:$A,'BIFUfE-crude-oil'!$A20,'indusa - High Cost'!$B:$B,$B$28)*10^12</f>
        <v>0</v>
      </c>
      <c r="G20" s="16">
        <f>SUMIFS('indusa - High Cost'!O:O,'indusa - High Cost'!$A:$A,'BIFUfE-crude-oil'!$A20,'indusa - High Cost'!$B:$B,$B$28)*10^12</f>
        <v>0</v>
      </c>
      <c r="H20" s="16">
        <f>SUMIFS('indusa - High Cost'!P:P,'indusa - High Cost'!$A:$A,'BIFUfE-crude-oil'!$A20,'indusa - High Cost'!$B:$B,$B$28)*10^12</f>
        <v>0</v>
      </c>
      <c r="I20" s="16">
        <f>SUMIFS('indusa - High Cost'!Q:Q,'indusa - High Cost'!$A:$A,'BIFUfE-crude-oil'!$A20,'indusa - High Cost'!$B:$B,$B$28)*10^12</f>
        <v>0</v>
      </c>
      <c r="J20" s="16">
        <f>SUMIFS('indusa - High Cost'!R:R,'indusa - High Cost'!$A:$A,'BIFUfE-crude-oil'!$A20,'indusa - High Cost'!$B:$B,$B$28)*10^12</f>
        <v>0</v>
      </c>
      <c r="K20" s="16">
        <f>SUMIFS('indusa - High Cost'!S:S,'indusa - High Cost'!$A:$A,'BIFUfE-crude-oil'!$A20,'indusa - High Cost'!$B:$B,$B$28)*10^12</f>
        <v>0</v>
      </c>
      <c r="L20" s="16">
        <f>SUMIFS('indusa - High Cost'!T:T,'indusa - High Cost'!$A:$A,'BIFUfE-crude-oil'!$A20,'indusa - High Cost'!$B:$B,$B$28)*10^12</f>
        <v>0</v>
      </c>
      <c r="M20" s="16">
        <f>SUMIFS('indusa - High Cost'!U:U,'indusa - High Cost'!$A:$A,'BIFUfE-crude-oil'!$A20,'indusa - High Cost'!$B:$B,$B$28)*10^12</f>
        <v>0</v>
      </c>
      <c r="N20" s="16">
        <f>SUMIFS('indusa - High Cost'!V:V,'indusa - High Cost'!$A:$A,'BIFUfE-crude-oil'!$A20,'indusa - High Cost'!$B:$B,$B$28)*10^12</f>
        <v>0</v>
      </c>
      <c r="O20" s="16">
        <f>SUMIFS('indusa - High Cost'!W:W,'indusa - High Cost'!$A:$A,'BIFUfE-crude-oil'!$A20,'indusa - High Cost'!$B:$B,$B$28)*10^12</f>
        <v>0</v>
      </c>
      <c r="P20" s="16">
        <f>SUMIFS('indusa - High Cost'!X:X,'indusa - High Cost'!$A:$A,'BIFUfE-crude-oil'!$A20,'indusa - High Cost'!$B:$B,$B$28)*10^12</f>
        <v>0</v>
      </c>
      <c r="Q20" s="16">
        <f>SUMIFS('indusa - High Cost'!Y:Y,'indusa - High Cost'!$A:$A,'BIFUfE-crude-oil'!$A20,'indusa - High Cost'!$B:$B,$B$28)*10^12</f>
        <v>0</v>
      </c>
      <c r="R20" s="16">
        <f>SUMIFS('indusa - High Cost'!Z:Z,'indusa - High Cost'!$A:$A,'BIFUfE-crude-oil'!$A20,'indusa - High Cost'!$B:$B,$B$28)*10^12</f>
        <v>0</v>
      </c>
      <c r="S20" s="16">
        <f>SUMIFS('indusa - High Cost'!AA:AA,'indusa - High Cost'!$A:$A,'BIFUfE-crude-oil'!$A20,'indusa - High Cost'!$B:$B,$B$28)*10^12</f>
        <v>0</v>
      </c>
      <c r="T20" s="16">
        <f>SUMIFS('indusa - High Cost'!AB:AB,'indusa - High Cost'!$A:$A,'BIFUfE-crude-oil'!$A20,'indusa - High Cost'!$B:$B,$B$28)*10^12</f>
        <v>0</v>
      </c>
      <c r="U20" s="16">
        <f>SUMIFS('indusa - High Cost'!AC:AC,'indusa - High Cost'!$A:$A,'BIFUfE-crude-oil'!$A20,'indusa - High Cost'!$B:$B,$B$28)*10^12</f>
        <v>0</v>
      </c>
      <c r="V20" s="16">
        <f>SUMIFS('indusa - High Cost'!AD:AD,'indusa - High Cost'!$A:$A,'BIFUfE-crude-oil'!$A20,'indusa - High Cost'!$B:$B,$B$28)*10^12</f>
        <v>0</v>
      </c>
      <c r="W20" s="16">
        <f>SUMIFS('indusa - High Cost'!AE:AE,'indusa - High Cost'!$A:$A,'BIFUfE-crude-oil'!$A20,'indusa - High Cost'!$B:$B,$B$28)*10^12</f>
        <v>0</v>
      </c>
      <c r="X20" s="16">
        <f>SUMIFS('indusa - High Cost'!AF:AF,'indusa - High Cost'!$A:$A,'BIFUfE-crude-oil'!$A20,'indusa - High Cost'!$B:$B,$B$28)*10^12</f>
        <v>0</v>
      </c>
      <c r="Y20" s="16">
        <f>SUMIFS('indusa - High Cost'!AG:AG,'indusa - High Cost'!$A:$A,'BIFUfE-crude-oil'!$A20,'indusa - High Cost'!$B:$B,$B$28)*10^12</f>
        <v>0</v>
      </c>
      <c r="Z20" s="16">
        <f>SUMIFS('indusa - High Cost'!AH:AH,'indusa - High Cost'!$A:$A,'BIFUfE-crude-oil'!$A20,'indusa - High Cost'!$B:$B,$B$28)*10^12</f>
        <v>0</v>
      </c>
      <c r="AA20" s="16">
        <f>SUMIFS('indusa - High Cost'!AI:AI,'indusa - High Cost'!$A:$A,'BIFUfE-crude-oil'!$A20,'indusa - High Cost'!$B:$B,$B$28)*10^12</f>
        <v>0</v>
      </c>
      <c r="AB20" s="16">
        <f>SUMIFS('indusa - High Cost'!AJ:AJ,'indusa - High Cost'!$A:$A,'BIFUfE-crude-oil'!$A20,'indusa - High Cost'!$B:$B,$B$28)*10^12</f>
        <v>0</v>
      </c>
      <c r="AC20" s="16"/>
    </row>
    <row r="21" spans="1:32" x14ac:dyDescent="0.25">
      <c r="A21" t="s">
        <v>110</v>
      </c>
      <c r="B21" s="16">
        <f>SUMIFS('indusa - High Cost'!J:J,'indusa - High Cost'!$A:$A,'BIFUfE-crude-oil'!$A21,'indusa - High Cost'!$B:$B,$B$28)*10^12*'Vehicles Split'!$C$6</f>
        <v>0</v>
      </c>
      <c r="C21" s="16">
        <f>SUMIFS('indusa - High Cost'!K:K,'indusa - High Cost'!$A:$A,'BIFUfE-crude-oil'!$A21,'indusa - High Cost'!$B:$B,$B$28)*10^12*'Vehicles Split'!$C$6</f>
        <v>0</v>
      </c>
      <c r="D21" s="16">
        <f>SUMIFS('indusa - High Cost'!L:L,'indusa - High Cost'!$A:$A,'BIFUfE-crude-oil'!$A21,'indusa - High Cost'!$B:$B,$B$28)*10^12*'Vehicles Split'!$C$6</f>
        <v>0</v>
      </c>
      <c r="E21" s="16">
        <f>SUMIFS('indusa - High Cost'!M:M,'indusa - High Cost'!$A:$A,'BIFUfE-crude-oil'!$A21,'indusa - High Cost'!$B:$B,$B$28)*10^12*'Vehicles Split'!$C$6</f>
        <v>0</v>
      </c>
      <c r="F21" s="16">
        <f>SUMIFS('indusa - High Cost'!N:N,'indusa - High Cost'!$A:$A,'BIFUfE-crude-oil'!$A21,'indusa - High Cost'!$B:$B,$B$28)*10^12*'Vehicles Split'!$C$6</f>
        <v>0</v>
      </c>
      <c r="G21" s="16">
        <f>SUMIFS('indusa - High Cost'!O:O,'indusa - High Cost'!$A:$A,'BIFUfE-crude-oil'!$A21,'indusa - High Cost'!$B:$B,$B$28)*10^12*'Vehicles Split'!$C$6</f>
        <v>0</v>
      </c>
      <c r="H21" s="16">
        <f>SUMIFS('indusa - High Cost'!P:P,'indusa - High Cost'!$A:$A,'BIFUfE-crude-oil'!$A21,'indusa - High Cost'!$B:$B,$B$28)*10^12*'Vehicles Split'!$C$6</f>
        <v>0</v>
      </c>
      <c r="I21" s="16">
        <f>SUMIFS('indusa - High Cost'!Q:Q,'indusa - High Cost'!$A:$A,'BIFUfE-crude-oil'!$A21,'indusa - High Cost'!$B:$B,$B$28)*10^12*'Vehicles Split'!$C$6</f>
        <v>0</v>
      </c>
      <c r="J21" s="16">
        <f>SUMIFS('indusa - High Cost'!R:R,'indusa - High Cost'!$A:$A,'BIFUfE-crude-oil'!$A21,'indusa - High Cost'!$B:$B,$B$28)*10^12*'Vehicles Split'!$C$6</f>
        <v>0</v>
      </c>
      <c r="K21" s="16">
        <f>SUMIFS('indusa - High Cost'!S:S,'indusa - High Cost'!$A:$A,'BIFUfE-crude-oil'!$A21,'indusa - High Cost'!$B:$B,$B$28)*10^12*'Vehicles Split'!$C$6</f>
        <v>0</v>
      </c>
      <c r="L21" s="16">
        <f>SUMIFS('indusa - High Cost'!T:T,'indusa - High Cost'!$A:$A,'BIFUfE-crude-oil'!$A21,'indusa - High Cost'!$B:$B,$B$28)*10^12*'Vehicles Split'!$C$6</f>
        <v>0</v>
      </c>
      <c r="M21" s="16">
        <f>SUMIFS('indusa - High Cost'!U:U,'indusa - High Cost'!$A:$A,'BIFUfE-crude-oil'!$A21,'indusa - High Cost'!$B:$B,$B$28)*10^12*'Vehicles Split'!$C$6</f>
        <v>0</v>
      </c>
      <c r="N21" s="16">
        <f>SUMIFS('indusa - High Cost'!V:V,'indusa - High Cost'!$A:$A,'BIFUfE-crude-oil'!$A21,'indusa - High Cost'!$B:$B,$B$28)*10^12*'Vehicles Split'!$C$6</f>
        <v>0</v>
      </c>
      <c r="O21" s="16">
        <f>SUMIFS('indusa - High Cost'!W:W,'indusa - High Cost'!$A:$A,'BIFUfE-crude-oil'!$A21,'indusa - High Cost'!$B:$B,$B$28)*10^12*'Vehicles Split'!$C$6</f>
        <v>0</v>
      </c>
      <c r="P21" s="16">
        <f>SUMIFS('indusa - High Cost'!X:X,'indusa - High Cost'!$A:$A,'BIFUfE-crude-oil'!$A21,'indusa - High Cost'!$B:$B,$B$28)*10^12*'Vehicles Split'!$C$6</f>
        <v>0</v>
      </c>
      <c r="Q21" s="16">
        <f>SUMIFS('indusa - High Cost'!Y:Y,'indusa - High Cost'!$A:$A,'BIFUfE-crude-oil'!$A21,'indusa - High Cost'!$B:$B,$B$28)*10^12*'Vehicles Split'!$C$6</f>
        <v>0</v>
      </c>
      <c r="R21" s="16">
        <f>SUMIFS('indusa - High Cost'!Z:Z,'indusa - High Cost'!$A:$A,'BIFUfE-crude-oil'!$A21,'indusa - High Cost'!$B:$B,$B$28)*10^12*'Vehicles Split'!$C$6</f>
        <v>0</v>
      </c>
      <c r="S21" s="16">
        <f>SUMIFS('indusa - High Cost'!AA:AA,'indusa - High Cost'!$A:$A,'BIFUfE-crude-oil'!$A21,'indusa - High Cost'!$B:$B,$B$28)*10^12*'Vehicles Split'!$C$6</f>
        <v>0</v>
      </c>
      <c r="T21" s="16">
        <f>SUMIFS('indusa - High Cost'!AB:AB,'indusa - High Cost'!$A:$A,'BIFUfE-crude-oil'!$A21,'indusa - High Cost'!$B:$B,$B$28)*10^12*'Vehicles Split'!$C$6</f>
        <v>0</v>
      </c>
      <c r="U21" s="16">
        <f>SUMIFS('indusa - High Cost'!AC:AC,'indusa - High Cost'!$A:$A,'BIFUfE-crude-oil'!$A21,'indusa - High Cost'!$B:$B,$B$28)*10^12*'Vehicles Split'!$C$6</f>
        <v>0</v>
      </c>
      <c r="V21" s="16">
        <f>SUMIFS('indusa - High Cost'!AD:AD,'indusa - High Cost'!$A:$A,'BIFUfE-crude-oil'!$A21,'indusa - High Cost'!$B:$B,$B$28)*10^12*'Vehicles Split'!$C$6</f>
        <v>0</v>
      </c>
      <c r="W21" s="16">
        <f>SUMIFS('indusa - High Cost'!AE:AE,'indusa - High Cost'!$A:$A,'BIFUfE-crude-oil'!$A21,'indusa - High Cost'!$B:$B,$B$28)*10^12*'Vehicles Split'!$C$6</f>
        <v>0</v>
      </c>
      <c r="X21" s="16">
        <f>SUMIFS('indusa - High Cost'!AF:AF,'indusa - High Cost'!$A:$A,'BIFUfE-crude-oil'!$A21,'indusa - High Cost'!$B:$B,$B$28)*10^12*'Vehicles Split'!$C$6</f>
        <v>0</v>
      </c>
      <c r="Y21" s="16">
        <f>SUMIFS('indusa - High Cost'!AG:AG,'indusa - High Cost'!$A:$A,'BIFUfE-crude-oil'!$A21,'indusa - High Cost'!$B:$B,$B$28)*10^12*'Vehicles Split'!$C$6</f>
        <v>0</v>
      </c>
      <c r="Z21" s="16">
        <f>SUMIFS('indusa - High Cost'!AH:AH,'indusa - High Cost'!$A:$A,'BIFUfE-crude-oil'!$A21,'indusa - High Cost'!$B:$B,$B$28)*10^12*'Vehicles Split'!$C$6</f>
        <v>0</v>
      </c>
      <c r="AA21" s="16">
        <f>SUMIFS('indusa - High Cost'!AI:AI,'indusa - High Cost'!$A:$A,'BIFUfE-crude-oil'!$A21,'indusa - High Cost'!$B:$B,$B$28)*10^12*'Vehicles Split'!$C$6</f>
        <v>0</v>
      </c>
      <c r="AB21" s="16">
        <f>SUMIFS('indusa - High Cost'!AJ:AJ,'indusa - High Cost'!$A:$A,'BIFUfE-crude-oil'!$A21,'indusa - High Cost'!$B:$B,$B$28)*10^12*'Vehicles Split'!$C$6</f>
        <v>0</v>
      </c>
    </row>
    <row r="22" spans="1:32" x14ac:dyDescent="0.25">
      <c r="A22" t="s">
        <v>111</v>
      </c>
      <c r="B22" s="16">
        <f>SUMIFS('indusa - High Cost'!J:J,'indusa - High Cost'!$A:$A,'BIFUfE-crude-oil'!$A21,'indusa - High Cost'!$B:$B,$B$28)*10^12*'Vehicles Split'!$C$7</f>
        <v>0</v>
      </c>
      <c r="C22" s="16">
        <f>SUMIFS('indusa - High Cost'!K:K,'indusa - High Cost'!$A:$A,'BIFUfE-crude-oil'!$A21,'indusa - High Cost'!$B:$B,$B$28)*10^12*'Vehicles Split'!$C$7</f>
        <v>0</v>
      </c>
      <c r="D22" s="16">
        <f>SUMIFS('indusa - High Cost'!L:L,'indusa - High Cost'!$A:$A,'BIFUfE-crude-oil'!$A21,'indusa - High Cost'!$B:$B,$B$28)*10^12*'Vehicles Split'!$C$7</f>
        <v>0</v>
      </c>
      <c r="E22" s="16">
        <f>SUMIFS('indusa - High Cost'!M:M,'indusa - High Cost'!$A:$A,'BIFUfE-crude-oil'!$A21,'indusa - High Cost'!$B:$B,$B$28)*10^12*'Vehicles Split'!$C$7</f>
        <v>0</v>
      </c>
      <c r="F22" s="16">
        <f>SUMIFS('indusa - High Cost'!N:N,'indusa - High Cost'!$A:$A,'BIFUfE-crude-oil'!$A21,'indusa - High Cost'!$B:$B,$B$28)*10^12*'Vehicles Split'!$C$7</f>
        <v>0</v>
      </c>
      <c r="G22" s="16">
        <f>SUMIFS('indusa - High Cost'!O:O,'indusa - High Cost'!$A:$A,'BIFUfE-crude-oil'!$A21,'indusa - High Cost'!$B:$B,$B$28)*10^12*'Vehicles Split'!$C$7</f>
        <v>0</v>
      </c>
      <c r="H22" s="16">
        <f>SUMIFS('indusa - High Cost'!P:P,'indusa - High Cost'!$A:$A,'BIFUfE-crude-oil'!$A21,'indusa - High Cost'!$B:$B,$B$28)*10^12*'Vehicles Split'!$C$7</f>
        <v>0</v>
      </c>
      <c r="I22" s="16">
        <f>SUMIFS('indusa - High Cost'!Q:Q,'indusa - High Cost'!$A:$A,'BIFUfE-crude-oil'!$A21,'indusa - High Cost'!$B:$B,$B$28)*10^12*'Vehicles Split'!$C$7</f>
        <v>0</v>
      </c>
      <c r="J22" s="16">
        <f>SUMIFS('indusa - High Cost'!R:R,'indusa - High Cost'!$A:$A,'BIFUfE-crude-oil'!$A21,'indusa - High Cost'!$B:$B,$B$28)*10^12*'Vehicles Split'!$C$7</f>
        <v>0</v>
      </c>
      <c r="K22" s="16">
        <f>SUMIFS('indusa - High Cost'!S:S,'indusa - High Cost'!$A:$A,'BIFUfE-crude-oil'!$A21,'indusa - High Cost'!$B:$B,$B$28)*10^12*'Vehicles Split'!$C$7</f>
        <v>0</v>
      </c>
      <c r="L22" s="16">
        <f>SUMIFS('indusa - High Cost'!T:T,'indusa - High Cost'!$A:$A,'BIFUfE-crude-oil'!$A21,'indusa - High Cost'!$B:$B,$B$28)*10^12*'Vehicles Split'!$C$7</f>
        <v>0</v>
      </c>
      <c r="M22" s="16">
        <f>SUMIFS('indusa - High Cost'!U:U,'indusa - High Cost'!$A:$A,'BIFUfE-crude-oil'!$A21,'indusa - High Cost'!$B:$B,$B$28)*10^12*'Vehicles Split'!$C$7</f>
        <v>0</v>
      </c>
      <c r="N22" s="16">
        <f>SUMIFS('indusa - High Cost'!V:V,'indusa - High Cost'!$A:$A,'BIFUfE-crude-oil'!$A21,'indusa - High Cost'!$B:$B,$B$28)*10^12*'Vehicles Split'!$C$7</f>
        <v>0</v>
      </c>
      <c r="O22" s="16">
        <f>SUMIFS('indusa - High Cost'!W:W,'indusa - High Cost'!$A:$A,'BIFUfE-crude-oil'!$A21,'indusa - High Cost'!$B:$B,$B$28)*10^12*'Vehicles Split'!$C$7</f>
        <v>0</v>
      </c>
      <c r="P22" s="16">
        <f>SUMIFS('indusa - High Cost'!X:X,'indusa - High Cost'!$A:$A,'BIFUfE-crude-oil'!$A21,'indusa - High Cost'!$B:$B,$B$28)*10^12*'Vehicles Split'!$C$7</f>
        <v>0</v>
      </c>
      <c r="Q22" s="16">
        <f>SUMIFS('indusa - High Cost'!Y:Y,'indusa - High Cost'!$A:$A,'BIFUfE-crude-oil'!$A21,'indusa - High Cost'!$B:$B,$B$28)*10^12*'Vehicles Split'!$C$7</f>
        <v>0</v>
      </c>
      <c r="R22" s="16">
        <f>SUMIFS('indusa - High Cost'!Z:Z,'indusa - High Cost'!$A:$A,'BIFUfE-crude-oil'!$A21,'indusa - High Cost'!$B:$B,$B$28)*10^12*'Vehicles Split'!$C$7</f>
        <v>0</v>
      </c>
      <c r="S22" s="16">
        <f>SUMIFS('indusa - High Cost'!AA:AA,'indusa - High Cost'!$A:$A,'BIFUfE-crude-oil'!$A21,'indusa - High Cost'!$B:$B,$B$28)*10^12*'Vehicles Split'!$C$7</f>
        <v>0</v>
      </c>
      <c r="T22" s="16">
        <f>SUMIFS('indusa - High Cost'!AB:AB,'indusa - High Cost'!$A:$A,'BIFUfE-crude-oil'!$A21,'indusa - High Cost'!$B:$B,$B$28)*10^12*'Vehicles Split'!$C$7</f>
        <v>0</v>
      </c>
      <c r="U22" s="16">
        <f>SUMIFS('indusa - High Cost'!AC:AC,'indusa - High Cost'!$A:$A,'BIFUfE-crude-oil'!$A21,'indusa - High Cost'!$B:$B,$B$28)*10^12*'Vehicles Split'!$C$7</f>
        <v>0</v>
      </c>
      <c r="V22" s="16">
        <f>SUMIFS('indusa - High Cost'!AD:AD,'indusa - High Cost'!$A:$A,'BIFUfE-crude-oil'!$A21,'indusa - High Cost'!$B:$B,$B$28)*10^12*'Vehicles Split'!$C$7</f>
        <v>0</v>
      </c>
      <c r="W22" s="16">
        <f>SUMIFS('indusa - High Cost'!AE:AE,'indusa - High Cost'!$A:$A,'BIFUfE-crude-oil'!$A21,'indusa - High Cost'!$B:$B,$B$28)*10^12*'Vehicles Split'!$C$7</f>
        <v>0</v>
      </c>
      <c r="X22" s="16">
        <f>SUMIFS('indusa - High Cost'!AF:AF,'indusa - High Cost'!$A:$A,'BIFUfE-crude-oil'!$A21,'indusa - High Cost'!$B:$B,$B$28)*10^12*'Vehicles Split'!$C$7</f>
        <v>0</v>
      </c>
      <c r="Y22" s="16">
        <f>SUMIFS('indusa - High Cost'!AG:AG,'indusa - High Cost'!$A:$A,'BIFUfE-crude-oil'!$A21,'indusa - High Cost'!$B:$B,$B$28)*10^12*'Vehicles Split'!$C$7</f>
        <v>0</v>
      </c>
      <c r="Z22" s="16">
        <f>SUMIFS('indusa - High Cost'!AH:AH,'indusa - High Cost'!$A:$A,'BIFUfE-crude-oil'!$A21,'indusa - High Cost'!$B:$B,$B$28)*10^12*'Vehicles Split'!$C$7</f>
        <v>0</v>
      </c>
      <c r="AA22" s="16">
        <f>SUMIFS('indusa - High Cost'!AI:AI,'indusa - High Cost'!$A:$A,'BIFUfE-crude-oil'!$A21,'indusa - High Cost'!$B:$B,$B$28)*10^12*'Vehicles Split'!$C$7</f>
        <v>0</v>
      </c>
      <c r="AB22" s="16">
        <f>SUMIFS('indusa - High Cost'!AJ:AJ,'indusa - High Cost'!$A:$A,'BIFUfE-crude-oil'!$A21,'indusa - High Cost'!$B:$B,$B$28)*10^12*'Vehicles Split'!$C$7</f>
        <v>0</v>
      </c>
    </row>
    <row r="23" spans="1:32" x14ac:dyDescent="0.25">
      <c r="A23" t="s">
        <v>112</v>
      </c>
      <c r="B23" s="16">
        <f>SUMIFS('indusa - High Cost'!J:J,'indusa - High Cost'!$A:$A,'BIFUfE-crude-oil'!$A23,'indusa - High Cost'!$B:$B,$B$28)*10^12*'Misc. Finished Goods Split'!$C13</f>
        <v>0</v>
      </c>
      <c r="C23" s="16">
        <f>SUMIFS('indusa - High Cost'!K:K,'indusa - High Cost'!$A:$A,'BIFUfE-crude-oil'!$A23,'indusa - High Cost'!$B:$B,$B$28)*10^12*'Misc. Finished Goods Split'!$C13</f>
        <v>0</v>
      </c>
      <c r="D23" s="16">
        <f>SUMIFS('indusa - High Cost'!L:L,'indusa - High Cost'!$A:$A,'BIFUfE-crude-oil'!$A23,'indusa - High Cost'!$B:$B,$B$28)*10^12*'Misc. Finished Goods Split'!$C13</f>
        <v>0</v>
      </c>
      <c r="E23" s="16">
        <f>SUMIFS('indusa - High Cost'!M:M,'indusa - High Cost'!$A:$A,'BIFUfE-crude-oil'!$A23,'indusa - High Cost'!$B:$B,$B$28)*10^12*'Misc. Finished Goods Split'!$C13</f>
        <v>0</v>
      </c>
      <c r="F23" s="16">
        <f>SUMIFS('indusa - High Cost'!N:N,'indusa - High Cost'!$A:$A,'BIFUfE-crude-oil'!$A23,'indusa - High Cost'!$B:$B,$B$28)*10^12*'Misc. Finished Goods Split'!$C13</f>
        <v>0</v>
      </c>
      <c r="G23" s="16">
        <f>SUMIFS('indusa - High Cost'!O:O,'indusa - High Cost'!$A:$A,'BIFUfE-crude-oil'!$A23,'indusa - High Cost'!$B:$B,$B$28)*10^12*'Misc. Finished Goods Split'!$C13</f>
        <v>0</v>
      </c>
      <c r="H23" s="16">
        <f>SUMIFS('indusa - High Cost'!P:P,'indusa - High Cost'!$A:$A,'BIFUfE-crude-oil'!$A23,'indusa - High Cost'!$B:$B,$B$28)*10^12*'Misc. Finished Goods Split'!$C13</f>
        <v>0</v>
      </c>
      <c r="I23" s="16">
        <f>SUMIFS('indusa - High Cost'!Q:Q,'indusa - High Cost'!$A:$A,'BIFUfE-crude-oil'!$A23,'indusa - High Cost'!$B:$B,$B$28)*10^12*'Misc. Finished Goods Split'!$C13</f>
        <v>0</v>
      </c>
      <c r="J23" s="16">
        <f>SUMIFS('indusa - High Cost'!R:R,'indusa - High Cost'!$A:$A,'BIFUfE-crude-oil'!$A23,'indusa - High Cost'!$B:$B,$B$28)*10^12*'Misc. Finished Goods Split'!$C13</f>
        <v>0</v>
      </c>
      <c r="K23" s="16">
        <f>SUMIFS('indusa - High Cost'!S:S,'indusa - High Cost'!$A:$A,'BIFUfE-crude-oil'!$A23,'indusa - High Cost'!$B:$B,$B$28)*10^12*'Misc. Finished Goods Split'!$C13</f>
        <v>0</v>
      </c>
      <c r="L23" s="16">
        <f>SUMIFS('indusa - High Cost'!T:T,'indusa - High Cost'!$A:$A,'BIFUfE-crude-oil'!$A23,'indusa - High Cost'!$B:$B,$B$28)*10^12*'Misc. Finished Goods Split'!$C13</f>
        <v>0</v>
      </c>
      <c r="M23" s="16">
        <f>SUMIFS('indusa - High Cost'!U:U,'indusa - High Cost'!$A:$A,'BIFUfE-crude-oil'!$A23,'indusa - High Cost'!$B:$B,$B$28)*10^12*'Misc. Finished Goods Split'!$C13</f>
        <v>0</v>
      </c>
      <c r="N23" s="16">
        <f>SUMIFS('indusa - High Cost'!V:V,'indusa - High Cost'!$A:$A,'BIFUfE-crude-oil'!$A23,'indusa - High Cost'!$B:$B,$B$28)*10^12*'Misc. Finished Goods Split'!$C13</f>
        <v>0</v>
      </c>
      <c r="O23" s="16">
        <f>SUMIFS('indusa - High Cost'!W:W,'indusa - High Cost'!$A:$A,'BIFUfE-crude-oil'!$A23,'indusa - High Cost'!$B:$B,$B$28)*10^12*'Misc. Finished Goods Split'!$C13</f>
        <v>0</v>
      </c>
      <c r="P23" s="16">
        <f>SUMIFS('indusa - High Cost'!X:X,'indusa - High Cost'!$A:$A,'BIFUfE-crude-oil'!$A23,'indusa - High Cost'!$B:$B,$B$28)*10^12*'Misc. Finished Goods Split'!$C13</f>
        <v>0</v>
      </c>
      <c r="Q23" s="16">
        <f>SUMIFS('indusa - High Cost'!Y:Y,'indusa - High Cost'!$A:$A,'BIFUfE-crude-oil'!$A23,'indusa - High Cost'!$B:$B,$B$28)*10^12*'Misc. Finished Goods Split'!$C13</f>
        <v>0</v>
      </c>
      <c r="R23" s="16">
        <f>SUMIFS('indusa - High Cost'!Z:Z,'indusa - High Cost'!$A:$A,'BIFUfE-crude-oil'!$A23,'indusa - High Cost'!$B:$B,$B$28)*10^12*'Misc. Finished Goods Split'!$C13</f>
        <v>0</v>
      </c>
      <c r="S23" s="16">
        <f>SUMIFS('indusa - High Cost'!AA:AA,'indusa - High Cost'!$A:$A,'BIFUfE-crude-oil'!$A23,'indusa - High Cost'!$B:$B,$B$28)*10^12*'Misc. Finished Goods Split'!$C13</f>
        <v>0</v>
      </c>
      <c r="T23" s="16">
        <f>SUMIFS('indusa - High Cost'!AB:AB,'indusa - High Cost'!$A:$A,'BIFUfE-crude-oil'!$A23,'indusa - High Cost'!$B:$B,$B$28)*10^12*'Misc. Finished Goods Split'!$C13</f>
        <v>0</v>
      </c>
      <c r="U23" s="16">
        <f>SUMIFS('indusa - High Cost'!AC:AC,'indusa - High Cost'!$A:$A,'BIFUfE-crude-oil'!$A23,'indusa - High Cost'!$B:$B,$B$28)*10^12*'Misc. Finished Goods Split'!$C13</f>
        <v>0</v>
      </c>
      <c r="V23" s="16">
        <f>SUMIFS('indusa - High Cost'!AD:AD,'indusa - High Cost'!$A:$A,'BIFUfE-crude-oil'!$A23,'indusa - High Cost'!$B:$B,$B$28)*10^12*'Misc. Finished Goods Split'!$C13</f>
        <v>0</v>
      </c>
      <c r="W23" s="16">
        <f>SUMIFS('indusa - High Cost'!AE:AE,'indusa - High Cost'!$A:$A,'BIFUfE-crude-oil'!$A23,'indusa - High Cost'!$B:$B,$B$28)*10^12*'Misc. Finished Goods Split'!$C13</f>
        <v>0</v>
      </c>
      <c r="X23" s="16">
        <f>SUMIFS('indusa - High Cost'!AF:AF,'indusa - High Cost'!$A:$A,'BIFUfE-crude-oil'!$A23,'indusa - High Cost'!$B:$B,$B$28)*10^12*'Misc. Finished Goods Split'!$C13</f>
        <v>0</v>
      </c>
      <c r="Y23" s="16">
        <f>SUMIFS('indusa - High Cost'!AG:AG,'indusa - High Cost'!$A:$A,'BIFUfE-crude-oil'!$A23,'indusa - High Cost'!$B:$B,$B$28)*10^12*'Misc. Finished Goods Split'!$C13</f>
        <v>0</v>
      </c>
      <c r="Z23" s="16">
        <f>SUMIFS('indusa - High Cost'!AH:AH,'indusa - High Cost'!$A:$A,'BIFUfE-crude-oil'!$A23,'indusa - High Cost'!$B:$B,$B$28)*10^12*'Misc. Finished Goods Split'!$C13</f>
        <v>0</v>
      </c>
      <c r="AA23" s="16">
        <f>SUMIFS('indusa - High Cost'!AI:AI,'indusa - High Cost'!$A:$A,'BIFUfE-crude-oil'!$A23,'indusa - High Cost'!$B:$B,$B$28)*10^12*'Misc. Finished Goods Split'!$C13</f>
        <v>0</v>
      </c>
      <c r="AB23" s="16">
        <f>SUMIFS('indusa - High Cost'!AJ:AJ,'indusa - High Cost'!$A:$A,'BIFUfE-crude-oil'!$A23,'indusa - High Cost'!$B:$B,$B$28)*10^12*'Misc. Finished Goods Split'!$C13</f>
        <v>0</v>
      </c>
    </row>
    <row r="24" spans="1:32" x14ac:dyDescent="0.25">
      <c r="A24" t="s">
        <v>113</v>
      </c>
      <c r="B24" s="16">
        <f>SUMIFS('indusa - High Cost'!J:J,'indusa - High Cost'!$A:$A,'BIFUfE-crude-oil'!$A24,'indusa - High Cost'!$B:$B,$B$28)*10^12</f>
        <v>0</v>
      </c>
      <c r="C24" s="16">
        <f>SUMIFS('indusa - High Cost'!K:K,'indusa - High Cost'!$A:$A,'BIFUfE-crude-oil'!$A24,'indusa - High Cost'!$B:$B,$B$28)*10^12</f>
        <v>0</v>
      </c>
      <c r="D24" s="16">
        <f>SUMIFS('indusa - High Cost'!L:L,'indusa - High Cost'!$A:$A,'BIFUfE-crude-oil'!$A24,'indusa - High Cost'!$B:$B,$B$28)*10^12</f>
        <v>0</v>
      </c>
      <c r="E24" s="16">
        <f>SUMIFS('indusa - High Cost'!M:M,'indusa - High Cost'!$A:$A,'BIFUfE-crude-oil'!$A24,'indusa - High Cost'!$B:$B,$B$28)*10^12</f>
        <v>0</v>
      </c>
      <c r="F24" s="16">
        <f>SUMIFS('indusa - High Cost'!N:N,'indusa - High Cost'!$A:$A,'BIFUfE-crude-oil'!$A24,'indusa - High Cost'!$B:$B,$B$28)*10^12</f>
        <v>0</v>
      </c>
      <c r="G24" s="16">
        <f>SUMIFS('indusa - High Cost'!O:O,'indusa - High Cost'!$A:$A,'BIFUfE-crude-oil'!$A24,'indusa - High Cost'!$B:$B,$B$28)*10^12</f>
        <v>0</v>
      </c>
      <c r="H24" s="16">
        <f>SUMIFS('indusa - High Cost'!P:P,'indusa - High Cost'!$A:$A,'BIFUfE-crude-oil'!$A24,'indusa - High Cost'!$B:$B,$B$28)*10^12</f>
        <v>0</v>
      </c>
      <c r="I24" s="16">
        <f>SUMIFS('indusa - High Cost'!Q:Q,'indusa - High Cost'!$A:$A,'BIFUfE-crude-oil'!$A24,'indusa - High Cost'!$B:$B,$B$28)*10^12</f>
        <v>0</v>
      </c>
      <c r="J24" s="16">
        <f>SUMIFS('indusa - High Cost'!R:R,'indusa - High Cost'!$A:$A,'BIFUfE-crude-oil'!$A24,'indusa - High Cost'!$B:$B,$B$28)*10^12</f>
        <v>0</v>
      </c>
      <c r="K24" s="16">
        <f>SUMIFS('indusa - High Cost'!S:S,'indusa - High Cost'!$A:$A,'BIFUfE-crude-oil'!$A24,'indusa - High Cost'!$B:$B,$B$28)*10^12</f>
        <v>0</v>
      </c>
      <c r="L24" s="16">
        <f>SUMIFS('indusa - High Cost'!T:T,'indusa - High Cost'!$A:$A,'BIFUfE-crude-oil'!$A24,'indusa - High Cost'!$B:$B,$B$28)*10^12</f>
        <v>0</v>
      </c>
      <c r="M24" s="16">
        <f>SUMIFS('indusa - High Cost'!U:U,'indusa - High Cost'!$A:$A,'BIFUfE-crude-oil'!$A24,'indusa - High Cost'!$B:$B,$B$28)*10^12</f>
        <v>0</v>
      </c>
      <c r="N24" s="16">
        <f>SUMIFS('indusa - High Cost'!V:V,'indusa - High Cost'!$A:$A,'BIFUfE-crude-oil'!$A24,'indusa - High Cost'!$B:$B,$B$28)*10^12</f>
        <v>0</v>
      </c>
      <c r="O24" s="16">
        <f>SUMIFS('indusa - High Cost'!W:W,'indusa - High Cost'!$A:$A,'BIFUfE-crude-oil'!$A24,'indusa - High Cost'!$B:$B,$B$28)*10^12</f>
        <v>0</v>
      </c>
      <c r="P24" s="16">
        <f>SUMIFS('indusa - High Cost'!X:X,'indusa - High Cost'!$A:$A,'BIFUfE-crude-oil'!$A24,'indusa - High Cost'!$B:$B,$B$28)*10^12</f>
        <v>0</v>
      </c>
      <c r="Q24" s="16">
        <f>SUMIFS('indusa - High Cost'!Y:Y,'indusa - High Cost'!$A:$A,'BIFUfE-crude-oil'!$A24,'indusa - High Cost'!$B:$B,$B$28)*10^12</f>
        <v>0</v>
      </c>
      <c r="R24" s="16">
        <f>SUMIFS('indusa - High Cost'!Z:Z,'indusa - High Cost'!$A:$A,'BIFUfE-crude-oil'!$A24,'indusa - High Cost'!$B:$B,$B$28)*10^12</f>
        <v>0</v>
      </c>
      <c r="S24" s="16">
        <f>SUMIFS('indusa - High Cost'!AA:AA,'indusa - High Cost'!$A:$A,'BIFUfE-crude-oil'!$A24,'indusa - High Cost'!$B:$B,$B$28)*10^12</f>
        <v>0</v>
      </c>
      <c r="T24" s="16">
        <f>SUMIFS('indusa - High Cost'!AB:AB,'indusa - High Cost'!$A:$A,'BIFUfE-crude-oil'!$A24,'indusa - High Cost'!$B:$B,$B$28)*10^12</f>
        <v>0</v>
      </c>
      <c r="U24" s="16">
        <f>SUMIFS('indusa - High Cost'!AC:AC,'indusa - High Cost'!$A:$A,'BIFUfE-crude-oil'!$A24,'indusa - High Cost'!$B:$B,$B$28)*10^12</f>
        <v>0</v>
      </c>
      <c r="V24" s="16">
        <f>SUMIFS('indusa - High Cost'!AD:AD,'indusa - High Cost'!$A:$A,'BIFUfE-crude-oil'!$A24,'indusa - High Cost'!$B:$B,$B$28)*10^12</f>
        <v>0</v>
      </c>
      <c r="W24" s="16">
        <f>SUMIFS('indusa - High Cost'!AE:AE,'indusa - High Cost'!$A:$A,'BIFUfE-crude-oil'!$A24,'indusa - High Cost'!$B:$B,$B$28)*10^12</f>
        <v>0</v>
      </c>
      <c r="X24" s="16">
        <f>SUMIFS('indusa - High Cost'!AF:AF,'indusa - High Cost'!$A:$A,'BIFUfE-crude-oil'!$A24,'indusa - High Cost'!$B:$B,$B$28)*10^12</f>
        <v>0</v>
      </c>
      <c r="Y24" s="16">
        <f>SUMIFS('indusa - High Cost'!AG:AG,'indusa - High Cost'!$A:$A,'BIFUfE-crude-oil'!$A24,'indusa - High Cost'!$B:$B,$B$28)*10^12</f>
        <v>0</v>
      </c>
      <c r="Z24" s="16">
        <f>SUMIFS('indusa - High Cost'!AH:AH,'indusa - High Cost'!$A:$A,'BIFUfE-crude-oil'!$A24,'indusa - High Cost'!$B:$B,$B$28)*10^12</f>
        <v>0</v>
      </c>
      <c r="AA24" s="16">
        <f>SUMIFS('indusa - High Cost'!AI:AI,'indusa - High Cost'!$A:$A,'BIFUfE-crude-oil'!$A24,'indusa - High Cost'!$B:$B,$B$28)*10^12</f>
        <v>0</v>
      </c>
      <c r="AB24" s="16">
        <f>SUMIFS('indusa - High Cost'!AJ:AJ,'indusa - High Cost'!$A:$A,'BIFUfE-crude-oil'!$A24,'indusa - High Cost'!$B:$B,$B$28)*10^12</f>
        <v>0</v>
      </c>
    </row>
    <row r="25" spans="1:32"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115</v>
      </c>
      <c r="B26" s="16">
        <f>SUMIFS('indusa - High Cost'!J:J,'indusa - High Cost'!$A:$A,'BIFUfE-crude-oil'!$A26,'indusa - High Cost'!$B:$B,$B$28)*10^12</f>
        <v>0</v>
      </c>
      <c r="C26" s="16">
        <f>SUMIFS('indusa - High Cost'!K:K,'indusa - High Cost'!$A:$A,'BIFUfE-crude-oil'!$A26,'indusa - High Cost'!$B:$B,$B$28)*10^12</f>
        <v>0</v>
      </c>
      <c r="D26" s="16">
        <f>SUMIFS('indusa - High Cost'!L:L,'indusa - High Cost'!$A:$A,'BIFUfE-crude-oil'!$A26,'indusa - High Cost'!$B:$B,$B$28)*10^12</f>
        <v>0</v>
      </c>
      <c r="E26" s="16">
        <f>SUMIFS('indusa - High Cost'!M:M,'indusa - High Cost'!$A:$A,'BIFUfE-crude-oil'!$A26,'indusa - High Cost'!$B:$B,$B$28)*10^12</f>
        <v>0</v>
      </c>
      <c r="F26" s="16">
        <f>SUMIFS('indusa - High Cost'!N:N,'indusa - High Cost'!$A:$A,'BIFUfE-crude-oil'!$A26,'indusa - High Cost'!$B:$B,$B$28)*10^12</f>
        <v>0</v>
      </c>
      <c r="G26" s="16">
        <f>SUMIFS('indusa - High Cost'!O:O,'indusa - High Cost'!$A:$A,'BIFUfE-crude-oil'!$A26,'indusa - High Cost'!$B:$B,$B$28)*10^12</f>
        <v>0</v>
      </c>
      <c r="H26" s="16">
        <f>SUMIFS('indusa - High Cost'!P:P,'indusa - High Cost'!$A:$A,'BIFUfE-crude-oil'!$A26,'indusa - High Cost'!$B:$B,$B$28)*10^12</f>
        <v>0</v>
      </c>
      <c r="I26" s="16">
        <f>SUMIFS('indusa - High Cost'!Q:Q,'indusa - High Cost'!$A:$A,'BIFUfE-crude-oil'!$A26,'indusa - High Cost'!$B:$B,$B$28)*10^12</f>
        <v>0</v>
      </c>
      <c r="J26" s="16">
        <f>SUMIFS('indusa - High Cost'!R:R,'indusa - High Cost'!$A:$A,'BIFUfE-crude-oil'!$A26,'indusa - High Cost'!$B:$B,$B$28)*10^12</f>
        <v>0</v>
      </c>
      <c r="K26" s="16">
        <f>SUMIFS('indusa - High Cost'!S:S,'indusa - High Cost'!$A:$A,'BIFUfE-crude-oil'!$A26,'indusa - High Cost'!$B:$B,$B$28)*10^12</f>
        <v>0</v>
      </c>
      <c r="L26" s="16">
        <f>SUMIFS('indusa - High Cost'!T:T,'indusa - High Cost'!$A:$A,'BIFUfE-crude-oil'!$A26,'indusa - High Cost'!$B:$B,$B$28)*10^12</f>
        <v>0</v>
      </c>
      <c r="M26" s="16">
        <f>SUMIFS('indusa - High Cost'!U:U,'indusa - High Cost'!$A:$A,'BIFUfE-crude-oil'!$A26,'indusa - High Cost'!$B:$B,$B$28)*10^12</f>
        <v>0</v>
      </c>
      <c r="N26" s="16">
        <f>SUMIFS('indusa - High Cost'!V:V,'indusa - High Cost'!$A:$A,'BIFUfE-crude-oil'!$A26,'indusa - High Cost'!$B:$B,$B$28)*10^12</f>
        <v>0</v>
      </c>
      <c r="O26" s="16">
        <f>SUMIFS('indusa - High Cost'!W:W,'indusa - High Cost'!$A:$A,'BIFUfE-crude-oil'!$A26,'indusa - High Cost'!$B:$B,$B$28)*10^12</f>
        <v>0</v>
      </c>
      <c r="P26" s="16">
        <f>SUMIFS('indusa - High Cost'!X:X,'indusa - High Cost'!$A:$A,'BIFUfE-crude-oil'!$A26,'indusa - High Cost'!$B:$B,$B$28)*10^12</f>
        <v>0</v>
      </c>
      <c r="Q26" s="16">
        <f>SUMIFS('indusa - High Cost'!Y:Y,'indusa - High Cost'!$A:$A,'BIFUfE-crude-oil'!$A26,'indusa - High Cost'!$B:$B,$B$28)*10^12</f>
        <v>0</v>
      </c>
      <c r="R26" s="16">
        <f>SUMIFS('indusa - High Cost'!Z:Z,'indusa - High Cost'!$A:$A,'BIFUfE-crude-oil'!$A26,'indusa - High Cost'!$B:$B,$B$28)*10^12</f>
        <v>0</v>
      </c>
      <c r="S26" s="16">
        <f>SUMIFS('indusa - High Cost'!AA:AA,'indusa - High Cost'!$A:$A,'BIFUfE-crude-oil'!$A26,'indusa - High Cost'!$B:$B,$B$28)*10^12</f>
        <v>0</v>
      </c>
      <c r="T26" s="16">
        <f>SUMIFS('indusa - High Cost'!AB:AB,'indusa - High Cost'!$A:$A,'BIFUfE-crude-oil'!$A26,'indusa - High Cost'!$B:$B,$B$28)*10^12</f>
        <v>0</v>
      </c>
      <c r="U26" s="16">
        <f>SUMIFS('indusa - High Cost'!AC:AC,'indusa - High Cost'!$A:$A,'BIFUfE-crude-oil'!$A26,'indusa - High Cost'!$B:$B,$B$28)*10^12</f>
        <v>0</v>
      </c>
      <c r="V26" s="16">
        <f>SUMIFS('indusa - High Cost'!AD:AD,'indusa - High Cost'!$A:$A,'BIFUfE-crude-oil'!$A26,'indusa - High Cost'!$B:$B,$B$28)*10^12</f>
        <v>0</v>
      </c>
      <c r="W26" s="16">
        <f>SUMIFS('indusa - High Cost'!AE:AE,'indusa - High Cost'!$A:$A,'BIFUfE-crude-oil'!$A26,'indusa - High Cost'!$B:$B,$B$28)*10^12</f>
        <v>0</v>
      </c>
      <c r="X26" s="16">
        <f>SUMIFS('indusa - High Cost'!AF:AF,'indusa - High Cost'!$A:$A,'BIFUfE-crude-oil'!$A26,'indusa - High Cost'!$B:$B,$B$28)*10^12</f>
        <v>0</v>
      </c>
      <c r="Y26" s="16">
        <f>SUMIFS('indusa - High Cost'!AG:AG,'indusa - High Cost'!$A:$A,'BIFUfE-crude-oil'!$A26,'indusa - High Cost'!$B:$B,$B$28)*10^12</f>
        <v>0</v>
      </c>
      <c r="Z26" s="16">
        <f>SUMIFS('indusa - High Cost'!AH:AH,'indusa - High Cost'!$A:$A,'BIFUfE-crude-oil'!$A26,'indusa - High Cost'!$B:$B,$B$28)*10^12</f>
        <v>0</v>
      </c>
      <c r="AA26" s="16">
        <f>SUMIFS('indusa - High Cost'!AI:AI,'indusa - High Cost'!$A:$A,'BIFUfE-crude-oil'!$A26,'indusa - High Cost'!$B:$B,$B$28)*10^12</f>
        <v>0</v>
      </c>
      <c r="AB26" s="16">
        <f>SUMIFS('indusa - High Cost'!AJ:AJ,'indusa - High Cost'!$A:$A,'BIFUfE-crude-oil'!$A26,'indusa - High Cost'!$B:$B,$B$28)*10^12</f>
        <v>0</v>
      </c>
    </row>
    <row r="28" spans="1:32" x14ac:dyDescent="0.25">
      <c r="A28" t="s">
        <v>975</v>
      </c>
      <c r="B28" t="s">
        <v>977</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21" priority="1">
      <formula>ISNUMBER(SEARCH("AEO", _xlfn.FORMULATEXT(B2)))</formula>
    </cfRule>
  </conditionalFormatting>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F912B-9E45-4F5E-A080-6A0E61384954}">
  <sheetPr>
    <tabColor theme="3" tint="-0.249977111117893"/>
  </sheetPr>
  <dimension ref="A1:AH123"/>
  <sheetViews>
    <sheetView workbookViewId="0">
      <selection activeCell="B23" sqref="B23"/>
    </sheetView>
  </sheetViews>
  <sheetFormatPr defaultRowHeight="15" x14ac:dyDescent="0.25"/>
  <cols>
    <col min="1" max="1" width="39.85546875" customWidth="1"/>
    <col min="2" max="2" width="9.5703125" customWidth="1"/>
    <col min="3" max="3" width="11.85546875" style="18" bestFit="1" customWidth="1"/>
    <col min="4" max="4" width="19.42578125" bestFit="1" customWidth="1"/>
    <col min="5" max="5" width="9.5703125" bestFit="1" customWidth="1"/>
    <col min="6" max="6" width="11" bestFit="1" customWidth="1"/>
    <col min="7"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Cost'!$A:$A,'BIFUfE-heavy-or-residual-oil'!$A2,'indusa - High Cost'!$B:$B,$B$28)*10^12</f>
        <v>7000000000</v>
      </c>
      <c r="C2" s="16">
        <f>SUMIFS('indusa - High Cost'!K:K,'indusa - High Cost'!$A:$A,'BIFUfE-heavy-or-residual-oil'!$A2,'indusa - High Cost'!$B:$B,$B$28)*10^12</f>
        <v>7000000000</v>
      </c>
      <c r="D2" s="16">
        <f>SUMIFS('indusa - High Cost'!L:L,'indusa - High Cost'!$A:$A,'BIFUfE-heavy-or-residual-oil'!$A2,'indusa - High Cost'!$B:$B,$B$28)*10^12</f>
        <v>7000000000</v>
      </c>
      <c r="E2" s="16">
        <f>SUMIFS('indusa - High Cost'!M:M,'indusa - High Cost'!$A:$A,'BIFUfE-heavy-or-residual-oil'!$A2,'indusa - High Cost'!$B:$B,$B$28)*10^12</f>
        <v>7000000000</v>
      </c>
      <c r="F2" s="16">
        <f>SUMIFS('indusa - High Cost'!N:N,'indusa - High Cost'!$A:$A,'BIFUfE-heavy-or-residual-oil'!$A2,'indusa - High Cost'!$B:$B,$B$28)*10^12</f>
        <v>7000000000</v>
      </c>
      <c r="G2" s="16">
        <f>SUMIFS('indusa - High Cost'!O:O,'indusa - High Cost'!$A:$A,'BIFUfE-heavy-or-residual-oil'!$A2,'indusa - High Cost'!$B:$B,$B$28)*10^12</f>
        <v>7000000000</v>
      </c>
      <c r="H2" s="16">
        <f>SUMIFS('indusa - High Cost'!P:P,'indusa - High Cost'!$A:$A,'BIFUfE-heavy-or-residual-oil'!$A2,'indusa - High Cost'!$B:$B,$B$28)*10^12</f>
        <v>7000000000</v>
      </c>
      <c r="I2" s="16">
        <f>SUMIFS('indusa - High Cost'!Q:Q,'indusa - High Cost'!$A:$A,'BIFUfE-heavy-or-residual-oil'!$A2,'indusa - High Cost'!$B:$B,$B$28)*10^12</f>
        <v>7000000000</v>
      </c>
      <c r="J2" s="16">
        <f>SUMIFS('indusa - High Cost'!R:R,'indusa - High Cost'!$A:$A,'BIFUfE-heavy-or-residual-oil'!$A2,'indusa - High Cost'!$B:$B,$B$28)*10^12</f>
        <v>7000000000</v>
      </c>
      <c r="K2" s="16">
        <f>SUMIFS('indusa - High Cost'!S:S,'indusa - High Cost'!$A:$A,'BIFUfE-heavy-or-residual-oil'!$A2,'indusa - High Cost'!$B:$B,$B$28)*10^12</f>
        <v>7000000000</v>
      </c>
      <c r="L2" s="16">
        <f>SUMIFS('indusa - High Cost'!T:T,'indusa - High Cost'!$A:$A,'BIFUfE-heavy-or-residual-oil'!$A2,'indusa - High Cost'!$B:$B,$B$28)*10^12</f>
        <v>7000000000</v>
      </c>
      <c r="M2" s="16">
        <f>SUMIFS('indusa - High Cost'!U:U,'indusa - High Cost'!$A:$A,'BIFUfE-heavy-or-residual-oil'!$A2,'indusa - High Cost'!$B:$B,$B$28)*10^12</f>
        <v>7000000000</v>
      </c>
      <c r="N2" s="16">
        <f>SUMIFS('indusa - High Cost'!V:V,'indusa - High Cost'!$A:$A,'BIFUfE-heavy-or-residual-oil'!$A2,'indusa - High Cost'!$B:$B,$B$28)*10^12</f>
        <v>7000000000</v>
      </c>
      <c r="O2" s="16">
        <f>SUMIFS('indusa - High Cost'!W:W,'indusa - High Cost'!$A:$A,'BIFUfE-heavy-or-residual-oil'!$A2,'indusa - High Cost'!$B:$B,$B$28)*10^12</f>
        <v>7000000000</v>
      </c>
      <c r="P2" s="16">
        <f>SUMIFS('indusa - High Cost'!X:X,'indusa - High Cost'!$A:$A,'BIFUfE-heavy-or-residual-oil'!$A2,'indusa - High Cost'!$B:$B,$B$28)*10^12</f>
        <v>7000000000</v>
      </c>
      <c r="Q2" s="16">
        <f>SUMIFS('indusa - High Cost'!Y:Y,'indusa - High Cost'!$A:$A,'BIFUfE-heavy-or-residual-oil'!$A2,'indusa - High Cost'!$B:$B,$B$28)*10^12</f>
        <v>7000000000</v>
      </c>
      <c r="R2" s="16">
        <f>SUMIFS('indusa - High Cost'!Z:Z,'indusa - High Cost'!$A:$A,'BIFUfE-heavy-or-residual-oil'!$A2,'indusa - High Cost'!$B:$B,$B$28)*10^12</f>
        <v>7000000000</v>
      </c>
      <c r="S2" s="16">
        <f>SUMIFS('indusa - High Cost'!AA:AA,'indusa - High Cost'!$A:$A,'BIFUfE-heavy-or-residual-oil'!$A2,'indusa - High Cost'!$B:$B,$B$28)*10^12</f>
        <v>7000000000</v>
      </c>
      <c r="T2" s="16">
        <f>SUMIFS('indusa - High Cost'!AB:AB,'indusa - High Cost'!$A:$A,'BIFUfE-heavy-or-residual-oil'!$A2,'indusa - High Cost'!$B:$B,$B$28)*10^12</f>
        <v>7000000000</v>
      </c>
      <c r="U2" s="16">
        <f>SUMIFS('indusa - High Cost'!AC:AC,'indusa - High Cost'!$A:$A,'BIFUfE-heavy-or-residual-oil'!$A2,'indusa - High Cost'!$B:$B,$B$28)*10^12</f>
        <v>7000000000</v>
      </c>
      <c r="V2" s="16">
        <f>SUMIFS('indusa - High Cost'!AD:AD,'indusa - High Cost'!$A:$A,'BIFUfE-heavy-or-residual-oil'!$A2,'indusa - High Cost'!$B:$B,$B$28)*10^12</f>
        <v>7000000000</v>
      </c>
      <c r="W2" s="16">
        <f>SUMIFS('indusa - High Cost'!AE:AE,'indusa - High Cost'!$A:$A,'BIFUfE-heavy-or-residual-oil'!$A2,'indusa - High Cost'!$B:$B,$B$28)*10^12</f>
        <v>7000000000</v>
      </c>
      <c r="X2" s="16">
        <f>SUMIFS('indusa - High Cost'!AF:AF,'indusa - High Cost'!$A:$A,'BIFUfE-heavy-or-residual-oil'!$A2,'indusa - High Cost'!$B:$B,$B$28)*10^12</f>
        <v>7000000000</v>
      </c>
      <c r="Y2" s="16">
        <f>SUMIFS('indusa - High Cost'!AG:AG,'indusa - High Cost'!$A:$A,'BIFUfE-heavy-or-residual-oil'!$A2,'indusa - High Cost'!$B:$B,$B$28)*10^12</f>
        <v>7000000000</v>
      </c>
      <c r="Z2" s="16">
        <f>SUMIFS('indusa - High Cost'!AH:AH,'indusa - High Cost'!$A:$A,'BIFUfE-heavy-or-residual-oil'!$A2,'indusa - High Cost'!$B:$B,$B$28)*10^12</f>
        <v>7000000000</v>
      </c>
      <c r="AA2" s="16">
        <f>SUMIFS('indusa - High Cost'!AI:AI,'indusa - High Cost'!$A:$A,'BIFUfE-heavy-or-residual-oil'!$A2,'indusa - High Cost'!$B:$B,$B$28)*10^12</f>
        <v>7000000000</v>
      </c>
      <c r="AB2" s="16">
        <f>SUMIFS('indusa - High Cost'!AJ:AJ,'indusa - High Cost'!$A:$A,'BIFUfE-heavy-or-residual-oil'!$A2,'indusa - High Cost'!$B:$B,$B$28)*10^12</f>
        <v>7000000000</v>
      </c>
      <c r="AC2" s="16"/>
    </row>
    <row r="3" spans="1:31" x14ac:dyDescent="0.25">
      <c r="A3" t="s">
        <v>92</v>
      </c>
      <c r="B3" s="16">
        <f>SUMIFS('indusa - High Cost'!J:J,'indusa - High Cost'!$A:$A,'BIFUfE-heavy-or-residual-oil'!$A3,'indusa - High Cost'!$B:$B,$B$28)*10^12</f>
        <v>0</v>
      </c>
      <c r="C3" s="16">
        <f>SUMIFS('indusa - High Cost'!K:K,'indusa - High Cost'!$A:$A,'BIFUfE-heavy-or-residual-oil'!$A3,'indusa - High Cost'!$B:$B,$B$28)*10^12</f>
        <v>0</v>
      </c>
      <c r="D3" s="16">
        <f>SUMIFS('indusa - High Cost'!L:L,'indusa - High Cost'!$A:$A,'BIFUfE-heavy-or-residual-oil'!$A3,'indusa - High Cost'!$B:$B,$B$28)*10^12</f>
        <v>0</v>
      </c>
      <c r="E3" s="16">
        <f>SUMIFS('indusa - High Cost'!M:M,'indusa - High Cost'!$A:$A,'BIFUfE-heavy-or-residual-oil'!$A3,'indusa - High Cost'!$B:$B,$B$28)*10^12</f>
        <v>0</v>
      </c>
      <c r="F3" s="16">
        <f>SUMIFS('indusa - High Cost'!N:N,'indusa - High Cost'!$A:$A,'BIFUfE-heavy-or-residual-oil'!$A3,'indusa - High Cost'!$B:$B,$B$28)*10^12</f>
        <v>0</v>
      </c>
      <c r="G3" s="16">
        <f>SUMIFS('indusa - High Cost'!O:O,'indusa - High Cost'!$A:$A,'BIFUfE-heavy-or-residual-oil'!$A3,'indusa - High Cost'!$B:$B,$B$28)*10^12</f>
        <v>0</v>
      </c>
      <c r="H3" s="16">
        <f>SUMIFS('indusa - High Cost'!P:P,'indusa - High Cost'!$A:$A,'BIFUfE-heavy-or-residual-oil'!$A3,'indusa - High Cost'!$B:$B,$B$28)*10^12</f>
        <v>0</v>
      </c>
      <c r="I3" s="16">
        <f>SUMIFS('indusa - High Cost'!Q:Q,'indusa - High Cost'!$A:$A,'BIFUfE-heavy-or-residual-oil'!$A3,'indusa - High Cost'!$B:$B,$B$28)*10^12</f>
        <v>0</v>
      </c>
      <c r="J3" s="16">
        <f>SUMIFS('indusa - High Cost'!R:R,'indusa - High Cost'!$A:$A,'BIFUfE-heavy-or-residual-oil'!$A3,'indusa - High Cost'!$B:$B,$B$28)*10^12</f>
        <v>0</v>
      </c>
      <c r="K3" s="16">
        <f>SUMIFS('indusa - High Cost'!S:S,'indusa - High Cost'!$A:$A,'BIFUfE-heavy-or-residual-oil'!$A3,'indusa - High Cost'!$B:$B,$B$28)*10^12</f>
        <v>0</v>
      </c>
      <c r="L3" s="16">
        <f>SUMIFS('indusa - High Cost'!T:T,'indusa - High Cost'!$A:$A,'BIFUfE-heavy-or-residual-oil'!$A3,'indusa - High Cost'!$B:$B,$B$28)*10^12</f>
        <v>0</v>
      </c>
      <c r="M3" s="16">
        <f>SUMIFS('indusa - High Cost'!U:U,'indusa - High Cost'!$A:$A,'BIFUfE-heavy-or-residual-oil'!$A3,'indusa - High Cost'!$B:$B,$B$28)*10^12</f>
        <v>0</v>
      </c>
      <c r="N3" s="16">
        <f>SUMIFS('indusa - High Cost'!V:V,'indusa - High Cost'!$A:$A,'BIFUfE-heavy-or-residual-oil'!$A3,'indusa - High Cost'!$B:$B,$B$28)*10^12</f>
        <v>0</v>
      </c>
      <c r="O3" s="16">
        <f>SUMIFS('indusa - High Cost'!W:W,'indusa - High Cost'!$A:$A,'BIFUfE-heavy-or-residual-oil'!$A3,'indusa - High Cost'!$B:$B,$B$28)*10^12</f>
        <v>0</v>
      </c>
      <c r="P3" s="16">
        <f>SUMIFS('indusa - High Cost'!X:X,'indusa - High Cost'!$A:$A,'BIFUfE-heavy-or-residual-oil'!$A3,'indusa - High Cost'!$B:$B,$B$28)*10^12</f>
        <v>0</v>
      </c>
      <c r="Q3" s="16">
        <f>SUMIFS('indusa - High Cost'!Y:Y,'indusa - High Cost'!$A:$A,'BIFUfE-heavy-or-residual-oil'!$A3,'indusa - High Cost'!$B:$B,$B$28)*10^12</f>
        <v>0</v>
      </c>
      <c r="R3" s="16">
        <f>SUMIFS('indusa - High Cost'!Z:Z,'indusa - High Cost'!$A:$A,'BIFUfE-heavy-or-residual-oil'!$A3,'indusa - High Cost'!$B:$B,$B$28)*10^12</f>
        <v>0</v>
      </c>
      <c r="S3" s="16">
        <f>SUMIFS('indusa - High Cost'!AA:AA,'indusa - High Cost'!$A:$A,'BIFUfE-heavy-or-residual-oil'!$A3,'indusa - High Cost'!$B:$B,$B$28)*10^12</f>
        <v>0</v>
      </c>
      <c r="T3" s="16">
        <f>SUMIFS('indusa - High Cost'!AB:AB,'indusa - High Cost'!$A:$A,'BIFUfE-heavy-or-residual-oil'!$A3,'indusa - High Cost'!$B:$B,$B$28)*10^12</f>
        <v>0</v>
      </c>
      <c r="U3" s="16">
        <f>SUMIFS('indusa - High Cost'!AC:AC,'indusa - High Cost'!$A:$A,'BIFUfE-heavy-or-residual-oil'!$A3,'indusa - High Cost'!$B:$B,$B$28)*10^12</f>
        <v>0</v>
      </c>
      <c r="V3" s="16">
        <f>SUMIFS('indusa - High Cost'!AD:AD,'indusa - High Cost'!$A:$A,'BIFUfE-heavy-or-residual-oil'!$A3,'indusa - High Cost'!$B:$B,$B$28)*10^12</f>
        <v>0</v>
      </c>
      <c r="W3" s="16">
        <f>SUMIFS('indusa - High Cost'!AE:AE,'indusa - High Cost'!$A:$A,'BIFUfE-heavy-or-residual-oil'!$A3,'indusa - High Cost'!$B:$B,$B$28)*10^12</f>
        <v>0</v>
      </c>
      <c r="X3" s="16">
        <f>SUMIFS('indusa - High Cost'!AF:AF,'indusa - High Cost'!$A:$A,'BIFUfE-heavy-or-residual-oil'!$A3,'indusa - High Cost'!$B:$B,$B$28)*10^12</f>
        <v>0</v>
      </c>
      <c r="Y3" s="16">
        <f>SUMIFS('indusa - High Cost'!AG:AG,'indusa - High Cost'!$A:$A,'BIFUfE-heavy-or-residual-oil'!$A3,'indusa - High Cost'!$B:$B,$B$28)*10^12</f>
        <v>0</v>
      </c>
      <c r="Z3" s="16">
        <f>SUMIFS('indusa - High Cost'!AH:AH,'indusa - High Cost'!$A:$A,'BIFUfE-heavy-or-residual-oil'!$A3,'indusa - High Cost'!$B:$B,$B$28)*10^12</f>
        <v>0</v>
      </c>
      <c r="AA3" s="16">
        <f>SUMIFS('indusa - High Cost'!AI:AI,'indusa - High Cost'!$A:$A,'BIFUfE-heavy-or-residual-oil'!$A3,'indusa - High Cost'!$B:$B,$B$28)*10^12</f>
        <v>0</v>
      </c>
      <c r="AB3" s="16">
        <f>SUMIFS('indusa - High Cost'!AJ:AJ,'indusa - High Cost'!$A:$A,'BIFUfE-heavy-or-residual-oil'!$A3,'indusa - High Cost'!$B:$B,$B$28)*10^12</f>
        <v>0</v>
      </c>
    </row>
    <row r="4" spans="1:31" x14ac:dyDescent="0.25">
      <c r="A4" t="s">
        <v>93</v>
      </c>
      <c r="B4" s="16">
        <f>SUMIFS('indusa - High Cost'!J:J,'indusa - High Cost'!$A:$A,'BIFUfE-heavy-or-residual-oil'!$A4,'indusa - High Cost'!$B:$B,$B$28)*10^12</f>
        <v>2334000000000</v>
      </c>
      <c r="C4" s="16">
        <f>SUMIFS('indusa - High Cost'!K:K,'indusa - High Cost'!$A:$A,'BIFUfE-heavy-or-residual-oil'!$A4,'indusa - High Cost'!$B:$B,$B$28)*10^12</f>
        <v>2577000000000</v>
      </c>
      <c r="D4" s="16">
        <f>SUMIFS('indusa - High Cost'!L:L,'indusa - High Cost'!$A:$A,'BIFUfE-heavy-or-residual-oil'!$A4,'indusa - High Cost'!$B:$B,$B$28)*10^12</f>
        <v>2620000000000</v>
      </c>
      <c r="E4" s="16">
        <f>SUMIFS('indusa - High Cost'!M:M,'indusa - High Cost'!$A:$A,'BIFUfE-heavy-or-residual-oil'!$A4,'indusa - High Cost'!$B:$B,$B$28)*10^12</f>
        <v>2664000000000</v>
      </c>
      <c r="F4" s="16">
        <f>SUMIFS('indusa - High Cost'!N:N,'indusa - High Cost'!$A:$A,'BIFUfE-heavy-or-residual-oil'!$A4,'indusa - High Cost'!$B:$B,$B$28)*10^12</f>
        <v>2715000000000</v>
      </c>
      <c r="G4" s="16">
        <f>SUMIFS('indusa - High Cost'!O:O,'indusa - High Cost'!$A:$A,'BIFUfE-heavy-or-residual-oil'!$A4,'indusa - High Cost'!$B:$B,$B$28)*10^12</f>
        <v>2757000000000</v>
      </c>
      <c r="H4" s="16">
        <f>SUMIFS('indusa - High Cost'!P:P,'indusa - High Cost'!$A:$A,'BIFUfE-heavy-or-residual-oil'!$A4,'indusa - High Cost'!$B:$B,$B$28)*10^12</f>
        <v>2801000000000</v>
      </c>
      <c r="I4" s="16">
        <f>SUMIFS('indusa - High Cost'!Q:Q,'indusa - High Cost'!$A:$A,'BIFUfE-heavy-or-residual-oil'!$A4,'indusa - High Cost'!$B:$B,$B$28)*10^12</f>
        <v>2799000000000</v>
      </c>
      <c r="J4" s="16">
        <f>SUMIFS('indusa - High Cost'!R:R,'indusa - High Cost'!$A:$A,'BIFUfE-heavy-or-residual-oil'!$A4,'indusa - High Cost'!$B:$B,$B$28)*10^12</f>
        <v>2854000000000</v>
      </c>
      <c r="K4" s="16">
        <f>SUMIFS('indusa - High Cost'!S:S,'indusa - High Cost'!$A:$A,'BIFUfE-heavy-or-residual-oil'!$A4,'indusa - High Cost'!$B:$B,$B$28)*10^12</f>
        <v>2857000000000</v>
      </c>
      <c r="L4" s="16">
        <f>SUMIFS('indusa - High Cost'!T:T,'indusa - High Cost'!$A:$A,'BIFUfE-heavy-or-residual-oil'!$A4,'indusa - High Cost'!$B:$B,$B$28)*10^12</f>
        <v>2857000000000</v>
      </c>
      <c r="M4" s="16">
        <f>SUMIFS('indusa - High Cost'!U:U,'indusa - High Cost'!$A:$A,'BIFUfE-heavy-or-residual-oil'!$A4,'indusa - High Cost'!$B:$B,$B$28)*10^12</f>
        <v>2839000000000</v>
      </c>
      <c r="N4" s="16">
        <f>SUMIFS('indusa - High Cost'!V:V,'indusa - High Cost'!$A:$A,'BIFUfE-heavy-or-residual-oil'!$A4,'indusa - High Cost'!$B:$B,$B$28)*10^12</f>
        <v>2814000000000</v>
      </c>
      <c r="O4" s="16">
        <f>SUMIFS('indusa - High Cost'!W:W,'indusa - High Cost'!$A:$A,'BIFUfE-heavy-or-residual-oil'!$A4,'indusa - High Cost'!$B:$B,$B$28)*10^12</f>
        <v>2775000000000</v>
      </c>
      <c r="P4" s="16">
        <f>SUMIFS('indusa - High Cost'!X:X,'indusa - High Cost'!$A:$A,'BIFUfE-heavy-or-residual-oil'!$A4,'indusa - High Cost'!$B:$B,$B$28)*10^12</f>
        <v>2755000000000</v>
      </c>
      <c r="Q4" s="16">
        <f>SUMIFS('indusa - High Cost'!Y:Y,'indusa - High Cost'!$A:$A,'BIFUfE-heavy-or-residual-oil'!$A4,'indusa - High Cost'!$B:$B,$B$28)*10^12</f>
        <v>2733000000000</v>
      </c>
      <c r="R4" s="16">
        <f>SUMIFS('indusa - High Cost'!Z:Z,'indusa - High Cost'!$A:$A,'BIFUfE-heavy-or-residual-oil'!$A4,'indusa - High Cost'!$B:$B,$B$28)*10^12</f>
        <v>2737000000000</v>
      </c>
      <c r="S4" s="16">
        <f>SUMIFS('indusa - High Cost'!AA:AA,'indusa - High Cost'!$A:$A,'BIFUfE-heavy-or-residual-oil'!$A4,'indusa - High Cost'!$B:$B,$B$28)*10^12</f>
        <v>2746000000000</v>
      </c>
      <c r="T4" s="16">
        <f>SUMIFS('indusa - High Cost'!AB:AB,'indusa - High Cost'!$A:$A,'BIFUfE-heavy-or-residual-oil'!$A4,'indusa - High Cost'!$B:$B,$B$28)*10^12</f>
        <v>2756000000000</v>
      </c>
      <c r="U4" s="16">
        <f>SUMIFS('indusa - High Cost'!AC:AC,'indusa - High Cost'!$A:$A,'BIFUfE-heavy-or-residual-oil'!$A4,'indusa - High Cost'!$B:$B,$B$28)*10^12</f>
        <v>2751000000000</v>
      </c>
      <c r="V4" s="16">
        <f>SUMIFS('indusa - High Cost'!AD:AD,'indusa - High Cost'!$A:$A,'BIFUfE-heavy-or-residual-oil'!$A4,'indusa - High Cost'!$B:$B,$B$28)*10^12</f>
        <v>2753000000000</v>
      </c>
      <c r="W4" s="16">
        <f>SUMIFS('indusa - High Cost'!AE:AE,'indusa - High Cost'!$A:$A,'BIFUfE-heavy-or-residual-oil'!$A4,'indusa - High Cost'!$B:$B,$B$28)*10^12</f>
        <v>2757000000000</v>
      </c>
      <c r="X4" s="16">
        <f>SUMIFS('indusa - High Cost'!AF:AF,'indusa - High Cost'!$A:$A,'BIFUfE-heavy-or-residual-oil'!$A4,'indusa - High Cost'!$B:$B,$B$28)*10^12</f>
        <v>2777000000000</v>
      </c>
      <c r="Y4" s="16">
        <f>SUMIFS('indusa - High Cost'!AG:AG,'indusa - High Cost'!$A:$A,'BIFUfE-heavy-or-residual-oil'!$A4,'indusa - High Cost'!$B:$B,$B$28)*10^12</f>
        <v>2777000000000</v>
      </c>
      <c r="Z4" s="16">
        <f>SUMIFS('indusa - High Cost'!AH:AH,'indusa - High Cost'!$A:$A,'BIFUfE-heavy-or-residual-oil'!$A4,'indusa - High Cost'!$B:$B,$B$28)*10^12</f>
        <v>2772000000000</v>
      </c>
      <c r="AA4" s="16">
        <f>SUMIFS('indusa - High Cost'!AI:AI,'indusa - High Cost'!$A:$A,'BIFUfE-heavy-or-residual-oil'!$A4,'indusa - High Cost'!$B:$B,$B$28)*10^12</f>
        <v>2777000000000</v>
      </c>
      <c r="AB4" s="16">
        <f>SUMIFS('indusa - High Cost'!AJ:AJ,'indusa - High Cost'!$A:$A,'BIFUfE-heavy-or-residual-oil'!$A4,'indusa - High Cost'!$B:$B,$B$28)*10^12</f>
        <v>2784000000000</v>
      </c>
    </row>
    <row r="5" spans="1:31" x14ac:dyDescent="0.25">
      <c r="A5" t="s">
        <v>94</v>
      </c>
      <c r="B5" s="16">
        <f>SUMIFS('indusa - High Cost'!J:J,'indusa - High Cost'!$A:$A,'BIFUfE-heavy-or-residual-oil'!$A5,'indusa - High Cost'!$B:$B,$B$28)*10^12</f>
        <v>0</v>
      </c>
      <c r="C5" s="16">
        <f>SUMIFS('indusa - High Cost'!K:K,'indusa - High Cost'!$A:$A,'BIFUfE-heavy-or-residual-oil'!$A5,'indusa - High Cost'!$B:$B,$B$28)*10^12</f>
        <v>0</v>
      </c>
      <c r="D5" s="16">
        <f>SUMIFS('indusa - High Cost'!L:L,'indusa - High Cost'!$A:$A,'BIFUfE-heavy-or-residual-oil'!$A5,'indusa - High Cost'!$B:$B,$B$28)*10^12</f>
        <v>0</v>
      </c>
      <c r="E5" s="16">
        <f>SUMIFS('indusa - High Cost'!M:M,'indusa - High Cost'!$A:$A,'BIFUfE-heavy-or-residual-oil'!$A5,'indusa - High Cost'!$B:$B,$B$28)*10^12</f>
        <v>0</v>
      </c>
      <c r="F5" s="16">
        <f>SUMIFS('indusa - High Cost'!N:N,'indusa - High Cost'!$A:$A,'BIFUfE-heavy-or-residual-oil'!$A5,'indusa - High Cost'!$B:$B,$B$28)*10^12</f>
        <v>0</v>
      </c>
      <c r="G5" s="16">
        <f>SUMIFS('indusa - High Cost'!O:O,'indusa - High Cost'!$A:$A,'BIFUfE-heavy-or-residual-oil'!$A5,'indusa - High Cost'!$B:$B,$B$28)*10^12</f>
        <v>0</v>
      </c>
      <c r="H5" s="16">
        <f>SUMIFS('indusa - High Cost'!P:P,'indusa - High Cost'!$A:$A,'BIFUfE-heavy-or-residual-oil'!$A5,'indusa - High Cost'!$B:$B,$B$28)*10^12</f>
        <v>0</v>
      </c>
      <c r="I5" s="16">
        <f>SUMIFS('indusa - High Cost'!Q:Q,'indusa - High Cost'!$A:$A,'BIFUfE-heavy-or-residual-oil'!$A5,'indusa - High Cost'!$B:$B,$B$28)*10^12</f>
        <v>0</v>
      </c>
      <c r="J5" s="16">
        <f>SUMIFS('indusa - High Cost'!R:R,'indusa - High Cost'!$A:$A,'BIFUfE-heavy-or-residual-oil'!$A5,'indusa - High Cost'!$B:$B,$B$28)*10^12</f>
        <v>0</v>
      </c>
      <c r="K5" s="16">
        <f>SUMIFS('indusa - High Cost'!S:S,'indusa - High Cost'!$A:$A,'BIFUfE-heavy-or-residual-oil'!$A5,'indusa - High Cost'!$B:$B,$B$28)*10^12</f>
        <v>0</v>
      </c>
      <c r="L5" s="16">
        <f>SUMIFS('indusa - High Cost'!T:T,'indusa - High Cost'!$A:$A,'BIFUfE-heavy-or-residual-oil'!$A5,'indusa - High Cost'!$B:$B,$B$28)*10^12</f>
        <v>0</v>
      </c>
      <c r="M5" s="16">
        <f>SUMIFS('indusa - High Cost'!U:U,'indusa - High Cost'!$A:$A,'BIFUfE-heavy-or-residual-oil'!$A5,'indusa - High Cost'!$B:$B,$B$28)*10^12</f>
        <v>0</v>
      </c>
      <c r="N5" s="16">
        <f>SUMIFS('indusa - High Cost'!V:V,'indusa - High Cost'!$A:$A,'BIFUfE-heavy-or-residual-oil'!$A5,'indusa - High Cost'!$B:$B,$B$28)*10^12</f>
        <v>0</v>
      </c>
      <c r="O5" s="16">
        <f>SUMIFS('indusa - High Cost'!W:W,'indusa - High Cost'!$A:$A,'BIFUfE-heavy-or-residual-oil'!$A5,'indusa - High Cost'!$B:$B,$B$28)*10^12</f>
        <v>0</v>
      </c>
      <c r="P5" s="16">
        <f>SUMIFS('indusa - High Cost'!X:X,'indusa - High Cost'!$A:$A,'BIFUfE-heavy-or-residual-oil'!$A5,'indusa - High Cost'!$B:$B,$B$28)*10^12</f>
        <v>0</v>
      </c>
      <c r="Q5" s="16">
        <f>SUMIFS('indusa - High Cost'!Y:Y,'indusa - High Cost'!$A:$A,'BIFUfE-heavy-or-residual-oil'!$A5,'indusa - High Cost'!$B:$B,$B$28)*10^12</f>
        <v>0</v>
      </c>
      <c r="R5" s="16">
        <f>SUMIFS('indusa - High Cost'!Z:Z,'indusa - High Cost'!$A:$A,'BIFUfE-heavy-or-residual-oil'!$A5,'indusa - High Cost'!$B:$B,$B$28)*10^12</f>
        <v>0</v>
      </c>
      <c r="S5" s="16">
        <f>SUMIFS('indusa - High Cost'!AA:AA,'indusa - High Cost'!$A:$A,'BIFUfE-heavy-or-residual-oil'!$A5,'indusa - High Cost'!$B:$B,$B$28)*10^12</f>
        <v>0</v>
      </c>
      <c r="T5" s="16">
        <f>SUMIFS('indusa - High Cost'!AB:AB,'indusa - High Cost'!$A:$A,'BIFUfE-heavy-or-residual-oil'!$A5,'indusa - High Cost'!$B:$B,$B$28)*10^12</f>
        <v>0</v>
      </c>
      <c r="U5" s="16">
        <f>SUMIFS('indusa - High Cost'!AC:AC,'indusa - High Cost'!$A:$A,'BIFUfE-heavy-or-residual-oil'!$A5,'indusa - High Cost'!$B:$B,$B$28)*10^12</f>
        <v>0</v>
      </c>
      <c r="V5" s="16">
        <f>SUMIFS('indusa - High Cost'!AD:AD,'indusa - High Cost'!$A:$A,'BIFUfE-heavy-or-residual-oil'!$A5,'indusa - High Cost'!$B:$B,$B$28)*10^12</f>
        <v>0</v>
      </c>
      <c r="W5" s="16">
        <f>SUMIFS('indusa - High Cost'!AE:AE,'indusa - High Cost'!$A:$A,'BIFUfE-heavy-or-residual-oil'!$A5,'indusa - High Cost'!$B:$B,$B$28)*10^12</f>
        <v>0</v>
      </c>
      <c r="X5" s="16">
        <f>SUMIFS('indusa - High Cost'!AF:AF,'indusa - High Cost'!$A:$A,'BIFUfE-heavy-or-residual-oil'!$A5,'indusa - High Cost'!$B:$B,$B$28)*10^12</f>
        <v>0</v>
      </c>
      <c r="Y5" s="16">
        <f>SUMIFS('indusa - High Cost'!AG:AG,'indusa - High Cost'!$A:$A,'BIFUfE-heavy-or-residual-oil'!$A5,'indusa - High Cost'!$B:$B,$B$28)*10^12</f>
        <v>0</v>
      </c>
      <c r="Z5" s="16">
        <f>SUMIFS('indusa - High Cost'!AH:AH,'indusa - High Cost'!$A:$A,'BIFUfE-heavy-or-residual-oil'!$A5,'indusa - High Cost'!$B:$B,$B$28)*10^12</f>
        <v>0</v>
      </c>
      <c r="AA5" s="16">
        <f>SUMIFS('indusa - High Cost'!AI:AI,'indusa - High Cost'!$A:$A,'BIFUfE-heavy-or-residual-oil'!$A5,'indusa - High Cost'!$B:$B,$B$28)*10^12</f>
        <v>0</v>
      </c>
      <c r="AB5" s="16">
        <f>SUMIFS('indusa - High Cost'!AJ:AJ,'indusa - High Cost'!$A:$A,'BIFUfE-heavy-or-residual-oil'!$A5,'indusa - High Cost'!$B:$B,$B$28)*10^12</f>
        <v>0</v>
      </c>
    </row>
    <row r="6" spans="1:31" x14ac:dyDescent="0.25">
      <c r="A6" t="s">
        <v>95</v>
      </c>
      <c r="B6" s="16">
        <f>SUMIFS('indusa - High Cost'!J:J,'indusa - High Cost'!$A:$A,'BIFUfE-heavy-or-residual-oil'!$A6,'indusa - High Cost'!$B:$B,$B$28)*10^12+SUMIFS('indusa - High Cost'!J:J,'indusa - High Cost'!$A:$A,$A$23,'indusa - High Cost'!$B:$B,$B$28)*10^12*'Misc. Finished Goods Split'!$D10</f>
        <v>124362093296.83162</v>
      </c>
      <c r="C6" s="16">
        <f>SUMIFS('indusa - High Cost'!K:K,'indusa - High Cost'!$A:$A,'BIFUfE-heavy-or-residual-oil'!$A6,'indusa - High Cost'!$B:$B,$B$28)*10^12+SUMIFS('indusa - High Cost'!K:K,'indusa - High Cost'!$A:$A,$A$23,'indusa - High Cost'!$B:$B,$B$28)*10^12*'Misc. Finished Goods Split'!$D10</f>
        <v>127982961031.7317</v>
      </c>
      <c r="D6" s="16">
        <f>SUMIFS('indusa - High Cost'!L:L,'indusa - High Cost'!$A:$A,'BIFUfE-heavy-or-residual-oil'!$A6,'indusa - High Cost'!$B:$B,$B$28)*10^12+SUMIFS('indusa - High Cost'!L:L,'indusa - High Cost'!$A:$A,$A$23,'indusa - High Cost'!$B:$B,$B$28)*10^12*'Misc. Finished Goods Split'!$D10</f>
        <v>119793394899.18176</v>
      </c>
      <c r="E6" s="16">
        <f>SUMIFS('indusa - High Cost'!M:M,'indusa - High Cost'!$A:$A,'BIFUfE-heavy-or-residual-oil'!$A6,'indusa - High Cost'!$B:$B,$B$28)*10^12+SUMIFS('indusa - High Cost'!M:M,'indusa - High Cost'!$A:$A,$A$23,'indusa - High Cost'!$B:$B,$B$28)*10^12*'Misc. Finished Goods Split'!$D10</f>
        <v>108224696501.53191</v>
      </c>
      <c r="F6" s="16">
        <f>SUMIFS('indusa - High Cost'!N:N,'indusa - High Cost'!$A:$A,'BIFUfE-heavy-or-residual-oil'!$A6,'indusa - High Cost'!$B:$B,$B$28)*10^12+SUMIFS('indusa - High Cost'!N:N,'indusa - High Cost'!$A:$A,$A$23,'indusa - High Cost'!$B:$B,$B$28)*10^12*'Misc. Finished Goods Split'!$D10</f>
        <v>100518601308.58234</v>
      </c>
      <c r="G6" s="16">
        <f>SUMIFS('indusa - High Cost'!O:O,'indusa - High Cost'!$A:$A,'BIFUfE-heavy-or-residual-oil'!$A6,'indusa - High Cost'!$B:$B,$B$28)*10^12+SUMIFS('indusa - High Cost'!O:O,'indusa - High Cost'!$A:$A,$A$23,'indusa - High Cost'!$B:$B,$B$28)*10^12*'Misc. Finished Goods Split'!$D10</f>
        <v>95433373850.532852</v>
      </c>
      <c r="H6" s="16">
        <f>SUMIFS('indusa - High Cost'!P:P,'indusa - High Cost'!$A:$A,'BIFUfE-heavy-or-residual-oil'!$A6,'indusa - High Cost'!$B:$B,$B$28)*10^12+SUMIFS('indusa - High Cost'!P:P,'indusa - High Cost'!$A:$A,$A$23,'indusa - High Cost'!$B:$B,$B$28)*10^12*'Misc. Finished Goods Split'!$D10</f>
        <v>90348146392.483368</v>
      </c>
      <c r="I6" s="16">
        <f>SUMIFS('indusa - High Cost'!Q:Q,'indusa - High Cost'!$A:$A,'BIFUfE-heavy-or-residual-oil'!$A6,'indusa - High Cost'!$B:$B,$B$28)*10^12+SUMIFS('indusa - High Cost'!Q:Q,'indusa - High Cost'!$A:$A,$A$23,'indusa - High Cost'!$B:$B,$B$28)*10^12*'Misc. Finished Goods Split'!$D10</f>
        <v>89642051199.533798</v>
      </c>
      <c r="J6" s="16">
        <f>SUMIFS('indusa - High Cost'!R:R,'indusa - High Cost'!$A:$A,'BIFUfE-heavy-or-residual-oil'!$A6,'indusa - High Cost'!$B:$B,$B$28)*10^12+SUMIFS('indusa - High Cost'!R:R,'indusa - High Cost'!$A:$A,$A$23,'indusa - High Cost'!$B:$B,$B$28)*10^12*'Misc. Finished Goods Split'!$D10</f>
        <v>93125522139.134186</v>
      </c>
      <c r="K6" s="16">
        <f>SUMIFS('indusa - High Cost'!S:S,'indusa - High Cost'!$A:$A,'BIFUfE-heavy-or-residual-oil'!$A6,'indusa - High Cost'!$B:$B,$B$28)*10^12+SUMIFS('indusa - High Cost'!S:S,'indusa - High Cost'!$A:$A,$A$23,'indusa - High Cost'!$B:$B,$B$28)*10^12*'Misc. Finished Goods Split'!$D10</f>
        <v>92798559211.284515</v>
      </c>
      <c r="L6" s="16">
        <f>SUMIFS('indusa - High Cost'!T:T,'indusa - High Cost'!$A:$A,'BIFUfE-heavy-or-residual-oil'!$A6,'indusa - High Cost'!$B:$B,$B$28)*10^12+SUMIFS('indusa - High Cost'!T:T,'indusa - High Cost'!$A:$A,$A$23,'indusa - High Cost'!$B:$B,$B$28)*10^12*'Misc. Finished Goods Split'!$D10</f>
        <v>93850728548.53476</v>
      </c>
      <c r="M6" s="16">
        <f>SUMIFS('indusa - High Cost'!U:U,'indusa - High Cost'!$A:$A,'BIFUfE-heavy-or-residual-oil'!$A6,'indusa - High Cost'!$B:$B,$B$28)*10^12+SUMIFS('indusa - High Cost'!U:U,'indusa - High Cost'!$A:$A,$A$23,'indusa - High Cost'!$B:$B,$B$28)*10^12*'Misc. Finished Goods Split'!$D10</f>
        <v>91713331753.235046</v>
      </c>
      <c r="N6" s="16">
        <f>SUMIFS('indusa - High Cost'!V:V,'indusa - High Cost'!$A:$A,'BIFUfE-heavy-or-residual-oil'!$A6,'indusa - High Cost'!$B:$B,$B$28)*10^12+SUMIFS('indusa - High Cost'!V:V,'indusa - High Cost'!$A:$A,$A$23,'indusa - High Cost'!$B:$B,$B$28)*10^12*'Misc. Finished Goods Split'!$D10</f>
        <v>89955067223.035217</v>
      </c>
      <c r="O6" s="16">
        <f>SUMIFS('indusa - High Cost'!W:W,'indusa - High Cost'!$A:$A,'BIFUfE-heavy-or-residual-oil'!$A6,'indusa - High Cost'!$B:$B,$B$28)*10^12+SUMIFS('indusa - High Cost'!W:W,'indusa - High Cost'!$A:$A,$A$23,'indusa - High Cost'!$B:$B,$B$28)*10^12*'Misc. Finished Goods Split'!$D10</f>
        <v>87196802692.835419</v>
      </c>
      <c r="P6" s="16">
        <f>SUMIFS('indusa - High Cost'!X:X,'indusa - High Cost'!$A:$A,'BIFUfE-heavy-or-residual-oil'!$A6,'indusa - High Cost'!$B:$B,$B$28)*10^12+SUMIFS('indusa - High Cost'!X:X,'indusa - High Cost'!$A:$A,$A$23,'indusa - High Cost'!$B:$B,$B$28)*10^12*'Misc. Finished Goods Split'!$D10</f>
        <v>85438538162.635605</v>
      </c>
      <c r="Q6" s="16">
        <f>SUMIFS('indusa - High Cost'!Y:Y,'indusa - High Cost'!$A:$A,'BIFUfE-heavy-or-residual-oil'!$A6,'indusa - High Cost'!$B:$B,$B$28)*10^12+SUMIFS('indusa - High Cost'!Y:Y,'indusa - High Cost'!$A:$A,$A$23,'indusa - High Cost'!$B:$B,$B$28)*10^12*'Misc. Finished Goods Split'!$D10</f>
        <v>83869839764.985748</v>
      </c>
      <c r="R6" s="16">
        <f>SUMIFS('indusa - High Cost'!Z:Z,'indusa - High Cost'!$A:$A,'BIFUfE-heavy-or-residual-oil'!$A6,'indusa - High Cost'!$B:$B,$B$28)*10^12+SUMIFS('indusa - High Cost'!Z:Z,'indusa - High Cost'!$A:$A,$A$23,'indusa - High Cost'!$B:$B,$B$28)*10^12*'Misc. Finished Goods Split'!$D10</f>
        <v>82490707499.885834</v>
      </c>
      <c r="S6" s="16">
        <f>SUMIFS('indusa - High Cost'!AA:AA,'indusa - High Cost'!$A:$A,'BIFUfE-heavy-or-residual-oil'!$A6,'indusa - High Cost'!$B:$B,$B$28)*10^12+SUMIFS('indusa - High Cost'!AA:AA,'indusa - High Cost'!$A:$A,$A$23,'indusa - High Cost'!$B:$B,$B$28)*10^12*'Misc. Finished Goods Split'!$D10</f>
        <v>82111575234.78595</v>
      </c>
      <c r="T6" s="16">
        <f>SUMIFS('indusa - High Cost'!AB:AB,'indusa - High Cost'!$A:$A,'BIFUfE-heavy-or-residual-oil'!$A6,'indusa - High Cost'!$B:$B,$B$28)*10^12+SUMIFS('indusa - High Cost'!AB:AB,'indusa - High Cost'!$A:$A,$A$23,'indusa - High Cost'!$B:$B,$B$28)*10^12*'Misc. Finished Goods Split'!$D10</f>
        <v>79542876837.136078</v>
      </c>
      <c r="U6" s="16">
        <f>SUMIFS('indusa - High Cost'!AC:AC,'indusa - High Cost'!$A:$A,'BIFUfE-heavy-or-residual-oil'!$A6,'indusa - High Cost'!$B:$B,$B$28)*10^12+SUMIFS('indusa - High Cost'!AC:AC,'indusa - High Cost'!$A:$A,$A$23,'indusa - High Cost'!$B:$B,$B$28)*10^12*'Misc. Finished Goods Split'!$D10</f>
        <v>78163744572.036179</v>
      </c>
      <c r="V6" s="16">
        <f>SUMIFS('indusa - High Cost'!AD:AD,'indusa - High Cost'!$A:$A,'BIFUfE-heavy-or-residual-oil'!$A6,'indusa - High Cost'!$B:$B,$B$28)*10^12+SUMIFS('indusa - High Cost'!AD:AD,'indusa - High Cost'!$A:$A,$A$23,'indusa - High Cost'!$B:$B,$B$28)*10^12*'Misc. Finished Goods Split'!$D10</f>
        <v>77784612306.936279</v>
      </c>
      <c r="W6" s="16">
        <f>SUMIFS('indusa - High Cost'!AE:AE,'indusa - High Cost'!$A:$A,'BIFUfE-heavy-or-residual-oil'!$A6,'indusa - High Cost'!$B:$B,$B$28)*10^12+SUMIFS('indusa - High Cost'!AE:AE,'indusa - High Cost'!$A:$A,$A$23,'indusa - High Cost'!$B:$B,$B$28)*10^12*'Misc. Finished Goods Split'!$D10</f>
        <v>77405480041.836365</v>
      </c>
      <c r="X6" s="16">
        <f>SUMIFS('indusa - High Cost'!AF:AF,'indusa - High Cost'!$A:$A,'BIFUfE-heavy-or-residual-oil'!$A6,'indusa - High Cost'!$B:$B,$B$28)*10^12+SUMIFS('indusa - High Cost'!AF:AF,'indusa - High Cost'!$A:$A,$A$23,'indusa - High Cost'!$B:$B,$B$28)*10^12*'Misc. Finished Goods Split'!$D10</f>
        <v>76026347776.736465</v>
      </c>
      <c r="Y6" s="16">
        <f>SUMIFS('indusa - High Cost'!AG:AG,'indusa - High Cost'!$A:$A,'BIFUfE-heavy-or-residual-oil'!$A6,'indusa - High Cost'!$B:$B,$B$28)*10^12+SUMIFS('indusa - High Cost'!AG:AG,'indusa - High Cost'!$A:$A,$A$23,'indusa - High Cost'!$B:$B,$B$28)*10^12*'Misc. Finished Goods Split'!$D10</f>
        <v>74836781644.186508</v>
      </c>
      <c r="Z6" s="16">
        <f>SUMIFS('indusa - High Cost'!AH:AH,'indusa - High Cost'!$A:$A,'BIFUfE-heavy-or-residual-oil'!$A6,'indusa - High Cost'!$B:$B,$B$28)*10^12+SUMIFS('indusa - High Cost'!AH:AH,'indusa - High Cost'!$A:$A,$A$23,'indusa - High Cost'!$B:$B,$B$28)*10^12*'Misc. Finished Goods Split'!$D10</f>
        <v>73457649379.086609</v>
      </c>
      <c r="AA6" s="16">
        <f>SUMIFS('indusa - High Cost'!AI:AI,'indusa - High Cost'!$A:$A,'BIFUfE-heavy-or-residual-oil'!$A6,'indusa - High Cost'!$B:$B,$B$28)*10^12+SUMIFS('indusa - High Cost'!AI:AI,'indusa - High Cost'!$A:$A,$A$23,'indusa - High Cost'!$B:$B,$B$28)*10^12*'Misc. Finished Goods Split'!$D10</f>
        <v>72078517113.986694</v>
      </c>
      <c r="AB6" s="16">
        <f>SUMIFS('indusa - High Cost'!AJ:AJ,'indusa - High Cost'!$A:$A,'BIFUfE-heavy-or-residual-oil'!$A6,'indusa - High Cost'!$B:$B,$B$28)*10^12+SUMIFS('indusa - High Cost'!AJ:AJ,'indusa - High Cost'!$A:$A,$A$23,'indusa - High Cost'!$B:$B,$B$28)*10^12*'Misc. Finished Goods Split'!$D10</f>
        <v>70699384848.886795</v>
      </c>
    </row>
    <row r="7" spans="1:31" x14ac:dyDescent="0.25">
      <c r="A7" t="s">
        <v>96</v>
      </c>
      <c r="B7" s="16">
        <f>SUMIFS('indusa - High Cost'!J:J,'indusa - High Cost'!$A:$A,$A$23,'indusa - High Cost'!$B:$B,$B$28)*10^12*'Misc. Finished Goods Split'!$D11</f>
        <v>27400862603.204704</v>
      </c>
      <c r="C7" s="16">
        <f>SUMIFS('indusa - High Cost'!K:K,'indusa - High Cost'!$A:$A,$A$23,'indusa - High Cost'!$B:$B,$B$28)*10^12*'Misc. Finished Goods Split'!$D11</f>
        <v>27259256078.123543</v>
      </c>
      <c r="D7" s="16">
        <f>SUMIFS('indusa - High Cost'!L:L,'indusa - High Cost'!$A:$A,$A$23,'indusa - High Cost'!$B:$B,$B$28)*10^12*'Misc. Finished Goods Split'!$D11</f>
        <v>27188452815.582962</v>
      </c>
      <c r="E7" s="16">
        <f>SUMIFS('indusa - High Cost'!M:M,'indusa - High Cost'!$A:$A,$A$23,'indusa - High Cost'!$B:$B,$B$28)*10^12*'Misc. Finished Goods Split'!$D11</f>
        <v>26976043027.96122</v>
      </c>
      <c r="F7" s="16">
        <f>SUMIFS('indusa - High Cost'!N:N,'indusa - High Cost'!$A:$A,$A$23,'indusa - High Cost'!$B:$B,$B$28)*10^12*'Misc. Finished Goods Split'!$D11</f>
        <v>26338813665.095993</v>
      </c>
      <c r="G7" s="16">
        <f>SUMIFS('indusa - High Cost'!O:O,'indusa - High Cost'!$A:$A,$A$23,'indusa - High Cost'!$B:$B,$B$28)*10^12*'Misc. Finished Goods Split'!$D11</f>
        <v>25559977777.149605</v>
      </c>
      <c r="H7" s="16">
        <f>SUMIFS('indusa - High Cost'!P:P,'indusa - High Cost'!$A:$A,$A$23,'indusa - High Cost'!$B:$B,$B$28)*10^12*'Misc. Finished Goods Split'!$D11</f>
        <v>24781141889.20322</v>
      </c>
      <c r="I7" s="16">
        <f>SUMIFS('indusa - High Cost'!Q:Q,'indusa - High Cost'!$A:$A,$A$23,'indusa - High Cost'!$B:$B,$B$28)*10^12*'Misc. Finished Goods Split'!$D11</f>
        <v>24143912526.337994</v>
      </c>
      <c r="J7" s="16">
        <f>SUMIFS('indusa - High Cost'!R:R,'indusa - High Cost'!$A:$A,$A$23,'indusa - High Cost'!$B:$B,$B$28)*10^12*'Misc. Finished Goods Split'!$D11</f>
        <v>23577486426.013348</v>
      </c>
      <c r="K7" s="16">
        <f>SUMIFS('indusa - High Cost'!S:S,'indusa - High Cost'!$A:$A,$A$23,'indusa - High Cost'!$B:$B,$B$28)*10^12*'Misc. Finished Goods Split'!$D11</f>
        <v>23081863588.229286</v>
      </c>
      <c r="L7" s="16">
        <f>SUMIFS('indusa - High Cost'!T:T,'indusa - High Cost'!$A:$A,$A$23,'indusa - High Cost'!$B:$B,$B$28)*10^12*'Misc. Finished Goods Split'!$D11</f>
        <v>22727847275.526382</v>
      </c>
      <c r="M7" s="16">
        <f>SUMIFS('indusa - High Cost'!U:U,'indusa - High Cost'!$A:$A,$A$23,'indusa - High Cost'!$B:$B,$B$28)*10^12*'Misc. Finished Goods Split'!$D11</f>
        <v>22303027700.282898</v>
      </c>
      <c r="N7" s="16">
        <f>SUMIFS('indusa - High Cost'!V:V,'indusa - High Cost'!$A:$A,$A$23,'indusa - High Cost'!$B:$B,$B$28)*10^12*'Misc. Finished Goods Split'!$D11</f>
        <v>22019814650.120575</v>
      </c>
      <c r="O7" s="16">
        <f>SUMIFS('indusa - High Cost'!W:W,'indusa - High Cost'!$A:$A,$A$23,'indusa - High Cost'!$B:$B,$B$28)*10^12*'Misc. Finished Goods Split'!$D11</f>
        <v>21736601599.958252</v>
      </c>
      <c r="P7" s="16">
        <f>SUMIFS('indusa - High Cost'!X:X,'indusa - High Cost'!$A:$A,$A$23,'indusa - High Cost'!$B:$B,$B$28)*10^12*'Misc. Finished Goods Split'!$D11</f>
        <v>21453388549.795929</v>
      </c>
      <c r="Q7" s="16">
        <f>SUMIFS('indusa - High Cost'!Y:Y,'indusa - High Cost'!$A:$A,$A$23,'indusa - High Cost'!$B:$B,$B$28)*10^12*'Misc. Finished Goods Split'!$D11</f>
        <v>21240978762.174187</v>
      </c>
      <c r="R7" s="16">
        <f>SUMIFS('indusa - High Cost'!Z:Z,'indusa - High Cost'!$A:$A,$A$23,'indusa - High Cost'!$B:$B,$B$28)*10^12*'Misc. Finished Goods Split'!$D11</f>
        <v>21099372237.093025</v>
      </c>
      <c r="S7" s="16">
        <f>SUMIFS('indusa - High Cost'!AA:AA,'indusa - High Cost'!$A:$A,$A$23,'indusa - High Cost'!$B:$B,$B$28)*10^12*'Misc. Finished Goods Split'!$D11</f>
        <v>20957765712.011868</v>
      </c>
      <c r="T7" s="16">
        <f>SUMIFS('indusa - High Cost'!AB:AB,'indusa - High Cost'!$A:$A,$A$23,'indusa - High Cost'!$B:$B,$B$28)*10^12*'Misc. Finished Goods Split'!$D11</f>
        <v>20745355924.390125</v>
      </c>
      <c r="U7" s="16">
        <f>SUMIFS('indusa - High Cost'!AC:AC,'indusa - High Cost'!$A:$A,$A$23,'indusa - High Cost'!$B:$B,$B$28)*10^12*'Misc. Finished Goods Split'!$D11</f>
        <v>20603749399.308964</v>
      </c>
      <c r="V7" s="16">
        <f>SUMIFS('indusa - High Cost'!AD:AD,'indusa - High Cost'!$A:$A,$A$23,'indusa - High Cost'!$B:$B,$B$28)*10^12*'Misc. Finished Goods Split'!$D11</f>
        <v>20462142874.227802</v>
      </c>
      <c r="W7" s="16">
        <f>SUMIFS('indusa - High Cost'!AE:AE,'indusa - High Cost'!$A:$A,$A$23,'indusa - High Cost'!$B:$B,$B$28)*10^12*'Misc. Finished Goods Split'!$D11</f>
        <v>20320536349.146641</v>
      </c>
      <c r="X7" s="16">
        <f>SUMIFS('indusa - High Cost'!AF:AF,'indusa - High Cost'!$A:$A,$A$23,'indusa - High Cost'!$B:$B,$B$28)*10^12*'Misc. Finished Goods Split'!$D11</f>
        <v>20178929824.065479</v>
      </c>
      <c r="Y7" s="16">
        <f>SUMIFS('indusa - High Cost'!AG:AG,'indusa - High Cost'!$A:$A,$A$23,'indusa - High Cost'!$B:$B,$B$28)*10^12*'Misc. Finished Goods Split'!$D11</f>
        <v>20108126561.524899</v>
      </c>
      <c r="Z7" s="16">
        <f>SUMIFS('indusa - High Cost'!AH:AH,'indusa - High Cost'!$A:$A,$A$23,'indusa - High Cost'!$B:$B,$B$28)*10^12*'Misc. Finished Goods Split'!$D11</f>
        <v>19966520036.443737</v>
      </c>
      <c r="AA7" s="16">
        <f>SUMIFS('indusa - High Cost'!AI:AI,'indusa - High Cost'!$A:$A,$A$23,'indusa - High Cost'!$B:$B,$B$28)*10^12*'Misc. Finished Goods Split'!$D11</f>
        <v>19824913511.362576</v>
      </c>
      <c r="AB7" s="16">
        <f>SUMIFS('indusa - High Cost'!AJ:AJ,'indusa - High Cost'!$A:$A,$A$23,'indusa - High Cost'!$B:$B,$B$28)*10^12*'Misc. Finished Goods Split'!$D11</f>
        <v>19683306986.281414</v>
      </c>
    </row>
    <row r="8" spans="1:31" x14ac:dyDescent="0.25">
      <c r="A8" t="s">
        <v>97</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98</v>
      </c>
      <c r="B9" s="16">
        <f>SUMIFS('indusa - High Cost'!J:J,'indusa - High Cost'!$A:$A,'BIFUfE-heavy-or-residual-oil'!$A9,'indusa - High Cost'!$B:$B,$B$28)*10^12+SUMIFS('indusa - High Cost'!J:J,'indusa - High Cost'!$A:$A,$A$23,'indusa - High Cost'!$B:$B,$B$28)*10^12*'Misc. Finished Goods Split'!$D12</f>
        <v>9195000000000</v>
      </c>
      <c r="C9" s="16">
        <f>SUMIFS('indusa - High Cost'!K:K,'indusa - High Cost'!$A:$A,'BIFUfE-heavy-or-residual-oil'!$A9,'indusa - High Cost'!$B:$B,$B$28)*10^12+SUMIFS('indusa - High Cost'!K:K,'indusa - High Cost'!$A:$A,$A$23,'indusa - High Cost'!$B:$B,$B$28)*10^12*'Misc. Finished Goods Split'!$D12</f>
        <v>9251000000000</v>
      </c>
      <c r="D9" s="16">
        <f>SUMIFS('indusa - High Cost'!L:L,'indusa - High Cost'!$A:$A,'BIFUfE-heavy-or-residual-oil'!$A9,'indusa - High Cost'!$B:$B,$B$28)*10^12+SUMIFS('indusa - High Cost'!L:L,'indusa - High Cost'!$A:$A,$A$23,'indusa - High Cost'!$B:$B,$B$28)*10^12*'Misc. Finished Goods Split'!$D12</f>
        <v>9239000000000</v>
      </c>
      <c r="E9" s="16">
        <f>SUMIFS('indusa - High Cost'!M:M,'indusa - High Cost'!$A:$A,'BIFUfE-heavy-or-residual-oil'!$A9,'indusa - High Cost'!$B:$B,$B$28)*10^12+SUMIFS('indusa - High Cost'!M:M,'indusa - High Cost'!$A:$A,$A$23,'indusa - High Cost'!$B:$B,$B$28)*10^12*'Misc. Finished Goods Split'!$D12</f>
        <v>9000000000000</v>
      </c>
      <c r="F9" s="16">
        <f>SUMIFS('indusa - High Cost'!N:N,'indusa - High Cost'!$A:$A,'BIFUfE-heavy-or-residual-oil'!$A9,'indusa - High Cost'!$B:$B,$B$28)*10^12+SUMIFS('indusa - High Cost'!N:N,'indusa - High Cost'!$A:$A,$A$23,'indusa - High Cost'!$B:$B,$B$28)*10^12*'Misc. Finished Goods Split'!$D12</f>
        <v>8860000000000</v>
      </c>
      <c r="G9" s="16">
        <f>SUMIFS('indusa - High Cost'!O:O,'indusa - High Cost'!$A:$A,'BIFUfE-heavy-or-residual-oil'!$A9,'indusa - High Cost'!$B:$B,$B$28)*10^12+SUMIFS('indusa - High Cost'!O:O,'indusa - High Cost'!$A:$A,$A$23,'indusa - High Cost'!$B:$B,$B$28)*10^12*'Misc. Finished Goods Split'!$D12</f>
        <v>8800000000000</v>
      </c>
      <c r="H9" s="16">
        <f>SUMIFS('indusa - High Cost'!P:P,'indusa - High Cost'!$A:$A,'BIFUfE-heavy-or-residual-oil'!$A9,'indusa - High Cost'!$B:$B,$B$28)*10^12+SUMIFS('indusa - High Cost'!P:P,'indusa - High Cost'!$A:$A,$A$23,'indusa - High Cost'!$B:$B,$B$28)*10^12*'Misc. Finished Goods Split'!$D12</f>
        <v>8747999999999.999</v>
      </c>
      <c r="I9" s="16">
        <f>SUMIFS('indusa - High Cost'!Q:Q,'indusa - High Cost'!$A:$A,'BIFUfE-heavy-or-residual-oil'!$A9,'indusa - High Cost'!$B:$B,$B$28)*10^12+SUMIFS('indusa - High Cost'!Q:Q,'indusa - High Cost'!$A:$A,$A$23,'indusa - High Cost'!$B:$B,$B$28)*10^12*'Misc. Finished Goods Split'!$D12</f>
        <v>8852000000000</v>
      </c>
      <c r="J9" s="16">
        <f>SUMIFS('indusa - High Cost'!R:R,'indusa - High Cost'!$A:$A,'BIFUfE-heavy-or-residual-oil'!$A9,'indusa - High Cost'!$B:$B,$B$28)*10^12+SUMIFS('indusa - High Cost'!R:R,'indusa - High Cost'!$A:$A,$A$23,'indusa - High Cost'!$B:$B,$B$28)*10^12*'Misc. Finished Goods Split'!$D12</f>
        <v>9143000000000</v>
      </c>
      <c r="K9" s="16">
        <f>SUMIFS('indusa - High Cost'!S:S,'indusa - High Cost'!$A:$A,'BIFUfE-heavy-or-residual-oil'!$A9,'indusa - High Cost'!$B:$B,$B$28)*10^12+SUMIFS('indusa - High Cost'!S:S,'indusa - High Cost'!$A:$A,$A$23,'indusa - High Cost'!$B:$B,$B$28)*10^12*'Misc. Finished Goods Split'!$D12</f>
        <v>9371000000000</v>
      </c>
      <c r="L9" s="16">
        <f>SUMIFS('indusa - High Cost'!T:T,'indusa - High Cost'!$A:$A,'BIFUfE-heavy-or-residual-oil'!$A9,'indusa - High Cost'!$B:$B,$B$28)*10^12+SUMIFS('indusa - High Cost'!T:T,'indusa - High Cost'!$A:$A,$A$23,'indusa - High Cost'!$B:$B,$B$28)*10^12*'Misc. Finished Goods Split'!$D12</f>
        <v>9621000000000</v>
      </c>
      <c r="M9" s="16">
        <f>SUMIFS('indusa - High Cost'!U:U,'indusa - High Cost'!$A:$A,'BIFUfE-heavy-or-residual-oil'!$A9,'indusa - High Cost'!$B:$B,$B$28)*10^12+SUMIFS('indusa - High Cost'!U:U,'indusa - High Cost'!$A:$A,$A$23,'indusa - High Cost'!$B:$B,$B$28)*10^12*'Misc. Finished Goods Split'!$D12</f>
        <v>9748000000000</v>
      </c>
      <c r="N9" s="16">
        <f>SUMIFS('indusa - High Cost'!V:V,'indusa - High Cost'!$A:$A,'BIFUfE-heavy-or-residual-oil'!$A9,'indusa - High Cost'!$B:$B,$B$28)*10^12+SUMIFS('indusa - High Cost'!V:V,'indusa - High Cost'!$A:$A,$A$23,'indusa - High Cost'!$B:$B,$B$28)*10^12*'Misc. Finished Goods Split'!$D12</f>
        <v>9834000000000</v>
      </c>
      <c r="O9" s="16">
        <f>SUMIFS('indusa - High Cost'!W:W,'indusa - High Cost'!$A:$A,'BIFUfE-heavy-or-residual-oil'!$A9,'indusa - High Cost'!$B:$B,$B$28)*10^12+SUMIFS('indusa - High Cost'!W:W,'indusa - High Cost'!$A:$A,$A$23,'indusa - High Cost'!$B:$B,$B$28)*10^12*'Misc. Finished Goods Split'!$D12</f>
        <v>9852000000000</v>
      </c>
      <c r="P9" s="16">
        <f>SUMIFS('indusa - High Cost'!X:X,'indusa - High Cost'!$A:$A,'BIFUfE-heavy-or-residual-oil'!$A9,'indusa - High Cost'!$B:$B,$B$28)*10^12+SUMIFS('indusa - High Cost'!X:X,'indusa - High Cost'!$A:$A,$A$23,'indusa - High Cost'!$B:$B,$B$28)*10^12*'Misc. Finished Goods Split'!$D12</f>
        <v>9881000000000</v>
      </c>
      <c r="Q9" s="16">
        <f>SUMIFS('indusa - High Cost'!Y:Y,'indusa - High Cost'!$A:$A,'BIFUfE-heavy-or-residual-oil'!$A9,'indusa - High Cost'!$B:$B,$B$28)*10^12+SUMIFS('indusa - High Cost'!Y:Y,'indusa - High Cost'!$A:$A,$A$23,'indusa - High Cost'!$B:$B,$B$28)*10^12*'Misc. Finished Goods Split'!$D12</f>
        <v>9928000000000</v>
      </c>
      <c r="R9" s="16">
        <f>SUMIFS('indusa - High Cost'!Z:Z,'indusa - High Cost'!$A:$A,'BIFUfE-heavy-or-residual-oil'!$A9,'indusa - High Cost'!$B:$B,$B$28)*10^12+SUMIFS('indusa - High Cost'!Z:Z,'indusa - High Cost'!$A:$A,$A$23,'indusa - High Cost'!$B:$B,$B$28)*10^12*'Misc. Finished Goods Split'!$D12</f>
        <v>10030000000000</v>
      </c>
      <c r="S9" s="16">
        <f>SUMIFS('indusa - High Cost'!AA:AA,'indusa - High Cost'!$A:$A,'BIFUfE-heavy-or-residual-oil'!$A9,'indusa - High Cost'!$B:$B,$B$28)*10^12+SUMIFS('indusa - High Cost'!AA:AA,'indusa - High Cost'!$A:$A,$A$23,'indusa - High Cost'!$B:$B,$B$28)*10^12*'Misc. Finished Goods Split'!$D12</f>
        <v>10170000000000</v>
      </c>
      <c r="T9" s="16">
        <f>SUMIFS('indusa - High Cost'!AB:AB,'indusa - High Cost'!$A:$A,'BIFUfE-heavy-or-residual-oil'!$A9,'indusa - High Cost'!$B:$B,$B$28)*10^12+SUMIFS('indusa - High Cost'!AB:AB,'indusa - High Cost'!$A:$A,$A$23,'indusa - High Cost'!$B:$B,$B$28)*10^12*'Misc. Finished Goods Split'!$D12</f>
        <v>10264000000000</v>
      </c>
      <c r="U9" s="16">
        <f>SUMIFS('indusa - High Cost'!AC:AC,'indusa - High Cost'!$A:$A,'BIFUfE-heavy-or-residual-oil'!$A9,'indusa - High Cost'!$B:$B,$B$28)*10^12+SUMIFS('indusa - High Cost'!AC:AC,'indusa - High Cost'!$A:$A,$A$23,'indusa - High Cost'!$B:$B,$B$28)*10^12*'Misc. Finished Goods Split'!$D12</f>
        <v>10372000000000</v>
      </c>
      <c r="V9" s="16">
        <f>SUMIFS('indusa - High Cost'!AD:AD,'indusa - High Cost'!$A:$A,'BIFUfE-heavy-or-residual-oil'!$A9,'indusa - High Cost'!$B:$B,$B$28)*10^12+SUMIFS('indusa - High Cost'!AD:AD,'indusa - High Cost'!$A:$A,$A$23,'indusa - High Cost'!$B:$B,$B$28)*10^12*'Misc. Finished Goods Split'!$D12</f>
        <v>10585000000000</v>
      </c>
      <c r="W9" s="16">
        <f>SUMIFS('indusa - High Cost'!AE:AE,'indusa - High Cost'!$A:$A,'BIFUfE-heavy-or-residual-oil'!$A9,'indusa - High Cost'!$B:$B,$B$28)*10^12+SUMIFS('indusa - High Cost'!AE:AE,'indusa - High Cost'!$A:$A,$A$23,'indusa - High Cost'!$B:$B,$B$28)*10^12*'Misc. Finished Goods Split'!$D12</f>
        <v>10701000000000</v>
      </c>
      <c r="X9" s="16">
        <f>SUMIFS('indusa - High Cost'!AF:AF,'indusa - High Cost'!$A:$A,'BIFUfE-heavy-or-residual-oil'!$A9,'indusa - High Cost'!$B:$B,$B$28)*10^12+SUMIFS('indusa - High Cost'!AF:AF,'indusa - High Cost'!$A:$A,$A$23,'indusa - High Cost'!$B:$B,$B$28)*10^12*'Misc. Finished Goods Split'!$D12</f>
        <v>10750000000000</v>
      </c>
      <c r="Y9" s="16">
        <f>SUMIFS('indusa - High Cost'!AG:AG,'indusa - High Cost'!$A:$A,'BIFUfE-heavy-or-residual-oil'!$A9,'indusa - High Cost'!$B:$B,$B$28)*10^12+SUMIFS('indusa - High Cost'!AG:AG,'indusa - High Cost'!$A:$A,$A$23,'indusa - High Cost'!$B:$B,$B$28)*10^12*'Misc. Finished Goods Split'!$D12</f>
        <v>10838000000000</v>
      </c>
      <c r="Z9" s="16">
        <f>SUMIFS('indusa - High Cost'!AH:AH,'indusa - High Cost'!$A:$A,'BIFUfE-heavy-or-residual-oil'!$A9,'indusa - High Cost'!$B:$B,$B$28)*10^12+SUMIFS('indusa - High Cost'!AH:AH,'indusa - High Cost'!$A:$A,$A$23,'indusa - High Cost'!$B:$B,$B$28)*10^12*'Misc. Finished Goods Split'!$D12</f>
        <v>10937000000000</v>
      </c>
      <c r="AA9" s="16">
        <f>SUMIFS('indusa - High Cost'!AI:AI,'indusa - High Cost'!$A:$A,'BIFUfE-heavy-or-residual-oil'!$A9,'indusa - High Cost'!$B:$B,$B$28)*10^12+SUMIFS('indusa - High Cost'!AI:AI,'indusa - High Cost'!$A:$A,$A$23,'indusa - High Cost'!$B:$B,$B$28)*10^12*'Misc. Finished Goods Split'!$D12</f>
        <v>11005000000000</v>
      </c>
      <c r="AB9" s="16">
        <f>SUMIFS('indusa - High Cost'!AJ:AJ,'indusa - High Cost'!$A:$A,'BIFUfE-heavy-or-residual-oil'!$A9,'indusa - High Cost'!$B:$B,$B$28)*10^12+SUMIFS('indusa - High Cost'!AJ:AJ,'indusa - High Cost'!$A:$A,$A$23,'indusa - High Cost'!$B:$B,$B$28)*10^12*'Misc. Finished Goods Split'!$D12</f>
        <v>10986000000000</v>
      </c>
      <c r="AC9" s="16"/>
    </row>
    <row r="10" spans="1:31" x14ac:dyDescent="0.25">
      <c r="A10" t="s">
        <v>99</v>
      </c>
      <c r="B10" s="16">
        <f>SUMIFS('indusa - Alt Trans'!J:J,'indusa - Alt Trans'!$A:$A,'BIFUfE-heavy-or-residual-oil'!$A10,'indusa - Alt Trans'!$B:$B,$B$28)*10^12+SUMIFS('indusa - Alt Trans'!J:J,'indusa - Alt Trans'!$A:$A,$A23,'indusa - Alt Trans'!$B:$B,$B$28)*10^12*'Misc. Finished Goods Split'!$D14</f>
        <v>297947502321.22241</v>
      </c>
      <c r="C10" s="16">
        <f>SUMIFS('indusa - Alt Trans'!K:K,'indusa - Alt Trans'!$A:$A,'BIFUfE-heavy-or-residual-oil'!$A10,'indusa - Alt Trans'!$B:$B,$B$28)*10^12+SUMIFS('indusa - Alt Trans'!K:K,'indusa - Alt Trans'!$A:$A,$A23,'indusa - Alt Trans'!$B:$B,$B$28)*10^12*'Misc. Finished Goods Split'!$D14</f>
        <v>297896094040.49255</v>
      </c>
      <c r="D10" s="16">
        <f>SUMIFS('indusa - Alt Trans'!L:L,'indusa - Alt Trans'!$A:$A,'BIFUfE-heavy-or-residual-oil'!$A10,'indusa - Alt Trans'!$B:$B,$B$28)*10^12+SUMIFS('indusa - Alt Trans'!L:L,'indusa - Alt Trans'!$A:$A,$A23,'indusa - Alt Trans'!$B:$B,$B$28)*10^12*'Misc. Finished Goods Split'!$D14</f>
        <v>9870389900.1276398</v>
      </c>
      <c r="E10" s="16">
        <f>SUMIFS('indusa - Alt Trans'!M:M,'indusa - Alt Trans'!$A:$A,'BIFUfE-heavy-or-residual-oil'!$A10,'indusa - Alt Trans'!$B:$B,$B$28)*10^12+SUMIFS('indusa - Alt Trans'!M:M,'indusa - Alt Trans'!$A:$A,$A23,'indusa - Alt Trans'!$B:$B,$B$28)*10^12*'Misc. Finished Goods Split'!$D14</f>
        <v>9793277479.0328922</v>
      </c>
      <c r="F10" s="16">
        <f>SUMIFS('indusa - Alt Trans'!N:N,'indusa - Alt Trans'!$A:$A,'BIFUfE-heavy-or-residual-oil'!$A10,'indusa - Alt Trans'!$B:$B,$B$28)*10^12+SUMIFS('indusa - Alt Trans'!N:N,'indusa - Alt Trans'!$A:$A,$A23,'indusa - Alt Trans'!$B:$B,$B$28)*10^12*'Misc. Finished Goods Split'!$D14</f>
        <v>9536236075.3837357</v>
      </c>
      <c r="G10" s="16">
        <f>SUMIFS('indusa - Alt Trans'!O:O,'indusa - Alt Trans'!$A:$A,'BIFUfE-heavy-or-residual-oil'!$A10,'indusa - Alt Trans'!$B:$B,$B$28)*10^12+SUMIFS('indusa - Alt Trans'!O:O,'indusa - Alt Trans'!$A:$A,$A23,'indusa - Alt Trans'!$B:$B,$B$28)*10^12*'Misc. Finished Goods Split'!$D14</f>
        <v>9253490531.3696632</v>
      </c>
      <c r="H10" s="16">
        <f>SUMIFS('indusa - Alt Trans'!P:P,'indusa - Alt Trans'!$A:$A,'BIFUfE-heavy-or-residual-oil'!$A10,'indusa - Alt Trans'!$B:$B,$B$28)*10^12+SUMIFS('indusa - Alt Trans'!P:P,'indusa - Alt Trans'!$A:$A,$A23,'indusa - Alt Trans'!$B:$B,$B$28)*10^12*'Misc. Finished Goods Split'!$D14</f>
        <v>8970744987.3555889</v>
      </c>
      <c r="I10" s="16">
        <f>SUMIFS('indusa - Alt Trans'!Q:Q,'indusa - Alt Trans'!$A:$A,'BIFUfE-heavy-or-residual-oil'!$A10,'indusa - Alt Trans'!$B:$B,$B$28)*10^12+SUMIFS('indusa - Alt Trans'!Q:Q,'indusa - Alt Trans'!$A:$A,$A23,'indusa - Alt Trans'!$B:$B,$B$28)*10^12*'Misc. Finished Goods Split'!$D14</f>
        <v>8739407724.0713482</v>
      </c>
      <c r="J10" s="16">
        <f>SUMIFS('indusa - Alt Trans'!R:R,'indusa - Alt Trans'!$A:$A,'BIFUfE-heavy-or-residual-oil'!$A10,'indusa - Alt Trans'!$B:$B,$B$28)*10^12+SUMIFS('indusa - Alt Trans'!R:R,'indusa - Alt Trans'!$A:$A,$A23,'indusa - Alt Trans'!$B:$B,$B$28)*10^12*'Misc. Finished Goods Split'!$D14</f>
        <v>8533774601.1520224</v>
      </c>
      <c r="K10" s="16">
        <f>SUMIFS('indusa - Alt Trans'!S:S,'indusa - Alt Trans'!$A:$A,'BIFUfE-heavy-or-residual-oil'!$A10,'indusa - Alt Trans'!$B:$B,$B$28)*10^12+SUMIFS('indusa - Alt Trans'!S:S,'indusa - Alt Trans'!$A:$A,$A23,'indusa - Alt Trans'!$B:$B,$B$28)*10^12*'Misc. Finished Goods Split'!$D14</f>
        <v>8379549758.9625282</v>
      </c>
      <c r="L10" s="16">
        <f>SUMIFS('indusa - Alt Trans'!T:T,'indusa - Alt Trans'!$A:$A,'BIFUfE-heavy-or-residual-oil'!$A10,'indusa - Alt Trans'!$B:$B,$B$28)*10^12+SUMIFS('indusa - Alt Trans'!T:T,'indusa - Alt Trans'!$A:$A,$A23,'indusa - Alt Trans'!$B:$B,$B$28)*10^12*'Misc. Finished Goods Split'!$D14</f>
        <v>8225324916.7730331</v>
      </c>
      <c r="M10" s="16">
        <f>SUMIFS('indusa - Alt Trans'!U:U,'indusa - Alt Trans'!$A:$A,'BIFUfE-heavy-or-residual-oil'!$A10,'indusa - Alt Trans'!$B:$B,$B$28)*10^12+SUMIFS('indusa - Alt Trans'!U:U,'indusa - Alt Trans'!$A:$A,$A23,'indusa - Alt Trans'!$B:$B,$B$28)*10^12*'Misc. Finished Goods Split'!$D14</f>
        <v>8096804214.9484549</v>
      </c>
      <c r="N10" s="16">
        <f>SUMIFS('indusa - Alt Trans'!V:V,'indusa - Alt Trans'!$A:$A,'BIFUfE-heavy-or-residual-oil'!$A10,'indusa - Alt Trans'!$B:$B,$B$28)*10^12+SUMIFS('indusa - Alt Trans'!V:V,'indusa - Alt Trans'!$A:$A,$A23,'indusa - Alt Trans'!$B:$B,$B$28)*10^12*'Misc. Finished Goods Split'!$D14</f>
        <v>7993987653.4887924</v>
      </c>
      <c r="O10" s="16">
        <f>SUMIFS('indusa - Alt Trans'!W:W,'indusa - Alt Trans'!$A:$A,'BIFUfE-heavy-or-residual-oil'!$A10,'indusa - Alt Trans'!$B:$B,$B$28)*10^12+SUMIFS('indusa - Alt Trans'!W:W,'indusa - Alt Trans'!$A:$A,$A23,'indusa - Alt Trans'!$B:$B,$B$28)*10^12*'Misc. Finished Goods Split'!$D14</f>
        <v>7891171092.029129</v>
      </c>
      <c r="P10" s="16">
        <f>SUMIFS('indusa - Alt Trans'!X:X,'indusa - Alt Trans'!$A:$A,'BIFUfE-heavy-or-residual-oil'!$A10,'indusa - Alt Trans'!$B:$B,$B$28)*10^12+SUMIFS('indusa - Alt Trans'!X:X,'indusa - Alt Trans'!$A:$A,$A23,'indusa - Alt Trans'!$B:$B,$B$28)*10^12*'Misc. Finished Goods Split'!$D14</f>
        <v>7814058670.9343815</v>
      </c>
      <c r="Q10" s="16">
        <f>SUMIFS('indusa - Alt Trans'!Y:Y,'indusa - Alt Trans'!$A:$A,'BIFUfE-heavy-or-residual-oil'!$A10,'indusa - Alt Trans'!$B:$B,$B$28)*10^12+SUMIFS('indusa - Alt Trans'!Y:Y,'indusa - Alt Trans'!$A:$A,$A23,'indusa - Alt Trans'!$B:$B,$B$28)*10^12*'Misc. Finished Goods Split'!$D14</f>
        <v>7762650390.2045507</v>
      </c>
      <c r="R10" s="16">
        <f>SUMIFS('indusa - Alt Trans'!Z:Z,'indusa - Alt Trans'!$A:$A,'BIFUfE-heavy-or-residual-oil'!$A10,'indusa - Alt Trans'!$B:$B,$B$28)*10^12+SUMIFS('indusa - Alt Trans'!Z:Z,'indusa - Alt Trans'!$A:$A,$A23,'indusa - Alt Trans'!$B:$B,$B$28)*10^12*'Misc. Finished Goods Split'!$D14</f>
        <v>7685537969.1098032</v>
      </c>
      <c r="S10" s="16">
        <f>SUMIFS('indusa - Alt Trans'!AA:AA,'indusa - Alt Trans'!$A:$A,'BIFUfE-heavy-or-residual-oil'!$A10,'indusa - Alt Trans'!$B:$B,$B$28)*10^12+SUMIFS('indusa - Alt Trans'!AA:AA,'indusa - Alt Trans'!$A:$A,$A23,'indusa - Alt Trans'!$B:$B,$B$28)*10^12*'Misc. Finished Goods Split'!$D14</f>
        <v>7659833828.7448874</v>
      </c>
      <c r="T10" s="16">
        <f>SUMIFS('indusa - Alt Trans'!AB:AB,'indusa - Alt Trans'!$A:$A,'BIFUfE-heavy-or-residual-oil'!$A10,'indusa - Alt Trans'!$B:$B,$B$28)*10^12+SUMIFS('indusa - Alt Trans'!AB:AB,'indusa - Alt Trans'!$A:$A,$A23,'indusa - Alt Trans'!$B:$B,$B$28)*10^12*'Misc. Finished Goods Split'!$D14</f>
        <v>7608425548.0150557</v>
      </c>
      <c r="U10" s="16">
        <f>SUMIFS('indusa - Alt Trans'!AC:AC,'indusa - Alt Trans'!$A:$A,'BIFUfE-heavy-or-residual-oil'!$A10,'indusa - Alt Trans'!$B:$B,$B$28)*10^12+SUMIFS('indusa - Alt Trans'!AC:AC,'indusa - Alt Trans'!$A:$A,$A23,'indusa - Alt Trans'!$B:$B,$B$28)*10^12*'Misc. Finished Goods Split'!$D14</f>
        <v>7557017267.2852249</v>
      </c>
      <c r="V10" s="16">
        <f>SUMIFS('indusa - Alt Trans'!AD:AD,'indusa - Alt Trans'!$A:$A,'BIFUfE-heavy-or-residual-oil'!$A10,'indusa - Alt Trans'!$B:$B,$B$28)*10^12+SUMIFS('indusa - Alt Trans'!AD:AD,'indusa - Alt Trans'!$A:$A,$A23,'indusa - Alt Trans'!$B:$B,$B$28)*10^12*'Misc. Finished Goods Split'!$D14</f>
        <v>7505608986.5553932</v>
      </c>
      <c r="W10" s="16">
        <f>SUMIFS('indusa - Alt Trans'!AE:AE,'indusa - Alt Trans'!$A:$A,'BIFUfE-heavy-or-residual-oil'!$A10,'indusa - Alt Trans'!$B:$B,$B$28)*10^12+SUMIFS('indusa - Alt Trans'!AE:AE,'indusa - Alt Trans'!$A:$A,$A23,'indusa - Alt Trans'!$B:$B,$B$28)*10^12*'Misc. Finished Goods Split'!$D14</f>
        <v>7454200705.8255615</v>
      </c>
      <c r="X10" s="16">
        <f>SUMIFS('indusa - Alt Trans'!AF:AF,'indusa - Alt Trans'!$A:$A,'BIFUfE-heavy-or-residual-oil'!$A10,'indusa - Alt Trans'!$B:$B,$B$28)*10^12+SUMIFS('indusa - Alt Trans'!AF:AF,'indusa - Alt Trans'!$A:$A,$A23,'indusa - Alt Trans'!$B:$B,$B$28)*10^12*'Misc. Finished Goods Split'!$D14</f>
        <v>7402792425.0957298</v>
      </c>
      <c r="Y10" s="16">
        <f>SUMIFS('indusa - Alt Trans'!AG:AG,'indusa - Alt Trans'!$A:$A,'BIFUfE-heavy-or-residual-oil'!$A10,'indusa - Alt Trans'!$B:$B,$B$28)*10^12+SUMIFS('indusa - Alt Trans'!AG:AG,'indusa - Alt Trans'!$A:$A,$A23,'indusa - Alt Trans'!$B:$B,$B$28)*10^12*'Misc. Finished Goods Split'!$D14</f>
        <v>7351384144.3658991</v>
      </c>
      <c r="Z10" s="16">
        <f>SUMIFS('indusa - Alt Trans'!AH:AH,'indusa - Alt Trans'!$A:$A,'BIFUfE-heavy-or-residual-oil'!$A10,'indusa - Alt Trans'!$B:$B,$B$28)*10^12+SUMIFS('indusa - Alt Trans'!AH:AH,'indusa - Alt Trans'!$A:$A,$A23,'indusa - Alt Trans'!$B:$B,$B$28)*10^12*'Misc. Finished Goods Split'!$D14</f>
        <v>7325680004.0009832</v>
      </c>
      <c r="AA10" s="16">
        <f>SUMIFS('indusa - Alt Trans'!AI:AI,'indusa - Alt Trans'!$A:$A,'BIFUfE-heavy-or-residual-oil'!$A10,'indusa - Alt Trans'!$B:$B,$B$28)*10^12+SUMIFS('indusa - Alt Trans'!AI:AI,'indusa - Alt Trans'!$A:$A,$A23,'indusa - Alt Trans'!$B:$B,$B$28)*10^12*'Misc. Finished Goods Split'!$D14</f>
        <v>7299975863.6360674</v>
      </c>
      <c r="AB10" s="16">
        <f>SUMIFS('indusa - Alt Trans'!AJ:AJ,'indusa - Alt Trans'!$A:$A,'BIFUfE-heavy-or-residual-oil'!$A10,'indusa - Alt Trans'!$B:$B,$B$28)*10^12+SUMIFS('indusa - Alt Trans'!AJ:AJ,'indusa - Alt Trans'!$A:$A,$A23,'indusa - Alt Trans'!$B:$B,$B$28)*10^12*'Misc. Finished Goods Split'!$D14</f>
        <v>7248567582.9062357</v>
      </c>
    </row>
    <row r="11" spans="1:31" x14ac:dyDescent="0.25">
      <c r="A11" t="s">
        <v>100</v>
      </c>
      <c r="B11" s="16">
        <f>SUMIFS('indusa - Alt Trans'!J:J,'indusa - Alt Trans'!$A:$A,'BIFUfE-heavy-or-residual-oil'!$A11,'indusa - Alt Trans'!$B:$B,$B$28)*10^12</f>
        <v>28774000000000</v>
      </c>
      <c r="C11" s="16">
        <f>SUMIFS('indusa - Alt Trans'!K:K,'indusa - Alt Trans'!$A:$A,'BIFUfE-heavy-or-residual-oil'!$A11,'indusa - Alt Trans'!$B:$B,$B$28)*10^12</f>
        <v>29282000000000</v>
      </c>
      <c r="D11" s="16">
        <f>SUMIFS('indusa - Alt Trans'!L:L,'indusa - Alt Trans'!$A:$A,'BIFUfE-heavy-or-residual-oil'!$A11,'indusa - Alt Trans'!$B:$B,$B$28)*10^12</f>
        <v>28832000000000</v>
      </c>
      <c r="E11" s="16">
        <f>SUMIFS('indusa - Alt Trans'!M:M,'indusa - Alt Trans'!$A:$A,'BIFUfE-heavy-or-residual-oil'!$A11,'indusa - Alt Trans'!$B:$B,$B$28)*10^12</f>
        <v>27874000000000</v>
      </c>
      <c r="F11" s="16">
        <f>SUMIFS('indusa - Alt Trans'!N:N,'indusa - Alt Trans'!$A:$A,'BIFUfE-heavy-or-residual-oil'!$A11,'indusa - Alt Trans'!$B:$B,$B$28)*10^12</f>
        <v>26761000000000.004</v>
      </c>
      <c r="G11" s="16">
        <f>SUMIFS('indusa - Alt Trans'!O:O,'indusa - Alt Trans'!$A:$A,'BIFUfE-heavy-or-residual-oil'!$A11,'indusa - Alt Trans'!$B:$B,$B$28)*10^12</f>
        <v>25444000000000.004</v>
      </c>
      <c r="H11" s="16">
        <f>SUMIFS('indusa - Alt Trans'!P:P,'indusa - Alt Trans'!$A:$A,'BIFUfE-heavy-or-residual-oil'!$A11,'indusa - Alt Trans'!$B:$B,$B$28)*10^12</f>
        <v>24333000000000.004</v>
      </c>
      <c r="I11" s="16">
        <f>SUMIFS('indusa - Alt Trans'!Q:Q,'indusa - Alt Trans'!$A:$A,'BIFUfE-heavy-or-residual-oil'!$A11,'indusa - Alt Trans'!$B:$B,$B$28)*10^12</f>
        <v>23390000000000</v>
      </c>
      <c r="J11" s="16">
        <f>SUMIFS('indusa - Alt Trans'!R:R,'indusa - Alt Trans'!$A:$A,'BIFUfE-heavy-or-residual-oil'!$A11,'indusa - Alt Trans'!$B:$B,$B$28)*10^12</f>
        <v>22634000000000</v>
      </c>
      <c r="K11" s="16">
        <f>SUMIFS('indusa - Alt Trans'!S:S,'indusa - Alt Trans'!$A:$A,'BIFUfE-heavy-or-residual-oil'!$A11,'indusa - Alt Trans'!$B:$B,$B$28)*10^12</f>
        <v>21942999999999.996</v>
      </c>
      <c r="L11" s="16">
        <f>SUMIFS('indusa - Alt Trans'!T:T,'indusa - Alt Trans'!$A:$A,'BIFUfE-heavy-or-residual-oil'!$A11,'indusa - Alt Trans'!$B:$B,$B$28)*10^12</f>
        <v>21285999999999.996</v>
      </c>
      <c r="M11" s="16">
        <f>SUMIFS('indusa - Alt Trans'!U:U,'indusa - Alt Trans'!$A:$A,'BIFUfE-heavy-or-residual-oil'!$A11,'indusa - Alt Trans'!$B:$B,$B$28)*10^12</f>
        <v>20788999999999.996</v>
      </c>
      <c r="N11" s="16">
        <f>SUMIFS('indusa - Alt Trans'!V:V,'indusa - Alt Trans'!$A:$A,'BIFUfE-heavy-or-residual-oil'!$A11,'indusa - Alt Trans'!$B:$B,$B$28)*10^12</f>
        <v>20352000000000</v>
      </c>
      <c r="O11" s="16">
        <f>SUMIFS('indusa - Alt Trans'!W:W,'indusa - Alt Trans'!$A:$A,'BIFUfE-heavy-or-residual-oil'!$A11,'indusa - Alt Trans'!$B:$B,$B$28)*10^12</f>
        <v>19928000000000</v>
      </c>
      <c r="P11" s="16">
        <f>SUMIFS('indusa - Alt Trans'!X:X,'indusa - Alt Trans'!$A:$A,'BIFUfE-heavy-or-residual-oil'!$A11,'indusa - Alt Trans'!$B:$B,$B$28)*10^12</f>
        <v>19523000000000</v>
      </c>
      <c r="Q11" s="16">
        <f>SUMIFS('indusa - Alt Trans'!Y:Y,'indusa - Alt Trans'!$A:$A,'BIFUfE-heavy-or-residual-oil'!$A11,'indusa - Alt Trans'!$B:$B,$B$28)*10^12</f>
        <v>19127000000000.004</v>
      </c>
      <c r="R11" s="16">
        <f>SUMIFS('indusa - Alt Trans'!Z:Z,'indusa - Alt Trans'!$A:$A,'BIFUfE-heavy-or-residual-oil'!$A11,'indusa - Alt Trans'!$B:$B,$B$28)*10^12</f>
        <v>18741000000000</v>
      </c>
      <c r="S11" s="16">
        <f>SUMIFS('indusa - Alt Trans'!AA:AA,'indusa - Alt Trans'!$A:$A,'BIFUfE-heavy-or-residual-oil'!$A11,'indusa - Alt Trans'!$B:$B,$B$28)*10^12</f>
        <v>18360000000000</v>
      </c>
      <c r="T11" s="16">
        <f>SUMIFS('indusa - Alt Trans'!AB:AB,'indusa - Alt Trans'!$A:$A,'BIFUfE-heavy-or-residual-oil'!$A11,'indusa - Alt Trans'!$B:$B,$B$28)*10^12</f>
        <v>17991000000000</v>
      </c>
      <c r="U11" s="16">
        <f>SUMIFS('indusa - Alt Trans'!AC:AC,'indusa - Alt Trans'!$A:$A,'BIFUfE-heavy-or-residual-oil'!$A11,'indusa - Alt Trans'!$B:$B,$B$28)*10^12</f>
        <v>17624000000000</v>
      </c>
      <c r="V11" s="16">
        <f>SUMIFS('indusa - Alt Trans'!AD:AD,'indusa - Alt Trans'!$A:$A,'BIFUfE-heavy-or-residual-oil'!$A11,'indusa - Alt Trans'!$B:$B,$B$28)*10^12</f>
        <v>17258000000000</v>
      </c>
      <c r="W11" s="16">
        <f>SUMIFS('indusa - Alt Trans'!AE:AE,'indusa - Alt Trans'!$A:$A,'BIFUfE-heavy-or-residual-oil'!$A11,'indusa - Alt Trans'!$B:$B,$B$28)*10^12</f>
        <v>16884000000000</v>
      </c>
      <c r="X11" s="16">
        <f>SUMIFS('indusa - Alt Trans'!AF:AF,'indusa - Alt Trans'!$A:$A,'BIFUfE-heavy-or-residual-oil'!$A11,'indusa - Alt Trans'!$B:$B,$B$28)*10^12</f>
        <v>16529000000000</v>
      </c>
      <c r="Y11" s="16">
        <f>SUMIFS('indusa - Alt Trans'!AG:AG,'indusa - Alt Trans'!$A:$A,'BIFUfE-heavy-or-residual-oil'!$A11,'indusa - Alt Trans'!$B:$B,$B$28)*10^12</f>
        <v>16180000000000</v>
      </c>
      <c r="Z11" s="16">
        <f>SUMIFS('indusa - Alt Trans'!AH:AH,'indusa - Alt Trans'!$A:$A,'BIFUfE-heavy-or-residual-oil'!$A11,'indusa - Alt Trans'!$B:$B,$B$28)*10^12</f>
        <v>15838000000000</v>
      </c>
      <c r="AA11" s="16">
        <f>SUMIFS('indusa - Alt Trans'!AI:AI,'indusa - Alt Trans'!$A:$A,'BIFUfE-heavy-or-residual-oil'!$A11,'indusa - Alt Trans'!$B:$B,$B$28)*10^12</f>
        <v>15498000000000.002</v>
      </c>
      <c r="AB11" s="16">
        <f>SUMIFS('indusa - Alt Trans'!AJ:AJ,'indusa - Alt Trans'!$A:$A,'BIFUfE-heavy-or-residual-oil'!$A11,'indusa - Alt Trans'!$B:$B,$B$28)*10^12</f>
        <v>15176000000000</v>
      </c>
    </row>
    <row r="12" spans="1:31" x14ac:dyDescent="0.25">
      <c r="A12" t="s">
        <v>101</v>
      </c>
      <c r="B12" s="16">
        <f>SUMIFS('indusa - High Cost'!J:J,'indusa - High Cost'!$A:$A,'BIFUfE-heavy-or-residual-oil'!$A12,'indusa - High Cost'!$B:$B,$B$28)*10^12</f>
        <v>0</v>
      </c>
      <c r="C12" s="16">
        <f>SUMIFS('indusa - High Cost'!K:K,'indusa - High Cost'!$A:$A,'BIFUfE-heavy-or-residual-oil'!$A12,'indusa - High Cost'!$B:$B,$B$28)*10^12</f>
        <v>0</v>
      </c>
      <c r="D12" s="16">
        <f>SUMIFS('indusa - High Cost'!L:L,'indusa - High Cost'!$A:$A,'BIFUfE-heavy-or-residual-oil'!$A12,'indusa - High Cost'!$B:$B,$B$28)*10^12</f>
        <v>0</v>
      </c>
      <c r="E12" s="16">
        <f>SUMIFS('indusa - High Cost'!M:M,'indusa - High Cost'!$A:$A,'BIFUfE-heavy-or-residual-oil'!$A12,'indusa - High Cost'!$B:$B,$B$28)*10^12</f>
        <v>0</v>
      </c>
      <c r="F12" s="16">
        <f>SUMIFS('indusa - High Cost'!N:N,'indusa - High Cost'!$A:$A,'BIFUfE-heavy-or-residual-oil'!$A12,'indusa - High Cost'!$B:$B,$B$28)*10^12</f>
        <v>0</v>
      </c>
      <c r="G12" s="16">
        <f>SUMIFS('indusa - High Cost'!O:O,'indusa - High Cost'!$A:$A,'BIFUfE-heavy-or-residual-oil'!$A12,'indusa - High Cost'!$B:$B,$B$28)*10^12</f>
        <v>0</v>
      </c>
      <c r="H12" s="16">
        <f>SUMIFS('indusa - High Cost'!P:P,'indusa - High Cost'!$A:$A,'BIFUfE-heavy-or-residual-oil'!$A12,'indusa - High Cost'!$B:$B,$B$28)*10^12</f>
        <v>0</v>
      </c>
      <c r="I12" s="16">
        <f>SUMIFS('indusa - High Cost'!Q:Q,'indusa - High Cost'!$A:$A,'BIFUfE-heavy-or-residual-oil'!$A12,'indusa - High Cost'!$B:$B,$B$28)*10^12</f>
        <v>0</v>
      </c>
      <c r="J12" s="16">
        <f>SUMIFS('indusa - High Cost'!R:R,'indusa - High Cost'!$A:$A,'BIFUfE-heavy-or-residual-oil'!$A12,'indusa - High Cost'!$B:$B,$B$28)*10^12</f>
        <v>0</v>
      </c>
      <c r="K12" s="16">
        <f>SUMIFS('indusa - High Cost'!S:S,'indusa - High Cost'!$A:$A,'BIFUfE-heavy-or-residual-oil'!$A12,'indusa - High Cost'!$B:$B,$B$28)*10^12</f>
        <v>0</v>
      </c>
      <c r="L12" s="16">
        <f>SUMIFS('indusa - High Cost'!T:T,'indusa - High Cost'!$A:$A,'BIFUfE-heavy-or-residual-oil'!$A12,'indusa - High Cost'!$B:$B,$B$28)*10^12</f>
        <v>0</v>
      </c>
      <c r="M12" s="16">
        <f>SUMIFS('indusa - High Cost'!U:U,'indusa - High Cost'!$A:$A,'BIFUfE-heavy-or-residual-oil'!$A12,'indusa - High Cost'!$B:$B,$B$28)*10^12</f>
        <v>0</v>
      </c>
      <c r="N12" s="16">
        <f>SUMIFS('indusa - High Cost'!V:V,'indusa - High Cost'!$A:$A,'BIFUfE-heavy-or-residual-oil'!$A12,'indusa - High Cost'!$B:$B,$B$28)*10^12</f>
        <v>0</v>
      </c>
      <c r="O12" s="16">
        <f>SUMIFS('indusa - High Cost'!W:W,'indusa - High Cost'!$A:$A,'BIFUfE-heavy-or-residual-oil'!$A12,'indusa - High Cost'!$B:$B,$B$28)*10^12</f>
        <v>0</v>
      </c>
      <c r="P12" s="16">
        <f>SUMIFS('indusa - High Cost'!X:X,'indusa - High Cost'!$A:$A,'BIFUfE-heavy-or-residual-oil'!$A12,'indusa - High Cost'!$B:$B,$B$28)*10^12</f>
        <v>0</v>
      </c>
      <c r="Q12" s="16">
        <f>SUMIFS('indusa - High Cost'!Y:Y,'indusa - High Cost'!$A:$A,'BIFUfE-heavy-or-residual-oil'!$A12,'indusa - High Cost'!$B:$B,$B$28)*10^12</f>
        <v>0</v>
      </c>
      <c r="R12" s="16">
        <f>SUMIFS('indusa - High Cost'!Z:Z,'indusa - High Cost'!$A:$A,'BIFUfE-heavy-or-residual-oil'!$A12,'indusa - High Cost'!$B:$B,$B$28)*10^12</f>
        <v>0</v>
      </c>
      <c r="S12" s="16">
        <f>SUMIFS('indusa - High Cost'!AA:AA,'indusa - High Cost'!$A:$A,'BIFUfE-heavy-or-residual-oil'!$A12,'indusa - High Cost'!$B:$B,$B$28)*10^12</f>
        <v>0</v>
      </c>
      <c r="T12" s="16">
        <f>SUMIFS('indusa - High Cost'!AB:AB,'indusa - High Cost'!$A:$A,'BIFUfE-heavy-or-residual-oil'!$A12,'indusa - High Cost'!$B:$B,$B$28)*10^12</f>
        <v>0</v>
      </c>
      <c r="U12" s="16">
        <f>SUMIFS('indusa - High Cost'!AC:AC,'indusa - High Cost'!$A:$A,'BIFUfE-heavy-or-residual-oil'!$A12,'indusa - High Cost'!$B:$B,$B$28)*10^12</f>
        <v>0</v>
      </c>
      <c r="V12" s="16">
        <f>SUMIFS('indusa - High Cost'!AD:AD,'indusa - High Cost'!$A:$A,'BIFUfE-heavy-or-residual-oil'!$A12,'indusa - High Cost'!$B:$B,$B$28)*10^12</f>
        <v>0</v>
      </c>
      <c r="W12" s="16">
        <f>SUMIFS('indusa - High Cost'!AE:AE,'indusa - High Cost'!$A:$A,'BIFUfE-heavy-or-residual-oil'!$A12,'indusa - High Cost'!$B:$B,$B$28)*10^12</f>
        <v>0</v>
      </c>
      <c r="X12" s="16">
        <f>SUMIFS('indusa - High Cost'!AF:AF,'indusa - High Cost'!$A:$A,'BIFUfE-heavy-or-residual-oil'!$A12,'indusa - High Cost'!$B:$B,$B$28)*10^12</f>
        <v>0</v>
      </c>
      <c r="Y12" s="16">
        <f>SUMIFS('indusa - High Cost'!AG:AG,'indusa - High Cost'!$A:$A,'BIFUfE-heavy-or-residual-oil'!$A12,'indusa - High Cost'!$B:$B,$B$28)*10^12</f>
        <v>0</v>
      </c>
      <c r="Z12" s="16">
        <f>SUMIFS('indusa - High Cost'!AH:AH,'indusa - High Cost'!$A:$A,'BIFUfE-heavy-or-residual-oil'!$A12,'indusa - High Cost'!$B:$B,$B$28)*10^12</f>
        <v>0</v>
      </c>
      <c r="AA12" s="16">
        <f>SUMIFS('indusa - High Cost'!AI:AI,'indusa - High Cost'!$A:$A,'BIFUfE-heavy-or-residual-oil'!$A12,'indusa - High Cost'!$B:$B,$B$28)*10^12</f>
        <v>0</v>
      </c>
      <c r="AB12" s="16">
        <f>SUMIFS('indusa - High Cost'!AJ:AJ,'indusa - High Cost'!$A:$A,'BIFUfE-heavy-or-residual-oil'!$A12,'indusa - High Cost'!$B:$B,$B$28)*10^12</f>
        <v>0</v>
      </c>
    </row>
    <row r="13" spans="1:31" x14ac:dyDescent="0.25">
      <c r="A13" t="s">
        <v>102</v>
      </c>
      <c r="B13" s="16">
        <f>SUMIFS('indusa - High Cost'!J:J,'indusa - High Cost'!$A:$A,'BIFUfE-heavy-or-residual-oil'!$A13,'indusa - High Cost'!$B:$B,$B$28)*10^12</f>
        <v>0</v>
      </c>
      <c r="C13" s="16">
        <f>SUMIFS('indusa - High Cost'!K:K,'indusa - High Cost'!$A:$A,'BIFUfE-heavy-or-residual-oil'!$A13,'indusa - High Cost'!$B:$B,$B$28)*10^12</f>
        <v>0</v>
      </c>
      <c r="D13" s="16">
        <f>SUMIFS('indusa - High Cost'!L:L,'indusa - High Cost'!$A:$A,'BIFUfE-heavy-or-residual-oil'!$A13,'indusa - High Cost'!$B:$B,$B$28)*10^12</f>
        <v>0</v>
      </c>
      <c r="E13" s="16">
        <f>SUMIFS('indusa - High Cost'!M:M,'indusa - High Cost'!$A:$A,'BIFUfE-heavy-or-residual-oil'!$A13,'indusa - High Cost'!$B:$B,$B$28)*10^12</f>
        <v>0</v>
      </c>
      <c r="F13" s="16">
        <f>SUMIFS('indusa - High Cost'!N:N,'indusa - High Cost'!$A:$A,'BIFUfE-heavy-or-residual-oil'!$A13,'indusa - High Cost'!$B:$B,$B$28)*10^12</f>
        <v>0</v>
      </c>
      <c r="G13" s="16">
        <f>SUMIFS('indusa - High Cost'!O:O,'indusa - High Cost'!$A:$A,'BIFUfE-heavy-or-residual-oil'!$A13,'indusa - High Cost'!$B:$B,$B$28)*10^12</f>
        <v>0</v>
      </c>
      <c r="H13" s="16">
        <f>SUMIFS('indusa - High Cost'!P:P,'indusa - High Cost'!$A:$A,'BIFUfE-heavy-or-residual-oil'!$A13,'indusa - High Cost'!$B:$B,$B$28)*10^12</f>
        <v>0</v>
      </c>
      <c r="I13" s="16">
        <f>SUMIFS('indusa - High Cost'!Q:Q,'indusa - High Cost'!$A:$A,'BIFUfE-heavy-or-residual-oil'!$A13,'indusa - High Cost'!$B:$B,$B$28)*10^12</f>
        <v>0</v>
      </c>
      <c r="J13" s="16">
        <f>SUMIFS('indusa - High Cost'!R:R,'indusa - High Cost'!$A:$A,'BIFUfE-heavy-or-residual-oil'!$A13,'indusa - High Cost'!$B:$B,$B$28)*10^12</f>
        <v>0</v>
      </c>
      <c r="K13" s="16">
        <f>SUMIFS('indusa - High Cost'!S:S,'indusa - High Cost'!$A:$A,'BIFUfE-heavy-or-residual-oil'!$A13,'indusa - High Cost'!$B:$B,$B$28)*10^12</f>
        <v>0</v>
      </c>
      <c r="L13" s="16">
        <f>SUMIFS('indusa - High Cost'!T:T,'indusa - High Cost'!$A:$A,'BIFUfE-heavy-or-residual-oil'!$A13,'indusa - High Cost'!$B:$B,$B$28)*10^12</f>
        <v>0</v>
      </c>
      <c r="M13" s="16">
        <f>SUMIFS('indusa - High Cost'!U:U,'indusa - High Cost'!$A:$A,'BIFUfE-heavy-or-residual-oil'!$A13,'indusa - High Cost'!$B:$B,$B$28)*10^12</f>
        <v>0</v>
      </c>
      <c r="N13" s="16">
        <f>SUMIFS('indusa - High Cost'!V:V,'indusa - High Cost'!$A:$A,'BIFUfE-heavy-or-residual-oil'!$A13,'indusa - High Cost'!$B:$B,$B$28)*10^12</f>
        <v>0</v>
      </c>
      <c r="O13" s="16">
        <f>SUMIFS('indusa - High Cost'!W:W,'indusa - High Cost'!$A:$A,'BIFUfE-heavy-or-residual-oil'!$A13,'indusa - High Cost'!$B:$B,$B$28)*10^12</f>
        <v>0</v>
      </c>
      <c r="P13" s="16">
        <f>SUMIFS('indusa - High Cost'!X:X,'indusa - High Cost'!$A:$A,'BIFUfE-heavy-or-residual-oil'!$A13,'indusa - High Cost'!$B:$B,$B$28)*10^12</f>
        <v>0</v>
      </c>
      <c r="Q13" s="16">
        <f>SUMIFS('indusa - High Cost'!Y:Y,'indusa - High Cost'!$A:$A,'BIFUfE-heavy-or-residual-oil'!$A13,'indusa - High Cost'!$B:$B,$B$28)*10^12</f>
        <v>0</v>
      </c>
      <c r="R13" s="16">
        <f>SUMIFS('indusa - High Cost'!Z:Z,'indusa - High Cost'!$A:$A,'BIFUfE-heavy-or-residual-oil'!$A13,'indusa - High Cost'!$B:$B,$B$28)*10^12</f>
        <v>0</v>
      </c>
      <c r="S13" s="16">
        <f>SUMIFS('indusa - High Cost'!AA:AA,'indusa - High Cost'!$A:$A,'BIFUfE-heavy-or-residual-oil'!$A13,'indusa - High Cost'!$B:$B,$B$28)*10^12</f>
        <v>0</v>
      </c>
      <c r="T13" s="16">
        <f>SUMIFS('indusa - High Cost'!AB:AB,'indusa - High Cost'!$A:$A,'BIFUfE-heavy-or-residual-oil'!$A13,'indusa - High Cost'!$B:$B,$B$28)*10^12</f>
        <v>0</v>
      </c>
      <c r="U13" s="16">
        <f>SUMIFS('indusa - High Cost'!AC:AC,'indusa - High Cost'!$A:$A,'BIFUfE-heavy-or-residual-oil'!$A13,'indusa - High Cost'!$B:$B,$B$28)*10^12</f>
        <v>0</v>
      </c>
      <c r="V13" s="16">
        <f>SUMIFS('indusa - High Cost'!AD:AD,'indusa - High Cost'!$A:$A,'BIFUfE-heavy-or-residual-oil'!$A13,'indusa - High Cost'!$B:$B,$B$28)*10^12</f>
        <v>0</v>
      </c>
      <c r="W13" s="16">
        <f>SUMIFS('indusa - High Cost'!AE:AE,'indusa - High Cost'!$A:$A,'BIFUfE-heavy-or-residual-oil'!$A13,'indusa - High Cost'!$B:$B,$B$28)*10^12</f>
        <v>0</v>
      </c>
      <c r="X13" s="16">
        <f>SUMIFS('indusa - High Cost'!AF:AF,'indusa - High Cost'!$A:$A,'BIFUfE-heavy-or-residual-oil'!$A13,'indusa - High Cost'!$B:$B,$B$28)*10^12</f>
        <v>0</v>
      </c>
      <c r="Y13" s="16">
        <f>SUMIFS('indusa - High Cost'!AG:AG,'indusa - High Cost'!$A:$A,'BIFUfE-heavy-or-residual-oil'!$A13,'indusa - High Cost'!$B:$B,$B$28)*10^12</f>
        <v>0</v>
      </c>
      <c r="Z13" s="16">
        <f>SUMIFS('indusa - High Cost'!AH:AH,'indusa - High Cost'!$A:$A,'BIFUfE-heavy-or-residual-oil'!$A13,'indusa - High Cost'!$B:$B,$B$28)*10^12</f>
        <v>0</v>
      </c>
      <c r="AA13" s="16">
        <f>SUMIFS('indusa - High Cost'!AI:AI,'indusa - High Cost'!$A:$A,'BIFUfE-heavy-or-residual-oil'!$A13,'indusa - High Cost'!$B:$B,$B$28)*10^12</f>
        <v>0</v>
      </c>
      <c r="AB13" s="16">
        <f>SUMIFS('indusa - High Cost'!AJ:AJ,'indusa - High Cost'!$A:$A,'BIFUfE-heavy-or-residual-oil'!$A13,'indusa - High Cost'!$B:$B,$B$28)*10^12</f>
        <v>0</v>
      </c>
    </row>
    <row r="14" spans="1:31" x14ac:dyDescent="0.25">
      <c r="A14" t="s">
        <v>103</v>
      </c>
      <c r="B14" s="16">
        <f>SUMIFS('indusa - High Cost'!J:J,'indusa - High Cost'!$A:$A,'BIFUfE-heavy-or-residual-oil'!$A14,'indusa - High Cost'!$B:$B,$B$28)*10^12</f>
        <v>118000000000</v>
      </c>
      <c r="C14" s="16">
        <f>SUMIFS('indusa - High Cost'!K:K,'indusa - High Cost'!$A:$A,'BIFUfE-heavy-or-residual-oil'!$A14,'indusa - High Cost'!$B:$B,$B$28)*10^12</f>
        <v>124000000000</v>
      </c>
      <c r="D14" s="16">
        <f>SUMIFS('indusa - High Cost'!L:L,'indusa - High Cost'!$A:$A,'BIFUfE-heavy-or-residual-oil'!$A14,'indusa - High Cost'!$B:$B,$B$28)*10^12</f>
        <v>116000000000</v>
      </c>
      <c r="E14" s="16">
        <f>SUMIFS('indusa - High Cost'!M:M,'indusa - High Cost'!$A:$A,'BIFUfE-heavy-or-residual-oil'!$A14,'indusa - High Cost'!$B:$B,$B$28)*10^12</f>
        <v>105000000000</v>
      </c>
      <c r="F14" s="16">
        <f>SUMIFS('indusa - High Cost'!N:N,'indusa - High Cost'!$A:$A,'BIFUfE-heavy-or-residual-oil'!$A14,'indusa - High Cost'!$B:$B,$B$28)*10^12</f>
        <v>98000000000</v>
      </c>
      <c r="G14" s="16">
        <f>SUMIFS('indusa - High Cost'!O:O,'indusa - High Cost'!$A:$A,'BIFUfE-heavy-or-residual-oil'!$A14,'indusa - High Cost'!$B:$B,$B$28)*10^12</f>
        <v>93000000000</v>
      </c>
      <c r="H14" s="16">
        <f>SUMIFS('indusa - High Cost'!P:P,'indusa - High Cost'!$A:$A,'BIFUfE-heavy-or-residual-oil'!$A14,'indusa - High Cost'!$B:$B,$B$28)*10^12</f>
        <v>89000000000</v>
      </c>
      <c r="I14" s="16">
        <f>SUMIFS('indusa - High Cost'!Q:Q,'indusa - High Cost'!$A:$A,'BIFUfE-heavy-or-residual-oil'!$A14,'indusa - High Cost'!$B:$B,$B$28)*10^12</f>
        <v>90000000000</v>
      </c>
      <c r="J14" s="16">
        <f>SUMIFS('indusa - High Cost'!R:R,'indusa - High Cost'!$A:$A,'BIFUfE-heavy-or-residual-oil'!$A14,'indusa - High Cost'!$B:$B,$B$28)*10^12</f>
        <v>95000000000</v>
      </c>
      <c r="K14" s="16">
        <f>SUMIFS('indusa - High Cost'!S:S,'indusa - High Cost'!$A:$A,'BIFUfE-heavy-or-residual-oil'!$A14,'indusa - High Cost'!$B:$B,$B$28)*10^12</f>
        <v>96000000000</v>
      </c>
      <c r="L14" s="16">
        <f>SUMIFS('indusa - High Cost'!T:T,'indusa - High Cost'!$A:$A,'BIFUfE-heavy-or-residual-oil'!$A14,'indusa - High Cost'!$B:$B,$B$28)*10^12</f>
        <v>97000000000</v>
      </c>
      <c r="M14" s="16">
        <f>SUMIFS('indusa - High Cost'!U:U,'indusa - High Cost'!$A:$A,'BIFUfE-heavy-or-residual-oil'!$A14,'indusa - High Cost'!$B:$B,$B$28)*10^12</f>
        <v>95000000000</v>
      </c>
      <c r="N14" s="16">
        <f>SUMIFS('indusa - High Cost'!V:V,'indusa - High Cost'!$A:$A,'BIFUfE-heavy-or-residual-oil'!$A14,'indusa - High Cost'!$B:$B,$B$28)*10^12</f>
        <v>93000000000</v>
      </c>
      <c r="O14" s="16">
        <f>SUMIFS('indusa - High Cost'!W:W,'indusa - High Cost'!$A:$A,'BIFUfE-heavy-or-residual-oil'!$A14,'indusa - High Cost'!$B:$B,$B$28)*10^12</f>
        <v>91000000000</v>
      </c>
      <c r="P14" s="16">
        <f>SUMIFS('indusa - High Cost'!X:X,'indusa - High Cost'!$A:$A,'BIFUfE-heavy-or-residual-oil'!$A14,'indusa - High Cost'!$B:$B,$B$28)*10^12</f>
        <v>90000000000</v>
      </c>
      <c r="Q14" s="16">
        <f>SUMIFS('indusa - High Cost'!Y:Y,'indusa - High Cost'!$A:$A,'BIFUfE-heavy-or-residual-oil'!$A14,'indusa - High Cost'!$B:$B,$B$28)*10^12</f>
        <v>89000000000</v>
      </c>
      <c r="R14" s="16">
        <f>SUMIFS('indusa - High Cost'!Z:Z,'indusa - High Cost'!$A:$A,'BIFUfE-heavy-or-residual-oil'!$A14,'indusa - High Cost'!$B:$B,$B$28)*10^12</f>
        <v>88000000000</v>
      </c>
      <c r="S14" s="16">
        <f>SUMIFS('indusa - High Cost'!AA:AA,'indusa - High Cost'!$A:$A,'BIFUfE-heavy-or-residual-oil'!$A14,'indusa - High Cost'!$B:$B,$B$28)*10^12</f>
        <v>88000000000</v>
      </c>
      <c r="T14" s="16">
        <f>SUMIFS('indusa - High Cost'!AB:AB,'indusa - High Cost'!$A:$A,'BIFUfE-heavy-or-residual-oil'!$A14,'indusa - High Cost'!$B:$B,$B$28)*10^12</f>
        <v>87000000000</v>
      </c>
      <c r="U14" s="16">
        <f>SUMIFS('indusa - High Cost'!AC:AC,'indusa - High Cost'!$A:$A,'BIFUfE-heavy-or-residual-oil'!$A14,'indusa - High Cost'!$B:$B,$B$28)*10^12</f>
        <v>86000000000</v>
      </c>
      <c r="V14" s="16">
        <f>SUMIFS('indusa - High Cost'!AD:AD,'indusa - High Cost'!$A:$A,'BIFUfE-heavy-or-residual-oil'!$A14,'indusa - High Cost'!$B:$B,$B$28)*10^12</f>
        <v>86000000000</v>
      </c>
      <c r="W14" s="16">
        <f>SUMIFS('indusa - High Cost'!AE:AE,'indusa - High Cost'!$A:$A,'BIFUfE-heavy-or-residual-oil'!$A14,'indusa - High Cost'!$B:$B,$B$28)*10^12</f>
        <v>87000000000</v>
      </c>
      <c r="X14" s="16">
        <f>SUMIFS('indusa - High Cost'!AF:AF,'indusa - High Cost'!$A:$A,'BIFUfE-heavy-or-residual-oil'!$A14,'indusa - High Cost'!$B:$B,$B$28)*10^12</f>
        <v>86000000000</v>
      </c>
      <c r="Y14" s="16">
        <f>SUMIFS('indusa - High Cost'!AG:AG,'indusa - High Cost'!$A:$A,'BIFUfE-heavy-or-residual-oil'!$A14,'indusa - High Cost'!$B:$B,$B$28)*10^12</f>
        <v>86000000000</v>
      </c>
      <c r="Z14" s="16">
        <f>SUMIFS('indusa - High Cost'!AH:AH,'indusa - High Cost'!$A:$A,'BIFUfE-heavy-or-residual-oil'!$A14,'indusa - High Cost'!$B:$B,$B$28)*10^12</f>
        <v>87000000000</v>
      </c>
      <c r="AA14" s="16">
        <f>SUMIFS('indusa - High Cost'!AI:AI,'indusa - High Cost'!$A:$A,'BIFUfE-heavy-or-residual-oil'!$A14,'indusa - High Cost'!$B:$B,$B$28)*10^12</f>
        <v>87000000000</v>
      </c>
      <c r="AB14" s="16">
        <f>SUMIFS('indusa - High Cost'!AJ:AJ,'indusa - High Cost'!$A:$A,'BIFUfE-heavy-or-residual-oil'!$A14,'indusa - High Cost'!$B:$B,$B$28)*10^12</f>
        <v>86000000000</v>
      </c>
    </row>
    <row r="15" spans="1:31" x14ac:dyDescent="0.25">
      <c r="A15" t="s">
        <v>104</v>
      </c>
      <c r="B15" s="16">
        <f>SUMIFS('indusa - High Cost'!J:J,'indusa - High Cost'!$A:$A,'BIFUfE-heavy-or-residual-oil'!$A15,'indusa - High Cost'!$B:$B,$B$28)*10^12+SUMIFS('indusa - High Cost'!J:J,'indusa - High Cost'!$A:$A,"Primary Metals",'indusa - High Cost'!$B:$B,$B$28)*10^12*'Foundries Split'!$C18</f>
        <v>0</v>
      </c>
      <c r="C15" s="16">
        <f>SUMIFS('indusa - High Cost'!K:K,'indusa - High Cost'!$A:$A,'BIFUfE-heavy-or-residual-oil'!$A15,'indusa - High Cost'!$B:$B,$B$28)*10^12+SUMIFS('indusa - High Cost'!K:K,'indusa - High Cost'!$A:$A,"Primary Metals",'indusa - High Cost'!$B:$B,$B$28)*10^12*'Foundries Split'!$C18</f>
        <v>0</v>
      </c>
      <c r="D15" s="16">
        <f>SUMIFS('indusa - High Cost'!L:L,'indusa - High Cost'!$A:$A,'BIFUfE-heavy-or-residual-oil'!$A15,'indusa - High Cost'!$B:$B,$B$28)*10^12+SUMIFS('indusa - High Cost'!L:L,'indusa - High Cost'!$A:$A,"Primary Metals",'indusa - High Cost'!$B:$B,$B$28)*10^12*'Foundries Split'!$C18</f>
        <v>0</v>
      </c>
      <c r="E15" s="16">
        <f>SUMIFS('indusa - High Cost'!M:M,'indusa - High Cost'!$A:$A,'BIFUfE-heavy-or-residual-oil'!$A15,'indusa - High Cost'!$B:$B,$B$28)*10^12+SUMIFS('indusa - High Cost'!M:M,'indusa - High Cost'!$A:$A,"Primary Metals",'indusa - High Cost'!$B:$B,$B$28)*10^12*'Foundries Split'!$C18</f>
        <v>0</v>
      </c>
      <c r="F15" s="16">
        <f>SUMIFS('indusa - High Cost'!N:N,'indusa - High Cost'!$A:$A,'BIFUfE-heavy-or-residual-oil'!$A15,'indusa - High Cost'!$B:$B,$B$28)*10^12+SUMIFS('indusa - High Cost'!N:N,'indusa - High Cost'!$A:$A,"Primary Metals",'indusa - High Cost'!$B:$B,$B$28)*10^12*'Foundries Split'!$C18</f>
        <v>0</v>
      </c>
      <c r="G15" s="16">
        <f>SUMIFS('indusa - High Cost'!O:O,'indusa - High Cost'!$A:$A,'BIFUfE-heavy-or-residual-oil'!$A15,'indusa - High Cost'!$B:$B,$B$28)*10^12+SUMIFS('indusa - High Cost'!O:O,'indusa - High Cost'!$A:$A,"Primary Metals",'indusa - High Cost'!$B:$B,$B$28)*10^12*'Foundries Split'!$C18</f>
        <v>0</v>
      </c>
      <c r="H15" s="16">
        <f>SUMIFS('indusa - High Cost'!P:P,'indusa - High Cost'!$A:$A,'BIFUfE-heavy-or-residual-oil'!$A15,'indusa - High Cost'!$B:$B,$B$28)*10^12+SUMIFS('indusa - High Cost'!P:P,'indusa - High Cost'!$A:$A,"Primary Metals",'indusa - High Cost'!$B:$B,$B$28)*10^12*'Foundries Split'!$C18</f>
        <v>0</v>
      </c>
      <c r="I15" s="16">
        <f>SUMIFS('indusa - High Cost'!Q:Q,'indusa - High Cost'!$A:$A,'BIFUfE-heavy-or-residual-oil'!$A15,'indusa - High Cost'!$B:$B,$B$28)*10^12+SUMIFS('indusa - High Cost'!Q:Q,'indusa - High Cost'!$A:$A,"Primary Metals",'indusa - High Cost'!$B:$B,$B$28)*10^12*'Foundries Split'!$C18</f>
        <v>0</v>
      </c>
      <c r="J15" s="16">
        <f>SUMIFS('indusa - High Cost'!R:R,'indusa - High Cost'!$A:$A,'BIFUfE-heavy-or-residual-oil'!$A15,'indusa - High Cost'!$B:$B,$B$28)*10^12+SUMIFS('indusa - High Cost'!R:R,'indusa - High Cost'!$A:$A,"Primary Metals",'indusa - High Cost'!$B:$B,$B$28)*10^12*'Foundries Split'!$C18</f>
        <v>0</v>
      </c>
      <c r="K15" s="16">
        <f>SUMIFS('indusa - High Cost'!S:S,'indusa - High Cost'!$A:$A,'BIFUfE-heavy-or-residual-oil'!$A15,'indusa - High Cost'!$B:$B,$B$28)*10^12+SUMIFS('indusa - High Cost'!S:S,'indusa - High Cost'!$A:$A,"Primary Metals",'indusa - High Cost'!$B:$B,$B$28)*10^12*'Foundries Split'!$C18</f>
        <v>0</v>
      </c>
      <c r="L15" s="16">
        <f>SUMIFS('indusa - High Cost'!T:T,'indusa - High Cost'!$A:$A,'BIFUfE-heavy-or-residual-oil'!$A15,'indusa - High Cost'!$B:$B,$B$28)*10^12+SUMIFS('indusa - High Cost'!T:T,'indusa - High Cost'!$A:$A,"Primary Metals",'indusa - High Cost'!$B:$B,$B$28)*10^12*'Foundries Split'!$C18</f>
        <v>0</v>
      </c>
      <c r="M15" s="16">
        <f>SUMIFS('indusa - High Cost'!U:U,'indusa - High Cost'!$A:$A,'BIFUfE-heavy-or-residual-oil'!$A15,'indusa - High Cost'!$B:$B,$B$28)*10^12+SUMIFS('indusa - High Cost'!U:U,'indusa - High Cost'!$A:$A,"Primary Metals",'indusa - High Cost'!$B:$B,$B$28)*10^12*'Foundries Split'!$C18</f>
        <v>0</v>
      </c>
      <c r="N15" s="16">
        <f>SUMIFS('indusa - High Cost'!V:V,'indusa - High Cost'!$A:$A,'BIFUfE-heavy-or-residual-oil'!$A15,'indusa - High Cost'!$B:$B,$B$28)*10^12+SUMIFS('indusa - High Cost'!V:V,'indusa - High Cost'!$A:$A,"Primary Metals",'indusa - High Cost'!$B:$B,$B$28)*10^12*'Foundries Split'!$C18</f>
        <v>0</v>
      </c>
      <c r="O15" s="16">
        <f>SUMIFS('indusa - High Cost'!W:W,'indusa - High Cost'!$A:$A,'BIFUfE-heavy-or-residual-oil'!$A15,'indusa - High Cost'!$B:$B,$B$28)*10^12+SUMIFS('indusa - High Cost'!W:W,'indusa - High Cost'!$A:$A,"Primary Metals",'indusa - High Cost'!$B:$B,$B$28)*10^12*'Foundries Split'!$C18</f>
        <v>0</v>
      </c>
      <c r="P15" s="16">
        <f>SUMIFS('indusa - High Cost'!X:X,'indusa - High Cost'!$A:$A,'BIFUfE-heavy-or-residual-oil'!$A15,'indusa - High Cost'!$B:$B,$B$28)*10^12+SUMIFS('indusa - High Cost'!X:X,'indusa - High Cost'!$A:$A,"Primary Metals",'indusa - High Cost'!$B:$B,$B$28)*10^12*'Foundries Split'!$C18</f>
        <v>0</v>
      </c>
      <c r="Q15" s="16">
        <f>SUMIFS('indusa - High Cost'!Y:Y,'indusa - High Cost'!$A:$A,'BIFUfE-heavy-or-residual-oil'!$A15,'indusa - High Cost'!$B:$B,$B$28)*10^12+SUMIFS('indusa - High Cost'!Y:Y,'indusa - High Cost'!$A:$A,"Primary Metals",'indusa - High Cost'!$B:$B,$B$28)*10^12*'Foundries Split'!$C18</f>
        <v>0</v>
      </c>
      <c r="R15" s="16">
        <f>SUMIFS('indusa - High Cost'!Z:Z,'indusa - High Cost'!$A:$A,'BIFUfE-heavy-or-residual-oil'!$A15,'indusa - High Cost'!$B:$B,$B$28)*10^12+SUMIFS('indusa - High Cost'!Z:Z,'indusa - High Cost'!$A:$A,"Primary Metals",'indusa - High Cost'!$B:$B,$B$28)*10^12*'Foundries Split'!$C18</f>
        <v>0</v>
      </c>
      <c r="S15" s="16">
        <f>SUMIFS('indusa - High Cost'!AA:AA,'indusa - High Cost'!$A:$A,'BIFUfE-heavy-or-residual-oil'!$A15,'indusa - High Cost'!$B:$B,$B$28)*10^12+SUMIFS('indusa - High Cost'!AA:AA,'indusa - High Cost'!$A:$A,"Primary Metals",'indusa - High Cost'!$B:$B,$B$28)*10^12*'Foundries Split'!$C18</f>
        <v>0</v>
      </c>
      <c r="T15" s="16">
        <f>SUMIFS('indusa - High Cost'!AB:AB,'indusa - High Cost'!$A:$A,'BIFUfE-heavy-or-residual-oil'!$A15,'indusa - High Cost'!$B:$B,$B$28)*10^12+SUMIFS('indusa - High Cost'!AB:AB,'indusa - High Cost'!$A:$A,"Primary Metals",'indusa - High Cost'!$B:$B,$B$28)*10^12*'Foundries Split'!$C18</f>
        <v>0</v>
      </c>
      <c r="U15" s="16">
        <f>SUMIFS('indusa - High Cost'!AC:AC,'indusa - High Cost'!$A:$A,'BIFUfE-heavy-or-residual-oil'!$A15,'indusa - High Cost'!$B:$B,$B$28)*10^12+SUMIFS('indusa - High Cost'!AC:AC,'indusa - High Cost'!$A:$A,"Primary Metals",'indusa - High Cost'!$B:$B,$B$28)*10^12*'Foundries Split'!$C18</f>
        <v>0</v>
      </c>
      <c r="V15" s="16">
        <f>SUMIFS('indusa - High Cost'!AD:AD,'indusa - High Cost'!$A:$A,'BIFUfE-heavy-or-residual-oil'!$A15,'indusa - High Cost'!$B:$B,$B$28)*10^12+SUMIFS('indusa - High Cost'!AD:AD,'indusa - High Cost'!$A:$A,"Primary Metals",'indusa - High Cost'!$B:$B,$B$28)*10^12*'Foundries Split'!$C18</f>
        <v>0</v>
      </c>
      <c r="W15" s="16">
        <f>SUMIFS('indusa - High Cost'!AE:AE,'indusa - High Cost'!$A:$A,'BIFUfE-heavy-or-residual-oil'!$A15,'indusa - High Cost'!$B:$B,$B$28)*10^12+SUMIFS('indusa - High Cost'!AE:AE,'indusa - High Cost'!$A:$A,"Primary Metals",'indusa - High Cost'!$B:$B,$B$28)*10^12*'Foundries Split'!$C18</f>
        <v>0</v>
      </c>
      <c r="X15" s="16">
        <f>SUMIFS('indusa - High Cost'!AF:AF,'indusa - High Cost'!$A:$A,'BIFUfE-heavy-or-residual-oil'!$A15,'indusa - High Cost'!$B:$B,$B$28)*10^12+SUMIFS('indusa - High Cost'!AF:AF,'indusa - High Cost'!$A:$A,"Primary Metals",'indusa - High Cost'!$B:$B,$B$28)*10^12*'Foundries Split'!$C18</f>
        <v>0</v>
      </c>
      <c r="Y15" s="16">
        <f>SUMIFS('indusa - High Cost'!AG:AG,'indusa - High Cost'!$A:$A,'BIFUfE-heavy-or-residual-oil'!$A15,'indusa - High Cost'!$B:$B,$B$28)*10^12+SUMIFS('indusa - High Cost'!AG:AG,'indusa - High Cost'!$A:$A,"Primary Metals",'indusa - High Cost'!$B:$B,$B$28)*10^12*'Foundries Split'!$C18</f>
        <v>0</v>
      </c>
      <c r="Z15" s="16">
        <f>SUMIFS('indusa - High Cost'!AH:AH,'indusa - High Cost'!$A:$A,'BIFUfE-heavy-or-residual-oil'!$A15,'indusa - High Cost'!$B:$B,$B$28)*10^12+SUMIFS('indusa - High Cost'!AH:AH,'indusa - High Cost'!$A:$A,"Primary Metals",'indusa - High Cost'!$B:$B,$B$28)*10^12*'Foundries Split'!$C18</f>
        <v>0</v>
      </c>
      <c r="AA15" s="16">
        <f>SUMIFS('indusa - High Cost'!AI:AI,'indusa - High Cost'!$A:$A,'BIFUfE-heavy-or-residual-oil'!$A15,'indusa - High Cost'!$B:$B,$B$28)*10^12+SUMIFS('indusa - High Cost'!AI:AI,'indusa - High Cost'!$A:$A,"Primary Metals",'indusa - High Cost'!$B:$B,$B$28)*10^12*'Foundries Split'!$C18</f>
        <v>0</v>
      </c>
      <c r="AB15" s="16">
        <f>SUMIFS('indusa - High Cost'!AJ:AJ,'indusa - High Cost'!$A:$A,'BIFUfE-heavy-or-residual-oil'!$A15,'indusa - High Cost'!$B:$B,$B$28)*10^12+SUMIFS('indusa - High Cost'!AJ:AJ,'indusa - High Cost'!$A:$A,"Primary Metals",'indusa - High Cost'!$B:$B,$B$28)*10^12*'Foundries Split'!$C18</f>
        <v>0</v>
      </c>
      <c r="AC15" s="16"/>
    </row>
    <row r="16" spans="1:31" x14ac:dyDescent="0.25">
      <c r="A16" t="s">
        <v>105</v>
      </c>
      <c r="B16" s="16">
        <f>SUMIFS('indusa - High Cost'!J:J,'indusa - High Cost'!$A:$A,'BIFUfE-heavy-or-residual-oil'!$A16,'indusa - High Cost'!$B:$B,$B$28)*10^12+SUMIFS('indusa - High Cost'!J:J,'indusa - High Cost'!$A:$A,"Primary Metals",'indusa - High Cost'!$B:$B,$B$28)*10^12*'Foundries Split'!$C19</f>
        <v>0</v>
      </c>
      <c r="C16" s="16">
        <f>SUMIFS('indusa - High Cost'!K:K,'indusa - High Cost'!$A:$A,'BIFUfE-heavy-or-residual-oil'!$A16,'indusa - High Cost'!$B:$B,$B$28)*10^12+SUMIFS('indusa - High Cost'!K:K,'indusa - High Cost'!$A:$A,"Primary Metals",'indusa - High Cost'!$B:$B,$B$28)*10^12*'Foundries Split'!$C19</f>
        <v>0</v>
      </c>
      <c r="D16" s="16">
        <f>SUMIFS('indusa - High Cost'!L:L,'indusa - High Cost'!$A:$A,'BIFUfE-heavy-or-residual-oil'!$A16,'indusa - High Cost'!$B:$B,$B$28)*10^12+SUMIFS('indusa - High Cost'!L:L,'indusa - High Cost'!$A:$A,"Primary Metals",'indusa - High Cost'!$B:$B,$B$28)*10^12*'Foundries Split'!$C19</f>
        <v>0</v>
      </c>
      <c r="E16" s="16">
        <f>SUMIFS('indusa - High Cost'!M:M,'indusa - High Cost'!$A:$A,'BIFUfE-heavy-or-residual-oil'!$A16,'indusa - High Cost'!$B:$B,$B$28)*10^12+SUMIFS('indusa - High Cost'!M:M,'indusa - High Cost'!$A:$A,"Primary Metals",'indusa - High Cost'!$B:$B,$B$28)*10^12*'Foundries Split'!$C19</f>
        <v>0</v>
      </c>
      <c r="F16" s="16">
        <f>SUMIFS('indusa - High Cost'!N:N,'indusa - High Cost'!$A:$A,'BIFUfE-heavy-or-residual-oil'!$A16,'indusa - High Cost'!$B:$B,$B$28)*10^12+SUMIFS('indusa - High Cost'!N:N,'indusa - High Cost'!$A:$A,"Primary Metals",'indusa - High Cost'!$B:$B,$B$28)*10^12*'Foundries Split'!$C19</f>
        <v>0</v>
      </c>
      <c r="G16" s="16">
        <f>SUMIFS('indusa - High Cost'!O:O,'indusa - High Cost'!$A:$A,'BIFUfE-heavy-or-residual-oil'!$A16,'indusa - High Cost'!$B:$B,$B$28)*10^12+SUMIFS('indusa - High Cost'!O:O,'indusa - High Cost'!$A:$A,"Primary Metals",'indusa - High Cost'!$B:$B,$B$28)*10^12*'Foundries Split'!$C19</f>
        <v>0</v>
      </c>
      <c r="H16" s="16">
        <f>SUMIFS('indusa - High Cost'!P:P,'indusa - High Cost'!$A:$A,'BIFUfE-heavy-or-residual-oil'!$A16,'indusa - High Cost'!$B:$B,$B$28)*10^12+SUMIFS('indusa - High Cost'!P:P,'indusa - High Cost'!$A:$A,"Primary Metals",'indusa - High Cost'!$B:$B,$B$28)*10^12*'Foundries Split'!$C19</f>
        <v>0</v>
      </c>
      <c r="I16" s="16">
        <f>SUMIFS('indusa - High Cost'!Q:Q,'indusa - High Cost'!$A:$A,'BIFUfE-heavy-or-residual-oil'!$A16,'indusa - High Cost'!$B:$B,$B$28)*10^12+SUMIFS('indusa - High Cost'!Q:Q,'indusa - High Cost'!$A:$A,"Primary Metals",'indusa - High Cost'!$B:$B,$B$28)*10^12*'Foundries Split'!$C19</f>
        <v>0</v>
      </c>
      <c r="J16" s="16">
        <f>SUMIFS('indusa - High Cost'!R:R,'indusa - High Cost'!$A:$A,'BIFUfE-heavy-or-residual-oil'!$A16,'indusa - High Cost'!$B:$B,$B$28)*10^12+SUMIFS('indusa - High Cost'!R:R,'indusa - High Cost'!$A:$A,"Primary Metals",'indusa - High Cost'!$B:$B,$B$28)*10^12*'Foundries Split'!$C19</f>
        <v>0</v>
      </c>
      <c r="K16" s="16">
        <f>SUMIFS('indusa - High Cost'!S:S,'indusa - High Cost'!$A:$A,'BIFUfE-heavy-or-residual-oil'!$A16,'indusa - High Cost'!$B:$B,$B$28)*10^12+SUMIFS('indusa - High Cost'!S:S,'indusa - High Cost'!$A:$A,"Primary Metals",'indusa - High Cost'!$B:$B,$B$28)*10^12*'Foundries Split'!$C19</f>
        <v>0</v>
      </c>
      <c r="L16" s="16">
        <f>SUMIFS('indusa - High Cost'!T:T,'indusa - High Cost'!$A:$A,'BIFUfE-heavy-or-residual-oil'!$A16,'indusa - High Cost'!$B:$B,$B$28)*10^12+SUMIFS('indusa - High Cost'!T:T,'indusa - High Cost'!$A:$A,"Primary Metals",'indusa - High Cost'!$B:$B,$B$28)*10^12*'Foundries Split'!$C19</f>
        <v>0</v>
      </c>
      <c r="M16" s="16">
        <f>SUMIFS('indusa - High Cost'!U:U,'indusa - High Cost'!$A:$A,'BIFUfE-heavy-or-residual-oil'!$A16,'indusa - High Cost'!$B:$B,$B$28)*10^12+SUMIFS('indusa - High Cost'!U:U,'indusa - High Cost'!$A:$A,"Primary Metals",'indusa - High Cost'!$B:$B,$B$28)*10^12*'Foundries Split'!$C19</f>
        <v>0</v>
      </c>
      <c r="N16" s="16">
        <f>SUMIFS('indusa - High Cost'!V:V,'indusa - High Cost'!$A:$A,'BIFUfE-heavy-or-residual-oil'!$A16,'indusa - High Cost'!$B:$B,$B$28)*10^12+SUMIFS('indusa - High Cost'!V:V,'indusa - High Cost'!$A:$A,"Primary Metals",'indusa - High Cost'!$B:$B,$B$28)*10^12*'Foundries Split'!$C19</f>
        <v>0</v>
      </c>
      <c r="O16" s="16">
        <f>SUMIFS('indusa - High Cost'!W:W,'indusa - High Cost'!$A:$A,'BIFUfE-heavy-or-residual-oil'!$A16,'indusa - High Cost'!$B:$B,$B$28)*10^12+SUMIFS('indusa - High Cost'!W:W,'indusa - High Cost'!$A:$A,"Primary Metals",'indusa - High Cost'!$B:$B,$B$28)*10^12*'Foundries Split'!$C19</f>
        <v>0</v>
      </c>
      <c r="P16" s="16">
        <f>SUMIFS('indusa - High Cost'!X:X,'indusa - High Cost'!$A:$A,'BIFUfE-heavy-or-residual-oil'!$A16,'indusa - High Cost'!$B:$B,$B$28)*10^12+SUMIFS('indusa - High Cost'!X:X,'indusa - High Cost'!$A:$A,"Primary Metals",'indusa - High Cost'!$B:$B,$B$28)*10^12*'Foundries Split'!$C19</f>
        <v>0</v>
      </c>
      <c r="Q16" s="16">
        <f>SUMIFS('indusa - High Cost'!Y:Y,'indusa - High Cost'!$A:$A,'BIFUfE-heavy-or-residual-oil'!$A16,'indusa - High Cost'!$B:$B,$B$28)*10^12+SUMIFS('indusa - High Cost'!Y:Y,'indusa - High Cost'!$A:$A,"Primary Metals",'indusa - High Cost'!$B:$B,$B$28)*10^12*'Foundries Split'!$C19</f>
        <v>0</v>
      </c>
      <c r="R16" s="16">
        <f>SUMIFS('indusa - High Cost'!Z:Z,'indusa - High Cost'!$A:$A,'BIFUfE-heavy-or-residual-oil'!$A16,'indusa - High Cost'!$B:$B,$B$28)*10^12+SUMIFS('indusa - High Cost'!Z:Z,'indusa - High Cost'!$A:$A,"Primary Metals",'indusa - High Cost'!$B:$B,$B$28)*10^12*'Foundries Split'!$C19</f>
        <v>0</v>
      </c>
      <c r="S16" s="16">
        <f>SUMIFS('indusa - High Cost'!AA:AA,'indusa - High Cost'!$A:$A,'BIFUfE-heavy-or-residual-oil'!$A16,'indusa - High Cost'!$B:$B,$B$28)*10^12+SUMIFS('indusa - High Cost'!AA:AA,'indusa - High Cost'!$A:$A,"Primary Metals",'indusa - High Cost'!$B:$B,$B$28)*10^12*'Foundries Split'!$C19</f>
        <v>0</v>
      </c>
      <c r="T16" s="16">
        <f>SUMIFS('indusa - High Cost'!AB:AB,'indusa - High Cost'!$A:$A,'BIFUfE-heavy-or-residual-oil'!$A16,'indusa - High Cost'!$B:$B,$B$28)*10^12+SUMIFS('indusa - High Cost'!AB:AB,'indusa - High Cost'!$A:$A,"Primary Metals",'indusa - High Cost'!$B:$B,$B$28)*10^12*'Foundries Split'!$C19</f>
        <v>0</v>
      </c>
      <c r="U16" s="16">
        <f>SUMIFS('indusa - High Cost'!AC:AC,'indusa - High Cost'!$A:$A,'BIFUfE-heavy-or-residual-oil'!$A16,'indusa - High Cost'!$B:$B,$B$28)*10^12+SUMIFS('indusa - High Cost'!AC:AC,'indusa - High Cost'!$A:$A,"Primary Metals",'indusa - High Cost'!$B:$B,$B$28)*10^12*'Foundries Split'!$C19</f>
        <v>0</v>
      </c>
      <c r="V16" s="16">
        <f>SUMIFS('indusa - High Cost'!AD:AD,'indusa - High Cost'!$A:$A,'BIFUfE-heavy-or-residual-oil'!$A16,'indusa - High Cost'!$B:$B,$B$28)*10^12+SUMIFS('indusa - High Cost'!AD:AD,'indusa - High Cost'!$A:$A,"Primary Metals",'indusa - High Cost'!$B:$B,$B$28)*10^12*'Foundries Split'!$C19</f>
        <v>0</v>
      </c>
      <c r="W16" s="16">
        <f>SUMIFS('indusa - High Cost'!AE:AE,'indusa - High Cost'!$A:$A,'BIFUfE-heavy-or-residual-oil'!$A16,'indusa - High Cost'!$B:$B,$B$28)*10^12+SUMIFS('indusa - High Cost'!AE:AE,'indusa - High Cost'!$A:$A,"Primary Metals",'indusa - High Cost'!$B:$B,$B$28)*10^12*'Foundries Split'!$C19</f>
        <v>0</v>
      </c>
      <c r="X16" s="16">
        <f>SUMIFS('indusa - High Cost'!AF:AF,'indusa - High Cost'!$A:$A,'BIFUfE-heavy-or-residual-oil'!$A16,'indusa - High Cost'!$B:$B,$B$28)*10^12+SUMIFS('indusa - High Cost'!AF:AF,'indusa - High Cost'!$A:$A,"Primary Metals",'indusa - High Cost'!$B:$B,$B$28)*10^12*'Foundries Split'!$C19</f>
        <v>0</v>
      </c>
      <c r="Y16" s="16">
        <f>SUMIFS('indusa - High Cost'!AG:AG,'indusa - High Cost'!$A:$A,'BIFUfE-heavy-or-residual-oil'!$A16,'indusa - High Cost'!$B:$B,$B$28)*10^12+SUMIFS('indusa - High Cost'!AG:AG,'indusa - High Cost'!$A:$A,"Primary Metals",'indusa - High Cost'!$B:$B,$B$28)*10^12*'Foundries Split'!$C19</f>
        <v>0</v>
      </c>
      <c r="Z16" s="16">
        <f>SUMIFS('indusa - High Cost'!AH:AH,'indusa - High Cost'!$A:$A,'BIFUfE-heavy-or-residual-oil'!$A16,'indusa - High Cost'!$B:$B,$B$28)*10^12+SUMIFS('indusa - High Cost'!AH:AH,'indusa - High Cost'!$A:$A,"Primary Metals",'indusa - High Cost'!$B:$B,$B$28)*10^12*'Foundries Split'!$C19</f>
        <v>0</v>
      </c>
      <c r="AA16" s="16">
        <f>SUMIFS('indusa - High Cost'!AI:AI,'indusa - High Cost'!$A:$A,'BIFUfE-heavy-or-residual-oil'!$A16,'indusa - High Cost'!$B:$B,$B$28)*10^12+SUMIFS('indusa - High Cost'!AI:AI,'indusa - High Cost'!$A:$A,"Primary Metals",'indusa - High Cost'!$B:$B,$B$28)*10^12*'Foundries Split'!$C19</f>
        <v>0</v>
      </c>
      <c r="AB16" s="16">
        <f>SUMIFS('indusa - High Cost'!AJ:AJ,'indusa - High Cost'!$A:$A,'BIFUfE-heavy-or-residual-oil'!$A16,'indusa - High Cost'!$B:$B,$B$28)*10^12+SUMIFS('indusa - High Cost'!AJ:AJ,'indusa - High Cost'!$A:$A,"Primary Metals",'indusa - High Cost'!$B:$B,$B$28)*10^12*'Foundries Split'!$C19</f>
        <v>0</v>
      </c>
    </row>
    <row r="17" spans="1:34" x14ac:dyDescent="0.25">
      <c r="A17" t="s">
        <v>106</v>
      </c>
      <c r="B17" s="16">
        <f>SUMIFS('indusa - High Cost'!J:J,'indusa - High Cost'!$A:$A,'BIFUfE-heavy-or-residual-oil'!$A17,'indusa - High Cost'!$B:$B,$B$28)*10^12</f>
        <v>1000000000</v>
      </c>
      <c r="C17" s="16">
        <f>SUMIFS('indusa - High Cost'!K:K,'indusa - High Cost'!$A:$A,'BIFUfE-heavy-or-residual-oil'!$A17,'indusa - High Cost'!$B:$B,$B$28)*10^12</f>
        <v>1000000000</v>
      </c>
      <c r="D17" s="16">
        <f>SUMIFS('indusa - High Cost'!L:L,'indusa - High Cost'!$A:$A,'BIFUfE-heavy-or-residual-oil'!$A17,'indusa - High Cost'!$B:$B,$B$28)*10^12</f>
        <v>1000000000</v>
      </c>
      <c r="E17" s="16">
        <f>SUMIFS('indusa - High Cost'!M:M,'indusa - High Cost'!$A:$A,'BIFUfE-heavy-or-residual-oil'!$A17,'indusa - High Cost'!$B:$B,$B$28)*10^12</f>
        <v>0</v>
      </c>
      <c r="F17" s="16">
        <f>SUMIFS('indusa - High Cost'!N:N,'indusa - High Cost'!$A:$A,'BIFUfE-heavy-or-residual-oil'!$A17,'indusa - High Cost'!$B:$B,$B$28)*10^12</f>
        <v>0</v>
      </c>
      <c r="G17" s="16">
        <f>SUMIFS('indusa - High Cost'!O:O,'indusa - High Cost'!$A:$A,'BIFUfE-heavy-or-residual-oil'!$A17,'indusa - High Cost'!$B:$B,$B$28)*10^12</f>
        <v>0</v>
      </c>
      <c r="H17" s="16">
        <f>SUMIFS('indusa - High Cost'!P:P,'indusa - High Cost'!$A:$A,'BIFUfE-heavy-or-residual-oil'!$A17,'indusa - High Cost'!$B:$B,$B$28)*10^12</f>
        <v>0</v>
      </c>
      <c r="I17" s="16">
        <f>SUMIFS('indusa - High Cost'!Q:Q,'indusa - High Cost'!$A:$A,'BIFUfE-heavy-or-residual-oil'!$A17,'indusa - High Cost'!$B:$B,$B$28)*10^12</f>
        <v>0</v>
      </c>
      <c r="J17" s="16">
        <f>SUMIFS('indusa - High Cost'!R:R,'indusa - High Cost'!$A:$A,'BIFUfE-heavy-or-residual-oil'!$A17,'indusa - High Cost'!$B:$B,$B$28)*10^12</f>
        <v>0</v>
      </c>
      <c r="K17" s="16">
        <f>SUMIFS('indusa - High Cost'!S:S,'indusa - High Cost'!$A:$A,'BIFUfE-heavy-or-residual-oil'!$A17,'indusa - High Cost'!$B:$B,$B$28)*10^12</f>
        <v>0</v>
      </c>
      <c r="L17" s="16">
        <f>SUMIFS('indusa - High Cost'!T:T,'indusa - High Cost'!$A:$A,'BIFUfE-heavy-or-residual-oil'!$A17,'indusa - High Cost'!$B:$B,$B$28)*10^12</f>
        <v>0</v>
      </c>
      <c r="M17" s="16">
        <f>SUMIFS('indusa - High Cost'!U:U,'indusa - High Cost'!$A:$A,'BIFUfE-heavy-or-residual-oil'!$A17,'indusa - High Cost'!$B:$B,$B$28)*10^12</f>
        <v>0</v>
      </c>
      <c r="N17" s="16">
        <f>SUMIFS('indusa - High Cost'!V:V,'indusa - High Cost'!$A:$A,'BIFUfE-heavy-or-residual-oil'!$A17,'indusa - High Cost'!$B:$B,$B$28)*10^12</f>
        <v>0</v>
      </c>
      <c r="O17" s="16">
        <f>SUMIFS('indusa - High Cost'!W:W,'indusa - High Cost'!$A:$A,'BIFUfE-heavy-or-residual-oil'!$A17,'indusa - High Cost'!$B:$B,$B$28)*10^12</f>
        <v>0</v>
      </c>
      <c r="P17" s="16">
        <f>SUMIFS('indusa - High Cost'!X:X,'indusa - High Cost'!$A:$A,'BIFUfE-heavy-or-residual-oil'!$A17,'indusa - High Cost'!$B:$B,$B$28)*10^12</f>
        <v>0</v>
      </c>
      <c r="Q17" s="16">
        <f>SUMIFS('indusa - High Cost'!Y:Y,'indusa - High Cost'!$A:$A,'BIFUfE-heavy-or-residual-oil'!$A17,'indusa - High Cost'!$B:$B,$B$28)*10^12</f>
        <v>0</v>
      </c>
      <c r="R17" s="16">
        <f>SUMIFS('indusa - High Cost'!Z:Z,'indusa - High Cost'!$A:$A,'BIFUfE-heavy-or-residual-oil'!$A17,'indusa - High Cost'!$B:$B,$B$28)*10^12</f>
        <v>0</v>
      </c>
      <c r="S17" s="16">
        <f>SUMIFS('indusa - High Cost'!AA:AA,'indusa - High Cost'!$A:$A,'BIFUfE-heavy-or-residual-oil'!$A17,'indusa - High Cost'!$B:$B,$B$28)*10^12</f>
        <v>0</v>
      </c>
      <c r="T17" s="16">
        <f>SUMIFS('indusa - High Cost'!AB:AB,'indusa - High Cost'!$A:$A,'BIFUfE-heavy-or-residual-oil'!$A17,'indusa - High Cost'!$B:$B,$B$28)*10^12</f>
        <v>0</v>
      </c>
      <c r="U17" s="16">
        <f>SUMIFS('indusa - High Cost'!AC:AC,'indusa - High Cost'!$A:$A,'BIFUfE-heavy-or-residual-oil'!$A17,'indusa - High Cost'!$B:$B,$B$28)*10^12</f>
        <v>0</v>
      </c>
      <c r="V17" s="16">
        <f>SUMIFS('indusa - High Cost'!AD:AD,'indusa - High Cost'!$A:$A,'BIFUfE-heavy-or-residual-oil'!$A17,'indusa - High Cost'!$B:$B,$B$28)*10^12</f>
        <v>0</v>
      </c>
      <c r="W17" s="16">
        <f>SUMIFS('indusa - High Cost'!AE:AE,'indusa - High Cost'!$A:$A,'BIFUfE-heavy-or-residual-oil'!$A17,'indusa - High Cost'!$B:$B,$B$28)*10^12</f>
        <v>0</v>
      </c>
      <c r="X17" s="16">
        <f>SUMIFS('indusa - High Cost'!AF:AF,'indusa - High Cost'!$A:$A,'BIFUfE-heavy-or-residual-oil'!$A17,'indusa - High Cost'!$B:$B,$B$28)*10^12</f>
        <v>0</v>
      </c>
      <c r="Y17" s="16">
        <f>SUMIFS('indusa - High Cost'!AG:AG,'indusa - High Cost'!$A:$A,'BIFUfE-heavy-or-residual-oil'!$A17,'indusa - High Cost'!$B:$B,$B$28)*10^12</f>
        <v>0</v>
      </c>
      <c r="Z17" s="16">
        <f>SUMIFS('indusa - High Cost'!AH:AH,'indusa - High Cost'!$A:$A,'BIFUfE-heavy-or-residual-oil'!$A17,'indusa - High Cost'!$B:$B,$B$28)*10^12</f>
        <v>0</v>
      </c>
      <c r="AA17" s="16">
        <f>SUMIFS('indusa - High Cost'!AI:AI,'indusa - High Cost'!$A:$A,'BIFUfE-heavy-or-residual-oil'!$A17,'indusa - High Cost'!$B:$B,$B$28)*10^12</f>
        <v>0</v>
      </c>
      <c r="AB17" s="16">
        <f>SUMIFS('indusa - High Cost'!AJ:AJ,'indusa - High Cost'!$A:$A,'BIFUfE-heavy-or-residual-oil'!$A17,'indusa - High Cost'!$B:$B,$B$28)*10^12</f>
        <v>0</v>
      </c>
    </row>
    <row r="18" spans="1:34" x14ac:dyDescent="0.25">
      <c r="A18" t="s">
        <v>107</v>
      </c>
      <c r="B18" s="16">
        <f>SUMIFS('indusa - High Cost'!J:J,'indusa - High Cost'!$A:$A,'BIFUfE-heavy-or-residual-oil'!$A18,'indusa - High Cost'!$B:$B,$B$28)*10^12</f>
        <v>0</v>
      </c>
      <c r="C18" s="16">
        <f>SUMIFS('indusa - High Cost'!K:K,'indusa - High Cost'!$A:$A,'BIFUfE-heavy-or-residual-oil'!$A18,'indusa - High Cost'!$B:$B,$B$28)*10^12</f>
        <v>0</v>
      </c>
      <c r="D18" s="16">
        <f>SUMIFS('indusa - High Cost'!L:L,'indusa - High Cost'!$A:$A,'BIFUfE-heavy-or-residual-oil'!$A18,'indusa - High Cost'!$B:$B,$B$28)*10^12</f>
        <v>0</v>
      </c>
      <c r="E18" s="16">
        <f>SUMIFS('indusa - High Cost'!M:M,'indusa - High Cost'!$A:$A,'BIFUfE-heavy-or-residual-oil'!$A18,'indusa - High Cost'!$B:$B,$B$28)*10^12</f>
        <v>0</v>
      </c>
      <c r="F18" s="16">
        <f>SUMIFS('indusa - High Cost'!N:N,'indusa - High Cost'!$A:$A,'BIFUfE-heavy-or-residual-oil'!$A18,'indusa - High Cost'!$B:$B,$B$28)*10^12</f>
        <v>0</v>
      </c>
      <c r="G18" s="16">
        <f>SUMIFS('indusa - High Cost'!O:O,'indusa - High Cost'!$A:$A,'BIFUfE-heavy-or-residual-oil'!$A18,'indusa - High Cost'!$B:$B,$B$28)*10^12</f>
        <v>0</v>
      </c>
      <c r="H18" s="16">
        <f>SUMIFS('indusa - High Cost'!P:P,'indusa - High Cost'!$A:$A,'BIFUfE-heavy-or-residual-oil'!$A18,'indusa - High Cost'!$B:$B,$B$28)*10^12</f>
        <v>0</v>
      </c>
      <c r="I18" s="16">
        <f>SUMIFS('indusa - High Cost'!Q:Q,'indusa - High Cost'!$A:$A,'BIFUfE-heavy-or-residual-oil'!$A18,'indusa - High Cost'!$B:$B,$B$28)*10^12</f>
        <v>0</v>
      </c>
      <c r="J18" s="16">
        <f>SUMIFS('indusa - High Cost'!R:R,'indusa - High Cost'!$A:$A,'BIFUfE-heavy-or-residual-oil'!$A18,'indusa - High Cost'!$B:$B,$B$28)*10^12</f>
        <v>0</v>
      </c>
      <c r="K18" s="16">
        <f>SUMIFS('indusa - High Cost'!S:S,'indusa - High Cost'!$A:$A,'BIFUfE-heavy-or-residual-oil'!$A18,'indusa - High Cost'!$B:$B,$B$28)*10^12</f>
        <v>0</v>
      </c>
      <c r="L18" s="16">
        <f>SUMIFS('indusa - High Cost'!T:T,'indusa - High Cost'!$A:$A,'BIFUfE-heavy-or-residual-oil'!$A18,'indusa - High Cost'!$B:$B,$B$28)*10^12</f>
        <v>0</v>
      </c>
      <c r="M18" s="16">
        <f>SUMIFS('indusa - High Cost'!U:U,'indusa - High Cost'!$A:$A,'BIFUfE-heavy-or-residual-oil'!$A18,'indusa - High Cost'!$B:$B,$B$28)*10^12</f>
        <v>0</v>
      </c>
      <c r="N18" s="16">
        <f>SUMIFS('indusa - High Cost'!V:V,'indusa - High Cost'!$A:$A,'BIFUfE-heavy-or-residual-oil'!$A18,'indusa - High Cost'!$B:$B,$B$28)*10^12</f>
        <v>0</v>
      </c>
      <c r="O18" s="16">
        <f>SUMIFS('indusa - High Cost'!W:W,'indusa - High Cost'!$A:$A,'BIFUfE-heavy-or-residual-oil'!$A18,'indusa - High Cost'!$B:$B,$B$28)*10^12</f>
        <v>0</v>
      </c>
      <c r="P18" s="16">
        <f>SUMIFS('indusa - High Cost'!X:X,'indusa - High Cost'!$A:$A,'BIFUfE-heavy-or-residual-oil'!$A18,'indusa - High Cost'!$B:$B,$B$28)*10^12</f>
        <v>0</v>
      </c>
      <c r="Q18" s="16">
        <f>SUMIFS('indusa - High Cost'!Y:Y,'indusa - High Cost'!$A:$A,'BIFUfE-heavy-or-residual-oil'!$A18,'indusa - High Cost'!$B:$B,$B$28)*10^12</f>
        <v>0</v>
      </c>
      <c r="R18" s="16">
        <f>SUMIFS('indusa - High Cost'!Z:Z,'indusa - High Cost'!$A:$A,'BIFUfE-heavy-or-residual-oil'!$A18,'indusa - High Cost'!$B:$B,$B$28)*10^12</f>
        <v>0</v>
      </c>
      <c r="S18" s="16">
        <f>SUMIFS('indusa - High Cost'!AA:AA,'indusa - High Cost'!$A:$A,'BIFUfE-heavy-or-residual-oil'!$A18,'indusa - High Cost'!$B:$B,$B$28)*10^12</f>
        <v>0</v>
      </c>
      <c r="T18" s="16">
        <f>SUMIFS('indusa - High Cost'!AB:AB,'indusa - High Cost'!$A:$A,'BIFUfE-heavy-or-residual-oil'!$A18,'indusa - High Cost'!$B:$B,$B$28)*10^12</f>
        <v>0</v>
      </c>
      <c r="U18" s="16">
        <f>SUMIFS('indusa - High Cost'!AC:AC,'indusa - High Cost'!$A:$A,'BIFUfE-heavy-or-residual-oil'!$A18,'indusa - High Cost'!$B:$B,$B$28)*10^12</f>
        <v>0</v>
      </c>
      <c r="V18" s="16">
        <f>SUMIFS('indusa - High Cost'!AD:AD,'indusa - High Cost'!$A:$A,'BIFUfE-heavy-or-residual-oil'!$A18,'indusa - High Cost'!$B:$B,$B$28)*10^12</f>
        <v>0</v>
      </c>
      <c r="W18" s="16">
        <f>SUMIFS('indusa - High Cost'!AE:AE,'indusa - High Cost'!$A:$A,'BIFUfE-heavy-or-residual-oil'!$A18,'indusa - High Cost'!$B:$B,$B$28)*10^12</f>
        <v>0</v>
      </c>
      <c r="X18" s="16">
        <f>SUMIFS('indusa - High Cost'!AF:AF,'indusa - High Cost'!$A:$A,'BIFUfE-heavy-or-residual-oil'!$A18,'indusa - High Cost'!$B:$B,$B$28)*10^12</f>
        <v>0</v>
      </c>
      <c r="Y18" s="16">
        <f>SUMIFS('indusa - High Cost'!AG:AG,'indusa - High Cost'!$A:$A,'BIFUfE-heavy-or-residual-oil'!$A18,'indusa - High Cost'!$B:$B,$B$28)*10^12</f>
        <v>0</v>
      </c>
      <c r="Z18" s="16">
        <f>SUMIFS('indusa - High Cost'!AH:AH,'indusa - High Cost'!$A:$A,'BIFUfE-heavy-or-residual-oil'!$A18,'indusa - High Cost'!$B:$B,$B$28)*10^12</f>
        <v>0</v>
      </c>
      <c r="AA18" s="16">
        <f>SUMIFS('indusa - High Cost'!AI:AI,'indusa - High Cost'!$A:$A,'BIFUfE-heavy-or-residual-oil'!$A18,'indusa - High Cost'!$B:$B,$B$28)*10^12</f>
        <v>0</v>
      </c>
      <c r="AB18" s="16">
        <f>SUMIFS('indusa - High Cost'!AJ:AJ,'indusa - High Cost'!$A:$A,'BIFUfE-heavy-or-residual-oil'!$A18,'indusa - High Cost'!$B:$B,$B$28)*10^12</f>
        <v>0</v>
      </c>
      <c r="AC18" s="18"/>
    </row>
    <row r="19" spans="1:34" x14ac:dyDescent="0.25">
      <c r="A19" t="s">
        <v>108</v>
      </c>
      <c r="B19" s="16">
        <f>SUMIFS('indusa - High Cost'!J:J,'indusa - High Cost'!$A:$A,'BIFUfE-heavy-or-residual-oil'!$A19,'indusa - High Cost'!$B:$B,$B$28)*10^12</f>
        <v>0</v>
      </c>
      <c r="C19" s="16">
        <f>SUMIFS('indusa - High Cost'!K:K,'indusa - High Cost'!$A:$A,'BIFUfE-heavy-or-residual-oil'!$A19,'indusa - High Cost'!$B:$B,$B$28)*10^12</f>
        <v>0</v>
      </c>
      <c r="D19" s="16">
        <f>SUMIFS('indusa - High Cost'!L:L,'indusa - High Cost'!$A:$A,'BIFUfE-heavy-or-residual-oil'!$A19,'indusa - High Cost'!$B:$B,$B$28)*10^12</f>
        <v>0</v>
      </c>
      <c r="E19" s="16">
        <f>SUMIFS('indusa - High Cost'!M:M,'indusa - High Cost'!$A:$A,'BIFUfE-heavy-or-residual-oil'!$A19,'indusa - High Cost'!$B:$B,$B$28)*10^12</f>
        <v>0</v>
      </c>
      <c r="F19" s="16">
        <f>SUMIFS('indusa - High Cost'!N:N,'indusa - High Cost'!$A:$A,'BIFUfE-heavy-or-residual-oil'!$A19,'indusa - High Cost'!$B:$B,$B$28)*10^12</f>
        <v>0</v>
      </c>
      <c r="G19" s="16">
        <f>SUMIFS('indusa - High Cost'!O:O,'indusa - High Cost'!$A:$A,'BIFUfE-heavy-or-residual-oil'!$A19,'indusa - High Cost'!$B:$B,$B$28)*10^12</f>
        <v>0</v>
      </c>
      <c r="H19" s="16">
        <f>SUMIFS('indusa - High Cost'!P:P,'indusa - High Cost'!$A:$A,'BIFUfE-heavy-or-residual-oil'!$A19,'indusa - High Cost'!$B:$B,$B$28)*10^12</f>
        <v>0</v>
      </c>
      <c r="I19" s="16">
        <f>SUMIFS('indusa - High Cost'!Q:Q,'indusa - High Cost'!$A:$A,'BIFUfE-heavy-or-residual-oil'!$A19,'indusa - High Cost'!$B:$B,$B$28)*10^12</f>
        <v>0</v>
      </c>
      <c r="J19" s="16">
        <f>SUMIFS('indusa - High Cost'!R:R,'indusa - High Cost'!$A:$A,'BIFUfE-heavy-or-residual-oil'!$A19,'indusa - High Cost'!$B:$B,$B$28)*10^12</f>
        <v>0</v>
      </c>
      <c r="K19" s="16">
        <f>SUMIFS('indusa - High Cost'!S:S,'indusa - High Cost'!$A:$A,'BIFUfE-heavy-or-residual-oil'!$A19,'indusa - High Cost'!$B:$B,$B$28)*10^12</f>
        <v>0</v>
      </c>
      <c r="L19" s="16">
        <f>SUMIFS('indusa - High Cost'!T:T,'indusa - High Cost'!$A:$A,'BIFUfE-heavy-or-residual-oil'!$A19,'indusa - High Cost'!$B:$B,$B$28)*10^12</f>
        <v>0</v>
      </c>
      <c r="M19" s="16">
        <f>SUMIFS('indusa - High Cost'!U:U,'indusa - High Cost'!$A:$A,'BIFUfE-heavy-or-residual-oil'!$A19,'indusa - High Cost'!$B:$B,$B$28)*10^12</f>
        <v>0</v>
      </c>
      <c r="N19" s="16">
        <f>SUMIFS('indusa - High Cost'!V:V,'indusa - High Cost'!$A:$A,'BIFUfE-heavy-or-residual-oil'!$A19,'indusa - High Cost'!$B:$B,$B$28)*10^12</f>
        <v>0</v>
      </c>
      <c r="O19" s="16">
        <f>SUMIFS('indusa - High Cost'!W:W,'indusa - High Cost'!$A:$A,'BIFUfE-heavy-or-residual-oil'!$A19,'indusa - High Cost'!$B:$B,$B$28)*10^12</f>
        <v>0</v>
      </c>
      <c r="P19" s="16">
        <f>SUMIFS('indusa - High Cost'!X:X,'indusa - High Cost'!$A:$A,'BIFUfE-heavy-or-residual-oil'!$A19,'indusa - High Cost'!$B:$B,$B$28)*10^12</f>
        <v>0</v>
      </c>
      <c r="Q19" s="16">
        <f>SUMIFS('indusa - High Cost'!Y:Y,'indusa - High Cost'!$A:$A,'BIFUfE-heavy-or-residual-oil'!$A19,'indusa - High Cost'!$B:$B,$B$28)*10^12</f>
        <v>0</v>
      </c>
      <c r="R19" s="16">
        <f>SUMIFS('indusa - High Cost'!Z:Z,'indusa - High Cost'!$A:$A,'BIFUfE-heavy-or-residual-oil'!$A19,'indusa - High Cost'!$B:$B,$B$28)*10^12</f>
        <v>0</v>
      </c>
      <c r="S19" s="16">
        <f>SUMIFS('indusa - High Cost'!AA:AA,'indusa - High Cost'!$A:$A,'BIFUfE-heavy-or-residual-oil'!$A19,'indusa - High Cost'!$B:$B,$B$28)*10^12</f>
        <v>0</v>
      </c>
      <c r="T19" s="16">
        <f>SUMIFS('indusa - High Cost'!AB:AB,'indusa - High Cost'!$A:$A,'BIFUfE-heavy-or-residual-oil'!$A19,'indusa - High Cost'!$B:$B,$B$28)*10^12</f>
        <v>0</v>
      </c>
      <c r="U19" s="16">
        <f>SUMIFS('indusa - High Cost'!AC:AC,'indusa - High Cost'!$A:$A,'BIFUfE-heavy-or-residual-oil'!$A19,'indusa - High Cost'!$B:$B,$B$28)*10^12</f>
        <v>0</v>
      </c>
      <c r="V19" s="16">
        <f>SUMIFS('indusa - High Cost'!AD:AD,'indusa - High Cost'!$A:$A,'BIFUfE-heavy-or-residual-oil'!$A19,'indusa - High Cost'!$B:$B,$B$28)*10^12</f>
        <v>0</v>
      </c>
      <c r="W19" s="16">
        <f>SUMIFS('indusa - High Cost'!AE:AE,'indusa - High Cost'!$A:$A,'BIFUfE-heavy-or-residual-oil'!$A19,'indusa - High Cost'!$B:$B,$B$28)*10^12</f>
        <v>0</v>
      </c>
      <c r="X19" s="16">
        <f>SUMIFS('indusa - High Cost'!AF:AF,'indusa - High Cost'!$A:$A,'BIFUfE-heavy-or-residual-oil'!$A19,'indusa - High Cost'!$B:$B,$B$28)*10^12</f>
        <v>0</v>
      </c>
      <c r="Y19" s="16">
        <f>SUMIFS('indusa - High Cost'!AG:AG,'indusa - High Cost'!$A:$A,'BIFUfE-heavy-or-residual-oil'!$A19,'indusa - High Cost'!$B:$B,$B$28)*10^12</f>
        <v>0</v>
      </c>
      <c r="Z19" s="16">
        <f>SUMIFS('indusa - High Cost'!AH:AH,'indusa - High Cost'!$A:$A,'BIFUfE-heavy-or-residual-oil'!$A19,'indusa - High Cost'!$B:$B,$B$28)*10^12</f>
        <v>0</v>
      </c>
      <c r="AA19" s="16">
        <f>SUMIFS('indusa - High Cost'!AI:AI,'indusa - High Cost'!$A:$A,'BIFUfE-heavy-or-residual-oil'!$A19,'indusa - High Cost'!$B:$B,$B$28)*10^12</f>
        <v>0</v>
      </c>
      <c r="AB19" s="16">
        <f>SUMIFS('indusa - High Cost'!AJ:AJ,'indusa - High Cost'!$A:$A,'BIFUfE-heavy-or-residual-oil'!$A19,'indusa - High Cost'!$B:$B,$B$28)*10^12</f>
        <v>0</v>
      </c>
    </row>
    <row r="20" spans="1:34" x14ac:dyDescent="0.25">
      <c r="A20" t="s">
        <v>109</v>
      </c>
      <c r="B20" s="16">
        <f>SUMIFS('indusa - High Cost'!J:J,'indusa - High Cost'!$A:$A,'BIFUfE-heavy-or-residual-oil'!$A20,'indusa - High Cost'!$B:$B,$B$28)*10^12</f>
        <v>0</v>
      </c>
      <c r="C20" s="16">
        <f>SUMIFS('indusa - High Cost'!K:K,'indusa - High Cost'!$A:$A,'BIFUfE-heavy-or-residual-oil'!$A20,'indusa - High Cost'!$B:$B,$B$28)*10^12</f>
        <v>0</v>
      </c>
      <c r="D20" s="16">
        <f>SUMIFS('indusa - High Cost'!L:L,'indusa - High Cost'!$A:$A,'BIFUfE-heavy-or-residual-oil'!$A20,'indusa - High Cost'!$B:$B,$B$28)*10^12</f>
        <v>0</v>
      </c>
      <c r="E20" s="16">
        <f>SUMIFS('indusa - High Cost'!M:M,'indusa - High Cost'!$A:$A,'BIFUfE-heavy-or-residual-oil'!$A20,'indusa - High Cost'!$B:$B,$B$28)*10^12</f>
        <v>0</v>
      </c>
      <c r="F20" s="16">
        <f>SUMIFS('indusa - High Cost'!N:N,'indusa - High Cost'!$A:$A,'BIFUfE-heavy-or-residual-oil'!$A20,'indusa - High Cost'!$B:$B,$B$28)*10^12</f>
        <v>0</v>
      </c>
      <c r="G20" s="16">
        <f>SUMIFS('indusa - High Cost'!O:O,'indusa - High Cost'!$A:$A,'BIFUfE-heavy-or-residual-oil'!$A20,'indusa - High Cost'!$B:$B,$B$28)*10^12</f>
        <v>0</v>
      </c>
      <c r="H20" s="16">
        <f>SUMIFS('indusa - High Cost'!P:P,'indusa - High Cost'!$A:$A,'BIFUfE-heavy-or-residual-oil'!$A20,'indusa - High Cost'!$B:$B,$B$28)*10^12</f>
        <v>0</v>
      </c>
      <c r="I20" s="16">
        <f>SUMIFS('indusa - High Cost'!Q:Q,'indusa - High Cost'!$A:$A,'BIFUfE-heavy-or-residual-oil'!$A20,'indusa - High Cost'!$B:$B,$B$28)*10^12</f>
        <v>0</v>
      </c>
      <c r="J20" s="16">
        <f>SUMIFS('indusa - High Cost'!R:R,'indusa - High Cost'!$A:$A,'BIFUfE-heavy-or-residual-oil'!$A20,'indusa - High Cost'!$B:$B,$B$28)*10^12</f>
        <v>0</v>
      </c>
      <c r="K20" s="16">
        <f>SUMIFS('indusa - High Cost'!S:S,'indusa - High Cost'!$A:$A,'BIFUfE-heavy-or-residual-oil'!$A20,'indusa - High Cost'!$B:$B,$B$28)*10^12</f>
        <v>0</v>
      </c>
      <c r="L20" s="16">
        <f>SUMIFS('indusa - High Cost'!T:T,'indusa - High Cost'!$A:$A,'BIFUfE-heavy-or-residual-oil'!$A20,'indusa - High Cost'!$B:$B,$B$28)*10^12</f>
        <v>0</v>
      </c>
      <c r="M20" s="16">
        <f>SUMIFS('indusa - High Cost'!U:U,'indusa - High Cost'!$A:$A,'BIFUfE-heavy-or-residual-oil'!$A20,'indusa - High Cost'!$B:$B,$B$28)*10^12</f>
        <v>0</v>
      </c>
      <c r="N20" s="16">
        <f>SUMIFS('indusa - High Cost'!V:V,'indusa - High Cost'!$A:$A,'BIFUfE-heavy-or-residual-oil'!$A20,'indusa - High Cost'!$B:$B,$B$28)*10^12</f>
        <v>0</v>
      </c>
      <c r="O20" s="16">
        <f>SUMIFS('indusa - High Cost'!W:W,'indusa - High Cost'!$A:$A,'BIFUfE-heavy-or-residual-oil'!$A20,'indusa - High Cost'!$B:$B,$B$28)*10^12</f>
        <v>0</v>
      </c>
      <c r="P20" s="16">
        <f>SUMIFS('indusa - High Cost'!X:X,'indusa - High Cost'!$A:$A,'BIFUfE-heavy-or-residual-oil'!$A20,'indusa - High Cost'!$B:$B,$B$28)*10^12</f>
        <v>0</v>
      </c>
      <c r="Q20" s="16">
        <f>SUMIFS('indusa - High Cost'!Y:Y,'indusa - High Cost'!$A:$A,'BIFUfE-heavy-or-residual-oil'!$A20,'indusa - High Cost'!$B:$B,$B$28)*10^12</f>
        <v>0</v>
      </c>
      <c r="R20" s="16">
        <f>SUMIFS('indusa - High Cost'!Z:Z,'indusa - High Cost'!$A:$A,'BIFUfE-heavy-or-residual-oil'!$A20,'indusa - High Cost'!$B:$B,$B$28)*10^12</f>
        <v>0</v>
      </c>
      <c r="S20" s="16">
        <f>SUMIFS('indusa - High Cost'!AA:AA,'indusa - High Cost'!$A:$A,'BIFUfE-heavy-or-residual-oil'!$A20,'indusa - High Cost'!$B:$B,$B$28)*10^12</f>
        <v>0</v>
      </c>
      <c r="T20" s="16">
        <f>SUMIFS('indusa - High Cost'!AB:AB,'indusa - High Cost'!$A:$A,'BIFUfE-heavy-or-residual-oil'!$A20,'indusa - High Cost'!$B:$B,$B$28)*10^12</f>
        <v>0</v>
      </c>
      <c r="U20" s="16">
        <f>SUMIFS('indusa - High Cost'!AC:AC,'indusa - High Cost'!$A:$A,'BIFUfE-heavy-or-residual-oil'!$A20,'indusa - High Cost'!$B:$B,$B$28)*10^12</f>
        <v>0</v>
      </c>
      <c r="V20" s="16">
        <f>SUMIFS('indusa - High Cost'!AD:AD,'indusa - High Cost'!$A:$A,'BIFUfE-heavy-or-residual-oil'!$A20,'indusa - High Cost'!$B:$B,$B$28)*10^12</f>
        <v>0</v>
      </c>
      <c r="W20" s="16">
        <f>SUMIFS('indusa - High Cost'!AE:AE,'indusa - High Cost'!$A:$A,'BIFUfE-heavy-or-residual-oil'!$A20,'indusa - High Cost'!$B:$B,$B$28)*10^12</f>
        <v>0</v>
      </c>
      <c r="X20" s="16">
        <f>SUMIFS('indusa - High Cost'!AF:AF,'indusa - High Cost'!$A:$A,'BIFUfE-heavy-or-residual-oil'!$A20,'indusa - High Cost'!$B:$B,$B$28)*10^12</f>
        <v>0</v>
      </c>
      <c r="Y20" s="16">
        <f>SUMIFS('indusa - High Cost'!AG:AG,'indusa - High Cost'!$A:$A,'BIFUfE-heavy-or-residual-oil'!$A20,'indusa - High Cost'!$B:$B,$B$28)*10^12</f>
        <v>0</v>
      </c>
      <c r="Z20" s="16">
        <f>SUMIFS('indusa - High Cost'!AH:AH,'indusa - High Cost'!$A:$A,'BIFUfE-heavy-or-residual-oil'!$A20,'indusa - High Cost'!$B:$B,$B$28)*10^12</f>
        <v>0</v>
      </c>
      <c r="AA20" s="16">
        <f>SUMIFS('indusa - High Cost'!AI:AI,'indusa - High Cost'!$A:$A,'BIFUfE-heavy-or-residual-oil'!$A20,'indusa - High Cost'!$B:$B,$B$28)*10^12</f>
        <v>0</v>
      </c>
      <c r="AB20" s="16">
        <f>SUMIFS('indusa - High Cost'!AJ:AJ,'indusa - High Cost'!$A:$A,'BIFUfE-heavy-or-residual-oil'!$A20,'indusa - High Cost'!$B:$B,$B$28)*10^12</f>
        <v>0</v>
      </c>
      <c r="AC20" s="16"/>
    </row>
    <row r="21" spans="1:34" x14ac:dyDescent="0.25">
      <c r="A21" t="s">
        <v>110</v>
      </c>
      <c r="B21" s="16">
        <f>SUMIFS('indusa - High Cost'!J:J,'indusa - High Cost'!$A:$A,'BIFUfE-heavy-or-residual-oil'!$A21,'indusa - High Cost'!$B:$B,$B$28)*10^12*'Vehicles Split'!$C$6</f>
        <v>10371630620.49049</v>
      </c>
      <c r="C21" s="16">
        <f>SUMIFS('indusa - High Cost'!K:K,'indusa - High Cost'!$A:$A,'BIFUfE-heavy-or-residual-oil'!$A21,'indusa - High Cost'!$B:$B,$B$28)*10^12*'Vehicles Split'!$C$6</f>
        <v>10371630620.49049</v>
      </c>
      <c r="D21" s="16">
        <f>SUMIFS('indusa - High Cost'!L:L,'indusa - High Cost'!$A:$A,'BIFUfE-heavy-or-residual-oil'!$A21,'indusa - High Cost'!$B:$B,$B$28)*10^12*'Vehicles Split'!$C$6</f>
        <v>9723403706.7098351</v>
      </c>
      <c r="E21" s="16">
        <f>SUMIFS('indusa - High Cost'!M:M,'indusa - High Cost'!$A:$A,'BIFUfE-heavy-or-residual-oil'!$A21,'indusa - High Cost'!$B:$B,$B$28)*10^12*'Vehicles Split'!$C$6</f>
        <v>7778722965.3678684</v>
      </c>
      <c r="F21" s="16">
        <f>SUMIFS('indusa - High Cost'!N:N,'indusa - High Cost'!$A:$A,'BIFUfE-heavy-or-residual-oil'!$A21,'indusa - High Cost'!$B:$B,$B$28)*10^12*'Vehicles Split'!$C$6</f>
        <v>6482269137.8065567</v>
      </c>
      <c r="G21" s="16">
        <f>SUMIFS('indusa - High Cost'!O:O,'indusa - High Cost'!$A:$A,'BIFUfE-heavy-or-residual-oil'!$A21,'indusa - High Cost'!$B:$B,$B$28)*10^12*'Vehicles Split'!$C$6</f>
        <v>5834042224.0259008</v>
      </c>
      <c r="H21" s="16">
        <f>SUMIFS('indusa - High Cost'!P:P,'indusa - High Cost'!$A:$A,'BIFUfE-heavy-or-residual-oil'!$A21,'indusa - High Cost'!$B:$B,$B$28)*10^12*'Vehicles Split'!$C$6</f>
        <v>5834042224.0259008</v>
      </c>
      <c r="I21" s="16">
        <f>SUMIFS('indusa - High Cost'!Q:Q,'indusa - High Cost'!$A:$A,'BIFUfE-heavy-or-residual-oil'!$A21,'indusa - High Cost'!$B:$B,$B$28)*10^12*'Vehicles Split'!$C$6</f>
        <v>5834042224.0259008</v>
      </c>
      <c r="J21" s="16">
        <f>SUMIFS('indusa - High Cost'!R:R,'indusa - High Cost'!$A:$A,'BIFUfE-heavy-or-residual-oil'!$A21,'indusa - High Cost'!$B:$B,$B$28)*10^12*'Vehicles Split'!$C$6</f>
        <v>5834042224.0259008</v>
      </c>
      <c r="K21" s="16">
        <f>SUMIFS('indusa - High Cost'!S:S,'indusa - High Cost'!$A:$A,'BIFUfE-heavy-or-residual-oil'!$A21,'indusa - High Cost'!$B:$B,$B$28)*10^12*'Vehicles Split'!$C$6</f>
        <v>5834042224.0259008</v>
      </c>
      <c r="L21" s="16">
        <f>SUMIFS('indusa - High Cost'!T:T,'indusa - High Cost'!$A:$A,'BIFUfE-heavy-or-residual-oil'!$A21,'indusa - High Cost'!$B:$B,$B$28)*10^12*'Vehicles Split'!$C$6</f>
        <v>6482269137.8065567</v>
      </c>
      <c r="M21" s="16">
        <f>SUMIFS('indusa - High Cost'!U:U,'indusa - High Cost'!$A:$A,'BIFUfE-heavy-or-residual-oil'!$A21,'indusa - High Cost'!$B:$B,$B$28)*10^12*'Vehicles Split'!$C$6</f>
        <v>5834042224.0259008</v>
      </c>
      <c r="N21" s="16">
        <f>SUMIFS('indusa - High Cost'!V:V,'indusa - High Cost'!$A:$A,'BIFUfE-heavy-or-residual-oil'!$A21,'indusa - High Cost'!$B:$B,$B$28)*10^12*'Vehicles Split'!$C$6</f>
        <v>5834042224.0259008</v>
      </c>
      <c r="O21" s="16">
        <f>SUMIFS('indusa - High Cost'!W:W,'indusa - High Cost'!$A:$A,'BIFUfE-heavy-or-residual-oil'!$A21,'indusa - High Cost'!$B:$B,$B$28)*10^12*'Vehicles Split'!$C$6</f>
        <v>5834042224.0259008</v>
      </c>
      <c r="P21" s="16">
        <f>SUMIFS('indusa - High Cost'!X:X,'indusa - High Cost'!$A:$A,'BIFUfE-heavy-or-residual-oil'!$A21,'indusa - High Cost'!$B:$B,$B$28)*10^12*'Vehicles Split'!$C$6</f>
        <v>5834042224.0259008</v>
      </c>
      <c r="Q21" s="16">
        <f>SUMIFS('indusa - High Cost'!Y:Y,'indusa - High Cost'!$A:$A,'BIFUfE-heavy-or-residual-oil'!$A21,'indusa - High Cost'!$B:$B,$B$28)*10^12*'Vehicles Split'!$C$6</f>
        <v>5834042224.0259008</v>
      </c>
      <c r="R21" s="16">
        <f>SUMIFS('indusa - High Cost'!Z:Z,'indusa - High Cost'!$A:$A,'BIFUfE-heavy-or-residual-oil'!$A21,'indusa - High Cost'!$B:$B,$B$28)*10^12*'Vehicles Split'!$C$6</f>
        <v>5834042224.0259008</v>
      </c>
      <c r="S21" s="16">
        <f>SUMIFS('indusa - High Cost'!AA:AA,'indusa - High Cost'!$A:$A,'BIFUfE-heavy-or-residual-oil'!$A21,'indusa - High Cost'!$B:$B,$B$28)*10^12*'Vehicles Split'!$C$6</f>
        <v>5834042224.0259008</v>
      </c>
      <c r="T21" s="16">
        <f>SUMIFS('indusa - High Cost'!AB:AB,'indusa - High Cost'!$A:$A,'BIFUfE-heavy-or-residual-oil'!$A21,'indusa - High Cost'!$B:$B,$B$28)*10^12*'Vehicles Split'!$C$6</f>
        <v>5834042224.0259008</v>
      </c>
      <c r="U21" s="16">
        <f>SUMIFS('indusa - High Cost'!AC:AC,'indusa - High Cost'!$A:$A,'BIFUfE-heavy-or-residual-oil'!$A21,'indusa - High Cost'!$B:$B,$B$28)*10^12*'Vehicles Split'!$C$6</f>
        <v>5834042224.0259008</v>
      </c>
      <c r="V21" s="16">
        <f>SUMIFS('indusa - High Cost'!AD:AD,'indusa - High Cost'!$A:$A,'BIFUfE-heavy-or-residual-oil'!$A21,'indusa - High Cost'!$B:$B,$B$28)*10^12*'Vehicles Split'!$C$6</f>
        <v>5834042224.0259008</v>
      </c>
      <c r="W21" s="16">
        <f>SUMIFS('indusa - High Cost'!AE:AE,'indusa - High Cost'!$A:$A,'BIFUfE-heavy-or-residual-oil'!$A21,'indusa - High Cost'!$B:$B,$B$28)*10^12*'Vehicles Split'!$C$6</f>
        <v>5834042224.0259008</v>
      </c>
      <c r="X21" s="16">
        <f>SUMIFS('indusa - High Cost'!AF:AF,'indusa - High Cost'!$A:$A,'BIFUfE-heavy-or-residual-oil'!$A21,'indusa - High Cost'!$B:$B,$B$28)*10^12*'Vehicles Split'!$C$6</f>
        <v>5834042224.0259008</v>
      </c>
      <c r="Y21" s="16">
        <f>SUMIFS('indusa - High Cost'!AG:AG,'indusa - High Cost'!$A:$A,'BIFUfE-heavy-or-residual-oil'!$A21,'indusa - High Cost'!$B:$B,$B$28)*10^12*'Vehicles Split'!$C$6</f>
        <v>5834042224.0259008</v>
      </c>
      <c r="Z21" s="16">
        <f>SUMIFS('indusa - High Cost'!AH:AH,'indusa - High Cost'!$A:$A,'BIFUfE-heavy-or-residual-oil'!$A21,'indusa - High Cost'!$B:$B,$B$28)*10^12*'Vehicles Split'!$C$6</f>
        <v>5834042224.0259008</v>
      </c>
      <c r="AA21" s="16">
        <f>SUMIFS('indusa - High Cost'!AI:AI,'indusa - High Cost'!$A:$A,'BIFUfE-heavy-or-residual-oil'!$A21,'indusa - High Cost'!$B:$B,$B$28)*10^12*'Vehicles Split'!$C$6</f>
        <v>5834042224.0259008</v>
      </c>
      <c r="AB21" s="16">
        <f>SUMIFS('indusa - High Cost'!AJ:AJ,'indusa - High Cost'!$A:$A,'BIFUfE-heavy-or-residual-oil'!$A21,'indusa - High Cost'!$B:$B,$B$28)*10^12*'Vehicles Split'!$C$6</f>
        <v>5185815310.245245</v>
      </c>
    </row>
    <row r="22" spans="1:34" x14ac:dyDescent="0.25">
      <c r="A22" t="s">
        <v>111</v>
      </c>
      <c r="B22" s="16">
        <f>SUMIFS('indusa - High Cost'!J:J,'indusa - High Cost'!$A:$A,'BIFUfE-heavy-or-residual-oil'!$A21,'indusa - High Cost'!$B:$B,$B$28)*10^12*'Vehicles Split'!$C$7</f>
        <v>5628369379.5095091</v>
      </c>
      <c r="C22" s="16">
        <f>SUMIFS('indusa - High Cost'!K:K,'indusa - High Cost'!$A:$A,'BIFUfE-heavy-or-residual-oil'!$A21,'indusa - High Cost'!$B:$B,$B$28)*10^12*'Vehicles Split'!$C$7</f>
        <v>5628369379.5095091</v>
      </c>
      <c r="D22" s="16">
        <f>SUMIFS('indusa - High Cost'!L:L,'indusa - High Cost'!$A:$A,'BIFUfE-heavy-or-residual-oil'!$A21,'indusa - High Cost'!$B:$B,$B$28)*10^12*'Vehicles Split'!$C$7</f>
        <v>5276596293.2901649</v>
      </c>
      <c r="E22" s="16">
        <f>SUMIFS('indusa - High Cost'!M:M,'indusa - High Cost'!$A:$A,'BIFUfE-heavy-or-residual-oil'!$A21,'indusa - High Cost'!$B:$B,$B$28)*10^12*'Vehicles Split'!$C$7</f>
        <v>4221277034.6321321</v>
      </c>
      <c r="F22" s="16">
        <f>SUMIFS('indusa - High Cost'!N:N,'indusa - High Cost'!$A:$A,'BIFUfE-heavy-or-residual-oil'!$A21,'indusa - High Cost'!$B:$B,$B$28)*10^12*'Vehicles Split'!$C$7</f>
        <v>3517730862.1934433</v>
      </c>
      <c r="G22" s="16">
        <f>SUMIFS('indusa - High Cost'!O:O,'indusa - High Cost'!$A:$A,'BIFUfE-heavy-or-residual-oil'!$A21,'indusa - High Cost'!$B:$B,$B$28)*10^12*'Vehicles Split'!$C$7</f>
        <v>3165957775.9740992</v>
      </c>
      <c r="H22" s="16">
        <f>SUMIFS('indusa - High Cost'!P:P,'indusa - High Cost'!$A:$A,'BIFUfE-heavy-or-residual-oil'!$A21,'indusa - High Cost'!$B:$B,$B$28)*10^12*'Vehicles Split'!$C$7</f>
        <v>3165957775.9740992</v>
      </c>
      <c r="I22" s="16">
        <f>SUMIFS('indusa - High Cost'!Q:Q,'indusa - High Cost'!$A:$A,'BIFUfE-heavy-or-residual-oil'!$A21,'indusa - High Cost'!$B:$B,$B$28)*10^12*'Vehicles Split'!$C$7</f>
        <v>3165957775.9740992</v>
      </c>
      <c r="J22" s="16">
        <f>SUMIFS('indusa - High Cost'!R:R,'indusa - High Cost'!$A:$A,'BIFUfE-heavy-or-residual-oil'!$A21,'indusa - High Cost'!$B:$B,$B$28)*10^12*'Vehicles Split'!$C$7</f>
        <v>3165957775.9740992</v>
      </c>
      <c r="K22" s="16">
        <f>SUMIFS('indusa - High Cost'!S:S,'indusa - High Cost'!$A:$A,'BIFUfE-heavy-or-residual-oil'!$A21,'indusa - High Cost'!$B:$B,$B$28)*10^12*'Vehicles Split'!$C$7</f>
        <v>3165957775.9740992</v>
      </c>
      <c r="L22" s="16">
        <f>SUMIFS('indusa - High Cost'!T:T,'indusa - High Cost'!$A:$A,'BIFUfE-heavy-or-residual-oil'!$A21,'indusa - High Cost'!$B:$B,$B$28)*10^12*'Vehicles Split'!$C$7</f>
        <v>3517730862.1934433</v>
      </c>
      <c r="M22" s="16">
        <f>SUMIFS('indusa - High Cost'!U:U,'indusa - High Cost'!$A:$A,'BIFUfE-heavy-or-residual-oil'!$A21,'indusa - High Cost'!$B:$B,$B$28)*10^12*'Vehicles Split'!$C$7</f>
        <v>3165957775.9740992</v>
      </c>
      <c r="N22" s="16">
        <f>SUMIFS('indusa - High Cost'!V:V,'indusa - High Cost'!$A:$A,'BIFUfE-heavy-or-residual-oil'!$A21,'indusa - High Cost'!$B:$B,$B$28)*10^12*'Vehicles Split'!$C$7</f>
        <v>3165957775.9740992</v>
      </c>
      <c r="O22" s="16">
        <f>SUMIFS('indusa - High Cost'!W:W,'indusa - High Cost'!$A:$A,'BIFUfE-heavy-or-residual-oil'!$A21,'indusa - High Cost'!$B:$B,$B$28)*10^12*'Vehicles Split'!$C$7</f>
        <v>3165957775.9740992</v>
      </c>
      <c r="P22" s="16">
        <f>SUMIFS('indusa - High Cost'!X:X,'indusa - High Cost'!$A:$A,'BIFUfE-heavy-or-residual-oil'!$A21,'indusa - High Cost'!$B:$B,$B$28)*10^12*'Vehicles Split'!$C$7</f>
        <v>3165957775.9740992</v>
      </c>
      <c r="Q22" s="16">
        <f>SUMIFS('indusa - High Cost'!Y:Y,'indusa - High Cost'!$A:$A,'BIFUfE-heavy-or-residual-oil'!$A21,'indusa - High Cost'!$B:$B,$B$28)*10^12*'Vehicles Split'!$C$7</f>
        <v>3165957775.9740992</v>
      </c>
      <c r="R22" s="16">
        <f>SUMIFS('indusa - High Cost'!Z:Z,'indusa - High Cost'!$A:$A,'BIFUfE-heavy-or-residual-oil'!$A21,'indusa - High Cost'!$B:$B,$B$28)*10^12*'Vehicles Split'!$C$7</f>
        <v>3165957775.9740992</v>
      </c>
      <c r="S22" s="16">
        <f>SUMIFS('indusa - High Cost'!AA:AA,'indusa - High Cost'!$A:$A,'BIFUfE-heavy-or-residual-oil'!$A21,'indusa - High Cost'!$B:$B,$B$28)*10^12*'Vehicles Split'!$C$7</f>
        <v>3165957775.9740992</v>
      </c>
      <c r="T22" s="16">
        <f>SUMIFS('indusa - High Cost'!AB:AB,'indusa - High Cost'!$A:$A,'BIFUfE-heavy-or-residual-oil'!$A21,'indusa - High Cost'!$B:$B,$B$28)*10^12*'Vehicles Split'!$C$7</f>
        <v>3165957775.9740992</v>
      </c>
      <c r="U22" s="16">
        <f>SUMIFS('indusa - High Cost'!AC:AC,'indusa - High Cost'!$A:$A,'BIFUfE-heavy-or-residual-oil'!$A21,'indusa - High Cost'!$B:$B,$B$28)*10^12*'Vehicles Split'!$C$7</f>
        <v>3165957775.9740992</v>
      </c>
      <c r="V22" s="16">
        <f>SUMIFS('indusa - High Cost'!AD:AD,'indusa - High Cost'!$A:$A,'BIFUfE-heavy-or-residual-oil'!$A21,'indusa - High Cost'!$B:$B,$B$28)*10^12*'Vehicles Split'!$C$7</f>
        <v>3165957775.9740992</v>
      </c>
      <c r="W22" s="16">
        <f>SUMIFS('indusa - High Cost'!AE:AE,'indusa - High Cost'!$A:$A,'BIFUfE-heavy-or-residual-oil'!$A21,'indusa - High Cost'!$B:$B,$B$28)*10^12*'Vehicles Split'!$C$7</f>
        <v>3165957775.9740992</v>
      </c>
      <c r="X22" s="16">
        <f>SUMIFS('indusa - High Cost'!AF:AF,'indusa - High Cost'!$A:$A,'BIFUfE-heavy-or-residual-oil'!$A21,'indusa - High Cost'!$B:$B,$B$28)*10^12*'Vehicles Split'!$C$7</f>
        <v>3165957775.9740992</v>
      </c>
      <c r="Y22" s="16">
        <f>SUMIFS('indusa - High Cost'!AG:AG,'indusa - High Cost'!$A:$A,'BIFUfE-heavy-or-residual-oil'!$A21,'indusa - High Cost'!$B:$B,$B$28)*10^12*'Vehicles Split'!$C$7</f>
        <v>3165957775.9740992</v>
      </c>
      <c r="Z22" s="16">
        <f>SUMIFS('indusa - High Cost'!AH:AH,'indusa - High Cost'!$A:$A,'BIFUfE-heavy-or-residual-oil'!$A21,'indusa - High Cost'!$B:$B,$B$28)*10^12*'Vehicles Split'!$C$7</f>
        <v>3165957775.9740992</v>
      </c>
      <c r="AA22" s="16">
        <f>SUMIFS('indusa - High Cost'!AI:AI,'indusa - High Cost'!$A:$A,'BIFUfE-heavy-or-residual-oil'!$A21,'indusa - High Cost'!$B:$B,$B$28)*10^12*'Vehicles Split'!$C$7</f>
        <v>3165957775.9740992</v>
      </c>
      <c r="AB22" s="16">
        <f>SUMIFS('indusa - High Cost'!AJ:AJ,'indusa - High Cost'!$A:$A,'BIFUfE-heavy-or-residual-oil'!$A21,'indusa - High Cost'!$B:$B,$B$28)*10^12*'Vehicles Split'!$C$7</f>
        <v>2814184689.7547545</v>
      </c>
    </row>
    <row r="23" spans="1:34" x14ac:dyDescent="0.25">
      <c r="A23" t="s">
        <v>112</v>
      </c>
      <c r="B23" s="16">
        <f>SUMIFS('indusa - High Cost'!J:J,'indusa - High Cost'!$A:$A,'BIFUfE-heavy-or-residual-oil'!$A23,'indusa - High Cost'!$B:$B,$B$28)*10^12*'Misc. Finished Goods Split'!$D13</f>
        <v>276289541778.74127</v>
      </c>
      <c r="C23" s="16">
        <f>SUMIFS('indusa - High Cost'!K:K,'indusa - High Cost'!$A:$A,'BIFUfE-heavy-or-residual-oil'!$A23,'indusa - High Cost'!$B:$B,$B$28)*10^12*'Misc. Finished Goods Split'!$D13</f>
        <v>274861688849.65219</v>
      </c>
      <c r="D23" s="16">
        <f>SUMIFS('indusa - High Cost'!L:L,'indusa - High Cost'!$A:$A,'BIFUfE-heavy-or-residual-oil'!$A23,'indusa - High Cost'!$B:$B,$B$28)*10^12*'Misc. Finished Goods Split'!$D13</f>
        <v>274147762385.10764</v>
      </c>
      <c r="E23" s="16">
        <f>SUMIFS('indusa - High Cost'!M:M,'indusa - High Cost'!$A:$A,'BIFUfE-heavy-or-residual-oil'!$A23,'indusa - High Cost'!$B:$B,$B$28)*10^12*'Misc. Finished Goods Split'!$D13</f>
        <v>272005982991.47397</v>
      </c>
      <c r="F23" s="16">
        <f>SUMIFS('indusa - High Cost'!N:N,'indusa - High Cost'!$A:$A,'BIFUfE-heavy-or-residual-oil'!$A23,'indusa - High Cost'!$B:$B,$B$28)*10^12*'Misc. Finished Goods Split'!$D13</f>
        <v>265580644810.573</v>
      </c>
      <c r="G23" s="16">
        <f>SUMIFS('indusa - High Cost'!O:O,'indusa - High Cost'!$A:$A,'BIFUfE-heavy-or-residual-oil'!$A23,'indusa - High Cost'!$B:$B,$B$28)*10^12*'Misc. Finished Goods Split'!$D13</f>
        <v>257727453700.58295</v>
      </c>
      <c r="H23" s="16">
        <f>SUMIFS('indusa - High Cost'!P:P,'indusa - High Cost'!$A:$A,'BIFUfE-heavy-or-residual-oil'!$A23,'indusa - High Cost'!$B:$B,$B$28)*10^12*'Misc. Finished Goods Split'!$D13</f>
        <v>249874262590.5929</v>
      </c>
      <c r="I23" s="16">
        <f>SUMIFS('indusa - High Cost'!Q:Q,'indusa - High Cost'!$A:$A,'BIFUfE-heavy-or-residual-oil'!$A23,'indusa - High Cost'!$B:$B,$B$28)*10^12*'Misc. Finished Goods Split'!$D13</f>
        <v>243448924409.69193</v>
      </c>
      <c r="J23" s="16">
        <f>SUMIFS('indusa - High Cost'!R:R,'indusa - High Cost'!$A:$A,'BIFUfE-heavy-or-residual-oil'!$A23,'indusa - High Cost'!$B:$B,$B$28)*10^12*'Misc. Finished Goods Split'!$D13</f>
        <v>237737512693.33551</v>
      </c>
      <c r="K23" s="16">
        <f>SUMIFS('indusa - High Cost'!S:S,'indusa - High Cost'!$A:$A,'BIFUfE-heavy-or-residual-oil'!$A23,'indusa - High Cost'!$B:$B,$B$28)*10^12*'Misc. Finished Goods Split'!$D13</f>
        <v>232740027441.52365</v>
      </c>
      <c r="L23" s="16">
        <f>SUMIFS('indusa - High Cost'!T:T,'indusa - High Cost'!$A:$A,'BIFUfE-heavy-or-residual-oil'!$A23,'indusa - High Cost'!$B:$B,$B$28)*10^12*'Misc. Finished Goods Split'!$D13</f>
        <v>229170395118.8009</v>
      </c>
      <c r="M23" s="16">
        <f>SUMIFS('indusa - High Cost'!U:U,'indusa - High Cost'!$A:$A,'BIFUfE-heavy-or-residual-oil'!$A23,'indusa - High Cost'!$B:$B,$B$28)*10^12*'Misc. Finished Goods Split'!$D13</f>
        <v>224886836331.5336</v>
      </c>
      <c r="N23" s="16">
        <f>SUMIFS('indusa - High Cost'!V:V,'indusa - High Cost'!$A:$A,'BIFUfE-heavy-or-residual-oil'!$A23,'indusa - High Cost'!$B:$B,$B$28)*10^12*'Misc. Finished Goods Split'!$D13</f>
        <v>222031130473.35541</v>
      </c>
      <c r="O23" s="16">
        <f>SUMIFS('indusa - High Cost'!W:W,'indusa - High Cost'!$A:$A,'BIFUfE-heavy-or-residual-oil'!$A23,'indusa - High Cost'!$B:$B,$B$28)*10^12*'Misc. Finished Goods Split'!$D13</f>
        <v>219175424615.17719</v>
      </c>
      <c r="P23" s="16">
        <f>SUMIFS('indusa - High Cost'!X:X,'indusa - High Cost'!$A:$A,'BIFUfE-heavy-or-residual-oil'!$A23,'indusa - High Cost'!$B:$B,$B$28)*10^12*'Misc. Finished Goods Split'!$D13</f>
        <v>216319718756.99899</v>
      </c>
      <c r="Q23" s="16">
        <f>SUMIFS('indusa - High Cost'!Y:Y,'indusa - High Cost'!$A:$A,'BIFUfE-heavy-or-residual-oil'!$A23,'indusa - High Cost'!$B:$B,$B$28)*10^12*'Misc. Finished Goods Split'!$D13</f>
        <v>214177939363.36533</v>
      </c>
      <c r="R23" s="16">
        <f>SUMIFS('indusa - High Cost'!Z:Z,'indusa - High Cost'!$A:$A,'BIFUfE-heavy-or-residual-oil'!$A23,'indusa - High Cost'!$B:$B,$B$28)*10^12*'Misc. Finished Goods Split'!$D13</f>
        <v>212750086434.27625</v>
      </c>
      <c r="S23" s="16">
        <f>SUMIFS('indusa - High Cost'!AA:AA,'indusa - High Cost'!$A:$A,'BIFUfE-heavy-or-residual-oil'!$A23,'indusa - High Cost'!$B:$B,$B$28)*10^12*'Misc. Finished Goods Split'!$D13</f>
        <v>211322233505.18713</v>
      </c>
      <c r="T23" s="16">
        <f>SUMIFS('indusa - High Cost'!AB:AB,'indusa - High Cost'!$A:$A,'BIFUfE-heavy-or-residual-oil'!$A23,'indusa - High Cost'!$B:$B,$B$28)*10^12*'Misc. Finished Goods Split'!$D13</f>
        <v>209180454111.55347</v>
      </c>
      <c r="U23" s="16">
        <f>SUMIFS('indusa - High Cost'!AC:AC,'indusa - High Cost'!$A:$A,'BIFUfE-heavy-or-residual-oil'!$A23,'indusa - High Cost'!$B:$B,$B$28)*10^12*'Misc. Finished Goods Split'!$D13</f>
        <v>207752601182.46439</v>
      </c>
      <c r="V23" s="16">
        <f>SUMIFS('indusa - High Cost'!AD:AD,'indusa - High Cost'!$A:$A,'BIFUfE-heavy-or-residual-oil'!$A23,'indusa - High Cost'!$B:$B,$B$28)*10^12*'Misc. Finished Goods Split'!$D13</f>
        <v>206324748253.37527</v>
      </c>
      <c r="W23" s="16">
        <f>SUMIFS('indusa - High Cost'!AE:AE,'indusa - High Cost'!$A:$A,'BIFUfE-heavy-or-residual-oil'!$A23,'indusa - High Cost'!$B:$B,$B$28)*10^12*'Misc. Finished Goods Split'!$D13</f>
        <v>204896895324.28616</v>
      </c>
      <c r="X23" s="16">
        <f>SUMIFS('indusa - High Cost'!AF:AF,'indusa - High Cost'!$A:$A,'BIFUfE-heavy-or-residual-oil'!$A23,'indusa - High Cost'!$B:$B,$B$28)*10^12*'Misc. Finished Goods Split'!$D13</f>
        <v>203469042395.19705</v>
      </c>
      <c r="Y23" s="16">
        <f>SUMIFS('indusa - High Cost'!AG:AG,'indusa - High Cost'!$A:$A,'BIFUfE-heavy-or-residual-oil'!$A23,'indusa - High Cost'!$B:$B,$B$28)*10^12*'Misc. Finished Goods Split'!$D13</f>
        <v>202755115930.65253</v>
      </c>
      <c r="Z23" s="16">
        <f>SUMIFS('indusa - High Cost'!AH:AH,'indusa - High Cost'!$A:$A,'BIFUfE-heavy-or-residual-oil'!$A23,'indusa - High Cost'!$B:$B,$B$28)*10^12*'Misc. Finished Goods Split'!$D13</f>
        <v>201327263001.56342</v>
      </c>
      <c r="AA23" s="16">
        <f>SUMIFS('indusa - High Cost'!AI:AI,'indusa - High Cost'!$A:$A,'BIFUfE-heavy-or-residual-oil'!$A23,'indusa - High Cost'!$B:$B,$B$28)*10^12*'Misc. Finished Goods Split'!$D13</f>
        <v>199899410072.4743</v>
      </c>
      <c r="AB23" s="16">
        <f>SUMIFS('indusa - High Cost'!AJ:AJ,'indusa - High Cost'!$A:$A,'BIFUfE-heavy-or-residual-oil'!$A23,'indusa - High Cost'!$B:$B,$B$28)*10^12*'Misc. Finished Goods Split'!$D13</f>
        <v>198471557143.38522</v>
      </c>
    </row>
    <row r="24" spans="1:34" x14ac:dyDescent="0.25">
      <c r="A24" t="s">
        <v>113</v>
      </c>
      <c r="B24" s="16">
        <f>SUMIFS('indusa - High Cost'!J:J,'indusa - High Cost'!$A:$A,'BIFUfE-heavy-or-residual-oil'!$A24,'indusa - High Cost'!$B:$B,$B$28)*10^12</f>
        <v>0</v>
      </c>
      <c r="C24" s="16">
        <f>SUMIFS('indusa - High Cost'!K:K,'indusa - High Cost'!$A:$A,'BIFUfE-heavy-or-residual-oil'!$A24,'indusa - High Cost'!$B:$B,$B$28)*10^12</f>
        <v>0</v>
      </c>
      <c r="D24" s="16">
        <f>SUMIFS('indusa - High Cost'!L:L,'indusa - High Cost'!$A:$A,'BIFUfE-heavy-or-residual-oil'!$A24,'indusa - High Cost'!$B:$B,$B$28)*10^12</f>
        <v>0</v>
      </c>
      <c r="E24" s="16">
        <f>SUMIFS('indusa - High Cost'!M:M,'indusa - High Cost'!$A:$A,'BIFUfE-heavy-or-residual-oil'!$A24,'indusa - High Cost'!$B:$B,$B$28)*10^12</f>
        <v>0</v>
      </c>
      <c r="F24" s="16">
        <f>SUMIFS('indusa - High Cost'!N:N,'indusa - High Cost'!$A:$A,'BIFUfE-heavy-or-residual-oil'!$A24,'indusa - High Cost'!$B:$B,$B$28)*10^12</f>
        <v>0</v>
      </c>
      <c r="G24" s="16">
        <f>SUMIFS('indusa - High Cost'!O:O,'indusa - High Cost'!$A:$A,'BIFUfE-heavy-or-residual-oil'!$A24,'indusa - High Cost'!$B:$B,$B$28)*10^12</f>
        <v>0</v>
      </c>
      <c r="H24" s="16">
        <f>SUMIFS('indusa - High Cost'!P:P,'indusa - High Cost'!$A:$A,'BIFUfE-heavy-or-residual-oil'!$A24,'indusa - High Cost'!$B:$B,$B$28)*10^12</f>
        <v>0</v>
      </c>
      <c r="I24" s="16">
        <f>SUMIFS('indusa - High Cost'!Q:Q,'indusa - High Cost'!$A:$A,'BIFUfE-heavy-or-residual-oil'!$A24,'indusa - High Cost'!$B:$B,$B$28)*10^12</f>
        <v>0</v>
      </c>
      <c r="J24" s="16">
        <f>SUMIFS('indusa - High Cost'!R:R,'indusa - High Cost'!$A:$A,'BIFUfE-heavy-or-residual-oil'!$A24,'indusa - High Cost'!$B:$B,$B$28)*10^12</f>
        <v>0</v>
      </c>
      <c r="K24" s="16">
        <f>SUMIFS('indusa - High Cost'!S:S,'indusa - High Cost'!$A:$A,'BIFUfE-heavy-or-residual-oil'!$A24,'indusa - High Cost'!$B:$B,$B$28)*10^12</f>
        <v>0</v>
      </c>
      <c r="L24" s="16">
        <f>SUMIFS('indusa - High Cost'!T:T,'indusa - High Cost'!$A:$A,'BIFUfE-heavy-or-residual-oil'!$A24,'indusa - High Cost'!$B:$B,$B$28)*10^12</f>
        <v>0</v>
      </c>
      <c r="M24" s="16">
        <f>SUMIFS('indusa - High Cost'!U:U,'indusa - High Cost'!$A:$A,'BIFUfE-heavy-or-residual-oil'!$A24,'indusa - High Cost'!$B:$B,$B$28)*10^12</f>
        <v>0</v>
      </c>
      <c r="N24" s="16">
        <f>SUMIFS('indusa - High Cost'!V:V,'indusa - High Cost'!$A:$A,'BIFUfE-heavy-or-residual-oil'!$A24,'indusa - High Cost'!$B:$B,$B$28)*10^12</f>
        <v>0</v>
      </c>
      <c r="O24" s="16">
        <f>SUMIFS('indusa - High Cost'!W:W,'indusa - High Cost'!$A:$A,'BIFUfE-heavy-or-residual-oil'!$A24,'indusa - High Cost'!$B:$B,$B$28)*10^12</f>
        <v>0</v>
      </c>
      <c r="P24" s="16">
        <f>SUMIFS('indusa - High Cost'!X:X,'indusa - High Cost'!$A:$A,'BIFUfE-heavy-or-residual-oil'!$A24,'indusa - High Cost'!$B:$B,$B$28)*10^12</f>
        <v>0</v>
      </c>
      <c r="Q24" s="16">
        <f>SUMIFS('indusa - High Cost'!Y:Y,'indusa - High Cost'!$A:$A,'BIFUfE-heavy-or-residual-oil'!$A24,'indusa - High Cost'!$B:$B,$B$28)*10^12</f>
        <v>0</v>
      </c>
      <c r="R24" s="16">
        <f>SUMIFS('indusa - High Cost'!Z:Z,'indusa - High Cost'!$A:$A,'BIFUfE-heavy-or-residual-oil'!$A24,'indusa - High Cost'!$B:$B,$B$28)*10^12</f>
        <v>0</v>
      </c>
      <c r="S24" s="16">
        <f>SUMIFS('indusa - High Cost'!AA:AA,'indusa - High Cost'!$A:$A,'BIFUfE-heavy-or-residual-oil'!$A24,'indusa - High Cost'!$B:$B,$B$28)*10^12</f>
        <v>0</v>
      </c>
      <c r="T24" s="16">
        <f>SUMIFS('indusa - High Cost'!AB:AB,'indusa - High Cost'!$A:$A,'BIFUfE-heavy-or-residual-oil'!$A24,'indusa - High Cost'!$B:$B,$B$28)*10^12</f>
        <v>0</v>
      </c>
      <c r="U24" s="16">
        <f>SUMIFS('indusa - High Cost'!AC:AC,'indusa - High Cost'!$A:$A,'BIFUfE-heavy-or-residual-oil'!$A24,'indusa - High Cost'!$B:$B,$B$28)*10^12</f>
        <v>0</v>
      </c>
      <c r="V24" s="16">
        <f>SUMIFS('indusa - High Cost'!AD:AD,'indusa - High Cost'!$A:$A,'BIFUfE-heavy-or-residual-oil'!$A24,'indusa - High Cost'!$B:$B,$B$28)*10^12</f>
        <v>0</v>
      </c>
      <c r="W24" s="16">
        <f>SUMIFS('indusa - High Cost'!AE:AE,'indusa - High Cost'!$A:$A,'BIFUfE-heavy-or-residual-oil'!$A24,'indusa - High Cost'!$B:$B,$B$28)*10^12</f>
        <v>0</v>
      </c>
      <c r="X24" s="16">
        <f>SUMIFS('indusa - High Cost'!AF:AF,'indusa - High Cost'!$A:$A,'BIFUfE-heavy-or-residual-oil'!$A24,'indusa - High Cost'!$B:$B,$B$28)*10^12</f>
        <v>0</v>
      </c>
      <c r="Y24" s="16">
        <f>SUMIFS('indusa - High Cost'!AG:AG,'indusa - High Cost'!$A:$A,'BIFUfE-heavy-or-residual-oil'!$A24,'indusa - High Cost'!$B:$B,$B$28)*10^12</f>
        <v>0</v>
      </c>
      <c r="Z24" s="16">
        <f>SUMIFS('indusa - High Cost'!AH:AH,'indusa - High Cost'!$A:$A,'BIFUfE-heavy-or-residual-oil'!$A24,'indusa - High Cost'!$B:$B,$B$28)*10^12</f>
        <v>0</v>
      </c>
      <c r="AA24" s="16">
        <f>SUMIFS('indusa - High Cost'!AI:AI,'indusa - High Cost'!$A:$A,'BIFUfE-heavy-or-residual-oil'!$A24,'indusa - High Cost'!$B:$B,$B$28)*10^12</f>
        <v>0</v>
      </c>
      <c r="AB24" s="16">
        <f>SUMIFS('indusa - High Cost'!AJ:AJ,'indusa - High Cost'!$A:$A,'BIFUfE-heavy-or-residual-oil'!$A24,'indusa - High Cost'!$B:$B,$B$28)*10^12</f>
        <v>0</v>
      </c>
    </row>
    <row r="25" spans="1:34"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115</v>
      </c>
      <c r="B26" s="16">
        <f>SUMIFS('indusa - High Cost'!J:J,'indusa - High Cost'!$A:$A,'BIFUfE-heavy-or-residual-oil'!$A26,'indusa - High Cost'!$B:$B,$B$28)*10^12</f>
        <v>0</v>
      </c>
      <c r="C26" s="16">
        <f>SUMIFS('indusa - High Cost'!K:K,'indusa - High Cost'!$A:$A,'BIFUfE-heavy-or-residual-oil'!$A26,'indusa - High Cost'!$B:$B,$B$28)*10^12</f>
        <v>0</v>
      </c>
      <c r="D26" s="16">
        <f>SUMIFS('indusa - High Cost'!L:L,'indusa - High Cost'!$A:$A,'BIFUfE-heavy-or-residual-oil'!$A26,'indusa - High Cost'!$B:$B,$B$28)*10^12</f>
        <v>0</v>
      </c>
      <c r="E26" s="16">
        <f>SUMIFS('indusa - High Cost'!M:M,'indusa - High Cost'!$A:$A,'BIFUfE-heavy-or-residual-oil'!$A26,'indusa - High Cost'!$B:$B,$B$28)*10^12</f>
        <v>0</v>
      </c>
      <c r="F26" s="16">
        <f>SUMIFS('indusa - High Cost'!N:N,'indusa - High Cost'!$A:$A,'BIFUfE-heavy-or-residual-oil'!$A26,'indusa - High Cost'!$B:$B,$B$28)*10^12</f>
        <v>0</v>
      </c>
      <c r="G26" s="16">
        <f>SUMIFS('indusa - High Cost'!O:O,'indusa - High Cost'!$A:$A,'BIFUfE-heavy-or-residual-oil'!$A26,'indusa - High Cost'!$B:$B,$B$28)*10^12</f>
        <v>0</v>
      </c>
      <c r="H26" s="16">
        <f>SUMIFS('indusa - High Cost'!P:P,'indusa - High Cost'!$A:$A,'BIFUfE-heavy-or-residual-oil'!$A26,'indusa - High Cost'!$B:$B,$B$28)*10^12</f>
        <v>0</v>
      </c>
      <c r="I26" s="16">
        <f>SUMIFS('indusa - High Cost'!Q:Q,'indusa - High Cost'!$A:$A,'BIFUfE-heavy-or-residual-oil'!$A26,'indusa - High Cost'!$B:$B,$B$28)*10^12</f>
        <v>0</v>
      </c>
      <c r="J26" s="16">
        <f>SUMIFS('indusa - High Cost'!R:R,'indusa - High Cost'!$A:$A,'BIFUfE-heavy-or-residual-oil'!$A26,'indusa - High Cost'!$B:$B,$B$28)*10^12</f>
        <v>0</v>
      </c>
      <c r="K26" s="16">
        <f>SUMIFS('indusa - High Cost'!S:S,'indusa - High Cost'!$A:$A,'BIFUfE-heavy-or-residual-oil'!$A26,'indusa - High Cost'!$B:$B,$B$28)*10^12</f>
        <v>0</v>
      </c>
      <c r="L26" s="16">
        <f>SUMIFS('indusa - High Cost'!T:T,'indusa - High Cost'!$A:$A,'BIFUfE-heavy-or-residual-oil'!$A26,'indusa - High Cost'!$B:$B,$B$28)*10^12</f>
        <v>0</v>
      </c>
      <c r="M26" s="16">
        <f>SUMIFS('indusa - High Cost'!U:U,'indusa - High Cost'!$A:$A,'BIFUfE-heavy-or-residual-oil'!$A26,'indusa - High Cost'!$B:$B,$B$28)*10^12</f>
        <v>0</v>
      </c>
      <c r="N26" s="16">
        <f>SUMIFS('indusa - High Cost'!V:V,'indusa - High Cost'!$A:$A,'BIFUfE-heavy-or-residual-oil'!$A26,'indusa - High Cost'!$B:$B,$B$28)*10^12</f>
        <v>0</v>
      </c>
      <c r="O26" s="16">
        <f>SUMIFS('indusa - High Cost'!W:W,'indusa - High Cost'!$A:$A,'BIFUfE-heavy-or-residual-oil'!$A26,'indusa - High Cost'!$B:$B,$B$28)*10^12</f>
        <v>0</v>
      </c>
      <c r="P26" s="16">
        <f>SUMIFS('indusa - High Cost'!X:X,'indusa - High Cost'!$A:$A,'BIFUfE-heavy-or-residual-oil'!$A26,'indusa - High Cost'!$B:$B,$B$28)*10^12</f>
        <v>0</v>
      </c>
      <c r="Q26" s="16">
        <f>SUMIFS('indusa - High Cost'!Y:Y,'indusa - High Cost'!$A:$A,'BIFUfE-heavy-or-residual-oil'!$A26,'indusa - High Cost'!$B:$B,$B$28)*10^12</f>
        <v>0</v>
      </c>
      <c r="R26" s="16">
        <f>SUMIFS('indusa - High Cost'!Z:Z,'indusa - High Cost'!$A:$A,'BIFUfE-heavy-or-residual-oil'!$A26,'indusa - High Cost'!$B:$B,$B$28)*10^12</f>
        <v>0</v>
      </c>
      <c r="S26" s="16">
        <f>SUMIFS('indusa - High Cost'!AA:AA,'indusa - High Cost'!$A:$A,'BIFUfE-heavy-or-residual-oil'!$A26,'indusa - High Cost'!$B:$B,$B$28)*10^12</f>
        <v>0</v>
      </c>
      <c r="T26" s="16">
        <f>SUMIFS('indusa - High Cost'!AB:AB,'indusa - High Cost'!$A:$A,'BIFUfE-heavy-or-residual-oil'!$A26,'indusa - High Cost'!$B:$B,$B$28)*10^12</f>
        <v>0</v>
      </c>
      <c r="U26" s="16">
        <f>SUMIFS('indusa - High Cost'!AC:AC,'indusa - High Cost'!$A:$A,'BIFUfE-heavy-or-residual-oil'!$A26,'indusa - High Cost'!$B:$B,$B$28)*10^12</f>
        <v>0</v>
      </c>
      <c r="V26" s="16">
        <f>SUMIFS('indusa - High Cost'!AD:AD,'indusa - High Cost'!$A:$A,'BIFUfE-heavy-or-residual-oil'!$A26,'indusa - High Cost'!$B:$B,$B$28)*10^12</f>
        <v>0</v>
      </c>
      <c r="W26" s="16">
        <f>SUMIFS('indusa - High Cost'!AE:AE,'indusa - High Cost'!$A:$A,'BIFUfE-heavy-or-residual-oil'!$A26,'indusa - High Cost'!$B:$B,$B$28)*10^12</f>
        <v>0</v>
      </c>
      <c r="X26" s="16">
        <f>SUMIFS('indusa - High Cost'!AF:AF,'indusa - High Cost'!$A:$A,'BIFUfE-heavy-or-residual-oil'!$A26,'indusa - High Cost'!$B:$B,$B$28)*10^12</f>
        <v>0</v>
      </c>
      <c r="Y26" s="16">
        <f>SUMIFS('indusa - High Cost'!AG:AG,'indusa - High Cost'!$A:$A,'BIFUfE-heavy-or-residual-oil'!$A26,'indusa - High Cost'!$B:$B,$B$28)*10^12</f>
        <v>0</v>
      </c>
      <c r="Z26" s="16">
        <f>SUMIFS('indusa - High Cost'!AH:AH,'indusa - High Cost'!$A:$A,'BIFUfE-heavy-or-residual-oil'!$A26,'indusa - High Cost'!$B:$B,$B$28)*10^12</f>
        <v>0</v>
      </c>
      <c r="AA26" s="16">
        <f>SUMIFS('indusa - High Cost'!AI:AI,'indusa - High Cost'!$A:$A,'BIFUfE-heavy-or-residual-oil'!$A26,'indusa - High Cost'!$B:$B,$B$28)*10^12</f>
        <v>0</v>
      </c>
      <c r="AB26" s="16">
        <f>SUMIFS('indusa - High Cost'!AJ:AJ,'indusa - High Cost'!$A:$A,'BIFUfE-heavy-or-residual-oil'!$A26,'indusa - High Cost'!$B:$B,$B$28)*10^12</f>
        <v>0</v>
      </c>
    </row>
    <row r="28" spans="1:34" x14ac:dyDescent="0.25">
      <c r="A28" t="s">
        <v>975</v>
      </c>
      <c r="B28" t="s">
        <v>973</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B30" s="96"/>
      <c r="C30" s="48"/>
      <c r="D30" s="16"/>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B31" s="96"/>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B32" s="96"/>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25">
      <c r="B33" s="96"/>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25">
      <c r="B34" s="96"/>
      <c r="C34" s="4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25">
      <c r="B35" s="96"/>
    </row>
    <row r="36" spans="2:34" x14ac:dyDescent="0.25">
      <c r="B36" s="96"/>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25">
      <c r="B37" s="96"/>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25">
      <c r="B38" s="96"/>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25">
      <c r="B39" s="96"/>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25">
      <c r="B40" s="96"/>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25">
      <c r="B41" s="96"/>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25">
      <c r="B42" s="96"/>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25">
      <c r="B43" s="96"/>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25">
      <c r="B44" s="96"/>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25">
      <c r="B45" s="96"/>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25">
      <c r="B46" s="96"/>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25">
      <c r="B47" s="96"/>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25">
      <c r="B48" s="96"/>
      <c r="C48" s="4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B49" s="96"/>
    </row>
    <row r="50" spans="1:34" x14ac:dyDescent="0.25">
      <c r="B50" s="96"/>
    </row>
    <row r="51" spans="1:34" x14ac:dyDescent="0.25">
      <c r="B51" s="96"/>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96"/>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96"/>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96"/>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4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0"/>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1"/>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1"/>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4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48"/>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48"/>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4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2:AB26">
    <cfRule type="expression" dxfId="20" priority="2">
      <formula>ISNUMBER(SEARCH("AEO", _xlfn.FORMULATEXT(A1)))</formula>
    </cfRule>
  </conditionalFormatting>
  <conditionalFormatting sqref="D30">
    <cfRule type="expression" dxfId="19" priority="1">
      <formula>ISNUMBER(SEARCH("AEO", _xlfn.FORMULATEXT(C29)))</formula>
    </cfRule>
  </conditionalFormatting>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61D77-1D0D-4D57-94DC-C93A9E1C5360}">
  <sheetPr>
    <tabColor theme="3" tint="-0.249977111117893"/>
  </sheetPr>
  <dimension ref="A1:AH151"/>
  <sheetViews>
    <sheetView workbookViewId="0">
      <selection activeCell="A30" sqref="A3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Cost'!$A:$A,'BIFUfE-LPG-propane-or-butane'!$A2,'indusa - High Cost'!$B:$B,$B$28)*10^12</f>
        <v>41408000000000</v>
      </c>
      <c r="C2" s="16">
        <f>SUMIFS('indusa - High Cost'!K:K,'indusa - High Cost'!$A:$A,'BIFUfE-LPG-propane-or-butane'!$A2,'indusa - High Cost'!$B:$B,$B$28)*10^12</f>
        <v>80856000000000</v>
      </c>
      <c r="D2" s="16">
        <f>SUMIFS('indusa - High Cost'!L:L,'indusa - High Cost'!$A:$A,'BIFUfE-LPG-propane-or-butane'!$A2,'indusa - High Cost'!$B:$B,$B$28)*10^12</f>
        <v>81775000000000</v>
      </c>
      <c r="E2" s="16">
        <f>SUMIFS('indusa - High Cost'!M:M,'indusa - High Cost'!$A:$A,'BIFUfE-LPG-propane-or-butane'!$A2,'indusa - High Cost'!$B:$B,$B$28)*10^12</f>
        <v>82714000000000</v>
      </c>
      <c r="F2" s="16">
        <f>SUMIFS('indusa - High Cost'!N:N,'indusa - High Cost'!$A:$A,'BIFUfE-LPG-propane-or-butane'!$A2,'indusa - High Cost'!$B:$B,$B$28)*10^12</f>
        <v>83311000000000</v>
      </c>
      <c r="G2" s="16">
        <f>SUMIFS('indusa - High Cost'!O:O,'indusa - High Cost'!$A:$A,'BIFUfE-LPG-propane-or-butane'!$A2,'indusa - High Cost'!$B:$B,$B$28)*10^12</f>
        <v>84382000000000</v>
      </c>
      <c r="H2" s="16">
        <f>SUMIFS('indusa - High Cost'!P:P,'indusa - High Cost'!$A:$A,'BIFUfE-LPG-propane-or-butane'!$A2,'indusa - High Cost'!$B:$B,$B$28)*10^12</f>
        <v>85224000000000</v>
      </c>
      <c r="I2" s="16">
        <f>SUMIFS('indusa - High Cost'!Q:Q,'indusa - High Cost'!$A:$A,'BIFUfE-LPG-propane-or-butane'!$A2,'indusa - High Cost'!$B:$B,$B$28)*10^12</f>
        <v>85809000000000</v>
      </c>
      <c r="J2" s="16">
        <f>SUMIFS('indusa - High Cost'!R:R,'indusa - High Cost'!$A:$A,'BIFUfE-LPG-propane-or-butane'!$A2,'indusa - High Cost'!$B:$B,$B$28)*10^12</f>
        <v>87627000000000.016</v>
      </c>
      <c r="K2" s="16">
        <f>SUMIFS('indusa - High Cost'!S:S,'indusa - High Cost'!$A:$A,'BIFUfE-LPG-propane-or-butane'!$A2,'indusa - High Cost'!$B:$B,$B$28)*10^12</f>
        <v>87947000000000</v>
      </c>
      <c r="L2" s="16">
        <f>SUMIFS('indusa - High Cost'!T:T,'indusa - High Cost'!$A:$A,'BIFUfE-LPG-propane-or-butane'!$A2,'indusa - High Cost'!$B:$B,$B$28)*10^12</f>
        <v>88663000000000</v>
      </c>
      <c r="M2" s="16">
        <f>SUMIFS('indusa - High Cost'!U:U,'indusa - High Cost'!$A:$A,'BIFUfE-LPG-propane-or-butane'!$A2,'indusa - High Cost'!$B:$B,$B$28)*10^12</f>
        <v>89407000000000</v>
      </c>
      <c r="N2" s="16">
        <f>SUMIFS('indusa - High Cost'!V:V,'indusa - High Cost'!$A:$A,'BIFUfE-LPG-propane-or-butane'!$A2,'indusa - High Cost'!$B:$B,$B$28)*10^12</f>
        <v>90316000000000</v>
      </c>
      <c r="O2" s="16">
        <f>SUMIFS('indusa - High Cost'!W:W,'indusa - High Cost'!$A:$A,'BIFUfE-LPG-propane-or-butane'!$A2,'indusa - High Cost'!$B:$B,$B$28)*10^12</f>
        <v>91486000000000</v>
      </c>
      <c r="P2" s="16">
        <f>SUMIFS('indusa - High Cost'!X:X,'indusa - High Cost'!$A:$A,'BIFUfE-LPG-propane-or-butane'!$A2,'indusa - High Cost'!$B:$B,$B$28)*10^12</f>
        <v>92578000000000</v>
      </c>
      <c r="Q2" s="16">
        <f>SUMIFS('indusa - High Cost'!Y:Y,'indusa - High Cost'!$A:$A,'BIFUfE-LPG-propane-or-butane'!$A2,'indusa - High Cost'!$B:$B,$B$28)*10^12</f>
        <v>93574000000000</v>
      </c>
      <c r="R2" s="16">
        <f>SUMIFS('indusa - High Cost'!Z:Z,'indusa - High Cost'!$A:$A,'BIFUfE-LPG-propane-or-butane'!$A2,'indusa - High Cost'!$B:$B,$B$28)*10^12</f>
        <v>94382000000000</v>
      </c>
      <c r="S2" s="16">
        <f>SUMIFS('indusa - High Cost'!AA:AA,'indusa - High Cost'!$A:$A,'BIFUfE-LPG-propane-or-butane'!$A2,'indusa - High Cost'!$B:$B,$B$28)*10^12</f>
        <v>94768000000000</v>
      </c>
      <c r="T2" s="16">
        <f>SUMIFS('indusa - High Cost'!AB:AB,'indusa - High Cost'!$A:$A,'BIFUfE-LPG-propane-or-butane'!$A2,'indusa - High Cost'!$B:$B,$B$28)*10^12</f>
        <v>95249000000000</v>
      </c>
      <c r="U2" s="16">
        <f>SUMIFS('indusa - High Cost'!AC:AC,'indusa - High Cost'!$A:$A,'BIFUfE-LPG-propane-or-butane'!$A2,'indusa - High Cost'!$B:$B,$B$28)*10^12</f>
        <v>95735000000000</v>
      </c>
      <c r="V2" s="16">
        <f>SUMIFS('indusa - High Cost'!AD:AD,'indusa - High Cost'!$A:$A,'BIFUfE-LPG-propane-or-butane'!$A2,'indusa - High Cost'!$B:$B,$B$28)*10^12</f>
        <v>96277000000000</v>
      </c>
      <c r="W2" s="16">
        <f>SUMIFS('indusa - High Cost'!AE:AE,'indusa - High Cost'!$A:$A,'BIFUfE-LPG-propane-or-butane'!$A2,'indusa - High Cost'!$B:$B,$B$28)*10^12</f>
        <v>96906000000000</v>
      </c>
      <c r="X2" s="16">
        <f>SUMIFS('indusa - High Cost'!AF:AF,'indusa - High Cost'!$A:$A,'BIFUfE-LPG-propane-or-butane'!$A2,'indusa - High Cost'!$B:$B,$B$28)*10^12</f>
        <v>97586999999999.984</v>
      </c>
      <c r="Y2" s="16">
        <f>SUMIFS('indusa - High Cost'!AG:AG,'indusa - High Cost'!$A:$A,'BIFUfE-LPG-propane-or-butane'!$A2,'indusa - High Cost'!$B:$B,$B$28)*10^12</f>
        <v>98262000000000</v>
      </c>
      <c r="Z2" s="16">
        <f>SUMIFS('indusa - High Cost'!AH:AH,'indusa - High Cost'!$A:$A,'BIFUfE-LPG-propane-or-butane'!$A2,'indusa - High Cost'!$B:$B,$B$28)*10^12</f>
        <v>98896999999999.984</v>
      </c>
      <c r="AA2" s="16">
        <f>SUMIFS('indusa - High Cost'!AI:AI,'indusa - High Cost'!$A:$A,'BIFUfE-LPG-propane-or-butane'!$A2,'indusa - High Cost'!$B:$B,$B$28)*10^12</f>
        <v>99582000000000</v>
      </c>
      <c r="AB2" s="16">
        <f>SUMIFS('indusa - High Cost'!AJ:AJ,'indusa - High Cost'!$A:$A,'BIFUfE-LPG-propane-or-butane'!$A2,'indusa - High Cost'!$B:$B,$B$28)*10^12</f>
        <v>100209000000000</v>
      </c>
      <c r="AC2" s="16"/>
    </row>
    <row r="3" spans="1:31" x14ac:dyDescent="0.25">
      <c r="A3" t="s">
        <v>92</v>
      </c>
      <c r="B3" s="16">
        <f>SUMIFS('indusa - High Cost'!J:J,'indusa - High Cost'!$A:$A,'BIFUfE-LPG-propane-or-butane'!$A3,'indusa - High Cost'!$B:$B,$B$28)*10^12</f>
        <v>0</v>
      </c>
      <c r="C3" s="16">
        <f>SUMIFS('indusa - High Cost'!K:K,'indusa - High Cost'!$A:$A,'BIFUfE-LPG-propane-or-butane'!$A3,'indusa - High Cost'!$B:$B,$B$28)*10^12</f>
        <v>0</v>
      </c>
      <c r="D3" s="16">
        <f>SUMIFS('indusa - High Cost'!L:L,'indusa - High Cost'!$A:$A,'BIFUfE-LPG-propane-or-butane'!$A3,'indusa - High Cost'!$B:$B,$B$28)*10^12</f>
        <v>0</v>
      </c>
      <c r="E3" s="16">
        <f>SUMIFS('indusa - High Cost'!M:M,'indusa - High Cost'!$A:$A,'BIFUfE-LPG-propane-or-butane'!$A3,'indusa - High Cost'!$B:$B,$B$28)*10^12</f>
        <v>0</v>
      </c>
      <c r="F3" s="16">
        <f>SUMIFS('indusa - High Cost'!N:N,'indusa - High Cost'!$A:$A,'BIFUfE-LPG-propane-or-butane'!$A3,'indusa - High Cost'!$B:$B,$B$28)*10^12</f>
        <v>0</v>
      </c>
      <c r="G3" s="16">
        <f>SUMIFS('indusa - High Cost'!O:O,'indusa - High Cost'!$A:$A,'BIFUfE-LPG-propane-or-butane'!$A3,'indusa - High Cost'!$B:$B,$B$28)*10^12</f>
        <v>0</v>
      </c>
      <c r="H3" s="16">
        <f>SUMIFS('indusa - High Cost'!P:P,'indusa - High Cost'!$A:$A,'BIFUfE-LPG-propane-or-butane'!$A3,'indusa - High Cost'!$B:$B,$B$28)*10^12</f>
        <v>0</v>
      </c>
      <c r="I3" s="16">
        <f>SUMIFS('indusa - High Cost'!Q:Q,'indusa - High Cost'!$A:$A,'BIFUfE-LPG-propane-or-butane'!$A3,'indusa - High Cost'!$B:$B,$B$28)*10^12</f>
        <v>0</v>
      </c>
      <c r="J3" s="16">
        <f>SUMIFS('indusa - High Cost'!R:R,'indusa - High Cost'!$A:$A,'BIFUfE-LPG-propane-or-butane'!$A3,'indusa - High Cost'!$B:$B,$B$28)*10^12</f>
        <v>0</v>
      </c>
      <c r="K3" s="16">
        <f>SUMIFS('indusa - High Cost'!S:S,'indusa - High Cost'!$A:$A,'BIFUfE-LPG-propane-or-butane'!$A3,'indusa - High Cost'!$B:$B,$B$28)*10^12</f>
        <v>0</v>
      </c>
      <c r="L3" s="16">
        <f>SUMIFS('indusa - High Cost'!T:T,'indusa - High Cost'!$A:$A,'BIFUfE-LPG-propane-or-butane'!$A3,'indusa - High Cost'!$B:$B,$B$28)*10^12</f>
        <v>0</v>
      </c>
      <c r="M3" s="16">
        <f>SUMIFS('indusa - High Cost'!U:U,'indusa - High Cost'!$A:$A,'BIFUfE-LPG-propane-or-butane'!$A3,'indusa - High Cost'!$B:$B,$B$28)*10^12</f>
        <v>0</v>
      </c>
      <c r="N3" s="16">
        <f>SUMIFS('indusa - High Cost'!V:V,'indusa - High Cost'!$A:$A,'BIFUfE-LPG-propane-or-butane'!$A3,'indusa - High Cost'!$B:$B,$B$28)*10^12</f>
        <v>0</v>
      </c>
      <c r="O3" s="16">
        <f>SUMIFS('indusa - High Cost'!W:W,'indusa - High Cost'!$A:$A,'BIFUfE-LPG-propane-or-butane'!$A3,'indusa - High Cost'!$B:$B,$B$28)*10^12</f>
        <v>0</v>
      </c>
      <c r="P3" s="16">
        <f>SUMIFS('indusa - High Cost'!X:X,'indusa - High Cost'!$A:$A,'BIFUfE-LPG-propane-or-butane'!$A3,'indusa - High Cost'!$B:$B,$B$28)*10^12</f>
        <v>0</v>
      </c>
      <c r="Q3" s="16">
        <f>SUMIFS('indusa - High Cost'!Y:Y,'indusa - High Cost'!$A:$A,'BIFUfE-LPG-propane-or-butane'!$A3,'indusa - High Cost'!$B:$B,$B$28)*10^12</f>
        <v>0</v>
      </c>
      <c r="R3" s="16">
        <f>SUMIFS('indusa - High Cost'!Z:Z,'indusa - High Cost'!$A:$A,'BIFUfE-LPG-propane-or-butane'!$A3,'indusa - High Cost'!$B:$B,$B$28)*10^12</f>
        <v>0</v>
      </c>
      <c r="S3" s="16">
        <f>SUMIFS('indusa - High Cost'!AA:AA,'indusa - High Cost'!$A:$A,'BIFUfE-LPG-propane-or-butane'!$A3,'indusa - High Cost'!$B:$B,$B$28)*10^12</f>
        <v>0</v>
      </c>
      <c r="T3" s="16">
        <f>SUMIFS('indusa - High Cost'!AB:AB,'indusa - High Cost'!$A:$A,'BIFUfE-LPG-propane-or-butane'!$A3,'indusa - High Cost'!$B:$B,$B$28)*10^12</f>
        <v>0</v>
      </c>
      <c r="U3" s="16">
        <f>SUMIFS('indusa - High Cost'!AC:AC,'indusa - High Cost'!$A:$A,'BIFUfE-LPG-propane-or-butane'!$A3,'indusa - High Cost'!$B:$B,$B$28)*10^12</f>
        <v>0</v>
      </c>
      <c r="V3" s="16">
        <f>SUMIFS('indusa - High Cost'!AD:AD,'indusa - High Cost'!$A:$A,'BIFUfE-LPG-propane-or-butane'!$A3,'indusa - High Cost'!$B:$B,$B$28)*10^12</f>
        <v>0</v>
      </c>
      <c r="W3" s="16">
        <f>SUMIFS('indusa - High Cost'!AE:AE,'indusa - High Cost'!$A:$A,'BIFUfE-LPG-propane-or-butane'!$A3,'indusa - High Cost'!$B:$B,$B$28)*10^12</f>
        <v>0</v>
      </c>
      <c r="X3" s="16">
        <f>SUMIFS('indusa - High Cost'!AF:AF,'indusa - High Cost'!$A:$A,'BIFUfE-LPG-propane-or-butane'!$A3,'indusa - High Cost'!$B:$B,$B$28)*10^12</f>
        <v>0</v>
      </c>
      <c r="Y3" s="16">
        <f>SUMIFS('indusa - High Cost'!AG:AG,'indusa - High Cost'!$A:$A,'BIFUfE-LPG-propane-or-butane'!$A3,'indusa - High Cost'!$B:$B,$B$28)*10^12</f>
        <v>0</v>
      </c>
      <c r="Z3" s="16">
        <f>SUMIFS('indusa - High Cost'!AH:AH,'indusa - High Cost'!$A:$A,'BIFUfE-LPG-propane-or-butane'!$A3,'indusa - High Cost'!$B:$B,$B$28)*10^12</f>
        <v>0</v>
      </c>
      <c r="AA3" s="16">
        <f>SUMIFS('indusa - High Cost'!AI:AI,'indusa - High Cost'!$A:$A,'BIFUfE-LPG-propane-or-butane'!$A3,'indusa - High Cost'!$B:$B,$B$28)*10^12</f>
        <v>0</v>
      </c>
      <c r="AB3" s="16">
        <f>SUMIFS('indusa - High Cost'!AJ:AJ,'indusa - High Cost'!$A:$A,'BIFUfE-LPG-propane-or-butane'!$A3,'indusa - High Cost'!$B:$B,$B$28)*10^12</f>
        <v>0</v>
      </c>
    </row>
    <row r="4" spans="1:31" x14ac:dyDescent="0.25">
      <c r="A4" t="s">
        <v>93</v>
      </c>
      <c r="B4" s="16">
        <f>SUMIFS('indusa - High Cost'!J:J,'indusa - High Cost'!$A:$A,'BIFUfE-LPG-propane-or-butane'!$A4,'indusa - High Cost'!$B:$B,$B$28)*10^12</f>
        <v>0</v>
      </c>
      <c r="C4" s="16">
        <f>SUMIFS('indusa - High Cost'!K:K,'indusa - High Cost'!$A:$A,'BIFUfE-LPG-propane-or-butane'!$A4,'indusa - High Cost'!$B:$B,$B$28)*10^12</f>
        <v>0</v>
      </c>
      <c r="D4" s="16">
        <f>SUMIFS('indusa - High Cost'!L:L,'indusa - High Cost'!$A:$A,'BIFUfE-LPG-propane-or-butane'!$A4,'indusa - High Cost'!$B:$B,$B$28)*10^12</f>
        <v>0</v>
      </c>
      <c r="E4" s="16">
        <f>SUMIFS('indusa - High Cost'!M:M,'indusa - High Cost'!$A:$A,'BIFUfE-LPG-propane-or-butane'!$A4,'indusa - High Cost'!$B:$B,$B$28)*10^12</f>
        <v>0</v>
      </c>
      <c r="F4" s="16">
        <f>SUMIFS('indusa - High Cost'!N:N,'indusa - High Cost'!$A:$A,'BIFUfE-LPG-propane-or-butane'!$A4,'indusa - High Cost'!$B:$B,$B$28)*10^12</f>
        <v>0</v>
      </c>
      <c r="G4" s="16">
        <f>SUMIFS('indusa - High Cost'!O:O,'indusa - High Cost'!$A:$A,'BIFUfE-LPG-propane-or-butane'!$A4,'indusa - High Cost'!$B:$B,$B$28)*10^12</f>
        <v>0</v>
      </c>
      <c r="H4" s="16">
        <f>SUMIFS('indusa - High Cost'!P:P,'indusa - High Cost'!$A:$A,'BIFUfE-LPG-propane-or-butane'!$A4,'indusa - High Cost'!$B:$B,$B$28)*10^12</f>
        <v>0</v>
      </c>
      <c r="I4" s="16">
        <f>SUMIFS('indusa - High Cost'!Q:Q,'indusa - High Cost'!$A:$A,'BIFUfE-LPG-propane-or-butane'!$A4,'indusa - High Cost'!$B:$B,$B$28)*10^12</f>
        <v>0</v>
      </c>
      <c r="J4" s="16">
        <f>SUMIFS('indusa - High Cost'!R:R,'indusa - High Cost'!$A:$A,'BIFUfE-LPG-propane-or-butane'!$A4,'indusa - High Cost'!$B:$B,$B$28)*10^12</f>
        <v>0</v>
      </c>
      <c r="K4" s="16">
        <f>SUMIFS('indusa - High Cost'!S:S,'indusa - High Cost'!$A:$A,'BIFUfE-LPG-propane-or-butane'!$A4,'indusa - High Cost'!$B:$B,$B$28)*10^12</f>
        <v>0</v>
      </c>
      <c r="L4" s="16">
        <f>SUMIFS('indusa - High Cost'!T:T,'indusa - High Cost'!$A:$A,'BIFUfE-LPG-propane-or-butane'!$A4,'indusa - High Cost'!$B:$B,$B$28)*10^12</f>
        <v>0</v>
      </c>
      <c r="M4" s="16">
        <f>SUMIFS('indusa - High Cost'!U:U,'indusa - High Cost'!$A:$A,'BIFUfE-LPG-propane-or-butane'!$A4,'indusa - High Cost'!$B:$B,$B$28)*10^12</f>
        <v>0</v>
      </c>
      <c r="N4" s="16">
        <f>SUMIFS('indusa - High Cost'!V:V,'indusa - High Cost'!$A:$A,'BIFUfE-LPG-propane-or-butane'!$A4,'indusa - High Cost'!$B:$B,$B$28)*10^12</f>
        <v>0</v>
      </c>
      <c r="O4" s="16">
        <f>SUMIFS('indusa - High Cost'!W:W,'indusa - High Cost'!$A:$A,'BIFUfE-LPG-propane-or-butane'!$A4,'indusa - High Cost'!$B:$B,$B$28)*10^12</f>
        <v>0</v>
      </c>
      <c r="P4" s="16">
        <f>SUMIFS('indusa - High Cost'!X:X,'indusa - High Cost'!$A:$A,'BIFUfE-LPG-propane-or-butane'!$A4,'indusa - High Cost'!$B:$B,$B$28)*10^12</f>
        <v>0</v>
      </c>
      <c r="Q4" s="16">
        <f>SUMIFS('indusa - High Cost'!Y:Y,'indusa - High Cost'!$A:$A,'BIFUfE-LPG-propane-or-butane'!$A4,'indusa - High Cost'!$B:$B,$B$28)*10^12</f>
        <v>0</v>
      </c>
      <c r="R4" s="16">
        <f>SUMIFS('indusa - High Cost'!Z:Z,'indusa - High Cost'!$A:$A,'BIFUfE-LPG-propane-or-butane'!$A4,'indusa - High Cost'!$B:$B,$B$28)*10^12</f>
        <v>0</v>
      </c>
      <c r="S4" s="16">
        <f>SUMIFS('indusa - High Cost'!AA:AA,'indusa - High Cost'!$A:$A,'BIFUfE-LPG-propane-or-butane'!$A4,'indusa - High Cost'!$B:$B,$B$28)*10^12</f>
        <v>0</v>
      </c>
      <c r="T4" s="16">
        <f>SUMIFS('indusa - High Cost'!AB:AB,'indusa - High Cost'!$A:$A,'BIFUfE-LPG-propane-or-butane'!$A4,'indusa - High Cost'!$B:$B,$B$28)*10^12</f>
        <v>0</v>
      </c>
      <c r="U4" s="16">
        <f>SUMIFS('indusa - High Cost'!AC:AC,'indusa - High Cost'!$A:$A,'BIFUfE-LPG-propane-or-butane'!$A4,'indusa - High Cost'!$B:$B,$B$28)*10^12</f>
        <v>0</v>
      </c>
      <c r="V4" s="16">
        <f>SUMIFS('indusa - High Cost'!AD:AD,'indusa - High Cost'!$A:$A,'BIFUfE-LPG-propane-or-butane'!$A4,'indusa - High Cost'!$B:$B,$B$28)*10^12</f>
        <v>0</v>
      </c>
      <c r="W4" s="16">
        <f>SUMIFS('indusa - High Cost'!AE:AE,'indusa - High Cost'!$A:$A,'BIFUfE-LPG-propane-or-butane'!$A4,'indusa - High Cost'!$B:$B,$B$28)*10^12</f>
        <v>0</v>
      </c>
      <c r="X4" s="16">
        <f>SUMIFS('indusa - High Cost'!AF:AF,'indusa - High Cost'!$A:$A,'BIFUfE-LPG-propane-or-butane'!$A4,'indusa - High Cost'!$B:$B,$B$28)*10^12</f>
        <v>0</v>
      </c>
      <c r="Y4" s="16">
        <f>SUMIFS('indusa - High Cost'!AG:AG,'indusa - High Cost'!$A:$A,'BIFUfE-LPG-propane-or-butane'!$A4,'indusa - High Cost'!$B:$B,$B$28)*10^12</f>
        <v>0</v>
      </c>
      <c r="Z4" s="16">
        <f>SUMIFS('indusa - High Cost'!AH:AH,'indusa - High Cost'!$A:$A,'BIFUfE-LPG-propane-or-butane'!$A4,'indusa - High Cost'!$B:$B,$B$28)*10^12</f>
        <v>0</v>
      </c>
      <c r="AA4" s="16">
        <f>SUMIFS('indusa - High Cost'!AI:AI,'indusa - High Cost'!$A:$A,'BIFUfE-LPG-propane-or-butane'!$A4,'indusa - High Cost'!$B:$B,$B$28)*10^12</f>
        <v>0</v>
      </c>
      <c r="AB4" s="16">
        <f>SUMIFS('indusa - High Cost'!AJ:AJ,'indusa - High Cost'!$A:$A,'BIFUfE-LPG-propane-or-butane'!$A4,'indusa - High Cost'!$B:$B,$B$28)*10^12</f>
        <v>0</v>
      </c>
    </row>
    <row r="5" spans="1:31" x14ac:dyDescent="0.25">
      <c r="A5" t="s">
        <v>94</v>
      </c>
      <c r="B5" s="16">
        <f>SUMIFS('indusa - High Cost'!J:J,'indusa - High Cost'!$A:$A,'BIFUfE-LPG-propane-or-butane'!$A5,'indusa - High Cost'!$B:$B,$B$28)*10^12</f>
        <v>0</v>
      </c>
      <c r="C5" s="16">
        <f>SUMIFS('indusa - High Cost'!K:K,'indusa - High Cost'!$A:$A,'BIFUfE-LPG-propane-or-butane'!$A5,'indusa - High Cost'!$B:$B,$B$28)*10^12</f>
        <v>0</v>
      </c>
      <c r="D5" s="16">
        <f>SUMIFS('indusa - High Cost'!L:L,'indusa - High Cost'!$A:$A,'BIFUfE-LPG-propane-or-butane'!$A5,'indusa - High Cost'!$B:$B,$B$28)*10^12</f>
        <v>0</v>
      </c>
      <c r="E5" s="16">
        <f>SUMIFS('indusa - High Cost'!M:M,'indusa - High Cost'!$A:$A,'BIFUfE-LPG-propane-or-butane'!$A5,'indusa - High Cost'!$B:$B,$B$28)*10^12</f>
        <v>0</v>
      </c>
      <c r="F5" s="16">
        <f>SUMIFS('indusa - High Cost'!N:N,'indusa - High Cost'!$A:$A,'BIFUfE-LPG-propane-or-butane'!$A5,'indusa - High Cost'!$B:$B,$B$28)*10^12</f>
        <v>0</v>
      </c>
      <c r="G5" s="16">
        <f>SUMIFS('indusa - High Cost'!O:O,'indusa - High Cost'!$A:$A,'BIFUfE-LPG-propane-or-butane'!$A5,'indusa - High Cost'!$B:$B,$B$28)*10^12</f>
        <v>0</v>
      </c>
      <c r="H5" s="16">
        <f>SUMIFS('indusa - High Cost'!P:P,'indusa - High Cost'!$A:$A,'BIFUfE-LPG-propane-or-butane'!$A5,'indusa - High Cost'!$B:$B,$B$28)*10^12</f>
        <v>0</v>
      </c>
      <c r="I5" s="16">
        <f>SUMIFS('indusa - High Cost'!Q:Q,'indusa - High Cost'!$A:$A,'BIFUfE-LPG-propane-or-butane'!$A5,'indusa - High Cost'!$B:$B,$B$28)*10^12</f>
        <v>0</v>
      </c>
      <c r="J5" s="16">
        <f>SUMIFS('indusa - High Cost'!R:R,'indusa - High Cost'!$A:$A,'BIFUfE-LPG-propane-or-butane'!$A5,'indusa - High Cost'!$B:$B,$B$28)*10^12</f>
        <v>0</v>
      </c>
      <c r="K5" s="16">
        <f>SUMIFS('indusa - High Cost'!S:S,'indusa - High Cost'!$A:$A,'BIFUfE-LPG-propane-or-butane'!$A5,'indusa - High Cost'!$B:$B,$B$28)*10^12</f>
        <v>0</v>
      </c>
      <c r="L5" s="16">
        <f>SUMIFS('indusa - High Cost'!T:T,'indusa - High Cost'!$A:$A,'BIFUfE-LPG-propane-or-butane'!$A5,'indusa - High Cost'!$B:$B,$B$28)*10^12</f>
        <v>0</v>
      </c>
      <c r="M5" s="16">
        <f>SUMIFS('indusa - High Cost'!U:U,'indusa - High Cost'!$A:$A,'BIFUfE-LPG-propane-or-butane'!$A5,'indusa - High Cost'!$B:$B,$B$28)*10^12</f>
        <v>0</v>
      </c>
      <c r="N5" s="16">
        <f>SUMIFS('indusa - High Cost'!V:V,'indusa - High Cost'!$A:$A,'BIFUfE-LPG-propane-or-butane'!$A5,'indusa - High Cost'!$B:$B,$B$28)*10^12</f>
        <v>0</v>
      </c>
      <c r="O5" s="16">
        <f>SUMIFS('indusa - High Cost'!W:W,'indusa - High Cost'!$A:$A,'BIFUfE-LPG-propane-or-butane'!$A5,'indusa - High Cost'!$B:$B,$B$28)*10^12</f>
        <v>0</v>
      </c>
      <c r="P5" s="16">
        <f>SUMIFS('indusa - High Cost'!X:X,'indusa - High Cost'!$A:$A,'BIFUfE-LPG-propane-or-butane'!$A5,'indusa - High Cost'!$B:$B,$B$28)*10^12</f>
        <v>0</v>
      </c>
      <c r="Q5" s="16">
        <f>SUMIFS('indusa - High Cost'!Y:Y,'indusa - High Cost'!$A:$A,'BIFUfE-LPG-propane-or-butane'!$A5,'indusa - High Cost'!$B:$B,$B$28)*10^12</f>
        <v>0</v>
      </c>
      <c r="R5" s="16">
        <f>SUMIFS('indusa - High Cost'!Z:Z,'indusa - High Cost'!$A:$A,'BIFUfE-LPG-propane-or-butane'!$A5,'indusa - High Cost'!$B:$B,$B$28)*10^12</f>
        <v>0</v>
      </c>
      <c r="S5" s="16">
        <f>SUMIFS('indusa - High Cost'!AA:AA,'indusa - High Cost'!$A:$A,'BIFUfE-LPG-propane-or-butane'!$A5,'indusa - High Cost'!$B:$B,$B$28)*10^12</f>
        <v>0</v>
      </c>
      <c r="T5" s="16">
        <f>SUMIFS('indusa - High Cost'!AB:AB,'indusa - High Cost'!$A:$A,'BIFUfE-LPG-propane-or-butane'!$A5,'indusa - High Cost'!$B:$B,$B$28)*10^12</f>
        <v>0</v>
      </c>
      <c r="U5" s="16">
        <f>SUMIFS('indusa - High Cost'!AC:AC,'indusa - High Cost'!$A:$A,'BIFUfE-LPG-propane-or-butane'!$A5,'indusa - High Cost'!$B:$B,$B$28)*10^12</f>
        <v>0</v>
      </c>
      <c r="V5" s="16">
        <f>SUMIFS('indusa - High Cost'!AD:AD,'indusa - High Cost'!$A:$A,'BIFUfE-LPG-propane-or-butane'!$A5,'indusa - High Cost'!$B:$B,$B$28)*10^12</f>
        <v>0</v>
      </c>
      <c r="W5" s="16">
        <f>SUMIFS('indusa - High Cost'!AE:AE,'indusa - High Cost'!$A:$A,'BIFUfE-LPG-propane-or-butane'!$A5,'indusa - High Cost'!$B:$B,$B$28)*10^12</f>
        <v>0</v>
      </c>
      <c r="X5" s="16">
        <f>SUMIFS('indusa - High Cost'!AF:AF,'indusa - High Cost'!$A:$A,'BIFUfE-LPG-propane-or-butane'!$A5,'indusa - High Cost'!$B:$B,$B$28)*10^12</f>
        <v>0</v>
      </c>
      <c r="Y5" s="16">
        <f>SUMIFS('indusa - High Cost'!AG:AG,'indusa - High Cost'!$A:$A,'BIFUfE-LPG-propane-or-butane'!$A5,'indusa - High Cost'!$B:$B,$B$28)*10^12</f>
        <v>0</v>
      </c>
      <c r="Z5" s="16">
        <f>SUMIFS('indusa - High Cost'!AH:AH,'indusa - High Cost'!$A:$A,'BIFUfE-LPG-propane-or-butane'!$A5,'indusa - High Cost'!$B:$B,$B$28)*10^12</f>
        <v>0</v>
      </c>
      <c r="AA5" s="16">
        <f>SUMIFS('indusa - High Cost'!AI:AI,'indusa - High Cost'!$A:$A,'BIFUfE-LPG-propane-or-butane'!$A5,'indusa - High Cost'!$B:$B,$B$28)*10^12</f>
        <v>0</v>
      </c>
      <c r="AB5" s="16">
        <f>SUMIFS('indusa - High Cost'!AJ:AJ,'indusa - High Cost'!$A:$A,'BIFUfE-LPG-propane-or-butane'!$A5,'indusa - High Cost'!$B:$B,$B$28)*10^12</f>
        <v>0</v>
      </c>
    </row>
    <row r="6" spans="1:31" x14ac:dyDescent="0.25">
      <c r="A6" t="s">
        <v>95</v>
      </c>
      <c r="B6" s="16">
        <f>SUMIFS('indusa - High Cost'!J:J,'indusa - High Cost'!$A:$A,'BIFUfE-LPG-propane-or-butane'!$A6,'indusa - High Cost'!$B:$B,$B$28)*10^12+SUMIFS('indusa - High Cost'!J:J,'indusa - High Cost'!$A:$A,$A$23,'indusa - High Cost'!$B:$B,$B$28)*10^12*'Misc. Finished Goods Split'!$D10</f>
        <v>2151939080687.2124</v>
      </c>
      <c r="C6" s="16">
        <f>SUMIFS('indusa - High Cost'!K:K,'indusa - High Cost'!$A:$A,'BIFUfE-LPG-propane-or-butane'!$A6,'indusa - High Cost'!$B:$B,$B$28)*10^12+SUMIFS('indusa - High Cost'!K:K,'indusa - High Cost'!$A:$A,$A$23,'indusa - High Cost'!$B:$B,$B$28)*10^12*'Misc. Finished Goods Split'!$D10</f>
        <v>3660953060208.2686</v>
      </c>
      <c r="D6" s="16">
        <f>SUMIFS('indusa - High Cost'!L:L,'indusa - High Cost'!$A:$A,'BIFUfE-LPG-propane-or-butane'!$A6,'indusa - High Cost'!$B:$B,$B$28)*10^12+SUMIFS('indusa - High Cost'!L:L,'indusa - High Cost'!$A:$A,$A$23,'indusa - High Cost'!$B:$B,$B$28)*10^12*'Misc. Finished Goods Split'!$D10</f>
        <v>3498521758605.9185</v>
      </c>
      <c r="E6" s="16">
        <f>SUMIFS('indusa - High Cost'!M:M,'indusa - High Cost'!$A:$A,'BIFUfE-LPG-propane-or-butane'!$A6,'indusa - High Cost'!$B:$B,$B$28)*10^12+SUMIFS('indusa - High Cost'!M:M,'indusa - High Cost'!$A:$A,$A$23,'indusa - High Cost'!$B:$B,$B$28)*10^12*'Misc. Finished Goods Split'!$D10</f>
        <v>3339175684461.6177</v>
      </c>
      <c r="F6" s="16">
        <f>SUMIFS('indusa - High Cost'!N:N,'indusa - High Cost'!$A:$A,'BIFUfE-LPG-propane-or-butane'!$A6,'indusa - High Cost'!$B:$B,$B$28)*10^12+SUMIFS('indusa - High Cost'!N:N,'indusa - High Cost'!$A:$A,$A$23,'indusa - High Cost'!$B:$B,$B$28)*10^12*'Misc. Finished Goods Split'!$D10</f>
        <v>3262521758605.9185</v>
      </c>
      <c r="G6" s="16">
        <f>SUMIFS('indusa - High Cost'!O:O,'indusa - High Cost'!$A:$A,'BIFUfE-LPG-propane-or-butane'!$A6,'indusa - High Cost'!$B:$B,$B$28)*10^12+SUMIFS('indusa - High Cost'!O:O,'indusa - High Cost'!$A:$A,$A$23,'indusa - High Cost'!$B:$B,$B$28)*10^12*'Misc. Finished Goods Split'!$D10</f>
        <v>3216678266617.6689</v>
      </c>
      <c r="H6" s="16">
        <f>SUMIFS('indusa - High Cost'!P:P,'indusa - High Cost'!$A:$A,'BIFUfE-LPG-propane-or-butane'!$A6,'indusa - High Cost'!$B:$B,$B$28)*10^12+SUMIFS('indusa - High Cost'!P:P,'indusa - High Cost'!$A:$A,$A$23,'indusa - High Cost'!$B:$B,$B$28)*10^12*'Misc. Finished Goods Split'!$D10</f>
        <v>3188299134352.5693</v>
      </c>
      <c r="I6" s="16">
        <f>SUMIFS('indusa - High Cost'!Q:Q,'indusa - High Cost'!$A:$A,'BIFUfE-LPG-propane-or-butane'!$A6,'indusa - High Cost'!$B:$B,$B$28)*10^12+SUMIFS('indusa - High Cost'!Q:Q,'indusa - High Cost'!$A:$A,$A$23,'indusa - High Cost'!$B:$B,$B$28)*10^12*'Misc. Finished Goods Split'!$D10</f>
        <v>3217024340761.9697</v>
      </c>
      <c r="J6" s="16">
        <f>SUMIFS('indusa - High Cost'!R:R,'indusa - High Cost'!$A:$A,'BIFUfE-LPG-propane-or-butane'!$A6,'indusa - High Cost'!$B:$B,$B$28)*10^12+SUMIFS('indusa - High Cost'!R:R,'indusa - High Cost'!$A:$A,$A$23,'indusa - High Cost'!$B:$B,$B$28)*10^12*'Misc. Finished Goods Split'!$D10</f>
        <v>3299749547171.3701</v>
      </c>
      <c r="K6" s="16">
        <f>SUMIFS('indusa - High Cost'!S:S,'indusa - High Cost'!$A:$A,'BIFUfE-LPG-propane-or-butane'!$A6,'indusa - High Cost'!$B:$B,$B$28)*10^12+SUMIFS('indusa - High Cost'!S:S,'indusa - High Cost'!$A:$A,$A$23,'indusa - High Cost'!$B:$B,$B$28)*10^12*'Misc. Finished Goods Split'!$D10</f>
        <v>3344389526122.7217</v>
      </c>
      <c r="L6" s="16">
        <f>SUMIFS('indusa - High Cost'!T:T,'indusa - High Cost'!$A:$A,'BIFUfE-LPG-propane-or-butane'!$A6,'indusa - High Cost'!$B:$B,$B$28)*10^12+SUMIFS('indusa - High Cost'!T:T,'indusa - High Cost'!$A:$A,$A$23,'indusa - High Cost'!$B:$B,$B$28)*10^12*'Misc. Finished Goods Split'!$D10</f>
        <v>3372114732532.1221</v>
      </c>
      <c r="M6" s="16">
        <f>SUMIFS('indusa - High Cost'!U:U,'indusa - High Cost'!$A:$A,'BIFUfE-LPG-propane-or-butane'!$A6,'indusa - High Cost'!$B:$B,$B$28)*10^12+SUMIFS('indusa - High Cost'!U:U,'indusa - High Cost'!$A:$A,$A$23,'indusa - High Cost'!$B:$B,$B$28)*10^12*'Misc. Finished Goods Split'!$D10</f>
        <v>3356892108278.7729</v>
      </c>
      <c r="N6" s="16">
        <f>SUMIFS('indusa - High Cost'!V:V,'indusa - High Cost'!$A:$A,'BIFUfE-LPG-propane-or-butane'!$A6,'indusa - High Cost'!$B:$B,$B$28)*10^12+SUMIFS('indusa - High Cost'!V:V,'indusa - High Cost'!$A:$A,$A$23,'indusa - High Cost'!$B:$B,$B$28)*10^12*'Misc. Finished Goods Split'!$D10</f>
        <v>3347427748555.6235</v>
      </c>
      <c r="O6" s="16">
        <f>SUMIFS('indusa - High Cost'!W:W,'indusa - High Cost'!$A:$A,'BIFUfE-LPG-propane-or-butane'!$A6,'indusa - High Cost'!$B:$B,$B$28)*10^12+SUMIFS('indusa - High Cost'!W:W,'indusa - High Cost'!$A:$A,$A$23,'indusa - High Cost'!$B:$B,$B$28)*10^12*'Misc. Finished Goods Split'!$D10</f>
        <v>3334427748555.6235</v>
      </c>
      <c r="P6" s="16">
        <f>SUMIFS('indusa - High Cost'!X:X,'indusa - High Cost'!$A:$A,'BIFUfE-LPG-propane-or-butane'!$A6,'indusa - High Cost'!$B:$B,$B$28)*10^12+SUMIFS('indusa - High Cost'!X:X,'indusa - High Cost'!$A:$A,$A$23,'indusa - High Cost'!$B:$B,$B$28)*10^12*'Misc. Finished Goods Split'!$D10</f>
        <v>3324721653362.6738</v>
      </c>
      <c r="Q6" s="16">
        <f>SUMIFS('indusa - High Cost'!Y:Y,'indusa - High Cost'!$A:$A,'BIFUfE-LPG-propane-or-butane'!$A6,'indusa - High Cost'!$B:$B,$B$28)*10^12+SUMIFS('indusa - High Cost'!Y:Y,'indusa - High Cost'!$A:$A,$A$23,'indusa - High Cost'!$B:$B,$B$28)*10^12*'Misc. Finished Goods Split'!$D10</f>
        <v>3318963388832.4741</v>
      </c>
      <c r="R6" s="16">
        <f>SUMIFS('indusa - High Cost'!Z:Z,'indusa - High Cost'!$A:$A,'BIFUfE-LPG-propane-or-butane'!$A6,'indusa - High Cost'!$B:$B,$B$28)*10^12+SUMIFS('indusa - High Cost'!Z:Z,'indusa - High Cost'!$A:$A,$A$23,'indusa - High Cost'!$B:$B,$B$28)*10^12*'Misc. Finished Goods Split'!$D10</f>
        <v>3318911219495.2236</v>
      </c>
      <c r="S6" s="16">
        <f>SUMIFS('indusa - High Cost'!AA:AA,'indusa - High Cost'!$A:$A,'BIFUfE-LPG-propane-or-butane'!$A6,'indusa - High Cost'!$B:$B,$B$28)*10^12+SUMIFS('indusa - High Cost'!AA:AA,'indusa - High Cost'!$A:$A,$A$23,'indusa - High Cost'!$B:$B,$B$28)*10^12*'Misc. Finished Goods Split'!$D10</f>
        <v>3327100785627.7739</v>
      </c>
      <c r="T6" s="16">
        <f>SUMIFS('indusa - High Cost'!AB:AB,'indusa - High Cost'!$A:$A,'BIFUfE-LPG-propane-or-butane'!$A6,'indusa - High Cost'!$B:$B,$B$28)*10^12+SUMIFS('indusa - High Cost'!AB:AB,'indusa - High Cost'!$A:$A,$A$23,'indusa - High Cost'!$B:$B,$B$28)*10^12*'Misc. Finished Goods Split'!$D10</f>
        <v>3324532087230.124</v>
      </c>
      <c r="U6" s="16">
        <f>SUMIFS('indusa - High Cost'!AC:AC,'indusa - High Cost'!$A:$A,'BIFUfE-LPG-propane-or-butane'!$A6,'indusa - High Cost'!$B:$B,$B$28)*10^12+SUMIFS('indusa - High Cost'!AC:AC,'indusa - High Cost'!$A:$A,$A$23,'indusa - High Cost'!$B:$B,$B$28)*10^12*'Misc. Finished Goods Split'!$D10</f>
        <v>3323584256567.374</v>
      </c>
      <c r="V6" s="16">
        <f>SUMIFS('indusa - High Cost'!AD:AD,'indusa - High Cost'!$A:$A,'BIFUfE-LPG-propane-or-butane'!$A6,'indusa - High Cost'!$B:$B,$B$28)*10^12+SUMIFS('indusa - High Cost'!AD:AD,'indusa - High Cost'!$A:$A,$A$23,'indusa - High Cost'!$B:$B,$B$28)*10^12*'Misc. Finished Goods Split'!$D10</f>
        <v>3343394690434.8242</v>
      </c>
      <c r="W6" s="16">
        <f>SUMIFS('indusa - High Cost'!AE:AE,'indusa - High Cost'!$A:$A,'BIFUfE-LPG-propane-or-butane'!$A6,'indusa - High Cost'!$B:$B,$B$28)*10^12+SUMIFS('indusa - High Cost'!AE:AE,'indusa - High Cost'!$A:$A,$A$23,'indusa - High Cost'!$B:$B,$B$28)*10^12*'Misc. Finished Goods Split'!$D10</f>
        <v>3347878161374.4248</v>
      </c>
      <c r="X6" s="16">
        <f>SUMIFS('indusa - High Cost'!AF:AF,'indusa - High Cost'!$A:$A,'BIFUfE-LPG-propane-or-butane'!$A6,'indusa - High Cost'!$B:$B,$B$28)*10^12+SUMIFS('indusa - High Cost'!AF:AF,'indusa - High Cost'!$A:$A,$A$23,'indusa - High Cost'!$B:$B,$B$28)*10^12*'Misc. Finished Goods Split'!$D10</f>
        <v>3339499029109.3247</v>
      </c>
      <c r="Y6" s="16">
        <f>SUMIFS('indusa - High Cost'!AG:AG,'indusa - High Cost'!$A:$A,'BIFUfE-LPG-propane-or-butane'!$A6,'indusa - High Cost'!$B:$B,$B$28)*10^12+SUMIFS('indusa - High Cost'!AG:AG,'indusa - High Cost'!$A:$A,$A$23,'indusa - High Cost'!$B:$B,$B$28)*10^12*'Misc. Finished Goods Split'!$D10</f>
        <v>3344257293639.5244</v>
      </c>
      <c r="Z6" s="16">
        <f>SUMIFS('indusa - High Cost'!AH:AH,'indusa - High Cost'!$A:$A,'BIFUfE-LPG-propane-or-butane'!$A6,'indusa - High Cost'!$B:$B,$B$28)*10^12+SUMIFS('indusa - High Cost'!AH:AH,'indusa - High Cost'!$A:$A,$A$23,'indusa - High Cost'!$B:$B,$B$28)*10^12*'Misc. Finished Goods Split'!$D10</f>
        <v>3349740764579.125</v>
      </c>
      <c r="AA6" s="16">
        <f>SUMIFS('indusa - High Cost'!AI:AI,'indusa - High Cost'!$A:$A,'BIFUfE-LPG-propane-or-butane'!$A6,'indusa - High Cost'!$B:$B,$B$28)*10^12+SUMIFS('indusa - High Cost'!AI:AI,'indusa - High Cost'!$A:$A,$A$23,'indusa - High Cost'!$B:$B,$B$28)*10^12*'Misc. Finished Goods Split'!$D10</f>
        <v>3352878161374.4248</v>
      </c>
      <c r="AB6" s="16">
        <f>SUMIFS('indusa - High Cost'!AJ:AJ,'indusa - High Cost'!$A:$A,'BIFUfE-LPG-propane-or-butane'!$A6,'indusa - High Cost'!$B:$B,$B$28)*10^12+SUMIFS('indusa - High Cost'!AJ:AJ,'indusa - High Cost'!$A:$A,$A$23,'indusa - High Cost'!$B:$B,$B$28)*10^12*'Misc. Finished Goods Split'!$D10</f>
        <v>3344224235518.7256</v>
      </c>
    </row>
    <row r="7" spans="1:31" x14ac:dyDescent="0.25">
      <c r="A7" t="s">
        <v>96</v>
      </c>
      <c r="B7" s="16">
        <f>SUMIFS('indusa - High Cost'!J:J,'indusa - High Cost'!$A:$A,$A$23,'indusa - High Cost'!$B:$B,$B$28)*10^12*'Misc. Finished Goods Split'!$D11</f>
        <v>130702822649.91183</v>
      </c>
      <c r="C7" s="16">
        <f>SUMIFS('indusa - High Cost'!K:K,'indusa - High Cost'!$A:$A,$A$23,'indusa - High Cost'!$B:$B,$B$28)*10^12*'Misc. Finished Goods Split'!$D11</f>
        <v>270397659642.47742</v>
      </c>
      <c r="D7" s="16">
        <f>SUMIFS('indusa - High Cost'!L:L,'indusa - High Cost'!$A:$A,$A$23,'indusa - High Cost'!$B:$B,$B$28)*10^12*'Misc. Finished Goods Split'!$D11</f>
        <v>270610069430.09915</v>
      </c>
      <c r="E7" s="16">
        <f>SUMIFS('indusa - High Cost'!M:M,'indusa - High Cost'!$A:$A,$A$23,'indusa - High Cost'!$B:$B,$B$28)*10^12*'Misc. Finished Goods Split'!$D11</f>
        <v>271601315105.6673</v>
      </c>
      <c r="F7" s="16">
        <f>SUMIFS('indusa - High Cost'!N:N,'indusa - High Cost'!$A:$A,$A$23,'indusa - High Cost'!$B:$B,$B$28)*10^12*'Misc. Finished Goods Split'!$D11</f>
        <v>270610069430.09915</v>
      </c>
      <c r="G7" s="16">
        <f>SUMIFS('indusa - High Cost'!O:O,'indusa - High Cost'!$A:$A,$A$23,'indusa - High Cost'!$B:$B,$B$28)*10^12*'Misc. Finished Goods Split'!$D11</f>
        <v>269548020491.99045</v>
      </c>
      <c r="H7" s="16">
        <f>SUMIFS('indusa - High Cost'!P:P,'indusa - High Cost'!$A:$A,$A$23,'indusa - High Cost'!$B:$B,$B$28)*10^12*'Misc. Finished Goods Split'!$D11</f>
        <v>269406413966.9093</v>
      </c>
      <c r="I7" s="16">
        <f>SUMIFS('indusa - High Cost'!Q:Q,'indusa - High Cost'!$A:$A,$A$23,'indusa - High Cost'!$B:$B,$B$28)*10^12*'Misc. Finished Goods Split'!$D11</f>
        <v>268556774816.42233</v>
      </c>
      <c r="J7" s="16">
        <f>SUMIFS('indusa - High Cost'!R:R,'indusa - High Cost'!$A:$A,$A$23,'indusa - High Cost'!$B:$B,$B$28)*10^12*'Misc. Finished Goods Split'!$D11</f>
        <v>267707135665.93536</v>
      </c>
      <c r="K7" s="16">
        <f>SUMIFS('indusa - High Cost'!S:S,'indusa - High Cost'!$A:$A,$A$23,'indusa - High Cost'!$B:$B,$B$28)*10^12*'Misc. Finished Goods Split'!$D11</f>
        <v>266078660627.50198</v>
      </c>
      <c r="L7" s="16">
        <f>SUMIFS('indusa - High Cost'!T:T,'indusa - High Cost'!$A:$A,$A$23,'indusa - High Cost'!$B:$B,$B$28)*10^12*'Misc. Finished Goods Split'!$D11</f>
        <v>265229021477.01505</v>
      </c>
      <c r="M7" s="16">
        <f>SUMIFS('indusa - High Cost'!U:U,'indusa - High Cost'!$A:$A,$A$23,'indusa - High Cost'!$B:$B,$B$28)*10^12*'Misc. Finished Goods Split'!$D11</f>
        <v>264025366013.82516</v>
      </c>
      <c r="N7" s="16">
        <f>SUMIFS('indusa - High Cost'!V:V,'indusa - High Cost'!$A:$A,$A$23,'indusa - High Cost'!$B:$B,$B$28)*10^12*'Misc. Finished Goods Split'!$D11</f>
        <v>263104923600.79761</v>
      </c>
      <c r="O7" s="16">
        <f>SUMIFS('indusa - High Cost'!W:W,'indusa - High Cost'!$A:$A,$A$23,'indusa - High Cost'!$B:$B,$B$28)*10^12*'Misc. Finished Goods Split'!$D11</f>
        <v>263104923600.79761</v>
      </c>
      <c r="P7" s="16">
        <f>SUMIFS('indusa - High Cost'!X:X,'indusa - High Cost'!$A:$A,$A$23,'indusa - High Cost'!$B:$B,$B$28)*10^12*'Misc. Finished Goods Split'!$D11</f>
        <v>262467694237.93237</v>
      </c>
      <c r="Q7" s="16">
        <f>SUMIFS('indusa - High Cost'!Y:Y,'indusa - High Cost'!$A:$A,$A$23,'indusa - High Cost'!$B:$B,$B$28)*10^12*'Misc. Finished Goods Split'!$D11</f>
        <v>262184481187.77005</v>
      </c>
      <c r="R7" s="16">
        <f>SUMIFS('indusa - High Cost'!Z:Z,'indusa - High Cost'!$A:$A,$A$23,'indusa - High Cost'!$B:$B,$B$28)*10^12*'Misc. Finished Goods Split'!$D11</f>
        <v>262538497500.47296</v>
      </c>
      <c r="S7" s="16">
        <f>SUMIFS('indusa - High Cost'!AA:AA,'indusa - High Cost'!$A:$A,$A$23,'indusa - High Cost'!$B:$B,$B$28)*10^12*'Misc. Finished Goods Split'!$D11</f>
        <v>262609300763.01355</v>
      </c>
      <c r="T7" s="16">
        <f>SUMIFS('indusa - High Cost'!AB:AB,'indusa - High Cost'!$A:$A,$A$23,'indusa - High Cost'!$B:$B,$B$28)*10^12*'Misc. Finished Goods Split'!$D11</f>
        <v>262396890975.39182</v>
      </c>
      <c r="U7" s="16">
        <f>SUMIFS('indusa - High Cost'!AC:AC,'indusa - High Cost'!$A:$A,$A$23,'indusa - High Cost'!$B:$B,$B$28)*10^12*'Misc. Finished Goods Split'!$D11</f>
        <v>262042874662.6889</v>
      </c>
      <c r="V7" s="16">
        <f>SUMIFS('indusa - High Cost'!AD:AD,'indusa - High Cost'!$A:$A,$A$23,'indusa - High Cost'!$B:$B,$B$28)*10^12*'Misc. Finished Goods Split'!$D11</f>
        <v>261972071400.14832</v>
      </c>
      <c r="W7" s="16">
        <f>SUMIFS('indusa - High Cost'!AE:AE,'indusa - High Cost'!$A:$A,$A$23,'indusa - High Cost'!$B:$B,$B$28)*10^12*'Misc. Finished Goods Split'!$D11</f>
        <v>261405645299.82367</v>
      </c>
      <c r="X7" s="16">
        <f>SUMIFS('indusa - High Cost'!AF:AF,'indusa - High Cost'!$A:$A,$A$23,'indusa - High Cost'!$B:$B,$B$28)*10^12*'Misc. Finished Goods Split'!$D11</f>
        <v>261264038774.74252</v>
      </c>
      <c r="Y7" s="16">
        <f>SUMIFS('indusa - High Cost'!AG:AG,'indusa - High Cost'!$A:$A,$A$23,'indusa - High Cost'!$B:$B,$B$28)*10^12*'Misc. Finished Goods Split'!$D11</f>
        <v>261547251824.90485</v>
      </c>
      <c r="Z7" s="16">
        <f>SUMIFS('indusa - High Cost'!AH:AH,'indusa - High Cost'!$A:$A,$A$23,'indusa - High Cost'!$B:$B,$B$28)*10^12*'Misc. Finished Goods Split'!$D11</f>
        <v>260980825724.5802</v>
      </c>
      <c r="AA7" s="16">
        <f>SUMIFS('indusa - High Cost'!AI:AI,'indusa - High Cost'!$A:$A,$A$23,'indusa - High Cost'!$B:$B,$B$28)*10^12*'Misc. Finished Goods Split'!$D11</f>
        <v>261405645299.82367</v>
      </c>
      <c r="AB7" s="16">
        <f>SUMIFS('indusa - High Cost'!AJ:AJ,'indusa - High Cost'!$A:$A,$A$23,'indusa - High Cost'!$B:$B,$B$28)*10^12*'Misc. Finished Goods Split'!$D11</f>
        <v>260414399624.25555</v>
      </c>
    </row>
    <row r="8" spans="1:31" x14ac:dyDescent="0.25">
      <c r="A8" t="s">
        <v>97</v>
      </c>
      <c r="B8" s="16">
        <f>SUMIFS('indusa - High Cost'!J:J,'indusa - High Cost'!$A:$A,$A$8,'indusa - High Cost'!$B:$B,$B$28)*10^12</f>
        <v>45000000000</v>
      </c>
      <c r="C8" s="16">
        <f>SUMIFS('indusa - High Cost'!K:K,'indusa - High Cost'!$A:$A,$A$8,'indusa - High Cost'!$B:$B,$B$28)*10^12</f>
        <v>97000000000</v>
      </c>
      <c r="D8" s="16">
        <f>SUMIFS('indusa - High Cost'!L:L,'indusa - High Cost'!$A:$A,$A$8,'indusa - High Cost'!$B:$B,$B$28)*10^12</f>
        <v>98000000000</v>
      </c>
      <c r="E8" s="16">
        <f>SUMIFS('indusa - High Cost'!M:M,'indusa - High Cost'!$A:$A,$A$8,'indusa - High Cost'!$B:$B,$B$28)*10^12</f>
        <v>99000000000</v>
      </c>
      <c r="F8" s="16">
        <f>SUMIFS('indusa - High Cost'!N:N,'indusa - High Cost'!$A:$A,$A$8,'indusa - High Cost'!$B:$B,$B$28)*10^12</f>
        <v>101000000000</v>
      </c>
      <c r="G8" s="16">
        <f>SUMIFS('indusa - High Cost'!O:O,'indusa - High Cost'!$A:$A,$A$8,'indusa - High Cost'!$B:$B,$B$28)*10^12</f>
        <v>103000000000</v>
      </c>
      <c r="H8" s="16">
        <f>SUMIFS('indusa - High Cost'!P:P,'indusa - High Cost'!$A:$A,$A$8,'indusa - High Cost'!$B:$B,$B$28)*10^12</f>
        <v>105000000000</v>
      </c>
      <c r="I8" s="16">
        <f>SUMIFS('indusa - High Cost'!Q:Q,'indusa - High Cost'!$A:$A,$A$8,'indusa - High Cost'!$B:$B,$B$28)*10^12</f>
        <v>107000000000</v>
      </c>
      <c r="J8" s="16">
        <f>SUMIFS('indusa - High Cost'!R:R,'indusa - High Cost'!$A:$A,$A$8,'indusa - High Cost'!$B:$B,$B$28)*10^12</f>
        <v>108000000000</v>
      </c>
      <c r="K8" s="16">
        <f>SUMIFS('indusa - High Cost'!S:S,'indusa - High Cost'!$A:$A,$A$8,'indusa - High Cost'!$B:$B,$B$28)*10^12</f>
        <v>108000000000</v>
      </c>
      <c r="L8" s="16">
        <f>SUMIFS('indusa - High Cost'!T:T,'indusa - High Cost'!$A:$A,$A$8,'indusa - High Cost'!$B:$B,$B$28)*10^12</f>
        <v>109000000000</v>
      </c>
      <c r="M8" s="16">
        <f>SUMIFS('indusa - High Cost'!U:U,'indusa - High Cost'!$A:$A,$A$8,'indusa - High Cost'!$B:$B,$B$28)*10^12</f>
        <v>110000000000</v>
      </c>
      <c r="N8" s="16">
        <f>SUMIFS('indusa - High Cost'!V:V,'indusa - High Cost'!$A:$A,$A$8,'indusa - High Cost'!$B:$B,$B$28)*10^12</f>
        <v>112000000000</v>
      </c>
      <c r="O8" s="16">
        <f>SUMIFS('indusa - High Cost'!W:W,'indusa - High Cost'!$A:$A,$A$8,'indusa - High Cost'!$B:$B,$B$28)*10^12</f>
        <v>114000000000</v>
      </c>
      <c r="P8" s="16">
        <f>SUMIFS('indusa - High Cost'!X:X,'indusa - High Cost'!$A:$A,$A$8,'indusa - High Cost'!$B:$B,$B$28)*10^12</f>
        <v>115000000000</v>
      </c>
      <c r="Q8" s="16">
        <f>SUMIFS('indusa - High Cost'!Y:Y,'indusa - High Cost'!$A:$A,$A$8,'indusa - High Cost'!$B:$B,$B$28)*10^12</f>
        <v>115000000000</v>
      </c>
      <c r="R8" s="16">
        <f>SUMIFS('indusa - High Cost'!Z:Z,'indusa - High Cost'!$A:$A,$A$8,'indusa - High Cost'!$B:$B,$B$28)*10^12</f>
        <v>115000000000</v>
      </c>
      <c r="S8" s="16">
        <f>SUMIFS('indusa - High Cost'!AA:AA,'indusa - High Cost'!$A:$A,$A$8,'indusa - High Cost'!$B:$B,$B$28)*10^12</f>
        <v>113000000000</v>
      </c>
      <c r="T8" s="16">
        <f>SUMIFS('indusa - High Cost'!AB:AB,'indusa - High Cost'!$A:$A,$A$8,'indusa - High Cost'!$B:$B,$B$28)*10^12</f>
        <v>111000000000</v>
      </c>
      <c r="U8" s="16">
        <f>SUMIFS('indusa - High Cost'!AC:AC,'indusa - High Cost'!$A:$A,$A$8,'indusa - High Cost'!$B:$B,$B$28)*10^12</f>
        <v>108000000000</v>
      </c>
      <c r="V8" s="16">
        <f>SUMIFS('indusa - High Cost'!AD:AD,'indusa - High Cost'!$A:$A,$A$8,'indusa - High Cost'!$B:$B,$B$28)*10^12</f>
        <v>106000000000</v>
      </c>
      <c r="W8" s="16">
        <f>SUMIFS('indusa - High Cost'!AE:AE,'indusa - High Cost'!$A:$A,$A$8,'indusa - High Cost'!$B:$B,$B$28)*10^12</f>
        <v>106000000000</v>
      </c>
      <c r="X8" s="16">
        <f>SUMIFS('indusa - High Cost'!AF:AF,'indusa - High Cost'!$A:$A,$A$8,'indusa - High Cost'!$B:$B,$B$28)*10^12</f>
        <v>106000000000</v>
      </c>
      <c r="Y8" s="16">
        <f>SUMIFS('indusa - High Cost'!AG:AG,'indusa - High Cost'!$A:$A,$A$8,'indusa - High Cost'!$B:$B,$B$28)*10^12</f>
        <v>108000000000</v>
      </c>
      <c r="Z8" s="16">
        <f>SUMIFS('indusa - High Cost'!AH:AH,'indusa - High Cost'!$A:$A,$A$8,'indusa - High Cost'!$B:$B,$B$28)*10^12</f>
        <v>109000000000</v>
      </c>
      <c r="AA8" s="16">
        <f>SUMIFS('indusa - High Cost'!AI:AI,'indusa - High Cost'!$A:$A,$A$8,'indusa - High Cost'!$B:$B,$B$28)*10^12</f>
        <v>110000000000</v>
      </c>
      <c r="AB8" s="16">
        <f>SUMIFS('indusa - High Cost'!AJ:AJ,'indusa - High Cost'!$A:$A,$A$8,'indusa - High Cost'!$B:$B,$B$28)*10^12</f>
        <v>110000000000</v>
      </c>
    </row>
    <row r="9" spans="1:31" x14ac:dyDescent="0.25">
      <c r="A9" t="s">
        <v>98</v>
      </c>
      <c r="B9" s="16">
        <f>SUMIFS('indusa - High Cost'!J:J,'indusa - High Cost'!$A:$A,'BIFUfE-LPG-propane-or-butane'!$A9,'indusa - High Cost'!$B:$B,$B$28)*10^12+SUMIFS('indusa - High Cost'!J:J,'indusa - High Cost'!$A:$A,$A$23,'indusa - High Cost'!$B:$B,$B$28)*10^12*'Misc. Finished Goods Split'!$D12</f>
        <v>0</v>
      </c>
      <c r="C9" s="16">
        <f>SUMIFS('indusa - High Cost'!K:K,'indusa - High Cost'!$A:$A,'BIFUfE-LPG-propane-or-butane'!$A9,'indusa - High Cost'!$B:$B,$B$28)*10^12+SUMIFS('indusa - High Cost'!K:K,'indusa - High Cost'!$A:$A,$A$23,'indusa - High Cost'!$B:$B,$B$28)*10^12*'Misc. Finished Goods Split'!$D12</f>
        <v>0</v>
      </c>
      <c r="D9" s="16">
        <f>SUMIFS('indusa - High Cost'!L:L,'indusa - High Cost'!$A:$A,'BIFUfE-LPG-propane-or-butane'!$A9,'indusa - High Cost'!$B:$B,$B$28)*10^12+SUMIFS('indusa - High Cost'!L:L,'indusa - High Cost'!$A:$A,$A$23,'indusa - High Cost'!$B:$B,$B$28)*10^12*'Misc. Finished Goods Split'!$D12</f>
        <v>0</v>
      </c>
      <c r="E9" s="16">
        <f>SUMIFS('indusa - High Cost'!M:M,'indusa - High Cost'!$A:$A,'BIFUfE-LPG-propane-or-butane'!$A9,'indusa - High Cost'!$B:$B,$B$28)*10^12+SUMIFS('indusa - High Cost'!M:M,'indusa - High Cost'!$A:$A,$A$23,'indusa - High Cost'!$B:$B,$B$28)*10^12*'Misc. Finished Goods Split'!$D12</f>
        <v>0</v>
      </c>
      <c r="F9" s="16">
        <f>SUMIFS('indusa - High Cost'!N:N,'indusa - High Cost'!$A:$A,'BIFUfE-LPG-propane-or-butane'!$A9,'indusa - High Cost'!$B:$B,$B$28)*10^12+SUMIFS('indusa - High Cost'!N:N,'indusa - High Cost'!$A:$A,$A$23,'indusa - High Cost'!$B:$B,$B$28)*10^12*'Misc. Finished Goods Split'!$D12</f>
        <v>0</v>
      </c>
      <c r="G9" s="16">
        <f>SUMIFS('indusa - High Cost'!O:O,'indusa - High Cost'!$A:$A,'BIFUfE-LPG-propane-or-butane'!$A9,'indusa - High Cost'!$B:$B,$B$28)*10^12+SUMIFS('indusa - High Cost'!O:O,'indusa - High Cost'!$A:$A,$A$23,'indusa - High Cost'!$B:$B,$B$28)*10^12*'Misc. Finished Goods Split'!$D12</f>
        <v>0</v>
      </c>
      <c r="H9" s="16">
        <f>SUMIFS('indusa - High Cost'!P:P,'indusa - High Cost'!$A:$A,'BIFUfE-LPG-propane-or-butane'!$A9,'indusa - High Cost'!$B:$B,$B$28)*10^12+SUMIFS('indusa - High Cost'!P:P,'indusa - High Cost'!$A:$A,$A$23,'indusa - High Cost'!$B:$B,$B$28)*10^12*'Misc. Finished Goods Split'!$D12</f>
        <v>0</v>
      </c>
      <c r="I9" s="16">
        <f>SUMIFS('indusa - High Cost'!Q:Q,'indusa - High Cost'!$A:$A,'BIFUfE-LPG-propane-or-butane'!$A9,'indusa - High Cost'!$B:$B,$B$28)*10^12+SUMIFS('indusa - High Cost'!Q:Q,'indusa - High Cost'!$A:$A,$A$23,'indusa - High Cost'!$B:$B,$B$28)*10^12*'Misc. Finished Goods Split'!$D12</f>
        <v>0</v>
      </c>
      <c r="J9" s="16">
        <f>SUMIFS('indusa - High Cost'!R:R,'indusa - High Cost'!$A:$A,'BIFUfE-LPG-propane-or-butane'!$A9,'indusa - High Cost'!$B:$B,$B$28)*10^12+SUMIFS('indusa - High Cost'!R:R,'indusa - High Cost'!$A:$A,$A$23,'indusa - High Cost'!$B:$B,$B$28)*10^12*'Misc. Finished Goods Split'!$D12</f>
        <v>0</v>
      </c>
      <c r="K9" s="16">
        <f>SUMIFS('indusa - High Cost'!S:S,'indusa - High Cost'!$A:$A,'BIFUfE-LPG-propane-or-butane'!$A9,'indusa - High Cost'!$B:$B,$B$28)*10^12+SUMIFS('indusa - High Cost'!S:S,'indusa - High Cost'!$A:$A,$A$23,'indusa - High Cost'!$B:$B,$B$28)*10^12*'Misc. Finished Goods Split'!$D12</f>
        <v>0</v>
      </c>
      <c r="L9" s="16">
        <f>SUMIFS('indusa - High Cost'!T:T,'indusa - High Cost'!$A:$A,'BIFUfE-LPG-propane-or-butane'!$A9,'indusa - High Cost'!$B:$B,$B$28)*10^12+SUMIFS('indusa - High Cost'!T:T,'indusa - High Cost'!$A:$A,$A$23,'indusa - High Cost'!$B:$B,$B$28)*10^12*'Misc. Finished Goods Split'!$D12</f>
        <v>0</v>
      </c>
      <c r="M9" s="16">
        <f>SUMIFS('indusa - High Cost'!U:U,'indusa - High Cost'!$A:$A,'BIFUfE-LPG-propane-or-butane'!$A9,'indusa - High Cost'!$B:$B,$B$28)*10^12+SUMIFS('indusa - High Cost'!U:U,'indusa - High Cost'!$A:$A,$A$23,'indusa - High Cost'!$B:$B,$B$28)*10^12*'Misc. Finished Goods Split'!$D12</f>
        <v>0</v>
      </c>
      <c r="N9" s="16">
        <f>SUMIFS('indusa - High Cost'!V:V,'indusa - High Cost'!$A:$A,'BIFUfE-LPG-propane-or-butane'!$A9,'indusa - High Cost'!$B:$B,$B$28)*10^12+SUMIFS('indusa - High Cost'!V:V,'indusa - High Cost'!$A:$A,$A$23,'indusa - High Cost'!$B:$B,$B$28)*10^12*'Misc. Finished Goods Split'!$D12</f>
        <v>0</v>
      </c>
      <c r="O9" s="16">
        <f>SUMIFS('indusa - High Cost'!W:W,'indusa - High Cost'!$A:$A,'BIFUfE-LPG-propane-or-butane'!$A9,'indusa - High Cost'!$B:$B,$B$28)*10^12+SUMIFS('indusa - High Cost'!W:W,'indusa - High Cost'!$A:$A,$A$23,'indusa - High Cost'!$B:$B,$B$28)*10^12*'Misc. Finished Goods Split'!$D12</f>
        <v>0</v>
      </c>
      <c r="P9" s="16">
        <f>SUMIFS('indusa - High Cost'!X:X,'indusa - High Cost'!$A:$A,'BIFUfE-LPG-propane-or-butane'!$A9,'indusa - High Cost'!$B:$B,$B$28)*10^12+SUMIFS('indusa - High Cost'!X:X,'indusa - High Cost'!$A:$A,$A$23,'indusa - High Cost'!$B:$B,$B$28)*10^12*'Misc. Finished Goods Split'!$D12</f>
        <v>0</v>
      </c>
      <c r="Q9" s="16">
        <f>SUMIFS('indusa - High Cost'!Y:Y,'indusa - High Cost'!$A:$A,'BIFUfE-LPG-propane-or-butane'!$A9,'indusa - High Cost'!$B:$B,$B$28)*10^12+SUMIFS('indusa - High Cost'!Y:Y,'indusa - High Cost'!$A:$A,$A$23,'indusa - High Cost'!$B:$B,$B$28)*10^12*'Misc. Finished Goods Split'!$D12</f>
        <v>0</v>
      </c>
      <c r="R9" s="16">
        <f>SUMIFS('indusa - High Cost'!Z:Z,'indusa - High Cost'!$A:$A,'BIFUfE-LPG-propane-or-butane'!$A9,'indusa - High Cost'!$B:$B,$B$28)*10^12+SUMIFS('indusa - High Cost'!Z:Z,'indusa - High Cost'!$A:$A,$A$23,'indusa - High Cost'!$B:$B,$B$28)*10^12*'Misc. Finished Goods Split'!$D12</f>
        <v>0</v>
      </c>
      <c r="S9" s="16">
        <f>SUMIFS('indusa - High Cost'!AA:AA,'indusa - High Cost'!$A:$A,'BIFUfE-LPG-propane-or-butane'!$A9,'indusa - High Cost'!$B:$B,$B$28)*10^12+SUMIFS('indusa - High Cost'!AA:AA,'indusa - High Cost'!$A:$A,$A$23,'indusa - High Cost'!$B:$B,$B$28)*10^12*'Misc. Finished Goods Split'!$D12</f>
        <v>0</v>
      </c>
      <c r="T9" s="16">
        <f>SUMIFS('indusa - High Cost'!AB:AB,'indusa - High Cost'!$A:$A,'BIFUfE-LPG-propane-or-butane'!$A9,'indusa - High Cost'!$B:$B,$B$28)*10^12+SUMIFS('indusa - High Cost'!AB:AB,'indusa - High Cost'!$A:$A,$A$23,'indusa - High Cost'!$B:$B,$B$28)*10^12*'Misc. Finished Goods Split'!$D12</f>
        <v>0</v>
      </c>
      <c r="U9" s="16">
        <f>SUMIFS('indusa - High Cost'!AC:AC,'indusa - High Cost'!$A:$A,'BIFUfE-LPG-propane-or-butane'!$A9,'indusa - High Cost'!$B:$B,$B$28)*10^12+SUMIFS('indusa - High Cost'!AC:AC,'indusa - High Cost'!$A:$A,$A$23,'indusa - High Cost'!$B:$B,$B$28)*10^12*'Misc. Finished Goods Split'!$D12</f>
        <v>0</v>
      </c>
      <c r="V9" s="16">
        <f>SUMIFS('indusa - High Cost'!AD:AD,'indusa - High Cost'!$A:$A,'BIFUfE-LPG-propane-or-butane'!$A9,'indusa - High Cost'!$B:$B,$B$28)*10^12+SUMIFS('indusa - High Cost'!AD:AD,'indusa - High Cost'!$A:$A,$A$23,'indusa - High Cost'!$B:$B,$B$28)*10^12*'Misc. Finished Goods Split'!$D12</f>
        <v>0</v>
      </c>
      <c r="W9" s="16">
        <f>SUMIFS('indusa - High Cost'!AE:AE,'indusa - High Cost'!$A:$A,'BIFUfE-LPG-propane-or-butane'!$A9,'indusa - High Cost'!$B:$B,$B$28)*10^12+SUMIFS('indusa - High Cost'!AE:AE,'indusa - High Cost'!$A:$A,$A$23,'indusa - High Cost'!$B:$B,$B$28)*10^12*'Misc. Finished Goods Split'!$D12</f>
        <v>0</v>
      </c>
      <c r="X9" s="16">
        <f>SUMIFS('indusa - High Cost'!AF:AF,'indusa - High Cost'!$A:$A,'BIFUfE-LPG-propane-or-butane'!$A9,'indusa - High Cost'!$B:$B,$B$28)*10^12+SUMIFS('indusa - High Cost'!AF:AF,'indusa - High Cost'!$A:$A,$A$23,'indusa - High Cost'!$B:$B,$B$28)*10^12*'Misc. Finished Goods Split'!$D12</f>
        <v>0</v>
      </c>
      <c r="Y9" s="16">
        <f>SUMIFS('indusa - High Cost'!AG:AG,'indusa - High Cost'!$A:$A,'BIFUfE-LPG-propane-or-butane'!$A9,'indusa - High Cost'!$B:$B,$B$28)*10^12+SUMIFS('indusa - High Cost'!AG:AG,'indusa - High Cost'!$A:$A,$A$23,'indusa - High Cost'!$B:$B,$B$28)*10^12*'Misc. Finished Goods Split'!$D12</f>
        <v>0</v>
      </c>
      <c r="Z9" s="16">
        <f>SUMIFS('indusa - High Cost'!AH:AH,'indusa - High Cost'!$A:$A,'BIFUfE-LPG-propane-or-butane'!$A9,'indusa - High Cost'!$B:$B,$B$28)*10^12+SUMIFS('indusa - High Cost'!AH:AH,'indusa - High Cost'!$A:$A,$A$23,'indusa - High Cost'!$B:$B,$B$28)*10^12*'Misc. Finished Goods Split'!$D12</f>
        <v>0</v>
      </c>
      <c r="AA9" s="16">
        <f>SUMIFS('indusa - High Cost'!AI:AI,'indusa - High Cost'!$A:$A,'BIFUfE-LPG-propane-or-butane'!$A9,'indusa - High Cost'!$B:$B,$B$28)*10^12+SUMIFS('indusa - High Cost'!AI:AI,'indusa - High Cost'!$A:$A,$A$23,'indusa - High Cost'!$B:$B,$B$28)*10^12*'Misc. Finished Goods Split'!$D12</f>
        <v>0</v>
      </c>
      <c r="AB9" s="16">
        <f>SUMIFS('indusa - High Cost'!AJ:AJ,'indusa - High Cost'!$A:$A,'BIFUfE-LPG-propane-or-butane'!$A9,'indusa - High Cost'!$B:$B,$B$28)*10^12+SUMIFS('indusa - High Cost'!AJ:AJ,'indusa - High Cost'!$A:$A,$A$23,'indusa - High Cost'!$B:$B,$B$28)*10^12*'Misc. Finished Goods Split'!$D12</f>
        <v>0</v>
      </c>
      <c r="AC9" s="16"/>
    </row>
    <row r="10" spans="1:31" x14ac:dyDescent="0.25">
      <c r="A10" t="s">
        <v>99</v>
      </c>
      <c r="B10" s="16">
        <f>SUMIFS('indusa - Alt Trans'!J:J,'indusa - Alt Trans'!$A:$A,'BIFUfE-LPG-propane-or-butane'!$A10,'indusa - Alt Trans'!$B:$B,$B$28)*10^12+SUMIFS('indusa - Alt Trans'!J:J,'indusa - Alt Trans'!$A:$A,$A23,'indusa - Alt Trans'!$B:$B,$B$28)*10^12*'Misc. Finished Goods Split'!$D14</f>
        <v>6836475547253.999</v>
      </c>
      <c r="C10" s="16">
        <f>SUMIFS('indusa - Alt Trans'!K:K,'indusa - Alt Trans'!$A:$A,'BIFUfE-LPG-propane-or-butane'!$A10,'indusa - Alt Trans'!$B:$B,$B$28)*10^12+SUMIFS('indusa - Alt Trans'!K:K,'indusa - Alt Trans'!$A:$A,$A23,'indusa - Alt Trans'!$B:$B,$B$28)*10^12*'Misc. Finished Goods Split'!$D14</f>
        <v>6887164112053.6133</v>
      </c>
      <c r="D10" s="16">
        <f>SUMIFS('indusa - Alt Trans'!L:L,'indusa - Alt Trans'!$A:$A,'BIFUfE-LPG-propane-or-butane'!$A10,'indusa - Alt Trans'!$B:$B,$B$28)*10^12+SUMIFS('indusa - Alt Trans'!L:L,'indusa - Alt Trans'!$A:$A,$A23,'indusa - Alt Trans'!$B:$B,$B$28)*10^12*'Misc. Finished Goods Split'!$D14</f>
        <v>98189816193.978088</v>
      </c>
      <c r="E10" s="16">
        <f>SUMIFS('indusa - Alt Trans'!M:M,'indusa - Alt Trans'!$A:$A,'BIFUfE-LPG-propane-or-butane'!$A10,'indusa - Alt Trans'!$B:$B,$B$28)*10^12+SUMIFS('indusa - Alt Trans'!M:M,'indusa - Alt Trans'!$A:$A,$A23,'indusa - Alt Trans'!$B:$B,$B$28)*10^12*'Misc. Finished Goods Split'!$D14</f>
        <v>98678194860.911484</v>
      </c>
      <c r="F10" s="16">
        <f>SUMIFS('indusa - Alt Trans'!N:N,'indusa - Alt Trans'!$A:$A,'BIFUfE-LPG-propane-or-butane'!$A10,'indusa - Alt Trans'!$B:$B,$B$28)*10^12+SUMIFS('indusa - Alt Trans'!N:N,'indusa - Alt Trans'!$A:$A,$A23,'indusa - Alt Trans'!$B:$B,$B$28)*10^12*'Misc. Finished Goods Split'!$D14</f>
        <v>98164112053.613174</v>
      </c>
      <c r="G10" s="16">
        <f>SUMIFS('indusa - Alt Trans'!O:O,'indusa - Alt Trans'!$A:$A,'BIFUfE-LPG-propane-or-butane'!$A10,'indusa - Alt Trans'!$B:$B,$B$28)*10^12+SUMIFS('indusa - Alt Trans'!O:O,'indusa - Alt Trans'!$A:$A,$A23,'indusa - Alt Trans'!$B:$B,$B$28)*10^12*'Misc. Finished Goods Split'!$D14</f>
        <v>97881366509.599106</v>
      </c>
      <c r="H10" s="16">
        <f>SUMIFS('indusa - Alt Trans'!P:P,'indusa - Alt Trans'!$A:$A,'BIFUfE-LPG-propane-or-butane'!$A10,'indusa - Alt Trans'!$B:$B,$B$28)*10^12+SUMIFS('indusa - Alt Trans'!P:P,'indusa - Alt Trans'!$A:$A,$A23,'indusa - Alt Trans'!$B:$B,$B$28)*10^12*'Misc. Finished Goods Split'!$D14</f>
        <v>97804254088.504349</v>
      </c>
      <c r="I10" s="16">
        <f>SUMIFS('indusa - Alt Trans'!Q:Q,'indusa - Alt Trans'!$A:$A,'BIFUfE-LPG-propane-or-butane'!$A10,'indusa - Alt Trans'!$B:$B,$B$28)*10^12+SUMIFS('indusa - Alt Trans'!Q:Q,'indusa - Alt Trans'!$A:$A,$A23,'indusa - Alt Trans'!$B:$B,$B$28)*10^12*'Misc. Finished Goods Split'!$D14</f>
        <v>97444396123.395538</v>
      </c>
      <c r="J10" s="16">
        <f>SUMIFS('indusa - Alt Trans'!R:R,'indusa - Alt Trans'!$A:$A,'BIFUfE-LPG-propane-or-butane'!$A10,'indusa - Alt Trans'!$B:$B,$B$28)*10^12+SUMIFS('indusa - Alt Trans'!R:R,'indusa - Alt Trans'!$A:$A,$A23,'indusa - Alt Trans'!$B:$B,$B$28)*10^12*'Misc. Finished Goods Split'!$D14</f>
        <v>97238763000.476212</v>
      </c>
      <c r="K10" s="16">
        <f>SUMIFS('indusa - Alt Trans'!S:S,'indusa - Alt Trans'!$A:$A,'BIFUfE-LPG-propane-or-butane'!$A10,'indusa - Alt Trans'!$B:$B,$B$28)*10^12+SUMIFS('indusa - Alt Trans'!S:S,'indusa - Alt Trans'!$A:$A,$A23,'indusa - Alt Trans'!$B:$B,$B$28)*10^12*'Misc. Finished Goods Split'!$D14</f>
        <v>96904609175.7323</v>
      </c>
      <c r="L10" s="16">
        <f>SUMIFS('indusa - Alt Trans'!T:T,'indusa - Alt Trans'!$A:$A,'BIFUfE-LPG-propane-or-butane'!$A10,'indusa - Alt Trans'!$B:$B,$B$28)*10^12+SUMIFS('indusa - Alt Trans'!T:T,'indusa - Alt Trans'!$A:$A,$A23,'indusa - Alt Trans'!$B:$B,$B$28)*10^12*'Misc. Finished Goods Split'!$D14</f>
        <v>96519047070.25856</v>
      </c>
      <c r="M10" s="16">
        <f>SUMIFS('indusa - Alt Trans'!U:U,'indusa - Alt Trans'!$A:$A,'BIFUfE-LPG-propane-or-butane'!$A10,'indusa - Alt Trans'!$B:$B,$B$28)*10^12+SUMIFS('indusa - Alt Trans'!U:U,'indusa - Alt Trans'!$A:$A,$A23,'indusa - Alt Trans'!$B:$B,$B$28)*10^12*'Misc. Finished Goods Split'!$D14</f>
        <v>96184893245.514664</v>
      </c>
      <c r="N10" s="16">
        <f>SUMIFS('indusa - Alt Trans'!V:V,'indusa - Alt Trans'!$A:$A,'BIFUfE-LPG-propane-or-butane'!$A10,'indusa - Alt Trans'!$B:$B,$B$28)*10^12+SUMIFS('indusa - Alt Trans'!V:V,'indusa - Alt Trans'!$A:$A,$A23,'indusa - Alt Trans'!$B:$B,$B$28)*10^12*'Misc. Finished Goods Split'!$D14</f>
        <v>96030668403.325165</v>
      </c>
      <c r="O10" s="16">
        <f>SUMIFS('indusa - Alt Trans'!W:W,'indusa - Alt Trans'!$A:$A,'BIFUfE-LPG-propane-or-butane'!$A10,'indusa - Alt Trans'!$B:$B,$B$28)*10^12+SUMIFS('indusa - Alt Trans'!W:W,'indusa - Alt Trans'!$A:$A,$A23,'indusa - Alt Trans'!$B:$B,$B$28)*10^12*'Misc. Finished Goods Split'!$D14</f>
        <v>96159189105.14975</v>
      </c>
      <c r="P10" s="16">
        <f>SUMIFS('indusa - Alt Trans'!X:X,'indusa - Alt Trans'!$A:$A,'BIFUfE-LPG-propane-or-butane'!$A10,'indusa - Alt Trans'!$B:$B,$B$28)*10^12+SUMIFS('indusa - Alt Trans'!X:X,'indusa - Alt Trans'!$A:$A,$A23,'indusa - Alt Trans'!$B:$B,$B$28)*10^12*'Misc. Finished Goods Split'!$D14</f>
        <v>96184893245.514664</v>
      </c>
      <c r="Q10" s="16">
        <f>SUMIFS('indusa - Alt Trans'!Y:Y,'indusa - Alt Trans'!$A:$A,'BIFUfE-LPG-propane-or-butane'!$A10,'indusa - Alt Trans'!$B:$B,$B$28)*10^12+SUMIFS('indusa - Alt Trans'!Y:Y,'indusa - Alt Trans'!$A:$A,$A23,'indusa - Alt Trans'!$B:$B,$B$28)*10^12*'Misc. Finished Goods Split'!$D14</f>
        <v>96210597385.879578</v>
      </c>
      <c r="R10" s="16">
        <f>SUMIFS('indusa - Alt Trans'!Z:Z,'indusa - Alt Trans'!$A:$A,'BIFUfE-LPG-propane-or-butane'!$A10,'indusa - Alt Trans'!$B:$B,$B$28)*10^12+SUMIFS('indusa - Alt Trans'!Z:Z,'indusa - Alt Trans'!$A:$A,$A23,'indusa - Alt Trans'!$B:$B,$B$28)*10^12*'Misc. Finished Goods Split'!$D14</f>
        <v>96339118087.704163</v>
      </c>
      <c r="S10" s="16">
        <f>SUMIFS('indusa - Alt Trans'!AA:AA,'indusa - Alt Trans'!$A:$A,'BIFUfE-LPG-propane-or-butane'!$A10,'indusa - Alt Trans'!$B:$B,$B$28)*10^12+SUMIFS('indusa - Alt Trans'!AA:AA,'indusa - Alt Trans'!$A:$A,$A23,'indusa - Alt Trans'!$B:$B,$B$28)*10^12*'Misc. Finished Goods Split'!$D14</f>
        <v>96596159491.353317</v>
      </c>
      <c r="T10" s="16">
        <f>SUMIFS('indusa - Alt Trans'!AB:AB,'indusa - Alt Trans'!$A:$A,'BIFUfE-LPG-propane-or-butane'!$A10,'indusa - Alt Trans'!$B:$B,$B$28)*10^12+SUMIFS('indusa - Alt Trans'!AB:AB,'indusa - Alt Trans'!$A:$A,$A23,'indusa - Alt Trans'!$B:$B,$B$28)*10^12*'Misc. Finished Goods Split'!$D14</f>
        <v>96647567772.083145</v>
      </c>
      <c r="U10" s="16">
        <f>SUMIFS('indusa - Alt Trans'!AC:AC,'indusa - Alt Trans'!$A:$A,'BIFUfE-LPG-propane-or-butane'!$A10,'indusa - Alt Trans'!$B:$B,$B$28)*10^12+SUMIFS('indusa - Alt Trans'!AC:AC,'indusa - Alt Trans'!$A:$A,$A23,'indusa - Alt Trans'!$B:$B,$B$28)*10^12*'Misc. Finished Goods Split'!$D14</f>
        <v>96621863631.718231</v>
      </c>
      <c r="V10" s="16">
        <f>SUMIFS('indusa - Alt Trans'!AD:AD,'indusa - Alt Trans'!$A:$A,'BIFUfE-LPG-propane-or-butane'!$A10,'indusa - Alt Trans'!$B:$B,$B$28)*10^12+SUMIFS('indusa - Alt Trans'!AD:AD,'indusa - Alt Trans'!$A:$A,$A23,'indusa - Alt Trans'!$B:$B,$B$28)*10^12*'Misc. Finished Goods Split'!$D14</f>
        <v>96544751210.623474</v>
      </c>
      <c r="W10" s="16">
        <f>SUMIFS('indusa - Alt Trans'!AE:AE,'indusa - Alt Trans'!$A:$A,'BIFUfE-LPG-propane-or-butane'!$A10,'indusa - Alt Trans'!$B:$B,$B$28)*10^12+SUMIFS('indusa - Alt Trans'!AE:AE,'indusa - Alt Trans'!$A:$A,$A23,'indusa - Alt Trans'!$B:$B,$B$28)*10^12*'Misc. Finished Goods Split'!$D14</f>
        <v>96364822228.069077</v>
      </c>
      <c r="X10" s="16">
        <f>SUMIFS('indusa - Alt Trans'!AF:AF,'indusa - Alt Trans'!$A:$A,'BIFUfE-LPG-propane-or-butane'!$A10,'indusa - Alt Trans'!$B:$B,$B$28)*10^12+SUMIFS('indusa - Alt Trans'!AF:AF,'indusa - Alt Trans'!$A:$A,$A23,'indusa - Alt Trans'!$B:$B,$B$28)*10^12*'Misc. Finished Goods Split'!$D14</f>
        <v>96082076684.054993</v>
      </c>
      <c r="Y10" s="16">
        <f>SUMIFS('indusa - Alt Trans'!AG:AG,'indusa - Alt Trans'!$A:$A,'BIFUfE-LPG-propane-or-butane'!$A10,'indusa - Alt Trans'!$B:$B,$B$28)*10^12+SUMIFS('indusa - Alt Trans'!AG:AG,'indusa - Alt Trans'!$A:$A,$A23,'indusa - Alt Trans'!$B:$B,$B$28)*10^12*'Misc. Finished Goods Split'!$D14</f>
        <v>96236301526.244492</v>
      </c>
      <c r="Z10" s="16">
        <f>SUMIFS('indusa - Alt Trans'!AH:AH,'indusa - Alt Trans'!$A:$A,'BIFUfE-LPG-propane-or-butane'!$A10,'indusa - Alt Trans'!$B:$B,$B$28)*10^12+SUMIFS('indusa - Alt Trans'!AH:AH,'indusa - Alt Trans'!$A:$A,$A23,'indusa - Alt Trans'!$B:$B,$B$28)*10^12*'Misc. Finished Goods Split'!$D14</f>
        <v>96339118087.704163</v>
      </c>
      <c r="AA10" s="16">
        <f>SUMIFS('indusa - Alt Trans'!AI:AI,'indusa - Alt Trans'!$A:$A,'BIFUfE-LPG-propane-or-butane'!$A10,'indusa - Alt Trans'!$B:$B,$B$28)*10^12+SUMIFS('indusa - Alt Trans'!AI:AI,'indusa - Alt Trans'!$A:$A,$A23,'indusa - Alt Trans'!$B:$B,$B$28)*10^12*'Misc. Finished Goods Split'!$D14</f>
        <v>96339118087.704163</v>
      </c>
      <c r="AB10" s="16">
        <f>SUMIFS('indusa - Alt Trans'!AJ:AJ,'indusa - Alt Trans'!$A:$A,'BIFUfE-LPG-propane-or-butane'!$A10,'indusa - Alt Trans'!$B:$B,$B$28)*10^12+SUMIFS('indusa - Alt Trans'!AJ:AJ,'indusa - Alt Trans'!$A:$A,$A23,'indusa - Alt Trans'!$B:$B,$B$28)*10^12*'Misc. Finished Goods Split'!$D14</f>
        <v>96004964262.960251</v>
      </c>
    </row>
    <row r="11" spans="1:31" x14ac:dyDescent="0.25">
      <c r="A11" t="s">
        <v>100</v>
      </c>
      <c r="B11" s="16">
        <f>SUMIFS('indusa - Alt Trans'!J:J,'indusa - Alt Trans'!$A:$A,'BIFUfE-LPG-propane-or-butane'!$A11,'indusa - Alt Trans'!$B:$B,$B$28)*10^12</f>
        <v>59000000000</v>
      </c>
      <c r="C11" s="16">
        <f>SUMIFS('indusa - Alt Trans'!K:K,'indusa - Alt Trans'!$A:$A,'BIFUfE-LPG-propane-or-butane'!$A11,'indusa - Alt Trans'!$B:$B,$B$28)*10^12</f>
        <v>132000000000</v>
      </c>
      <c r="D11" s="16">
        <f>SUMIFS('indusa - Alt Trans'!L:L,'indusa - Alt Trans'!$A:$A,'BIFUfE-LPG-propane-or-butane'!$A11,'indusa - Alt Trans'!$B:$B,$B$28)*10^12</f>
        <v>129000000000</v>
      </c>
      <c r="E11" s="16">
        <f>SUMIFS('indusa - Alt Trans'!M:M,'indusa - Alt Trans'!$A:$A,'BIFUfE-LPG-propane-or-butane'!$A11,'indusa - Alt Trans'!$B:$B,$B$28)*10^12</f>
        <v>127000000000</v>
      </c>
      <c r="F11" s="16">
        <f>SUMIFS('indusa - Alt Trans'!N:N,'indusa - Alt Trans'!$A:$A,'BIFUfE-LPG-propane-or-butane'!$A11,'indusa - Alt Trans'!$B:$B,$B$28)*10^12</f>
        <v>125000000000</v>
      </c>
      <c r="G11" s="16">
        <f>SUMIFS('indusa - Alt Trans'!O:O,'indusa - Alt Trans'!$A:$A,'BIFUfE-LPG-propane-or-butane'!$A11,'indusa - Alt Trans'!$B:$B,$B$28)*10^12</f>
        <v>124000000000</v>
      </c>
      <c r="H11" s="16">
        <f>SUMIFS('indusa - Alt Trans'!P:P,'indusa - Alt Trans'!$A:$A,'BIFUfE-LPG-propane-or-butane'!$A11,'indusa - Alt Trans'!$B:$B,$B$28)*10^12</f>
        <v>125000000000</v>
      </c>
      <c r="I11" s="16">
        <f>SUMIFS('indusa - Alt Trans'!Q:Q,'indusa - Alt Trans'!$A:$A,'BIFUfE-LPG-propane-or-butane'!$A11,'indusa - Alt Trans'!$B:$B,$B$28)*10^12</f>
        <v>127000000000</v>
      </c>
      <c r="J11" s="16">
        <f>SUMIFS('indusa - Alt Trans'!R:R,'indusa - Alt Trans'!$A:$A,'BIFUfE-LPG-propane-or-butane'!$A11,'indusa - Alt Trans'!$B:$B,$B$28)*10^12</f>
        <v>128000000000</v>
      </c>
      <c r="K11" s="16">
        <f>SUMIFS('indusa - Alt Trans'!S:S,'indusa - Alt Trans'!$A:$A,'BIFUfE-LPG-propane-or-butane'!$A11,'indusa - Alt Trans'!$B:$B,$B$28)*10^12</f>
        <v>129000000000</v>
      </c>
      <c r="L11" s="16">
        <f>SUMIFS('indusa - Alt Trans'!T:T,'indusa - Alt Trans'!$A:$A,'BIFUfE-LPG-propane-or-butane'!$A11,'indusa - Alt Trans'!$B:$B,$B$28)*10^12</f>
        <v>130000000000</v>
      </c>
      <c r="M11" s="16">
        <f>SUMIFS('indusa - Alt Trans'!U:U,'indusa - Alt Trans'!$A:$A,'BIFUfE-LPG-propane-or-butane'!$A11,'indusa - Alt Trans'!$B:$B,$B$28)*10^12</f>
        <v>131000000000</v>
      </c>
      <c r="N11" s="16">
        <f>SUMIFS('indusa - Alt Trans'!V:V,'indusa - Alt Trans'!$A:$A,'BIFUfE-LPG-propane-or-butane'!$A11,'indusa - Alt Trans'!$B:$B,$B$28)*10^12</f>
        <v>132000000000</v>
      </c>
      <c r="O11" s="16">
        <f>SUMIFS('indusa - Alt Trans'!W:W,'indusa - Alt Trans'!$A:$A,'BIFUfE-LPG-propane-or-butane'!$A11,'indusa - Alt Trans'!$B:$B,$B$28)*10^12</f>
        <v>133000000000</v>
      </c>
      <c r="P11" s="16">
        <f>SUMIFS('indusa - Alt Trans'!X:X,'indusa - Alt Trans'!$A:$A,'BIFUfE-LPG-propane-or-butane'!$A11,'indusa - Alt Trans'!$B:$B,$B$28)*10^12</f>
        <v>134000000000.00002</v>
      </c>
      <c r="Q11" s="16">
        <f>SUMIFS('indusa - Alt Trans'!Y:Y,'indusa - Alt Trans'!$A:$A,'BIFUfE-LPG-propane-or-butane'!$A11,'indusa - Alt Trans'!$B:$B,$B$28)*10^12</f>
        <v>136000000000.00002</v>
      </c>
      <c r="R11" s="16">
        <f>SUMIFS('indusa - Alt Trans'!Z:Z,'indusa - Alt Trans'!$A:$A,'BIFUfE-LPG-propane-or-butane'!$A11,'indusa - Alt Trans'!$B:$B,$B$28)*10^12</f>
        <v>137000000000.00002</v>
      </c>
      <c r="S11" s="16">
        <f>SUMIFS('indusa - Alt Trans'!AA:AA,'indusa - Alt Trans'!$A:$A,'BIFUfE-LPG-propane-or-butane'!$A11,'indusa - Alt Trans'!$B:$B,$B$28)*10^12</f>
        <v>138000000000</v>
      </c>
      <c r="T11" s="16">
        <f>SUMIFS('indusa - Alt Trans'!AB:AB,'indusa - Alt Trans'!$A:$A,'BIFUfE-LPG-propane-or-butane'!$A11,'indusa - Alt Trans'!$B:$B,$B$28)*10^12</f>
        <v>139000000000</v>
      </c>
      <c r="U11" s="16">
        <f>SUMIFS('indusa - Alt Trans'!AC:AC,'indusa - Alt Trans'!$A:$A,'BIFUfE-LPG-propane-or-butane'!$A11,'indusa - Alt Trans'!$B:$B,$B$28)*10^12</f>
        <v>140000000000</v>
      </c>
      <c r="V11" s="16">
        <f>SUMIFS('indusa - Alt Trans'!AD:AD,'indusa - Alt Trans'!$A:$A,'BIFUfE-LPG-propane-or-butane'!$A11,'indusa - Alt Trans'!$B:$B,$B$28)*10^12</f>
        <v>141000000000</v>
      </c>
      <c r="W11" s="16">
        <f>SUMIFS('indusa - Alt Trans'!AE:AE,'indusa - Alt Trans'!$A:$A,'BIFUfE-LPG-propane-or-butane'!$A11,'indusa - Alt Trans'!$B:$B,$B$28)*10^12</f>
        <v>142000000000</v>
      </c>
      <c r="X11" s="16">
        <f>SUMIFS('indusa - Alt Trans'!AF:AF,'indusa - Alt Trans'!$A:$A,'BIFUfE-LPG-propane-or-butane'!$A11,'indusa - Alt Trans'!$B:$B,$B$28)*10^12</f>
        <v>142000000000</v>
      </c>
      <c r="Y11" s="16">
        <f>SUMIFS('indusa - Alt Trans'!AG:AG,'indusa - Alt Trans'!$A:$A,'BIFUfE-LPG-propane-or-butane'!$A11,'indusa - Alt Trans'!$B:$B,$B$28)*10^12</f>
        <v>143000000000</v>
      </c>
      <c r="Z11" s="16">
        <f>SUMIFS('indusa - Alt Trans'!AH:AH,'indusa - Alt Trans'!$A:$A,'BIFUfE-LPG-propane-or-butane'!$A11,'indusa - Alt Trans'!$B:$B,$B$28)*10^12</f>
        <v>145000000000</v>
      </c>
      <c r="AA11" s="16">
        <f>SUMIFS('indusa - Alt Trans'!AI:AI,'indusa - Alt Trans'!$A:$A,'BIFUfE-LPG-propane-or-butane'!$A11,'indusa - Alt Trans'!$B:$B,$B$28)*10^12</f>
        <v>146000000000</v>
      </c>
      <c r="AB11" s="16">
        <f>SUMIFS('indusa - Alt Trans'!AJ:AJ,'indusa - Alt Trans'!$A:$A,'BIFUfE-LPG-propane-or-butane'!$A11,'indusa - Alt Trans'!$B:$B,$B$28)*10^12</f>
        <v>147000000000</v>
      </c>
    </row>
    <row r="12" spans="1:31" x14ac:dyDescent="0.25">
      <c r="A12" t="s">
        <v>101</v>
      </c>
      <c r="B12" s="16">
        <f>SUMIFS('indusa - High Cost'!J:J,'indusa - High Cost'!$A:$A,'BIFUfE-LPG-propane-or-butane'!$A12,'indusa - High Cost'!$B:$B,$B$28)*10^12</f>
        <v>0</v>
      </c>
      <c r="C12" s="16">
        <f>SUMIFS('indusa - High Cost'!K:K,'indusa - High Cost'!$A:$A,'BIFUfE-LPG-propane-or-butane'!$A12,'indusa - High Cost'!$B:$B,$B$28)*10^12</f>
        <v>0</v>
      </c>
      <c r="D12" s="16">
        <f>SUMIFS('indusa - High Cost'!L:L,'indusa - High Cost'!$A:$A,'BIFUfE-LPG-propane-or-butane'!$A12,'indusa - High Cost'!$B:$B,$B$28)*10^12</f>
        <v>0</v>
      </c>
      <c r="E12" s="16">
        <f>SUMIFS('indusa - High Cost'!M:M,'indusa - High Cost'!$A:$A,'BIFUfE-LPG-propane-or-butane'!$A12,'indusa - High Cost'!$B:$B,$B$28)*10^12</f>
        <v>0</v>
      </c>
      <c r="F12" s="16">
        <f>SUMIFS('indusa - High Cost'!N:N,'indusa - High Cost'!$A:$A,'BIFUfE-LPG-propane-or-butane'!$A12,'indusa - High Cost'!$B:$B,$B$28)*10^12</f>
        <v>0</v>
      </c>
      <c r="G12" s="16">
        <f>SUMIFS('indusa - High Cost'!O:O,'indusa - High Cost'!$A:$A,'BIFUfE-LPG-propane-or-butane'!$A12,'indusa - High Cost'!$B:$B,$B$28)*10^12</f>
        <v>0</v>
      </c>
      <c r="H12" s="16">
        <f>SUMIFS('indusa - High Cost'!P:P,'indusa - High Cost'!$A:$A,'BIFUfE-LPG-propane-or-butane'!$A12,'indusa - High Cost'!$B:$B,$B$28)*10^12</f>
        <v>0</v>
      </c>
      <c r="I12" s="16">
        <f>SUMIFS('indusa - High Cost'!Q:Q,'indusa - High Cost'!$A:$A,'BIFUfE-LPG-propane-or-butane'!$A12,'indusa - High Cost'!$B:$B,$B$28)*10^12</f>
        <v>0</v>
      </c>
      <c r="J12" s="16">
        <f>SUMIFS('indusa - High Cost'!R:R,'indusa - High Cost'!$A:$A,'BIFUfE-LPG-propane-or-butane'!$A12,'indusa - High Cost'!$B:$B,$B$28)*10^12</f>
        <v>0</v>
      </c>
      <c r="K12" s="16">
        <f>SUMIFS('indusa - High Cost'!S:S,'indusa - High Cost'!$A:$A,'BIFUfE-LPG-propane-or-butane'!$A12,'indusa - High Cost'!$B:$B,$B$28)*10^12</f>
        <v>0</v>
      </c>
      <c r="L12" s="16">
        <f>SUMIFS('indusa - High Cost'!T:T,'indusa - High Cost'!$A:$A,'BIFUfE-LPG-propane-or-butane'!$A12,'indusa - High Cost'!$B:$B,$B$28)*10^12</f>
        <v>0</v>
      </c>
      <c r="M12" s="16">
        <f>SUMIFS('indusa - High Cost'!U:U,'indusa - High Cost'!$A:$A,'BIFUfE-LPG-propane-or-butane'!$A12,'indusa - High Cost'!$B:$B,$B$28)*10^12</f>
        <v>0</v>
      </c>
      <c r="N12" s="16">
        <f>SUMIFS('indusa - High Cost'!V:V,'indusa - High Cost'!$A:$A,'BIFUfE-LPG-propane-or-butane'!$A12,'indusa - High Cost'!$B:$B,$B$28)*10^12</f>
        <v>0</v>
      </c>
      <c r="O12" s="16">
        <f>SUMIFS('indusa - High Cost'!W:W,'indusa - High Cost'!$A:$A,'BIFUfE-LPG-propane-or-butane'!$A12,'indusa - High Cost'!$B:$B,$B$28)*10^12</f>
        <v>0</v>
      </c>
      <c r="P12" s="16">
        <f>SUMIFS('indusa - High Cost'!X:X,'indusa - High Cost'!$A:$A,'BIFUfE-LPG-propane-or-butane'!$A12,'indusa - High Cost'!$B:$B,$B$28)*10^12</f>
        <v>0</v>
      </c>
      <c r="Q12" s="16">
        <f>SUMIFS('indusa - High Cost'!Y:Y,'indusa - High Cost'!$A:$A,'BIFUfE-LPG-propane-or-butane'!$A12,'indusa - High Cost'!$B:$B,$B$28)*10^12</f>
        <v>0</v>
      </c>
      <c r="R12" s="16">
        <f>SUMIFS('indusa - High Cost'!Z:Z,'indusa - High Cost'!$A:$A,'BIFUfE-LPG-propane-or-butane'!$A12,'indusa - High Cost'!$B:$B,$B$28)*10^12</f>
        <v>0</v>
      </c>
      <c r="S12" s="16">
        <f>SUMIFS('indusa - High Cost'!AA:AA,'indusa - High Cost'!$A:$A,'BIFUfE-LPG-propane-or-butane'!$A12,'indusa - High Cost'!$B:$B,$B$28)*10^12</f>
        <v>0</v>
      </c>
      <c r="T12" s="16">
        <f>SUMIFS('indusa - High Cost'!AB:AB,'indusa - High Cost'!$A:$A,'BIFUfE-LPG-propane-or-butane'!$A12,'indusa - High Cost'!$B:$B,$B$28)*10^12</f>
        <v>0</v>
      </c>
      <c r="U12" s="16">
        <f>SUMIFS('indusa - High Cost'!AC:AC,'indusa - High Cost'!$A:$A,'BIFUfE-LPG-propane-or-butane'!$A12,'indusa - High Cost'!$B:$B,$B$28)*10^12</f>
        <v>0</v>
      </c>
      <c r="V12" s="16">
        <f>SUMIFS('indusa - High Cost'!AD:AD,'indusa - High Cost'!$A:$A,'BIFUfE-LPG-propane-or-butane'!$A12,'indusa - High Cost'!$B:$B,$B$28)*10^12</f>
        <v>0</v>
      </c>
      <c r="W12" s="16">
        <f>SUMIFS('indusa - High Cost'!AE:AE,'indusa - High Cost'!$A:$A,'BIFUfE-LPG-propane-or-butane'!$A12,'indusa - High Cost'!$B:$B,$B$28)*10^12</f>
        <v>0</v>
      </c>
      <c r="X12" s="16">
        <f>SUMIFS('indusa - High Cost'!AF:AF,'indusa - High Cost'!$A:$A,'BIFUfE-LPG-propane-or-butane'!$A12,'indusa - High Cost'!$B:$B,$B$28)*10^12</f>
        <v>0</v>
      </c>
      <c r="Y12" s="16">
        <f>SUMIFS('indusa - High Cost'!AG:AG,'indusa - High Cost'!$A:$A,'BIFUfE-LPG-propane-or-butane'!$A12,'indusa - High Cost'!$B:$B,$B$28)*10^12</f>
        <v>0</v>
      </c>
      <c r="Z12" s="16">
        <f>SUMIFS('indusa - High Cost'!AH:AH,'indusa - High Cost'!$A:$A,'BIFUfE-LPG-propane-or-butane'!$A12,'indusa - High Cost'!$B:$B,$B$28)*10^12</f>
        <v>0</v>
      </c>
      <c r="AA12" s="16">
        <f>SUMIFS('indusa - High Cost'!AI:AI,'indusa - High Cost'!$A:$A,'BIFUfE-LPG-propane-or-butane'!$A12,'indusa - High Cost'!$B:$B,$B$28)*10^12</f>
        <v>0</v>
      </c>
      <c r="AB12" s="16">
        <f>SUMIFS('indusa - High Cost'!AJ:AJ,'indusa - High Cost'!$A:$A,'BIFUfE-LPG-propane-or-butane'!$A12,'indusa - High Cost'!$B:$B,$B$28)*10^12</f>
        <v>0</v>
      </c>
    </row>
    <row r="13" spans="1:31" x14ac:dyDescent="0.25">
      <c r="A13" t="s">
        <v>102</v>
      </c>
      <c r="B13" s="16">
        <f>SUMIFS('indusa - High Cost'!J:J,'indusa - High Cost'!$A:$A,'BIFUfE-LPG-propane-or-butane'!$A13,'indusa - High Cost'!$B:$B,$B$28)*10^12</f>
        <v>0</v>
      </c>
      <c r="C13" s="16">
        <f>SUMIFS('indusa - High Cost'!K:K,'indusa - High Cost'!$A:$A,'BIFUfE-LPG-propane-or-butane'!$A13,'indusa - High Cost'!$B:$B,$B$28)*10^12</f>
        <v>0</v>
      </c>
      <c r="D13" s="16">
        <f>SUMIFS('indusa - High Cost'!L:L,'indusa - High Cost'!$A:$A,'BIFUfE-LPG-propane-or-butane'!$A13,'indusa - High Cost'!$B:$B,$B$28)*10^12</f>
        <v>0</v>
      </c>
      <c r="E13" s="16">
        <f>SUMIFS('indusa - High Cost'!M:M,'indusa - High Cost'!$A:$A,'BIFUfE-LPG-propane-or-butane'!$A13,'indusa - High Cost'!$B:$B,$B$28)*10^12</f>
        <v>0</v>
      </c>
      <c r="F13" s="16">
        <f>SUMIFS('indusa - High Cost'!N:N,'indusa - High Cost'!$A:$A,'BIFUfE-LPG-propane-or-butane'!$A13,'indusa - High Cost'!$B:$B,$B$28)*10^12</f>
        <v>0</v>
      </c>
      <c r="G13" s="16">
        <f>SUMIFS('indusa - High Cost'!O:O,'indusa - High Cost'!$A:$A,'BIFUfE-LPG-propane-or-butane'!$A13,'indusa - High Cost'!$B:$B,$B$28)*10^12</f>
        <v>0</v>
      </c>
      <c r="H13" s="16">
        <f>SUMIFS('indusa - High Cost'!P:P,'indusa - High Cost'!$A:$A,'BIFUfE-LPG-propane-or-butane'!$A13,'indusa - High Cost'!$B:$B,$B$28)*10^12</f>
        <v>0</v>
      </c>
      <c r="I13" s="16">
        <f>SUMIFS('indusa - High Cost'!Q:Q,'indusa - High Cost'!$A:$A,'BIFUfE-LPG-propane-or-butane'!$A13,'indusa - High Cost'!$B:$B,$B$28)*10^12</f>
        <v>0</v>
      </c>
      <c r="J13" s="16">
        <f>SUMIFS('indusa - High Cost'!R:R,'indusa - High Cost'!$A:$A,'BIFUfE-LPG-propane-or-butane'!$A13,'indusa - High Cost'!$B:$B,$B$28)*10^12</f>
        <v>0</v>
      </c>
      <c r="K13" s="16">
        <f>SUMIFS('indusa - High Cost'!S:S,'indusa - High Cost'!$A:$A,'BIFUfE-LPG-propane-or-butane'!$A13,'indusa - High Cost'!$B:$B,$B$28)*10^12</f>
        <v>0</v>
      </c>
      <c r="L13" s="16">
        <f>SUMIFS('indusa - High Cost'!T:T,'indusa - High Cost'!$A:$A,'BIFUfE-LPG-propane-or-butane'!$A13,'indusa - High Cost'!$B:$B,$B$28)*10^12</f>
        <v>0</v>
      </c>
      <c r="M13" s="16">
        <f>SUMIFS('indusa - High Cost'!U:U,'indusa - High Cost'!$A:$A,'BIFUfE-LPG-propane-or-butane'!$A13,'indusa - High Cost'!$B:$B,$B$28)*10^12</f>
        <v>0</v>
      </c>
      <c r="N13" s="16">
        <f>SUMIFS('indusa - High Cost'!V:V,'indusa - High Cost'!$A:$A,'BIFUfE-LPG-propane-or-butane'!$A13,'indusa - High Cost'!$B:$B,$B$28)*10^12</f>
        <v>0</v>
      </c>
      <c r="O13" s="16">
        <f>SUMIFS('indusa - High Cost'!W:W,'indusa - High Cost'!$A:$A,'BIFUfE-LPG-propane-or-butane'!$A13,'indusa - High Cost'!$B:$B,$B$28)*10^12</f>
        <v>0</v>
      </c>
      <c r="P13" s="16">
        <f>SUMIFS('indusa - High Cost'!X:X,'indusa - High Cost'!$A:$A,'BIFUfE-LPG-propane-or-butane'!$A13,'indusa - High Cost'!$B:$B,$B$28)*10^12</f>
        <v>0</v>
      </c>
      <c r="Q13" s="16">
        <f>SUMIFS('indusa - High Cost'!Y:Y,'indusa - High Cost'!$A:$A,'BIFUfE-LPG-propane-or-butane'!$A13,'indusa - High Cost'!$B:$B,$B$28)*10^12</f>
        <v>0</v>
      </c>
      <c r="R13" s="16">
        <f>SUMIFS('indusa - High Cost'!Z:Z,'indusa - High Cost'!$A:$A,'BIFUfE-LPG-propane-or-butane'!$A13,'indusa - High Cost'!$B:$B,$B$28)*10^12</f>
        <v>0</v>
      </c>
      <c r="S13" s="16">
        <f>SUMIFS('indusa - High Cost'!AA:AA,'indusa - High Cost'!$A:$A,'BIFUfE-LPG-propane-or-butane'!$A13,'indusa - High Cost'!$B:$B,$B$28)*10^12</f>
        <v>0</v>
      </c>
      <c r="T13" s="16">
        <f>SUMIFS('indusa - High Cost'!AB:AB,'indusa - High Cost'!$A:$A,'BIFUfE-LPG-propane-or-butane'!$A13,'indusa - High Cost'!$B:$B,$B$28)*10^12</f>
        <v>0</v>
      </c>
      <c r="U13" s="16">
        <f>SUMIFS('indusa - High Cost'!AC:AC,'indusa - High Cost'!$A:$A,'BIFUfE-LPG-propane-or-butane'!$A13,'indusa - High Cost'!$B:$B,$B$28)*10^12</f>
        <v>0</v>
      </c>
      <c r="V13" s="16">
        <f>SUMIFS('indusa - High Cost'!AD:AD,'indusa - High Cost'!$A:$A,'BIFUfE-LPG-propane-or-butane'!$A13,'indusa - High Cost'!$B:$B,$B$28)*10^12</f>
        <v>0</v>
      </c>
      <c r="W13" s="16">
        <f>SUMIFS('indusa - High Cost'!AE:AE,'indusa - High Cost'!$A:$A,'BIFUfE-LPG-propane-or-butane'!$A13,'indusa - High Cost'!$B:$B,$B$28)*10^12</f>
        <v>0</v>
      </c>
      <c r="X13" s="16">
        <f>SUMIFS('indusa - High Cost'!AF:AF,'indusa - High Cost'!$A:$A,'BIFUfE-LPG-propane-or-butane'!$A13,'indusa - High Cost'!$B:$B,$B$28)*10^12</f>
        <v>0</v>
      </c>
      <c r="Y13" s="16">
        <f>SUMIFS('indusa - High Cost'!AG:AG,'indusa - High Cost'!$A:$A,'BIFUfE-LPG-propane-or-butane'!$A13,'indusa - High Cost'!$B:$B,$B$28)*10^12</f>
        <v>0</v>
      </c>
      <c r="Z13" s="16">
        <f>SUMIFS('indusa - High Cost'!AH:AH,'indusa - High Cost'!$A:$A,'BIFUfE-LPG-propane-or-butane'!$A13,'indusa - High Cost'!$B:$B,$B$28)*10^12</f>
        <v>0</v>
      </c>
      <c r="AA13" s="16">
        <f>SUMIFS('indusa - High Cost'!AI:AI,'indusa - High Cost'!$A:$A,'BIFUfE-LPG-propane-or-butane'!$A13,'indusa - High Cost'!$B:$B,$B$28)*10^12</f>
        <v>0</v>
      </c>
      <c r="AB13" s="16">
        <f>SUMIFS('indusa - High Cost'!AJ:AJ,'indusa - High Cost'!$A:$A,'BIFUfE-LPG-propane-or-butane'!$A13,'indusa - High Cost'!$B:$B,$B$28)*10^12</f>
        <v>0</v>
      </c>
    </row>
    <row r="14" spans="1:31" x14ac:dyDescent="0.25">
      <c r="A14" t="s">
        <v>103</v>
      </c>
      <c r="B14" s="16">
        <f>SUMIFS('indusa - High Cost'!J:J,'indusa - High Cost'!$A:$A,'BIFUfE-LPG-propane-or-butane'!$A14,'indusa - High Cost'!$B:$B,$B$28)*10^12</f>
        <v>0</v>
      </c>
      <c r="C14" s="16">
        <f>SUMIFS('indusa - High Cost'!K:K,'indusa - High Cost'!$A:$A,'BIFUfE-LPG-propane-or-butane'!$A14,'indusa - High Cost'!$B:$B,$B$28)*10^12</f>
        <v>0</v>
      </c>
      <c r="D14" s="16">
        <f>SUMIFS('indusa - High Cost'!L:L,'indusa - High Cost'!$A:$A,'BIFUfE-LPG-propane-or-butane'!$A14,'indusa - High Cost'!$B:$B,$B$28)*10^12</f>
        <v>0</v>
      </c>
      <c r="E14" s="16">
        <f>SUMIFS('indusa - High Cost'!M:M,'indusa - High Cost'!$A:$A,'BIFUfE-LPG-propane-or-butane'!$A14,'indusa - High Cost'!$B:$B,$B$28)*10^12</f>
        <v>0</v>
      </c>
      <c r="F14" s="16">
        <f>SUMIFS('indusa - High Cost'!N:N,'indusa - High Cost'!$A:$A,'BIFUfE-LPG-propane-or-butane'!$A14,'indusa - High Cost'!$B:$B,$B$28)*10^12</f>
        <v>0</v>
      </c>
      <c r="G14" s="16">
        <f>SUMIFS('indusa - High Cost'!O:O,'indusa - High Cost'!$A:$A,'BIFUfE-LPG-propane-or-butane'!$A14,'indusa - High Cost'!$B:$B,$B$28)*10^12</f>
        <v>0</v>
      </c>
      <c r="H14" s="16">
        <f>SUMIFS('indusa - High Cost'!P:P,'indusa - High Cost'!$A:$A,'BIFUfE-LPG-propane-or-butane'!$A14,'indusa - High Cost'!$B:$B,$B$28)*10^12</f>
        <v>0</v>
      </c>
      <c r="I14" s="16">
        <f>SUMIFS('indusa - High Cost'!Q:Q,'indusa - High Cost'!$A:$A,'BIFUfE-LPG-propane-or-butane'!$A14,'indusa - High Cost'!$B:$B,$B$28)*10^12</f>
        <v>0</v>
      </c>
      <c r="J14" s="16">
        <f>SUMIFS('indusa - High Cost'!R:R,'indusa - High Cost'!$A:$A,'BIFUfE-LPG-propane-or-butane'!$A14,'indusa - High Cost'!$B:$B,$B$28)*10^12</f>
        <v>0</v>
      </c>
      <c r="K14" s="16">
        <f>SUMIFS('indusa - High Cost'!S:S,'indusa - High Cost'!$A:$A,'BIFUfE-LPG-propane-or-butane'!$A14,'indusa - High Cost'!$B:$B,$B$28)*10^12</f>
        <v>0</v>
      </c>
      <c r="L14" s="16">
        <f>SUMIFS('indusa - High Cost'!T:T,'indusa - High Cost'!$A:$A,'BIFUfE-LPG-propane-or-butane'!$A14,'indusa - High Cost'!$B:$B,$B$28)*10^12</f>
        <v>0</v>
      </c>
      <c r="M14" s="16">
        <f>SUMIFS('indusa - High Cost'!U:U,'indusa - High Cost'!$A:$A,'BIFUfE-LPG-propane-or-butane'!$A14,'indusa - High Cost'!$B:$B,$B$28)*10^12</f>
        <v>0</v>
      </c>
      <c r="N14" s="16">
        <f>SUMIFS('indusa - High Cost'!V:V,'indusa - High Cost'!$A:$A,'BIFUfE-LPG-propane-or-butane'!$A14,'indusa - High Cost'!$B:$B,$B$28)*10^12</f>
        <v>0</v>
      </c>
      <c r="O14" s="16">
        <f>SUMIFS('indusa - High Cost'!W:W,'indusa - High Cost'!$A:$A,'BIFUfE-LPG-propane-or-butane'!$A14,'indusa - High Cost'!$B:$B,$B$28)*10^12</f>
        <v>0</v>
      </c>
      <c r="P14" s="16">
        <f>SUMIFS('indusa - High Cost'!X:X,'indusa - High Cost'!$A:$A,'BIFUfE-LPG-propane-or-butane'!$A14,'indusa - High Cost'!$B:$B,$B$28)*10^12</f>
        <v>0</v>
      </c>
      <c r="Q14" s="16">
        <f>SUMIFS('indusa - High Cost'!Y:Y,'indusa - High Cost'!$A:$A,'BIFUfE-LPG-propane-or-butane'!$A14,'indusa - High Cost'!$B:$B,$B$28)*10^12</f>
        <v>0</v>
      </c>
      <c r="R14" s="16">
        <f>SUMIFS('indusa - High Cost'!Z:Z,'indusa - High Cost'!$A:$A,'BIFUfE-LPG-propane-or-butane'!$A14,'indusa - High Cost'!$B:$B,$B$28)*10^12</f>
        <v>0</v>
      </c>
      <c r="S14" s="16">
        <f>SUMIFS('indusa - High Cost'!AA:AA,'indusa - High Cost'!$A:$A,'BIFUfE-LPG-propane-or-butane'!$A14,'indusa - High Cost'!$B:$B,$B$28)*10^12</f>
        <v>0</v>
      </c>
      <c r="T14" s="16">
        <f>SUMIFS('indusa - High Cost'!AB:AB,'indusa - High Cost'!$A:$A,'BIFUfE-LPG-propane-or-butane'!$A14,'indusa - High Cost'!$B:$B,$B$28)*10^12</f>
        <v>0</v>
      </c>
      <c r="U14" s="16">
        <f>SUMIFS('indusa - High Cost'!AC:AC,'indusa - High Cost'!$A:$A,'BIFUfE-LPG-propane-or-butane'!$A14,'indusa - High Cost'!$B:$B,$B$28)*10^12</f>
        <v>0</v>
      </c>
      <c r="V14" s="16">
        <f>SUMIFS('indusa - High Cost'!AD:AD,'indusa - High Cost'!$A:$A,'BIFUfE-LPG-propane-or-butane'!$A14,'indusa - High Cost'!$B:$B,$B$28)*10^12</f>
        <v>0</v>
      </c>
      <c r="W14" s="16">
        <f>SUMIFS('indusa - High Cost'!AE:AE,'indusa - High Cost'!$A:$A,'BIFUfE-LPG-propane-or-butane'!$A14,'indusa - High Cost'!$B:$B,$B$28)*10^12</f>
        <v>0</v>
      </c>
      <c r="X14" s="16">
        <f>SUMIFS('indusa - High Cost'!AF:AF,'indusa - High Cost'!$A:$A,'BIFUfE-LPG-propane-or-butane'!$A14,'indusa - High Cost'!$B:$B,$B$28)*10^12</f>
        <v>0</v>
      </c>
      <c r="Y14" s="16">
        <f>SUMIFS('indusa - High Cost'!AG:AG,'indusa - High Cost'!$A:$A,'BIFUfE-LPG-propane-or-butane'!$A14,'indusa - High Cost'!$B:$B,$B$28)*10^12</f>
        <v>0</v>
      </c>
      <c r="Z14" s="16">
        <f>SUMIFS('indusa - High Cost'!AH:AH,'indusa - High Cost'!$A:$A,'BIFUfE-LPG-propane-or-butane'!$A14,'indusa - High Cost'!$B:$B,$B$28)*10^12</f>
        <v>0</v>
      </c>
      <c r="AA14" s="16">
        <f>SUMIFS('indusa - High Cost'!AI:AI,'indusa - High Cost'!$A:$A,'BIFUfE-LPG-propane-or-butane'!$A14,'indusa - High Cost'!$B:$B,$B$28)*10^12</f>
        <v>0</v>
      </c>
      <c r="AB14" s="16">
        <f>SUMIFS('indusa - High Cost'!AJ:AJ,'indusa - High Cost'!$A:$A,'BIFUfE-LPG-propane-or-butane'!$A14,'indusa - High Cost'!$B:$B,$B$28)*10^12</f>
        <v>0</v>
      </c>
    </row>
    <row r="15" spans="1:31" x14ac:dyDescent="0.25">
      <c r="A15" t="s">
        <v>104</v>
      </c>
      <c r="B15" s="16">
        <f>SUMIFS('indusa - High Cost'!J:J,'indusa - High Cost'!$A:$A,'BIFUfE-LPG-propane-or-butane'!$A15,'indusa - High Cost'!$B:$B,$B$28)*10^12+SUMIFS('indusa - High Cost'!J:J,'indusa - High Cost'!$A:$A,"Primary Metals",'indusa - High Cost'!$B:$B,$B$28)*10^12*'Foundries Split'!$C18</f>
        <v>0</v>
      </c>
      <c r="C15" s="16">
        <f>SUMIFS('indusa - High Cost'!K:K,'indusa - High Cost'!$A:$A,'BIFUfE-LPG-propane-or-butane'!$A15,'indusa - High Cost'!$B:$B,$B$28)*10^12+SUMIFS('indusa - High Cost'!K:K,'indusa - High Cost'!$A:$A,"Primary Metals",'indusa - High Cost'!$B:$B,$B$28)*10^12*'Foundries Split'!$C18</f>
        <v>0</v>
      </c>
      <c r="D15" s="16">
        <f>SUMIFS('indusa - High Cost'!L:L,'indusa - High Cost'!$A:$A,'BIFUfE-LPG-propane-or-butane'!$A15,'indusa - High Cost'!$B:$B,$B$28)*10^12+SUMIFS('indusa - High Cost'!L:L,'indusa - High Cost'!$A:$A,"Primary Metals",'indusa - High Cost'!$B:$B,$B$28)*10^12*'Foundries Split'!$C18</f>
        <v>0</v>
      </c>
      <c r="E15" s="16">
        <f>SUMIFS('indusa - High Cost'!M:M,'indusa - High Cost'!$A:$A,'BIFUfE-LPG-propane-or-butane'!$A15,'indusa - High Cost'!$B:$B,$B$28)*10^12+SUMIFS('indusa - High Cost'!M:M,'indusa - High Cost'!$A:$A,"Primary Metals",'indusa - High Cost'!$B:$B,$B$28)*10^12*'Foundries Split'!$C18</f>
        <v>0</v>
      </c>
      <c r="F15" s="16">
        <f>SUMIFS('indusa - High Cost'!N:N,'indusa - High Cost'!$A:$A,'BIFUfE-LPG-propane-or-butane'!$A15,'indusa - High Cost'!$B:$B,$B$28)*10^12+SUMIFS('indusa - High Cost'!N:N,'indusa - High Cost'!$A:$A,"Primary Metals",'indusa - High Cost'!$B:$B,$B$28)*10^12*'Foundries Split'!$C18</f>
        <v>0</v>
      </c>
      <c r="G15" s="16">
        <f>SUMIFS('indusa - High Cost'!O:O,'indusa - High Cost'!$A:$A,'BIFUfE-LPG-propane-or-butane'!$A15,'indusa - High Cost'!$B:$B,$B$28)*10^12+SUMIFS('indusa - High Cost'!O:O,'indusa - High Cost'!$A:$A,"Primary Metals",'indusa - High Cost'!$B:$B,$B$28)*10^12*'Foundries Split'!$C18</f>
        <v>0</v>
      </c>
      <c r="H15" s="16">
        <f>SUMIFS('indusa - High Cost'!P:P,'indusa - High Cost'!$A:$A,'BIFUfE-LPG-propane-or-butane'!$A15,'indusa - High Cost'!$B:$B,$B$28)*10^12+SUMIFS('indusa - High Cost'!P:P,'indusa - High Cost'!$A:$A,"Primary Metals",'indusa - High Cost'!$B:$B,$B$28)*10^12*'Foundries Split'!$C18</f>
        <v>0</v>
      </c>
      <c r="I15" s="16">
        <f>SUMIFS('indusa - High Cost'!Q:Q,'indusa - High Cost'!$A:$A,'BIFUfE-LPG-propane-or-butane'!$A15,'indusa - High Cost'!$B:$B,$B$28)*10^12+SUMIFS('indusa - High Cost'!Q:Q,'indusa - High Cost'!$A:$A,"Primary Metals",'indusa - High Cost'!$B:$B,$B$28)*10^12*'Foundries Split'!$C18</f>
        <v>0</v>
      </c>
      <c r="J15" s="16">
        <f>SUMIFS('indusa - High Cost'!R:R,'indusa - High Cost'!$A:$A,'BIFUfE-LPG-propane-or-butane'!$A15,'indusa - High Cost'!$B:$B,$B$28)*10^12+SUMIFS('indusa - High Cost'!R:R,'indusa - High Cost'!$A:$A,"Primary Metals",'indusa - High Cost'!$B:$B,$B$28)*10^12*'Foundries Split'!$C18</f>
        <v>0</v>
      </c>
      <c r="K15" s="16">
        <f>SUMIFS('indusa - High Cost'!S:S,'indusa - High Cost'!$A:$A,'BIFUfE-LPG-propane-or-butane'!$A15,'indusa - High Cost'!$B:$B,$B$28)*10^12+SUMIFS('indusa - High Cost'!S:S,'indusa - High Cost'!$A:$A,"Primary Metals",'indusa - High Cost'!$B:$B,$B$28)*10^12*'Foundries Split'!$C18</f>
        <v>0</v>
      </c>
      <c r="L15" s="16">
        <f>SUMIFS('indusa - High Cost'!T:T,'indusa - High Cost'!$A:$A,'BIFUfE-LPG-propane-or-butane'!$A15,'indusa - High Cost'!$B:$B,$B$28)*10^12+SUMIFS('indusa - High Cost'!T:T,'indusa - High Cost'!$A:$A,"Primary Metals",'indusa - High Cost'!$B:$B,$B$28)*10^12*'Foundries Split'!$C18</f>
        <v>0</v>
      </c>
      <c r="M15" s="16">
        <f>SUMIFS('indusa - High Cost'!U:U,'indusa - High Cost'!$A:$A,'BIFUfE-LPG-propane-or-butane'!$A15,'indusa - High Cost'!$B:$B,$B$28)*10^12+SUMIFS('indusa - High Cost'!U:U,'indusa - High Cost'!$A:$A,"Primary Metals",'indusa - High Cost'!$B:$B,$B$28)*10^12*'Foundries Split'!$C18</f>
        <v>0</v>
      </c>
      <c r="N15" s="16">
        <f>SUMIFS('indusa - High Cost'!V:V,'indusa - High Cost'!$A:$A,'BIFUfE-LPG-propane-or-butane'!$A15,'indusa - High Cost'!$B:$B,$B$28)*10^12+SUMIFS('indusa - High Cost'!V:V,'indusa - High Cost'!$A:$A,"Primary Metals",'indusa - High Cost'!$B:$B,$B$28)*10^12*'Foundries Split'!$C18</f>
        <v>0</v>
      </c>
      <c r="O15" s="16">
        <f>SUMIFS('indusa - High Cost'!W:W,'indusa - High Cost'!$A:$A,'BIFUfE-LPG-propane-or-butane'!$A15,'indusa - High Cost'!$B:$B,$B$28)*10^12+SUMIFS('indusa - High Cost'!W:W,'indusa - High Cost'!$A:$A,"Primary Metals",'indusa - High Cost'!$B:$B,$B$28)*10^12*'Foundries Split'!$C18</f>
        <v>0</v>
      </c>
      <c r="P15" s="16">
        <f>SUMIFS('indusa - High Cost'!X:X,'indusa - High Cost'!$A:$A,'BIFUfE-LPG-propane-or-butane'!$A15,'indusa - High Cost'!$B:$B,$B$28)*10^12+SUMIFS('indusa - High Cost'!X:X,'indusa - High Cost'!$A:$A,"Primary Metals",'indusa - High Cost'!$B:$B,$B$28)*10^12*'Foundries Split'!$C18</f>
        <v>0</v>
      </c>
      <c r="Q15" s="16">
        <f>SUMIFS('indusa - High Cost'!Y:Y,'indusa - High Cost'!$A:$A,'BIFUfE-LPG-propane-or-butane'!$A15,'indusa - High Cost'!$B:$B,$B$28)*10^12+SUMIFS('indusa - High Cost'!Y:Y,'indusa - High Cost'!$A:$A,"Primary Metals",'indusa - High Cost'!$B:$B,$B$28)*10^12*'Foundries Split'!$C18</f>
        <v>0</v>
      </c>
      <c r="R15" s="16">
        <f>SUMIFS('indusa - High Cost'!Z:Z,'indusa - High Cost'!$A:$A,'BIFUfE-LPG-propane-or-butane'!$A15,'indusa - High Cost'!$B:$B,$B$28)*10^12+SUMIFS('indusa - High Cost'!Z:Z,'indusa - High Cost'!$A:$A,"Primary Metals",'indusa - High Cost'!$B:$B,$B$28)*10^12*'Foundries Split'!$C18</f>
        <v>0</v>
      </c>
      <c r="S15" s="16">
        <f>SUMIFS('indusa - High Cost'!AA:AA,'indusa - High Cost'!$A:$A,'BIFUfE-LPG-propane-or-butane'!$A15,'indusa - High Cost'!$B:$B,$B$28)*10^12+SUMIFS('indusa - High Cost'!AA:AA,'indusa - High Cost'!$A:$A,"Primary Metals",'indusa - High Cost'!$B:$B,$B$28)*10^12*'Foundries Split'!$C18</f>
        <v>0</v>
      </c>
      <c r="T15" s="16">
        <f>SUMIFS('indusa - High Cost'!AB:AB,'indusa - High Cost'!$A:$A,'BIFUfE-LPG-propane-or-butane'!$A15,'indusa - High Cost'!$B:$B,$B$28)*10^12+SUMIFS('indusa - High Cost'!AB:AB,'indusa - High Cost'!$A:$A,"Primary Metals",'indusa - High Cost'!$B:$B,$B$28)*10^12*'Foundries Split'!$C18</f>
        <v>0</v>
      </c>
      <c r="U15" s="16">
        <f>SUMIFS('indusa - High Cost'!AC:AC,'indusa - High Cost'!$A:$A,'BIFUfE-LPG-propane-or-butane'!$A15,'indusa - High Cost'!$B:$B,$B$28)*10^12+SUMIFS('indusa - High Cost'!AC:AC,'indusa - High Cost'!$A:$A,"Primary Metals",'indusa - High Cost'!$B:$B,$B$28)*10^12*'Foundries Split'!$C18</f>
        <v>0</v>
      </c>
      <c r="V15" s="16">
        <f>SUMIFS('indusa - High Cost'!AD:AD,'indusa - High Cost'!$A:$A,'BIFUfE-LPG-propane-or-butane'!$A15,'indusa - High Cost'!$B:$B,$B$28)*10^12+SUMIFS('indusa - High Cost'!AD:AD,'indusa - High Cost'!$A:$A,"Primary Metals",'indusa - High Cost'!$B:$B,$B$28)*10^12*'Foundries Split'!$C18</f>
        <v>0</v>
      </c>
      <c r="W15" s="16">
        <f>SUMIFS('indusa - High Cost'!AE:AE,'indusa - High Cost'!$A:$A,'BIFUfE-LPG-propane-or-butane'!$A15,'indusa - High Cost'!$B:$B,$B$28)*10^12+SUMIFS('indusa - High Cost'!AE:AE,'indusa - High Cost'!$A:$A,"Primary Metals",'indusa - High Cost'!$B:$B,$B$28)*10^12*'Foundries Split'!$C18</f>
        <v>0</v>
      </c>
      <c r="X15" s="16">
        <f>SUMIFS('indusa - High Cost'!AF:AF,'indusa - High Cost'!$A:$A,'BIFUfE-LPG-propane-or-butane'!$A15,'indusa - High Cost'!$B:$B,$B$28)*10^12+SUMIFS('indusa - High Cost'!AF:AF,'indusa - High Cost'!$A:$A,"Primary Metals",'indusa - High Cost'!$B:$B,$B$28)*10^12*'Foundries Split'!$C18</f>
        <v>0</v>
      </c>
      <c r="Y15" s="16">
        <f>SUMIFS('indusa - High Cost'!AG:AG,'indusa - High Cost'!$A:$A,'BIFUfE-LPG-propane-or-butane'!$A15,'indusa - High Cost'!$B:$B,$B$28)*10^12+SUMIFS('indusa - High Cost'!AG:AG,'indusa - High Cost'!$A:$A,"Primary Metals",'indusa - High Cost'!$B:$B,$B$28)*10^12*'Foundries Split'!$C18</f>
        <v>0</v>
      </c>
      <c r="Z15" s="16">
        <f>SUMIFS('indusa - High Cost'!AH:AH,'indusa - High Cost'!$A:$A,'BIFUfE-LPG-propane-or-butane'!$A15,'indusa - High Cost'!$B:$B,$B$28)*10^12+SUMIFS('indusa - High Cost'!AH:AH,'indusa - High Cost'!$A:$A,"Primary Metals",'indusa - High Cost'!$B:$B,$B$28)*10^12*'Foundries Split'!$C18</f>
        <v>0</v>
      </c>
      <c r="AA15" s="16">
        <f>SUMIFS('indusa - High Cost'!AI:AI,'indusa - High Cost'!$A:$A,'BIFUfE-LPG-propane-or-butane'!$A15,'indusa - High Cost'!$B:$B,$B$28)*10^12+SUMIFS('indusa - High Cost'!AI:AI,'indusa - High Cost'!$A:$A,"Primary Metals",'indusa - High Cost'!$B:$B,$B$28)*10^12*'Foundries Split'!$C18</f>
        <v>0</v>
      </c>
      <c r="AB15" s="16">
        <f>SUMIFS('indusa - High Cost'!AJ:AJ,'indusa - High Cost'!$A:$A,'BIFUfE-LPG-propane-or-butane'!$A15,'indusa - High Cost'!$B:$B,$B$28)*10^12+SUMIFS('indusa - High Cost'!AJ:AJ,'indusa - High Cost'!$A:$A,"Primary Metals",'indusa - High Cost'!$B:$B,$B$28)*10^12*'Foundries Split'!$C18</f>
        <v>0</v>
      </c>
      <c r="AC15" s="16"/>
    </row>
    <row r="16" spans="1:31" x14ac:dyDescent="0.25">
      <c r="A16" t="s">
        <v>105</v>
      </c>
      <c r="B16" s="16">
        <f>SUMIFS('indusa - High Cost'!J:J,'indusa - High Cost'!$A:$A,'BIFUfE-LPG-propane-or-butane'!$A16,'indusa - High Cost'!$B:$B,$B$28)*10^12+SUMIFS('indusa - High Cost'!J:J,'indusa - High Cost'!$A:$A,"Primary Metals",'indusa - High Cost'!$B:$B,$B$28)*10^12*'Foundries Split'!$C19</f>
        <v>0</v>
      </c>
      <c r="C16" s="16">
        <f>SUMIFS('indusa - High Cost'!K:K,'indusa - High Cost'!$A:$A,'BIFUfE-LPG-propane-or-butane'!$A16,'indusa - High Cost'!$B:$B,$B$28)*10^12+SUMIFS('indusa - High Cost'!K:K,'indusa - High Cost'!$A:$A,"Primary Metals",'indusa - High Cost'!$B:$B,$B$28)*10^12*'Foundries Split'!$C19</f>
        <v>0</v>
      </c>
      <c r="D16" s="16">
        <f>SUMIFS('indusa - High Cost'!L:L,'indusa - High Cost'!$A:$A,'BIFUfE-LPG-propane-or-butane'!$A16,'indusa - High Cost'!$B:$B,$B$28)*10^12+SUMIFS('indusa - High Cost'!L:L,'indusa - High Cost'!$A:$A,"Primary Metals",'indusa - High Cost'!$B:$B,$B$28)*10^12*'Foundries Split'!$C19</f>
        <v>0</v>
      </c>
      <c r="E16" s="16">
        <f>SUMIFS('indusa - High Cost'!M:M,'indusa - High Cost'!$A:$A,'BIFUfE-LPG-propane-or-butane'!$A16,'indusa - High Cost'!$B:$B,$B$28)*10^12+SUMIFS('indusa - High Cost'!M:M,'indusa - High Cost'!$A:$A,"Primary Metals",'indusa - High Cost'!$B:$B,$B$28)*10^12*'Foundries Split'!$C19</f>
        <v>0</v>
      </c>
      <c r="F16" s="16">
        <f>SUMIFS('indusa - High Cost'!N:N,'indusa - High Cost'!$A:$A,'BIFUfE-LPG-propane-or-butane'!$A16,'indusa - High Cost'!$B:$B,$B$28)*10^12+SUMIFS('indusa - High Cost'!N:N,'indusa - High Cost'!$A:$A,"Primary Metals",'indusa - High Cost'!$B:$B,$B$28)*10^12*'Foundries Split'!$C19</f>
        <v>0</v>
      </c>
      <c r="G16" s="16">
        <f>SUMIFS('indusa - High Cost'!O:O,'indusa - High Cost'!$A:$A,'BIFUfE-LPG-propane-or-butane'!$A16,'indusa - High Cost'!$B:$B,$B$28)*10^12+SUMIFS('indusa - High Cost'!O:O,'indusa - High Cost'!$A:$A,"Primary Metals",'indusa - High Cost'!$B:$B,$B$28)*10^12*'Foundries Split'!$C19</f>
        <v>0</v>
      </c>
      <c r="H16" s="16">
        <f>SUMIFS('indusa - High Cost'!P:P,'indusa - High Cost'!$A:$A,'BIFUfE-LPG-propane-or-butane'!$A16,'indusa - High Cost'!$B:$B,$B$28)*10^12+SUMIFS('indusa - High Cost'!P:P,'indusa - High Cost'!$A:$A,"Primary Metals",'indusa - High Cost'!$B:$B,$B$28)*10^12*'Foundries Split'!$C19</f>
        <v>0</v>
      </c>
      <c r="I16" s="16">
        <f>SUMIFS('indusa - High Cost'!Q:Q,'indusa - High Cost'!$A:$A,'BIFUfE-LPG-propane-or-butane'!$A16,'indusa - High Cost'!$B:$B,$B$28)*10^12+SUMIFS('indusa - High Cost'!Q:Q,'indusa - High Cost'!$A:$A,"Primary Metals",'indusa - High Cost'!$B:$B,$B$28)*10^12*'Foundries Split'!$C19</f>
        <v>0</v>
      </c>
      <c r="J16" s="16">
        <f>SUMIFS('indusa - High Cost'!R:R,'indusa - High Cost'!$A:$A,'BIFUfE-LPG-propane-or-butane'!$A16,'indusa - High Cost'!$B:$B,$B$28)*10^12+SUMIFS('indusa - High Cost'!R:R,'indusa - High Cost'!$A:$A,"Primary Metals",'indusa - High Cost'!$B:$B,$B$28)*10^12*'Foundries Split'!$C19</f>
        <v>0</v>
      </c>
      <c r="K16" s="16">
        <f>SUMIFS('indusa - High Cost'!S:S,'indusa - High Cost'!$A:$A,'BIFUfE-LPG-propane-or-butane'!$A16,'indusa - High Cost'!$B:$B,$B$28)*10^12+SUMIFS('indusa - High Cost'!S:S,'indusa - High Cost'!$A:$A,"Primary Metals",'indusa - High Cost'!$B:$B,$B$28)*10^12*'Foundries Split'!$C19</f>
        <v>0</v>
      </c>
      <c r="L16" s="16">
        <f>SUMIFS('indusa - High Cost'!T:T,'indusa - High Cost'!$A:$A,'BIFUfE-LPG-propane-or-butane'!$A16,'indusa - High Cost'!$B:$B,$B$28)*10^12+SUMIFS('indusa - High Cost'!T:T,'indusa - High Cost'!$A:$A,"Primary Metals",'indusa - High Cost'!$B:$B,$B$28)*10^12*'Foundries Split'!$C19</f>
        <v>0</v>
      </c>
      <c r="M16" s="16">
        <f>SUMIFS('indusa - High Cost'!U:U,'indusa - High Cost'!$A:$A,'BIFUfE-LPG-propane-or-butane'!$A16,'indusa - High Cost'!$B:$B,$B$28)*10^12+SUMIFS('indusa - High Cost'!U:U,'indusa - High Cost'!$A:$A,"Primary Metals",'indusa - High Cost'!$B:$B,$B$28)*10^12*'Foundries Split'!$C19</f>
        <v>0</v>
      </c>
      <c r="N16" s="16">
        <f>SUMIFS('indusa - High Cost'!V:V,'indusa - High Cost'!$A:$A,'BIFUfE-LPG-propane-or-butane'!$A16,'indusa - High Cost'!$B:$B,$B$28)*10^12+SUMIFS('indusa - High Cost'!V:V,'indusa - High Cost'!$A:$A,"Primary Metals",'indusa - High Cost'!$B:$B,$B$28)*10^12*'Foundries Split'!$C19</f>
        <v>0</v>
      </c>
      <c r="O16" s="16">
        <f>SUMIFS('indusa - High Cost'!W:W,'indusa - High Cost'!$A:$A,'BIFUfE-LPG-propane-or-butane'!$A16,'indusa - High Cost'!$B:$B,$B$28)*10^12+SUMIFS('indusa - High Cost'!W:W,'indusa - High Cost'!$A:$A,"Primary Metals",'indusa - High Cost'!$B:$B,$B$28)*10^12*'Foundries Split'!$C19</f>
        <v>0</v>
      </c>
      <c r="P16" s="16">
        <f>SUMIFS('indusa - High Cost'!X:X,'indusa - High Cost'!$A:$A,'BIFUfE-LPG-propane-or-butane'!$A16,'indusa - High Cost'!$B:$B,$B$28)*10^12+SUMIFS('indusa - High Cost'!X:X,'indusa - High Cost'!$A:$A,"Primary Metals",'indusa - High Cost'!$B:$B,$B$28)*10^12*'Foundries Split'!$C19</f>
        <v>0</v>
      </c>
      <c r="Q16" s="16">
        <f>SUMIFS('indusa - High Cost'!Y:Y,'indusa - High Cost'!$A:$A,'BIFUfE-LPG-propane-or-butane'!$A16,'indusa - High Cost'!$B:$B,$B$28)*10^12+SUMIFS('indusa - High Cost'!Y:Y,'indusa - High Cost'!$A:$A,"Primary Metals",'indusa - High Cost'!$B:$B,$B$28)*10^12*'Foundries Split'!$C19</f>
        <v>0</v>
      </c>
      <c r="R16" s="16">
        <f>SUMIFS('indusa - High Cost'!Z:Z,'indusa - High Cost'!$A:$A,'BIFUfE-LPG-propane-or-butane'!$A16,'indusa - High Cost'!$B:$B,$B$28)*10^12+SUMIFS('indusa - High Cost'!Z:Z,'indusa - High Cost'!$A:$A,"Primary Metals",'indusa - High Cost'!$B:$B,$B$28)*10^12*'Foundries Split'!$C19</f>
        <v>0</v>
      </c>
      <c r="S16" s="16">
        <f>SUMIFS('indusa - High Cost'!AA:AA,'indusa - High Cost'!$A:$A,'BIFUfE-LPG-propane-or-butane'!$A16,'indusa - High Cost'!$B:$B,$B$28)*10^12+SUMIFS('indusa - High Cost'!AA:AA,'indusa - High Cost'!$A:$A,"Primary Metals",'indusa - High Cost'!$B:$B,$B$28)*10^12*'Foundries Split'!$C19</f>
        <v>0</v>
      </c>
      <c r="T16" s="16">
        <f>SUMIFS('indusa - High Cost'!AB:AB,'indusa - High Cost'!$A:$A,'BIFUfE-LPG-propane-or-butane'!$A16,'indusa - High Cost'!$B:$B,$B$28)*10^12+SUMIFS('indusa - High Cost'!AB:AB,'indusa - High Cost'!$A:$A,"Primary Metals",'indusa - High Cost'!$B:$B,$B$28)*10^12*'Foundries Split'!$C19</f>
        <v>0</v>
      </c>
      <c r="U16" s="16">
        <f>SUMIFS('indusa - High Cost'!AC:AC,'indusa - High Cost'!$A:$A,'BIFUfE-LPG-propane-or-butane'!$A16,'indusa - High Cost'!$B:$B,$B$28)*10^12+SUMIFS('indusa - High Cost'!AC:AC,'indusa - High Cost'!$A:$A,"Primary Metals",'indusa - High Cost'!$B:$B,$B$28)*10^12*'Foundries Split'!$C19</f>
        <v>0</v>
      </c>
      <c r="V16" s="16">
        <f>SUMIFS('indusa - High Cost'!AD:AD,'indusa - High Cost'!$A:$A,'BIFUfE-LPG-propane-or-butane'!$A16,'indusa - High Cost'!$B:$B,$B$28)*10^12+SUMIFS('indusa - High Cost'!AD:AD,'indusa - High Cost'!$A:$A,"Primary Metals",'indusa - High Cost'!$B:$B,$B$28)*10^12*'Foundries Split'!$C19</f>
        <v>0</v>
      </c>
      <c r="W16" s="16">
        <f>SUMIFS('indusa - High Cost'!AE:AE,'indusa - High Cost'!$A:$A,'BIFUfE-LPG-propane-or-butane'!$A16,'indusa - High Cost'!$B:$B,$B$28)*10^12+SUMIFS('indusa - High Cost'!AE:AE,'indusa - High Cost'!$A:$A,"Primary Metals",'indusa - High Cost'!$B:$B,$B$28)*10^12*'Foundries Split'!$C19</f>
        <v>0</v>
      </c>
      <c r="X16" s="16">
        <f>SUMIFS('indusa - High Cost'!AF:AF,'indusa - High Cost'!$A:$A,'BIFUfE-LPG-propane-or-butane'!$A16,'indusa - High Cost'!$B:$B,$B$28)*10^12+SUMIFS('indusa - High Cost'!AF:AF,'indusa - High Cost'!$A:$A,"Primary Metals",'indusa - High Cost'!$B:$B,$B$28)*10^12*'Foundries Split'!$C19</f>
        <v>0</v>
      </c>
      <c r="Y16" s="16">
        <f>SUMIFS('indusa - High Cost'!AG:AG,'indusa - High Cost'!$A:$A,'BIFUfE-LPG-propane-or-butane'!$A16,'indusa - High Cost'!$B:$B,$B$28)*10^12+SUMIFS('indusa - High Cost'!AG:AG,'indusa - High Cost'!$A:$A,"Primary Metals",'indusa - High Cost'!$B:$B,$B$28)*10^12*'Foundries Split'!$C19</f>
        <v>0</v>
      </c>
      <c r="Z16" s="16">
        <f>SUMIFS('indusa - High Cost'!AH:AH,'indusa - High Cost'!$A:$A,'BIFUfE-LPG-propane-or-butane'!$A16,'indusa - High Cost'!$B:$B,$B$28)*10^12+SUMIFS('indusa - High Cost'!AH:AH,'indusa - High Cost'!$A:$A,"Primary Metals",'indusa - High Cost'!$B:$B,$B$28)*10^12*'Foundries Split'!$C19</f>
        <v>0</v>
      </c>
      <c r="AA16" s="16">
        <f>SUMIFS('indusa - High Cost'!AI:AI,'indusa - High Cost'!$A:$A,'BIFUfE-LPG-propane-or-butane'!$A16,'indusa - High Cost'!$B:$B,$B$28)*10^12+SUMIFS('indusa - High Cost'!AI:AI,'indusa - High Cost'!$A:$A,"Primary Metals",'indusa - High Cost'!$B:$B,$B$28)*10^12*'Foundries Split'!$C19</f>
        <v>0</v>
      </c>
      <c r="AB16" s="16">
        <f>SUMIFS('indusa - High Cost'!AJ:AJ,'indusa - High Cost'!$A:$A,'BIFUfE-LPG-propane-or-butane'!$A16,'indusa - High Cost'!$B:$B,$B$28)*10^12+SUMIFS('indusa - High Cost'!AJ:AJ,'indusa - High Cost'!$A:$A,"Primary Metals",'indusa - High Cost'!$B:$B,$B$28)*10^12*'Foundries Split'!$C19</f>
        <v>0</v>
      </c>
    </row>
    <row r="17" spans="1:32" x14ac:dyDescent="0.25">
      <c r="A17" t="s">
        <v>106</v>
      </c>
      <c r="B17" s="16">
        <f>SUMIFS('indusa - High Cost'!J:J,'indusa - High Cost'!$A:$A,'BIFUfE-LPG-propane-or-butane'!$A17,'indusa - High Cost'!$B:$B,$B$28)*10^12</f>
        <v>43000000000</v>
      </c>
      <c r="C17" s="16">
        <f>SUMIFS('indusa - High Cost'!K:K,'indusa - High Cost'!$A:$A,'BIFUfE-LPG-propane-or-butane'!$A17,'indusa - High Cost'!$B:$B,$B$28)*10^12</f>
        <v>90000000000</v>
      </c>
      <c r="D17" s="16">
        <f>SUMIFS('indusa - High Cost'!L:L,'indusa - High Cost'!$A:$A,'BIFUfE-LPG-propane-or-butane'!$A17,'indusa - High Cost'!$B:$B,$B$28)*10^12</f>
        <v>93000000000</v>
      </c>
      <c r="E17" s="16">
        <f>SUMIFS('indusa - High Cost'!M:M,'indusa - High Cost'!$A:$A,'BIFUfE-LPG-propane-or-butane'!$A17,'indusa - High Cost'!$B:$B,$B$28)*10^12</f>
        <v>95000000000</v>
      </c>
      <c r="F17" s="16">
        <f>SUMIFS('indusa - High Cost'!N:N,'indusa - High Cost'!$A:$A,'BIFUfE-LPG-propane-or-butane'!$A17,'indusa - High Cost'!$B:$B,$B$28)*10^12</f>
        <v>96000000000</v>
      </c>
      <c r="G17" s="16">
        <f>SUMIFS('indusa - High Cost'!O:O,'indusa - High Cost'!$A:$A,'BIFUfE-LPG-propane-or-butane'!$A17,'indusa - High Cost'!$B:$B,$B$28)*10^12</f>
        <v>96000000000</v>
      </c>
      <c r="H17" s="16">
        <f>SUMIFS('indusa - High Cost'!P:P,'indusa - High Cost'!$A:$A,'BIFUfE-LPG-propane-or-butane'!$A17,'indusa - High Cost'!$B:$B,$B$28)*10^12</f>
        <v>97000000000</v>
      </c>
      <c r="I17" s="16">
        <f>SUMIFS('indusa - High Cost'!Q:Q,'indusa - High Cost'!$A:$A,'BIFUfE-LPG-propane-or-butane'!$A17,'indusa - High Cost'!$B:$B,$B$28)*10^12</f>
        <v>98000000000</v>
      </c>
      <c r="J17" s="16">
        <f>SUMIFS('indusa - High Cost'!R:R,'indusa - High Cost'!$A:$A,'BIFUfE-LPG-propane-or-butane'!$A17,'indusa - High Cost'!$B:$B,$B$28)*10^12</f>
        <v>99000000000</v>
      </c>
      <c r="K17" s="16">
        <f>SUMIFS('indusa - High Cost'!S:S,'indusa - High Cost'!$A:$A,'BIFUfE-LPG-propane-or-butane'!$A17,'indusa - High Cost'!$B:$B,$B$28)*10^12</f>
        <v>99000000000</v>
      </c>
      <c r="L17" s="16">
        <f>SUMIFS('indusa - High Cost'!T:T,'indusa - High Cost'!$A:$A,'BIFUfE-LPG-propane-or-butane'!$A17,'indusa - High Cost'!$B:$B,$B$28)*10^12</f>
        <v>100000000000</v>
      </c>
      <c r="M17" s="16">
        <f>SUMIFS('indusa - High Cost'!U:U,'indusa - High Cost'!$A:$A,'BIFUfE-LPG-propane-or-butane'!$A17,'indusa - High Cost'!$B:$B,$B$28)*10^12</f>
        <v>100000000000</v>
      </c>
      <c r="N17" s="16">
        <f>SUMIFS('indusa - High Cost'!V:V,'indusa - High Cost'!$A:$A,'BIFUfE-LPG-propane-or-butane'!$A17,'indusa - High Cost'!$B:$B,$B$28)*10^12</f>
        <v>101000000000</v>
      </c>
      <c r="O17" s="16">
        <f>SUMIFS('indusa - High Cost'!W:W,'indusa - High Cost'!$A:$A,'BIFUfE-LPG-propane-or-butane'!$A17,'indusa - High Cost'!$B:$B,$B$28)*10^12</f>
        <v>102000000000</v>
      </c>
      <c r="P17" s="16">
        <f>SUMIFS('indusa - High Cost'!X:X,'indusa - High Cost'!$A:$A,'BIFUfE-LPG-propane-or-butane'!$A17,'indusa - High Cost'!$B:$B,$B$28)*10^12</f>
        <v>103000000000</v>
      </c>
      <c r="Q17" s="16">
        <f>SUMIFS('indusa - High Cost'!Y:Y,'indusa - High Cost'!$A:$A,'BIFUfE-LPG-propane-or-butane'!$A17,'indusa - High Cost'!$B:$B,$B$28)*10^12</f>
        <v>104000000000</v>
      </c>
      <c r="R17" s="16">
        <f>SUMIFS('indusa - High Cost'!Z:Z,'indusa - High Cost'!$A:$A,'BIFUfE-LPG-propane-or-butane'!$A17,'indusa - High Cost'!$B:$B,$B$28)*10^12</f>
        <v>105000000000</v>
      </c>
      <c r="S17" s="16">
        <f>SUMIFS('indusa - High Cost'!AA:AA,'indusa - High Cost'!$A:$A,'BIFUfE-LPG-propane-or-butane'!$A17,'indusa - High Cost'!$B:$B,$B$28)*10^12</f>
        <v>106000000000</v>
      </c>
      <c r="T17" s="16">
        <f>SUMIFS('indusa - High Cost'!AB:AB,'indusa - High Cost'!$A:$A,'BIFUfE-LPG-propane-or-butane'!$A17,'indusa - High Cost'!$B:$B,$B$28)*10^12</f>
        <v>107000000000</v>
      </c>
      <c r="U17" s="16">
        <f>SUMIFS('indusa - High Cost'!AC:AC,'indusa - High Cost'!$A:$A,'BIFUfE-LPG-propane-or-butane'!$A17,'indusa - High Cost'!$B:$B,$B$28)*10^12</f>
        <v>108000000000</v>
      </c>
      <c r="V17" s="16">
        <f>SUMIFS('indusa - High Cost'!AD:AD,'indusa - High Cost'!$A:$A,'BIFUfE-LPG-propane-or-butane'!$A17,'indusa - High Cost'!$B:$B,$B$28)*10^12</f>
        <v>109000000000</v>
      </c>
      <c r="W17" s="16">
        <f>SUMIFS('indusa - High Cost'!AE:AE,'indusa - High Cost'!$A:$A,'BIFUfE-LPG-propane-or-butane'!$A17,'indusa - High Cost'!$B:$B,$B$28)*10^12</f>
        <v>109000000000</v>
      </c>
      <c r="X17" s="16">
        <f>SUMIFS('indusa - High Cost'!AF:AF,'indusa - High Cost'!$A:$A,'BIFUfE-LPG-propane-or-butane'!$A17,'indusa - High Cost'!$B:$B,$B$28)*10^12</f>
        <v>110000000000</v>
      </c>
      <c r="Y17" s="16">
        <f>SUMIFS('indusa - High Cost'!AG:AG,'indusa - High Cost'!$A:$A,'BIFUfE-LPG-propane-or-butane'!$A17,'indusa - High Cost'!$B:$B,$B$28)*10^12</f>
        <v>111000000000</v>
      </c>
      <c r="Z17" s="16">
        <f>SUMIFS('indusa - High Cost'!AH:AH,'indusa - High Cost'!$A:$A,'BIFUfE-LPG-propane-or-butane'!$A17,'indusa - High Cost'!$B:$B,$B$28)*10^12</f>
        <v>111000000000</v>
      </c>
      <c r="AA17" s="16">
        <f>SUMIFS('indusa - High Cost'!AI:AI,'indusa - High Cost'!$A:$A,'BIFUfE-LPG-propane-or-butane'!$A17,'indusa - High Cost'!$B:$B,$B$28)*10^12</f>
        <v>112000000000</v>
      </c>
      <c r="AB17" s="16">
        <f>SUMIFS('indusa - High Cost'!AJ:AJ,'indusa - High Cost'!$A:$A,'BIFUfE-LPG-propane-or-butane'!$A17,'indusa - High Cost'!$B:$B,$B$28)*10^12</f>
        <v>112000000000</v>
      </c>
    </row>
    <row r="18" spans="1:32" x14ac:dyDescent="0.25">
      <c r="A18" t="s">
        <v>107</v>
      </c>
      <c r="B18" s="16">
        <f>SUMIFS('indusa - High Cost'!J:J,'indusa - High Cost'!$A:$A,'BIFUfE-LPG-propane-or-butane'!$A18,'indusa - High Cost'!$B:$B,$B$28)*10^12</f>
        <v>0</v>
      </c>
      <c r="C18" s="16">
        <f>SUMIFS('indusa - High Cost'!K:K,'indusa - High Cost'!$A:$A,'BIFUfE-LPG-propane-or-butane'!$A18,'indusa - High Cost'!$B:$B,$B$28)*10^12</f>
        <v>0</v>
      </c>
      <c r="D18" s="16">
        <f>SUMIFS('indusa - High Cost'!L:L,'indusa - High Cost'!$A:$A,'BIFUfE-LPG-propane-or-butane'!$A18,'indusa - High Cost'!$B:$B,$B$28)*10^12</f>
        <v>0</v>
      </c>
      <c r="E18" s="16">
        <f>SUMIFS('indusa - High Cost'!M:M,'indusa - High Cost'!$A:$A,'BIFUfE-LPG-propane-or-butane'!$A18,'indusa - High Cost'!$B:$B,$B$28)*10^12</f>
        <v>0</v>
      </c>
      <c r="F18" s="16">
        <f>SUMIFS('indusa - High Cost'!N:N,'indusa - High Cost'!$A:$A,'BIFUfE-LPG-propane-or-butane'!$A18,'indusa - High Cost'!$B:$B,$B$28)*10^12</f>
        <v>0</v>
      </c>
      <c r="G18" s="16">
        <f>SUMIFS('indusa - High Cost'!O:O,'indusa - High Cost'!$A:$A,'BIFUfE-LPG-propane-or-butane'!$A18,'indusa - High Cost'!$B:$B,$B$28)*10^12</f>
        <v>0</v>
      </c>
      <c r="H18" s="16">
        <f>SUMIFS('indusa - High Cost'!P:P,'indusa - High Cost'!$A:$A,'BIFUfE-LPG-propane-or-butane'!$A18,'indusa - High Cost'!$B:$B,$B$28)*10^12</f>
        <v>0</v>
      </c>
      <c r="I18" s="16">
        <f>SUMIFS('indusa - High Cost'!Q:Q,'indusa - High Cost'!$A:$A,'BIFUfE-LPG-propane-or-butane'!$A18,'indusa - High Cost'!$B:$B,$B$28)*10^12</f>
        <v>0</v>
      </c>
      <c r="J18" s="16">
        <f>SUMIFS('indusa - High Cost'!R:R,'indusa - High Cost'!$A:$A,'BIFUfE-LPG-propane-or-butane'!$A18,'indusa - High Cost'!$B:$B,$B$28)*10^12</f>
        <v>0</v>
      </c>
      <c r="K18" s="16">
        <f>SUMIFS('indusa - High Cost'!S:S,'indusa - High Cost'!$A:$A,'BIFUfE-LPG-propane-or-butane'!$A18,'indusa - High Cost'!$B:$B,$B$28)*10^12</f>
        <v>0</v>
      </c>
      <c r="L18" s="16">
        <f>SUMIFS('indusa - High Cost'!T:T,'indusa - High Cost'!$A:$A,'BIFUfE-LPG-propane-or-butane'!$A18,'indusa - High Cost'!$B:$B,$B$28)*10^12</f>
        <v>0</v>
      </c>
      <c r="M18" s="16">
        <f>SUMIFS('indusa - High Cost'!U:U,'indusa - High Cost'!$A:$A,'BIFUfE-LPG-propane-or-butane'!$A18,'indusa - High Cost'!$B:$B,$B$28)*10^12</f>
        <v>0</v>
      </c>
      <c r="N18" s="16">
        <f>SUMIFS('indusa - High Cost'!V:V,'indusa - High Cost'!$A:$A,'BIFUfE-LPG-propane-or-butane'!$A18,'indusa - High Cost'!$B:$B,$B$28)*10^12</f>
        <v>0</v>
      </c>
      <c r="O18" s="16">
        <f>SUMIFS('indusa - High Cost'!W:W,'indusa - High Cost'!$A:$A,'BIFUfE-LPG-propane-or-butane'!$A18,'indusa - High Cost'!$B:$B,$B$28)*10^12</f>
        <v>0</v>
      </c>
      <c r="P18" s="16">
        <f>SUMIFS('indusa - High Cost'!X:X,'indusa - High Cost'!$A:$A,'BIFUfE-LPG-propane-or-butane'!$A18,'indusa - High Cost'!$B:$B,$B$28)*10^12</f>
        <v>0</v>
      </c>
      <c r="Q18" s="16">
        <f>SUMIFS('indusa - High Cost'!Y:Y,'indusa - High Cost'!$A:$A,'BIFUfE-LPG-propane-or-butane'!$A18,'indusa - High Cost'!$B:$B,$B$28)*10^12</f>
        <v>0</v>
      </c>
      <c r="R18" s="16">
        <f>SUMIFS('indusa - High Cost'!Z:Z,'indusa - High Cost'!$A:$A,'BIFUfE-LPG-propane-or-butane'!$A18,'indusa - High Cost'!$B:$B,$B$28)*10^12</f>
        <v>0</v>
      </c>
      <c r="S18" s="16">
        <f>SUMIFS('indusa - High Cost'!AA:AA,'indusa - High Cost'!$A:$A,'BIFUfE-LPG-propane-or-butane'!$A18,'indusa - High Cost'!$B:$B,$B$28)*10^12</f>
        <v>0</v>
      </c>
      <c r="T18" s="16">
        <f>SUMIFS('indusa - High Cost'!AB:AB,'indusa - High Cost'!$A:$A,'BIFUfE-LPG-propane-or-butane'!$A18,'indusa - High Cost'!$B:$B,$B$28)*10^12</f>
        <v>0</v>
      </c>
      <c r="U18" s="16">
        <f>SUMIFS('indusa - High Cost'!AC:AC,'indusa - High Cost'!$A:$A,'BIFUfE-LPG-propane-or-butane'!$A18,'indusa - High Cost'!$B:$B,$B$28)*10^12</f>
        <v>0</v>
      </c>
      <c r="V18" s="16">
        <f>SUMIFS('indusa - High Cost'!AD:AD,'indusa - High Cost'!$A:$A,'BIFUfE-LPG-propane-or-butane'!$A18,'indusa - High Cost'!$B:$B,$B$28)*10^12</f>
        <v>0</v>
      </c>
      <c r="W18" s="16">
        <f>SUMIFS('indusa - High Cost'!AE:AE,'indusa - High Cost'!$A:$A,'BIFUfE-LPG-propane-or-butane'!$A18,'indusa - High Cost'!$B:$B,$B$28)*10^12</f>
        <v>0</v>
      </c>
      <c r="X18" s="16">
        <f>SUMIFS('indusa - High Cost'!AF:AF,'indusa - High Cost'!$A:$A,'BIFUfE-LPG-propane-or-butane'!$A18,'indusa - High Cost'!$B:$B,$B$28)*10^12</f>
        <v>0</v>
      </c>
      <c r="Y18" s="16">
        <f>SUMIFS('indusa - High Cost'!AG:AG,'indusa - High Cost'!$A:$A,'BIFUfE-LPG-propane-or-butane'!$A18,'indusa - High Cost'!$B:$B,$B$28)*10^12</f>
        <v>0</v>
      </c>
      <c r="Z18" s="16">
        <f>SUMIFS('indusa - High Cost'!AH:AH,'indusa - High Cost'!$A:$A,'BIFUfE-LPG-propane-or-butane'!$A18,'indusa - High Cost'!$B:$B,$B$28)*10^12</f>
        <v>0</v>
      </c>
      <c r="AA18" s="16">
        <f>SUMIFS('indusa - High Cost'!AI:AI,'indusa - High Cost'!$A:$A,'BIFUfE-LPG-propane-or-butane'!$A18,'indusa - High Cost'!$B:$B,$B$28)*10^12</f>
        <v>0</v>
      </c>
      <c r="AB18" s="16">
        <f>SUMIFS('indusa - High Cost'!AJ:AJ,'indusa - High Cost'!$A:$A,'BIFUfE-LPG-propane-or-butane'!$A18,'indusa - High Cost'!$B:$B,$B$28)*10^12</f>
        <v>0</v>
      </c>
      <c r="AC18" s="18"/>
    </row>
    <row r="19" spans="1:32" x14ac:dyDescent="0.25">
      <c r="A19" t="s">
        <v>108</v>
      </c>
      <c r="B19" s="16">
        <f>SUMIFS('indusa - High Cost'!J:J,'indusa - High Cost'!$A:$A,'BIFUfE-LPG-propane-or-butane'!$A19,'indusa - High Cost'!$B:$B,$B$28)*10^12</f>
        <v>45000000000</v>
      </c>
      <c r="C19" s="16">
        <f>SUMIFS('indusa - High Cost'!K:K,'indusa - High Cost'!$A:$A,'BIFUfE-LPG-propane-or-butane'!$A19,'indusa - High Cost'!$B:$B,$B$28)*10^12</f>
        <v>98000000000</v>
      </c>
      <c r="D19" s="16">
        <f>SUMIFS('indusa - High Cost'!L:L,'indusa - High Cost'!$A:$A,'BIFUfE-LPG-propane-or-butane'!$A19,'indusa - High Cost'!$B:$B,$B$28)*10^12</f>
        <v>98000000000</v>
      </c>
      <c r="E19" s="16">
        <f>SUMIFS('indusa - High Cost'!M:M,'indusa - High Cost'!$A:$A,'BIFUfE-LPG-propane-or-butane'!$A19,'indusa - High Cost'!$B:$B,$B$28)*10^12</f>
        <v>99000000000</v>
      </c>
      <c r="F19" s="16">
        <f>SUMIFS('indusa - High Cost'!N:N,'indusa - High Cost'!$A:$A,'BIFUfE-LPG-propane-or-butane'!$A19,'indusa - High Cost'!$B:$B,$B$28)*10^12</f>
        <v>101000000000</v>
      </c>
      <c r="G19" s="16">
        <f>SUMIFS('indusa - High Cost'!O:O,'indusa - High Cost'!$A:$A,'BIFUfE-LPG-propane-or-butane'!$A19,'indusa - High Cost'!$B:$B,$B$28)*10^12</f>
        <v>102000000000</v>
      </c>
      <c r="H19" s="16">
        <f>SUMIFS('indusa - High Cost'!P:P,'indusa - High Cost'!$A:$A,'BIFUfE-LPG-propane-or-butane'!$A19,'indusa - High Cost'!$B:$B,$B$28)*10^12</f>
        <v>104000000000</v>
      </c>
      <c r="I19" s="16">
        <f>SUMIFS('indusa - High Cost'!Q:Q,'indusa - High Cost'!$A:$A,'BIFUfE-LPG-propane-or-butane'!$A19,'indusa - High Cost'!$B:$B,$B$28)*10^12</f>
        <v>104000000000</v>
      </c>
      <c r="J19" s="16">
        <f>SUMIFS('indusa - High Cost'!R:R,'indusa - High Cost'!$A:$A,'BIFUfE-LPG-propane-or-butane'!$A19,'indusa - High Cost'!$B:$B,$B$28)*10^12</f>
        <v>105000000000</v>
      </c>
      <c r="K19" s="16">
        <f>SUMIFS('indusa - High Cost'!S:S,'indusa - High Cost'!$A:$A,'BIFUfE-LPG-propane-or-butane'!$A19,'indusa - High Cost'!$B:$B,$B$28)*10^12</f>
        <v>105000000000</v>
      </c>
      <c r="L19" s="16">
        <f>SUMIFS('indusa - High Cost'!T:T,'indusa - High Cost'!$A:$A,'BIFUfE-LPG-propane-or-butane'!$A19,'indusa - High Cost'!$B:$B,$B$28)*10^12</f>
        <v>106000000000</v>
      </c>
      <c r="M19" s="16">
        <f>SUMIFS('indusa - High Cost'!U:U,'indusa - High Cost'!$A:$A,'BIFUfE-LPG-propane-or-butane'!$A19,'indusa - High Cost'!$B:$B,$B$28)*10^12</f>
        <v>106000000000</v>
      </c>
      <c r="N19" s="16">
        <f>SUMIFS('indusa - High Cost'!V:V,'indusa - High Cost'!$A:$A,'BIFUfE-LPG-propane-or-butane'!$A19,'indusa - High Cost'!$B:$B,$B$28)*10^12</f>
        <v>107000000000</v>
      </c>
      <c r="O19" s="16">
        <f>SUMIFS('indusa - High Cost'!W:W,'indusa - High Cost'!$A:$A,'BIFUfE-LPG-propane-or-butane'!$A19,'indusa - High Cost'!$B:$B,$B$28)*10^12</f>
        <v>107000000000</v>
      </c>
      <c r="P19" s="16">
        <f>SUMIFS('indusa - High Cost'!X:X,'indusa - High Cost'!$A:$A,'BIFUfE-LPG-propane-or-butane'!$A19,'indusa - High Cost'!$B:$B,$B$28)*10^12</f>
        <v>108000000000</v>
      </c>
      <c r="Q19" s="16">
        <f>SUMIFS('indusa - High Cost'!Y:Y,'indusa - High Cost'!$A:$A,'BIFUfE-LPG-propane-or-butane'!$A19,'indusa - High Cost'!$B:$B,$B$28)*10^12</f>
        <v>108000000000</v>
      </c>
      <c r="R19" s="16">
        <f>SUMIFS('indusa - High Cost'!Z:Z,'indusa - High Cost'!$A:$A,'BIFUfE-LPG-propane-or-butane'!$A19,'indusa - High Cost'!$B:$B,$B$28)*10^12</f>
        <v>109000000000</v>
      </c>
      <c r="S19" s="16">
        <f>SUMIFS('indusa - High Cost'!AA:AA,'indusa - High Cost'!$A:$A,'BIFUfE-LPG-propane-or-butane'!$A19,'indusa - High Cost'!$B:$B,$B$28)*10^12</f>
        <v>110000000000</v>
      </c>
      <c r="T19" s="16">
        <f>SUMIFS('indusa - High Cost'!AB:AB,'indusa - High Cost'!$A:$A,'BIFUfE-LPG-propane-or-butane'!$A19,'indusa - High Cost'!$B:$B,$B$28)*10^12</f>
        <v>111000000000</v>
      </c>
      <c r="U19" s="16">
        <f>SUMIFS('indusa - High Cost'!AC:AC,'indusa - High Cost'!$A:$A,'BIFUfE-LPG-propane-or-butane'!$A19,'indusa - High Cost'!$B:$B,$B$28)*10^12</f>
        <v>111000000000</v>
      </c>
      <c r="V19" s="16">
        <f>SUMIFS('indusa - High Cost'!AD:AD,'indusa - High Cost'!$A:$A,'BIFUfE-LPG-propane-or-butane'!$A19,'indusa - High Cost'!$B:$B,$B$28)*10^12</f>
        <v>112000000000</v>
      </c>
      <c r="W19" s="16">
        <f>SUMIFS('indusa - High Cost'!AE:AE,'indusa - High Cost'!$A:$A,'BIFUfE-LPG-propane-or-butane'!$A19,'indusa - High Cost'!$B:$B,$B$28)*10^12</f>
        <v>112000000000</v>
      </c>
      <c r="X19" s="16">
        <f>SUMIFS('indusa - High Cost'!AF:AF,'indusa - High Cost'!$A:$A,'BIFUfE-LPG-propane-or-butane'!$A19,'indusa - High Cost'!$B:$B,$B$28)*10^12</f>
        <v>113000000000</v>
      </c>
      <c r="Y19" s="16">
        <f>SUMIFS('indusa - High Cost'!AG:AG,'indusa - High Cost'!$A:$A,'BIFUfE-LPG-propane-or-butane'!$A19,'indusa - High Cost'!$B:$B,$B$28)*10^12</f>
        <v>114000000000</v>
      </c>
      <c r="Z19" s="16">
        <f>SUMIFS('indusa - High Cost'!AH:AH,'indusa - High Cost'!$A:$A,'BIFUfE-LPG-propane-or-butane'!$A19,'indusa - High Cost'!$B:$B,$B$28)*10^12</f>
        <v>114000000000</v>
      </c>
      <c r="AA19" s="16">
        <f>SUMIFS('indusa - High Cost'!AI:AI,'indusa - High Cost'!$A:$A,'BIFUfE-LPG-propane-or-butane'!$A19,'indusa - High Cost'!$B:$B,$B$28)*10^12</f>
        <v>115000000000</v>
      </c>
      <c r="AB19" s="16">
        <f>SUMIFS('indusa - High Cost'!AJ:AJ,'indusa - High Cost'!$A:$A,'BIFUfE-LPG-propane-or-butane'!$A19,'indusa - High Cost'!$B:$B,$B$28)*10^12</f>
        <v>115000000000</v>
      </c>
    </row>
    <row r="20" spans="1:32" x14ac:dyDescent="0.25">
      <c r="A20" t="s">
        <v>109</v>
      </c>
      <c r="B20" s="16">
        <f>SUMIFS('indusa - High Cost'!J:J,'indusa - High Cost'!$A:$A,'BIFUfE-LPG-propane-or-butane'!$A20,'indusa - High Cost'!$B:$B,$B$28)*10^12</f>
        <v>38000000000</v>
      </c>
      <c r="C20" s="16">
        <f>SUMIFS('indusa - High Cost'!K:K,'indusa - High Cost'!$A:$A,'BIFUfE-LPG-propane-or-butane'!$A20,'indusa - High Cost'!$B:$B,$B$28)*10^12</f>
        <v>91000000000</v>
      </c>
      <c r="D20" s="16">
        <f>SUMIFS('indusa - High Cost'!L:L,'indusa - High Cost'!$A:$A,'BIFUfE-LPG-propane-or-butane'!$A20,'indusa - High Cost'!$B:$B,$B$28)*10^12</f>
        <v>93000000000</v>
      </c>
      <c r="E20" s="16">
        <f>SUMIFS('indusa - High Cost'!M:M,'indusa - High Cost'!$A:$A,'BIFUfE-LPG-propane-or-butane'!$A20,'indusa - High Cost'!$B:$B,$B$28)*10^12</f>
        <v>97000000000</v>
      </c>
      <c r="F20" s="16">
        <f>SUMIFS('indusa - High Cost'!N:N,'indusa - High Cost'!$A:$A,'BIFUfE-LPG-propane-or-butane'!$A20,'indusa - High Cost'!$B:$B,$B$28)*10^12</f>
        <v>99000000000</v>
      </c>
      <c r="G20" s="16">
        <f>SUMIFS('indusa - High Cost'!O:O,'indusa - High Cost'!$A:$A,'BIFUfE-LPG-propane-or-butane'!$A20,'indusa - High Cost'!$B:$B,$B$28)*10^12</f>
        <v>101000000000</v>
      </c>
      <c r="H20" s="16">
        <f>SUMIFS('indusa - High Cost'!P:P,'indusa - High Cost'!$A:$A,'BIFUfE-LPG-propane-or-butane'!$A20,'indusa - High Cost'!$B:$B,$B$28)*10^12</f>
        <v>103000000000</v>
      </c>
      <c r="I20" s="16">
        <f>SUMIFS('indusa - High Cost'!Q:Q,'indusa - High Cost'!$A:$A,'BIFUfE-LPG-propane-or-butane'!$A20,'indusa - High Cost'!$B:$B,$B$28)*10^12</f>
        <v>105000000000</v>
      </c>
      <c r="J20" s="16">
        <f>SUMIFS('indusa - High Cost'!R:R,'indusa - High Cost'!$A:$A,'BIFUfE-LPG-propane-or-butane'!$A20,'indusa - High Cost'!$B:$B,$B$28)*10^12</f>
        <v>107000000000</v>
      </c>
      <c r="K20" s="16">
        <f>SUMIFS('indusa - High Cost'!S:S,'indusa - High Cost'!$A:$A,'BIFUfE-LPG-propane-or-butane'!$A20,'indusa - High Cost'!$B:$B,$B$28)*10^12</f>
        <v>108000000000</v>
      </c>
      <c r="L20" s="16">
        <f>SUMIFS('indusa - High Cost'!T:T,'indusa - High Cost'!$A:$A,'BIFUfE-LPG-propane-or-butane'!$A20,'indusa - High Cost'!$B:$B,$B$28)*10^12</f>
        <v>109000000000</v>
      </c>
      <c r="M20" s="16">
        <f>SUMIFS('indusa - High Cost'!U:U,'indusa - High Cost'!$A:$A,'BIFUfE-LPG-propane-or-butane'!$A20,'indusa - High Cost'!$B:$B,$B$28)*10^12</f>
        <v>110000000000</v>
      </c>
      <c r="N20" s="16">
        <f>SUMIFS('indusa - High Cost'!V:V,'indusa - High Cost'!$A:$A,'BIFUfE-LPG-propane-or-butane'!$A20,'indusa - High Cost'!$B:$B,$B$28)*10^12</f>
        <v>112000000000</v>
      </c>
      <c r="O20" s="16">
        <f>SUMIFS('indusa - High Cost'!W:W,'indusa - High Cost'!$A:$A,'BIFUfE-LPG-propane-or-butane'!$A20,'indusa - High Cost'!$B:$B,$B$28)*10^12</f>
        <v>113000000000</v>
      </c>
      <c r="P20" s="16">
        <f>SUMIFS('indusa - High Cost'!X:X,'indusa - High Cost'!$A:$A,'BIFUfE-LPG-propane-or-butane'!$A20,'indusa - High Cost'!$B:$B,$B$28)*10^12</f>
        <v>114000000000</v>
      </c>
      <c r="Q20" s="16">
        <f>SUMIFS('indusa - High Cost'!Y:Y,'indusa - High Cost'!$A:$A,'BIFUfE-LPG-propane-or-butane'!$A20,'indusa - High Cost'!$B:$B,$B$28)*10^12</f>
        <v>114000000000</v>
      </c>
      <c r="R20" s="16">
        <f>SUMIFS('indusa - High Cost'!Z:Z,'indusa - High Cost'!$A:$A,'BIFUfE-LPG-propane-or-butane'!$A20,'indusa - High Cost'!$B:$B,$B$28)*10^12</f>
        <v>115000000000</v>
      </c>
      <c r="S20" s="16">
        <f>SUMIFS('indusa - High Cost'!AA:AA,'indusa - High Cost'!$A:$A,'BIFUfE-LPG-propane-or-butane'!$A20,'indusa - High Cost'!$B:$B,$B$28)*10^12</f>
        <v>116000000000</v>
      </c>
      <c r="T20" s="16">
        <f>SUMIFS('indusa - High Cost'!AB:AB,'indusa - High Cost'!$A:$A,'BIFUfE-LPG-propane-or-butane'!$A20,'indusa - High Cost'!$B:$B,$B$28)*10^12</f>
        <v>117000000000</v>
      </c>
      <c r="U20" s="16">
        <f>SUMIFS('indusa - High Cost'!AC:AC,'indusa - High Cost'!$A:$A,'BIFUfE-LPG-propane-or-butane'!$A20,'indusa - High Cost'!$B:$B,$B$28)*10^12</f>
        <v>117000000000</v>
      </c>
      <c r="V20" s="16">
        <f>SUMIFS('indusa - High Cost'!AD:AD,'indusa - High Cost'!$A:$A,'BIFUfE-LPG-propane-or-butane'!$A20,'indusa - High Cost'!$B:$B,$B$28)*10^12</f>
        <v>118000000000</v>
      </c>
      <c r="W20" s="16">
        <f>SUMIFS('indusa - High Cost'!AE:AE,'indusa - High Cost'!$A:$A,'BIFUfE-LPG-propane-or-butane'!$A20,'indusa - High Cost'!$B:$B,$B$28)*10^12</f>
        <v>118000000000</v>
      </c>
      <c r="X20" s="16">
        <f>SUMIFS('indusa - High Cost'!AF:AF,'indusa - High Cost'!$A:$A,'BIFUfE-LPG-propane-or-butane'!$A20,'indusa - High Cost'!$B:$B,$B$28)*10^12</f>
        <v>119000000000</v>
      </c>
      <c r="Y20" s="16">
        <f>SUMIFS('indusa - High Cost'!AG:AG,'indusa - High Cost'!$A:$A,'BIFUfE-LPG-propane-or-butane'!$A20,'indusa - High Cost'!$B:$B,$B$28)*10^12</f>
        <v>120000000000</v>
      </c>
      <c r="Z20" s="16">
        <f>SUMIFS('indusa - High Cost'!AH:AH,'indusa - High Cost'!$A:$A,'BIFUfE-LPG-propane-or-butane'!$A20,'indusa - High Cost'!$B:$B,$B$28)*10^12</f>
        <v>121000000000</v>
      </c>
      <c r="AA20" s="16">
        <f>SUMIFS('indusa - High Cost'!AI:AI,'indusa - High Cost'!$A:$A,'BIFUfE-LPG-propane-or-butane'!$A20,'indusa - High Cost'!$B:$B,$B$28)*10^12</f>
        <v>122000000000</v>
      </c>
      <c r="AB20" s="16">
        <f>SUMIFS('indusa - High Cost'!AJ:AJ,'indusa - High Cost'!$A:$A,'BIFUfE-LPG-propane-or-butane'!$A20,'indusa - High Cost'!$B:$B,$B$28)*10^12</f>
        <v>122000000000</v>
      </c>
      <c r="AC20" s="16"/>
    </row>
    <row r="21" spans="1:32" x14ac:dyDescent="0.25">
      <c r="A21" t="s">
        <v>110</v>
      </c>
      <c r="B21" s="16">
        <f>SUMIFS('indusa - High Cost'!J:J,'indusa - High Cost'!$A:$A,'BIFUfE-LPG-propane-or-butane'!$A21,'indusa - High Cost'!$B:$B,$B$28)*10^12*'Vehicles Split'!$C$6</f>
        <v>0</v>
      </c>
      <c r="C21" s="16">
        <f>SUMIFS('indusa - High Cost'!K:K,'indusa - High Cost'!$A:$A,'BIFUfE-LPG-propane-or-butane'!$A21,'indusa - High Cost'!$B:$B,$B$28)*10^12*'Vehicles Split'!$C$6</f>
        <v>0</v>
      </c>
      <c r="D21" s="16">
        <f>SUMIFS('indusa - High Cost'!L:L,'indusa - High Cost'!$A:$A,'BIFUfE-LPG-propane-or-butane'!$A21,'indusa - High Cost'!$B:$B,$B$28)*10^12*'Vehicles Split'!$C$6</f>
        <v>0</v>
      </c>
      <c r="E21" s="16">
        <f>SUMIFS('indusa - High Cost'!M:M,'indusa - High Cost'!$A:$A,'BIFUfE-LPG-propane-or-butane'!$A21,'indusa - High Cost'!$B:$B,$B$28)*10^12*'Vehicles Split'!$C$6</f>
        <v>0</v>
      </c>
      <c r="F21" s="16">
        <f>SUMIFS('indusa - High Cost'!N:N,'indusa - High Cost'!$A:$A,'BIFUfE-LPG-propane-or-butane'!$A21,'indusa - High Cost'!$B:$B,$B$28)*10^12*'Vehicles Split'!$C$6</f>
        <v>0</v>
      </c>
      <c r="G21" s="16">
        <f>SUMIFS('indusa - High Cost'!O:O,'indusa - High Cost'!$A:$A,'BIFUfE-LPG-propane-or-butane'!$A21,'indusa - High Cost'!$B:$B,$B$28)*10^12*'Vehicles Split'!$C$6</f>
        <v>0</v>
      </c>
      <c r="H21" s="16">
        <f>SUMIFS('indusa - High Cost'!P:P,'indusa - High Cost'!$A:$A,'BIFUfE-LPG-propane-or-butane'!$A21,'indusa - High Cost'!$B:$B,$B$28)*10^12*'Vehicles Split'!$C$6</f>
        <v>0</v>
      </c>
      <c r="I21" s="16">
        <f>SUMIFS('indusa - High Cost'!Q:Q,'indusa - High Cost'!$A:$A,'BIFUfE-LPG-propane-or-butane'!$A21,'indusa - High Cost'!$B:$B,$B$28)*10^12*'Vehicles Split'!$C$6</f>
        <v>0</v>
      </c>
      <c r="J21" s="16">
        <f>SUMIFS('indusa - High Cost'!R:R,'indusa - High Cost'!$A:$A,'BIFUfE-LPG-propane-or-butane'!$A21,'indusa - High Cost'!$B:$B,$B$28)*10^12*'Vehicles Split'!$C$6</f>
        <v>0</v>
      </c>
      <c r="K21" s="16">
        <f>SUMIFS('indusa - High Cost'!S:S,'indusa - High Cost'!$A:$A,'BIFUfE-LPG-propane-or-butane'!$A21,'indusa - High Cost'!$B:$B,$B$28)*10^12*'Vehicles Split'!$C$6</f>
        <v>0</v>
      </c>
      <c r="L21" s="16">
        <f>SUMIFS('indusa - High Cost'!T:T,'indusa - High Cost'!$A:$A,'BIFUfE-LPG-propane-or-butane'!$A21,'indusa - High Cost'!$B:$B,$B$28)*10^12*'Vehicles Split'!$C$6</f>
        <v>0</v>
      </c>
      <c r="M21" s="16">
        <f>SUMIFS('indusa - High Cost'!U:U,'indusa - High Cost'!$A:$A,'BIFUfE-LPG-propane-or-butane'!$A21,'indusa - High Cost'!$B:$B,$B$28)*10^12*'Vehicles Split'!$C$6</f>
        <v>0</v>
      </c>
      <c r="N21" s="16">
        <f>SUMIFS('indusa - High Cost'!V:V,'indusa - High Cost'!$A:$A,'BIFUfE-LPG-propane-or-butane'!$A21,'indusa - High Cost'!$B:$B,$B$28)*10^12*'Vehicles Split'!$C$6</f>
        <v>0</v>
      </c>
      <c r="O21" s="16">
        <f>SUMIFS('indusa - High Cost'!W:W,'indusa - High Cost'!$A:$A,'BIFUfE-LPG-propane-or-butane'!$A21,'indusa - High Cost'!$B:$B,$B$28)*10^12*'Vehicles Split'!$C$6</f>
        <v>0</v>
      </c>
      <c r="P21" s="16">
        <f>SUMIFS('indusa - High Cost'!X:X,'indusa - High Cost'!$A:$A,'BIFUfE-LPG-propane-or-butane'!$A21,'indusa - High Cost'!$B:$B,$B$28)*10^12*'Vehicles Split'!$C$6</f>
        <v>0</v>
      </c>
      <c r="Q21" s="16">
        <f>SUMIFS('indusa - High Cost'!Y:Y,'indusa - High Cost'!$A:$A,'BIFUfE-LPG-propane-or-butane'!$A21,'indusa - High Cost'!$B:$B,$B$28)*10^12*'Vehicles Split'!$C$6</f>
        <v>0</v>
      </c>
      <c r="R21" s="16">
        <f>SUMIFS('indusa - High Cost'!Z:Z,'indusa - High Cost'!$A:$A,'BIFUfE-LPG-propane-or-butane'!$A21,'indusa - High Cost'!$B:$B,$B$28)*10^12*'Vehicles Split'!$C$6</f>
        <v>0</v>
      </c>
      <c r="S21" s="16">
        <f>SUMIFS('indusa - High Cost'!AA:AA,'indusa - High Cost'!$A:$A,'BIFUfE-LPG-propane-or-butane'!$A21,'indusa - High Cost'!$B:$B,$B$28)*10^12*'Vehicles Split'!$C$6</f>
        <v>0</v>
      </c>
      <c r="T21" s="16">
        <f>SUMIFS('indusa - High Cost'!AB:AB,'indusa - High Cost'!$A:$A,'BIFUfE-LPG-propane-or-butane'!$A21,'indusa - High Cost'!$B:$B,$B$28)*10^12*'Vehicles Split'!$C$6</f>
        <v>0</v>
      </c>
      <c r="U21" s="16">
        <f>SUMIFS('indusa - High Cost'!AC:AC,'indusa - High Cost'!$A:$A,'BIFUfE-LPG-propane-or-butane'!$A21,'indusa - High Cost'!$B:$B,$B$28)*10^12*'Vehicles Split'!$C$6</f>
        <v>0</v>
      </c>
      <c r="V21" s="16">
        <f>SUMIFS('indusa - High Cost'!AD:AD,'indusa - High Cost'!$A:$A,'BIFUfE-LPG-propane-or-butane'!$A21,'indusa - High Cost'!$B:$B,$B$28)*10^12*'Vehicles Split'!$C$6</f>
        <v>0</v>
      </c>
      <c r="W21" s="16">
        <f>SUMIFS('indusa - High Cost'!AE:AE,'indusa - High Cost'!$A:$A,'BIFUfE-LPG-propane-or-butane'!$A21,'indusa - High Cost'!$B:$B,$B$28)*10^12*'Vehicles Split'!$C$6</f>
        <v>0</v>
      </c>
      <c r="X21" s="16">
        <f>SUMIFS('indusa - High Cost'!AF:AF,'indusa - High Cost'!$A:$A,'BIFUfE-LPG-propane-or-butane'!$A21,'indusa - High Cost'!$B:$B,$B$28)*10^12*'Vehicles Split'!$C$6</f>
        <v>0</v>
      </c>
      <c r="Y21" s="16">
        <f>SUMIFS('indusa - High Cost'!AG:AG,'indusa - High Cost'!$A:$A,'BIFUfE-LPG-propane-or-butane'!$A21,'indusa - High Cost'!$B:$B,$B$28)*10^12*'Vehicles Split'!$C$6</f>
        <v>0</v>
      </c>
      <c r="Z21" s="16">
        <f>SUMIFS('indusa - High Cost'!AH:AH,'indusa - High Cost'!$A:$A,'BIFUfE-LPG-propane-or-butane'!$A21,'indusa - High Cost'!$B:$B,$B$28)*10^12*'Vehicles Split'!$C$6</f>
        <v>0</v>
      </c>
      <c r="AA21" s="16">
        <f>SUMIFS('indusa - High Cost'!AI:AI,'indusa - High Cost'!$A:$A,'BIFUfE-LPG-propane-or-butane'!$A21,'indusa - High Cost'!$B:$B,$B$28)*10^12*'Vehicles Split'!$C$6</f>
        <v>0</v>
      </c>
      <c r="AB21" s="16">
        <f>SUMIFS('indusa - High Cost'!AJ:AJ,'indusa - High Cost'!$A:$A,'BIFUfE-LPG-propane-or-butane'!$A21,'indusa - High Cost'!$B:$B,$B$28)*10^12*'Vehicles Split'!$C$6</f>
        <v>0</v>
      </c>
    </row>
    <row r="22" spans="1:32" x14ac:dyDescent="0.25">
      <c r="A22" t="s">
        <v>111</v>
      </c>
      <c r="B22" s="16">
        <f>SUMIFS('indusa - High Cost'!J:J,'indusa - High Cost'!$A:$A,'BIFUfE-LPG-propane-or-butane'!$A21,'indusa - High Cost'!$B:$B,$B$28)*10^12*'Vehicles Split'!$C$7</f>
        <v>0</v>
      </c>
      <c r="C22" s="16">
        <f>SUMIFS('indusa - High Cost'!K:K,'indusa - High Cost'!$A:$A,'BIFUfE-LPG-propane-or-butane'!$A21,'indusa - High Cost'!$B:$B,$B$28)*10^12*'Vehicles Split'!$C$7</f>
        <v>0</v>
      </c>
      <c r="D22" s="16">
        <f>SUMIFS('indusa - High Cost'!L:L,'indusa - High Cost'!$A:$A,'BIFUfE-LPG-propane-or-butane'!$A21,'indusa - High Cost'!$B:$B,$B$28)*10^12*'Vehicles Split'!$C$7</f>
        <v>0</v>
      </c>
      <c r="E22" s="16">
        <f>SUMIFS('indusa - High Cost'!M:M,'indusa - High Cost'!$A:$A,'BIFUfE-LPG-propane-or-butane'!$A21,'indusa - High Cost'!$B:$B,$B$28)*10^12*'Vehicles Split'!$C$7</f>
        <v>0</v>
      </c>
      <c r="F22" s="16">
        <f>SUMIFS('indusa - High Cost'!N:N,'indusa - High Cost'!$A:$A,'BIFUfE-LPG-propane-or-butane'!$A21,'indusa - High Cost'!$B:$B,$B$28)*10^12*'Vehicles Split'!$C$7</f>
        <v>0</v>
      </c>
      <c r="G22" s="16">
        <f>SUMIFS('indusa - High Cost'!O:O,'indusa - High Cost'!$A:$A,'BIFUfE-LPG-propane-or-butane'!$A21,'indusa - High Cost'!$B:$B,$B$28)*10^12*'Vehicles Split'!$C$7</f>
        <v>0</v>
      </c>
      <c r="H22" s="16">
        <f>SUMIFS('indusa - High Cost'!P:P,'indusa - High Cost'!$A:$A,'BIFUfE-LPG-propane-or-butane'!$A21,'indusa - High Cost'!$B:$B,$B$28)*10^12*'Vehicles Split'!$C$7</f>
        <v>0</v>
      </c>
      <c r="I22" s="16">
        <f>SUMIFS('indusa - High Cost'!Q:Q,'indusa - High Cost'!$A:$A,'BIFUfE-LPG-propane-or-butane'!$A21,'indusa - High Cost'!$B:$B,$B$28)*10^12*'Vehicles Split'!$C$7</f>
        <v>0</v>
      </c>
      <c r="J22" s="16">
        <f>SUMIFS('indusa - High Cost'!R:R,'indusa - High Cost'!$A:$A,'BIFUfE-LPG-propane-or-butane'!$A21,'indusa - High Cost'!$B:$B,$B$28)*10^12*'Vehicles Split'!$C$7</f>
        <v>0</v>
      </c>
      <c r="K22" s="16">
        <f>SUMIFS('indusa - High Cost'!S:S,'indusa - High Cost'!$A:$A,'BIFUfE-LPG-propane-or-butane'!$A21,'indusa - High Cost'!$B:$B,$B$28)*10^12*'Vehicles Split'!$C$7</f>
        <v>0</v>
      </c>
      <c r="L22" s="16">
        <f>SUMIFS('indusa - High Cost'!T:T,'indusa - High Cost'!$A:$A,'BIFUfE-LPG-propane-or-butane'!$A21,'indusa - High Cost'!$B:$B,$B$28)*10^12*'Vehicles Split'!$C$7</f>
        <v>0</v>
      </c>
      <c r="M22" s="16">
        <f>SUMIFS('indusa - High Cost'!U:U,'indusa - High Cost'!$A:$A,'BIFUfE-LPG-propane-or-butane'!$A21,'indusa - High Cost'!$B:$B,$B$28)*10^12*'Vehicles Split'!$C$7</f>
        <v>0</v>
      </c>
      <c r="N22" s="16">
        <f>SUMIFS('indusa - High Cost'!V:V,'indusa - High Cost'!$A:$A,'BIFUfE-LPG-propane-or-butane'!$A21,'indusa - High Cost'!$B:$B,$B$28)*10^12*'Vehicles Split'!$C$7</f>
        <v>0</v>
      </c>
      <c r="O22" s="16">
        <f>SUMIFS('indusa - High Cost'!W:W,'indusa - High Cost'!$A:$A,'BIFUfE-LPG-propane-or-butane'!$A21,'indusa - High Cost'!$B:$B,$B$28)*10^12*'Vehicles Split'!$C$7</f>
        <v>0</v>
      </c>
      <c r="P22" s="16">
        <f>SUMIFS('indusa - High Cost'!X:X,'indusa - High Cost'!$A:$A,'BIFUfE-LPG-propane-or-butane'!$A21,'indusa - High Cost'!$B:$B,$B$28)*10^12*'Vehicles Split'!$C$7</f>
        <v>0</v>
      </c>
      <c r="Q22" s="16">
        <f>SUMIFS('indusa - High Cost'!Y:Y,'indusa - High Cost'!$A:$A,'BIFUfE-LPG-propane-or-butane'!$A21,'indusa - High Cost'!$B:$B,$B$28)*10^12*'Vehicles Split'!$C$7</f>
        <v>0</v>
      </c>
      <c r="R22" s="16">
        <f>SUMIFS('indusa - High Cost'!Z:Z,'indusa - High Cost'!$A:$A,'BIFUfE-LPG-propane-or-butane'!$A21,'indusa - High Cost'!$B:$B,$B$28)*10^12*'Vehicles Split'!$C$7</f>
        <v>0</v>
      </c>
      <c r="S22" s="16">
        <f>SUMIFS('indusa - High Cost'!AA:AA,'indusa - High Cost'!$A:$A,'BIFUfE-LPG-propane-or-butane'!$A21,'indusa - High Cost'!$B:$B,$B$28)*10^12*'Vehicles Split'!$C$7</f>
        <v>0</v>
      </c>
      <c r="T22" s="16">
        <f>SUMIFS('indusa - High Cost'!AB:AB,'indusa - High Cost'!$A:$A,'BIFUfE-LPG-propane-or-butane'!$A21,'indusa - High Cost'!$B:$B,$B$28)*10^12*'Vehicles Split'!$C$7</f>
        <v>0</v>
      </c>
      <c r="U22" s="16">
        <f>SUMIFS('indusa - High Cost'!AC:AC,'indusa - High Cost'!$A:$A,'BIFUfE-LPG-propane-or-butane'!$A21,'indusa - High Cost'!$B:$B,$B$28)*10^12*'Vehicles Split'!$C$7</f>
        <v>0</v>
      </c>
      <c r="V22" s="16">
        <f>SUMIFS('indusa - High Cost'!AD:AD,'indusa - High Cost'!$A:$A,'BIFUfE-LPG-propane-or-butane'!$A21,'indusa - High Cost'!$B:$B,$B$28)*10^12*'Vehicles Split'!$C$7</f>
        <v>0</v>
      </c>
      <c r="W22" s="16">
        <f>SUMIFS('indusa - High Cost'!AE:AE,'indusa - High Cost'!$A:$A,'BIFUfE-LPG-propane-or-butane'!$A21,'indusa - High Cost'!$B:$B,$B$28)*10^12*'Vehicles Split'!$C$7</f>
        <v>0</v>
      </c>
      <c r="X22" s="16">
        <f>SUMIFS('indusa - High Cost'!AF:AF,'indusa - High Cost'!$A:$A,'BIFUfE-LPG-propane-or-butane'!$A21,'indusa - High Cost'!$B:$B,$B$28)*10^12*'Vehicles Split'!$C$7</f>
        <v>0</v>
      </c>
      <c r="Y22" s="16">
        <f>SUMIFS('indusa - High Cost'!AG:AG,'indusa - High Cost'!$A:$A,'BIFUfE-LPG-propane-or-butane'!$A21,'indusa - High Cost'!$B:$B,$B$28)*10^12*'Vehicles Split'!$C$7</f>
        <v>0</v>
      </c>
      <c r="Z22" s="16">
        <f>SUMIFS('indusa - High Cost'!AH:AH,'indusa - High Cost'!$A:$A,'BIFUfE-LPG-propane-or-butane'!$A21,'indusa - High Cost'!$B:$B,$B$28)*10^12*'Vehicles Split'!$C$7</f>
        <v>0</v>
      </c>
      <c r="AA22" s="16">
        <f>SUMIFS('indusa - High Cost'!AI:AI,'indusa - High Cost'!$A:$A,'BIFUfE-LPG-propane-or-butane'!$A21,'indusa - High Cost'!$B:$B,$B$28)*10^12*'Vehicles Split'!$C$7</f>
        <v>0</v>
      </c>
      <c r="AB22" s="16">
        <f>SUMIFS('indusa - High Cost'!AJ:AJ,'indusa - High Cost'!$A:$A,'BIFUfE-LPG-propane-or-butane'!$A21,'indusa - High Cost'!$B:$B,$B$28)*10^12*'Vehicles Split'!$C$7</f>
        <v>0</v>
      </c>
    </row>
    <row r="23" spans="1:32" x14ac:dyDescent="0.25">
      <c r="A23" t="s">
        <v>112</v>
      </c>
      <c r="B23" s="16">
        <f>SUMIFS('indusa - High Cost'!J:J,'indusa - High Cost'!$A:$A,'BIFUfE-LPG-propane-or-butane'!$A23,'indusa - High Cost'!$B:$B,$B$28)*10^12*'Misc. Finished Goods Split'!$D13</f>
        <v>1317908253549.2415</v>
      </c>
      <c r="C23" s="16">
        <f>SUMIFS('indusa - High Cost'!K:K,'indusa - High Cost'!$A:$A,'BIFUfE-LPG-propane-or-butane'!$A23,'indusa - High Cost'!$B:$B,$B$28)*10^12*'Misc. Finished Goods Split'!$D13</f>
        <v>2726485168095.6406</v>
      </c>
      <c r="D23" s="16">
        <f>SUMIFS('indusa - High Cost'!L:L,'indusa - High Cost'!$A:$A,'BIFUfE-LPG-propane-or-butane'!$A23,'indusa - High Cost'!$B:$B,$B$28)*10^12*'Misc. Finished Goods Split'!$D13</f>
        <v>2728626947489.2744</v>
      </c>
      <c r="E23" s="16">
        <f>SUMIFS('indusa - High Cost'!M:M,'indusa - High Cost'!$A:$A,'BIFUfE-LPG-propane-or-butane'!$A23,'indusa - High Cost'!$B:$B,$B$28)*10^12*'Misc. Finished Goods Split'!$D13</f>
        <v>2738621917992.8979</v>
      </c>
      <c r="F23" s="16">
        <f>SUMIFS('indusa - High Cost'!N:N,'indusa - High Cost'!$A:$A,'BIFUfE-LPG-propane-or-butane'!$A23,'indusa - High Cost'!$B:$B,$B$28)*10^12*'Misc. Finished Goods Split'!$D13</f>
        <v>2728626947489.2744</v>
      </c>
      <c r="G23" s="16">
        <f>SUMIFS('indusa - High Cost'!O:O,'indusa - High Cost'!$A:$A,'BIFUfE-LPG-propane-or-butane'!$A23,'indusa - High Cost'!$B:$B,$B$28)*10^12*'Misc. Finished Goods Split'!$D13</f>
        <v>2717918050521.106</v>
      </c>
      <c r="H23" s="16">
        <f>SUMIFS('indusa - High Cost'!P:P,'indusa - High Cost'!$A:$A,'BIFUfE-LPG-propane-or-butane'!$A23,'indusa - High Cost'!$B:$B,$B$28)*10^12*'Misc. Finished Goods Split'!$D13</f>
        <v>2716490197592.0171</v>
      </c>
      <c r="I23" s="16">
        <f>SUMIFS('indusa - High Cost'!Q:Q,'indusa - High Cost'!$A:$A,'BIFUfE-LPG-propane-or-butane'!$A23,'indusa - High Cost'!$B:$B,$B$28)*10^12*'Misc. Finished Goods Split'!$D13</f>
        <v>2707923080017.4824</v>
      </c>
      <c r="J23" s="16">
        <f>SUMIFS('indusa - High Cost'!R:R,'indusa - High Cost'!$A:$A,'BIFUfE-LPG-propane-or-butane'!$A23,'indusa - High Cost'!$B:$B,$B$28)*10^12*'Misc. Finished Goods Split'!$D13</f>
        <v>2699355962442.9478</v>
      </c>
      <c r="K23" s="16">
        <f>SUMIFS('indusa - High Cost'!S:S,'indusa - High Cost'!$A:$A,'BIFUfE-LPG-propane-or-butane'!$A23,'indusa - High Cost'!$B:$B,$B$28)*10^12*'Misc. Finished Goods Split'!$D13</f>
        <v>2682935653758.4229</v>
      </c>
      <c r="L23" s="16">
        <f>SUMIFS('indusa - High Cost'!T:T,'indusa - High Cost'!$A:$A,'BIFUfE-LPG-propane-or-butane'!$A23,'indusa - High Cost'!$B:$B,$B$28)*10^12*'Misc. Finished Goods Split'!$D13</f>
        <v>2674368536183.8887</v>
      </c>
      <c r="M23" s="16">
        <f>SUMIFS('indusa - High Cost'!U:U,'indusa - High Cost'!$A:$A,'BIFUfE-LPG-propane-or-butane'!$A23,'indusa - High Cost'!$B:$B,$B$28)*10^12*'Misc. Finished Goods Split'!$D13</f>
        <v>2662231786286.6309</v>
      </c>
      <c r="N23" s="16">
        <f>SUMIFS('indusa - High Cost'!V:V,'indusa - High Cost'!$A:$A,'BIFUfE-LPG-propane-or-butane'!$A23,'indusa - High Cost'!$B:$B,$B$28)*10^12*'Misc. Finished Goods Split'!$D13</f>
        <v>2652950742247.5518</v>
      </c>
      <c r="O23" s="16">
        <f>SUMIFS('indusa - High Cost'!W:W,'indusa - High Cost'!$A:$A,'BIFUfE-LPG-propane-or-butane'!$A23,'indusa - High Cost'!$B:$B,$B$28)*10^12*'Misc. Finished Goods Split'!$D13</f>
        <v>2652950742247.5518</v>
      </c>
      <c r="P23" s="16">
        <f>SUMIFS('indusa - High Cost'!X:X,'indusa - High Cost'!$A:$A,'BIFUfE-LPG-propane-or-butane'!$A23,'indusa - High Cost'!$B:$B,$B$28)*10^12*'Misc. Finished Goods Split'!$D13</f>
        <v>2646525404066.6509</v>
      </c>
      <c r="Q23" s="16">
        <f>SUMIFS('indusa - High Cost'!Y:Y,'indusa - High Cost'!$A:$A,'BIFUfE-LPG-propane-or-butane'!$A23,'indusa - High Cost'!$B:$B,$B$28)*10^12*'Misc. Finished Goods Split'!$D13</f>
        <v>2643669698208.4727</v>
      </c>
      <c r="R23" s="16">
        <f>SUMIFS('indusa - High Cost'!Z:Z,'indusa - High Cost'!$A:$A,'BIFUfE-LPG-propane-or-butane'!$A23,'indusa - High Cost'!$B:$B,$B$28)*10^12*'Misc. Finished Goods Split'!$D13</f>
        <v>2647239330531.1953</v>
      </c>
      <c r="S23" s="16">
        <f>SUMIFS('indusa - High Cost'!AA:AA,'indusa - High Cost'!$A:$A,'BIFUfE-LPG-propane-or-butane'!$A23,'indusa - High Cost'!$B:$B,$B$28)*10^12*'Misc. Finished Goods Split'!$D13</f>
        <v>2647953256995.7402</v>
      </c>
      <c r="T23" s="16">
        <f>SUMIFS('indusa - High Cost'!AB:AB,'indusa - High Cost'!$A:$A,'BIFUfE-LPG-propane-or-butane'!$A23,'indusa - High Cost'!$B:$B,$B$28)*10^12*'Misc. Finished Goods Split'!$D13</f>
        <v>2645811477602.1064</v>
      </c>
      <c r="U23" s="16">
        <f>SUMIFS('indusa - High Cost'!AC:AC,'indusa - High Cost'!$A:$A,'BIFUfE-LPG-propane-or-butane'!$A23,'indusa - High Cost'!$B:$B,$B$28)*10^12*'Misc. Finished Goods Split'!$D13</f>
        <v>2642241845279.3838</v>
      </c>
      <c r="V23" s="16">
        <f>SUMIFS('indusa - High Cost'!AD:AD,'indusa - High Cost'!$A:$A,'BIFUfE-LPG-propane-or-butane'!$A23,'indusa - High Cost'!$B:$B,$B$28)*10^12*'Misc. Finished Goods Split'!$D13</f>
        <v>2641527918814.8389</v>
      </c>
      <c r="W23" s="16">
        <f>SUMIFS('indusa - High Cost'!AE:AE,'indusa - High Cost'!$A:$A,'BIFUfE-LPG-propane-or-butane'!$A23,'indusa - High Cost'!$B:$B,$B$28)*10^12*'Misc. Finished Goods Split'!$D13</f>
        <v>2635816507098.4829</v>
      </c>
      <c r="X23" s="16">
        <f>SUMIFS('indusa - High Cost'!AF:AF,'indusa - High Cost'!$A:$A,'BIFUfE-LPG-propane-or-butane'!$A23,'indusa - High Cost'!$B:$B,$B$28)*10^12*'Misc. Finished Goods Split'!$D13</f>
        <v>2634388654169.3936</v>
      </c>
      <c r="Y23" s="16">
        <f>SUMIFS('indusa - High Cost'!AG:AG,'indusa - High Cost'!$A:$A,'BIFUfE-LPG-propane-or-butane'!$A23,'indusa - High Cost'!$B:$B,$B$28)*10^12*'Misc. Finished Goods Split'!$D13</f>
        <v>2637244360027.5718</v>
      </c>
      <c r="Z23" s="16">
        <f>SUMIFS('indusa - High Cost'!AH:AH,'indusa - High Cost'!$A:$A,'BIFUfE-LPG-propane-or-butane'!$A23,'indusa - High Cost'!$B:$B,$B$28)*10^12*'Misc. Finished Goods Split'!$D13</f>
        <v>2631532948311.2153</v>
      </c>
      <c r="AA23" s="16">
        <f>SUMIFS('indusa - High Cost'!AI:AI,'indusa - High Cost'!$A:$A,'BIFUfE-LPG-propane-or-butane'!$A23,'indusa - High Cost'!$B:$B,$B$28)*10^12*'Misc. Finished Goods Split'!$D13</f>
        <v>2635816507098.4829</v>
      </c>
      <c r="AB23" s="16">
        <f>SUMIFS('indusa - High Cost'!AJ:AJ,'indusa - High Cost'!$A:$A,'BIFUfE-LPG-propane-or-butane'!$A23,'indusa - High Cost'!$B:$B,$B$28)*10^12*'Misc. Finished Goods Split'!$D13</f>
        <v>2625821536594.8589</v>
      </c>
    </row>
    <row r="24" spans="1:32" x14ac:dyDescent="0.25">
      <c r="A24" t="s">
        <v>113</v>
      </c>
      <c r="B24" s="16">
        <f>SUMIFS('indusa - High Cost'!J:J,'indusa - High Cost'!$A:$A,'BIFUfE-LPG-propane-or-butane'!$A24,'indusa - High Cost'!$B:$B,$B$28)*10^12</f>
        <v>0</v>
      </c>
      <c r="C24" s="16">
        <f>SUMIFS('indusa - High Cost'!K:K,'indusa - High Cost'!$A:$A,'BIFUfE-LPG-propane-or-butane'!$A24,'indusa - High Cost'!$B:$B,$B$28)*10^12</f>
        <v>0</v>
      </c>
      <c r="D24" s="16">
        <f>SUMIFS('indusa - High Cost'!L:L,'indusa - High Cost'!$A:$A,'BIFUfE-LPG-propane-or-butane'!$A24,'indusa - High Cost'!$B:$B,$B$28)*10^12</f>
        <v>0</v>
      </c>
      <c r="E24" s="16">
        <f>SUMIFS('indusa - High Cost'!M:M,'indusa - High Cost'!$A:$A,'BIFUfE-LPG-propane-or-butane'!$A24,'indusa - High Cost'!$B:$B,$B$28)*10^12</f>
        <v>0</v>
      </c>
      <c r="F24" s="16">
        <f>SUMIFS('indusa - High Cost'!N:N,'indusa - High Cost'!$A:$A,'BIFUfE-LPG-propane-or-butane'!$A24,'indusa - High Cost'!$B:$B,$B$28)*10^12</f>
        <v>0</v>
      </c>
      <c r="G24" s="16">
        <f>SUMIFS('indusa - High Cost'!O:O,'indusa - High Cost'!$A:$A,'BIFUfE-LPG-propane-or-butane'!$A24,'indusa - High Cost'!$B:$B,$B$28)*10^12</f>
        <v>0</v>
      </c>
      <c r="H24" s="16">
        <f>SUMIFS('indusa - High Cost'!P:P,'indusa - High Cost'!$A:$A,'BIFUfE-LPG-propane-or-butane'!$A24,'indusa - High Cost'!$B:$B,$B$28)*10^12</f>
        <v>0</v>
      </c>
      <c r="I24" s="16">
        <f>SUMIFS('indusa - High Cost'!Q:Q,'indusa - High Cost'!$A:$A,'BIFUfE-LPG-propane-or-butane'!$A24,'indusa - High Cost'!$B:$B,$B$28)*10^12</f>
        <v>0</v>
      </c>
      <c r="J24" s="16">
        <f>SUMIFS('indusa - High Cost'!R:R,'indusa - High Cost'!$A:$A,'BIFUfE-LPG-propane-or-butane'!$A24,'indusa - High Cost'!$B:$B,$B$28)*10^12</f>
        <v>0</v>
      </c>
      <c r="K24" s="16">
        <f>SUMIFS('indusa - High Cost'!S:S,'indusa - High Cost'!$A:$A,'BIFUfE-LPG-propane-or-butane'!$A24,'indusa - High Cost'!$B:$B,$B$28)*10^12</f>
        <v>0</v>
      </c>
      <c r="L24" s="16">
        <f>SUMIFS('indusa - High Cost'!T:T,'indusa - High Cost'!$A:$A,'BIFUfE-LPG-propane-or-butane'!$A24,'indusa - High Cost'!$B:$B,$B$28)*10^12</f>
        <v>0</v>
      </c>
      <c r="M24" s="16">
        <f>SUMIFS('indusa - High Cost'!U:U,'indusa - High Cost'!$A:$A,'BIFUfE-LPG-propane-or-butane'!$A24,'indusa - High Cost'!$B:$B,$B$28)*10^12</f>
        <v>0</v>
      </c>
      <c r="N24" s="16">
        <f>SUMIFS('indusa - High Cost'!V:V,'indusa - High Cost'!$A:$A,'BIFUfE-LPG-propane-or-butane'!$A24,'indusa - High Cost'!$B:$B,$B$28)*10^12</f>
        <v>0</v>
      </c>
      <c r="O24" s="16">
        <f>SUMIFS('indusa - High Cost'!W:W,'indusa - High Cost'!$A:$A,'BIFUfE-LPG-propane-or-butane'!$A24,'indusa - High Cost'!$B:$B,$B$28)*10^12</f>
        <v>0</v>
      </c>
      <c r="P24" s="16">
        <f>SUMIFS('indusa - High Cost'!X:X,'indusa - High Cost'!$A:$A,'BIFUfE-LPG-propane-or-butane'!$A24,'indusa - High Cost'!$B:$B,$B$28)*10^12</f>
        <v>0</v>
      </c>
      <c r="Q24" s="16">
        <f>SUMIFS('indusa - High Cost'!Y:Y,'indusa - High Cost'!$A:$A,'BIFUfE-LPG-propane-or-butane'!$A24,'indusa - High Cost'!$B:$B,$B$28)*10^12</f>
        <v>0</v>
      </c>
      <c r="R24" s="16">
        <f>SUMIFS('indusa - High Cost'!Z:Z,'indusa - High Cost'!$A:$A,'BIFUfE-LPG-propane-or-butane'!$A24,'indusa - High Cost'!$B:$B,$B$28)*10^12</f>
        <v>0</v>
      </c>
      <c r="S24" s="16">
        <f>SUMIFS('indusa - High Cost'!AA:AA,'indusa - High Cost'!$A:$A,'BIFUfE-LPG-propane-or-butane'!$A24,'indusa - High Cost'!$B:$B,$B$28)*10^12</f>
        <v>0</v>
      </c>
      <c r="T24" s="16">
        <f>SUMIFS('indusa - High Cost'!AB:AB,'indusa - High Cost'!$A:$A,'BIFUfE-LPG-propane-or-butane'!$A24,'indusa - High Cost'!$B:$B,$B$28)*10^12</f>
        <v>0</v>
      </c>
      <c r="U24" s="16">
        <f>SUMIFS('indusa - High Cost'!AC:AC,'indusa - High Cost'!$A:$A,'BIFUfE-LPG-propane-or-butane'!$A24,'indusa - High Cost'!$B:$B,$B$28)*10^12</f>
        <v>0</v>
      </c>
      <c r="V24" s="16">
        <f>SUMIFS('indusa - High Cost'!AD:AD,'indusa - High Cost'!$A:$A,'BIFUfE-LPG-propane-or-butane'!$A24,'indusa - High Cost'!$B:$B,$B$28)*10^12</f>
        <v>0</v>
      </c>
      <c r="W24" s="16">
        <f>SUMIFS('indusa - High Cost'!AE:AE,'indusa - High Cost'!$A:$A,'BIFUfE-LPG-propane-or-butane'!$A24,'indusa - High Cost'!$B:$B,$B$28)*10^12</f>
        <v>0</v>
      </c>
      <c r="X24" s="16">
        <f>SUMIFS('indusa - High Cost'!AF:AF,'indusa - High Cost'!$A:$A,'BIFUfE-LPG-propane-or-butane'!$A24,'indusa - High Cost'!$B:$B,$B$28)*10^12</f>
        <v>0</v>
      </c>
      <c r="Y24" s="16">
        <f>SUMIFS('indusa - High Cost'!AG:AG,'indusa - High Cost'!$A:$A,'BIFUfE-LPG-propane-or-butane'!$A24,'indusa - High Cost'!$B:$B,$B$28)*10^12</f>
        <v>0</v>
      </c>
      <c r="Z24" s="16">
        <f>SUMIFS('indusa - High Cost'!AH:AH,'indusa - High Cost'!$A:$A,'BIFUfE-LPG-propane-or-butane'!$A24,'indusa - High Cost'!$B:$B,$B$28)*10^12</f>
        <v>0</v>
      </c>
      <c r="AA24" s="16">
        <f>SUMIFS('indusa - High Cost'!AI:AI,'indusa - High Cost'!$A:$A,'BIFUfE-LPG-propane-or-butane'!$A24,'indusa - High Cost'!$B:$B,$B$28)*10^12</f>
        <v>0</v>
      </c>
      <c r="AB24" s="16">
        <f>SUMIFS('indusa - High Cost'!AJ:AJ,'indusa - High Cost'!$A:$A,'BIFUfE-LPG-propane-or-butane'!$A24,'indusa - High Cost'!$B:$B,$B$28)*10^12</f>
        <v>0</v>
      </c>
    </row>
    <row r="25" spans="1:32"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115</v>
      </c>
      <c r="B26" s="16">
        <f>SUMIFS('indusa - High Cost'!J:J,'indusa - High Cost'!$A:$A,'BIFUfE-LPG-propane-or-butane'!$A26,'indusa - High Cost'!$B:$B,$B$28)*10^12</f>
        <v>12309000000000</v>
      </c>
      <c r="C26" s="16">
        <f>SUMIFS('indusa - High Cost'!K:K,'indusa - High Cost'!$A:$A,'BIFUfE-LPG-propane-or-butane'!$A26,'indusa - High Cost'!$B:$B,$B$28)*10^12</f>
        <v>27316000000000</v>
      </c>
      <c r="D26" s="16">
        <f>SUMIFS('indusa - High Cost'!L:L,'indusa - High Cost'!$A:$A,'BIFUfE-LPG-propane-or-butane'!$A26,'indusa - High Cost'!$B:$B,$B$28)*10^12</f>
        <v>27599000000000</v>
      </c>
      <c r="E26" s="16">
        <f>SUMIFS('indusa - High Cost'!M:M,'indusa - High Cost'!$A:$A,'BIFUfE-LPG-propane-or-butane'!$A26,'indusa - High Cost'!$B:$B,$B$28)*10^12</f>
        <v>28083000000000</v>
      </c>
      <c r="F26" s="16">
        <f>SUMIFS('indusa - High Cost'!N:N,'indusa - High Cost'!$A:$A,'BIFUfE-LPG-propane-or-butane'!$A26,'indusa - High Cost'!$B:$B,$B$28)*10^12</f>
        <v>28783000000000</v>
      </c>
      <c r="G26" s="16">
        <f>SUMIFS('indusa - High Cost'!O:O,'indusa - High Cost'!$A:$A,'BIFUfE-LPG-propane-or-butane'!$A26,'indusa - High Cost'!$B:$B,$B$28)*10^12</f>
        <v>29589000000000</v>
      </c>
      <c r="H26" s="16">
        <f>SUMIFS('indusa - High Cost'!P:P,'indusa - High Cost'!$A:$A,'BIFUfE-LPG-propane-or-butane'!$A26,'indusa - High Cost'!$B:$B,$B$28)*10^12</f>
        <v>30186000000000</v>
      </c>
      <c r="I26" s="16">
        <f>SUMIFS('indusa - High Cost'!Q:Q,'indusa - High Cost'!$A:$A,'BIFUfE-LPG-propane-or-butane'!$A26,'indusa - High Cost'!$B:$B,$B$28)*10^12</f>
        <v>30755000000000</v>
      </c>
      <c r="J26" s="16">
        <f>SUMIFS('indusa - High Cost'!R:R,'indusa - High Cost'!$A:$A,'BIFUfE-LPG-propane-or-butane'!$A26,'indusa - High Cost'!$B:$B,$B$28)*10^12</f>
        <v>31213000000000</v>
      </c>
      <c r="K26" s="16">
        <f>SUMIFS('indusa - High Cost'!S:S,'indusa - High Cost'!$A:$A,'BIFUfE-LPG-propane-or-butane'!$A26,'indusa - High Cost'!$B:$B,$B$28)*10^12</f>
        <v>31440000000000</v>
      </c>
      <c r="L26" s="16">
        <f>SUMIFS('indusa - High Cost'!T:T,'indusa - High Cost'!$A:$A,'BIFUfE-LPG-propane-or-butane'!$A26,'indusa - High Cost'!$B:$B,$B$28)*10^12</f>
        <v>31526000000000</v>
      </c>
      <c r="M26" s="16">
        <f>SUMIFS('indusa - High Cost'!U:U,'indusa - High Cost'!$A:$A,'BIFUfE-LPG-propane-or-butane'!$A26,'indusa - High Cost'!$B:$B,$B$28)*10^12</f>
        <v>31877000000000</v>
      </c>
      <c r="N26" s="16">
        <f>SUMIFS('indusa - High Cost'!V:V,'indusa - High Cost'!$A:$A,'BIFUfE-LPG-propane-or-butane'!$A26,'indusa - High Cost'!$B:$B,$B$28)*10^12</f>
        <v>32342000000000</v>
      </c>
      <c r="O26" s="16">
        <f>SUMIFS('indusa - High Cost'!W:W,'indusa - High Cost'!$A:$A,'BIFUfE-LPG-propane-or-butane'!$A26,'indusa - High Cost'!$B:$B,$B$28)*10^12</f>
        <v>32682000000000.004</v>
      </c>
      <c r="P26" s="16">
        <f>SUMIFS('indusa - High Cost'!X:X,'indusa - High Cost'!$A:$A,'BIFUfE-LPG-propane-or-butane'!$A26,'indusa - High Cost'!$B:$B,$B$28)*10^12</f>
        <v>33031999999999.996</v>
      </c>
      <c r="Q26" s="16">
        <f>SUMIFS('indusa - High Cost'!Y:Y,'indusa - High Cost'!$A:$A,'BIFUfE-LPG-propane-or-butane'!$A26,'indusa - High Cost'!$B:$B,$B$28)*10^12</f>
        <v>33350000000000</v>
      </c>
      <c r="R26" s="16">
        <f>SUMIFS('indusa - High Cost'!Z:Z,'indusa - High Cost'!$A:$A,'BIFUfE-LPG-propane-or-butane'!$A26,'indusa - High Cost'!$B:$B,$B$28)*10^12</f>
        <v>33601999999999.996</v>
      </c>
      <c r="S26" s="16">
        <f>SUMIFS('indusa - High Cost'!AA:AA,'indusa - High Cost'!$A:$A,'BIFUfE-LPG-propane-or-butane'!$A26,'indusa - High Cost'!$B:$B,$B$28)*10^12</f>
        <v>33804000000000.004</v>
      </c>
      <c r="T26" s="16">
        <f>SUMIFS('indusa - High Cost'!AB:AB,'indusa - High Cost'!$A:$A,'BIFUfE-LPG-propane-or-butane'!$A26,'indusa - High Cost'!$B:$B,$B$28)*10^12</f>
        <v>34104000000000</v>
      </c>
      <c r="U26" s="16">
        <f>SUMIFS('indusa - High Cost'!AC:AC,'indusa - High Cost'!$A:$A,'BIFUfE-LPG-propane-or-butane'!$A26,'indusa - High Cost'!$B:$B,$B$28)*10^12</f>
        <v>34348000000000</v>
      </c>
      <c r="V26" s="16">
        <f>SUMIFS('indusa - High Cost'!AD:AD,'indusa - High Cost'!$A:$A,'BIFUfE-LPG-propane-or-butane'!$A26,'indusa - High Cost'!$B:$B,$B$28)*10^12</f>
        <v>34584000000000.004</v>
      </c>
      <c r="W26" s="16">
        <f>SUMIFS('indusa - High Cost'!AE:AE,'indusa - High Cost'!$A:$A,'BIFUfE-LPG-propane-or-butane'!$A26,'indusa - High Cost'!$B:$B,$B$28)*10^12</f>
        <v>34991000000000</v>
      </c>
      <c r="X26" s="16">
        <f>SUMIFS('indusa - High Cost'!AF:AF,'indusa - High Cost'!$A:$A,'BIFUfE-LPG-propane-or-butane'!$A26,'indusa - High Cost'!$B:$B,$B$28)*10^12</f>
        <v>35439000000000</v>
      </c>
      <c r="Y26" s="16">
        <f>SUMIFS('indusa - High Cost'!AG:AG,'indusa - High Cost'!$A:$A,'BIFUfE-LPG-propane-or-butane'!$A26,'indusa - High Cost'!$B:$B,$B$28)*10^12</f>
        <v>35943000000000</v>
      </c>
      <c r="Z26" s="16">
        <f>SUMIFS('indusa - High Cost'!AH:AH,'indusa - High Cost'!$A:$A,'BIFUfE-LPG-propane-or-butane'!$A26,'indusa - High Cost'!$B:$B,$B$28)*10^12</f>
        <v>36472000000000</v>
      </c>
      <c r="AA26" s="16">
        <f>SUMIFS('indusa - High Cost'!AI:AI,'indusa - High Cost'!$A:$A,'BIFUfE-LPG-propane-or-butane'!$A26,'indusa - High Cost'!$B:$B,$B$28)*10^12</f>
        <v>37035000000000</v>
      </c>
      <c r="AB26" s="16">
        <f>SUMIFS('indusa - High Cost'!AJ:AJ,'indusa - High Cost'!$A:$A,'BIFUfE-LPG-propane-or-butane'!$A26,'indusa - High Cost'!$B:$B,$B$28)*10^12</f>
        <v>37541000000000</v>
      </c>
    </row>
    <row r="28" spans="1:32" x14ac:dyDescent="0.25">
      <c r="A28" t="s">
        <v>975</v>
      </c>
      <c r="B28" t="s">
        <v>974</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18" priority="1">
      <formula>ISNUMBER(SEARCH("AEO", _xlfn.FORMULATEXT(B2)))</formula>
    </cfRule>
  </conditionalFormatting>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E5E5C-0607-4EEA-94C9-1B5577BF272D}">
  <sheetPr>
    <tabColor theme="3" tint="-0.249977111117893"/>
  </sheetPr>
  <dimension ref="A1:AH123"/>
  <sheetViews>
    <sheetView workbookViewId="0">
      <selection activeCell="A34" sqref="A34"/>
    </sheetView>
  </sheetViews>
  <sheetFormatPr defaultRowHeight="15" x14ac:dyDescent="0.25"/>
  <cols>
    <col min="1" max="1" width="39.85546875" customWidth="1"/>
    <col min="2" max="2" width="10.8554687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4"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4"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4"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4"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4"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4"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4"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4"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4"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4"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4" x14ac:dyDescent="0.25">
      <c r="A28" t="s">
        <v>975</v>
      </c>
      <c r="B28" t="s">
        <v>978</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A30" s="6"/>
      <c r="B30" s="16"/>
      <c r="C30" s="48"/>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8"/>
      <c r="B34" s="9"/>
      <c r="C34" s="4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12"/>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8"/>
      <c r="B48" s="9"/>
      <c r="C48" s="4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12"/>
    </row>
    <row r="50" spans="1:34" x14ac:dyDescent="0.25">
      <c r="A50" s="12"/>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4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0"/>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1"/>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1"/>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4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48"/>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48"/>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4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30">
    <cfRule type="expression" dxfId="17" priority="1">
      <formula>ISNUMBER(SEARCH("AEO", _xlfn.FORMULATEXT(A29)))</formula>
    </cfRule>
  </conditionalFormatting>
  <conditionalFormatting sqref="B2:AB26">
    <cfRule type="expression" dxfId="16" priority="2">
      <formula>ISNUMBER(SEARCH("AEO", _xlfn.FORMULATEXT(A1)))</formula>
    </cfRule>
  </conditionalFormatting>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0201-1B7A-40E7-A59F-93B6E7F8B330}">
  <sheetPr>
    <tabColor theme="3" tint="-0.249977111117893"/>
  </sheetPr>
  <dimension ref="A1:AE151"/>
  <sheetViews>
    <sheetView workbookViewId="0">
      <selection activeCell="B25" sqref="B25"/>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Cost'!M:M,'indusa - High Cost'!$A:$A,'BIFUfE-LPG-propane-or-butane'!$A2,'indusa - High Cost'!$B:$B,$B$28)*10^12</f>
        <v>0</v>
      </c>
      <c r="C2" s="16">
        <f>SUMIFS('indusa - High Cost'!N:N,'indusa - High Cost'!$A:$A,'BIFUfE-LPG-propane-or-butane'!$A2,'indusa - High Cost'!$B:$B,$B$28)*10^12</f>
        <v>0</v>
      </c>
      <c r="D2" s="16">
        <f>SUMIFS('indusa - High Cost'!O:O,'indusa - High Cost'!$A:$A,'BIFUfE-LPG-propane-or-butane'!$A2,'indusa - High Cost'!$B:$B,$B$28)*10^12</f>
        <v>0</v>
      </c>
      <c r="E2" s="16">
        <f>SUMIFS('indusa - High Cost'!P:P,'indusa - High Cost'!$A:$A,'BIFUfE-LPG-propane-or-butane'!$A2,'indusa - High Cost'!$B:$B,$B$28)*10^12</f>
        <v>0</v>
      </c>
      <c r="F2" s="16">
        <f>SUMIFS('indusa - High Cost'!Q:Q,'indusa - High Cost'!$A:$A,'BIFUfE-LPG-propane-or-butane'!$A2,'indusa - High Cost'!$B:$B,$B$28)*10^12</f>
        <v>0</v>
      </c>
      <c r="G2" s="16">
        <f>SUMIFS('indusa - High Cost'!R:R,'indusa - High Cost'!$A:$A,'BIFUfE-LPG-propane-or-butane'!$A2,'indusa - High Cost'!$B:$B,$B$28)*10^12</f>
        <v>0</v>
      </c>
      <c r="H2" s="16">
        <f>SUMIFS('indusa - High Cost'!S:S,'indusa - High Cost'!$A:$A,'BIFUfE-LPG-propane-or-butane'!$A2,'indusa - High Cost'!$B:$B,$B$28)*10^12</f>
        <v>0</v>
      </c>
      <c r="I2" s="16">
        <f>SUMIFS('indusa - High Cost'!T:T,'indusa - High Cost'!$A:$A,'BIFUfE-LPG-propane-or-butane'!$A2,'indusa - High Cost'!$B:$B,$B$28)*10^12</f>
        <v>0</v>
      </c>
      <c r="J2" s="16">
        <f>SUMIFS('indusa - High Cost'!U:U,'indusa - High Cost'!$A:$A,'BIFUfE-LPG-propane-or-butane'!$A2,'indusa - High Cost'!$B:$B,$B$28)*10^12</f>
        <v>0</v>
      </c>
      <c r="K2" s="16">
        <f>SUMIFS('indusa - High Cost'!V:V,'indusa - High Cost'!$A:$A,'BIFUfE-LPG-propane-or-butane'!$A2,'indusa - High Cost'!$B:$B,$B$28)*10^12</f>
        <v>0</v>
      </c>
      <c r="L2" s="16">
        <f>SUMIFS('indusa - High Cost'!W:W,'indusa - High Cost'!$A:$A,'BIFUfE-LPG-propane-or-butane'!$A2,'indusa - High Cost'!$B:$B,$B$28)*10^12</f>
        <v>0</v>
      </c>
      <c r="M2" s="16">
        <f>SUMIFS('indusa - High Cost'!X:X,'indusa - High Cost'!$A:$A,'BIFUfE-LPG-propane-or-butane'!$A2,'indusa - High Cost'!$B:$B,$B$28)*10^12</f>
        <v>0</v>
      </c>
      <c r="N2" s="16">
        <f>SUMIFS('indusa - High Cost'!Y:Y,'indusa - High Cost'!$A:$A,'BIFUfE-LPG-propane-or-butane'!$A2,'indusa - High Cost'!$B:$B,$B$28)*10^12</f>
        <v>0</v>
      </c>
      <c r="O2" s="16">
        <f>SUMIFS('indusa - High Cost'!Z:Z,'indusa - High Cost'!$A:$A,'BIFUfE-LPG-propane-or-butane'!$A2,'indusa - High Cost'!$B:$B,$B$28)*10^12</f>
        <v>0</v>
      </c>
      <c r="P2" s="16">
        <f>SUMIFS('indusa - High Cost'!AA:AA,'indusa - High Cost'!$A:$A,'BIFUfE-LPG-propane-or-butane'!$A2,'indusa - High Cost'!$B:$B,$B$28)*10^12</f>
        <v>0</v>
      </c>
      <c r="Q2" s="16">
        <f>SUMIFS('indusa - High Cost'!AB:AB,'indusa - High Cost'!$A:$A,'BIFUfE-LPG-propane-or-butane'!$A2,'indusa - High Cost'!$B:$B,$B$28)*10^12</f>
        <v>0</v>
      </c>
      <c r="R2" s="16">
        <f>SUMIFS('indusa - High Cost'!AC:AC,'indusa - High Cost'!$A:$A,'BIFUfE-LPG-propane-or-butane'!$A2,'indusa - High Cost'!$B:$B,$B$28)*10^12</f>
        <v>0</v>
      </c>
      <c r="S2" s="16">
        <f>SUMIFS('indusa - High Cost'!AD:AD,'indusa - High Cost'!$A:$A,'BIFUfE-LPG-propane-or-butane'!$A2,'indusa - High Cost'!$B:$B,$B$28)*10^12</f>
        <v>0</v>
      </c>
      <c r="T2" s="16">
        <f>SUMIFS('indusa - High Cost'!AE:AE,'indusa - High Cost'!$A:$A,'BIFUfE-LPG-propane-or-butane'!$A2,'indusa - High Cost'!$B:$B,$B$28)*10^12</f>
        <v>0</v>
      </c>
      <c r="U2" s="16">
        <f>SUMIFS('indusa - High Cost'!AF:AF,'indusa - High Cost'!$A:$A,'BIFUfE-LPG-propane-or-butane'!$A2,'indusa - High Cost'!$B:$B,$B$28)*10^12</f>
        <v>0</v>
      </c>
      <c r="V2" s="16">
        <f>SUMIFS('indusa - High Cost'!AG:AG,'indusa - High Cost'!$A:$A,'BIFUfE-LPG-propane-or-butane'!$A2,'indusa - High Cost'!$B:$B,$B$28)*10^12</f>
        <v>0</v>
      </c>
      <c r="W2" s="16">
        <f>SUMIFS('indusa - High Cost'!AH:AH,'indusa - High Cost'!$A:$A,'BIFUfE-LPG-propane-or-butane'!$A2,'indusa - High Cost'!$B:$B,$B$28)*10^12</f>
        <v>0</v>
      </c>
      <c r="X2" s="16">
        <f>SUMIFS('indusa - High Cost'!AI:AI,'indusa - High Cost'!$A:$A,'BIFUfE-LPG-propane-or-butane'!$A2,'indusa - High Cost'!$B:$B,$B$28)*10^12</f>
        <v>0</v>
      </c>
      <c r="Y2" s="16">
        <f>SUMIFS('indusa - High Cost'!AJ:AJ,'indusa - High Cost'!$A:$A,'BIFUfE-LPG-propane-or-butane'!$A2,'indusa - High Cost'!$B:$B,$B$28)*10^12</f>
        <v>0</v>
      </c>
      <c r="Z2" s="16">
        <f ca="1">SUMIFS('indusa - High Cost'!AK:AK,'indusa - High Cost'!$A:$A,'BIFUfE-LPG-propane-or-butane'!$A2,'indusa - High Cost'!$B:$B,$B$28)*10^12</f>
        <v>0</v>
      </c>
      <c r="AA2" s="16">
        <f ca="1">SUMIFS('indusa - High Cost'!AL:AL,'indusa - High Cost'!$A:$A,'BIFUfE-LPG-propane-or-butane'!$A2,'indusa - High Cost'!$B:$B,$B$28)*10^12</f>
        <v>0</v>
      </c>
      <c r="AB2" s="16">
        <f ca="1">SUMIFS('indusa - High Cost'!AM:AM,'indusa - High Cost'!$A:$A,'BIFUfE-LPG-propane-or-butane'!$A2,'indusa - High Cost'!$B:$B,$B$28)*10^12</f>
        <v>0</v>
      </c>
      <c r="AC2" s="16"/>
    </row>
    <row r="3" spans="1:31" x14ac:dyDescent="0.25">
      <c r="A3" t="s">
        <v>92</v>
      </c>
      <c r="B3" s="16">
        <f>SUMIFS('indusa - High Cost'!M:M,'indusa - High Cost'!$A:$A,'BIFUfE-LPG-propane-or-butane'!$A3,'indusa - High Cost'!$B:$B,$B$28)*10^12</f>
        <v>0</v>
      </c>
      <c r="C3" s="16">
        <f>SUMIFS('indusa - High Cost'!N:N,'indusa - High Cost'!$A:$A,'BIFUfE-LPG-propane-or-butane'!$A3,'indusa - High Cost'!$B:$B,$B$28)*10^12</f>
        <v>0</v>
      </c>
      <c r="D3" s="16">
        <f>SUMIFS('indusa - High Cost'!O:O,'indusa - High Cost'!$A:$A,'BIFUfE-LPG-propane-or-butane'!$A3,'indusa - High Cost'!$B:$B,$B$28)*10^12</f>
        <v>0</v>
      </c>
      <c r="E3" s="16">
        <f>SUMIFS('indusa - High Cost'!P:P,'indusa - High Cost'!$A:$A,'BIFUfE-LPG-propane-or-butane'!$A3,'indusa - High Cost'!$B:$B,$B$28)*10^12</f>
        <v>0</v>
      </c>
      <c r="F3" s="16">
        <f>SUMIFS('indusa - High Cost'!Q:Q,'indusa - High Cost'!$A:$A,'BIFUfE-LPG-propane-or-butane'!$A3,'indusa - High Cost'!$B:$B,$B$28)*10^12</f>
        <v>0</v>
      </c>
      <c r="G3" s="16">
        <f>SUMIFS('indusa - High Cost'!R:R,'indusa - High Cost'!$A:$A,'BIFUfE-LPG-propane-or-butane'!$A3,'indusa - High Cost'!$B:$B,$B$28)*10^12</f>
        <v>0</v>
      </c>
      <c r="H3" s="16">
        <f>SUMIFS('indusa - High Cost'!S:S,'indusa - High Cost'!$A:$A,'BIFUfE-LPG-propane-or-butane'!$A3,'indusa - High Cost'!$B:$B,$B$28)*10^12</f>
        <v>0</v>
      </c>
      <c r="I3" s="16">
        <f>SUMIFS('indusa - High Cost'!T:T,'indusa - High Cost'!$A:$A,'BIFUfE-LPG-propane-or-butane'!$A3,'indusa - High Cost'!$B:$B,$B$28)*10^12</f>
        <v>0</v>
      </c>
      <c r="J3" s="16">
        <f>SUMIFS('indusa - High Cost'!U:U,'indusa - High Cost'!$A:$A,'BIFUfE-LPG-propane-or-butane'!$A3,'indusa - High Cost'!$B:$B,$B$28)*10^12</f>
        <v>0</v>
      </c>
      <c r="K3" s="16">
        <f>SUMIFS('indusa - High Cost'!V:V,'indusa - High Cost'!$A:$A,'BIFUfE-LPG-propane-or-butane'!$A3,'indusa - High Cost'!$B:$B,$B$28)*10^12</f>
        <v>0</v>
      </c>
      <c r="L3" s="16">
        <f>SUMIFS('indusa - High Cost'!W:W,'indusa - High Cost'!$A:$A,'BIFUfE-LPG-propane-or-butane'!$A3,'indusa - High Cost'!$B:$B,$B$28)*10^12</f>
        <v>0</v>
      </c>
      <c r="M3" s="16">
        <f>SUMIFS('indusa - High Cost'!X:X,'indusa - High Cost'!$A:$A,'BIFUfE-LPG-propane-or-butane'!$A3,'indusa - High Cost'!$B:$B,$B$28)*10^12</f>
        <v>0</v>
      </c>
      <c r="N3" s="16">
        <f>SUMIFS('indusa - High Cost'!Y:Y,'indusa - High Cost'!$A:$A,'BIFUfE-LPG-propane-or-butane'!$A3,'indusa - High Cost'!$B:$B,$B$28)*10^12</f>
        <v>0</v>
      </c>
      <c r="O3" s="16">
        <f>SUMIFS('indusa - High Cost'!Z:Z,'indusa - High Cost'!$A:$A,'BIFUfE-LPG-propane-or-butane'!$A3,'indusa - High Cost'!$B:$B,$B$28)*10^12</f>
        <v>0</v>
      </c>
      <c r="P3" s="16">
        <f>SUMIFS('indusa - High Cost'!AA:AA,'indusa - High Cost'!$A:$A,'BIFUfE-LPG-propane-or-butane'!$A3,'indusa - High Cost'!$B:$B,$B$28)*10^12</f>
        <v>0</v>
      </c>
      <c r="Q3" s="16">
        <f>SUMIFS('indusa - High Cost'!AB:AB,'indusa - High Cost'!$A:$A,'BIFUfE-LPG-propane-or-butane'!$A3,'indusa - High Cost'!$B:$B,$B$28)*10^12</f>
        <v>0</v>
      </c>
      <c r="R3" s="16">
        <f>SUMIFS('indusa - High Cost'!AC:AC,'indusa - High Cost'!$A:$A,'BIFUfE-LPG-propane-or-butane'!$A3,'indusa - High Cost'!$B:$B,$B$28)*10^12</f>
        <v>0</v>
      </c>
      <c r="S3" s="16">
        <f>SUMIFS('indusa - High Cost'!AD:AD,'indusa - High Cost'!$A:$A,'BIFUfE-LPG-propane-or-butane'!$A3,'indusa - High Cost'!$B:$B,$B$28)*10^12</f>
        <v>0</v>
      </c>
      <c r="T3" s="16">
        <f>SUMIFS('indusa - High Cost'!AE:AE,'indusa - High Cost'!$A:$A,'BIFUfE-LPG-propane-or-butane'!$A3,'indusa - High Cost'!$B:$B,$B$28)*10^12</f>
        <v>0</v>
      </c>
      <c r="U3" s="16">
        <f>SUMIFS('indusa - High Cost'!AF:AF,'indusa - High Cost'!$A:$A,'BIFUfE-LPG-propane-or-butane'!$A3,'indusa - High Cost'!$B:$B,$B$28)*10^12</f>
        <v>0</v>
      </c>
      <c r="V3" s="16">
        <f>SUMIFS('indusa - High Cost'!AG:AG,'indusa - High Cost'!$A:$A,'BIFUfE-LPG-propane-or-butane'!$A3,'indusa - High Cost'!$B:$B,$B$28)*10^12</f>
        <v>0</v>
      </c>
      <c r="W3" s="16">
        <f>SUMIFS('indusa - High Cost'!AH:AH,'indusa - High Cost'!$A:$A,'BIFUfE-LPG-propane-or-butane'!$A3,'indusa - High Cost'!$B:$B,$B$28)*10^12</f>
        <v>0</v>
      </c>
      <c r="X3" s="16">
        <f>SUMIFS('indusa - High Cost'!AI:AI,'indusa - High Cost'!$A:$A,'BIFUfE-LPG-propane-or-butane'!$A3,'indusa - High Cost'!$B:$B,$B$28)*10^12</f>
        <v>0</v>
      </c>
      <c r="Y3" s="16">
        <f>SUMIFS('indusa - High Cost'!AJ:AJ,'indusa - High Cost'!$A:$A,'BIFUfE-LPG-propane-or-butane'!$A3,'indusa - High Cost'!$B:$B,$B$28)*10^12</f>
        <v>0</v>
      </c>
      <c r="Z3" s="16">
        <f ca="1">SUMIFS('indusa - High Cost'!AK:AK,'indusa - High Cost'!$A:$A,'BIFUfE-LPG-propane-or-butane'!$A3,'indusa - High Cost'!$B:$B,$B$28)*10^12</f>
        <v>0</v>
      </c>
      <c r="AA3" s="16">
        <f ca="1">SUMIFS('indusa - High Cost'!AL:AL,'indusa - High Cost'!$A:$A,'BIFUfE-LPG-propane-or-butane'!$A3,'indusa - High Cost'!$B:$B,$B$28)*10^12</f>
        <v>0</v>
      </c>
      <c r="AB3" s="16">
        <f ca="1">SUMIFS('indusa - High Cost'!AM:AM,'indusa - High Cost'!$A:$A,'BIFUfE-LPG-propane-or-butane'!$A3,'indusa - High Cost'!$B:$B,$B$28)*10^12</f>
        <v>0</v>
      </c>
    </row>
    <row r="4" spans="1:31" x14ac:dyDescent="0.25">
      <c r="A4" t="s">
        <v>93</v>
      </c>
      <c r="B4" s="16">
        <f>SUMIFS('indusa - High Cost'!M:M,'indusa - High Cost'!$A:$A,'BIFUfE-LPG-propane-or-butane'!$A4,'indusa - High Cost'!$B:$B,$B$28)*10^12</f>
        <v>0</v>
      </c>
      <c r="C4" s="16">
        <f>SUMIFS('indusa - High Cost'!N:N,'indusa - High Cost'!$A:$A,'BIFUfE-LPG-propane-or-butane'!$A4,'indusa - High Cost'!$B:$B,$B$28)*10^12</f>
        <v>0</v>
      </c>
      <c r="D4" s="16">
        <f>SUMIFS('indusa - High Cost'!O:O,'indusa - High Cost'!$A:$A,'BIFUfE-LPG-propane-or-butane'!$A4,'indusa - High Cost'!$B:$B,$B$28)*10^12</f>
        <v>0</v>
      </c>
      <c r="E4" s="16">
        <f>SUMIFS('indusa - High Cost'!P:P,'indusa - High Cost'!$A:$A,'BIFUfE-LPG-propane-or-butane'!$A4,'indusa - High Cost'!$B:$B,$B$28)*10^12</f>
        <v>0</v>
      </c>
      <c r="F4" s="16">
        <f>SUMIFS('indusa - High Cost'!Q:Q,'indusa - High Cost'!$A:$A,'BIFUfE-LPG-propane-or-butane'!$A4,'indusa - High Cost'!$B:$B,$B$28)*10^12</f>
        <v>0</v>
      </c>
      <c r="G4" s="16">
        <f>SUMIFS('indusa - High Cost'!R:R,'indusa - High Cost'!$A:$A,'BIFUfE-LPG-propane-or-butane'!$A4,'indusa - High Cost'!$B:$B,$B$28)*10^12</f>
        <v>0</v>
      </c>
      <c r="H4" s="16">
        <f>SUMIFS('indusa - High Cost'!S:S,'indusa - High Cost'!$A:$A,'BIFUfE-LPG-propane-or-butane'!$A4,'indusa - High Cost'!$B:$B,$B$28)*10^12</f>
        <v>0</v>
      </c>
      <c r="I4" s="16">
        <f>SUMIFS('indusa - High Cost'!T:T,'indusa - High Cost'!$A:$A,'BIFUfE-LPG-propane-or-butane'!$A4,'indusa - High Cost'!$B:$B,$B$28)*10^12</f>
        <v>0</v>
      </c>
      <c r="J4" s="16">
        <f>SUMIFS('indusa - High Cost'!U:U,'indusa - High Cost'!$A:$A,'BIFUfE-LPG-propane-or-butane'!$A4,'indusa - High Cost'!$B:$B,$B$28)*10^12</f>
        <v>0</v>
      </c>
      <c r="K4" s="16">
        <f>SUMIFS('indusa - High Cost'!V:V,'indusa - High Cost'!$A:$A,'BIFUfE-LPG-propane-or-butane'!$A4,'indusa - High Cost'!$B:$B,$B$28)*10^12</f>
        <v>0</v>
      </c>
      <c r="L4" s="16">
        <f>SUMIFS('indusa - High Cost'!W:W,'indusa - High Cost'!$A:$A,'BIFUfE-LPG-propane-or-butane'!$A4,'indusa - High Cost'!$B:$B,$B$28)*10^12</f>
        <v>0</v>
      </c>
      <c r="M4" s="16">
        <f>SUMIFS('indusa - High Cost'!X:X,'indusa - High Cost'!$A:$A,'BIFUfE-LPG-propane-or-butane'!$A4,'indusa - High Cost'!$B:$B,$B$28)*10^12</f>
        <v>0</v>
      </c>
      <c r="N4" s="16">
        <f>SUMIFS('indusa - High Cost'!Y:Y,'indusa - High Cost'!$A:$A,'BIFUfE-LPG-propane-or-butane'!$A4,'indusa - High Cost'!$B:$B,$B$28)*10^12</f>
        <v>0</v>
      </c>
      <c r="O4" s="16">
        <f>SUMIFS('indusa - High Cost'!Z:Z,'indusa - High Cost'!$A:$A,'BIFUfE-LPG-propane-or-butane'!$A4,'indusa - High Cost'!$B:$B,$B$28)*10^12</f>
        <v>0</v>
      </c>
      <c r="P4" s="16">
        <f>SUMIFS('indusa - High Cost'!AA:AA,'indusa - High Cost'!$A:$A,'BIFUfE-LPG-propane-or-butane'!$A4,'indusa - High Cost'!$B:$B,$B$28)*10^12</f>
        <v>0</v>
      </c>
      <c r="Q4" s="16">
        <f>SUMIFS('indusa - High Cost'!AB:AB,'indusa - High Cost'!$A:$A,'BIFUfE-LPG-propane-or-butane'!$A4,'indusa - High Cost'!$B:$B,$B$28)*10^12</f>
        <v>0</v>
      </c>
      <c r="R4" s="16">
        <f>SUMIFS('indusa - High Cost'!AC:AC,'indusa - High Cost'!$A:$A,'BIFUfE-LPG-propane-or-butane'!$A4,'indusa - High Cost'!$B:$B,$B$28)*10^12</f>
        <v>0</v>
      </c>
      <c r="S4" s="16">
        <f>SUMIFS('indusa - High Cost'!AD:AD,'indusa - High Cost'!$A:$A,'BIFUfE-LPG-propane-or-butane'!$A4,'indusa - High Cost'!$B:$B,$B$28)*10^12</f>
        <v>0</v>
      </c>
      <c r="T4" s="16">
        <f>SUMIFS('indusa - High Cost'!AE:AE,'indusa - High Cost'!$A:$A,'BIFUfE-LPG-propane-or-butane'!$A4,'indusa - High Cost'!$B:$B,$B$28)*10^12</f>
        <v>0</v>
      </c>
      <c r="U4" s="16">
        <f>SUMIFS('indusa - High Cost'!AF:AF,'indusa - High Cost'!$A:$A,'BIFUfE-LPG-propane-or-butane'!$A4,'indusa - High Cost'!$B:$B,$B$28)*10^12</f>
        <v>0</v>
      </c>
      <c r="V4" s="16">
        <f>SUMIFS('indusa - High Cost'!AG:AG,'indusa - High Cost'!$A:$A,'BIFUfE-LPG-propane-or-butane'!$A4,'indusa - High Cost'!$B:$B,$B$28)*10^12</f>
        <v>0</v>
      </c>
      <c r="W4" s="16">
        <f>SUMIFS('indusa - High Cost'!AH:AH,'indusa - High Cost'!$A:$A,'BIFUfE-LPG-propane-or-butane'!$A4,'indusa - High Cost'!$B:$B,$B$28)*10^12</f>
        <v>0</v>
      </c>
      <c r="X4" s="16">
        <f>SUMIFS('indusa - High Cost'!AI:AI,'indusa - High Cost'!$A:$A,'BIFUfE-LPG-propane-or-butane'!$A4,'indusa - High Cost'!$B:$B,$B$28)*10^12</f>
        <v>0</v>
      </c>
      <c r="Y4" s="16">
        <f>SUMIFS('indusa - High Cost'!AJ:AJ,'indusa - High Cost'!$A:$A,'BIFUfE-LPG-propane-or-butane'!$A4,'indusa - High Cost'!$B:$B,$B$28)*10^12</f>
        <v>0</v>
      </c>
      <c r="Z4" s="16">
        <f ca="1">SUMIFS('indusa - High Cost'!AK:AK,'indusa - High Cost'!$A:$A,'BIFUfE-LPG-propane-or-butane'!$A4,'indusa - High Cost'!$B:$B,$B$28)*10^12</f>
        <v>0</v>
      </c>
      <c r="AA4" s="16">
        <f ca="1">SUMIFS('indusa - High Cost'!AL:AL,'indusa - High Cost'!$A:$A,'BIFUfE-LPG-propane-or-butane'!$A4,'indusa - High Cost'!$B:$B,$B$28)*10^12</f>
        <v>0</v>
      </c>
      <c r="AB4" s="16">
        <f ca="1">SUMIFS('indusa - High Cost'!AM:AM,'indusa - High Cost'!$A:$A,'BIFUfE-LPG-propane-or-butane'!$A4,'indusa - High Cost'!$B:$B,$B$28)*10^12</f>
        <v>0</v>
      </c>
    </row>
    <row r="5" spans="1:31" x14ac:dyDescent="0.25">
      <c r="A5" t="s">
        <v>94</v>
      </c>
      <c r="B5" s="16">
        <f>SUMIFS('indusa - High Cost'!M:M,'indusa - High Cost'!$A:$A,'BIFUfE-LPG-propane-or-butane'!$A5,'indusa - High Cost'!$B:$B,$B$28)*10^12</f>
        <v>0</v>
      </c>
      <c r="C5" s="16">
        <f>SUMIFS('indusa - High Cost'!N:N,'indusa - High Cost'!$A:$A,'BIFUfE-LPG-propane-or-butane'!$A5,'indusa - High Cost'!$B:$B,$B$28)*10^12</f>
        <v>0</v>
      </c>
      <c r="D5" s="16">
        <f>SUMIFS('indusa - High Cost'!O:O,'indusa - High Cost'!$A:$A,'BIFUfE-LPG-propane-or-butane'!$A5,'indusa - High Cost'!$B:$B,$B$28)*10^12</f>
        <v>0</v>
      </c>
      <c r="E5" s="16">
        <f>SUMIFS('indusa - High Cost'!P:P,'indusa - High Cost'!$A:$A,'BIFUfE-LPG-propane-or-butane'!$A5,'indusa - High Cost'!$B:$B,$B$28)*10^12</f>
        <v>0</v>
      </c>
      <c r="F5" s="16">
        <f>SUMIFS('indusa - High Cost'!Q:Q,'indusa - High Cost'!$A:$A,'BIFUfE-LPG-propane-or-butane'!$A5,'indusa - High Cost'!$B:$B,$B$28)*10^12</f>
        <v>0</v>
      </c>
      <c r="G5" s="16">
        <f>SUMIFS('indusa - High Cost'!R:R,'indusa - High Cost'!$A:$A,'BIFUfE-LPG-propane-or-butane'!$A5,'indusa - High Cost'!$B:$B,$B$28)*10^12</f>
        <v>0</v>
      </c>
      <c r="H5" s="16">
        <f>SUMIFS('indusa - High Cost'!S:S,'indusa - High Cost'!$A:$A,'BIFUfE-LPG-propane-or-butane'!$A5,'indusa - High Cost'!$B:$B,$B$28)*10^12</f>
        <v>0</v>
      </c>
      <c r="I5" s="16">
        <f>SUMIFS('indusa - High Cost'!T:T,'indusa - High Cost'!$A:$A,'BIFUfE-LPG-propane-or-butane'!$A5,'indusa - High Cost'!$B:$B,$B$28)*10^12</f>
        <v>0</v>
      </c>
      <c r="J5" s="16">
        <f>SUMIFS('indusa - High Cost'!U:U,'indusa - High Cost'!$A:$A,'BIFUfE-LPG-propane-or-butane'!$A5,'indusa - High Cost'!$B:$B,$B$28)*10^12</f>
        <v>0</v>
      </c>
      <c r="K5" s="16">
        <f>SUMIFS('indusa - High Cost'!V:V,'indusa - High Cost'!$A:$A,'BIFUfE-LPG-propane-or-butane'!$A5,'indusa - High Cost'!$B:$B,$B$28)*10^12</f>
        <v>0</v>
      </c>
      <c r="L5" s="16">
        <f>SUMIFS('indusa - High Cost'!W:W,'indusa - High Cost'!$A:$A,'BIFUfE-LPG-propane-or-butane'!$A5,'indusa - High Cost'!$B:$B,$B$28)*10^12</f>
        <v>0</v>
      </c>
      <c r="M5" s="16">
        <f>SUMIFS('indusa - High Cost'!X:X,'indusa - High Cost'!$A:$A,'BIFUfE-LPG-propane-or-butane'!$A5,'indusa - High Cost'!$B:$B,$B$28)*10^12</f>
        <v>0</v>
      </c>
      <c r="N5" s="16">
        <f>SUMIFS('indusa - High Cost'!Y:Y,'indusa - High Cost'!$A:$A,'BIFUfE-LPG-propane-or-butane'!$A5,'indusa - High Cost'!$B:$B,$B$28)*10^12</f>
        <v>0</v>
      </c>
      <c r="O5" s="16">
        <f>SUMIFS('indusa - High Cost'!Z:Z,'indusa - High Cost'!$A:$A,'BIFUfE-LPG-propane-or-butane'!$A5,'indusa - High Cost'!$B:$B,$B$28)*10^12</f>
        <v>0</v>
      </c>
      <c r="P5" s="16">
        <f>SUMIFS('indusa - High Cost'!AA:AA,'indusa - High Cost'!$A:$A,'BIFUfE-LPG-propane-or-butane'!$A5,'indusa - High Cost'!$B:$B,$B$28)*10^12</f>
        <v>0</v>
      </c>
      <c r="Q5" s="16">
        <f>SUMIFS('indusa - High Cost'!AB:AB,'indusa - High Cost'!$A:$A,'BIFUfE-LPG-propane-or-butane'!$A5,'indusa - High Cost'!$B:$B,$B$28)*10^12</f>
        <v>0</v>
      </c>
      <c r="R5" s="16">
        <f>SUMIFS('indusa - High Cost'!AC:AC,'indusa - High Cost'!$A:$A,'BIFUfE-LPG-propane-or-butane'!$A5,'indusa - High Cost'!$B:$B,$B$28)*10^12</f>
        <v>0</v>
      </c>
      <c r="S5" s="16">
        <f>SUMIFS('indusa - High Cost'!AD:AD,'indusa - High Cost'!$A:$A,'BIFUfE-LPG-propane-or-butane'!$A5,'indusa - High Cost'!$B:$B,$B$28)*10^12</f>
        <v>0</v>
      </c>
      <c r="T5" s="16">
        <f>SUMIFS('indusa - High Cost'!AE:AE,'indusa - High Cost'!$A:$A,'BIFUfE-LPG-propane-or-butane'!$A5,'indusa - High Cost'!$B:$B,$B$28)*10^12</f>
        <v>0</v>
      </c>
      <c r="U5" s="16">
        <f>SUMIFS('indusa - High Cost'!AF:AF,'indusa - High Cost'!$A:$A,'BIFUfE-LPG-propane-or-butane'!$A5,'indusa - High Cost'!$B:$B,$B$28)*10^12</f>
        <v>0</v>
      </c>
      <c r="V5" s="16">
        <f>SUMIFS('indusa - High Cost'!AG:AG,'indusa - High Cost'!$A:$A,'BIFUfE-LPG-propane-or-butane'!$A5,'indusa - High Cost'!$B:$B,$B$28)*10^12</f>
        <v>0</v>
      </c>
      <c r="W5" s="16">
        <f>SUMIFS('indusa - High Cost'!AH:AH,'indusa - High Cost'!$A:$A,'BIFUfE-LPG-propane-or-butane'!$A5,'indusa - High Cost'!$B:$B,$B$28)*10^12</f>
        <v>0</v>
      </c>
      <c r="X5" s="16">
        <f>SUMIFS('indusa - High Cost'!AI:AI,'indusa - High Cost'!$A:$A,'BIFUfE-LPG-propane-or-butane'!$A5,'indusa - High Cost'!$B:$B,$B$28)*10^12</f>
        <v>0</v>
      </c>
      <c r="Y5" s="16">
        <f>SUMIFS('indusa - High Cost'!AJ:AJ,'indusa - High Cost'!$A:$A,'BIFUfE-LPG-propane-or-butane'!$A5,'indusa - High Cost'!$B:$B,$B$28)*10^12</f>
        <v>0</v>
      </c>
      <c r="Z5" s="16">
        <f ca="1">SUMIFS('indusa - High Cost'!AK:AK,'indusa - High Cost'!$A:$A,'BIFUfE-LPG-propane-or-butane'!$A5,'indusa - High Cost'!$B:$B,$B$28)*10^12</f>
        <v>0</v>
      </c>
      <c r="AA5" s="16">
        <f ca="1">SUMIFS('indusa - High Cost'!AL:AL,'indusa - High Cost'!$A:$A,'BIFUfE-LPG-propane-or-butane'!$A5,'indusa - High Cost'!$B:$B,$B$28)*10^12</f>
        <v>0</v>
      </c>
      <c r="AB5" s="16">
        <f ca="1">SUMIFS('indusa - High Cost'!AM:AM,'indusa - High Cost'!$A:$A,'BIFUfE-LPG-propane-or-butane'!$A5,'indusa - High Cost'!$B:$B,$B$28)*10^12</f>
        <v>0</v>
      </c>
    </row>
    <row r="6" spans="1:31" x14ac:dyDescent="0.25">
      <c r="A6" t="s">
        <v>95</v>
      </c>
      <c r="B6" s="16">
        <f>SUMIFS('indusa - High Cost'!M:M,'indusa - High Cost'!$A:$A,'BIFUfE-LPG-propane-or-butane'!$A6,'indusa - High Cost'!$B:$B,$B$28)*10^12</f>
        <v>0</v>
      </c>
      <c r="C6" s="16">
        <f>SUMIFS('indusa - High Cost'!N:N,'indusa - High Cost'!$A:$A,'BIFUfE-LPG-propane-or-butane'!$A6,'indusa - High Cost'!$B:$B,$B$28)*10^12</f>
        <v>0</v>
      </c>
      <c r="D6" s="16">
        <f>SUMIFS('indusa - High Cost'!O:O,'indusa - High Cost'!$A:$A,'BIFUfE-LPG-propane-or-butane'!$A6,'indusa - High Cost'!$B:$B,$B$28)*10^12</f>
        <v>0</v>
      </c>
      <c r="E6" s="16">
        <f>SUMIFS('indusa - High Cost'!P:P,'indusa - High Cost'!$A:$A,'BIFUfE-LPG-propane-or-butane'!$A6,'indusa - High Cost'!$B:$B,$B$28)*10^12</f>
        <v>0</v>
      </c>
      <c r="F6" s="16">
        <f>SUMIFS('indusa - High Cost'!Q:Q,'indusa - High Cost'!$A:$A,'BIFUfE-LPG-propane-or-butane'!$A6,'indusa - High Cost'!$B:$B,$B$28)*10^12</f>
        <v>0</v>
      </c>
      <c r="G6" s="16">
        <f>SUMIFS('indusa - High Cost'!R:R,'indusa - High Cost'!$A:$A,'BIFUfE-LPG-propane-or-butane'!$A6,'indusa - High Cost'!$B:$B,$B$28)*10^12</f>
        <v>0</v>
      </c>
      <c r="H6" s="16">
        <f>SUMIFS('indusa - High Cost'!S:S,'indusa - High Cost'!$A:$A,'BIFUfE-LPG-propane-or-butane'!$A6,'indusa - High Cost'!$B:$B,$B$28)*10^12</f>
        <v>0</v>
      </c>
      <c r="I6" s="16">
        <f>SUMIFS('indusa - High Cost'!T:T,'indusa - High Cost'!$A:$A,'BIFUfE-LPG-propane-or-butane'!$A6,'indusa - High Cost'!$B:$B,$B$28)*10^12</f>
        <v>0</v>
      </c>
      <c r="J6" s="16">
        <f>SUMIFS('indusa - High Cost'!U:U,'indusa - High Cost'!$A:$A,'BIFUfE-LPG-propane-or-butane'!$A6,'indusa - High Cost'!$B:$B,$B$28)*10^12</f>
        <v>0</v>
      </c>
      <c r="K6" s="16">
        <f>SUMIFS('indusa - High Cost'!V:V,'indusa - High Cost'!$A:$A,'BIFUfE-LPG-propane-or-butane'!$A6,'indusa - High Cost'!$B:$B,$B$28)*10^12</f>
        <v>0</v>
      </c>
      <c r="L6" s="16">
        <f>SUMIFS('indusa - High Cost'!W:W,'indusa - High Cost'!$A:$A,'BIFUfE-LPG-propane-or-butane'!$A6,'indusa - High Cost'!$B:$B,$B$28)*10^12</f>
        <v>0</v>
      </c>
      <c r="M6" s="16">
        <f>SUMIFS('indusa - High Cost'!X:X,'indusa - High Cost'!$A:$A,'BIFUfE-LPG-propane-or-butane'!$A6,'indusa - High Cost'!$B:$B,$B$28)*10^12</f>
        <v>0</v>
      </c>
      <c r="N6" s="16">
        <f>SUMIFS('indusa - High Cost'!Y:Y,'indusa - High Cost'!$A:$A,'BIFUfE-LPG-propane-or-butane'!$A6,'indusa - High Cost'!$B:$B,$B$28)*10^12</f>
        <v>0</v>
      </c>
      <c r="O6" s="16">
        <f>SUMIFS('indusa - High Cost'!Z:Z,'indusa - High Cost'!$A:$A,'BIFUfE-LPG-propane-or-butane'!$A6,'indusa - High Cost'!$B:$B,$B$28)*10^12</f>
        <v>0</v>
      </c>
      <c r="P6" s="16">
        <f>SUMIFS('indusa - High Cost'!AA:AA,'indusa - High Cost'!$A:$A,'BIFUfE-LPG-propane-or-butane'!$A6,'indusa - High Cost'!$B:$B,$B$28)*10^12</f>
        <v>0</v>
      </c>
      <c r="Q6" s="16">
        <f>SUMIFS('indusa - High Cost'!AB:AB,'indusa - High Cost'!$A:$A,'BIFUfE-LPG-propane-or-butane'!$A6,'indusa - High Cost'!$B:$B,$B$28)*10^12</f>
        <v>0</v>
      </c>
      <c r="R6" s="16">
        <f>SUMIFS('indusa - High Cost'!AC:AC,'indusa - High Cost'!$A:$A,'BIFUfE-LPG-propane-or-butane'!$A6,'indusa - High Cost'!$B:$B,$B$28)*10^12</f>
        <v>0</v>
      </c>
      <c r="S6" s="16">
        <f>SUMIFS('indusa - High Cost'!AD:AD,'indusa - High Cost'!$A:$A,'BIFUfE-LPG-propane-or-butane'!$A6,'indusa - High Cost'!$B:$B,$B$28)*10^12</f>
        <v>0</v>
      </c>
      <c r="T6" s="16">
        <f>SUMIFS('indusa - High Cost'!AE:AE,'indusa - High Cost'!$A:$A,'BIFUfE-LPG-propane-or-butane'!$A6,'indusa - High Cost'!$B:$B,$B$28)*10^12</f>
        <v>0</v>
      </c>
      <c r="U6" s="16">
        <f>SUMIFS('indusa - High Cost'!AF:AF,'indusa - High Cost'!$A:$A,'BIFUfE-LPG-propane-or-butane'!$A6,'indusa - High Cost'!$B:$B,$B$28)*10^12</f>
        <v>0</v>
      </c>
      <c r="V6" s="16">
        <f>SUMIFS('indusa - High Cost'!AG:AG,'indusa - High Cost'!$A:$A,'BIFUfE-LPG-propane-or-butane'!$A6,'indusa - High Cost'!$B:$B,$B$28)*10^12</f>
        <v>0</v>
      </c>
      <c r="W6" s="16">
        <f>SUMIFS('indusa - High Cost'!AH:AH,'indusa - High Cost'!$A:$A,'BIFUfE-LPG-propane-or-butane'!$A6,'indusa - High Cost'!$B:$B,$B$28)*10^12</f>
        <v>0</v>
      </c>
      <c r="X6" s="16">
        <f>SUMIFS('indusa - High Cost'!AI:AI,'indusa - High Cost'!$A:$A,'BIFUfE-LPG-propane-or-butane'!$A6,'indusa - High Cost'!$B:$B,$B$28)*10^12</f>
        <v>0</v>
      </c>
      <c r="Y6" s="16">
        <f>SUMIFS('indusa - High Cost'!AJ:AJ,'indusa - High Cost'!$A:$A,'BIFUfE-LPG-propane-or-butane'!$A6,'indusa - High Cost'!$B:$B,$B$28)*10^12</f>
        <v>0</v>
      </c>
      <c r="Z6" s="16">
        <f ca="1">SUMIFS('indusa - High Cost'!AK:AK,'indusa - High Cost'!$A:$A,'BIFUfE-LPG-propane-or-butane'!$A6,'indusa - High Cost'!$B:$B,$B$28)*10^12</f>
        <v>0</v>
      </c>
      <c r="AA6" s="16">
        <f ca="1">SUMIFS('indusa - High Cost'!AL:AL,'indusa - High Cost'!$A:$A,'BIFUfE-LPG-propane-or-butane'!$A6,'indusa - High Cost'!$B:$B,$B$28)*10^12</f>
        <v>0</v>
      </c>
      <c r="AB6" s="16">
        <f ca="1">SUMIFS('indusa - High Cost'!AM:AM,'indusa - High Cost'!$A:$A,'BIFUfE-LPG-propane-or-butane'!$A6,'indusa - High Cost'!$B:$B,$B$28)*10^12</f>
        <v>0</v>
      </c>
    </row>
    <row r="7" spans="1:31" x14ac:dyDescent="0.25">
      <c r="A7" t="s">
        <v>96</v>
      </c>
      <c r="B7" s="16">
        <f>SUMIFS('indusa - High Cost'!M:M,'indusa - High Cost'!$A:$A,'BIFUfE-LPG-propane-or-butane'!$A7,'indusa - High Cost'!$B:$B,$B$28)*10^12</f>
        <v>0</v>
      </c>
      <c r="C7" s="16">
        <f>SUMIFS('indusa - High Cost'!N:N,'indusa - High Cost'!$A:$A,'BIFUfE-LPG-propane-or-butane'!$A7,'indusa - High Cost'!$B:$B,$B$28)*10^12</f>
        <v>0</v>
      </c>
      <c r="D7" s="16">
        <f>SUMIFS('indusa - High Cost'!O:O,'indusa - High Cost'!$A:$A,'BIFUfE-LPG-propane-or-butane'!$A7,'indusa - High Cost'!$B:$B,$B$28)*10^12</f>
        <v>0</v>
      </c>
      <c r="E7" s="16">
        <f>SUMIFS('indusa - High Cost'!P:P,'indusa - High Cost'!$A:$A,'BIFUfE-LPG-propane-or-butane'!$A7,'indusa - High Cost'!$B:$B,$B$28)*10^12</f>
        <v>0</v>
      </c>
      <c r="F7" s="16">
        <f>SUMIFS('indusa - High Cost'!Q:Q,'indusa - High Cost'!$A:$A,'BIFUfE-LPG-propane-or-butane'!$A7,'indusa - High Cost'!$B:$B,$B$28)*10^12</f>
        <v>0</v>
      </c>
      <c r="G7" s="16">
        <f>SUMIFS('indusa - High Cost'!R:R,'indusa - High Cost'!$A:$A,'BIFUfE-LPG-propane-or-butane'!$A7,'indusa - High Cost'!$B:$B,$B$28)*10^12</f>
        <v>0</v>
      </c>
      <c r="H7" s="16">
        <f>SUMIFS('indusa - High Cost'!S:S,'indusa - High Cost'!$A:$A,'BIFUfE-LPG-propane-or-butane'!$A7,'indusa - High Cost'!$B:$B,$B$28)*10^12</f>
        <v>0</v>
      </c>
      <c r="I7" s="16">
        <f>SUMIFS('indusa - High Cost'!T:T,'indusa - High Cost'!$A:$A,'BIFUfE-LPG-propane-or-butane'!$A7,'indusa - High Cost'!$B:$B,$B$28)*10^12</f>
        <v>0</v>
      </c>
      <c r="J7" s="16">
        <f>SUMIFS('indusa - High Cost'!U:U,'indusa - High Cost'!$A:$A,'BIFUfE-LPG-propane-or-butane'!$A7,'indusa - High Cost'!$B:$B,$B$28)*10^12</f>
        <v>0</v>
      </c>
      <c r="K7" s="16">
        <f>SUMIFS('indusa - High Cost'!V:V,'indusa - High Cost'!$A:$A,'BIFUfE-LPG-propane-or-butane'!$A7,'indusa - High Cost'!$B:$B,$B$28)*10^12</f>
        <v>0</v>
      </c>
      <c r="L7" s="16">
        <f>SUMIFS('indusa - High Cost'!W:W,'indusa - High Cost'!$A:$A,'BIFUfE-LPG-propane-or-butane'!$A7,'indusa - High Cost'!$B:$B,$B$28)*10^12</f>
        <v>0</v>
      </c>
      <c r="M7" s="16">
        <f>SUMIFS('indusa - High Cost'!X:X,'indusa - High Cost'!$A:$A,'BIFUfE-LPG-propane-or-butane'!$A7,'indusa - High Cost'!$B:$B,$B$28)*10^12</f>
        <v>0</v>
      </c>
      <c r="N7" s="16">
        <f>SUMIFS('indusa - High Cost'!Y:Y,'indusa - High Cost'!$A:$A,'BIFUfE-LPG-propane-or-butane'!$A7,'indusa - High Cost'!$B:$B,$B$28)*10^12</f>
        <v>0</v>
      </c>
      <c r="O7" s="16">
        <f>SUMIFS('indusa - High Cost'!Z:Z,'indusa - High Cost'!$A:$A,'BIFUfE-LPG-propane-or-butane'!$A7,'indusa - High Cost'!$B:$B,$B$28)*10^12</f>
        <v>0</v>
      </c>
      <c r="P7" s="16">
        <f>SUMIFS('indusa - High Cost'!AA:AA,'indusa - High Cost'!$A:$A,'BIFUfE-LPG-propane-or-butane'!$A7,'indusa - High Cost'!$B:$B,$B$28)*10^12</f>
        <v>0</v>
      </c>
      <c r="Q7" s="16">
        <f>SUMIFS('indusa - High Cost'!AB:AB,'indusa - High Cost'!$A:$A,'BIFUfE-LPG-propane-or-butane'!$A7,'indusa - High Cost'!$B:$B,$B$28)*10^12</f>
        <v>0</v>
      </c>
      <c r="R7" s="16">
        <f>SUMIFS('indusa - High Cost'!AC:AC,'indusa - High Cost'!$A:$A,'BIFUfE-LPG-propane-or-butane'!$A7,'indusa - High Cost'!$B:$B,$B$28)*10^12</f>
        <v>0</v>
      </c>
      <c r="S7" s="16">
        <f>SUMIFS('indusa - High Cost'!AD:AD,'indusa - High Cost'!$A:$A,'BIFUfE-LPG-propane-or-butane'!$A7,'indusa - High Cost'!$B:$B,$B$28)*10^12</f>
        <v>0</v>
      </c>
      <c r="T7" s="16">
        <f>SUMIFS('indusa - High Cost'!AE:AE,'indusa - High Cost'!$A:$A,'BIFUfE-LPG-propane-or-butane'!$A7,'indusa - High Cost'!$B:$B,$B$28)*10^12</f>
        <v>0</v>
      </c>
      <c r="U7" s="16">
        <f>SUMIFS('indusa - High Cost'!AF:AF,'indusa - High Cost'!$A:$A,'BIFUfE-LPG-propane-or-butane'!$A7,'indusa - High Cost'!$B:$B,$B$28)*10^12</f>
        <v>0</v>
      </c>
      <c r="V7" s="16">
        <f>SUMIFS('indusa - High Cost'!AG:AG,'indusa - High Cost'!$A:$A,'BIFUfE-LPG-propane-or-butane'!$A7,'indusa - High Cost'!$B:$B,$B$28)*10^12</f>
        <v>0</v>
      </c>
      <c r="W7" s="16">
        <f>SUMIFS('indusa - High Cost'!AH:AH,'indusa - High Cost'!$A:$A,'BIFUfE-LPG-propane-or-butane'!$A7,'indusa - High Cost'!$B:$B,$B$28)*10^12</f>
        <v>0</v>
      </c>
      <c r="X7" s="16">
        <f>SUMIFS('indusa - High Cost'!AI:AI,'indusa - High Cost'!$A:$A,'BIFUfE-LPG-propane-or-butane'!$A7,'indusa - High Cost'!$B:$B,$B$28)*10^12</f>
        <v>0</v>
      </c>
      <c r="Y7" s="16">
        <f>SUMIFS('indusa - High Cost'!AJ:AJ,'indusa - High Cost'!$A:$A,'BIFUfE-LPG-propane-or-butane'!$A7,'indusa - High Cost'!$B:$B,$B$28)*10^12</f>
        <v>0</v>
      </c>
      <c r="Z7" s="16">
        <f ca="1">SUMIFS('indusa - High Cost'!AK:AK,'indusa - High Cost'!$A:$A,'BIFUfE-LPG-propane-or-butane'!$A7,'indusa - High Cost'!$B:$B,$B$28)*10^12</f>
        <v>0</v>
      </c>
      <c r="AA7" s="16">
        <f ca="1">SUMIFS('indusa - High Cost'!AL:AL,'indusa - High Cost'!$A:$A,'BIFUfE-LPG-propane-or-butane'!$A7,'indusa - High Cost'!$B:$B,$B$28)*10^12</f>
        <v>0</v>
      </c>
      <c r="AB7" s="16">
        <f ca="1">SUMIFS('indusa - High Cost'!AM:AM,'indusa - High Cost'!$A:$A,'BIFUfE-LPG-propane-or-butane'!$A7,'indusa - High Cost'!$B:$B,$B$28)*10^12</f>
        <v>0</v>
      </c>
    </row>
    <row r="8" spans="1:31" x14ac:dyDescent="0.25">
      <c r="A8" t="s">
        <v>97</v>
      </c>
      <c r="B8" s="16">
        <f>SUMIFS('indusa - High Cost'!M:M,'indusa - High Cost'!$A:$A,'BIFUfE-LPG-propane-or-butane'!$A8,'indusa - High Cost'!$B:$B,$B$28)*10^12</f>
        <v>0</v>
      </c>
      <c r="C8" s="16">
        <f>SUMIFS('indusa - High Cost'!N:N,'indusa - High Cost'!$A:$A,'BIFUfE-LPG-propane-or-butane'!$A8,'indusa - High Cost'!$B:$B,$B$28)*10^12</f>
        <v>0</v>
      </c>
      <c r="D8" s="16">
        <f>SUMIFS('indusa - High Cost'!O:O,'indusa - High Cost'!$A:$A,'BIFUfE-LPG-propane-or-butane'!$A8,'indusa - High Cost'!$B:$B,$B$28)*10^12</f>
        <v>0</v>
      </c>
      <c r="E8" s="16">
        <f>SUMIFS('indusa - High Cost'!P:P,'indusa - High Cost'!$A:$A,'BIFUfE-LPG-propane-or-butane'!$A8,'indusa - High Cost'!$B:$B,$B$28)*10^12</f>
        <v>0</v>
      </c>
      <c r="F8" s="16">
        <f>SUMIFS('indusa - High Cost'!Q:Q,'indusa - High Cost'!$A:$A,'BIFUfE-LPG-propane-or-butane'!$A8,'indusa - High Cost'!$B:$B,$B$28)*10^12</f>
        <v>0</v>
      </c>
      <c r="G8" s="16">
        <f>SUMIFS('indusa - High Cost'!R:R,'indusa - High Cost'!$A:$A,'BIFUfE-LPG-propane-or-butane'!$A8,'indusa - High Cost'!$B:$B,$B$28)*10^12</f>
        <v>0</v>
      </c>
      <c r="H8" s="16">
        <f>SUMIFS('indusa - High Cost'!S:S,'indusa - High Cost'!$A:$A,'BIFUfE-LPG-propane-or-butane'!$A8,'indusa - High Cost'!$B:$B,$B$28)*10^12</f>
        <v>0</v>
      </c>
      <c r="I8" s="16">
        <f>SUMIFS('indusa - High Cost'!T:T,'indusa - High Cost'!$A:$A,'BIFUfE-LPG-propane-or-butane'!$A8,'indusa - High Cost'!$B:$B,$B$28)*10^12</f>
        <v>0</v>
      </c>
      <c r="J8" s="16">
        <f>SUMIFS('indusa - High Cost'!U:U,'indusa - High Cost'!$A:$A,'BIFUfE-LPG-propane-or-butane'!$A8,'indusa - High Cost'!$B:$B,$B$28)*10^12</f>
        <v>0</v>
      </c>
      <c r="K8" s="16">
        <f>SUMIFS('indusa - High Cost'!V:V,'indusa - High Cost'!$A:$A,'BIFUfE-LPG-propane-or-butane'!$A8,'indusa - High Cost'!$B:$B,$B$28)*10^12</f>
        <v>0</v>
      </c>
      <c r="L8" s="16">
        <f>SUMIFS('indusa - High Cost'!W:W,'indusa - High Cost'!$A:$A,'BIFUfE-LPG-propane-or-butane'!$A8,'indusa - High Cost'!$B:$B,$B$28)*10^12</f>
        <v>0</v>
      </c>
      <c r="M8" s="16">
        <f>SUMIFS('indusa - High Cost'!X:X,'indusa - High Cost'!$A:$A,'BIFUfE-LPG-propane-or-butane'!$A8,'indusa - High Cost'!$B:$B,$B$28)*10^12</f>
        <v>0</v>
      </c>
      <c r="N8" s="16">
        <f>SUMIFS('indusa - High Cost'!Y:Y,'indusa - High Cost'!$A:$A,'BIFUfE-LPG-propane-or-butane'!$A8,'indusa - High Cost'!$B:$B,$B$28)*10^12</f>
        <v>0</v>
      </c>
      <c r="O8" s="16">
        <f>SUMIFS('indusa - High Cost'!Z:Z,'indusa - High Cost'!$A:$A,'BIFUfE-LPG-propane-or-butane'!$A8,'indusa - High Cost'!$B:$B,$B$28)*10^12</f>
        <v>0</v>
      </c>
      <c r="P8" s="16">
        <f>SUMIFS('indusa - High Cost'!AA:AA,'indusa - High Cost'!$A:$A,'BIFUfE-LPG-propane-or-butane'!$A8,'indusa - High Cost'!$B:$B,$B$28)*10^12</f>
        <v>0</v>
      </c>
      <c r="Q8" s="16">
        <f>SUMIFS('indusa - High Cost'!AB:AB,'indusa - High Cost'!$A:$A,'BIFUfE-LPG-propane-or-butane'!$A8,'indusa - High Cost'!$B:$B,$B$28)*10^12</f>
        <v>0</v>
      </c>
      <c r="R8" s="16">
        <f>SUMIFS('indusa - High Cost'!AC:AC,'indusa - High Cost'!$A:$A,'BIFUfE-LPG-propane-or-butane'!$A8,'indusa - High Cost'!$B:$B,$B$28)*10^12</f>
        <v>0</v>
      </c>
      <c r="S8" s="16">
        <f>SUMIFS('indusa - High Cost'!AD:AD,'indusa - High Cost'!$A:$A,'BIFUfE-LPG-propane-or-butane'!$A8,'indusa - High Cost'!$B:$B,$B$28)*10^12</f>
        <v>0</v>
      </c>
      <c r="T8" s="16">
        <f>SUMIFS('indusa - High Cost'!AE:AE,'indusa - High Cost'!$A:$A,'BIFUfE-LPG-propane-or-butane'!$A8,'indusa - High Cost'!$B:$B,$B$28)*10^12</f>
        <v>0</v>
      </c>
      <c r="U8" s="16">
        <f>SUMIFS('indusa - High Cost'!AF:AF,'indusa - High Cost'!$A:$A,'BIFUfE-LPG-propane-or-butane'!$A8,'indusa - High Cost'!$B:$B,$B$28)*10^12</f>
        <v>0</v>
      </c>
      <c r="V8" s="16">
        <f>SUMIFS('indusa - High Cost'!AG:AG,'indusa - High Cost'!$A:$A,'BIFUfE-LPG-propane-or-butane'!$A8,'indusa - High Cost'!$B:$B,$B$28)*10^12</f>
        <v>0</v>
      </c>
      <c r="W8" s="16">
        <f>SUMIFS('indusa - High Cost'!AH:AH,'indusa - High Cost'!$A:$A,'BIFUfE-LPG-propane-or-butane'!$A8,'indusa - High Cost'!$B:$B,$B$28)*10^12</f>
        <v>0</v>
      </c>
      <c r="X8" s="16">
        <f>SUMIFS('indusa - High Cost'!AI:AI,'indusa - High Cost'!$A:$A,'BIFUfE-LPG-propane-or-butane'!$A8,'indusa - High Cost'!$B:$B,$B$28)*10^12</f>
        <v>0</v>
      </c>
      <c r="Y8" s="16">
        <f>SUMIFS('indusa - High Cost'!AJ:AJ,'indusa - High Cost'!$A:$A,'BIFUfE-LPG-propane-or-butane'!$A8,'indusa - High Cost'!$B:$B,$B$28)*10^12</f>
        <v>0</v>
      </c>
      <c r="Z8" s="16">
        <f ca="1">SUMIFS('indusa - High Cost'!AK:AK,'indusa - High Cost'!$A:$A,'BIFUfE-LPG-propane-or-butane'!$A8,'indusa - High Cost'!$B:$B,$B$28)*10^12</f>
        <v>0</v>
      </c>
      <c r="AA8" s="16">
        <f ca="1">SUMIFS('indusa - High Cost'!AL:AL,'indusa - High Cost'!$A:$A,'BIFUfE-LPG-propane-or-butane'!$A8,'indusa - High Cost'!$B:$B,$B$28)*10^12</f>
        <v>0</v>
      </c>
      <c r="AB8" s="16">
        <f ca="1">SUMIFS('indusa - High Cost'!AM:AM,'indusa - High Cost'!$A:$A,'BIFUfE-LPG-propane-or-butane'!$A8,'indusa - High Cost'!$B:$B,$B$28)*10^12</f>
        <v>0</v>
      </c>
    </row>
    <row r="9" spans="1:31" x14ac:dyDescent="0.25">
      <c r="A9" t="s">
        <v>98</v>
      </c>
      <c r="B9" s="16">
        <f>SUMIFS('indusa - High Cost'!M:M,'indusa - High Cost'!$A:$A,'BIFUfE-LPG-propane-or-butane'!$A9,'indusa - High Cost'!$B:$B,$B$28)*10^12</f>
        <v>0</v>
      </c>
      <c r="C9" s="16">
        <f>SUMIFS('indusa - High Cost'!N:N,'indusa - High Cost'!$A:$A,'BIFUfE-LPG-propane-or-butane'!$A9,'indusa - High Cost'!$B:$B,$B$28)*10^12</f>
        <v>0</v>
      </c>
      <c r="D9" s="16">
        <f>SUMIFS('indusa - High Cost'!O:O,'indusa - High Cost'!$A:$A,'BIFUfE-LPG-propane-or-butane'!$A9,'indusa - High Cost'!$B:$B,$B$28)*10^12</f>
        <v>0</v>
      </c>
      <c r="E9" s="16">
        <f>SUMIFS('indusa - High Cost'!P:P,'indusa - High Cost'!$A:$A,'BIFUfE-LPG-propane-or-butane'!$A9,'indusa - High Cost'!$B:$B,$B$28)*10^12</f>
        <v>0</v>
      </c>
      <c r="F9" s="16">
        <f>SUMIFS('indusa - High Cost'!Q:Q,'indusa - High Cost'!$A:$A,'BIFUfE-LPG-propane-or-butane'!$A9,'indusa - High Cost'!$B:$B,$B$28)*10^12</f>
        <v>0</v>
      </c>
      <c r="G9" s="16">
        <f>SUMIFS('indusa - High Cost'!R:R,'indusa - High Cost'!$A:$A,'BIFUfE-LPG-propane-or-butane'!$A9,'indusa - High Cost'!$B:$B,$B$28)*10^12</f>
        <v>0</v>
      </c>
      <c r="H9" s="16">
        <f>SUMIFS('indusa - High Cost'!S:S,'indusa - High Cost'!$A:$A,'BIFUfE-LPG-propane-or-butane'!$A9,'indusa - High Cost'!$B:$B,$B$28)*10^12</f>
        <v>0</v>
      </c>
      <c r="I9" s="16">
        <f>SUMIFS('indusa - High Cost'!T:T,'indusa - High Cost'!$A:$A,'BIFUfE-LPG-propane-or-butane'!$A9,'indusa - High Cost'!$B:$B,$B$28)*10^12</f>
        <v>0</v>
      </c>
      <c r="J9" s="16">
        <f>SUMIFS('indusa - High Cost'!U:U,'indusa - High Cost'!$A:$A,'BIFUfE-LPG-propane-or-butane'!$A9,'indusa - High Cost'!$B:$B,$B$28)*10^12</f>
        <v>0</v>
      </c>
      <c r="K9" s="16">
        <f>SUMIFS('indusa - High Cost'!V:V,'indusa - High Cost'!$A:$A,'BIFUfE-LPG-propane-or-butane'!$A9,'indusa - High Cost'!$B:$B,$B$28)*10^12</f>
        <v>0</v>
      </c>
      <c r="L9" s="16">
        <f>SUMIFS('indusa - High Cost'!W:W,'indusa - High Cost'!$A:$A,'BIFUfE-LPG-propane-or-butane'!$A9,'indusa - High Cost'!$B:$B,$B$28)*10^12</f>
        <v>0</v>
      </c>
      <c r="M9" s="16">
        <f>SUMIFS('indusa - High Cost'!X:X,'indusa - High Cost'!$A:$A,'BIFUfE-LPG-propane-or-butane'!$A9,'indusa - High Cost'!$B:$B,$B$28)*10^12</f>
        <v>0</v>
      </c>
      <c r="N9" s="16">
        <f>SUMIFS('indusa - High Cost'!Y:Y,'indusa - High Cost'!$A:$A,'BIFUfE-LPG-propane-or-butane'!$A9,'indusa - High Cost'!$B:$B,$B$28)*10^12</f>
        <v>0</v>
      </c>
      <c r="O9" s="16">
        <f>SUMIFS('indusa - High Cost'!Z:Z,'indusa - High Cost'!$A:$A,'BIFUfE-LPG-propane-or-butane'!$A9,'indusa - High Cost'!$B:$B,$B$28)*10^12</f>
        <v>0</v>
      </c>
      <c r="P9" s="16">
        <f>SUMIFS('indusa - High Cost'!AA:AA,'indusa - High Cost'!$A:$A,'BIFUfE-LPG-propane-or-butane'!$A9,'indusa - High Cost'!$B:$B,$B$28)*10^12</f>
        <v>0</v>
      </c>
      <c r="Q9" s="16">
        <f>SUMIFS('indusa - High Cost'!AB:AB,'indusa - High Cost'!$A:$A,'BIFUfE-LPG-propane-or-butane'!$A9,'indusa - High Cost'!$B:$B,$B$28)*10^12</f>
        <v>0</v>
      </c>
      <c r="R9" s="16">
        <f>SUMIFS('indusa - High Cost'!AC:AC,'indusa - High Cost'!$A:$A,'BIFUfE-LPG-propane-or-butane'!$A9,'indusa - High Cost'!$B:$B,$B$28)*10^12</f>
        <v>0</v>
      </c>
      <c r="S9" s="16">
        <f>SUMIFS('indusa - High Cost'!AD:AD,'indusa - High Cost'!$A:$A,'BIFUfE-LPG-propane-or-butane'!$A9,'indusa - High Cost'!$B:$B,$B$28)*10^12</f>
        <v>0</v>
      </c>
      <c r="T9" s="16">
        <f>SUMIFS('indusa - High Cost'!AE:AE,'indusa - High Cost'!$A:$A,'BIFUfE-LPG-propane-or-butane'!$A9,'indusa - High Cost'!$B:$B,$B$28)*10^12</f>
        <v>0</v>
      </c>
      <c r="U9" s="16">
        <f>SUMIFS('indusa - High Cost'!AF:AF,'indusa - High Cost'!$A:$A,'BIFUfE-LPG-propane-or-butane'!$A9,'indusa - High Cost'!$B:$B,$B$28)*10^12</f>
        <v>0</v>
      </c>
      <c r="V9" s="16">
        <f>SUMIFS('indusa - High Cost'!AG:AG,'indusa - High Cost'!$A:$A,'BIFUfE-LPG-propane-or-butane'!$A9,'indusa - High Cost'!$B:$B,$B$28)*10^12</f>
        <v>0</v>
      </c>
      <c r="W9" s="16">
        <f>SUMIFS('indusa - High Cost'!AH:AH,'indusa - High Cost'!$A:$A,'BIFUfE-LPG-propane-or-butane'!$A9,'indusa - High Cost'!$B:$B,$B$28)*10^12</f>
        <v>0</v>
      </c>
      <c r="X9" s="16">
        <f>SUMIFS('indusa - High Cost'!AI:AI,'indusa - High Cost'!$A:$A,'BIFUfE-LPG-propane-or-butane'!$A9,'indusa - High Cost'!$B:$B,$B$28)*10^12</f>
        <v>0</v>
      </c>
      <c r="Y9" s="16">
        <f>SUMIFS('indusa - High Cost'!AJ:AJ,'indusa - High Cost'!$A:$A,'BIFUfE-LPG-propane-or-butane'!$A9,'indusa - High Cost'!$B:$B,$B$28)*10^12</f>
        <v>0</v>
      </c>
      <c r="Z9" s="16">
        <f ca="1">SUMIFS('indusa - High Cost'!AK:AK,'indusa - High Cost'!$A:$A,'BIFUfE-LPG-propane-or-butane'!$A9,'indusa - High Cost'!$B:$B,$B$28)*10^12</f>
        <v>0</v>
      </c>
      <c r="AA9" s="16">
        <f ca="1">SUMIFS('indusa - High Cost'!AL:AL,'indusa - High Cost'!$A:$A,'BIFUfE-LPG-propane-or-butane'!$A9,'indusa - High Cost'!$B:$B,$B$28)*10^12</f>
        <v>0</v>
      </c>
      <c r="AB9" s="16">
        <f ca="1">SUMIFS('indusa - High Cost'!AM:AM,'indusa - High Cost'!$A:$A,'BIFUfE-LPG-propane-or-butane'!$A9,'indusa - High Cost'!$B:$B,$B$28)*10^12</f>
        <v>0</v>
      </c>
      <c r="AC9" s="16"/>
    </row>
    <row r="10" spans="1:31" x14ac:dyDescent="0.25">
      <c r="A10" t="s">
        <v>99</v>
      </c>
      <c r="B10" s="16">
        <f>SUMIFS('indusa - High Cost'!M:M,'indusa - High Cost'!$A:$A,'BIFUfE-LPG-propane-or-butane'!$A10,'indusa - High Cost'!$B:$B,$B$28)*10^12</f>
        <v>0</v>
      </c>
      <c r="C10" s="16">
        <f>SUMIFS('indusa - High Cost'!N:N,'indusa - High Cost'!$A:$A,'BIFUfE-LPG-propane-or-butane'!$A10,'indusa - High Cost'!$B:$B,$B$28)*10^12</f>
        <v>0</v>
      </c>
      <c r="D10" s="16">
        <f>SUMIFS('indusa - High Cost'!O:O,'indusa - High Cost'!$A:$A,'BIFUfE-LPG-propane-or-butane'!$A10,'indusa - High Cost'!$B:$B,$B$28)*10^12</f>
        <v>0</v>
      </c>
      <c r="E10" s="16">
        <f>SUMIFS('indusa - High Cost'!P:P,'indusa - High Cost'!$A:$A,'BIFUfE-LPG-propane-or-butane'!$A10,'indusa - High Cost'!$B:$B,$B$28)*10^12</f>
        <v>0</v>
      </c>
      <c r="F10" s="16">
        <f>SUMIFS('indusa - High Cost'!Q:Q,'indusa - High Cost'!$A:$A,'BIFUfE-LPG-propane-or-butane'!$A10,'indusa - High Cost'!$B:$B,$B$28)*10^12</f>
        <v>0</v>
      </c>
      <c r="G10" s="16">
        <f>SUMIFS('indusa - High Cost'!R:R,'indusa - High Cost'!$A:$A,'BIFUfE-LPG-propane-or-butane'!$A10,'indusa - High Cost'!$B:$B,$B$28)*10^12</f>
        <v>0</v>
      </c>
      <c r="H10" s="16">
        <f>SUMIFS('indusa - High Cost'!S:S,'indusa - High Cost'!$A:$A,'BIFUfE-LPG-propane-or-butane'!$A10,'indusa - High Cost'!$B:$B,$B$28)*10^12</f>
        <v>0</v>
      </c>
      <c r="I10" s="16">
        <f>SUMIFS('indusa - High Cost'!T:T,'indusa - High Cost'!$A:$A,'BIFUfE-LPG-propane-or-butane'!$A10,'indusa - High Cost'!$B:$B,$B$28)*10^12</f>
        <v>0</v>
      </c>
      <c r="J10" s="16">
        <f>SUMIFS('indusa - High Cost'!U:U,'indusa - High Cost'!$A:$A,'BIFUfE-LPG-propane-or-butane'!$A10,'indusa - High Cost'!$B:$B,$B$28)*10^12</f>
        <v>0</v>
      </c>
      <c r="K10" s="16">
        <f>SUMIFS('indusa - High Cost'!V:V,'indusa - High Cost'!$A:$A,'BIFUfE-LPG-propane-or-butane'!$A10,'indusa - High Cost'!$B:$B,$B$28)*10^12</f>
        <v>0</v>
      </c>
      <c r="L10" s="16">
        <f>SUMIFS('indusa - High Cost'!W:W,'indusa - High Cost'!$A:$A,'BIFUfE-LPG-propane-or-butane'!$A10,'indusa - High Cost'!$B:$B,$B$28)*10^12</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Cost'!Z:Z,'indusa - High Cost'!$A:$A,'BIFUfE-LPG-propane-or-butane'!$A10,'indusa - High Cost'!$B:$B,$B$28)*10^12</f>
        <v>0</v>
      </c>
      <c r="P10" s="16">
        <f>SUMIFS('indusa - High Cost'!AA:AA,'indusa - High Cost'!$A:$A,'BIFUfE-LPG-propane-or-butane'!$A10,'indusa - High Cost'!$B:$B,$B$28)*10^12</f>
        <v>0</v>
      </c>
      <c r="Q10" s="16">
        <f>SUMIFS('indusa - High Cost'!AB:AB,'indusa - High Cost'!$A:$A,'BIFUfE-LPG-propane-or-butane'!$A10,'indusa - High Cost'!$B:$B,$B$28)*10^12</f>
        <v>0</v>
      </c>
      <c r="R10" s="16">
        <f>SUMIFS('indusa - High Cost'!AC:AC,'indusa - High Cost'!$A:$A,'BIFUfE-LPG-propane-or-butane'!$A10,'indusa - High Cost'!$B:$B,$B$28)*10^12</f>
        <v>0</v>
      </c>
      <c r="S10" s="16">
        <f>SUMIFS('indusa - High Cost'!AD:AD,'indusa - High Cost'!$A:$A,'BIFUfE-LPG-propane-or-butane'!$A10,'indusa - High Cost'!$B:$B,$B$28)*10^12</f>
        <v>0</v>
      </c>
      <c r="T10" s="16">
        <f>SUMIFS('indusa - High Cost'!AE:AE,'indusa - High Cost'!$A:$A,'BIFUfE-LPG-propane-or-butane'!$A10,'indusa - High Cost'!$B:$B,$B$28)*10^12</f>
        <v>0</v>
      </c>
      <c r="U10" s="16">
        <f>SUMIFS('indusa - High Cost'!AF:AF,'indusa - High Cost'!$A:$A,'BIFUfE-LPG-propane-or-butane'!$A10,'indusa - High Cost'!$B:$B,$B$28)*10^12</f>
        <v>0</v>
      </c>
      <c r="V10" s="16">
        <f>SUMIFS('indusa - High Cost'!AG:AG,'indusa - High Cost'!$A:$A,'BIFUfE-LPG-propane-or-butane'!$A10,'indusa - High Cost'!$B:$B,$B$28)*10^12</f>
        <v>0</v>
      </c>
      <c r="W10" s="16">
        <f>SUMIFS('indusa - High Cost'!AH:AH,'indusa - High Cost'!$A:$A,'BIFUfE-LPG-propane-or-butane'!$A10,'indusa - High Cost'!$B:$B,$B$28)*10^12</f>
        <v>0</v>
      </c>
      <c r="X10" s="16">
        <f>SUMIFS('indusa - High Cost'!AI:AI,'indusa - High Cost'!$A:$A,'BIFUfE-LPG-propane-or-butane'!$A10,'indusa - High Cost'!$B:$B,$B$28)*10^12</f>
        <v>0</v>
      </c>
      <c r="Y10" s="16">
        <f>SUMIFS('indusa - High Cost'!AJ:AJ,'indusa - High Cost'!$A:$A,'BIFUfE-LPG-propane-or-butane'!$A10,'indusa - High Cost'!$B:$B,$B$28)*10^12</f>
        <v>0</v>
      </c>
      <c r="Z10" s="16">
        <f ca="1">SUMIFS('indusa - High Cost'!AK:AK,'indusa - High Cost'!$A:$A,'BIFUfE-LPG-propane-or-butane'!$A10,'indusa - High Cost'!$B:$B,$B$28)*10^12</f>
        <v>0</v>
      </c>
      <c r="AA10" s="16">
        <f ca="1">SUMIFS('indusa - High Cost'!AL:AL,'indusa - High Cost'!$A:$A,'BIFUfE-LPG-propane-or-butane'!$A10,'indusa - High Cost'!$B:$B,$B$28)*10^12</f>
        <v>0</v>
      </c>
      <c r="AB10" s="16">
        <f ca="1">SUMIFS('indusa - High Cost'!AM:AM,'indusa - High Cost'!$A:$A,'BIFUfE-LPG-propane-or-butane'!$A10,'indusa - High Cost'!$B:$B,$B$28)*10^12</f>
        <v>0</v>
      </c>
    </row>
    <row r="11" spans="1:31" x14ac:dyDescent="0.25">
      <c r="A11" t="s">
        <v>100</v>
      </c>
      <c r="B11" s="16">
        <f>SUMIFS('indusa - High Cost'!M:M,'indusa - High Cost'!$A:$A,'BIFUfE-LPG-propane-or-butane'!$A11,'indusa - High Cost'!$B:$B,$B$28)*10^12</f>
        <v>0</v>
      </c>
      <c r="C11" s="16">
        <f>SUMIFS('indusa - High Cost'!N:N,'indusa - High Cost'!$A:$A,'BIFUfE-LPG-propane-or-butane'!$A11,'indusa - High Cost'!$B:$B,$B$28)*10^12</f>
        <v>0</v>
      </c>
      <c r="D11" s="16">
        <f>SUMIFS('indusa - High Cost'!O:O,'indusa - High Cost'!$A:$A,'BIFUfE-LPG-propane-or-butane'!$A11,'indusa - High Cost'!$B:$B,$B$28)*10^12</f>
        <v>0</v>
      </c>
      <c r="E11" s="16">
        <f>SUMIFS('indusa - High Cost'!P:P,'indusa - High Cost'!$A:$A,'BIFUfE-LPG-propane-or-butane'!$A11,'indusa - High Cost'!$B:$B,$B$28)*10^12</f>
        <v>0</v>
      </c>
      <c r="F11" s="16">
        <f>SUMIFS('indusa - High Cost'!Q:Q,'indusa - High Cost'!$A:$A,'BIFUfE-LPG-propane-or-butane'!$A11,'indusa - High Cost'!$B:$B,$B$28)*10^12</f>
        <v>0</v>
      </c>
      <c r="G11" s="16">
        <f>SUMIFS('indusa - High Cost'!R:R,'indusa - High Cost'!$A:$A,'BIFUfE-LPG-propane-or-butane'!$A11,'indusa - High Cost'!$B:$B,$B$28)*10^12</f>
        <v>0</v>
      </c>
      <c r="H11" s="16">
        <f>SUMIFS('indusa - High Cost'!S:S,'indusa - High Cost'!$A:$A,'BIFUfE-LPG-propane-or-butane'!$A11,'indusa - High Cost'!$B:$B,$B$28)*10^12</f>
        <v>0</v>
      </c>
      <c r="I11" s="16">
        <f>SUMIFS('indusa - High Cost'!T:T,'indusa - High Cost'!$A:$A,'BIFUfE-LPG-propane-or-butane'!$A11,'indusa - High Cost'!$B:$B,$B$28)*10^12</f>
        <v>0</v>
      </c>
      <c r="J11" s="16">
        <f>SUMIFS('indusa - High Cost'!U:U,'indusa - High Cost'!$A:$A,'BIFUfE-LPG-propane-or-butane'!$A11,'indusa - High Cost'!$B:$B,$B$28)*10^12</f>
        <v>0</v>
      </c>
      <c r="K11" s="16">
        <f>SUMIFS('indusa - High Cost'!V:V,'indusa - High Cost'!$A:$A,'BIFUfE-LPG-propane-or-butane'!$A11,'indusa - High Cost'!$B:$B,$B$28)*10^12</f>
        <v>0</v>
      </c>
      <c r="L11" s="16">
        <f>SUMIFS('indusa - High Cost'!W:W,'indusa - High Cost'!$A:$A,'BIFUfE-LPG-propane-or-butane'!$A11,'indusa - High Cost'!$B:$B,$B$28)*10^12</f>
        <v>0</v>
      </c>
      <c r="M11" s="16">
        <f>SUMIFS('indusa - High Cost'!X:X,'indusa - High Cost'!$A:$A,'BIFUfE-LPG-propane-or-butane'!$A11,'indusa - High Cost'!$B:$B,$B$28)*10^12</f>
        <v>0</v>
      </c>
      <c r="N11" s="16">
        <f>SUMIFS('indusa - High Cost'!Y:Y,'indusa - High Cost'!$A:$A,'BIFUfE-LPG-propane-or-butane'!$A11,'indusa - High Cost'!$B:$B,$B$28)*10^12</f>
        <v>0</v>
      </c>
      <c r="O11" s="16">
        <f>SUMIFS('indusa - High Cost'!Z:Z,'indusa - High Cost'!$A:$A,'BIFUfE-LPG-propane-or-butane'!$A11,'indusa - High Cost'!$B:$B,$B$28)*10^12</f>
        <v>0</v>
      </c>
      <c r="P11" s="16">
        <f>SUMIFS('indusa - High Cost'!AA:AA,'indusa - High Cost'!$A:$A,'BIFUfE-LPG-propane-or-butane'!$A11,'indusa - High Cost'!$B:$B,$B$28)*10^12</f>
        <v>0</v>
      </c>
      <c r="Q11" s="16">
        <f>SUMIFS('indusa - High Cost'!AB:AB,'indusa - High Cost'!$A:$A,'BIFUfE-LPG-propane-or-butane'!$A11,'indusa - High Cost'!$B:$B,$B$28)*10^12</f>
        <v>0</v>
      </c>
      <c r="R11" s="16">
        <f>SUMIFS('indusa - High Cost'!AC:AC,'indusa - High Cost'!$A:$A,'BIFUfE-LPG-propane-or-butane'!$A11,'indusa - High Cost'!$B:$B,$B$28)*10^12</f>
        <v>0</v>
      </c>
      <c r="S11" s="16">
        <f>SUMIFS('indusa - High Cost'!AD:AD,'indusa - High Cost'!$A:$A,'BIFUfE-LPG-propane-or-butane'!$A11,'indusa - High Cost'!$B:$B,$B$28)*10^12</f>
        <v>0</v>
      </c>
      <c r="T11" s="16">
        <f>SUMIFS('indusa - High Cost'!AE:AE,'indusa - High Cost'!$A:$A,'BIFUfE-LPG-propane-or-butane'!$A11,'indusa - High Cost'!$B:$B,$B$28)*10^12</f>
        <v>0</v>
      </c>
      <c r="U11" s="16">
        <f>SUMIFS('indusa - High Cost'!AF:AF,'indusa - High Cost'!$A:$A,'BIFUfE-LPG-propane-or-butane'!$A11,'indusa - High Cost'!$B:$B,$B$28)*10^12</f>
        <v>0</v>
      </c>
      <c r="V11" s="16">
        <f>SUMIFS('indusa - High Cost'!AG:AG,'indusa - High Cost'!$A:$A,'BIFUfE-LPG-propane-or-butane'!$A11,'indusa - High Cost'!$B:$B,$B$28)*10^12</f>
        <v>0</v>
      </c>
      <c r="W11" s="16">
        <f>SUMIFS('indusa - High Cost'!AH:AH,'indusa - High Cost'!$A:$A,'BIFUfE-LPG-propane-or-butane'!$A11,'indusa - High Cost'!$B:$B,$B$28)*10^12</f>
        <v>0</v>
      </c>
      <c r="X11" s="16">
        <f>SUMIFS('indusa - High Cost'!AI:AI,'indusa - High Cost'!$A:$A,'BIFUfE-LPG-propane-or-butane'!$A11,'indusa - High Cost'!$B:$B,$B$28)*10^12</f>
        <v>0</v>
      </c>
      <c r="Y11" s="16">
        <f>SUMIFS('indusa - High Cost'!AJ:AJ,'indusa - High Cost'!$A:$A,'BIFUfE-LPG-propane-or-butane'!$A11,'indusa - High Cost'!$B:$B,$B$28)*10^12</f>
        <v>0</v>
      </c>
      <c r="Z11" s="16">
        <f ca="1">SUMIFS('indusa - High Cost'!AK:AK,'indusa - High Cost'!$A:$A,'BIFUfE-LPG-propane-or-butane'!$A11,'indusa - High Cost'!$B:$B,$B$28)*10^12</f>
        <v>0</v>
      </c>
      <c r="AA11" s="16">
        <f ca="1">SUMIFS('indusa - High Cost'!AL:AL,'indusa - High Cost'!$A:$A,'BIFUfE-LPG-propane-or-butane'!$A11,'indusa - High Cost'!$B:$B,$B$28)*10^12</f>
        <v>0</v>
      </c>
      <c r="AB11" s="16">
        <f ca="1">SUMIFS('indusa - High Cost'!AM:AM,'indusa - High Cost'!$A:$A,'BIFUfE-LPG-propane-or-butane'!$A11,'indusa - High Cost'!$B:$B,$B$28)*10^12</f>
        <v>0</v>
      </c>
    </row>
    <row r="12" spans="1:31" x14ac:dyDescent="0.25">
      <c r="A12" t="s">
        <v>101</v>
      </c>
      <c r="B12" s="16">
        <f>SUMIFS('indusa - High Cost'!M:M,'indusa - High Cost'!$A:$A,'BIFUfE-LPG-propane-or-butane'!$A12,'indusa - High Cost'!$B:$B,$B$28)*10^12</f>
        <v>0</v>
      </c>
      <c r="C12" s="16">
        <f>SUMIFS('indusa - High Cost'!N:N,'indusa - High Cost'!$A:$A,'BIFUfE-LPG-propane-or-butane'!$A12,'indusa - High Cost'!$B:$B,$B$28)*10^12</f>
        <v>0</v>
      </c>
      <c r="D12" s="16">
        <f>SUMIFS('indusa - High Cost'!O:O,'indusa - High Cost'!$A:$A,'BIFUfE-LPG-propane-or-butane'!$A12,'indusa - High Cost'!$B:$B,$B$28)*10^12</f>
        <v>0</v>
      </c>
      <c r="E12" s="16">
        <f>SUMIFS('indusa - High Cost'!P:P,'indusa - High Cost'!$A:$A,'BIFUfE-LPG-propane-or-butane'!$A12,'indusa - High Cost'!$B:$B,$B$28)*10^12</f>
        <v>0</v>
      </c>
      <c r="F12" s="16">
        <f>SUMIFS('indusa - High Cost'!Q:Q,'indusa - High Cost'!$A:$A,'BIFUfE-LPG-propane-or-butane'!$A12,'indusa - High Cost'!$B:$B,$B$28)*10^12</f>
        <v>0</v>
      </c>
      <c r="G12" s="16">
        <f>SUMIFS('indusa - High Cost'!R:R,'indusa - High Cost'!$A:$A,'BIFUfE-LPG-propane-or-butane'!$A12,'indusa - High Cost'!$B:$B,$B$28)*10^12</f>
        <v>0</v>
      </c>
      <c r="H12" s="16">
        <f>SUMIFS('indusa - High Cost'!S:S,'indusa - High Cost'!$A:$A,'BIFUfE-LPG-propane-or-butane'!$A12,'indusa - High Cost'!$B:$B,$B$28)*10^12</f>
        <v>0</v>
      </c>
      <c r="I12" s="16">
        <f>SUMIFS('indusa - High Cost'!T:T,'indusa - High Cost'!$A:$A,'BIFUfE-LPG-propane-or-butane'!$A12,'indusa - High Cost'!$B:$B,$B$28)*10^12</f>
        <v>0</v>
      </c>
      <c r="J12" s="16">
        <f>SUMIFS('indusa - High Cost'!U:U,'indusa - High Cost'!$A:$A,'BIFUfE-LPG-propane-or-butane'!$A12,'indusa - High Cost'!$B:$B,$B$28)*10^12</f>
        <v>0</v>
      </c>
      <c r="K12" s="16">
        <f>SUMIFS('indusa - High Cost'!V:V,'indusa - High Cost'!$A:$A,'BIFUfE-LPG-propane-or-butane'!$A12,'indusa - High Cost'!$B:$B,$B$28)*10^12</f>
        <v>0</v>
      </c>
      <c r="L12" s="16">
        <f>SUMIFS('indusa - High Cost'!W:W,'indusa - High Cost'!$A:$A,'BIFUfE-LPG-propane-or-butane'!$A12,'indusa - High Cost'!$B:$B,$B$28)*10^12</f>
        <v>0</v>
      </c>
      <c r="M12" s="16">
        <f>SUMIFS('indusa - High Cost'!X:X,'indusa - High Cost'!$A:$A,'BIFUfE-LPG-propane-or-butane'!$A12,'indusa - High Cost'!$B:$B,$B$28)*10^12</f>
        <v>0</v>
      </c>
      <c r="N12" s="16">
        <f>SUMIFS('indusa - High Cost'!Y:Y,'indusa - High Cost'!$A:$A,'BIFUfE-LPG-propane-or-butane'!$A12,'indusa - High Cost'!$B:$B,$B$28)*10^12</f>
        <v>0</v>
      </c>
      <c r="O12" s="16">
        <f>SUMIFS('indusa - High Cost'!Z:Z,'indusa - High Cost'!$A:$A,'BIFUfE-LPG-propane-or-butane'!$A12,'indusa - High Cost'!$B:$B,$B$28)*10^12</f>
        <v>0</v>
      </c>
      <c r="P12" s="16">
        <f>SUMIFS('indusa - High Cost'!AA:AA,'indusa - High Cost'!$A:$A,'BIFUfE-LPG-propane-or-butane'!$A12,'indusa - High Cost'!$B:$B,$B$28)*10^12</f>
        <v>0</v>
      </c>
      <c r="Q12" s="16">
        <f>SUMIFS('indusa - High Cost'!AB:AB,'indusa - High Cost'!$A:$A,'BIFUfE-LPG-propane-or-butane'!$A12,'indusa - High Cost'!$B:$B,$B$28)*10^12</f>
        <v>0</v>
      </c>
      <c r="R12" s="16">
        <f>SUMIFS('indusa - High Cost'!AC:AC,'indusa - High Cost'!$A:$A,'BIFUfE-LPG-propane-or-butane'!$A12,'indusa - High Cost'!$B:$B,$B$28)*10^12</f>
        <v>0</v>
      </c>
      <c r="S12" s="16">
        <f>SUMIFS('indusa - High Cost'!AD:AD,'indusa - High Cost'!$A:$A,'BIFUfE-LPG-propane-or-butane'!$A12,'indusa - High Cost'!$B:$B,$B$28)*10^12</f>
        <v>0</v>
      </c>
      <c r="T12" s="16">
        <f>SUMIFS('indusa - High Cost'!AE:AE,'indusa - High Cost'!$A:$A,'BIFUfE-LPG-propane-or-butane'!$A12,'indusa - High Cost'!$B:$B,$B$28)*10^12</f>
        <v>0</v>
      </c>
      <c r="U12" s="16">
        <f>SUMIFS('indusa - High Cost'!AF:AF,'indusa - High Cost'!$A:$A,'BIFUfE-LPG-propane-or-butane'!$A12,'indusa - High Cost'!$B:$B,$B$28)*10^12</f>
        <v>0</v>
      </c>
      <c r="V12" s="16">
        <f>SUMIFS('indusa - High Cost'!AG:AG,'indusa - High Cost'!$A:$A,'BIFUfE-LPG-propane-or-butane'!$A12,'indusa - High Cost'!$B:$B,$B$28)*10^12</f>
        <v>0</v>
      </c>
      <c r="W12" s="16">
        <f>SUMIFS('indusa - High Cost'!AH:AH,'indusa - High Cost'!$A:$A,'BIFUfE-LPG-propane-or-butane'!$A12,'indusa - High Cost'!$B:$B,$B$28)*10^12</f>
        <v>0</v>
      </c>
      <c r="X12" s="16">
        <f>SUMIFS('indusa - High Cost'!AI:AI,'indusa - High Cost'!$A:$A,'BIFUfE-LPG-propane-or-butane'!$A12,'indusa - High Cost'!$B:$B,$B$28)*10^12</f>
        <v>0</v>
      </c>
      <c r="Y12" s="16">
        <f>SUMIFS('indusa - High Cost'!AJ:AJ,'indusa - High Cost'!$A:$A,'BIFUfE-LPG-propane-or-butane'!$A12,'indusa - High Cost'!$B:$B,$B$28)*10^12</f>
        <v>0</v>
      </c>
      <c r="Z12" s="16">
        <f ca="1">SUMIFS('indusa - High Cost'!AK:AK,'indusa - High Cost'!$A:$A,'BIFUfE-LPG-propane-or-butane'!$A12,'indusa - High Cost'!$B:$B,$B$28)*10^12</f>
        <v>0</v>
      </c>
      <c r="AA12" s="16">
        <f ca="1">SUMIFS('indusa - High Cost'!AL:AL,'indusa - High Cost'!$A:$A,'BIFUfE-LPG-propane-or-butane'!$A12,'indusa - High Cost'!$B:$B,$B$28)*10^12</f>
        <v>0</v>
      </c>
      <c r="AB12" s="16">
        <f ca="1">SUMIFS('indusa - High Cost'!AM:AM,'indusa - High Cost'!$A:$A,'BIFUfE-LPG-propane-or-butane'!$A12,'indusa - High Cost'!$B:$B,$B$28)*10^12</f>
        <v>0</v>
      </c>
    </row>
    <row r="13" spans="1:31" x14ac:dyDescent="0.25">
      <c r="A13" t="s">
        <v>102</v>
      </c>
      <c r="B13" s="16">
        <f>SUMIFS('indusa - High Cost'!M:M,'indusa - High Cost'!$A:$A,'BIFUfE-LPG-propane-or-butane'!$A13,'indusa - High Cost'!$B:$B,$B$28)*10^12</f>
        <v>0</v>
      </c>
      <c r="C13" s="16">
        <f>SUMIFS('indusa - High Cost'!N:N,'indusa - High Cost'!$A:$A,'BIFUfE-LPG-propane-or-butane'!$A13,'indusa - High Cost'!$B:$B,$B$28)*10^12</f>
        <v>0</v>
      </c>
      <c r="D13" s="16">
        <f>SUMIFS('indusa - High Cost'!O:O,'indusa - High Cost'!$A:$A,'BIFUfE-LPG-propane-or-butane'!$A13,'indusa - High Cost'!$B:$B,$B$28)*10^12</f>
        <v>0</v>
      </c>
      <c r="E13" s="16">
        <f>SUMIFS('indusa - High Cost'!P:P,'indusa - High Cost'!$A:$A,'BIFUfE-LPG-propane-or-butane'!$A13,'indusa - High Cost'!$B:$B,$B$28)*10^12</f>
        <v>0</v>
      </c>
      <c r="F13" s="16">
        <f>SUMIFS('indusa - High Cost'!Q:Q,'indusa - High Cost'!$A:$A,'BIFUfE-LPG-propane-or-butane'!$A13,'indusa - High Cost'!$B:$B,$B$28)*10^12</f>
        <v>0</v>
      </c>
      <c r="G13" s="16">
        <f>SUMIFS('indusa - High Cost'!R:R,'indusa - High Cost'!$A:$A,'BIFUfE-LPG-propane-or-butane'!$A13,'indusa - High Cost'!$B:$B,$B$28)*10^12</f>
        <v>0</v>
      </c>
      <c r="H13" s="16">
        <f>SUMIFS('indusa - High Cost'!S:S,'indusa - High Cost'!$A:$A,'BIFUfE-LPG-propane-or-butane'!$A13,'indusa - High Cost'!$B:$B,$B$28)*10^12</f>
        <v>0</v>
      </c>
      <c r="I13" s="16">
        <f>SUMIFS('indusa - High Cost'!T:T,'indusa - High Cost'!$A:$A,'BIFUfE-LPG-propane-or-butane'!$A13,'indusa - High Cost'!$B:$B,$B$28)*10^12</f>
        <v>0</v>
      </c>
      <c r="J13" s="16">
        <f>SUMIFS('indusa - High Cost'!U:U,'indusa - High Cost'!$A:$A,'BIFUfE-LPG-propane-or-butane'!$A13,'indusa - High Cost'!$B:$B,$B$28)*10^12</f>
        <v>0</v>
      </c>
      <c r="K13" s="16">
        <f>SUMIFS('indusa - High Cost'!V:V,'indusa - High Cost'!$A:$A,'BIFUfE-LPG-propane-or-butane'!$A13,'indusa - High Cost'!$B:$B,$B$28)*10^12</f>
        <v>0</v>
      </c>
      <c r="L13" s="16">
        <f>SUMIFS('indusa - High Cost'!W:W,'indusa - High Cost'!$A:$A,'BIFUfE-LPG-propane-or-butane'!$A13,'indusa - High Cost'!$B:$B,$B$28)*10^12</f>
        <v>0</v>
      </c>
      <c r="M13" s="16">
        <f>SUMIFS('indusa - High Cost'!X:X,'indusa - High Cost'!$A:$A,'BIFUfE-LPG-propane-or-butane'!$A13,'indusa - High Cost'!$B:$B,$B$28)*10^12</f>
        <v>0</v>
      </c>
      <c r="N13" s="16">
        <f>SUMIFS('indusa - High Cost'!Y:Y,'indusa - High Cost'!$A:$A,'BIFUfE-LPG-propane-or-butane'!$A13,'indusa - High Cost'!$B:$B,$B$28)*10^12</f>
        <v>0</v>
      </c>
      <c r="O13" s="16">
        <f>SUMIFS('indusa - High Cost'!Z:Z,'indusa - High Cost'!$A:$A,'BIFUfE-LPG-propane-or-butane'!$A13,'indusa - High Cost'!$B:$B,$B$28)*10^12</f>
        <v>0</v>
      </c>
      <c r="P13" s="16">
        <f>SUMIFS('indusa - High Cost'!AA:AA,'indusa - High Cost'!$A:$A,'BIFUfE-LPG-propane-or-butane'!$A13,'indusa - High Cost'!$B:$B,$B$28)*10^12</f>
        <v>0</v>
      </c>
      <c r="Q13" s="16">
        <f>SUMIFS('indusa - High Cost'!AB:AB,'indusa - High Cost'!$A:$A,'BIFUfE-LPG-propane-or-butane'!$A13,'indusa - High Cost'!$B:$B,$B$28)*10^12</f>
        <v>0</v>
      </c>
      <c r="R13" s="16">
        <f>SUMIFS('indusa - High Cost'!AC:AC,'indusa - High Cost'!$A:$A,'BIFUfE-LPG-propane-or-butane'!$A13,'indusa - High Cost'!$B:$B,$B$28)*10^12</f>
        <v>0</v>
      </c>
      <c r="S13" s="16">
        <f>SUMIFS('indusa - High Cost'!AD:AD,'indusa - High Cost'!$A:$A,'BIFUfE-LPG-propane-or-butane'!$A13,'indusa - High Cost'!$B:$B,$B$28)*10^12</f>
        <v>0</v>
      </c>
      <c r="T13" s="16">
        <f>SUMIFS('indusa - High Cost'!AE:AE,'indusa - High Cost'!$A:$A,'BIFUfE-LPG-propane-or-butane'!$A13,'indusa - High Cost'!$B:$B,$B$28)*10^12</f>
        <v>0</v>
      </c>
      <c r="U13" s="16">
        <f>SUMIFS('indusa - High Cost'!AF:AF,'indusa - High Cost'!$A:$A,'BIFUfE-LPG-propane-or-butane'!$A13,'indusa - High Cost'!$B:$B,$B$28)*10^12</f>
        <v>0</v>
      </c>
      <c r="V13" s="16">
        <f>SUMIFS('indusa - High Cost'!AG:AG,'indusa - High Cost'!$A:$A,'BIFUfE-LPG-propane-or-butane'!$A13,'indusa - High Cost'!$B:$B,$B$28)*10^12</f>
        <v>0</v>
      </c>
      <c r="W13" s="16">
        <f>SUMIFS('indusa - High Cost'!AH:AH,'indusa - High Cost'!$A:$A,'BIFUfE-LPG-propane-or-butane'!$A13,'indusa - High Cost'!$B:$B,$B$28)*10^12</f>
        <v>0</v>
      </c>
      <c r="X13" s="16">
        <f>SUMIFS('indusa - High Cost'!AI:AI,'indusa - High Cost'!$A:$A,'BIFUfE-LPG-propane-or-butane'!$A13,'indusa - High Cost'!$B:$B,$B$28)*10^12</f>
        <v>0</v>
      </c>
      <c r="Y13" s="16">
        <f>SUMIFS('indusa - High Cost'!AJ:AJ,'indusa - High Cost'!$A:$A,'BIFUfE-LPG-propane-or-butane'!$A13,'indusa - High Cost'!$B:$B,$B$28)*10^12</f>
        <v>0</v>
      </c>
      <c r="Z13" s="16">
        <f ca="1">SUMIFS('indusa - High Cost'!AK:AK,'indusa - High Cost'!$A:$A,'BIFUfE-LPG-propane-or-butane'!$A13,'indusa - High Cost'!$B:$B,$B$28)*10^12</f>
        <v>0</v>
      </c>
      <c r="AA13" s="16">
        <f ca="1">SUMIFS('indusa - High Cost'!AL:AL,'indusa - High Cost'!$A:$A,'BIFUfE-LPG-propane-or-butane'!$A13,'indusa - High Cost'!$B:$B,$B$28)*10^12</f>
        <v>0</v>
      </c>
      <c r="AB13" s="16">
        <f ca="1">SUMIFS('indusa - High Cost'!AM:AM,'indusa - High Cost'!$A:$A,'BIFUfE-LPG-propane-or-butane'!$A13,'indusa - High Cost'!$B:$B,$B$28)*10^12</f>
        <v>0</v>
      </c>
    </row>
    <row r="14" spans="1:31" x14ac:dyDescent="0.25">
      <c r="A14" t="s">
        <v>103</v>
      </c>
      <c r="B14" s="16">
        <f>SUMIFS('indusa - High Cost'!M:M,'indusa - High Cost'!$A:$A,'BIFUfE-LPG-propane-or-butane'!$A14,'indusa - High Cost'!$B:$B,$B$28)*10^12</f>
        <v>0</v>
      </c>
      <c r="C14" s="16">
        <f>SUMIFS('indusa - High Cost'!N:N,'indusa - High Cost'!$A:$A,'BIFUfE-LPG-propane-or-butane'!$A14,'indusa - High Cost'!$B:$B,$B$28)*10^12</f>
        <v>0</v>
      </c>
      <c r="D14" s="16">
        <f>SUMIFS('indusa - High Cost'!O:O,'indusa - High Cost'!$A:$A,'BIFUfE-LPG-propane-or-butane'!$A14,'indusa - High Cost'!$B:$B,$B$28)*10^12</f>
        <v>0</v>
      </c>
      <c r="E14" s="16">
        <f>SUMIFS('indusa - High Cost'!P:P,'indusa - High Cost'!$A:$A,'BIFUfE-LPG-propane-or-butane'!$A14,'indusa - High Cost'!$B:$B,$B$28)*10^12</f>
        <v>0</v>
      </c>
      <c r="F14" s="16">
        <f>SUMIFS('indusa - High Cost'!Q:Q,'indusa - High Cost'!$A:$A,'BIFUfE-LPG-propane-or-butane'!$A14,'indusa - High Cost'!$B:$B,$B$28)*10^12</f>
        <v>0</v>
      </c>
      <c r="G14" s="16">
        <f>SUMIFS('indusa - High Cost'!R:R,'indusa - High Cost'!$A:$A,'BIFUfE-LPG-propane-or-butane'!$A14,'indusa - High Cost'!$B:$B,$B$28)*10^12</f>
        <v>0</v>
      </c>
      <c r="H14" s="16">
        <f>SUMIFS('indusa - High Cost'!S:S,'indusa - High Cost'!$A:$A,'BIFUfE-LPG-propane-or-butane'!$A14,'indusa - High Cost'!$B:$B,$B$28)*10^12</f>
        <v>0</v>
      </c>
      <c r="I14" s="16">
        <f>SUMIFS('indusa - High Cost'!T:T,'indusa - High Cost'!$A:$A,'BIFUfE-LPG-propane-or-butane'!$A14,'indusa - High Cost'!$B:$B,$B$28)*10^12</f>
        <v>0</v>
      </c>
      <c r="J14" s="16">
        <f>SUMIFS('indusa - High Cost'!U:U,'indusa - High Cost'!$A:$A,'BIFUfE-LPG-propane-or-butane'!$A14,'indusa - High Cost'!$B:$B,$B$28)*10^12</f>
        <v>0</v>
      </c>
      <c r="K14" s="16">
        <f>SUMIFS('indusa - High Cost'!V:V,'indusa - High Cost'!$A:$A,'BIFUfE-LPG-propane-or-butane'!$A14,'indusa - High Cost'!$B:$B,$B$28)*10^12</f>
        <v>0</v>
      </c>
      <c r="L14" s="16">
        <f>SUMIFS('indusa - High Cost'!W:W,'indusa - High Cost'!$A:$A,'BIFUfE-LPG-propane-or-butane'!$A14,'indusa - High Cost'!$B:$B,$B$28)*10^12</f>
        <v>0</v>
      </c>
      <c r="M14" s="16">
        <f>SUMIFS('indusa - High Cost'!X:X,'indusa - High Cost'!$A:$A,'BIFUfE-LPG-propane-or-butane'!$A14,'indusa - High Cost'!$B:$B,$B$28)*10^12</f>
        <v>0</v>
      </c>
      <c r="N14" s="16">
        <f>SUMIFS('indusa - High Cost'!Y:Y,'indusa - High Cost'!$A:$A,'BIFUfE-LPG-propane-or-butane'!$A14,'indusa - High Cost'!$B:$B,$B$28)*10^12</f>
        <v>0</v>
      </c>
      <c r="O14" s="16">
        <f>SUMIFS('indusa - High Cost'!Z:Z,'indusa - High Cost'!$A:$A,'BIFUfE-LPG-propane-or-butane'!$A14,'indusa - High Cost'!$B:$B,$B$28)*10^12</f>
        <v>0</v>
      </c>
      <c r="P14" s="16">
        <f>SUMIFS('indusa - High Cost'!AA:AA,'indusa - High Cost'!$A:$A,'BIFUfE-LPG-propane-or-butane'!$A14,'indusa - High Cost'!$B:$B,$B$28)*10^12</f>
        <v>0</v>
      </c>
      <c r="Q14" s="16">
        <f>SUMIFS('indusa - High Cost'!AB:AB,'indusa - High Cost'!$A:$A,'BIFUfE-LPG-propane-or-butane'!$A14,'indusa - High Cost'!$B:$B,$B$28)*10^12</f>
        <v>0</v>
      </c>
      <c r="R14" s="16">
        <f>SUMIFS('indusa - High Cost'!AC:AC,'indusa - High Cost'!$A:$A,'BIFUfE-LPG-propane-or-butane'!$A14,'indusa - High Cost'!$B:$B,$B$28)*10^12</f>
        <v>0</v>
      </c>
      <c r="S14" s="16">
        <f>SUMIFS('indusa - High Cost'!AD:AD,'indusa - High Cost'!$A:$A,'BIFUfE-LPG-propane-or-butane'!$A14,'indusa - High Cost'!$B:$B,$B$28)*10^12</f>
        <v>0</v>
      </c>
      <c r="T14" s="16">
        <f>SUMIFS('indusa - High Cost'!AE:AE,'indusa - High Cost'!$A:$A,'BIFUfE-LPG-propane-or-butane'!$A14,'indusa - High Cost'!$B:$B,$B$28)*10^12</f>
        <v>0</v>
      </c>
      <c r="U14" s="16">
        <f>SUMIFS('indusa - High Cost'!AF:AF,'indusa - High Cost'!$A:$A,'BIFUfE-LPG-propane-or-butane'!$A14,'indusa - High Cost'!$B:$B,$B$28)*10^12</f>
        <v>0</v>
      </c>
      <c r="V14" s="16">
        <f>SUMIFS('indusa - High Cost'!AG:AG,'indusa - High Cost'!$A:$A,'BIFUfE-LPG-propane-or-butane'!$A14,'indusa - High Cost'!$B:$B,$B$28)*10^12</f>
        <v>0</v>
      </c>
      <c r="W14" s="16">
        <f>SUMIFS('indusa - High Cost'!AH:AH,'indusa - High Cost'!$A:$A,'BIFUfE-LPG-propane-or-butane'!$A14,'indusa - High Cost'!$B:$B,$B$28)*10^12</f>
        <v>0</v>
      </c>
      <c r="X14" s="16">
        <f>SUMIFS('indusa - High Cost'!AI:AI,'indusa - High Cost'!$A:$A,'BIFUfE-LPG-propane-or-butane'!$A14,'indusa - High Cost'!$B:$B,$B$28)*10^12</f>
        <v>0</v>
      </c>
      <c r="Y14" s="16">
        <f>SUMIFS('indusa - High Cost'!AJ:AJ,'indusa - High Cost'!$A:$A,'BIFUfE-LPG-propane-or-butane'!$A14,'indusa - High Cost'!$B:$B,$B$28)*10^12</f>
        <v>0</v>
      </c>
      <c r="Z14" s="16">
        <f ca="1">SUMIFS('indusa - High Cost'!AK:AK,'indusa - High Cost'!$A:$A,'BIFUfE-LPG-propane-or-butane'!$A14,'indusa - High Cost'!$B:$B,$B$28)*10^12</f>
        <v>0</v>
      </c>
      <c r="AA14" s="16">
        <f ca="1">SUMIFS('indusa - High Cost'!AL:AL,'indusa - High Cost'!$A:$A,'BIFUfE-LPG-propane-or-butane'!$A14,'indusa - High Cost'!$B:$B,$B$28)*10^12</f>
        <v>0</v>
      </c>
      <c r="AB14" s="16">
        <f ca="1">SUMIFS('indusa - High Cost'!AM:AM,'indusa - High Cost'!$A:$A,'BIFUfE-LPG-propane-or-butane'!$A14,'indusa - High Cost'!$B:$B,$B$28)*10^12</f>
        <v>0</v>
      </c>
    </row>
    <row r="15" spans="1:31" x14ac:dyDescent="0.25">
      <c r="A15" t="s">
        <v>104</v>
      </c>
      <c r="B15" s="16">
        <f>SUMIFS('indusa - High Cost'!M:M,'indusa - High Cost'!$A:$A,'BIFUfE-LPG-propane-or-butane'!$A15,'indusa - High Cost'!$B:$B,$B$28)*10^12</f>
        <v>0</v>
      </c>
      <c r="C15" s="16">
        <f>SUMIFS('indusa - High Cost'!N:N,'indusa - High Cost'!$A:$A,'BIFUfE-LPG-propane-or-butane'!$A15,'indusa - High Cost'!$B:$B,$B$28)*10^12</f>
        <v>0</v>
      </c>
      <c r="D15" s="16">
        <f>SUMIFS('indusa - High Cost'!O:O,'indusa - High Cost'!$A:$A,'BIFUfE-LPG-propane-or-butane'!$A15,'indusa - High Cost'!$B:$B,$B$28)*10^12</f>
        <v>0</v>
      </c>
      <c r="E15" s="16">
        <f>SUMIFS('indusa - High Cost'!P:P,'indusa - High Cost'!$A:$A,'BIFUfE-LPG-propane-or-butane'!$A15,'indusa - High Cost'!$B:$B,$B$28)*10^12</f>
        <v>0</v>
      </c>
      <c r="F15" s="16">
        <f>SUMIFS('indusa - High Cost'!Q:Q,'indusa - High Cost'!$A:$A,'BIFUfE-LPG-propane-or-butane'!$A15,'indusa - High Cost'!$B:$B,$B$28)*10^12</f>
        <v>0</v>
      </c>
      <c r="G15" s="16">
        <f>SUMIFS('indusa - High Cost'!R:R,'indusa - High Cost'!$A:$A,'BIFUfE-LPG-propane-or-butane'!$A15,'indusa - High Cost'!$B:$B,$B$28)*10^12</f>
        <v>0</v>
      </c>
      <c r="H15" s="16">
        <f>SUMIFS('indusa - High Cost'!S:S,'indusa - High Cost'!$A:$A,'BIFUfE-LPG-propane-or-butane'!$A15,'indusa - High Cost'!$B:$B,$B$28)*10^12</f>
        <v>0</v>
      </c>
      <c r="I15" s="16">
        <f>SUMIFS('indusa - High Cost'!T:T,'indusa - High Cost'!$A:$A,'BIFUfE-LPG-propane-or-butane'!$A15,'indusa - High Cost'!$B:$B,$B$28)*10^12</f>
        <v>0</v>
      </c>
      <c r="J15" s="16">
        <f>SUMIFS('indusa - High Cost'!U:U,'indusa - High Cost'!$A:$A,'BIFUfE-LPG-propane-or-butane'!$A15,'indusa - High Cost'!$B:$B,$B$28)*10^12</f>
        <v>0</v>
      </c>
      <c r="K15" s="16">
        <f>SUMIFS('indusa - High Cost'!V:V,'indusa - High Cost'!$A:$A,'BIFUfE-LPG-propane-or-butane'!$A15,'indusa - High Cost'!$B:$B,$B$28)*10^12</f>
        <v>0</v>
      </c>
      <c r="L15" s="16">
        <f>SUMIFS('indusa - High Cost'!W:W,'indusa - High Cost'!$A:$A,'BIFUfE-LPG-propane-or-butane'!$A15,'indusa - High Cost'!$B:$B,$B$28)*10^12</f>
        <v>0</v>
      </c>
      <c r="M15" s="16">
        <f>SUMIFS('indusa - High Cost'!X:X,'indusa - High Cost'!$A:$A,'BIFUfE-LPG-propane-or-butane'!$A15,'indusa - High Cost'!$B:$B,$B$28)*10^12</f>
        <v>0</v>
      </c>
      <c r="N15" s="16">
        <f>SUMIFS('indusa - High Cost'!Y:Y,'indusa - High Cost'!$A:$A,'BIFUfE-LPG-propane-or-butane'!$A15,'indusa - High Cost'!$B:$B,$B$28)*10^12</f>
        <v>0</v>
      </c>
      <c r="O15" s="16">
        <f>SUMIFS('indusa - High Cost'!Z:Z,'indusa - High Cost'!$A:$A,'BIFUfE-LPG-propane-or-butane'!$A15,'indusa - High Cost'!$B:$B,$B$28)*10^12</f>
        <v>0</v>
      </c>
      <c r="P15" s="16">
        <f>SUMIFS('indusa - High Cost'!AA:AA,'indusa - High Cost'!$A:$A,'BIFUfE-LPG-propane-or-butane'!$A15,'indusa - High Cost'!$B:$B,$B$28)*10^12</f>
        <v>0</v>
      </c>
      <c r="Q15" s="16">
        <f>SUMIFS('indusa - High Cost'!AB:AB,'indusa - High Cost'!$A:$A,'BIFUfE-LPG-propane-or-butane'!$A15,'indusa - High Cost'!$B:$B,$B$28)*10^12</f>
        <v>0</v>
      </c>
      <c r="R15" s="16">
        <f>SUMIFS('indusa - High Cost'!AC:AC,'indusa - High Cost'!$A:$A,'BIFUfE-LPG-propane-or-butane'!$A15,'indusa - High Cost'!$B:$B,$B$28)*10^12</f>
        <v>0</v>
      </c>
      <c r="S15" s="16">
        <f>SUMIFS('indusa - High Cost'!AD:AD,'indusa - High Cost'!$A:$A,'BIFUfE-LPG-propane-or-butane'!$A15,'indusa - High Cost'!$B:$B,$B$28)*10^12</f>
        <v>0</v>
      </c>
      <c r="T15" s="16">
        <f>SUMIFS('indusa - High Cost'!AE:AE,'indusa - High Cost'!$A:$A,'BIFUfE-LPG-propane-or-butane'!$A15,'indusa - High Cost'!$B:$B,$B$28)*10^12</f>
        <v>0</v>
      </c>
      <c r="U15" s="16">
        <f>SUMIFS('indusa - High Cost'!AF:AF,'indusa - High Cost'!$A:$A,'BIFUfE-LPG-propane-or-butane'!$A15,'indusa - High Cost'!$B:$B,$B$28)*10^12</f>
        <v>0</v>
      </c>
      <c r="V15" s="16">
        <f>SUMIFS('indusa - High Cost'!AG:AG,'indusa - High Cost'!$A:$A,'BIFUfE-LPG-propane-or-butane'!$A15,'indusa - High Cost'!$B:$B,$B$28)*10^12</f>
        <v>0</v>
      </c>
      <c r="W15" s="16">
        <f>SUMIFS('indusa - High Cost'!AH:AH,'indusa - High Cost'!$A:$A,'BIFUfE-LPG-propane-or-butane'!$A15,'indusa - High Cost'!$B:$B,$B$28)*10^12</f>
        <v>0</v>
      </c>
      <c r="X15" s="16">
        <f>SUMIFS('indusa - High Cost'!AI:AI,'indusa - High Cost'!$A:$A,'BIFUfE-LPG-propane-or-butane'!$A15,'indusa - High Cost'!$B:$B,$B$28)*10^12</f>
        <v>0</v>
      </c>
      <c r="Y15" s="16">
        <f>SUMIFS('indusa - High Cost'!AJ:AJ,'indusa - High Cost'!$A:$A,'BIFUfE-LPG-propane-or-butane'!$A15,'indusa - High Cost'!$B:$B,$B$28)*10^12</f>
        <v>0</v>
      </c>
      <c r="Z15" s="16">
        <f ca="1">SUMIFS('indusa - High Cost'!AK:AK,'indusa - High Cost'!$A:$A,'BIFUfE-LPG-propane-or-butane'!$A15,'indusa - High Cost'!$B:$B,$B$28)*10^12</f>
        <v>0</v>
      </c>
      <c r="AA15" s="16">
        <f ca="1">SUMIFS('indusa - High Cost'!AL:AL,'indusa - High Cost'!$A:$A,'BIFUfE-LPG-propane-or-butane'!$A15,'indusa - High Cost'!$B:$B,$B$28)*10^12</f>
        <v>0</v>
      </c>
      <c r="AB15" s="16">
        <f ca="1">SUMIFS('indusa - High Cost'!AM:AM,'indusa - High Cost'!$A:$A,'BIFUfE-LPG-propane-or-butane'!$A15,'indusa - High Cost'!$B:$B,$B$28)*10^12</f>
        <v>0</v>
      </c>
      <c r="AC15" s="16"/>
    </row>
    <row r="16" spans="1:31" x14ac:dyDescent="0.25">
      <c r="A16" t="s">
        <v>105</v>
      </c>
      <c r="B16" s="16">
        <f>SUMIFS('indusa - High Cost'!M:M,'indusa - High Cost'!$A:$A,'BIFUfE-LPG-propane-or-butane'!$A16,'indusa - High Cost'!$B:$B,$B$28)*10^12</f>
        <v>0</v>
      </c>
      <c r="C16" s="16">
        <f>SUMIFS('indusa - High Cost'!N:N,'indusa - High Cost'!$A:$A,'BIFUfE-LPG-propane-or-butane'!$A16,'indusa - High Cost'!$B:$B,$B$28)*10^12</f>
        <v>0</v>
      </c>
      <c r="D16" s="16">
        <f>SUMIFS('indusa - High Cost'!O:O,'indusa - High Cost'!$A:$A,'BIFUfE-LPG-propane-or-butane'!$A16,'indusa - High Cost'!$B:$B,$B$28)*10^12</f>
        <v>0</v>
      </c>
      <c r="E16" s="16">
        <f>SUMIFS('indusa - High Cost'!P:P,'indusa - High Cost'!$A:$A,'BIFUfE-LPG-propane-or-butane'!$A16,'indusa - High Cost'!$B:$B,$B$28)*10^12</f>
        <v>0</v>
      </c>
      <c r="F16" s="16">
        <f>SUMIFS('indusa - High Cost'!Q:Q,'indusa - High Cost'!$A:$A,'BIFUfE-LPG-propane-or-butane'!$A16,'indusa - High Cost'!$B:$B,$B$28)*10^12</f>
        <v>0</v>
      </c>
      <c r="G16" s="16">
        <f>SUMIFS('indusa - High Cost'!R:R,'indusa - High Cost'!$A:$A,'BIFUfE-LPG-propane-or-butane'!$A16,'indusa - High Cost'!$B:$B,$B$28)*10^12</f>
        <v>0</v>
      </c>
      <c r="H16" s="16">
        <f>SUMIFS('indusa - High Cost'!S:S,'indusa - High Cost'!$A:$A,'BIFUfE-LPG-propane-or-butane'!$A16,'indusa - High Cost'!$B:$B,$B$28)*10^12</f>
        <v>0</v>
      </c>
      <c r="I16" s="16">
        <f>SUMIFS('indusa - High Cost'!T:T,'indusa - High Cost'!$A:$A,'BIFUfE-LPG-propane-or-butane'!$A16,'indusa - High Cost'!$B:$B,$B$28)*10^12</f>
        <v>0</v>
      </c>
      <c r="J16" s="16">
        <f>SUMIFS('indusa - High Cost'!U:U,'indusa - High Cost'!$A:$A,'BIFUfE-LPG-propane-or-butane'!$A16,'indusa - High Cost'!$B:$B,$B$28)*10^12</f>
        <v>0</v>
      </c>
      <c r="K16" s="16">
        <f>SUMIFS('indusa - High Cost'!V:V,'indusa - High Cost'!$A:$A,'BIFUfE-LPG-propane-or-butane'!$A16,'indusa - High Cost'!$B:$B,$B$28)*10^12</f>
        <v>0</v>
      </c>
      <c r="L16" s="16">
        <f>SUMIFS('indusa - High Cost'!W:W,'indusa - High Cost'!$A:$A,'BIFUfE-LPG-propane-or-butane'!$A16,'indusa - High Cost'!$B:$B,$B$28)*10^12</f>
        <v>0</v>
      </c>
      <c r="M16" s="16">
        <f>SUMIFS('indusa - High Cost'!X:X,'indusa - High Cost'!$A:$A,'BIFUfE-LPG-propane-or-butane'!$A16,'indusa - High Cost'!$B:$B,$B$28)*10^12</f>
        <v>0</v>
      </c>
      <c r="N16" s="16">
        <f>SUMIFS('indusa - High Cost'!Y:Y,'indusa - High Cost'!$A:$A,'BIFUfE-LPG-propane-or-butane'!$A16,'indusa - High Cost'!$B:$B,$B$28)*10^12</f>
        <v>0</v>
      </c>
      <c r="O16" s="16">
        <f>SUMIFS('indusa - High Cost'!Z:Z,'indusa - High Cost'!$A:$A,'BIFUfE-LPG-propane-or-butane'!$A16,'indusa - High Cost'!$B:$B,$B$28)*10^12</f>
        <v>0</v>
      </c>
      <c r="P16" s="16">
        <f>SUMIFS('indusa - High Cost'!AA:AA,'indusa - High Cost'!$A:$A,'BIFUfE-LPG-propane-or-butane'!$A16,'indusa - High Cost'!$B:$B,$B$28)*10^12</f>
        <v>0</v>
      </c>
      <c r="Q16" s="16">
        <f>SUMIFS('indusa - High Cost'!AB:AB,'indusa - High Cost'!$A:$A,'BIFUfE-LPG-propane-or-butane'!$A16,'indusa - High Cost'!$B:$B,$B$28)*10^12</f>
        <v>0</v>
      </c>
      <c r="R16" s="16">
        <f>SUMIFS('indusa - High Cost'!AC:AC,'indusa - High Cost'!$A:$A,'BIFUfE-LPG-propane-or-butane'!$A16,'indusa - High Cost'!$B:$B,$B$28)*10^12</f>
        <v>0</v>
      </c>
      <c r="S16" s="16">
        <f>SUMIFS('indusa - High Cost'!AD:AD,'indusa - High Cost'!$A:$A,'BIFUfE-LPG-propane-or-butane'!$A16,'indusa - High Cost'!$B:$B,$B$28)*10^12</f>
        <v>0</v>
      </c>
      <c r="T16" s="16">
        <f>SUMIFS('indusa - High Cost'!AE:AE,'indusa - High Cost'!$A:$A,'BIFUfE-LPG-propane-or-butane'!$A16,'indusa - High Cost'!$B:$B,$B$28)*10^12</f>
        <v>0</v>
      </c>
      <c r="U16" s="16">
        <f>SUMIFS('indusa - High Cost'!AF:AF,'indusa - High Cost'!$A:$A,'BIFUfE-LPG-propane-or-butane'!$A16,'indusa - High Cost'!$B:$B,$B$28)*10^12</f>
        <v>0</v>
      </c>
      <c r="V16" s="16">
        <f>SUMIFS('indusa - High Cost'!AG:AG,'indusa - High Cost'!$A:$A,'BIFUfE-LPG-propane-or-butane'!$A16,'indusa - High Cost'!$B:$B,$B$28)*10^12</f>
        <v>0</v>
      </c>
      <c r="W16" s="16">
        <f>SUMIFS('indusa - High Cost'!AH:AH,'indusa - High Cost'!$A:$A,'BIFUfE-LPG-propane-or-butane'!$A16,'indusa - High Cost'!$B:$B,$B$28)*10^12</f>
        <v>0</v>
      </c>
      <c r="X16" s="16">
        <f>SUMIFS('indusa - High Cost'!AI:AI,'indusa - High Cost'!$A:$A,'BIFUfE-LPG-propane-or-butane'!$A16,'indusa - High Cost'!$B:$B,$B$28)*10^12</f>
        <v>0</v>
      </c>
      <c r="Y16" s="16">
        <f>SUMIFS('indusa - High Cost'!AJ:AJ,'indusa - High Cost'!$A:$A,'BIFUfE-LPG-propane-or-butane'!$A16,'indusa - High Cost'!$B:$B,$B$28)*10^12</f>
        <v>0</v>
      </c>
      <c r="Z16" s="16">
        <f ca="1">SUMIFS('indusa - High Cost'!AK:AK,'indusa - High Cost'!$A:$A,'BIFUfE-LPG-propane-or-butane'!$A16,'indusa - High Cost'!$B:$B,$B$28)*10^12</f>
        <v>0</v>
      </c>
      <c r="AA16" s="16">
        <f ca="1">SUMIFS('indusa - High Cost'!AL:AL,'indusa - High Cost'!$A:$A,'BIFUfE-LPG-propane-or-butane'!$A16,'indusa - High Cost'!$B:$B,$B$28)*10^12</f>
        <v>0</v>
      </c>
      <c r="AB16" s="16">
        <f ca="1">SUMIFS('indusa - High Cost'!AM:AM,'indusa - High Cost'!$A:$A,'BIFUfE-LPG-propane-or-butane'!$A16,'indusa - High Cost'!$B:$B,$B$28)*10^12</f>
        <v>0</v>
      </c>
    </row>
    <row r="17" spans="1:29" x14ac:dyDescent="0.25">
      <c r="A17" t="s">
        <v>106</v>
      </c>
      <c r="B17" s="16">
        <f>SUMIFS('indusa - High Cost'!M:M,'indusa - High Cost'!$A:$A,'BIFUfE-LPG-propane-or-butane'!$A17,'indusa - High Cost'!$B:$B,$B$28)*10^12</f>
        <v>0</v>
      </c>
      <c r="C17" s="16">
        <f>SUMIFS('indusa - High Cost'!N:N,'indusa - High Cost'!$A:$A,'BIFUfE-LPG-propane-or-butane'!$A17,'indusa - High Cost'!$B:$B,$B$28)*10^12</f>
        <v>0</v>
      </c>
      <c r="D17" s="16">
        <f>SUMIFS('indusa - High Cost'!O:O,'indusa - High Cost'!$A:$A,'BIFUfE-LPG-propane-or-butane'!$A17,'indusa - High Cost'!$B:$B,$B$28)*10^12</f>
        <v>0</v>
      </c>
      <c r="E17" s="16">
        <f>SUMIFS('indusa - High Cost'!P:P,'indusa - High Cost'!$A:$A,'BIFUfE-LPG-propane-or-butane'!$A17,'indusa - High Cost'!$B:$B,$B$28)*10^12</f>
        <v>0</v>
      </c>
      <c r="F17" s="16">
        <f>SUMIFS('indusa - High Cost'!Q:Q,'indusa - High Cost'!$A:$A,'BIFUfE-LPG-propane-or-butane'!$A17,'indusa - High Cost'!$B:$B,$B$28)*10^12</f>
        <v>0</v>
      </c>
      <c r="G17" s="16">
        <f>SUMIFS('indusa - High Cost'!R:R,'indusa - High Cost'!$A:$A,'BIFUfE-LPG-propane-or-butane'!$A17,'indusa - High Cost'!$B:$B,$B$28)*10^12</f>
        <v>0</v>
      </c>
      <c r="H17" s="16">
        <f>SUMIFS('indusa - High Cost'!S:S,'indusa - High Cost'!$A:$A,'BIFUfE-LPG-propane-or-butane'!$A17,'indusa - High Cost'!$B:$B,$B$28)*10^12</f>
        <v>0</v>
      </c>
      <c r="I17" s="16">
        <f>SUMIFS('indusa - High Cost'!T:T,'indusa - High Cost'!$A:$A,'BIFUfE-LPG-propane-or-butane'!$A17,'indusa - High Cost'!$B:$B,$B$28)*10^12</f>
        <v>0</v>
      </c>
      <c r="J17" s="16">
        <f>SUMIFS('indusa - High Cost'!U:U,'indusa - High Cost'!$A:$A,'BIFUfE-LPG-propane-or-butane'!$A17,'indusa - High Cost'!$B:$B,$B$28)*10^12</f>
        <v>0</v>
      </c>
      <c r="K17" s="16">
        <f>SUMIFS('indusa - High Cost'!V:V,'indusa - High Cost'!$A:$A,'BIFUfE-LPG-propane-or-butane'!$A17,'indusa - High Cost'!$B:$B,$B$28)*10^12</f>
        <v>0</v>
      </c>
      <c r="L17" s="16">
        <f>SUMIFS('indusa - High Cost'!W:W,'indusa - High Cost'!$A:$A,'BIFUfE-LPG-propane-or-butane'!$A17,'indusa - High Cost'!$B:$B,$B$28)*10^12</f>
        <v>0</v>
      </c>
      <c r="M17" s="16">
        <f>SUMIFS('indusa - High Cost'!X:X,'indusa - High Cost'!$A:$A,'BIFUfE-LPG-propane-or-butane'!$A17,'indusa - High Cost'!$B:$B,$B$28)*10^12</f>
        <v>0</v>
      </c>
      <c r="N17" s="16">
        <f>SUMIFS('indusa - High Cost'!Y:Y,'indusa - High Cost'!$A:$A,'BIFUfE-LPG-propane-or-butane'!$A17,'indusa - High Cost'!$B:$B,$B$28)*10^12</f>
        <v>0</v>
      </c>
      <c r="O17" s="16">
        <f>SUMIFS('indusa - High Cost'!Z:Z,'indusa - High Cost'!$A:$A,'BIFUfE-LPG-propane-or-butane'!$A17,'indusa - High Cost'!$B:$B,$B$28)*10^12</f>
        <v>0</v>
      </c>
      <c r="P17" s="16">
        <f>SUMIFS('indusa - High Cost'!AA:AA,'indusa - High Cost'!$A:$A,'BIFUfE-LPG-propane-or-butane'!$A17,'indusa - High Cost'!$B:$B,$B$28)*10^12</f>
        <v>0</v>
      </c>
      <c r="Q17" s="16">
        <f>SUMIFS('indusa - High Cost'!AB:AB,'indusa - High Cost'!$A:$A,'BIFUfE-LPG-propane-or-butane'!$A17,'indusa - High Cost'!$B:$B,$B$28)*10^12</f>
        <v>0</v>
      </c>
      <c r="R17" s="16">
        <f>SUMIFS('indusa - High Cost'!AC:AC,'indusa - High Cost'!$A:$A,'BIFUfE-LPG-propane-or-butane'!$A17,'indusa - High Cost'!$B:$B,$B$28)*10^12</f>
        <v>0</v>
      </c>
      <c r="S17" s="16">
        <f>SUMIFS('indusa - High Cost'!AD:AD,'indusa - High Cost'!$A:$A,'BIFUfE-LPG-propane-or-butane'!$A17,'indusa - High Cost'!$B:$B,$B$28)*10^12</f>
        <v>0</v>
      </c>
      <c r="T17" s="16">
        <f>SUMIFS('indusa - High Cost'!AE:AE,'indusa - High Cost'!$A:$A,'BIFUfE-LPG-propane-or-butane'!$A17,'indusa - High Cost'!$B:$B,$B$28)*10^12</f>
        <v>0</v>
      </c>
      <c r="U17" s="16">
        <f>SUMIFS('indusa - High Cost'!AF:AF,'indusa - High Cost'!$A:$A,'BIFUfE-LPG-propane-or-butane'!$A17,'indusa - High Cost'!$B:$B,$B$28)*10^12</f>
        <v>0</v>
      </c>
      <c r="V17" s="16">
        <f>SUMIFS('indusa - High Cost'!AG:AG,'indusa - High Cost'!$A:$A,'BIFUfE-LPG-propane-or-butane'!$A17,'indusa - High Cost'!$B:$B,$B$28)*10^12</f>
        <v>0</v>
      </c>
      <c r="W17" s="16">
        <f>SUMIFS('indusa - High Cost'!AH:AH,'indusa - High Cost'!$A:$A,'BIFUfE-LPG-propane-or-butane'!$A17,'indusa - High Cost'!$B:$B,$B$28)*10^12</f>
        <v>0</v>
      </c>
      <c r="X17" s="16">
        <f>SUMIFS('indusa - High Cost'!AI:AI,'indusa - High Cost'!$A:$A,'BIFUfE-LPG-propane-or-butane'!$A17,'indusa - High Cost'!$B:$B,$B$28)*10^12</f>
        <v>0</v>
      </c>
      <c r="Y17" s="16">
        <f>SUMIFS('indusa - High Cost'!AJ:AJ,'indusa - High Cost'!$A:$A,'BIFUfE-LPG-propane-or-butane'!$A17,'indusa - High Cost'!$B:$B,$B$28)*10^12</f>
        <v>0</v>
      </c>
      <c r="Z17" s="16">
        <f ca="1">SUMIFS('indusa - High Cost'!AK:AK,'indusa - High Cost'!$A:$A,'BIFUfE-LPG-propane-or-butane'!$A17,'indusa - High Cost'!$B:$B,$B$28)*10^12</f>
        <v>0</v>
      </c>
      <c r="AA17" s="16">
        <f ca="1">SUMIFS('indusa - High Cost'!AL:AL,'indusa - High Cost'!$A:$A,'BIFUfE-LPG-propane-or-butane'!$A17,'indusa - High Cost'!$B:$B,$B$28)*10^12</f>
        <v>0</v>
      </c>
      <c r="AB17" s="16">
        <f ca="1">SUMIFS('indusa - High Cost'!AM:AM,'indusa - High Cost'!$A:$A,'BIFUfE-LPG-propane-or-butane'!$A17,'indusa - High Cost'!$B:$B,$B$28)*10^12</f>
        <v>0</v>
      </c>
    </row>
    <row r="18" spans="1:29" x14ac:dyDescent="0.25">
      <c r="A18" t="s">
        <v>107</v>
      </c>
      <c r="B18" s="16">
        <f>SUMIFS('indusa - High Cost'!M:M,'indusa - High Cost'!$A:$A,'BIFUfE-LPG-propane-or-butane'!$A18,'indusa - High Cost'!$B:$B,$B$28)*10^12</f>
        <v>0</v>
      </c>
      <c r="C18" s="16">
        <f>SUMIFS('indusa - High Cost'!N:N,'indusa - High Cost'!$A:$A,'BIFUfE-LPG-propane-or-butane'!$A18,'indusa - High Cost'!$B:$B,$B$28)*10^12</f>
        <v>0</v>
      </c>
      <c r="D18" s="16">
        <f>SUMIFS('indusa - High Cost'!O:O,'indusa - High Cost'!$A:$A,'BIFUfE-LPG-propane-or-butane'!$A18,'indusa - High Cost'!$B:$B,$B$28)*10^12</f>
        <v>0</v>
      </c>
      <c r="E18" s="16">
        <f>SUMIFS('indusa - High Cost'!P:P,'indusa - High Cost'!$A:$A,'BIFUfE-LPG-propane-or-butane'!$A18,'indusa - High Cost'!$B:$B,$B$28)*10^12</f>
        <v>0</v>
      </c>
      <c r="F18" s="16">
        <f>SUMIFS('indusa - High Cost'!Q:Q,'indusa - High Cost'!$A:$A,'BIFUfE-LPG-propane-or-butane'!$A18,'indusa - High Cost'!$B:$B,$B$28)*10^12</f>
        <v>0</v>
      </c>
      <c r="G18" s="16">
        <f>SUMIFS('indusa - High Cost'!R:R,'indusa - High Cost'!$A:$A,'BIFUfE-LPG-propane-or-butane'!$A18,'indusa - High Cost'!$B:$B,$B$28)*10^12</f>
        <v>0</v>
      </c>
      <c r="H18" s="16">
        <f>SUMIFS('indusa - High Cost'!S:S,'indusa - High Cost'!$A:$A,'BIFUfE-LPG-propane-or-butane'!$A18,'indusa - High Cost'!$B:$B,$B$28)*10^12</f>
        <v>0</v>
      </c>
      <c r="I18" s="16">
        <f>SUMIFS('indusa - High Cost'!T:T,'indusa - High Cost'!$A:$A,'BIFUfE-LPG-propane-or-butane'!$A18,'indusa - High Cost'!$B:$B,$B$28)*10^12</f>
        <v>0</v>
      </c>
      <c r="J18" s="16">
        <f>SUMIFS('indusa - High Cost'!U:U,'indusa - High Cost'!$A:$A,'BIFUfE-LPG-propane-or-butane'!$A18,'indusa - High Cost'!$B:$B,$B$28)*10^12</f>
        <v>0</v>
      </c>
      <c r="K18" s="16">
        <f>SUMIFS('indusa - High Cost'!V:V,'indusa - High Cost'!$A:$A,'BIFUfE-LPG-propane-or-butane'!$A18,'indusa - High Cost'!$B:$B,$B$28)*10^12</f>
        <v>0</v>
      </c>
      <c r="L18" s="16">
        <f>SUMIFS('indusa - High Cost'!W:W,'indusa - High Cost'!$A:$A,'BIFUfE-LPG-propane-or-butane'!$A18,'indusa - High Cost'!$B:$B,$B$28)*10^12</f>
        <v>0</v>
      </c>
      <c r="M18" s="16">
        <f>SUMIFS('indusa - High Cost'!X:X,'indusa - High Cost'!$A:$A,'BIFUfE-LPG-propane-or-butane'!$A18,'indusa - High Cost'!$B:$B,$B$28)*10^12</f>
        <v>0</v>
      </c>
      <c r="N18" s="16">
        <f>SUMIFS('indusa - High Cost'!Y:Y,'indusa - High Cost'!$A:$A,'BIFUfE-LPG-propane-or-butane'!$A18,'indusa - High Cost'!$B:$B,$B$28)*10^12</f>
        <v>0</v>
      </c>
      <c r="O18" s="16">
        <f>SUMIFS('indusa - High Cost'!Z:Z,'indusa - High Cost'!$A:$A,'BIFUfE-LPG-propane-or-butane'!$A18,'indusa - High Cost'!$B:$B,$B$28)*10^12</f>
        <v>0</v>
      </c>
      <c r="P18" s="16">
        <f>SUMIFS('indusa - High Cost'!AA:AA,'indusa - High Cost'!$A:$A,'BIFUfE-LPG-propane-or-butane'!$A18,'indusa - High Cost'!$B:$B,$B$28)*10^12</f>
        <v>0</v>
      </c>
      <c r="Q18" s="16">
        <f>SUMIFS('indusa - High Cost'!AB:AB,'indusa - High Cost'!$A:$A,'BIFUfE-LPG-propane-or-butane'!$A18,'indusa - High Cost'!$B:$B,$B$28)*10^12</f>
        <v>0</v>
      </c>
      <c r="R18" s="16">
        <f>SUMIFS('indusa - High Cost'!AC:AC,'indusa - High Cost'!$A:$A,'BIFUfE-LPG-propane-or-butane'!$A18,'indusa - High Cost'!$B:$B,$B$28)*10^12</f>
        <v>0</v>
      </c>
      <c r="S18" s="16">
        <f>SUMIFS('indusa - High Cost'!AD:AD,'indusa - High Cost'!$A:$A,'BIFUfE-LPG-propane-or-butane'!$A18,'indusa - High Cost'!$B:$B,$B$28)*10^12</f>
        <v>0</v>
      </c>
      <c r="T18" s="16">
        <f>SUMIFS('indusa - High Cost'!AE:AE,'indusa - High Cost'!$A:$A,'BIFUfE-LPG-propane-or-butane'!$A18,'indusa - High Cost'!$B:$B,$B$28)*10^12</f>
        <v>0</v>
      </c>
      <c r="U18" s="16">
        <f>SUMIFS('indusa - High Cost'!AF:AF,'indusa - High Cost'!$A:$A,'BIFUfE-LPG-propane-or-butane'!$A18,'indusa - High Cost'!$B:$B,$B$28)*10^12</f>
        <v>0</v>
      </c>
      <c r="V18" s="16">
        <f>SUMIFS('indusa - High Cost'!AG:AG,'indusa - High Cost'!$A:$A,'BIFUfE-LPG-propane-or-butane'!$A18,'indusa - High Cost'!$B:$B,$B$28)*10^12</f>
        <v>0</v>
      </c>
      <c r="W18" s="16">
        <f>SUMIFS('indusa - High Cost'!AH:AH,'indusa - High Cost'!$A:$A,'BIFUfE-LPG-propane-or-butane'!$A18,'indusa - High Cost'!$B:$B,$B$28)*10^12</f>
        <v>0</v>
      </c>
      <c r="X18" s="16">
        <f>SUMIFS('indusa - High Cost'!AI:AI,'indusa - High Cost'!$A:$A,'BIFUfE-LPG-propane-or-butane'!$A18,'indusa - High Cost'!$B:$B,$B$28)*10^12</f>
        <v>0</v>
      </c>
      <c r="Y18" s="16">
        <f>SUMIFS('indusa - High Cost'!AJ:AJ,'indusa - High Cost'!$A:$A,'BIFUfE-LPG-propane-or-butane'!$A18,'indusa - High Cost'!$B:$B,$B$28)*10^12</f>
        <v>0</v>
      </c>
      <c r="Z18" s="16">
        <f ca="1">SUMIFS('indusa - High Cost'!AK:AK,'indusa - High Cost'!$A:$A,'BIFUfE-LPG-propane-or-butane'!$A18,'indusa - High Cost'!$B:$B,$B$28)*10^12</f>
        <v>0</v>
      </c>
      <c r="AA18" s="16">
        <f ca="1">SUMIFS('indusa - High Cost'!AL:AL,'indusa - High Cost'!$A:$A,'BIFUfE-LPG-propane-or-butane'!$A18,'indusa - High Cost'!$B:$B,$B$28)*10^12</f>
        <v>0</v>
      </c>
      <c r="AB18" s="16">
        <f ca="1">SUMIFS('indusa - High Cost'!AM:AM,'indusa - High Cost'!$A:$A,'BIFUfE-LPG-propane-or-butane'!$A18,'indusa - High Cost'!$B:$B,$B$28)*10^12</f>
        <v>0</v>
      </c>
      <c r="AC18" s="18"/>
    </row>
    <row r="19" spans="1:29" x14ac:dyDescent="0.25">
      <c r="A19" t="s">
        <v>108</v>
      </c>
      <c r="B19" s="16">
        <f>SUMIFS('indusa - High Cost'!M:M,'indusa - High Cost'!$A:$A,'BIFUfE-LPG-propane-or-butane'!$A19,'indusa - High Cost'!$B:$B,$B$28)*10^12</f>
        <v>0</v>
      </c>
      <c r="C19" s="16">
        <f>SUMIFS('indusa - High Cost'!N:N,'indusa - High Cost'!$A:$A,'BIFUfE-LPG-propane-or-butane'!$A19,'indusa - High Cost'!$B:$B,$B$28)*10^12</f>
        <v>0</v>
      </c>
      <c r="D19" s="16">
        <f>SUMIFS('indusa - High Cost'!O:O,'indusa - High Cost'!$A:$A,'BIFUfE-LPG-propane-or-butane'!$A19,'indusa - High Cost'!$B:$B,$B$28)*10^12</f>
        <v>0</v>
      </c>
      <c r="E19" s="16">
        <f>SUMIFS('indusa - High Cost'!P:P,'indusa - High Cost'!$A:$A,'BIFUfE-LPG-propane-or-butane'!$A19,'indusa - High Cost'!$B:$B,$B$28)*10^12</f>
        <v>0</v>
      </c>
      <c r="F19" s="16">
        <f>SUMIFS('indusa - High Cost'!Q:Q,'indusa - High Cost'!$A:$A,'BIFUfE-LPG-propane-or-butane'!$A19,'indusa - High Cost'!$B:$B,$B$28)*10^12</f>
        <v>0</v>
      </c>
      <c r="G19" s="16">
        <f>SUMIFS('indusa - High Cost'!R:R,'indusa - High Cost'!$A:$A,'BIFUfE-LPG-propane-or-butane'!$A19,'indusa - High Cost'!$B:$B,$B$28)*10^12</f>
        <v>0</v>
      </c>
      <c r="H19" s="16">
        <f>SUMIFS('indusa - High Cost'!S:S,'indusa - High Cost'!$A:$A,'BIFUfE-LPG-propane-or-butane'!$A19,'indusa - High Cost'!$B:$B,$B$28)*10^12</f>
        <v>0</v>
      </c>
      <c r="I19" s="16">
        <f>SUMIFS('indusa - High Cost'!T:T,'indusa - High Cost'!$A:$A,'BIFUfE-LPG-propane-or-butane'!$A19,'indusa - High Cost'!$B:$B,$B$28)*10^12</f>
        <v>0</v>
      </c>
      <c r="J19" s="16">
        <f>SUMIFS('indusa - High Cost'!U:U,'indusa - High Cost'!$A:$A,'BIFUfE-LPG-propane-or-butane'!$A19,'indusa - High Cost'!$B:$B,$B$28)*10^12</f>
        <v>0</v>
      </c>
      <c r="K19" s="16">
        <f>SUMIFS('indusa - High Cost'!V:V,'indusa - High Cost'!$A:$A,'BIFUfE-LPG-propane-or-butane'!$A19,'indusa - High Cost'!$B:$B,$B$28)*10^12</f>
        <v>0</v>
      </c>
      <c r="L19" s="16">
        <f>SUMIFS('indusa - High Cost'!W:W,'indusa - High Cost'!$A:$A,'BIFUfE-LPG-propane-or-butane'!$A19,'indusa - High Cost'!$B:$B,$B$28)*10^12</f>
        <v>0</v>
      </c>
      <c r="M19" s="16">
        <f>SUMIFS('indusa - High Cost'!X:X,'indusa - High Cost'!$A:$A,'BIFUfE-LPG-propane-or-butane'!$A19,'indusa - High Cost'!$B:$B,$B$28)*10^12</f>
        <v>0</v>
      </c>
      <c r="N19" s="16">
        <f>SUMIFS('indusa - High Cost'!Y:Y,'indusa - High Cost'!$A:$A,'BIFUfE-LPG-propane-or-butane'!$A19,'indusa - High Cost'!$B:$B,$B$28)*10^12</f>
        <v>0</v>
      </c>
      <c r="O19" s="16">
        <f>SUMIFS('indusa - High Cost'!Z:Z,'indusa - High Cost'!$A:$A,'BIFUfE-LPG-propane-or-butane'!$A19,'indusa - High Cost'!$B:$B,$B$28)*10^12</f>
        <v>0</v>
      </c>
      <c r="P19" s="16">
        <f>SUMIFS('indusa - High Cost'!AA:AA,'indusa - High Cost'!$A:$A,'BIFUfE-LPG-propane-or-butane'!$A19,'indusa - High Cost'!$B:$B,$B$28)*10^12</f>
        <v>0</v>
      </c>
      <c r="Q19" s="16">
        <f>SUMIFS('indusa - High Cost'!AB:AB,'indusa - High Cost'!$A:$A,'BIFUfE-LPG-propane-or-butane'!$A19,'indusa - High Cost'!$B:$B,$B$28)*10^12</f>
        <v>0</v>
      </c>
      <c r="R19" s="16">
        <f>SUMIFS('indusa - High Cost'!AC:AC,'indusa - High Cost'!$A:$A,'BIFUfE-LPG-propane-or-butane'!$A19,'indusa - High Cost'!$B:$B,$B$28)*10^12</f>
        <v>0</v>
      </c>
      <c r="S19" s="16">
        <f>SUMIFS('indusa - High Cost'!AD:AD,'indusa - High Cost'!$A:$A,'BIFUfE-LPG-propane-or-butane'!$A19,'indusa - High Cost'!$B:$B,$B$28)*10^12</f>
        <v>0</v>
      </c>
      <c r="T19" s="16">
        <f>SUMIFS('indusa - High Cost'!AE:AE,'indusa - High Cost'!$A:$A,'BIFUfE-LPG-propane-or-butane'!$A19,'indusa - High Cost'!$B:$B,$B$28)*10^12</f>
        <v>0</v>
      </c>
      <c r="U19" s="16">
        <f>SUMIFS('indusa - High Cost'!AF:AF,'indusa - High Cost'!$A:$A,'BIFUfE-LPG-propane-or-butane'!$A19,'indusa - High Cost'!$B:$B,$B$28)*10^12</f>
        <v>0</v>
      </c>
      <c r="V19" s="16">
        <f>SUMIFS('indusa - High Cost'!AG:AG,'indusa - High Cost'!$A:$A,'BIFUfE-LPG-propane-or-butane'!$A19,'indusa - High Cost'!$B:$B,$B$28)*10^12</f>
        <v>0</v>
      </c>
      <c r="W19" s="16">
        <f>SUMIFS('indusa - High Cost'!AH:AH,'indusa - High Cost'!$A:$A,'BIFUfE-LPG-propane-or-butane'!$A19,'indusa - High Cost'!$B:$B,$B$28)*10^12</f>
        <v>0</v>
      </c>
      <c r="X19" s="16">
        <f>SUMIFS('indusa - High Cost'!AI:AI,'indusa - High Cost'!$A:$A,'BIFUfE-LPG-propane-or-butane'!$A19,'indusa - High Cost'!$B:$B,$B$28)*10^12</f>
        <v>0</v>
      </c>
      <c r="Y19" s="16">
        <f>SUMIFS('indusa - High Cost'!AJ:AJ,'indusa - High Cost'!$A:$A,'BIFUfE-LPG-propane-or-butane'!$A19,'indusa - High Cost'!$B:$B,$B$28)*10^12</f>
        <v>0</v>
      </c>
      <c r="Z19" s="16">
        <f ca="1">SUMIFS('indusa - High Cost'!AK:AK,'indusa - High Cost'!$A:$A,'BIFUfE-LPG-propane-or-butane'!$A19,'indusa - High Cost'!$B:$B,$B$28)*10^12</f>
        <v>0</v>
      </c>
      <c r="AA19" s="16">
        <f ca="1">SUMIFS('indusa - High Cost'!AL:AL,'indusa - High Cost'!$A:$A,'BIFUfE-LPG-propane-or-butane'!$A19,'indusa - High Cost'!$B:$B,$B$28)*10^12</f>
        <v>0</v>
      </c>
      <c r="AB19" s="16">
        <f ca="1">SUMIFS('indusa - High Cost'!AM:AM,'indusa - High Cost'!$A:$A,'BIFUfE-LPG-propane-or-butane'!$A19,'indusa - High Cost'!$B:$B,$B$28)*10^12</f>
        <v>0</v>
      </c>
    </row>
    <row r="20" spans="1:29" x14ac:dyDescent="0.25">
      <c r="A20" t="s">
        <v>109</v>
      </c>
      <c r="B20" s="16">
        <f>SUMIFS('indusa - High Cost'!M:M,'indusa - High Cost'!$A:$A,'BIFUfE-LPG-propane-or-butane'!$A20,'indusa - High Cost'!$B:$B,$B$28)*10^12</f>
        <v>0</v>
      </c>
      <c r="C20" s="16">
        <f>SUMIFS('indusa - High Cost'!N:N,'indusa - High Cost'!$A:$A,'BIFUfE-LPG-propane-or-butane'!$A20,'indusa - High Cost'!$B:$B,$B$28)*10^12</f>
        <v>0</v>
      </c>
      <c r="D20" s="16">
        <f>SUMIFS('indusa - High Cost'!O:O,'indusa - High Cost'!$A:$A,'BIFUfE-LPG-propane-or-butane'!$A20,'indusa - High Cost'!$B:$B,$B$28)*10^12</f>
        <v>0</v>
      </c>
      <c r="E20" s="16">
        <f>SUMIFS('indusa - High Cost'!P:P,'indusa - High Cost'!$A:$A,'BIFUfE-LPG-propane-or-butane'!$A20,'indusa - High Cost'!$B:$B,$B$28)*10^12</f>
        <v>0</v>
      </c>
      <c r="F20" s="16">
        <f>SUMIFS('indusa - High Cost'!Q:Q,'indusa - High Cost'!$A:$A,'BIFUfE-LPG-propane-or-butane'!$A20,'indusa - High Cost'!$B:$B,$B$28)*10^12</f>
        <v>0</v>
      </c>
      <c r="G20" s="16">
        <f>SUMIFS('indusa - High Cost'!R:R,'indusa - High Cost'!$A:$A,'BIFUfE-LPG-propane-or-butane'!$A20,'indusa - High Cost'!$B:$B,$B$28)*10^12</f>
        <v>0</v>
      </c>
      <c r="H20" s="16">
        <f>SUMIFS('indusa - High Cost'!S:S,'indusa - High Cost'!$A:$A,'BIFUfE-LPG-propane-or-butane'!$A20,'indusa - High Cost'!$B:$B,$B$28)*10^12</f>
        <v>0</v>
      </c>
      <c r="I20" s="16">
        <f>SUMIFS('indusa - High Cost'!T:T,'indusa - High Cost'!$A:$A,'BIFUfE-LPG-propane-or-butane'!$A20,'indusa - High Cost'!$B:$B,$B$28)*10^12</f>
        <v>0</v>
      </c>
      <c r="J20" s="16">
        <f>SUMIFS('indusa - High Cost'!U:U,'indusa - High Cost'!$A:$A,'BIFUfE-LPG-propane-or-butane'!$A20,'indusa - High Cost'!$B:$B,$B$28)*10^12</f>
        <v>0</v>
      </c>
      <c r="K20" s="16">
        <f>SUMIFS('indusa - High Cost'!V:V,'indusa - High Cost'!$A:$A,'BIFUfE-LPG-propane-or-butane'!$A20,'indusa - High Cost'!$B:$B,$B$28)*10^12</f>
        <v>0</v>
      </c>
      <c r="L20" s="16">
        <f>SUMIFS('indusa - High Cost'!W:W,'indusa - High Cost'!$A:$A,'BIFUfE-LPG-propane-or-butane'!$A20,'indusa - High Cost'!$B:$B,$B$28)*10^12</f>
        <v>0</v>
      </c>
      <c r="M20" s="16">
        <f>SUMIFS('indusa - High Cost'!X:X,'indusa - High Cost'!$A:$A,'BIFUfE-LPG-propane-or-butane'!$A20,'indusa - High Cost'!$B:$B,$B$28)*10^12</f>
        <v>0</v>
      </c>
      <c r="N20" s="16">
        <f>SUMIFS('indusa - High Cost'!Y:Y,'indusa - High Cost'!$A:$A,'BIFUfE-LPG-propane-or-butane'!$A20,'indusa - High Cost'!$B:$B,$B$28)*10^12</f>
        <v>0</v>
      </c>
      <c r="O20" s="16">
        <f>SUMIFS('indusa - High Cost'!Z:Z,'indusa - High Cost'!$A:$A,'BIFUfE-LPG-propane-or-butane'!$A20,'indusa - High Cost'!$B:$B,$B$28)*10^12</f>
        <v>0</v>
      </c>
      <c r="P20" s="16">
        <f>SUMIFS('indusa - High Cost'!AA:AA,'indusa - High Cost'!$A:$A,'BIFUfE-LPG-propane-or-butane'!$A20,'indusa - High Cost'!$B:$B,$B$28)*10^12</f>
        <v>0</v>
      </c>
      <c r="Q20" s="16">
        <f>SUMIFS('indusa - High Cost'!AB:AB,'indusa - High Cost'!$A:$A,'BIFUfE-LPG-propane-or-butane'!$A20,'indusa - High Cost'!$B:$B,$B$28)*10^12</f>
        <v>0</v>
      </c>
      <c r="R20" s="16">
        <f>SUMIFS('indusa - High Cost'!AC:AC,'indusa - High Cost'!$A:$A,'BIFUfE-LPG-propane-or-butane'!$A20,'indusa - High Cost'!$B:$B,$B$28)*10^12</f>
        <v>0</v>
      </c>
      <c r="S20" s="16">
        <f>SUMIFS('indusa - High Cost'!AD:AD,'indusa - High Cost'!$A:$A,'BIFUfE-LPG-propane-or-butane'!$A20,'indusa - High Cost'!$B:$B,$B$28)*10^12</f>
        <v>0</v>
      </c>
      <c r="T20" s="16">
        <f>SUMIFS('indusa - High Cost'!AE:AE,'indusa - High Cost'!$A:$A,'BIFUfE-LPG-propane-or-butane'!$A20,'indusa - High Cost'!$B:$B,$B$28)*10^12</f>
        <v>0</v>
      </c>
      <c r="U20" s="16">
        <f>SUMIFS('indusa - High Cost'!AF:AF,'indusa - High Cost'!$A:$A,'BIFUfE-LPG-propane-or-butane'!$A20,'indusa - High Cost'!$B:$B,$B$28)*10^12</f>
        <v>0</v>
      </c>
      <c r="V20" s="16">
        <f>SUMIFS('indusa - High Cost'!AG:AG,'indusa - High Cost'!$A:$A,'BIFUfE-LPG-propane-or-butane'!$A20,'indusa - High Cost'!$B:$B,$B$28)*10^12</f>
        <v>0</v>
      </c>
      <c r="W20" s="16">
        <f>SUMIFS('indusa - High Cost'!AH:AH,'indusa - High Cost'!$A:$A,'BIFUfE-LPG-propane-or-butane'!$A20,'indusa - High Cost'!$B:$B,$B$28)*10^12</f>
        <v>0</v>
      </c>
      <c r="X20" s="16">
        <f>SUMIFS('indusa - High Cost'!AI:AI,'indusa - High Cost'!$A:$A,'BIFUfE-LPG-propane-or-butane'!$A20,'indusa - High Cost'!$B:$B,$B$28)*10^12</f>
        <v>0</v>
      </c>
      <c r="Y20" s="16">
        <f>SUMIFS('indusa - High Cost'!AJ:AJ,'indusa - High Cost'!$A:$A,'BIFUfE-LPG-propane-or-butane'!$A20,'indusa - High Cost'!$B:$B,$B$28)*10^12</f>
        <v>0</v>
      </c>
      <c r="Z20" s="16">
        <f ca="1">SUMIFS('indusa - High Cost'!AK:AK,'indusa - High Cost'!$A:$A,'BIFUfE-LPG-propane-or-butane'!$A20,'indusa - High Cost'!$B:$B,$B$28)*10^12</f>
        <v>0</v>
      </c>
      <c r="AA20" s="16">
        <f ca="1">SUMIFS('indusa - High Cost'!AL:AL,'indusa - High Cost'!$A:$A,'BIFUfE-LPG-propane-or-butane'!$A20,'indusa - High Cost'!$B:$B,$B$28)*10^12</f>
        <v>0</v>
      </c>
      <c r="AB20" s="16">
        <f ca="1">SUMIFS('indusa - High Cost'!AM:AM,'indusa - High Cost'!$A:$A,'BIFUfE-LPG-propane-or-butane'!$A20,'indusa - High Cost'!$B:$B,$B$28)*10^12</f>
        <v>0</v>
      </c>
      <c r="AC20" s="16"/>
    </row>
    <row r="21" spans="1:29" x14ac:dyDescent="0.25">
      <c r="A21" t="s">
        <v>110</v>
      </c>
      <c r="B21" s="16">
        <f>SUMIFS('indusa - High Cost'!M:M,'indusa - High Cost'!$A:$A,'BIFUfE-LPG-propane-or-butane'!$A21,'indusa - High Cost'!$B:$B,$B$28)*10^12</f>
        <v>0</v>
      </c>
      <c r="C21" s="16">
        <f>SUMIFS('indusa - High Cost'!N:N,'indusa - High Cost'!$A:$A,'BIFUfE-LPG-propane-or-butane'!$A21,'indusa - High Cost'!$B:$B,$B$28)*10^12</f>
        <v>0</v>
      </c>
      <c r="D21" s="16">
        <f>SUMIFS('indusa - High Cost'!O:O,'indusa - High Cost'!$A:$A,'BIFUfE-LPG-propane-or-butane'!$A21,'indusa - High Cost'!$B:$B,$B$28)*10^12</f>
        <v>0</v>
      </c>
      <c r="E21" s="16">
        <f>SUMIFS('indusa - High Cost'!P:P,'indusa - High Cost'!$A:$A,'BIFUfE-LPG-propane-or-butane'!$A21,'indusa - High Cost'!$B:$B,$B$28)*10^12</f>
        <v>0</v>
      </c>
      <c r="F21" s="16">
        <f>SUMIFS('indusa - High Cost'!Q:Q,'indusa - High Cost'!$A:$A,'BIFUfE-LPG-propane-or-butane'!$A21,'indusa - High Cost'!$B:$B,$B$28)*10^12</f>
        <v>0</v>
      </c>
      <c r="G21" s="16">
        <f>SUMIFS('indusa - High Cost'!R:R,'indusa - High Cost'!$A:$A,'BIFUfE-LPG-propane-or-butane'!$A21,'indusa - High Cost'!$B:$B,$B$28)*10^12</f>
        <v>0</v>
      </c>
      <c r="H21" s="16">
        <f>SUMIFS('indusa - High Cost'!S:S,'indusa - High Cost'!$A:$A,'BIFUfE-LPG-propane-or-butane'!$A21,'indusa - High Cost'!$B:$B,$B$28)*10^12</f>
        <v>0</v>
      </c>
      <c r="I21" s="16">
        <f>SUMIFS('indusa - High Cost'!T:T,'indusa - High Cost'!$A:$A,'BIFUfE-LPG-propane-or-butane'!$A21,'indusa - High Cost'!$B:$B,$B$28)*10^12</f>
        <v>0</v>
      </c>
      <c r="J21" s="16">
        <f>SUMIFS('indusa - High Cost'!U:U,'indusa - High Cost'!$A:$A,'BIFUfE-LPG-propane-or-butane'!$A21,'indusa - High Cost'!$B:$B,$B$28)*10^12</f>
        <v>0</v>
      </c>
      <c r="K21" s="16">
        <f>SUMIFS('indusa - High Cost'!V:V,'indusa - High Cost'!$A:$A,'BIFUfE-LPG-propane-or-butane'!$A21,'indusa - High Cost'!$B:$B,$B$28)*10^12</f>
        <v>0</v>
      </c>
      <c r="L21" s="16">
        <f>SUMIFS('indusa - High Cost'!W:W,'indusa - High Cost'!$A:$A,'BIFUfE-LPG-propane-or-butane'!$A21,'indusa - High Cost'!$B:$B,$B$28)*10^12</f>
        <v>0</v>
      </c>
      <c r="M21" s="16">
        <f>SUMIFS('indusa - High Cost'!X:X,'indusa - High Cost'!$A:$A,'BIFUfE-LPG-propane-or-butane'!$A21,'indusa - High Cost'!$B:$B,$B$28)*10^12</f>
        <v>0</v>
      </c>
      <c r="N21" s="16">
        <f>SUMIFS('indusa - High Cost'!Y:Y,'indusa - High Cost'!$A:$A,'BIFUfE-LPG-propane-or-butane'!$A21,'indusa - High Cost'!$B:$B,$B$28)*10^12</f>
        <v>0</v>
      </c>
      <c r="O21" s="16">
        <f>SUMIFS('indusa - High Cost'!Z:Z,'indusa - High Cost'!$A:$A,'BIFUfE-LPG-propane-or-butane'!$A21,'indusa - High Cost'!$B:$B,$B$28)*10^12</f>
        <v>0</v>
      </c>
      <c r="P21" s="16">
        <f>SUMIFS('indusa - High Cost'!AA:AA,'indusa - High Cost'!$A:$A,'BIFUfE-LPG-propane-or-butane'!$A21,'indusa - High Cost'!$B:$B,$B$28)*10^12</f>
        <v>0</v>
      </c>
      <c r="Q21" s="16">
        <f>SUMIFS('indusa - High Cost'!AB:AB,'indusa - High Cost'!$A:$A,'BIFUfE-LPG-propane-or-butane'!$A21,'indusa - High Cost'!$B:$B,$B$28)*10^12</f>
        <v>0</v>
      </c>
      <c r="R21" s="16">
        <f>SUMIFS('indusa - High Cost'!AC:AC,'indusa - High Cost'!$A:$A,'BIFUfE-LPG-propane-or-butane'!$A21,'indusa - High Cost'!$B:$B,$B$28)*10^12</f>
        <v>0</v>
      </c>
      <c r="S21" s="16">
        <f>SUMIFS('indusa - High Cost'!AD:AD,'indusa - High Cost'!$A:$A,'BIFUfE-LPG-propane-or-butane'!$A21,'indusa - High Cost'!$B:$B,$B$28)*10^12</f>
        <v>0</v>
      </c>
      <c r="T21" s="16">
        <f>SUMIFS('indusa - High Cost'!AE:AE,'indusa - High Cost'!$A:$A,'BIFUfE-LPG-propane-or-butane'!$A21,'indusa - High Cost'!$B:$B,$B$28)*10^12</f>
        <v>0</v>
      </c>
      <c r="U21" s="16">
        <f>SUMIFS('indusa - High Cost'!AF:AF,'indusa - High Cost'!$A:$A,'BIFUfE-LPG-propane-or-butane'!$A21,'indusa - High Cost'!$B:$B,$B$28)*10^12</f>
        <v>0</v>
      </c>
      <c r="V21" s="16">
        <f>SUMIFS('indusa - High Cost'!AG:AG,'indusa - High Cost'!$A:$A,'BIFUfE-LPG-propane-or-butane'!$A21,'indusa - High Cost'!$B:$B,$B$28)*10^12</f>
        <v>0</v>
      </c>
      <c r="W21" s="16">
        <f>SUMIFS('indusa - High Cost'!AH:AH,'indusa - High Cost'!$A:$A,'BIFUfE-LPG-propane-or-butane'!$A21,'indusa - High Cost'!$B:$B,$B$28)*10^12</f>
        <v>0</v>
      </c>
      <c r="X21" s="16">
        <f>SUMIFS('indusa - High Cost'!AI:AI,'indusa - High Cost'!$A:$A,'BIFUfE-LPG-propane-or-butane'!$A21,'indusa - High Cost'!$B:$B,$B$28)*10^12</f>
        <v>0</v>
      </c>
      <c r="Y21" s="16">
        <f>SUMIFS('indusa - High Cost'!AJ:AJ,'indusa - High Cost'!$A:$A,'BIFUfE-LPG-propane-or-butane'!$A21,'indusa - High Cost'!$B:$B,$B$28)*10^12</f>
        <v>0</v>
      </c>
      <c r="Z21" s="16">
        <f ca="1">SUMIFS('indusa - High Cost'!AK:AK,'indusa - High Cost'!$A:$A,'BIFUfE-LPG-propane-or-butane'!$A21,'indusa - High Cost'!$B:$B,$B$28)*10^12</f>
        <v>0</v>
      </c>
      <c r="AA21" s="16">
        <f ca="1">SUMIFS('indusa - High Cost'!AL:AL,'indusa - High Cost'!$A:$A,'BIFUfE-LPG-propane-or-butane'!$A21,'indusa - High Cost'!$B:$B,$B$28)*10^12</f>
        <v>0</v>
      </c>
      <c r="AB21" s="16">
        <f ca="1">SUMIFS('indusa - High Cost'!AM:AM,'indusa - High Cost'!$A:$A,'BIFUfE-LPG-propane-or-butane'!$A21,'indusa - High Cost'!$B:$B,$B$28)*10^12</f>
        <v>0</v>
      </c>
    </row>
    <row r="22" spans="1:29" x14ac:dyDescent="0.25">
      <c r="A22" t="s">
        <v>111</v>
      </c>
      <c r="B22" s="16">
        <f>SUMIFS('indusa - High Cost'!M:M,'indusa - High Cost'!$A:$A,'BIFUfE-LPG-propane-or-butane'!$A22,'indusa - High Cost'!$B:$B,$B$28)*10^12</f>
        <v>0</v>
      </c>
      <c r="C22" s="16">
        <f>SUMIFS('indusa - High Cost'!N:N,'indusa - High Cost'!$A:$A,'BIFUfE-LPG-propane-or-butane'!$A22,'indusa - High Cost'!$B:$B,$B$28)*10^12</f>
        <v>0</v>
      </c>
      <c r="D22" s="16">
        <f>SUMIFS('indusa - High Cost'!O:O,'indusa - High Cost'!$A:$A,'BIFUfE-LPG-propane-or-butane'!$A22,'indusa - High Cost'!$B:$B,$B$28)*10^12</f>
        <v>0</v>
      </c>
      <c r="E22" s="16">
        <f>SUMIFS('indusa - High Cost'!P:P,'indusa - High Cost'!$A:$A,'BIFUfE-LPG-propane-or-butane'!$A22,'indusa - High Cost'!$B:$B,$B$28)*10^12</f>
        <v>0</v>
      </c>
      <c r="F22" s="16">
        <f>SUMIFS('indusa - High Cost'!Q:Q,'indusa - High Cost'!$A:$A,'BIFUfE-LPG-propane-or-butane'!$A22,'indusa - High Cost'!$B:$B,$B$28)*10^12</f>
        <v>0</v>
      </c>
      <c r="G22" s="16">
        <f>SUMIFS('indusa - High Cost'!R:R,'indusa - High Cost'!$A:$A,'BIFUfE-LPG-propane-or-butane'!$A22,'indusa - High Cost'!$B:$B,$B$28)*10^12</f>
        <v>0</v>
      </c>
      <c r="H22" s="16">
        <f>SUMIFS('indusa - High Cost'!S:S,'indusa - High Cost'!$A:$A,'BIFUfE-LPG-propane-or-butane'!$A22,'indusa - High Cost'!$B:$B,$B$28)*10^12</f>
        <v>0</v>
      </c>
      <c r="I22" s="16">
        <f>SUMIFS('indusa - High Cost'!T:T,'indusa - High Cost'!$A:$A,'BIFUfE-LPG-propane-or-butane'!$A22,'indusa - High Cost'!$B:$B,$B$28)*10^12</f>
        <v>0</v>
      </c>
      <c r="J22" s="16">
        <f>SUMIFS('indusa - High Cost'!U:U,'indusa - High Cost'!$A:$A,'BIFUfE-LPG-propane-or-butane'!$A22,'indusa - High Cost'!$B:$B,$B$28)*10^12</f>
        <v>0</v>
      </c>
      <c r="K22" s="16">
        <f>SUMIFS('indusa - High Cost'!V:V,'indusa - High Cost'!$A:$A,'BIFUfE-LPG-propane-or-butane'!$A22,'indusa - High Cost'!$B:$B,$B$28)*10^12</f>
        <v>0</v>
      </c>
      <c r="L22" s="16">
        <f>SUMIFS('indusa - High Cost'!W:W,'indusa - High Cost'!$A:$A,'BIFUfE-LPG-propane-or-butane'!$A22,'indusa - High Cost'!$B:$B,$B$28)*10^12</f>
        <v>0</v>
      </c>
      <c r="M22" s="16">
        <f>SUMIFS('indusa - High Cost'!X:X,'indusa - High Cost'!$A:$A,'BIFUfE-LPG-propane-or-butane'!$A22,'indusa - High Cost'!$B:$B,$B$28)*10^12</f>
        <v>0</v>
      </c>
      <c r="N22" s="16">
        <f>SUMIFS('indusa - High Cost'!Y:Y,'indusa - High Cost'!$A:$A,'BIFUfE-LPG-propane-or-butane'!$A22,'indusa - High Cost'!$B:$B,$B$28)*10^12</f>
        <v>0</v>
      </c>
      <c r="O22" s="16">
        <f>SUMIFS('indusa - High Cost'!Z:Z,'indusa - High Cost'!$A:$A,'BIFUfE-LPG-propane-or-butane'!$A22,'indusa - High Cost'!$B:$B,$B$28)*10^12</f>
        <v>0</v>
      </c>
      <c r="P22" s="16">
        <f>SUMIFS('indusa - High Cost'!AA:AA,'indusa - High Cost'!$A:$A,'BIFUfE-LPG-propane-or-butane'!$A22,'indusa - High Cost'!$B:$B,$B$28)*10^12</f>
        <v>0</v>
      </c>
      <c r="Q22" s="16">
        <f>SUMIFS('indusa - High Cost'!AB:AB,'indusa - High Cost'!$A:$A,'BIFUfE-LPG-propane-or-butane'!$A22,'indusa - High Cost'!$B:$B,$B$28)*10^12</f>
        <v>0</v>
      </c>
      <c r="R22" s="16">
        <f>SUMIFS('indusa - High Cost'!AC:AC,'indusa - High Cost'!$A:$A,'BIFUfE-LPG-propane-or-butane'!$A22,'indusa - High Cost'!$B:$B,$B$28)*10^12</f>
        <v>0</v>
      </c>
      <c r="S22" s="16">
        <f>SUMIFS('indusa - High Cost'!AD:AD,'indusa - High Cost'!$A:$A,'BIFUfE-LPG-propane-or-butane'!$A22,'indusa - High Cost'!$B:$B,$B$28)*10^12</f>
        <v>0</v>
      </c>
      <c r="T22" s="16">
        <f>SUMIFS('indusa - High Cost'!AE:AE,'indusa - High Cost'!$A:$A,'BIFUfE-LPG-propane-or-butane'!$A22,'indusa - High Cost'!$B:$B,$B$28)*10^12</f>
        <v>0</v>
      </c>
      <c r="U22" s="16">
        <f>SUMIFS('indusa - High Cost'!AF:AF,'indusa - High Cost'!$A:$A,'BIFUfE-LPG-propane-or-butane'!$A22,'indusa - High Cost'!$B:$B,$B$28)*10^12</f>
        <v>0</v>
      </c>
      <c r="V22" s="16">
        <f>SUMIFS('indusa - High Cost'!AG:AG,'indusa - High Cost'!$A:$A,'BIFUfE-LPG-propane-or-butane'!$A22,'indusa - High Cost'!$B:$B,$B$28)*10^12</f>
        <v>0</v>
      </c>
      <c r="W22" s="16">
        <f>SUMIFS('indusa - High Cost'!AH:AH,'indusa - High Cost'!$A:$A,'BIFUfE-LPG-propane-or-butane'!$A22,'indusa - High Cost'!$B:$B,$B$28)*10^12</f>
        <v>0</v>
      </c>
      <c r="X22" s="16">
        <f>SUMIFS('indusa - High Cost'!AI:AI,'indusa - High Cost'!$A:$A,'BIFUfE-LPG-propane-or-butane'!$A22,'indusa - High Cost'!$B:$B,$B$28)*10^12</f>
        <v>0</v>
      </c>
      <c r="Y22" s="16">
        <f>SUMIFS('indusa - High Cost'!AJ:AJ,'indusa - High Cost'!$A:$A,'BIFUfE-LPG-propane-or-butane'!$A22,'indusa - High Cost'!$B:$B,$B$28)*10^12</f>
        <v>0</v>
      </c>
      <c r="Z22" s="16">
        <f ca="1">SUMIFS('indusa - High Cost'!AK:AK,'indusa - High Cost'!$A:$A,'BIFUfE-LPG-propane-or-butane'!$A22,'indusa - High Cost'!$B:$B,$B$28)*10^12</f>
        <v>0</v>
      </c>
      <c r="AA22" s="16">
        <f ca="1">SUMIFS('indusa - High Cost'!AL:AL,'indusa - High Cost'!$A:$A,'BIFUfE-LPG-propane-or-butane'!$A22,'indusa - High Cost'!$B:$B,$B$28)*10^12</f>
        <v>0</v>
      </c>
      <c r="AB22" s="16">
        <f ca="1">SUMIFS('indusa - High Cost'!AM:AM,'indusa - High Cost'!$A:$A,'BIFUfE-LPG-propane-or-butane'!$A22,'indusa - High Cost'!$B:$B,$B$28)*10^12</f>
        <v>0</v>
      </c>
    </row>
    <row r="23" spans="1:29" x14ac:dyDescent="0.25">
      <c r="A23" t="s">
        <v>112</v>
      </c>
      <c r="B23" s="16">
        <f>SUMIFS('indusa - High Cost'!M:M,'indusa - High Cost'!$A:$A,'BIFUfE-LPG-propane-or-butane'!$A23,'indusa - High Cost'!$B:$B,$B$28)*10^12</f>
        <v>0</v>
      </c>
      <c r="C23" s="16">
        <f>SUMIFS('indusa - High Cost'!N:N,'indusa - High Cost'!$A:$A,'BIFUfE-LPG-propane-or-butane'!$A23,'indusa - High Cost'!$B:$B,$B$28)*10^12</f>
        <v>0</v>
      </c>
      <c r="D23" s="16">
        <f>SUMIFS('indusa - High Cost'!O:O,'indusa - High Cost'!$A:$A,'BIFUfE-LPG-propane-or-butane'!$A23,'indusa - High Cost'!$B:$B,$B$28)*10^12</f>
        <v>0</v>
      </c>
      <c r="E23" s="16">
        <f>SUMIFS('indusa - High Cost'!P:P,'indusa - High Cost'!$A:$A,'BIFUfE-LPG-propane-or-butane'!$A23,'indusa - High Cost'!$B:$B,$B$28)*10^12</f>
        <v>0</v>
      </c>
      <c r="F23" s="16">
        <f>SUMIFS('indusa - High Cost'!Q:Q,'indusa - High Cost'!$A:$A,'BIFUfE-LPG-propane-or-butane'!$A23,'indusa - High Cost'!$B:$B,$B$28)*10^12</f>
        <v>0</v>
      </c>
      <c r="G23" s="16">
        <f>SUMIFS('indusa - High Cost'!R:R,'indusa - High Cost'!$A:$A,'BIFUfE-LPG-propane-or-butane'!$A23,'indusa - High Cost'!$B:$B,$B$28)*10^12</f>
        <v>0</v>
      </c>
      <c r="H23" s="16">
        <f>SUMIFS('indusa - High Cost'!S:S,'indusa - High Cost'!$A:$A,'BIFUfE-LPG-propane-or-butane'!$A23,'indusa - High Cost'!$B:$B,$B$28)*10^12</f>
        <v>0</v>
      </c>
      <c r="I23" s="16">
        <f>SUMIFS('indusa - High Cost'!T:T,'indusa - High Cost'!$A:$A,'BIFUfE-LPG-propane-or-butane'!$A23,'indusa - High Cost'!$B:$B,$B$28)*10^12</f>
        <v>0</v>
      </c>
      <c r="J23" s="16">
        <f>SUMIFS('indusa - High Cost'!U:U,'indusa - High Cost'!$A:$A,'BIFUfE-LPG-propane-or-butane'!$A23,'indusa - High Cost'!$B:$B,$B$28)*10^12</f>
        <v>0</v>
      </c>
      <c r="K23" s="16">
        <f>SUMIFS('indusa - High Cost'!V:V,'indusa - High Cost'!$A:$A,'BIFUfE-LPG-propane-or-butane'!$A23,'indusa - High Cost'!$B:$B,$B$28)*10^12</f>
        <v>0</v>
      </c>
      <c r="L23" s="16">
        <f>SUMIFS('indusa - High Cost'!W:W,'indusa - High Cost'!$A:$A,'BIFUfE-LPG-propane-or-butane'!$A23,'indusa - High Cost'!$B:$B,$B$28)*10^12</f>
        <v>0</v>
      </c>
      <c r="M23" s="16">
        <f>SUMIFS('indusa - High Cost'!X:X,'indusa - High Cost'!$A:$A,'BIFUfE-LPG-propane-or-butane'!$A23,'indusa - High Cost'!$B:$B,$B$28)*10^12</f>
        <v>0</v>
      </c>
      <c r="N23" s="16">
        <f>SUMIFS('indusa - High Cost'!Y:Y,'indusa - High Cost'!$A:$A,'BIFUfE-LPG-propane-or-butane'!$A23,'indusa - High Cost'!$B:$B,$B$28)*10^12</f>
        <v>0</v>
      </c>
      <c r="O23" s="16">
        <f>SUMIFS('indusa - High Cost'!Z:Z,'indusa - High Cost'!$A:$A,'BIFUfE-LPG-propane-or-butane'!$A23,'indusa - High Cost'!$B:$B,$B$28)*10^12</f>
        <v>0</v>
      </c>
      <c r="P23" s="16">
        <f>SUMIFS('indusa - High Cost'!AA:AA,'indusa - High Cost'!$A:$A,'BIFUfE-LPG-propane-or-butane'!$A23,'indusa - High Cost'!$B:$B,$B$28)*10^12</f>
        <v>0</v>
      </c>
      <c r="Q23" s="16">
        <f>SUMIFS('indusa - High Cost'!AB:AB,'indusa - High Cost'!$A:$A,'BIFUfE-LPG-propane-or-butane'!$A23,'indusa - High Cost'!$B:$B,$B$28)*10^12</f>
        <v>0</v>
      </c>
      <c r="R23" s="16">
        <f>SUMIFS('indusa - High Cost'!AC:AC,'indusa - High Cost'!$A:$A,'BIFUfE-LPG-propane-or-butane'!$A23,'indusa - High Cost'!$B:$B,$B$28)*10^12</f>
        <v>0</v>
      </c>
      <c r="S23" s="16">
        <f>SUMIFS('indusa - High Cost'!AD:AD,'indusa - High Cost'!$A:$A,'BIFUfE-LPG-propane-or-butane'!$A23,'indusa - High Cost'!$B:$B,$B$28)*10^12</f>
        <v>0</v>
      </c>
      <c r="T23" s="16">
        <f>SUMIFS('indusa - High Cost'!AE:AE,'indusa - High Cost'!$A:$A,'BIFUfE-LPG-propane-or-butane'!$A23,'indusa - High Cost'!$B:$B,$B$28)*10^12</f>
        <v>0</v>
      </c>
      <c r="U23" s="16">
        <f>SUMIFS('indusa - High Cost'!AF:AF,'indusa - High Cost'!$A:$A,'BIFUfE-LPG-propane-or-butane'!$A23,'indusa - High Cost'!$B:$B,$B$28)*10^12</f>
        <v>0</v>
      </c>
      <c r="V23" s="16">
        <f>SUMIFS('indusa - High Cost'!AG:AG,'indusa - High Cost'!$A:$A,'BIFUfE-LPG-propane-or-butane'!$A23,'indusa - High Cost'!$B:$B,$B$28)*10^12</f>
        <v>0</v>
      </c>
      <c r="W23" s="16">
        <f>SUMIFS('indusa - High Cost'!AH:AH,'indusa - High Cost'!$A:$A,'BIFUfE-LPG-propane-or-butane'!$A23,'indusa - High Cost'!$B:$B,$B$28)*10^12</f>
        <v>0</v>
      </c>
      <c r="X23" s="16">
        <f>SUMIFS('indusa - High Cost'!AI:AI,'indusa - High Cost'!$A:$A,'BIFUfE-LPG-propane-or-butane'!$A23,'indusa - High Cost'!$B:$B,$B$28)*10^12</f>
        <v>0</v>
      </c>
      <c r="Y23" s="16">
        <f>SUMIFS('indusa - High Cost'!AJ:AJ,'indusa - High Cost'!$A:$A,'BIFUfE-LPG-propane-or-butane'!$A23,'indusa - High Cost'!$B:$B,$B$28)*10^12</f>
        <v>0</v>
      </c>
      <c r="Z23" s="16">
        <f ca="1">SUMIFS('indusa - High Cost'!AK:AK,'indusa - High Cost'!$A:$A,'BIFUfE-LPG-propane-or-butane'!$A23,'indusa - High Cost'!$B:$B,$B$28)*10^12</f>
        <v>0</v>
      </c>
      <c r="AA23" s="16">
        <f ca="1">SUMIFS('indusa - High Cost'!AL:AL,'indusa - High Cost'!$A:$A,'BIFUfE-LPG-propane-or-butane'!$A23,'indusa - High Cost'!$B:$B,$B$28)*10^12</f>
        <v>0</v>
      </c>
      <c r="AB23" s="16">
        <f ca="1">SUMIFS('indusa - High Cost'!AM:AM,'indusa - High Cost'!$A:$A,'BIFUfE-LPG-propane-or-butane'!$A23,'indusa - High Cost'!$B:$B,$B$28)*10^12</f>
        <v>0</v>
      </c>
    </row>
    <row r="24" spans="1:29" x14ac:dyDescent="0.25">
      <c r="A24" t="s">
        <v>113</v>
      </c>
      <c r="B24" s="16">
        <f>SUMIFS('indusa - High Cost'!M:M,'indusa - High Cost'!$A:$A,'BIFUfE-LPG-propane-or-butane'!$A24,'indusa - High Cost'!$B:$B,$B$28)*10^12</f>
        <v>0</v>
      </c>
      <c r="C24" s="16">
        <f>SUMIFS('indusa - High Cost'!N:N,'indusa - High Cost'!$A:$A,'BIFUfE-LPG-propane-or-butane'!$A24,'indusa - High Cost'!$B:$B,$B$28)*10^12</f>
        <v>0</v>
      </c>
      <c r="D24" s="16">
        <f>SUMIFS('indusa - High Cost'!O:O,'indusa - High Cost'!$A:$A,'BIFUfE-LPG-propane-or-butane'!$A24,'indusa - High Cost'!$B:$B,$B$28)*10^12</f>
        <v>0</v>
      </c>
      <c r="E24" s="16">
        <f>SUMIFS('indusa - High Cost'!P:P,'indusa - High Cost'!$A:$A,'BIFUfE-LPG-propane-or-butane'!$A24,'indusa - High Cost'!$B:$B,$B$28)*10^12</f>
        <v>0</v>
      </c>
      <c r="F24" s="16">
        <f>SUMIFS('indusa - High Cost'!Q:Q,'indusa - High Cost'!$A:$A,'BIFUfE-LPG-propane-or-butane'!$A24,'indusa - High Cost'!$B:$B,$B$28)*10^12</f>
        <v>0</v>
      </c>
      <c r="G24" s="16">
        <f>SUMIFS('indusa - High Cost'!R:R,'indusa - High Cost'!$A:$A,'BIFUfE-LPG-propane-or-butane'!$A24,'indusa - High Cost'!$B:$B,$B$28)*10^12</f>
        <v>0</v>
      </c>
      <c r="H24" s="16">
        <f>SUMIFS('indusa - High Cost'!S:S,'indusa - High Cost'!$A:$A,'BIFUfE-LPG-propane-or-butane'!$A24,'indusa - High Cost'!$B:$B,$B$28)*10^12</f>
        <v>0</v>
      </c>
      <c r="I24" s="16">
        <f>SUMIFS('indusa - High Cost'!T:T,'indusa - High Cost'!$A:$A,'BIFUfE-LPG-propane-or-butane'!$A24,'indusa - High Cost'!$B:$B,$B$28)*10^12</f>
        <v>0</v>
      </c>
      <c r="J24" s="16">
        <f>SUMIFS('indusa - High Cost'!U:U,'indusa - High Cost'!$A:$A,'BIFUfE-LPG-propane-or-butane'!$A24,'indusa - High Cost'!$B:$B,$B$28)*10^12</f>
        <v>0</v>
      </c>
      <c r="K24" s="16">
        <f>SUMIFS('indusa - High Cost'!V:V,'indusa - High Cost'!$A:$A,'BIFUfE-LPG-propane-or-butane'!$A24,'indusa - High Cost'!$B:$B,$B$28)*10^12</f>
        <v>0</v>
      </c>
      <c r="L24" s="16">
        <f>SUMIFS('indusa - High Cost'!W:W,'indusa - High Cost'!$A:$A,'BIFUfE-LPG-propane-or-butane'!$A24,'indusa - High Cost'!$B:$B,$B$28)*10^12</f>
        <v>0</v>
      </c>
      <c r="M24" s="16">
        <f>SUMIFS('indusa - High Cost'!X:X,'indusa - High Cost'!$A:$A,'BIFUfE-LPG-propane-or-butane'!$A24,'indusa - High Cost'!$B:$B,$B$28)*10^12</f>
        <v>0</v>
      </c>
      <c r="N24" s="16">
        <f>SUMIFS('indusa - High Cost'!Y:Y,'indusa - High Cost'!$A:$A,'BIFUfE-LPG-propane-or-butane'!$A24,'indusa - High Cost'!$B:$B,$B$28)*10^12</f>
        <v>0</v>
      </c>
      <c r="O24" s="16">
        <f>SUMIFS('indusa - High Cost'!Z:Z,'indusa - High Cost'!$A:$A,'BIFUfE-LPG-propane-or-butane'!$A24,'indusa - High Cost'!$B:$B,$B$28)*10^12</f>
        <v>0</v>
      </c>
      <c r="P24" s="16">
        <f>SUMIFS('indusa - High Cost'!AA:AA,'indusa - High Cost'!$A:$A,'BIFUfE-LPG-propane-or-butane'!$A24,'indusa - High Cost'!$B:$B,$B$28)*10^12</f>
        <v>0</v>
      </c>
      <c r="Q24" s="16">
        <f>SUMIFS('indusa - High Cost'!AB:AB,'indusa - High Cost'!$A:$A,'BIFUfE-LPG-propane-or-butane'!$A24,'indusa - High Cost'!$B:$B,$B$28)*10^12</f>
        <v>0</v>
      </c>
      <c r="R24" s="16">
        <f>SUMIFS('indusa - High Cost'!AC:AC,'indusa - High Cost'!$A:$A,'BIFUfE-LPG-propane-or-butane'!$A24,'indusa - High Cost'!$B:$B,$B$28)*10^12</f>
        <v>0</v>
      </c>
      <c r="S24" s="16">
        <f>SUMIFS('indusa - High Cost'!AD:AD,'indusa - High Cost'!$A:$A,'BIFUfE-LPG-propane-or-butane'!$A24,'indusa - High Cost'!$B:$B,$B$28)*10^12</f>
        <v>0</v>
      </c>
      <c r="T24" s="16">
        <f>SUMIFS('indusa - High Cost'!AE:AE,'indusa - High Cost'!$A:$A,'BIFUfE-LPG-propane-or-butane'!$A24,'indusa - High Cost'!$B:$B,$B$28)*10^12</f>
        <v>0</v>
      </c>
      <c r="U24" s="16">
        <f>SUMIFS('indusa - High Cost'!AF:AF,'indusa - High Cost'!$A:$A,'BIFUfE-LPG-propane-or-butane'!$A24,'indusa - High Cost'!$B:$B,$B$28)*10^12</f>
        <v>0</v>
      </c>
      <c r="V24" s="16">
        <f>SUMIFS('indusa - High Cost'!AG:AG,'indusa - High Cost'!$A:$A,'BIFUfE-LPG-propane-or-butane'!$A24,'indusa - High Cost'!$B:$B,$B$28)*10^12</f>
        <v>0</v>
      </c>
      <c r="W24" s="16">
        <f>SUMIFS('indusa - High Cost'!AH:AH,'indusa - High Cost'!$A:$A,'BIFUfE-LPG-propane-or-butane'!$A24,'indusa - High Cost'!$B:$B,$B$28)*10^12</f>
        <v>0</v>
      </c>
      <c r="X24" s="16">
        <f>SUMIFS('indusa - High Cost'!AI:AI,'indusa - High Cost'!$A:$A,'BIFUfE-LPG-propane-or-butane'!$A24,'indusa - High Cost'!$B:$B,$B$28)*10^12</f>
        <v>0</v>
      </c>
      <c r="Y24" s="16">
        <f>SUMIFS('indusa - High Cost'!AJ:AJ,'indusa - High Cost'!$A:$A,'BIFUfE-LPG-propane-or-butane'!$A24,'indusa - High Cost'!$B:$B,$B$28)*10^12</f>
        <v>0</v>
      </c>
      <c r="Z24" s="16">
        <f ca="1">SUMIFS('indusa - High Cost'!AK:AK,'indusa - High Cost'!$A:$A,'BIFUfE-LPG-propane-or-butane'!$A24,'indusa - High Cost'!$B:$B,$B$28)*10^12</f>
        <v>0</v>
      </c>
      <c r="AA24" s="16">
        <f ca="1">SUMIFS('indusa - High Cost'!AL:AL,'indusa - High Cost'!$A:$A,'BIFUfE-LPG-propane-or-butane'!$A24,'indusa - High Cost'!$B:$B,$B$28)*10^12</f>
        <v>0</v>
      </c>
      <c r="AB24" s="16">
        <f ca="1">SUMIFS('indusa - High Cost'!AM:AM,'indusa - High Cost'!$A:$A,'BIFUfE-LPG-propane-or-butane'!$A24,'indusa - High Cost'!$B:$B,$B$28)*10^12</f>
        <v>0</v>
      </c>
    </row>
    <row r="25" spans="1:29" x14ac:dyDescent="0.25">
      <c r="A25" t="s">
        <v>114</v>
      </c>
      <c r="B25" s="16">
        <f>SUMIFS('indusa - High Cost'!M:M,'indusa - High Cost'!$A:$A,'BIFUfE-LPG-propane-or-butane'!$A25,'indusa - High Cost'!$B:$B,$B$28)*10^12</f>
        <v>0</v>
      </c>
      <c r="C25" s="16">
        <f>SUMIFS('indusa - High Cost'!N:N,'indusa - High Cost'!$A:$A,'BIFUfE-LPG-propane-or-butane'!$A25,'indusa - High Cost'!$B:$B,$B$28)*10^12</f>
        <v>0</v>
      </c>
      <c r="D25" s="16">
        <f>SUMIFS('indusa - High Cost'!O:O,'indusa - High Cost'!$A:$A,'BIFUfE-LPG-propane-or-butane'!$A25,'indusa - High Cost'!$B:$B,$B$28)*10^12</f>
        <v>0</v>
      </c>
      <c r="E25" s="16">
        <f>SUMIFS('indusa - High Cost'!P:P,'indusa - High Cost'!$A:$A,'BIFUfE-LPG-propane-or-butane'!$A25,'indusa - High Cost'!$B:$B,$B$28)*10^12</f>
        <v>0</v>
      </c>
      <c r="F25" s="16">
        <f>SUMIFS('indusa - High Cost'!Q:Q,'indusa - High Cost'!$A:$A,'BIFUfE-LPG-propane-or-butane'!$A25,'indusa - High Cost'!$B:$B,$B$28)*10^12</f>
        <v>0</v>
      </c>
      <c r="G25" s="16">
        <f>SUMIFS('indusa - High Cost'!R:R,'indusa - High Cost'!$A:$A,'BIFUfE-LPG-propane-or-butane'!$A25,'indusa - High Cost'!$B:$B,$B$28)*10^12</f>
        <v>0</v>
      </c>
      <c r="H25" s="16">
        <f>SUMIFS('indusa - High Cost'!S:S,'indusa - High Cost'!$A:$A,'BIFUfE-LPG-propane-or-butane'!$A25,'indusa - High Cost'!$B:$B,$B$28)*10^12</f>
        <v>0</v>
      </c>
      <c r="I25" s="16">
        <f>SUMIFS('indusa - High Cost'!T:T,'indusa - High Cost'!$A:$A,'BIFUfE-LPG-propane-or-butane'!$A25,'indusa - High Cost'!$B:$B,$B$28)*10^12</f>
        <v>0</v>
      </c>
      <c r="J25" s="16">
        <f>SUMIFS('indusa - High Cost'!U:U,'indusa - High Cost'!$A:$A,'BIFUfE-LPG-propane-or-butane'!$A25,'indusa - High Cost'!$B:$B,$B$28)*10^12</f>
        <v>0</v>
      </c>
      <c r="K25" s="16">
        <f>SUMIFS('indusa - High Cost'!V:V,'indusa - High Cost'!$A:$A,'BIFUfE-LPG-propane-or-butane'!$A25,'indusa - High Cost'!$B:$B,$B$28)*10^12</f>
        <v>0</v>
      </c>
      <c r="L25" s="16">
        <f>SUMIFS('indusa - High Cost'!W:W,'indusa - High Cost'!$A:$A,'BIFUfE-LPG-propane-or-butane'!$A25,'indusa - High Cost'!$B:$B,$B$28)*10^12</f>
        <v>0</v>
      </c>
      <c r="M25" s="16">
        <f>SUMIFS('indusa - High Cost'!X:X,'indusa - High Cost'!$A:$A,'BIFUfE-LPG-propane-or-butane'!$A25,'indusa - High Cost'!$B:$B,$B$28)*10^12</f>
        <v>0</v>
      </c>
      <c r="N25" s="16">
        <f>SUMIFS('indusa - High Cost'!Y:Y,'indusa - High Cost'!$A:$A,'BIFUfE-LPG-propane-or-butane'!$A25,'indusa - High Cost'!$B:$B,$B$28)*10^12</f>
        <v>0</v>
      </c>
      <c r="O25" s="16">
        <f>SUMIFS('indusa - High Cost'!Z:Z,'indusa - High Cost'!$A:$A,'BIFUfE-LPG-propane-or-butane'!$A25,'indusa - High Cost'!$B:$B,$B$28)*10^12</f>
        <v>0</v>
      </c>
      <c r="P25" s="16">
        <f>SUMIFS('indusa - High Cost'!AA:AA,'indusa - High Cost'!$A:$A,'BIFUfE-LPG-propane-or-butane'!$A25,'indusa - High Cost'!$B:$B,$B$28)*10^12</f>
        <v>0</v>
      </c>
      <c r="Q25" s="16">
        <f>SUMIFS('indusa - High Cost'!AB:AB,'indusa - High Cost'!$A:$A,'BIFUfE-LPG-propane-or-butane'!$A25,'indusa - High Cost'!$B:$B,$B$28)*10^12</f>
        <v>0</v>
      </c>
      <c r="R25" s="16">
        <f>SUMIFS('indusa - High Cost'!AC:AC,'indusa - High Cost'!$A:$A,'BIFUfE-LPG-propane-or-butane'!$A25,'indusa - High Cost'!$B:$B,$B$28)*10^12</f>
        <v>0</v>
      </c>
      <c r="S25" s="16">
        <f>SUMIFS('indusa - High Cost'!AD:AD,'indusa - High Cost'!$A:$A,'BIFUfE-LPG-propane-or-butane'!$A25,'indusa - High Cost'!$B:$B,$B$28)*10^12</f>
        <v>0</v>
      </c>
      <c r="T25" s="16">
        <f>SUMIFS('indusa - High Cost'!AE:AE,'indusa - High Cost'!$A:$A,'BIFUfE-LPG-propane-or-butane'!$A25,'indusa - High Cost'!$B:$B,$B$28)*10^12</f>
        <v>0</v>
      </c>
      <c r="U25" s="16">
        <f>SUMIFS('indusa - High Cost'!AF:AF,'indusa - High Cost'!$A:$A,'BIFUfE-LPG-propane-or-butane'!$A25,'indusa - High Cost'!$B:$B,$B$28)*10^12</f>
        <v>0</v>
      </c>
      <c r="V25" s="16">
        <f>SUMIFS('indusa - High Cost'!AG:AG,'indusa - High Cost'!$A:$A,'BIFUfE-LPG-propane-or-butane'!$A25,'indusa - High Cost'!$B:$B,$B$28)*10^12</f>
        <v>0</v>
      </c>
      <c r="W25" s="16">
        <f>SUMIFS('indusa - High Cost'!AH:AH,'indusa - High Cost'!$A:$A,'BIFUfE-LPG-propane-or-butane'!$A25,'indusa - High Cost'!$B:$B,$B$28)*10^12</f>
        <v>0</v>
      </c>
      <c r="X25" s="16">
        <f>SUMIFS('indusa - High Cost'!AI:AI,'indusa - High Cost'!$A:$A,'BIFUfE-LPG-propane-or-butane'!$A25,'indusa - High Cost'!$B:$B,$B$28)*10^12</f>
        <v>0</v>
      </c>
      <c r="Y25" s="16">
        <f>SUMIFS('indusa - High Cost'!AJ:AJ,'indusa - High Cost'!$A:$A,'BIFUfE-LPG-propane-or-butane'!$A25,'indusa - High Cost'!$B:$B,$B$28)*10^12</f>
        <v>0</v>
      </c>
      <c r="Z25" s="16">
        <f ca="1">SUMIFS('indusa - High Cost'!AK:AK,'indusa - High Cost'!$A:$A,'BIFUfE-LPG-propane-or-butane'!$A25,'indusa - High Cost'!$B:$B,$B$28)*10^12</f>
        <v>0</v>
      </c>
      <c r="AA25" s="16">
        <f ca="1">SUMIFS('indusa - High Cost'!AL:AL,'indusa - High Cost'!$A:$A,'BIFUfE-LPG-propane-or-butane'!$A25,'indusa - High Cost'!$B:$B,$B$28)*10^12</f>
        <v>0</v>
      </c>
      <c r="AB25" s="16">
        <f ca="1">SUMIFS('indusa - High Cost'!AM:AM,'indusa - High Cost'!$A:$A,'BIFUfE-LPG-propane-or-butane'!$A25,'indusa - High Cost'!$B:$B,$B$28)*10^12</f>
        <v>0</v>
      </c>
    </row>
    <row r="26" spans="1:29" x14ac:dyDescent="0.25">
      <c r="A26" t="s">
        <v>115</v>
      </c>
      <c r="B26" s="16">
        <f>SUMIFS('indusa - High Cost'!M:M,'indusa - High Cost'!$A:$A,'BIFUfE-LPG-propane-or-butane'!$A26,'indusa - High Cost'!$B:$B,$B$28)*10^12</f>
        <v>0</v>
      </c>
      <c r="C26" s="16">
        <f>SUMIFS('indusa - High Cost'!N:N,'indusa - High Cost'!$A:$A,'BIFUfE-LPG-propane-or-butane'!$A26,'indusa - High Cost'!$B:$B,$B$28)*10^12</f>
        <v>0</v>
      </c>
      <c r="D26" s="16">
        <f>SUMIFS('indusa - High Cost'!O:O,'indusa - High Cost'!$A:$A,'BIFUfE-LPG-propane-or-butane'!$A26,'indusa - High Cost'!$B:$B,$B$28)*10^12</f>
        <v>0</v>
      </c>
      <c r="E26" s="16">
        <f>SUMIFS('indusa - High Cost'!P:P,'indusa - High Cost'!$A:$A,'BIFUfE-LPG-propane-or-butane'!$A26,'indusa - High Cost'!$B:$B,$B$28)*10^12</f>
        <v>0</v>
      </c>
      <c r="F26" s="16">
        <f>SUMIFS('indusa - High Cost'!Q:Q,'indusa - High Cost'!$A:$A,'BIFUfE-LPG-propane-or-butane'!$A26,'indusa - High Cost'!$B:$B,$B$28)*10^12</f>
        <v>0</v>
      </c>
      <c r="G26" s="16">
        <f>SUMIFS('indusa - High Cost'!R:R,'indusa - High Cost'!$A:$A,'BIFUfE-LPG-propane-or-butane'!$A26,'indusa - High Cost'!$B:$B,$B$28)*10^12</f>
        <v>0</v>
      </c>
      <c r="H26" s="16">
        <f>SUMIFS('indusa - High Cost'!S:S,'indusa - High Cost'!$A:$A,'BIFUfE-LPG-propane-or-butane'!$A26,'indusa - High Cost'!$B:$B,$B$28)*10^12</f>
        <v>0</v>
      </c>
      <c r="I26" s="16">
        <f>SUMIFS('indusa - High Cost'!T:T,'indusa - High Cost'!$A:$A,'BIFUfE-LPG-propane-or-butane'!$A26,'indusa - High Cost'!$B:$B,$B$28)*10^12</f>
        <v>0</v>
      </c>
      <c r="J26" s="16">
        <f>SUMIFS('indusa - High Cost'!U:U,'indusa - High Cost'!$A:$A,'BIFUfE-LPG-propane-or-butane'!$A26,'indusa - High Cost'!$B:$B,$B$28)*10^12</f>
        <v>0</v>
      </c>
      <c r="K26" s="16">
        <f>SUMIFS('indusa - High Cost'!V:V,'indusa - High Cost'!$A:$A,'BIFUfE-LPG-propane-or-butane'!$A26,'indusa - High Cost'!$B:$B,$B$28)*10^12</f>
        <v>0</v>
      </c>
      <c r="L26" s="16">
        <f>SUMIFS('indusa - High Cost'!W:W,'indusa - High Cost'!$A:$A,'BIFUfE-LPG-propane-or-butane'!$A26,'indusa - High Cost'!$B:$B,$B$28)*10^12</f>
        <v>0</v>
      </c>
      <c r="M26" s="16">
        <f>SUMIFS('indusa - High Cost'!X:X,'indusa - High Cost'!$A:$A,'BIFUfE-LPG-propane-or-butane'!$A26,'indusa - High Cost'!$B:$B,$B$28)*10^12</f>
        <v>0</v>
      </c>
      <c r="N26" s="16">
        <f>SUMIFS('indusa - High Cost'!Y:Y,'indusa - High Cost'!$A:$A,'BIFUfE-LPG-propane-or-butane'!$A26,'indusa - High Cost'!$B:$B,$B$28)*10^12</f>
        <v>0</v>
      </c>
      <c r="O26" s="16">
        <f>SUMIFS('indusa - High Cost'!Z:Z,'indusa - High Cost'!$A:$A,'BIFUfE-LPG-propane-or-butane'!$A26,'indusa - High Cost'!$B:$B,$B$28)*10^12</f>
        <v>0</v>
      </c>
      <c r="P26" s="16">
        <f>SUMIFS('indusa - High Cost'!AA:AA,'indusa - High Cost'!$A:$A,'BIFUfE-LPG-propane-or-butane'!$A26,'indusa - High Cost'!$B:$B,$B$28)*10^12</f>
        <v>0</v>
      </c>
      <c r="Q26" s="16">
        <f>SUMIFS('indusa - High Cost'!AB:AB,'indusa - High Cost'!$A:$A,'BIFUfE-LPG-propane-or-butane'!$A26,'indusa - High Cost'!$B:$B,$B$28)*10^12</f>
        <v>0</v>
      </c>
      <c r="R26" s="16">
        <f>SUMIFS('indusa - High Cost'!AC:AC,'indusa - High Cost'!$A:$A,'BIFUfE-LPG-propane-or-butane'!$A26,'indusa - High Cost'!$B:$B,$B$28)*10^12</f>
        <v>0</v>
      </c>
      <c r="S26" s="16">
        <f>SUMIFS('indusa - High Cost'!AD:AD,'indusa - High Cost'!$A:$A,'BIFUfE-LPG-propane-or-butane'!$A26,'indusa - High Cost'!$B:$B,$B$28)*10^12</f>
        <v>0</v>
      </c>
      <c r="T26" s="16">
        <f>SUMIFS('indusa - High Cost'!AE:AE,'indusa - High Cost'!$A:$A,'BIFUfE-LPG-propane-or-butane'!$A26,'indusa - High Cost'!$B:$B,$B$28)*10^12</f>
        <v>0</v>
      </c>
      <c r="U26" s="16">
        <f>SUMIFS('indusa - High Cost'!AF:AF,'indusa - High Cost'!$A:$A,'BIFUfE-LPG-propane-or-butane'!$A26,'indusa - High Cost'!$B:$B,$B$28)*10^12</f>
        <v>0</v>
      </c>
      <c r="V26" s="16">
        <f>SUMIFS('indusa - High Cost'!AG:AG,'indusa - High Cost'!$A:$A,'BIFUfE-LPG-propane-or-butane'!$A26,'indusa - High Cost'!$B:$B,$B$28)*10^12</f>
        <v>0</v>
      </c>
      <c r="W26" s="16">
        <f>SUMIFS('indusa - High Cost'!AH:AH,'indusa - High Cost'!$A:$A,'BIFUfE-LPG-propane-or-butane'!$A26,'indusa - High Cost'!$B:$B,$B$28)*10^12</f>
        <v>0</v>
      </c>
      <c r="X26" s="16">
        <f>SUMIFS('indusa - High Cost'!AI:AI,'indusa - High Cost'!$A:$A,'BIFUfE-LPG-propane-or-butane'!$A26,'indusa - High Cost'!$B:$B,$B$28)*10^12</f>
        <v>0</v>
      </c>
      <c r="Y26" s="16">
        <f>SUMIFS('indusa - High Cost'!AJ:AJ,'indusa - High Cost'!$A:$A,'BIFUfE-LPG-propane-or-butane'!$A26,'indusa - High Cost'!$B:$B,$B$28)*10^12</f>
        <v>0</v>
      </c>
      <c r="Z26" s="16">
        <f ca="1">SUMIFS('indusa - High Cost'!AK:AK,'indusa - High Cost'!$A:$A,'BIFUfE-LPG-propane-or-butane'!$A26,'indusa - High Cost'!$B:$B,$B$28)*10^12</f>
        <v>0</v>
      </c>
      <c r="AA26" s="16">
        <f ca="1">SUMIFS('indusa - High Cost'!AL:AL,'indusa - High Cost'!$A:$A,'BIFUfE-LPG-propane-or-butane'!$A26,'indusa - High Cost'!$B:$B,$B$28)*10^12</f>
        <v>0</v>
      </c>
      <c r="AB26" s="16">
        <f ca="1">SUMIFS('indusa - High Cost'!AM:AM,'indusa - High Cost'!$A:$A,'BIFUfE-LPG-propane-or-butane'!$A26,'indusa - High Cost'!$B:$B,$B$28)*10^12</f>
        <v>0</v>
      </c>
    </row>
    <row r="28" spans="1:29" x14ac:dyDescent="0.25">
      <c r="A28" t="s">
        <v>975</v>
      </c>
      <c r="B28" t="s">
        <v>2385</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2:AB26">
    <cfRule type="expression" dxfId="15" priority="1">
      <formula>ISNUMBER(SEARCH("AEO", _xlfn.FORMULATEXT(B2)))</formula>
    </cfRule>
  </conditionalFormatting>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55F4C-870D-4F3E-8759-9AB014C136FC}">
  <sheetPr>
    <tabColor theme="3" tint="-0.249977111117893"/>
  </sheetPr>
  <dimension ref="A1:AE151"/>
  <sheetViews>
    <sheetView workbookViewId="0">
      <selection activeCell="C19" sqref="C19"/>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Cost'!M:M,'indusa - High Cost'!$A:$A,'BIFUfE-LPG-propane-or-butane'!$A2,'indusa - High Cost'!$B:$B,$B$28)*10^12</f>
        <v>0</v>
      </c>
      <c r="C2" s="16">
        <f>SUMIFS('indusa - High Cost'!N:N,'indusa - High Cost'!$A:$A,'BIFUfE-LPG-propane-or-butane'!$A2,'indusa - High Cost'!$B:$B,$B$28)*10^12</f>
        <v>0</v>
      </c>
      <c r="D2" s="16">
        <f>SUMIFS('indusa - High Cost'!O:O,'indusa - High Cost'!$A:$A,'BIFUfE-LPG-propane-or-butane'!$A2,'indusa - High Cost'!$B:$B,$B$28)*10^12</f>
        <v>0</v>
      </c>
      <c r="E2" s="16">
        <f>SUMIFS('indusa - High Cost'!P:P,'indusa - High Cost'!$A:$A,'BIFUfE-LPG-propane-or-butane'!$A2,'indusa - High Cost'!$B:$B,$B$28)*10^12</f>
        <v>0</v>
      </c>
      <c r="F2" s="16">
        <f>SUMIFS('indusa - High Cost'!Q:Q,'indusa - High Cost'!$A:$A,'BIFUfE-LPG-propane-or-butane'!$A2,'indusa - High Cost'!$B:$B,$B$28)*10^12</f>
        <v>0</v>
      </c>
      <c r="G2" s="16">
        <f>SUMIFS('indusa - High Cost'!R:R,'indusa - High Cost'!$A:$A,'BIFUfE-LPG-propane-or-butane'!$A2,'indusa - High Cost'!$B:$B,$B$28)*10^12</f>
        <v>0</v>
      </c>
      <c r="H2" s="16">
        <f>SUMIFS('indusa - High Cost'!S:S,'indusa - High Cost'!$A:$A,'BIFUfE-LPG-propane-or-butane'!$A2,'indusa - High Cost'!$B:$B,$B$28)*10^12</f>
        <v>0</v>
      </c>
      <c r="I2" s="16">
        <f>SUMIFS('indusa - High Cost'!T:T,'indusa - High Cost'!$A:$A,'BIFUfE-LPG-propane-or-butane'!$A2,'indusa - High Cost'!$B:$B,$B$28)*10^12</f>
        <v>0</v>
      </c>
      <c r="J2" s="16">
        <f>SUMIFS('indusa - High Cost'!U:U,'indusa - High Cost'!$A:$A,'BIFUfE-LPG-propane-or-butane'!$A2,'indusa - High Cost'!$B:$B,$B$28)*10^12</f>
        <v>0</v>
      </c>
      <c r="K2" s="16">
        <f>SUMIFS('indusa - High Cost'!V:V,'indusa - High Cost'!$A:$A,'BIFUfE-LPG-propane-or-butane'!$A2,'indusa - High Cost'!$B:$B,$B$28)*10^12</f>
        <v>0</v>
      </c>
      <c r="L2" s="16">
        <f>SUMIFS('indusa - High Cost'!W:W,'indusa - High Cost'!$A:$A,'BIFUfE-LPG-propane-or-butane'!$A2,'indusa - High Cost'!$B:$B,$B$28)*10^12</f>
        <v>0</v>
      </c>
      <c r="M2" s="16">
        <f>SUMIFS('indusa - High Cost'!X:X,'indusa - High Cost'!$A:$A,'BIFUfE-LPG-propane-or-butane'!$A2,'indusa - High Cost'!$B:$B,$B$28)*10^12</f>
        <v>0</v>
      </c>
      <c r="N2" s="16">
        <f>SUMIFS('indusa - High Cost'!Y:Y,'indusa - High Cost'!$A:$A,'BIFUfE-LPG-propane-or-butane'!$A2,'indusa - High Cost'!$B:$B,$B$28)*10^12</f>
        <v>0</v>
      </c>
      <c r="O2" s="16">
        <f>SUMIFS('indusa - High Cost'!Z:Z,'indusa - High Cost'!$A:$A,'BIFUfE-LPG-propane-or-butane'!$A2,'indusa - High Cost'!$B:$B,$B$28)*10^12</f>
        <v>0</v>
      </c>
      <c r="P2" s="16">
        <f>SUMIFS('indusa - High Cost'!AA:AA,'indusa - High Cost'!$A:$A,'BIFUfE-LPG-propane-or-butane'!$A2,'indusa - High Cost'!$B:$B,$B$28)*10^12</f>
        <v>0</v>
      </c>
      <c r="Q2" s="16">
        <f>SUMIFS('indusa - High Cost'!AB:AB,'indusa - High Cost'!$A:$A,'BIFUfE-LPG-propane-or-butane'!$A2,'indusa - High Cost'!$B:$B,$B$28)*10^12</f>
        <v>0</v>
      </c>
      <c r="R2" s="16">
        <f>SUMIFS('indusa - High Cost'!AC:AC,'indusa - High Cost'!$A:$A,'BIFUfE-LPG-propane-or-butane'!$A2,'indusa - High Cost'!$B:$B,$B$28)*10^12</f>
        <v>0</v>
      </c>
      <c r="S2" s="16">
        <f>SUMIFS('indusa - High Cost'!AD:AD,'indusa - High Cost'!$A:$A,'BIFUfE-LPG-propane-or-butane'!$A2,'indusa - High Cost'!$B:$B,$B$28)*10^12</f>
        <v>0</v>
      </c>
      <c r="T2" s="16">
        <f>SUMIFS('indusa - High Cost'!AE:AE,'indusa - High Cost'!$A:$A,'BIFUfE-LPG-propane-or-butane'!$A2,'indusa - High Cost'!$B:$B,$B$28)*10^12</f>
        <v>0</v>
      </c>
      <c r="U2" s="16">
        <f>SUMIFS('indusa - High Cost'!AF:AF,'indusa - High Cost'!$A:$A,'BIFUfE-LPG-propane-or-butane'!$A2,'indusa - High Cost'!$B:$B,$B$28)*10^12</f>
        <v>0</v>
      </c>
      <c r="V2" s="16">
        <f>SUMIFS('indusa - High Cost'!AG:AG,'indusa - High Cost'!$A:$A,'BIFUfE-LPG-propane-or-butane'!$A2,'indusa - High Cost'!$B:$B,$B$28)*10^12</f>
        <v>0</v>
      </c>
      <c r="W2" s="16">
        <f>SUMIFS('indusa - High Cost'!AH:AH,'indusa - High Cost'!$A:$A,'BIFUfE-LPG-propane-or-butane'!$A2,'indusa - High Cost'!$B:$B,$B$28)*10^12</f>
        <v>0</v>
      </c>
      <c r="X2" s="16">
        <f>SUMIFS('indusa - High Cost'!AI:AI,'indusa - High Cost'!$A:$A,'BIFUfE-LPG-propane-or-butane'!$A2,'indusa - High Cost'!$B:$B,$B$28)*10^12</f>
        <v>0</v>
      </c>
      <c r="Y2" s="16">
        <f>SUMIFS('indusa - High Cost'!AJ:AJ,'indusa - High Cost'!$A:$A,'BIFUfE-LPG-propane-or-butane'!$A2,'indusa - High Cost'!$B:$B,$B$28)*10^12</f>
        <v>0</v>
      </c>
      <c r="Z2" s="16">
        <f ca="1">SUMIFS('indusa - High Cost'!AK:AK,'indusa - High Cost'!$A:$A,'BIFUfE-LPG-propane-or-butane'!$A2,'indusa - High Cost'!$B:$B,$B$28)*10^12</f>
        <v>0</v>
      </c>
      <c r="AA2" s="16">
        <f ca="1">SUMIFS('indusa - High Cost'!AL:AL,'indusa - High Cost'!$A:$A,'BIFUfE-LPG-propane-or-butane'!$A2,'indusa - High Cost'!$B:$B,$B$28)*10^12</f>
        <v>0</v>
      </c>
      <c r="AB2" s="16">
        <f ca="1">SUMIFS('indusa - High Cost'!AM:AM,'indusa - High Cost'!$A:$A,'BIFUfE-LPG-propane-or-butane'!$A2,'indusa - High Cost'!$B:$B,$B$28)*10^12</f>
        <v>0</v>
      </c>
      <c r="AC2" s="16"/>
    </row>
    <row r="3" spans="1:31" x14ac:dyDescent="0.25">
      <c r="A3" t="s">
        <v>92</v>
      </c>
      <c r="B3" s="16">
        <f>SUMIFS('indusa - High Cost'!M:M,'indusa - High Cost'!$A:$A,'BIFUfE-LPG-propane-or-butane'!$A3,'indusa - High Cost'!$B:$B,$B$28)*10^12</f>
        <v>0</v>
      </c>
      <c r="C3" s="16">
        <f>SUMIFS('indusa - High Cost'!N:N,'indusa - High Cost'!$A:$A,'BIFUfE-LPG-propane-or-butane'!$A3,'indusa - High Cost'!$B:$B,$B$28)*10^12</f>
        <v>0</v>
      </c>
      <c r="D3" s="16">
        <f>SUMIFS('indusa - High Cost'!O:O,'indusa - High Cost'!$A:$A,'BIFUfE-LPG-propane-or-butane'!$A3,'indusa - High Cost'!$B:$B,$B$28)*10^12</f>
        <v>0</v>
      </c>
      <c r="E3" s="16">
        <f>SUMIFS('indusa - High Cost'!P:P,'indusa - High Cost'!$A:$A,'BIFUfE-LPG-propane-or-butane'!$A3,'indusa - High Cost'!$B:$B,$B$28)*10^12</f>
        <v>0</v>
      </c>
      <c r="F3" s="16">
        <f>SUMIFS('indusa - High Cost'!Q:Q,'indusa - High Cost'!$A:$A,'BIFUfE-LPG-propane-or-butane'!$A3,'indusa - High Cost'!$B:$B,$B$28)*10^12</f>
        <v>0</v>
      </c>
      <c r="G3" s="16">
        <f>SUMIFS('indusa - High Cost'!R:R,'indusa - High Cost'!$A:$A,'BIFUfE-LPG-propane-or-butane'!$A3,'indusa - High Cost'!$B:$B,$B$28)*10^12</f>
        <v>0</v>
      </c>
      <c r="H3" s="16">
        <f>SUMIFS('indusa - High Cost'!S:S,'indusa - High Cost'!$A:$A,'BIFUfE-LPG-propane-or-butane'!$A3,'indusa - High Cost'!$B:$B,$B$28)*10^12</f>
        <v>0</v>
      </c>
      <c r="I3" s="16">
        <f>SUMIFS('indusa - High Cost'!T:T,'indusa - High Cost'!$A:$A,'BIFUfE-LPG-propane-or-butane'!$A3,'indusa - High Cost'!$B:$B,$B$28)*10^12</f>
        <v>0</v>
      </c>
      <c r="J3" s="16">
        <f>SUMIFS('indusa - High Cost'!U:U,'indusa - High Cost'!$A:$A,'BIFUfE-LPG-propane-or-butane'!$A3,'indusa - High Cost'!$B:$B,$B$28)*10^12</f>
        <v>0</v>
      </c>
      <c r="K3" s="16">
        <f>SUMIFS('indusa - High Cost'!V:V,'indusa - High Cost'!$A:$A,'BIFUfE-LPG-propane-or-butane'!$A3,'indusa - High Cost'!$B:$B,$B$28)*10^12</f>
        <v>0</v>
      </c>
      <c r="L3" s="16">
        <f>SUMIFS('indusa - High Cost'!W:W,'indusa - High Cost'!$A:$A,'BIFUfE-LPG-propane-or-butane'!$A3,'indusa - High Cost'!$B:$B,$B$28)*10^12</f>
        <v>0</v>
      </c>
      <c r="M3" s="16">
        <f>SUMIFS('indusa - High Cost'!X:X,'indusa - High Cost'!$A:$A,'BIFUfE-LPG-propane-or-butane'!$A3,'indusa - High Cost'!$B:$B,$B$28)*10^12</f>
        <v>0</v>
      </c>
      <c r="N3" s="16">
        <f>SUMIFS('indusa - High Cost'!Y:Y,'indusa - High Cost'!$A:$A,'BIFUfE-LPG-propane-or-butane'!$A3,'indusa - High Cost'!$B:$B,$B$28)*10^12</f>
        <v>0</v>
      </c>
      <c r="O3" s="16">
        <f>SUMIFS('indusa - High Cost'!Z:Z,'indusa - High Cost'!$A:$A,'BIFUfE-LPG-propane-or-butane'!$A3,'indusa - High Cost'!$B:$B,$B$28)*10^12</f>
        <v>0</v>
      </c>
      <c r="P3" s="16">
        <f>SUMIFS('indusa - High Cost'!AA:AA,'indusa - High Cost'!$A:$A,'BIFUfE-LPG-propane-or-butane'!$A3,'indusa - High Cost'!$B:$B,$B$28)*10^12</f>
        <v>0</v>
      </c>
      <c r="Q3" s="16">
        <f>SUMIFS('indusa - High Cost'!AB:AB,'indusa - High Cost'!$A:$A,'BIFUfE-LPG-propane-or-butane'!$A3,'indusa - High Cost'!$B:$B,$B$28)*10^12</f>
        <v>0</v>
      </c>
      <c r="R3" s="16">
        <f>SUMIFS('indusa - High Cost'!AC:AC,'indusa - High Cost'!$A:$A,'BIFUfE-LPG-propane-or-butane'!$A3,'indusa - High Cost'!$B:$B,$B$28)*10^12</f>
        <v>0</v>
      </c>
      <c r="S3" s="16">
        <f>SUMIFS('indusa - High Cost'!AD:AD,'indusa - High Cost'!$A:$A,'BIFUfE-LPG-propane-or-butane'!$A3,'indusa - High Cost'!$B:$B,$B$28)*10^12</f>
        <v>0</v>
      </c>
      <c r="T3" s="16">
        <f>SUMIFS('indusa - High Cost'!AE:AE,'indusa - High Cost'!$A:$A,'BIFUfE-LPG-propane-or-butane'!$A3,'indusa - High Cost'!$B:$B,$B$28)*10^12</f>
        <v>0</v>
      </c>
      <c r="U3" s="16">
        <f>SUMIFS('indusa - High Cost'!AF:AF,'indusa - High Cost'!$A:$A,'BIFUfE-LPG-propane-or-butane'!$A3,'indusa - High Cost'!$B:$B,$B$28)*10^12</f>
        <v>0</v>
      </c>
      <c r="V3" s="16">
        <f>SUMIFS('indusa - High Cost'!AG:AG,'indusa - High Cost'!$A:$A,'BIFUfE-LPG-propane-or-butane'!$A3,'indusa - High Cost'!$B:$B,$B$28)*10^12</f>
        <v>0</v>
      </c>
      <c r="W3" s="16">
        <f>SUMIFS('indusa - High Cost'!AH:AH,'indusa - High Cost'!$A:$A,'BIFUfE-LPG-propane-or-butane'!$A3,'indusa - High Cost'!$B:$B,$B$28)*10^12</f>
        <v>0</v>
      </c>
      <c r="X3" s="16">
        <f>SUMIFS('indusa - High Cost'!AI:AI,'indusa - High Cost'!$A:$A,'BIFUfE-LPG-propane-or-butane'!$A3,'indusa - High Cost'!$B:$B,$B$28)*10^12</f>
        <v>0</v>
      </c>
      <c r="Y3" s="16">
        <f>SUMIFS('indusa - High Cost'!AJ:AJ,'indusa - High Cost'!$A:$A,'BIFUfE-LPG-propane-or-butane'!$A3,'indusa - High Cost'!$B:$B,$B$28)*10^12</f>
        <v>0</v>
      </c>
      <c r="Z3" s="16">
        <f ca="1">SUMIFS('indusa - High Cost'!AK:AK,'indusa - High Cost'!$A:$A,'BIFUfE-LPG-propane-or-butane'!$A3,'indusa - High Cost'!$B:$B,$B$28)*10^12</f>
        <v>0</v>
      </c>
      <c r="AA3" s="16">
        <f ca="1">SUMIFS('indusa - High Cost'!AL:AL,'indusa - High Cost'!$A:$A,'BIFUfE-LPG-propane-or-butane'!$A3,'indusa - High Cost'!$B:$B,$B$28)*10^12</f>
        <v>0</v>
      </c>
      <c r="AB3" s="16">
        <f ca="1">SUMIFS('indusa - High Cost'!AM:AM,'indusa - High Cost'!$A:$A,'BIFUfE-LPG-propane-or-butane'!$A3,'indusa - High Cost'!$B:$B,$B$28)*10^12</f>
        <v>0</v>
      </c>
    </row>
    <row r="4" spans="1:31" x14ac:dyDescent="0.25">
      <c r="A4" t="s">
        <v>93</v>
      </c>
      <c r="B4" s="16">
        <f>SUMIFS('indusa - High Cost'!M:M,'indusa - High Cost'!$A:$A,'BIFUfE-LPG-propane-or-butane'!$A4,'indusa - High Cost'!$B:$B,$B$28)*10^12</f>
        <v>0</v>
      </c>
      <c r="C4" s="16">
        <f>SUMIFS('indusa - High Cost'!N:N,'indusa - High Cost'!$A:$A,'BIFUfE-LPG-propane-or-butane'!$A4,'indusa - High Cost'!$B:$B,$B$28)*10^12</f>
        <v>0</v>
      </c>
      <c r="D4" s="16">
        <f>SUMIFS('indusa - High Cost'!O:O,'indusa - High Cost'!$A:$A,'BIFUfE-LPG-propane-or-butane'!$A4,'indusa - High Cost'!$B:$B,$B$28)*10^12</f>
        <v>0</v>
      </c>
      <c r="E4" s="16">
        <f>SUMIFS('indusa - High Cost'!P:P,'indusa - High Cost'!$A:$A,'BIFUfE-LPG-propane-or-butane'!$A4,'indusa - High Cost'!$B:$B,$B$28)*10^12</f>
        <v>0</v>
      </c>
      <c r="F4" s="16">
        <f>SUMIFS('indusa - High Cost'!Q:Q,'indusa - High Cost'!$A:$A,'BIFUfE-LPG-propane-or-butane'!$A4,'indusa - High Cost'!$B:$B,$B$28)*10^12</f>
        <v>0</v>
      </c>
      <c r="G4" s="16">
        <f>SUMIFS('indusa - High Cost'!R:R,'indusa - High Cost'!$A:$A,'BIFUfE-LPG-propane-or-butane'!$A4,'indusa - High Cost'!$B:$B,$B$28)*10^12</f>
        <v>0</v>
      </c>
      <c r="H4" s="16">
        <f>SUMIFS('indusa - High Cost'!S:S,'indusa - High Cost'!$A:$A,'BIFUfE-LPG-propane-or-butane'!$A4,'indusa - High Cost'!$B:$B,$B$28)*10^12</f>
        <v>0</v>
      </c>
      <c r="I4" s="16">
        <f>SUMIFS('indusa - High Cost'!T:T,'indusa - High Cost'!$A:$A,'BIFUfE-LPG-propane-or-butane'!$A4,'indusa - High Cost'!$B:$B,$B$28)*10^12</f>
        <v>0</v>
      </c>
      <c r="J4" s="16">
        <f>SUMIFS('indusa - High Cost'!U:U,'indusa - High Cost'!$A:$A,'BIFUfE-LPG-propane-or-butane'!$A4,'indusa - High Cost'!$B:$B,$B$28)*10^12</f>
        <v>0</v>
      </c>
      <c r="K4" s="16">
        <f>SUMIFS('indusa - High Cost'!V:V,'indusa - High Cost'!$A:$A,'BIFUfE-LPG-propane-or-butane'!$A4,'indusa - High Cost'!$B:$B,$B$28)*10^12</f>
        <v>0</v>
      </c>
      <c r="L4" s="16">
        <f>SUMIFS('indusa - High Cost'!W:W,'indusa - High Cost'!$A:$A,'BIFUfE-LPG-propane-or-butane'!$A4,'indusa - High Cost'!$B:$B,$B$28)*10^12</f>
        <v>0</v>
      </c>
      <c r="M4" s="16">
        <f>SUMIFS('indusa - High Cost'!X:X,'indusa - High Cost'!$A:$A,'BIFUfE-LPG-propane-or-butane'!$A4,'indusa - High Cost'!$B:$B,$B$28)*10^12</f>
        <v>0</v>
      </c>
      <c r="N4" s="16">
        <f>SUMIFS('indusa - High Cost'!Y:Y,'indusa - High Cost'!$A:$A,'BIFUfE-LPG-propane-or-butane'!$A4,'indusa - High Cost'!$B:$B,$B$28)*10^12</f>
        <v>0</v>
      </c>
      <c r="O4" s="16">
        <f>SUMIFS('indusa - High Cost'!Z:Z,'indusa - High Cost'!$A:$A,'BIFUfE-LPG-propane-or-butane'!$A4,'indusa - High Cost'!$B:$B,$B$28)*10^12</f>
        <v>0</v>
      </c>
      <c r="P4" s="16">
        <f>SUMIFS('indusa - High Cost'!AA:AA,'indusa - High Cost'!$A:$A,'BIFUfE-LPG-propane-or-butane'!$A4,'indusa - High Cost'!$B:$B,$B$28)*10^12</f>
        <v>0</v>
      </c>
      <c r="Q4" s="16">
        <f>SUMIFS('indusa - High Cost'!AB:AB,'indusa - High Cost'!$A:$A,'BIFUfE-LPG-propane-or-butane'!$A4,'indusa - High Cost'!$B:$B,$B$28)*10^12</f>
        <v>0</v>
      </c>
      <c r="R4" s="16">
        <f>SUMIFS('indusa - High Cost'!AC:AC,'indusa - High Cost'!$A:$A,'BIFUfE-LPG-propane-or-butane'!$A4,'indusa - High Cost'!$B:$B,$B$28)*10^12</f>
        <v>0</v>
      </c>
      <c r="S4" s="16">
        <f>SUMIFS('indusa - High Cost'!AD:AD,'indusa - High Cost'!$A:$A,'BIFUfE-LPG-propane-or-butane'!$A4,'indusa - High Cost'!$B:$B,$B$28)*10^12</f>
        <v>0</v>
      </c>
      <c r="T4" s="16">
        <f>SUMIFS('indusa - High Cost'!AE:AE,'indusa - High Cost'!$A:$A,'BIFUfE-LPG-propane-or-butane'!$A4,'indusa - High Cost'!$B:$B,$B$28)*10^12</f>
        <v>0</v>
      </c>
      <c r="U4" s="16">
        <f>SUMIFS('indusa - High Cost'!AF:AF,'indusa - High Cost'!$A:$A,'BIFUfE-LPG-propane-or-butane'!$A4,'indusa - High Cost'!$B:$B,$B$28)*10^12</f>
        <v>0</v>
      </c>
      <c r="V4" s="16">
        <f>SUMIFS('indusa - High Cost'!AG:AG,'indusa - High Cost'!$A:$A,'BIFUfE-LPG-propane-or-butane'!$A4,'indusa - High Cost'!$B:$B,$B$28)*10^12</f>
        <v>0</v>
      </c>
      <c r="W4" s="16">
        <f>SUMIFS('indusa - High Cost'!AH:AH,'indusa - High Cost'!$A:$A,'BIFUfE-LPG-propane-or-butane'!$A4,'indusa - High Cost'!$B:$B,$B$28)*10^12</f>
        <v>0</v>
      </c>
      <c r="X4" s="16">
        <f>SUMIFS('indusa - High Cost'!AI:AI,'indusa - High Cost'!$A:$A,'BIFUfE-LPG-propane-or-butane'!$A4,'indusa - High Cost'!$B:$B,$B$28)*10^12</f>
        <v>0</v>
      </c>
      <c r="Y4" s="16">
        <f>SUMIFS('indusa - High Cost'!AJ:AJ,'indusa - High Cost'!$A:$A,'BIFUfE-LPG-propane-or-butane'!$A4,'indusa - High Cost'!$B:$B,$B$28)*10^12</f>
        <v>0</v>
      </c>
      <c r="Z4" s="16">
        <f ca="1">SUMIFS('indusa - High Cost'!AK:AK,'indusa - High Cost'!$A:$A,'BIFUfE-LPG-propane-or-butane'!$A4,'indusa - High Cost'!$B:$B,$B$28)*10^12</f>
        <v>0</v>
      </c>
      <c r="AA4" s="16">
        <f ca="1">SUMIFS('indusa - High Cost'!AL:AL,'indusa - High Cost'!$A:$A,'BIFUfE-LPG-propane-or-butane'!$A4,'indusa - High Cost'!$B:$B,$B$28)*10^12</f>
        <v>0</v>
      </c>
      <c r="AB4" s="16">
        <f ca="1">SUMIFS('indusa - High Cost'!AM:AM,'indusa - High Cost'!$A:$A,'BIFUfE-LPG-propane-or-butane'!$A4,'indusa - High Cost'!$B:$B,$B$28)*10^12</f>
        <v>0</v>
      </c>
    </row>
    <row r="5" spans="1:31" x14ac:dyDescent="0.25">
      <c r="A5" t="s">
        <v>94</v>
      </c>
      <c r="B5" s="16">
        <f>SUMIFS('indusa - High Cost'!M:M,'indusa - High Cost'!$A:$A,'BIFUfE-LPG-propane-or-butane'!$A5,'indusa - High Cost'!$B:$B,$B$28)*10^12</f>
        <v>0</v>
      </c>
      <c r="C5" s="16">
        <f>SUMIFS('indusa - High Cost'!N:N,'indusa - High Cost'!$A:$A,'BIFUfE-LPG-propane-or-butane'!$A5,'indusa - High Cost'!$B:$B,$B$28)*10^12</f>
        <v>0</v>
      </c>
      <c r="D5" s="16">
        <f>SUMIFS('indusa - High Cost'!O:O,'indusa - High Cost'!$A:$A,'BIFUfE-LPG-propane-or-butane'!$A5,'indusa - High Cost'!$B:$B,$B$28)*10^12</f>
        <v>0</v>
      </c>
      <c r="E5" s="16">
        <f>SUMIFS('indusa - High Cost'!P:P,'indusa - High Cost'!$A:$A,'BIFUfE-LPG-propane-or-butane'!$A5,'indusa - High Cost'!$B:$B,$B$28)*10^12</f>
        <v>0</v>
      </c>
      <c r="F5" s="16">
        <f>SUMIFS('indusa - High Cost'!Q:Q,'indusa - High Cost'!$A:$A,'BIFUfE-LPG-propane-or-butane'!$A5,'indusa - High Cost'!$B:$B,$B$28)*10^12</f>
        <v>0</v>
      </c>
      <c r="G5" s="16">
        <f>SUMIFS('indusa - High Cost'!R:R,'indusa - High Cost'!$A:$A,'BIFUfE-LPG-propane-or-butane'!$A5,'indusa - High Cost'!$B:$B,$B$28)*10^12</f>
        <v>0</v>
      </c>
      <c r="H5" s="16">
        <f>SUMIFS('indusa - High Cost'!S:S,'indusa - High Cost'!$A:$A,'BIFUfE-LPG-propane-or-butane'!$A5,'indusa - High Cost'!$B:$B,$B$28)*10^12</f>
        <v>0</v>
      </c>
      <c r="I5" s="16">
        <f>SUMIFS('indusa - High Cost'!T:T,'indusa - High Cost'!$A:$A,'BIFUfE-LPG-propane-or-butane'!$A5,'indusa - High Cost'!$B:$B,$B$28)*10^12</f>
        <v>0</v>
      </c>
      <c r="J5" s="16">
        <f>SUMIFS('indusa - High Cost'!U:U,'indusa - High Cost'!$A:$A,'BIFUfE-LPG-propane-or-butane'!$A5,'indusa - High Cost'!$B:$B,$B$28)*10^12</f>
        <v>0</v>
      </c>
      <c r="K5" s="16">
        <f>SUMIFS('indusa - High Cost'!V:V,'indusa - High Cost'!$A:$A,'BIFUfE-LPG-propane-or-butane'!$A5,'indusa - High Cost'!$B:$B,$B$28)*10^12</f>
        <v>0</v>
      </c>
      <c r="L5" s="16">
        <f>SUMIFS('indusa - High Cost'!W:W,'indusa - High Cost'!$A:$A,'BIFUfE-LPG-propane-or-butane'!$A5,'indusa - High Cost'!$B:$B,$B$28)*10^12</f>
        <v>0</v>
      </c>
      <c r="M5" s="16">
        <f>SUMIFS('indusa - High Cost'!X:X,'indusa - High Cost'!$A:$A,'BIFUfE-LPG-propane-or-butane'!$A5,'indusa - High Cost'!$B:$B,$B$28)*10^12</f>
        <v>0</v>
      </c>
      <c r="N5" s="16">
        <f>SUMIFS('indusa - High Cost'!Y:Y,'indusa - High Cost'!$A:$A,'BIFUfE-LPG-propane-or-butane'!$A5,'indusa - High Cost'!$B:$B,$B$28)*10^12</f>
        <v>0</v>
      </c>
      <c r="O5" s="16">
        <f>SUMIFS('indusa - High Cost'!Z:Z,'indusa - High Cost'!$A:$A,'BIFUfE-LPG-propane-or-butane'!$A5,'indusa - High Cost'!$B:$B,$B$28)*10^12</f>
        <v>0</v>
      </c>
      <c r="P5" s="16">
        <f>SUMIFS('indusa - High Cost'!AA:AA,'indusa - High Cost'!$A:$A,'BIFUfE-LPG-propane-or-butane'!$A5,'indusa - High Cost'!$B:$B,$B$28)*10^12</f>
        <v>0</v>
      </c>
      <c r="Q5" s="16">
        <f>SUMIFS('indusa - High Cost'!AB:AB,'indusa - High Cost'!$A:$A,'BIFUfE-LPG-propane-or-butane'!$A5,'indusa - High Cost'!$B:$B,$B$28)*10^12</f>
        <v>0</v>
      </c>
      <c r="R5" s="16">
        <f>SUMIFS('indusa - High Cost'!AC:AC,'indusa - High Cost'!$A:$A,'BIFUfE-LPG-propane-or-butane'!$A5,'indusa - High Cost'!$B:$B,$B$28)*10^12</f>
        <v>0</v>
      </c>
      <c r="S5" s="16">
        <f>SUMIFS('indusa - High Cost'!AD:AD,'indusa - High Cost'!$A:$A,'BIFUfE-LPG-propane-or-butane'!$A5,'indusa - High Cost'!$B:$B,$B$28)*10^12</f>
        <v>0</v>
      </c>
      <c r="T5" s="16">
        <f>SUMIFS('indusa - High Cost'!AE:AE,'indusa - High Cost'!$A:$A,'BIFUfE-LPG-propane-or-butane'!$A5,'indusa - High Cost'!$B:$B,$B$28)*10^12</f>
        <v>0</v>
      </c>
      <c r="U5" s="16">
        <f>SUMIFS('indusa - High Cost'!AF:AF,'indusa - High Cost'!$A:$A,'BIFUfE-LPG-propane-or-butane'!$A5,'indusa - High Cost'!$B:$B,$B$28)*10^12</f>
        <v>0</v>
      </c>
      <c r="V5" s="16">
        <f>SUMIFS('indusa - High Cost'!AG:AG,'indusa - High Cost'!$A:$A,'BIFUfE-LPG-propane-or-butane'!$A5,'indusa - High Cost'!$B:$B,$B$28)*10^12</f>
        <v>0</v>
      </c>
      <c r="W5" s="16">
        <f>SUMIFS('indusa - High Cost'!AH:AH,'indusa - High Cost'!$A:$A,'BIFUfE-LPG-propane-or-butane'!$A5,'indusa - High Cost'!$B:$B,$B$28)*10^12</f>
        <v>0</v>
      </c>
      <c r="X5" s="16">
        <f>SUMIFS('indusa - High Cost'!AI:AI,'indusa - High Cost'!$A:$A,'BIFUfE-LPG-propane-or-butane'!$A5,'indusa - High Cost'!$B:$B,$B$28)*10^12</f>
        <v>0</v>
      </c>
      <c r="Y5" s="16">
        <f>SUMIFS('indusa - High Cost'!AJ:AJ,'indusa - High Cost'!$A:$A,'BIFUfE-LPG-propane-or-butane'!$A5,'indusa - High Cost'!$B:$B,$B$28)*10^12</f>
        <v>0</v>
      </c>
      <c r="Z5" s="16">
        <f ca="1">SUMIFS('indusa - High Cost'!AK:AK,'indusa - High Cost'!$A:$A,'BIFUfE-LPG-propane-or-butane'!$A5,'indusa - High Cost'!$B:$B,$B$28)*10^12</f>
        <v>0</v>
      </c>
      <c r="AA5" s="16">
        <f ca="1">SUMIFS('indusa - High Cost'!AL:AL,'indusa - High Cost'!$A:$A,'BIFUfE-LPG-propane-or-butane'!$A5,'indusa - High Cost'!$B:$B,$B$28)*10^12</f>
        <v>0</v>
      </c>
      <c r="AB5" s="16">
        <f ca="1">SUMIFS('indusa - High Cost'!AM:AM,'indusa - High Cost'!$A:$A,'BIFUfE-LPG-propane-or-butane'!$A5,'indusa - High Cost'!$B:$B,$B$28)*10^12</f>
        <v>0</v>
      </c>
    </row>
    <row r="6" spans="1:31" x14ac:dyDescent="0.25">
      <c r="A6" t="s">
        <v>95</v>
      </c>
      <c r="B6" s="16">
        <f>SUMIFS('indusa - High Cost'!M:M,'indusa - High Cost'!$A:$A,'BIFUfE-LPG-propane-or-butane'!$A6,'indusa - High Cost'!$B:$B,$B$28)*10^12</f>
        <v>0</v>
      </c>
      <c r="C6" s="16">
        <f>SUMIFS('indusa - High Cost'!N:N,'indusa - High Cost'!$A:$A,'BIFUfE-LPG-propane-or-butane'!$A6,'indusa - High Cost'!$B:$B,$B$28)*10^12</f>
        <v>0</v>
      </c>
      <c r="D6" s="16">
        <f>SUMIFS('indusa - High Cost'!O:O,'indusa - High Cost'!$A:$A,'BIFUfE-LPG-propane-or-butane'!$A6,'indusa - High Cost'!$B:$B,$B$28)*10^12</f>
        <v>0</v>
      </c>
      <c r="E6" s="16">
        <f>SUMIFS('indusa - High Cost'!P:P,'indusa - High Cost'!$A:$A,'BIFUfE-LPG-propane-or-butane'!$A6,'indusa - High Cost'!$B:$B,$B$28)*10^12</f>
        <v>0</v>
      </c>
      <c r="F6" s="16">
        <f>SUMIFS('indusa - High Cost'!Q:Q,'indusa - High Cost'!$A:$A,'BIFUfE-LPG-propane-or-butane'!$A6,'indusa - High Cost'!$B:$B,$B$28)*10^12</f>
        <v>0</v>
      </c>
      <c r="G6" s="16">
        <f>SUMIFS('indusa - High Cost'!R:R,'indusa - High Cost'!$A:$A,'BIFUfE-LPG-propane-or-butane'!$A6,'indusa - High Cost'!$B:$B,$B$28)*10^12</f>
        <v>0</v>
      </c>
      <c r="H6" s="16">
        <f>SUMIFS('indusa - High Cost'!S:S,'indusa - High Cost'!$A:$A,'BIFUfE-LPG-propane-or-butane'!$A6,'indusa - High Cost'!$B:$B,$B$28)*10^12</f>
        <v>0</v>
      </c>
      <c r="I6" s="16">
        <f>SUMIFS('indusa - High Cost'!T:T,'indusa - High Cost'!$A:$A,'BIFUfE-LPG-propane-or-butane'!$A6,'indusa - High Cost'!$B:$B,$B$28)*10^12</f>
        <v>0</v>
      </c>
      <c r="J6" s="16">
        <f>SUMIFS('indusa - High Cost'!U:U,'indusa - High Cost'!$A:$A,'BIFUfE-LPG-propane-or-butane'!$A6,'indusa - High Cost'!$B:$B,$B$28)*10^12</f>
        <v>0</v>
      </c>
      <c r="K6" s="16">
        <f>SUMIFS('indusa - High Cost'!V:V,'indusa - High Cost'!$A:$A,'BIFUfE-LPG-propane-or-butane'!$A6,'indusa - High Cost'!$B:$B,$B$28)*10^12</f>
        <v>0</v>
      </c>
      <c r="L6" s="16">
        <f>SUMIFS('indusa - High Cost'!W:W,'indusa - High Cost'!$A:$A,'BIFUfE-LPG-propane-or-butane'!$A6,'indusa - High Cost'!$B:$B,$B$28)*10^12</f>
        <v>0</v>
      </c>
      <c r="M6" s="16">
        <f>SUMIFS('indusa - High Cost'!X:X,'indusa - High Cost'!$A:$A,'BIFUfE-LPG-propane-or-butane'!$A6,'indusa - High Cost'!$B:$B,$B$28)*10^12</f>
        <v>0</v>
      </c>
      <c r="N6" s="16">
        <f>SUMIFS('indusa - High Cost'!Y:Y,'indusa - High Cost'!$A:$A,'BIFUfE-LPG-propane-or-butane'!$A6,'indusa - High Cost'!$B:$B,$B$28)*10^12</f>
        <v>0</v>
      </c>
      <c r="O6" s="16">
        <f>SUMIFS('indusa - High Cost'!Z:Z,'indusa - High Cost'!$A:$A,'BIFUfE-LPG-propane-or-butane'!$A6,'indusa - High Cost'!$B:$B,$B$28)*10^12</f>
        <v>0</v>
      </c>
      <c r="P6" s="16">
        <f>SUMIFS('indusa - High Cost'!AA:AA,'indusa - High Cost'!$A:$A,'BIFUfE-LPG-propane-or-butane'!$A6,'indusa - High Cost'!$B:$B,$B$28)*10^12</f>
        <v>0</v>
      </c>
      <c r="Q6" s="16">
        <f>SUMIFS('indusa - High Cost'!AB:AB,'indusa - High Cost'!$A:$A,'BIFUfE-LPG-propane-or-butane'!$A6,'indusa - High Cost'!$B:$B,$B$28)*10^12</f>
        <v>0</v>
      </c>
      <c r="R6" s="16">
        <f>SUMIFS('indusa - High Cost'!AC:AC,'indusa - High Cost'!$A:$A,'BIFUfE-LPG-propane-or-butane'!$A6,'indusa - High Cost'!$B:$B,$B$28)*10^12</f>
        <v>0</v>
      </c>
      <c r="S6" s="16">
        <f>SUMIFS('indusa - High Cost'!AD:AD,'indusa - High Cost'!$A:$A,'BIFUfE-LPG-propane-or-butane'!$A6,'indusa - High Cost'!$B:$B,$B$28)*10^12</f>
        <v>0</v>
      </c>
      <c r="T6" s="16">
        <f>SUMIFS('indusa - High Cost'!AE:AE,'indusa - High Cost'!$A:$A,'BIFUfE-LPG-propane-or-butane'!$A6,'indusa - High Cost'!$B:$B,$B$28)*10^12</f>
        <v>0</v>
      </c>
      <c r="U6" s="16">
        <f>SUMIFS('indusa - High Cost'!AF:AF,'indusa - High Cost'!$A:$A,'BIFUfE-LPG-propane-or-butane'!$A6,'indusa - High Cost'!$B:$B,$B$28)*10^12</f>
        <v>0</v>
      </c>
      <c r="V6" s="16">
        <f>SUMIFS('indusa - High Cost'!AG:AG,'indusa - High Cost'!$A:$A,'BIFUfE-LPG-propane-or-butane'!$A6,'indusa - High Cost'!$B:$B,$B$28)*10^12</f>
        <v>0</v>
      </c>
      <c r="W6" s="16">
        <f>SUMIFS('indusa - High Cost'!AH:AH,'indusa - High Cost'!$A:$A,'BIFUfE-LPG-propane-or-butane'!$A6,'indusa - High Cost'!$B:$B,$B$28)*10^12</f>
        <v>0</v>
      </c>
      <c r="X6" s="16">
        <f>SUMIFS('indusa - High Cost'!AI:AI,'indusa - High Cost'!$A:$A,'BIFUfE-LPG-propane-or-butane'!$A6,'indusa - High Cost'!$B:$B,$B$28)*10^12</f>
        <v>0</v>
      </c>
      <c r="Y6" s="16">
        <f>SUMIFS('indusa - High Cost'!AJ:AJ,'indusa - High Cost'!$A:$A,'BIFUfE-LPG-propane-or-butane'!$A6,'indusa - High Cost'!$B:$B,$B$28)*10^12</f>
        <v>0</v>
      </c>
      <c r="Z6" s="16">
        <f ca="1">SUMIFS('indusa - High Cost'!AK:AK,'indusa - High Cost'!$A:$A,'BIFUfE-LPG-propane-or-butane'!$A6,'indusa - High Cost'!$B:$B,$B$28)*10^12</f>
        <v>0</v>
      </c>
      <c r="AA6" s="16">
        <f ca="1">SUMIFS('indusa - High Cost'!AL:AL,'indusa - High Cost'!$A:$A,'BIFUfE-LPG-propane-or-butane'!$A6,'indusa - High Cost'!$B:$B,$B$28)*10^12</f>
        <v>0</v>
      </c>
      <c r="AB6" s="16">
        <f ca="1">SUMIFS('indusa - High Cost'!AM:AM,'indusa - High Cost'!$A:$A,'BIFUfE-LPG-propane-or-butane'!$A6,'indusa - High Cost'!$B:$B,$B$28)*10^12</f>
        <v>0</v>
      </c>
    </row>
    <row r="7" spans="1:31" x14ac:dyDescent="0.25">
      <c r="A7" t="s">
        <v>96</v>
      </c>
      <c r="B7" s="16">
        <f>SUMIFS('indusa - High Cost'!M:M,'indusa - High Cost'!$A:$A,'BIFUfE-LPG-propane-or-butane'!$A7,'indusa - High Cost'!$B:$B,$B$28)*10^12</f>
        <v>0</v>
      </c>
      <c r="C7" s="16">
        <f>SUMIFS('indusa - High Cost'!N:N,'indusa - High Cost'!$A:$A,'BIFUfE-LPG-propane-or-butane'!$A7,'indusa - High Cost'!$B:$B,$B$28)*10^12</f>
        <v>0</v>
      </c>
      <c r="D7" s="16">
        <f>SUMIFS('indusa - High Cost'!O:O,'indusa - High Cost'!$A:$A,'BIFUfE-LPG-propane-or-butane'!$A7,'indusa - High Cost'!$B:$B,$B$28)*10^12</f>
        <v>0</v>
      </c>
      <c r="E7" s="16">
        <f>SUMIFS('indusa - High Cost'!P:P,'indusa - High Cost'!$A:$A,'BIFUfE-LPG-propane-or-butane'!$A7,'indusa - High Cost'!$B:$B,$B$28)*10^12</f>
        <v>0</v>
      </c>
      <c r="F7" s="16">
        <f>SUMIFS('indusa - High Cost'!Q:Q,'indusa - High Cost'!$A:$A,'BIFUfE-LPG-propane-or-butane'!$A7,'indusa - High Cost'!$B:$B,$B$28)*10^12</f>
        <v>0</v>
      </c>
      <c r="G7" s="16">
        <f>SUMIFS('indusa - High Cost'!R:R,'indusa - High Cost'!$A:$A,'BIFUfE-LPG-propane-or-butane'!$A7,'indusa - High Cost'!$B:$B,$B$28)*10^12</f>
        <v>0</v>
      </c>
      <c r="H7" s="16">
        <f>SUMIFS('indusa - High Cost'!S:S,'indusa - High Cost'!$A:$A,'BIFUfE-LPG-propane-or-butane'!$A7,'indusa - High Cost'!$B:$B,$B$28)*10^12</f>
        <v>0</v>
      </c>
      <c r="I7" s="16">
        <f>SUMIFS('indusa - High Cost'!T:T,'indusa - High Cost'!$A:$A,'BIFUfE-LPG-propane-or-butane'!$A7,'indusa - High Cost'!$B:$B,$B$28)*10^12</f>
        <v>0</v>
      </c>
      <c r="J7" s="16">
        <f>SUMIFS('indusa - High Cost'!U:U,'indusa - High Cost'!$A:$A,'BIFUfE-LPG-propane-or-butane'!$A7,'indusa - High Cost'!$B:$B,$B$28)*10^12</f>
        <v>0</v>
      </c>
      <c r="K7" s="16">
        <f>SUMIFS('indusa - High Cost'!V:V,'indusa - High Cost'!$A:$A,'BIFUfE-LPG-propane-or-butane'!$A7,'indusa - High Cost'!$B:$B,$B$28)*10^12</f>
        <v>0</v>
      </c>
      <c r="L7" s="16">
        <f>SUMIFS('indusa - High Cost'!W:W,'indusa - High Cost'!$A:$A,'BIFUfE-LPG-propane-or-butane'!$A7,'indusa - High Cost'!$B:$B,$B$28)*10^12</f>
        <v>0</v>
      </c>
      <c r="M7" s="16">
        <f>SUMIFS('indusa - High Cost'!X:X,'indusa - High Cost'!$A:$A,'BIFUfE-LPG-propane-or-butane'!$A7,'indusa - High Cost'!$B:$B,$B$28)*10^12</f>
        <v>0</v>
      </c>
      <c r="N7" s="16">
        <f>SUMIFS('indusa - High Cost'!Y:Y,'indusa - High Cost'!$A:$A,'BIFUfE-LPG-propane-or-butane'!$A7,'indusa - High Cost'!$B:$B,$B$28)*10^12</f>
        <v>0</v>
      </c>
      <c r="O7" s="16">
        <f>SUMIFS('indusa - High Cost'!Z:Z,'indusa - High Cost'!$A:$A,'BIFUfE-LPG-propane-or-butane'!$A7,'indusa - High Cost'!$B:$B,$B$28)*10^12</f>
        <v>0</v>
      </c>
      <c r="P7" s="16">
        <f>SUMIFS('indusa - High Cost'!AA:AA,'indusa - High Cost'!$A:$A,'BIFUfE-LPG-propane-or-butane'!$A7,'indusa - High Cost'!$B:$B,$B$28)*10^12</f>
        <v>0</v>
      </c>
      <c r="Q7" s="16">
        <f>SUMIFS('indusa - High Cost'!AB:AB,'indusa - High Cost'!$A:$A,'BIFUfE-LPG-propane-or-butane'!$A7,'indusa - High Cost'!$B:$B,$B$28)*10^12</f>
        <v>0</v>
      </c>
      <c r="R7" s="16">
        <f>SUMIFS('indusa - High Cost'!AC:AC,'indusa - High Cost'!$A:$A,'BIFUfE-LPG-propane-or-butane'!$A7,'indusa - High Cost'!$B:$B,$B$28)*10^12</f>
        <v>0</v>
      </c>
      <c r="S7" s="16">
        <f>SUMIFS('indusa - High Cost'!AD:AD,'indusa - High Cost'!$A:$A,'BIFUfE-LPG-propane-or-butane'!$A7,'indusa - High Cost'!$B:$B,$B$28)*10^12</f>
        <v>0</v>
      </c>
      <c r="T7" s="16">
        <f>SUMIFS('indusa - High Cost'!AE:AE,'indusa - High Cost'!$A:$A,'BIFUfE-LPG-propane-or-butane'!$A7,'indusa - High Cost'!$B:$B,$B$28)*10^12</f>
        <v>0</v>
      </c>
      <c r="U7" s="16">
        <f>SUMIFS('indusa - High Cost'!AF:AF,'indusa - High Cost'!$A:$A,'BIFUfE-LPG-propane-or-butane'!$A7,'indusa - High Cost'!$B:$B,$B$28)*10^12</f>
        <v>0</v>
      </c>
      <c r="V7" s="16">
        <f>SUMIFS('indusa - High Cost'!AG:AG,'indusa - High Cost'!$A:$A,'BIFUfE-LPG-propane-or-butane'!$A7,'indusa - High Cost'!$B:$B,$B$28)*10^12</f>
        <v>0</v>
      </c>
      <c r="W7" s="16">
        <f>SUMIFS('indusa - High Cost'!AH:AH,'indusa - High Cost'!$A:$A,'BIFUfE-LPG-propane-or-butane'!$A7,'indusa - High Cost'!$B:$B,$B$28)*10^12</f>
        <v>0</v>
      </c>
      <c r="X7" s="16">
        <f>SUMIFS('indusa - High Cost'!AI:AI,'indusa - High Cost'!$A:$A,'BIFUfE-LPG-propane-or-butane'!$A7,'indusa - High Cost'!$B:$B,$B$28)*10^12</f>
        <v>0</v>
      </c>
      <c r="Y7" s="16">
        <f>SUMIFS('indusa - High Cost'!AJ:AJ,'indusa - High Cost'!$A:$A,'BIFUfE-LPG-propane-or-butane'!$A7,'indusa - High Cost'!$B:$B,$B$28)*10^12</f>
        <v>0</v>
      </c>
      <c r="Z7" s="16">
        <f ca="1">SUMIFS('indusa - High Cost'!AK:AK,'indusa - High Cost'!$A:$A,'BIFUfE-LPG-propane-or-butane'!$A7,'indusa - High Cost'!$B:$B,$B$28)*10^12</f>
        <v>0</v>
      </c>
      <c r="AA7" s="16">
        <f ca="1">SUMIFS('indusa - High Cost'!AL:AL,'indusa - High Cost'!$A:$A,'BIFUfE-LPG-propane-or-butane'!$A7,'indusa - High Cost'!$B:$B,$B$28)*10^12</f>
        <v>0</v>
      </c>
      <c r="AB7" s="16">
        <f ca="1">SUMIFS('indusa - High Cost'!AM:AM,'indusa - High Cost'!$A:$A,'BIFUfE-LPG-propane-or-butane'!$A7,'indusa - High Cost'!$B:$B,$B$28)*10^12</f>
        <v>0</v>
      </c>
    </row>
    <row r="8" spans="1:31" x14ac:dyDescent="0.25">
      <c r="A8" t="s">
        <v>97</v>
      </c>
      <c r="B8" s="16">
        <f>SUMIFS('indusa - High Cost'!M:M,'indusa - High Cost'!$A:$A,'BIFUfE-LPG-propane-or-butane'!$A8,'indusa - High Cost'!$B:$B,$B$28)*10^12</f>
        <v>0</v>
      </c>
      <c r="C8" s="16">
        <f>SUMIFS('indusa - High Cost'!N:N,'indusa - High Cost'!$A:$A,'BIFUfE-LPG-propane-or-butane'!$A8,'indusa - High Cost'!$B:$B,$B$28)*10^12</f>
        <v>0</v>
      </c>
      <c r="D8" s="16">
        <f>SUMIFS('indusa - High Cost'!O:O,'indusa - High Cost'!$A:$A,'BIFUfE-LPG-propane-or-butane'!$A8,'indusa - High Cost'!$B:$B,$B$28)*10^12</f>
        <v>0</v>
      </c>
      <c r="E8" s="16">
        <f>SUMIFS('indusa - High Cost'!P:P,'indusa - High Cost'!$A:$A,'BIFUfE-LPG-propane-or-butane'!$A8,'indusa - High Cost'!$B:$B,$B$28)*10^12</f>
        <v>0</v>
      </c>
      <c r="F8" s="16">
        <f>SUMIFS('indusa - High Cost'!Q:Q,'indusa - High Cost'!$A:$A,'BIFUfE-LPG-propane-or-butane'!$A8,'indusa - High Cost'!$B:$B,$B$28)*10^12</f>
        <v>0</v>
      </c>
      <c r="G8" s="16">
        <f>SUMIFS('indusa - High Cost'!R:R,'indusa - High Cost'!$A:$A,'BIFUfE-LPG-propane-or-butane'!$A8,'indusa - High Cost'!$B:$B,$B$28)*10^12</f>
        <v>0</v>
      </c>
      <c r="H8" s="16">
        <f>SUMIFS('indusa - High Cost'!S:S,'indusa - High Cost'!$A:$A,'BIFUfE-LPG-propane-or-butane'!$A8,'indusa - High Cost'!$B:$B,$B$28)*10^12</f>
        <v>0</v>
      </c>
      <c r="I8" s="16">
        <f>SUMIFS('indusa - High Cost'!T:T,'indusa - High Cost'!$A:$A,'BIFUfE-LPG-propane-or-butane'!$A8,'indusa - High Cost'!$B:$B,$B$28)*10^12</f>
        <v>0</v>
      </c>
      <c r="J8" s="16">
        <f>SUMIFS('indusa - High Cost'!U:U,'indusa - High Cost'!$A:$A,'BIFUfE-LPG-propane-or-butane'!$A8,'indusa - High Cost'!$B:$B,$B$28)*10^12</f>
        <v>0</v>
      </c>
      <c r="K8" s="16">
        <f>SUMIFS('indusa - High Cost'!V:V,'indusa - High Cost'!$A:$A,'BIFUfE-LPG-propane-or-butane'!$A8,'indusa - High Cost'!$B:$B,$B$28)*10^12</f>
        <v>0</v>
      </c>
      <c r="L8" s="16">
        <f>SUMIFS('indusa - High Cost'!W:W,'indusa - High Cost'!$A:$A,'BIFUfE-LPG-propane-or-butane'!$A8,'indusa - High Cost'!$B:$B,$B$28)*10^12</f>
        <v>0</v>
      </c>
      <c r="M8" s="16">
        <f>SUMIFS('indusa - High Cost'!X:X,'indusa - High Cost'!$A:$A,'BIFUfE-LPG-propane-or-butane'!$A8,'indusa - High Cost'!$B:$B,$B$28)*10^12</f>
        <v>0</v>
      </c>
      <c r="N8" s="16">
        <f>SUMIFS('indusa - High Cost'!Y:Y,'indusa - High Cost'!$A:$A,'BIFUfE-LPG-propane-or-butane'!$A8,'indusa - High Cost'!$B:$B,$B$28)*10^12</f>
        <v>0</v>
      </c>
      <c r="O8" s="16">
        <f>SUMIFS('indusa - High Cost'!Z:Z,'indusa - High Cost'!$A:$A,'BIFUfE-LPG-propane-or-butane'!$A8,'indusa - High Cost'!$B:$B,$B$28)*10^12</f>
        <v>0</v>
      </c>
      <c r="P8" s="16">
        <f>SUMIFS('indusa - High Cost'!AA:AA,'indusa - High Cost'!$A:$A,'BIFUfE-LPG-propane-or-butane'!$A8,'indusa - High Cost'!$B:$B,$B$28)*10^12</f>
        <v>0</v>
      </c>
      <c r="Q8" s="16">
        <f>SUMIFS('indusa - High Cost'!AB:AB,'indusa - High Cost'!$A:$A,'BIFUfE-LPG-propane-or-butane'!$A8,'indusa - High Cost'!$B:$B,$B$28)*10^12</f>
        <v>0</v>
      </c>
      <c r="R8" s="16">
        <f>SUMIFS('indusa - High Cost'!AC:AC,'indusa - High Cost'!$A:$A,'BIFUfE-LPG-propane-or-butane'!$A8,'indusa - High Cost'!$B:$B,$B$28)*10^12</f>
        <v>0</v>
      </c>
      <c r="S8" s="16">
        <f>SUMIFS('indusa - High Cost'!AD:AD,'indusa - High Cost'!$A:$A,'BIFUfE-LPG-propane-or-butane'!$A8,'indusa - High Cost'!$B:$B,$B$28)*10^12</f>
        <v>0</v>
      </c>
      <c r="T8" s="16">
        <f>SUMIFS('indusa - High Cost'!AE:AE,'indusa - High Cost'!$A:$A,'BIFUfE-LPG-propane-or-butane'!$A8,'indusa - High Cost'!$B:$B,$B$28)*10^12</f>
        <v>0</v>
      </c>
      <c r="U8" s="16">
        <f>SUMIFS('indusa - High Cost'!AF:AF,'indusa - High Cost'!$A:$A,'BIFUfE-LPG-propane-or-butane'!$A8,'indusa - High Cost'!$B:$B,$B$28)*10^12</f>
        <v>0</v>
      </c>
      <c r="V8" s="16">
        <f>SUMIFS('indusa - High Cost'!AG:AG,'indusa - High Cost'!$A:$A,'BIFUfE-LPG-propane-or-butane'!$A8,'indusa - High Cost'!$B:$B,$B$28)*10^12</f>
        <v>0</v>
      </c>
      <c r="W8" s="16">
        <f>SUMIFS('indusa - High Cost'!AH:AH,'indusa - High Cost'!$A:$A,'BIFUfE-LPG-propane-or-butane'!$A8,'indusa - High Cost'!$B:$B,$B$28)*10^12</f>
        <v>0</v>
      </c>
      <c r="X8" s="16">
        <f>SUMIFS('indusa - High Cost'!AI:AI,'indusa - High Cost'!$A:$A,'BIFUfE-LPG-propane-or-butane'!$A8,'indusa - High Cost'!$B:$B,$B$28)*10^12</f>
        <v>0</v>
      </c>
      <c r="Y8" s="16">
        <f>SUMIFS('indusa - High Cost'!AJ:AJ,'indusa - High Cost'!$A:$A,'BIFUfE-LPG-propane-or-butane'!$A8,'indusa - High Cost'!$B:$B,$B$28)*10^12</f>
        <v>0</v>
      </c>
      <c r="Z8" s="16">
        <f ca="1">SUMIFS('indusa - High Cost'!AK:AK,'indusa - High Cost'!$A:$A,'BIFUfE-LPG-propane-or-butane'!$A8,'indusa - High Cost'!$B:$B,$B$28)*10^12</f>
        <v>0</v>
      </c>
      <c r="AA8" s="16">
        <f ca="1">SUMIFS('indusa - High Cost'!AL:AL,'indusa - High Cost'!$A:$A,'BIFUfE-LPG-propane-or-butane'!$A8,'indusa - High Cost'!$B:$B,$B$28)*10^12</f>
        <v>0</v>
      </c>
      <c r="AB8" s="16">
        <f ca="1">SUMIFS('indusa - High Cost'!AM:AM,'indusa - High Cost'!$A:$A,'BIFUfE-LPG-propane-or-butane'!$A8,'indusa - High Cost'!$B:$B,$B$28)*10^12</f>
        <v>0</v>
      </c>
    </row>
    <row r="9" spans="1:31" x14ac:dyDescent="0.25">
      <c r="A9" t="s">
        <v>98</v>
      </c>
      <c r="B9" s="16">
        <f>SUMIFS('indusa - High Cost'!M:M,'indusa - High Cost'!$A:$A,'BIFUfE-LPG-propane-or-butane'!$A9,'indusa - High Cost'!$B:$B,$B$28)*10^12</f>
        <v>0</v>
      </c>
      <c r="C9" s="16">
        <f>SUMIFS('indusa - High Cost'!N:N,'indusa - High Cost'!$A:$A,'BIFUfE-LPG-propane-or-butane'!$A9,'indusa - High Cost'!$B:$B,$B$28)*10^12</f>
        <v>0</v>
      </c>
      <c r="D9" s="16">
        <f>SUMIFS('indusa - High Cost'!O:O,'indusa - High Cost'!$A:$A,'BIFUfE-LPG-propane-or-butane'!$A9,'indusa - High Cost'!$B:$B,$B$28)*10^12</f>
        <v>0</v>
      </c>
      <c r="E9" s="16">
        <f>SUMIFS('indusa - High Cost'!P:P,'indusa - High Cost'!$A:$A,'BIFUfE-LPG-propane-or-butane'!$A9,'indusa - High Cost'!$B:$B,$B$28)*10^12</f>
        <v>0</v>
      </c>
      <c r="F9" s="16">
        <f>SUMIFS('indusa - High Cost'!Q:Q,'indusa - High Cost'!$A:$A,'BIFUfE-LPG-propane-or-butane'!$A9,'indusa - High Cost'!$B:$B,$B$28)*10^12</f>
        <v>0</v>
      </c>
      <c r="G9" s="16">
        <f>SUMIFS('indusa - High Cost'!R:R,'indusa - High Cost'!$A:$A,'BIFUfE-LPG-propane-or-butane'!$A9,'indusa - High Cost'!$B:$B,$B$28)*10^12</f>
        <v>0</v>
      </c>
      <c r="H9" s="16">
        <f>SUMIFS('indusa - High Cost'!S:S,'indusa - High Cost'!$A:$A,'BIFUfE-LPG-propane-or-butane'!$A9,'indusa - High Cost'!$B:$B,$B$28)*10^12</f>
        <v>0</v>
      </c>
      <c r="I9" s="16">
        <f>SUMIFS('indusa - High Cost'!T:T,'indusa - High Cost'!$A:$A,'BIFUfE-LPG-propane-or-butane'!$A9,'indusa - High Cost'!$B:$B,$B$28)*10^12</f>
        <v>0</v>
      </c>
      <c r="J9" s="16">
        <f>SUMIFS('indusa - High Cost'!U:U,'indusa - High Cost'!$A:$A,'BIFUfE-LPG-propane-or-butane'!$A9,'indusa - High Cost'!$B:$B,$B$28)*10^12</f>
        <v>0</v>
      </c>
      <c r="K9" s="16">
        <f>SUMIFS('indusa - High Cost'!V:V,'indusa - High Cost'!$A:$A,'BIFUfE-LPG-propane-or-butane'!$A9,'indusa - High Cost'!$B:$B,$B$28)*10^12</f>
        <v>0</v>
      </c>
      <c r="L9" s="16">
        <f>SUMIFS('indusa - High Cost'!W:W,'indusa - High Cost'!$A:$A,'BIFUfE-LPG-propane-or-butane'!$A9,'indusa - High Cost'!$B:$B,$B$28)*10^12</f>
        <v>0</v>
      </c>
      <c r="M9" s="16">
        <f>SUMIFS('indusa - High Cost'!X:X,'indusa - High Cost'!$A:$A,'BIFUfE-LPG-propane-or-butane'!$A9,'indusa - High Cost'!$B:$B,$B$28)*10^12</f>
        <v>0</v>
      </c>
      <c r="N9" s="16">
        <f>SUMIFS('indusa - High Cost'!Y:Y,'indusa - High Cost'!$A:$A,'BIFUfE-LPG-propane-or-butane'!$A9,'indusa - High Cost'!$B:$B,$B$28)*10^12</f>
        <v>0</v>
      </c>
      <c r="O9" s="16">
        <f>SUMIFS('indusa - High Cost'!Z:Z,'indusa - High Cost'!$A:$A,'BIFUfE-LPG-propane-or-butane'!$A9,'indusa - High Cost'!$B:$B,$B$28)*10^12</f>
        <v>0</v>
      </c>
      <c r="P9" s="16">
        <f>SUMIFS('indusa - High Cost'!AA:AA,'indusa - High Cost'!$A:$A,'BIFUfE-LPG-propane-or-butane'!$A9,'indusa - High Cost'!$B:$B,$B$28)*10^12</f>
        <v>0</v>
      </c>
      <c r="Q9" s="16">
        <f>SUMIFS('indusa - High Cost'!AB:AB,'indusa - High Cost'!$A:$A,'BIFUfE-LPG-propane-or-butane'!$A9,'indusa - High Cost'!$B:$B,$B$28)*10^12</f>
        <v>0</v>
      </c>
      <c r="R9" s="16">
        <f>SUMIFS('indusa - High Cost'!AC:AC,'indusa - High Cost'!$A:$A,'BIFUfE-LPG-propane-or-butane'!$A9,'indusa - High Cost'!$B:$B,$B$28)*10^12</f>
        <v>0</v>
      </c>
      <c r="S9" s="16">
        <f>SUMIFS('indusa - High Cost'!AD:AD,'indusa - High Cost'!$A:$A,'BIFUfE-LPG-propane-or-butane'!$A9,'indusa - High Cost'!$B:$B,$B$28)*10^12</f>
        <v>0</v>
      </c>
      <c r="T9" s="16">
        <f>SUMIFS('indusa - High Cost'!AE:AE,'indusa - High Cost'!$A:$A,'BIFUfE-LPG-propane-or-butane'!$A9,'indusa - High Cost'!$B:$B,$B$28)*10^12</f>
        <v>0</v>
      </c>
      <c r="U9" s="16">
        <f>SUMIFS('indusa - High Cost'!AF:AF,'indusa - High Cost'!$A:$A,'BIFUfE-LPG-propane-or-butane'!$A9,'indusa - High Cost'!$B:$B,$B$28)*10^12</f>
        <v>0</v>
      </c>
      <c r="V9" s="16">
        <f>SUMIFS('indusa - High Cost'!AG:AG,'indusa - High Cost'!$A:$A,'BIFUfE-LPG-propane-or-butane'!$A9,'indusa - High Cost'!$B:$B,$B$28)*10^12</f>
        <v>0</v>
      </c>
      <c r="W9" s="16">
        <f>SUMIFS('indusa - High Cost'!AH:AH,'indusa - High Cost'!$A:$A,'BIFUfE-LPG-propane-or-butane'!$A9,'indusa - High Cost'!$B:$B,$B$28)*10^12</f>
        <v>0</v>
      </c>
      <c r="X9" s="16">
        <f>SUMIFS('indusa - High Cost'!AI:AI,'indusa - High Cost'!$A:$A,'BIFUfE-LPG-propane-or-butane'!$A9,'indusa - High Cost'!$B:$B,$B$28)*10^12</f>
        <v>0</v>
      </c>
      <c r="Y9" s="16">
        <f>SUMIFS('indusa - High Cost'!AJ:AJ,'indusa - High Cost'!$A:$A,'BIFUfE-LPG-propane-or-butane'!$A9,'indusa - High Cost'!$B:$B,$B$28)*10^12</f>
        <v>0</v>
      </c>
      <c r="Z9" s="16">
        <f ca="1">SUMIFS('indusa - High Cost'!AK:AK,'indusa - High Cost'!$A:$A,'BIFUfE-LPG-propane-or-butane'!$A9,'indusa - High Cost'!$B:$B,$B$28)*10^12</f>
        <v>0</v>
      </c>
      <c r="AA9" s="16">
        <f ca="1">SUMIFS('indusa - High Cost'!AL:AL,'indusa - High Cost'!$A:$A,'BIFUfE-LPG-propane-or-butane'!$A9,'indusa - High Cost'!$B:$B,$B$28)*10^12</f>
        <v>0</v>
      </c>
      <c r="AB9" s="16">
        <f ca="1">SUMIFS('indusa - High Cost'!AM:AM,'indusa - High Cost'!$A:$A,'BIFUfE-LPG-propane-or-butane'!$A9,'indusa - High Cost'!$B:$B,$B$28)*10^12</f>
        <v>0</v>
      </c>
      <c r="AC9" s="16"/>
    </row>
    <row r="10" spans="1:31" x14ac:dyDescent="0.25">
      <c r="A10" t="s">
        <v>99</v>
      </c>
      <c r="B10" s="16">
        <f>SUMIFS('indusa - High Cost'!M:M,'indusa - High Cost'!$A:$A,'BIFUfE-LPG-propane-or-butane'!$A10,'indusa - High Cost'!$B:$B,$B$28)*10^12</f>
        <v>0</v>
      </c>
      <c r="C10" s="16">
        <f>SUMIFS('indusa - High Cost'!N:N,'indusa - High Cost'!$A:$A,'BIFUfE-LPG-propane-or-butane'!$A10,'indusa - High Cost'!$B:$B,$B$28)*10^12</f>
        <v>0</v>
      </c>
      <c r="D10" s="16">
        <f>SUMIFS('indusa - High Cost'!O:O,'indusa - High Cost'!$A:$A,'BIFUfE-LPG-propane-or-butane'!$A10,'indusa - High Cost'!$B:$B,$B$28)*10^12</f>
        <v>0</v>
      </c>
      <c r="E10" s="16">
        <f>SUMIFS('indusa - High Cost'!P:P,'indusa - High Cost'!$A:$A,'BIFUfE-LPG-propane-or-butane'!$A10,'indusa - High Cost'!$B:$B,$B$28)*10^12</f>
        <v>0</v>
      </c>
      <c r="F10" s="16">
        <f>SUMIFS('indusa - High Cost'!Q:Q,'indusa - High Cost'!$A:$A,'BIFUfE-LPG-propane-or-butane'!$A10,'indusa - High Cost'!$B:$B,$B$28)*10^12</f>
        <v>0</v>
      </c>
      <c r="G10" s="16">
        <f>SUMIFS('indusa - High Cost'!R:R,'indusa - High Cost'!$A:$A,'BIFUfE-LPG-propane-or-butane'!$A10,'indusa - High Cost'!$B:$B,$B$28)*10^12</f>
        <v>0</v>
      </c>
      <c r="H10" s="16">
        <f>SUMIFS('indusa - High Cost'!S:S,'indusa - High Cost'!$A:$A,'BIFUfE-LPG-propane-or-butane'!$A10,'indusa - High Cost'!$B:$B,$B$28)*10^12</f>
        <v>0</v>
      </c>
      <c r="I10" s="16">
        <f>SUMIFS('indusa - High Cost'!T:T,'indusa - High Cost'!$A:$A,'BIFUfE-LPG-propane-or-butane'!$A10,'indusa - High Cost'!$B:$B,$B$28)*10^12</f>
        <v>0</v>
      </c>
      <c r="J10" s="16">
        <f>SUMIFS('indusa - High Cost'!U:U,'indusa - High Cost'!$A:$A,'BIFUfE-LPG-propane-or-butane'!$A10,'indusa - High Cost'!$B:$B,$B$28)*10^12</f>
        <v>0</v>
      </c>
      <c r="K10" s="16">
        <f>SUMIFS('indusa - High Cost'!V:V,'indusa - High Cost'!$A:$A,'BIFUfE-LPG-propane-or-butane'!$A10,'indusa - High Cost'!$B:$B,$B$28)*10^12</f>
        <v>0</v>
      </c>
      <c r="L10" s="16">
        <f>SUMIFS('indusa - High Cost'!W:W,'indusa - High Cost'!$A:$A,'BIFUfE-LPG-propane-or-butane'!$A10,'indusa - High Cost'!$B:$B,$B$28)*10^12</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Cost'!Z:Z,'indusa - High Cost'!$A:$A,'BIFUfE-LPG-propane-or-butane'!$A10,'indusa - High Cost'!$B:$B,$B$28)*10^12</f>
        <v>0</v>
      </c>
      <c r="P10" s="16">
        <f>SUMIFS('indusa - High Cost'!AA:AA,'indusa - High Cost'!$A:$A,'BIFUfE-LPG-propane-or-butane'!$A10,'indusa - High Cost'!$B:$B,$B$28)*10^12</f>
        <v>0</v>
      </c>
      <c r="Q10" s="16">
        <f>SUMIFS('indusa - High Cost'!AB:AB,'indusa - High Cost'!$A:$A,'BIFUfE-LPG-propane-or-butane'!$A10,'indusa - High Cost'!$B:$B,$B$28)*10^12</f>
        <v>0</v>
      </c>
      <c r="R10" s="16">
        <f>SUMIFS('indusa - High Cost'!AC:AC,'indusa - High Cost'!$A:$A,'BIFUfE-LPG-propane-or-butane'!$A10,'indusa - High Cost'!$B:$B,$B$28)*10^12</f>
        <v>0</v>
      </c>
      <c r="S10" s="16">
        <f>SUMIFS('indusa - High Cost'!AD:AD,'indusa - High Cost'!$A:$A,'BIFUfE-LPG-propane-or-butane'!$A10,'indusa - High Cost'!$B:$B,$B$28)*10^12</f>
        <v>0</v>
      </c>
      <c r="T10" s="16">
        <f>SUMIFS('indusa - High Cost'!AE:AE,'indusa - High Cost'!$A:$A,'BIFUfE-LPG-propane-or-butane'!$A10,'indusa - High Cost'!$B:$B,$B$28)*10^12</f>
        <v>0</v>
      </c>
      <c r="U10" s="16">
        <f>SUMIFS('indusa - High Cost'!AF:AF,'indusa - High Cost'!$A:$A,'BIFUfE-LPG-propane-or-butane'!$A10,'indusa - High Cost'!$B:$B,$B$28)*10^12</f>
        <v>0</v>
      </c>
      <c r="V10" s="16">
        <f>SUMIFS('indusa - High Cost'!AG:AG,'indusa - High Cost'!$A:$A,'BIFUfE-LPG-propane-or-butane'!$A10,'indusa - High Cost'!$B:$B,$B$28)*10^12</f>
        <v>0</v>
      </c>
      <c r="W10" s="16">
        <f>SUMIFS('indusa - High Cost'!AH:AH,'indusa - High Cost'!$A:$A,'BIFUfE-LPG-propane-or-butane'!$A10,'indusa - High Cost'!$B:$B,$B$28)*10^12</f>
        <v>0</v>
      </c>
      <c r="X10" s="16">
        <f>SUMIFS('indusa - High Cost'!AI:AI,'indusa - High Cost'!$A:$A,'BIFUfE-LPG-propane-or-butane'!$A10,'indusa - High Cost'!$B:$B,$B$28)*10^12</f>
        <v>0</v>
      </c>
      <c r="Y10" s="16">
        <f>SUMIFS('indusa - High Cost'!AJ:AJ,'indusa - High Cost'!$A:$A,'BIFUfE-LPG-propane-or-butane'!$A10,'indusa - High Cost'!$B:$B,$B$28)*10^12</f>
        <v>0</v>
      </c>
      <c r="Z10" s="16">
        <f ca="1">SUMIFS('indusa - High Cost'!AK:AK,'indusa - High Cost'!$A:$A,'BIFUfE-LPG-propane-or-butane'!$A10,'indusa - High Cost'!$B:$B,$B$28)*10^12</f>
        <v>0</v>
      </c>
      <c r="AA10" s="16">
        <f ca="1">SUMIFS('indusa - High Cost'!AL:AL,'indusa - High Cost'!$A:$A,'BIFUfE-LPG-propane-or-butane'!$A10,'indusa - High Cost'!$B:$B,$B$28)*10^12</f>
        <v>0</v>
      </c>
      <c r="AB10" s="16">
        <f ca="1">SUMIFS('indusa - High Cost'!AM:AM,'indusa - High Cost'!$A:$A,'BIFUfE-LPG-propane-or-butane'!$A10,'indusa - High Cost'!$B:$B,$B$28)*10^12</f>
        <v>0</v>
      </c>
    </row>
    <row r="11" spans="1:31" x14ac:dyDescent="0.25">
      <c r="A11" t="s">
        <v>100</v>
      </c>
      <c r="B11" s="16">
        <f>SUMIFS('indusa - High Cost'!M:M,'indusa - High Cost'!$A:$A,'BIFUfE-LPG-propane-or-butane'!$A11,'indusa - High Cost'!$B:$B,$B$28)*10^12</f>
        <v>0</v>
      </c>
      <c r="C11" s="16">
        <f>SUMIFS('indusa - High Cost'!N:N,'indusa - High Cost'!$A:$A,'BIFUfE-LPG-propane-or-butane'!$A11,'indusa - High Cost'!$B:$B,$B$28)*10^12</f>
        <v>0</v>
      </c>
      <c r="D11" s="16">
        <f>SUMIFS('indusa - High Cost'!O:O,'indusa - High Cost'!$A:$A,'BIFUfE-LPG-propane-or-butane'!$A11,'indusa - High Cost'!$B:$B,$B$28)*10^12</f>
        <v>0</v>
      </c>
      <c r="E11" s="16">
        <f>SUMIFS('indusa - High Cost'!P:P,'indusa - High Cost'!$A:$A,'BIFUfE-LPG-propane-or-butane'!$A11,'indusa - High Cost'!$B:$B,$B$28)*10^12</f>
        <v>0</v>
      </c>
      <c r="F11" s="16">
        <f>SUMIFS('indusa - High Cost'!Q:Q,'indusa - High Cost'!$A:$A,'BIFUfE-LPG-propane-or-butane'!$A11,'indusa - High Cost'!$B:$B,$B$28)*10^12</f>
        <v>0</v>
      </c>
      <c r="G11" s="16">
        <f>SUMIFS('indusa - High Cost'!R:R,'indusa - High Cost'!$A:$A,'BIFUfE-LPG-propane-or-butane'!$A11,'indusa - High Cost'!$B:$B,$B$28)*10^12</f>
        <v>0</v>
      </c>
      <c r="H11" s="16">
        <f>SUMIFS('indusa - High Cost'!S:S,'indusa - High Cost'!$A:$A,'BIFUfE-LPG-propane-or-butane'!$A11,'indusa - High Cost'!$B:$B,$B$28)*10^12</f>
        <v>0</v>
      </c>
      <c r="I11" s="16">
        <f>SUMIFS('indusa - High Cost'!T:T,'indusa - High Cost'!$A:$A,'BIFUfE-LPG-propane-or-butane'!$A11,'indusa - High Cost'!$B:$B,$B$28)*10^12</f>
        <v>0</v>
      </c>
      <c r="J11" s="16">
        <f>SUMIFS('indusa - High Cost'!U:U,'indusa - High Cost'!$A:$A,'BIFUfE-LPG-propane-or-butane'!$A11,'indusa - High Cost'!$B:$B,$B$28)*10^12</f>
        <v>0</v>
      </c>
      <c r="K11" s="16">
        <f>SUMIFS('indusa - High Cost'!V:V,'indusa - High Cost'!$A:$A,'BIFUfE-LPG-propane-or-butane'!$A11,'indusa - High Cost'!$B:$B,$B$28)*10^12</f>
        <v>0</v>
      </c>
      <c r="L11" s="16">
        <f>SUMIFS('indusa - High Cost'!W:W,'indusa - High Cost'!$A:$A,'BIFUfE-LPG-propane-or-butane'!$A11,'indusa - High Cost'!$B:$B,$B$28)*10^12</f>
        <v>0</v>
      </c>
      <c r="M11" s="16">
        <f>SUMIFS('indusa - High Cost'!X:X,'indusa - High Cost'!$A:$A,'BIFUfE-LPG-propane-or-butane'!$A11,'indusa - High Cost'!$B:$B,$B$28)*10^12</f>
        <v>0</v>
      </c>
      <c r="N11" s="16">
        <f>SUMIFS('indusa - High Cost'!Y:Y,'indusa - High Cost'!$A:$A,'BIFUfE-LPG-propane-or-butane'!$A11,'indusa - High Cost'!$B:$B,$B$28)*10^12</f>
        <v>0</v>
      </c>
      <c r="O11" s="16">
        <f>SUMIFS('indusa - High Cost'!Z:Z,'indusa - High Cost'!$A:$A,'BIFUfE-LPG-propane-or-butane'!$A11,'indusa - High Cost'!$B:$B,$B$28)*10^12</f>
        <v>0</v>
      </c>
      <c r="P11" s="16">
        <f>SUMIFS('indusa - High Cost'!AA:AA,'indusa - High Cost'!$A:$A,'BIFUfE-LPG-propane-or-butane'!$A11,'indusa - High Cost'!$B:$B,$B$28)*10^12</f>
        <v>0</v>
      </c>
      <c r="Q11" s="16">
        <f>SUMIFS('indusa - High Cost'!AB:AB,'indusa - High Cost'!$A:$A,'BIFUfE-LPG-propane-or-butane'!$A11,'indusa - High Cost'!$B:$B,$B$28)*10^12</f>
        <v>0</v>
      </c>
      <c r="R11" s="16">
        <f>SUMIFS('indusa - High Cost'!AC:AC,'indusa - High Cost'!$A:$A,'BIFUfE-LPG-propane-or-butane'!$A11,'indusa - High Cost'!$B:$B,$B$28)*10^12</f>
        <v>0</v>
      </c>
      <c r="S11" s="16">
        <f>SUMIFS('indusa - High Cost'!AD:AD,'indusa - High Cost'!$A:$A,'BIFUfE-LPG-propane-or-butane'!$A11,'indusa - High Cost'!$B:$B,$B$28)*10^12</f>
        <v>0</v>
      </c>
      <c r="T11" s="16">
        <f>SUMIFS('indusa - High Cost'!AE:AE,'indusa - High Cost'!$A:$A,'BIFUfE-LPG-propane-or-butane'!$A11,'indusa - High Cost'!$B:$B,$B$28)*10^12</f>
        <v>0</v>
      </c>
      <c r="U11" s="16">
        <f>SUMIFS('indusa - High Cost'!AF:AF,'indusa - High Cost'!$A:$A,'BIFUfE-LPG-propane-or-butane'!$A11,'indusa - High Cost'!$B:$B,$B$28)*10^12</f>
        <v>0</v>
      </c>
      <c r="V11" s="16">
        <f>SUMIFS('indusa - High Cost'!AG:AG,'indusa - High Cost'!$A:$A,'BIFUfE-LPG-propane-or-butane'!$A11,'indusa - High Cost'!$B:$B,$B$28)*10^12</f>
        <v>0</v>
      </c>
      <c r="W11" s="16">
        <f>SUMIFS('indusa - High Cost'!AH:AH,'indusa - High Cost'!$A:$A,'BIFUfE-LPG-propane-or-butane'!$A11,'indusa - High Cost'!$B:$B,$B$28)*10^12</f>
        <v>0</v>
      </c>
      <c r="X11" s="16">
        <f>SUMIFS('indusa - High Cost'!AI:AI,'indusa - High Cost'!$A:$A,'BIFUfE-LPG-propane-or-butane'!$A11,'indusa - High Cost'!$B:$B,$B$28)*10^12</f>
        <v>0</v>
      </c>
      <c r="Y11" s="16">
        <f>SUMIFS('indusa - High Cost'!AJ:AJ,'indusa - High Cost'!$A:$A,'BIFUfE-LPG-propane-or-butane'!$A11,'indusa - High Cost'!$B:$B,$B$28)*10^12</f>
        <v>0</v>
      </c>
      <c r="Z11" s="16">
        <f ca="1">SUMIFS('indusa - High Cost'!AK:AK,'indusa - High Cost'!$A:$A,'BIFUfE-LPG-propane-or-butane'!$A11,'indusa - High Cost'!$B:$B,$B$28)*10^12</f>
        <v>0</v>
      </c>
      <c r="AA11" s="16">
        <f ca="1">SUMIFS('indusa - High Cost'!AL:AL,'indusa - High Cost'!$A:$A,'BIFUfE-LPG-propane-or-butane'!$A11,'indusa - High Cost'!$B:$B,$B$28)*10^12</f>
        <v>0</v>
      </c>
      <c r="AB11" s="16">
        <f ca="1">SUMIFS('indusa - High Cost'!AM:AM,'indusa - High Cost'!$A:$A,'BIFUfE-LPG-propane-or-butane'!$A11,'indusa - High Cost'!$B:$B,$B$28)*10^12</f>
        <v>0</v>
      </c>
    </row>
    <row r="12" spans="1:31" x14ac:dyDescent="0.25">
      <c r="A12" t="s">
        <v>101</v>
      </c>
      <c r="B12" s="16">
        <f>SUMIFS('indusa - High Cost'!M:M,'indusa - High Cost'!$A:$A,'BIFUfE-LPG-propane-or-butane'!$A12,'indusa - High Cost'!$B:$B,$B$28)*10^12</f>
        <v>0</v>
      </c>
      <c r="C12" s="16">
        <f>SUMIFS('indusa - High Cost'!N:N,'indusa - High Cost'!$A:$A,'BIFUfE-LPG-propane-or-butane'!$A12,'indusa - High Cost'!$B:$B,$B$28)*10^12</f>
        <v>0</v>
      </c>
      <c r="D12" s="16">
        <f>SUMIFS('indusa - High Cost'!O:O,'indusa - High Cost'!$A:$A,'BIFUfE-LPG-propane-or-butane'!$A12,'indusa - High Cost'!$B:$B,$B$28)*10^12</f>
        <v>0</v>
      </c>
      <c r="E12" s="16">
        <f>SUMIFS('indusa - High Cost'!P:P,'indusa - High Cost'!$A:$A,'BIFUfE-LPG-propane-or-butane'!$A12,'indusa - High Cost'!$B:$B,$B$28)*10^12</f>
        <v>0</v>
      </c>
      <c r="F12" s="16">
        <f>SUMIFS('indusa - High Cost'!Q:Q,'indusa - High Cost'!$A:$A,'BIFUfE-LPG-propane-or-butane'!$A12,'indusa - High Cost'!$B:$B,$B$28)*10^12</f>
        <v>0</v>
      </c>
      <c r="G12" s="16">
        <f>SUMIFS('indusa - High Cost'!R:R,'indusa - High Cost'!$A:$A,'BIFUfE-LPG-propane-or-butane'!$A12,'indusa - High Cost'!$B:$B,$B$28)*10^12</f>
        <v>0</v>
      </c>
      <c r="H12" s="16">
        <f>SUMIFS('indusa - High Cost'!S:S,'indusa - High Cost'!$A:$A,'BIFUfE-LPG-propane-or-butane'!$A12,'indusa - High Cost'!$B:$B,$B$28)*10^12</f>
        <v>0</v>
      </c>
      <c r="I12" s="16">
        <f>SUMIFS('indusa - High Cost'!T:T,'indusa - High Cost'!$A:$A,'BIFUfE-LPG-propane-or-butane'!$A12,'indusa - High Cost'!$B:$B,$B$28)*10^12</f>
        <v>0</v>
      </c>
      <c r="J12" s="16">
        <f>SUMIFS('indusa - High Cost'!U:U,'indusa - High Cost'!$A:$A,'BIFUfE-LPG-propane-or-butane'!$A12,'indusa - High Cost'!$B:$B,$B$28)*10^12</f>
        <v>0</v>
      </c>
      <c r="K12" s="16">
        <f>SUMIFS('indusa - High Cost'!V:V,'indusa - High Cost'!$A:$A,'BIFUfE-LPG-propane-or-butane'!$A12,'indusa - High Cost'!$B:$B,$B$28)*10^12</f>
        <v>0</v>
      </c>
      <c r="L12" s="16">
        <f>SUMIFS('indusa - High Cost'!W:W,'indusa - High Cost'!$A:$A,'BIFUfE-LPG-propane-or-butane'!$A12,'indusa - High Cost'!$B:$B,$B$28)*10^12</f>
        <v>0</v>
      </c>
      <c r="M12" s="16">
        <f>SUMIFS('indusa - High Cost'!X:X,'indusa - High Cost'!$A:$A,'BIFUfE-LPG-propane-or-butane'!$A12,'indusa - High Cost'!$B:$B,$B$28)*10^12</f>
        <v>0</v>
      </c>
      <c r="N12" s="16">
        <f>SUMIFS('indusa - High Cost'!Y:Y,'indusa - High Cost'!$A:$A,'BIFUfE-LPG-propane-or-butane'!$A12,'indusa - High Cost'!$B:$B,$B$28)*10^12</f>
        <v>0</v>
      </c>
      <c r="O12" s="16">
        <f>SUMIFS('indusa - High Cost'!Z:Z,'indusa - High Cost'!$A:$A,'BIFUfE-LPG-propane-or-butane'!$A12,'indusa - High Cost'!$B:$B,$B$28)*10^12</f>
        <v>0</v>
      </c>
      <c r="P12" s="16">
        <f>SUMIFS('indusa - High Cost'!AA:AA,'indusa - High Cost'!$A:$A,'BIFUfE-LPG-propane-or-butane'!$A12,'indusa - High Cost'!$B:$B,$B$28)*10^12</f>
        <v>0</v>
      </c>
      <c r="Q12" s="16">
        <f>SUMIFS('indusa - High Cost'!AB:AB,'indusa - High Cost'!$A:$A,'BIFUfE-LPG-propane-or-butane'!$A12,'indusa - High Cost'!$B:$B,$B$28)*10^12</f>
        <v>0</v>
      </c>
      <c r="R12" s="16">
        <f>SUMIFS('indusa - High Cost'!AC:AC,'indusa - High Cost'!$A:$A,'BIFUfE-LPG-propane-or-butane'!$A12,'indusa - High Cost'!$B:$B,$B$28)*10^12</f>
        <v>0</v>
      </c>
      <c r="S12" s="16">
        <f>SUMIFS('indusa - High Cost'!AD:AD,'indusa - High Cost'!$A:$A,'BIFUfE-LPG-propane-or-butane'!$A12,'indusa - High Cost'!$B:$B,$B$28)*10^12</f>
        <v>0</v>
      </c>
      <c r="T12" s="16">
        <f>SUMIFS('indusa - High Cost'!AE:AE,'indusa - High Cost'!$A:$A,'BIFUfE-LPG-propane-or-butane'!$A12,'indusa - High Cost'!$B:$B,$B$28)*10^12</f>
        <v>0</v>
      </c>
      <c r="U12" s="16">
        <f>SUMIFS('indusa - High Cost'!AF:AF,'indusa - High Cost'!$A:$A,'BIFUfE-LPG-propane-or-butane'!$A12,'indusa - High Cost'!$B:$B,$B$28)*10^12</f>
        <v>0</v>
      </c>
      <c r="V12" s="16">
        <f>SUMIFS('indusa - High Cost'!AG:AG,'indusa - High Cost'!$A:$A,'BIFUfE-LPG-propane-or-butane'!$A12,'indusa - High Cost'!$B:$B,$B$28)*10^12</f>
        <v>0</v>
      </c>
      <c r="W12" s="16">
        <f>SUMIFS('indusa - High Cost'!AH:AH,'indusa - High Cost'!$A:$A,'BIFUfE-LPG-propane-or-butane'!$A12,'indusa - High Cost'!$B:$B,$B$28)*10^12</f>
        <v>0</v>
      </c>
      <c r="X12" s="16">
        <f>SUMIFS('indusa - High Cost'!AI:AI,'indusa - High Cost'!$A:$A,'BIFUfE-LPG-propane-or-butane'!$A12,'indusa - High Cost'!$B:$B,$B$28)*10^12</f>
        <v>0</v>
      </c>
      <c r="Y12" s="16">
        <f>SUMIFS('indusa - High Cost'!AJ:AJ,'indusa - High Cost'!$A:$A,'BIFUfE-LPG-propane-or-butane'!$A12,'indusa - High Cost'!$B:$B,$B$28)*10^12</f>
        <v>0</v>
      </c>
      <c r="Z12" s="16">
        <f ca="1">SUMIFS('indusa - High Cost'!AK:AK,'indusa - High Cost'!$A:$A,'BIFUfE-LPG-propane-or-butane'!$A12,'indusa - High Cost'!$B:$B,$B$28)*10^12</f>
        <v>0</v>
      </c>
      <c r="AA12" s="16">
        <f ca="1">SUMIFS('indusa - High Cost'!AL:AL,'indusa - High Cost'!$A:$A,'BIFUfE-LPG-propane-or-butane'!$A12,'indusa - High Cost'!$B:$B,$B$28)*10^12</f>
        <v>0</v>
      </c>
      <c r="AB12" s="16">
        <f ca="1">SUMIFS('indusa - High Cost'!AM:AM,'indusa - High Cost'!$A:$A,'BIFUfE-LPG-propane-or-butane'!$A12,'indusa - High Cost'!$B:$B,$B$28)*10^12</f>
        <v>0</v>
      </c>
    </row>
    <row r="13" spans="1:31" x14ac:dyDescent="0.25">
      <c r="A13" t="s">
        <v>102</v>
      </c>
      <c r="B13" s="16">
        <f>SUMIFS('indusa - High Cost'!M:M,'indusa - High Cost'!$A:$A,'BIFUfE-LPG-propane-or-butane'!$A13,'indusa - High Cost'!$B:$B,$B$28)*10^12</f>
        <v>0</v>
      </c>
      <c r="C13" s="16">
        <f>SUMIFS('indusa - High Cost'!N:N,'indusa - High Cost'!$A:$A,'BIFUfE-LPG-propane-or-butane'!$A13,'indusa - High Cost'!$B:$B,$B$28)*10^12</f>
        <v>0</v>
      </c>
      <c r="D13" s="16">
        <f>SUMIFS('indusa - High Cost'!O:O,'indusa - High Cost'!$A:$A,'BIFUfE-LPG-propane-or-butane'!$A13,'indusa - High Cost'!$B:$B,$B$28)*10^12</f>
        <v>0</v>
      </c>
      <c r="E13" s="16">
        <f>SUMIFS('indusa - High Cost'!P:P,'indusa - High Cost'!$A:$A,'BIFUfE-LPG-propane-or-butane'!$A13,'indusa - High Cost'!$B:$B,$B$28)*10^12</f>
        <v>0</v>
      </c>
      <c r="F13" s="16">
        <f>SUMIFS('indusa - High Cost'!Q:Q,'indusa - High Cost'!$A:$A,'BIFUfE-LPG-propane-or-butane'!$A13,'indusa - High Cost'!$B:$B,$B$28)*10^12</f>
        <v>0</v>
      </c>
      <c r="G13" s="16">
        <f>SUMIFS('indusa - High Cost'!R:R,'indusa - High Cost'!$A:$A,'BIFUfE-LPG-propane-or-butane'!$A13,'indusa - High Cost'!$B:$B,$B$28)*10^12</f>
        <v>0</v>
      </c>
      <c r="H13" s="16">
        <f>SUMIFS('indusa - High Cost'!S:S,'indusa - High Cost'!$A:$A,'BIFUfE-LPG-propane-or-butane'!$A13,'indusa - High Cost'!$B:$B,$B$28)*10^12</f>
        <v>0</v>
      </c>
      <c r="I13" s="16">
        <f>SUMIFS('indusa - High Cost'!T:T,'indusa - High Cost'!$A:$A,'BIFUfE-LPG-propane-or-butane'!$A13,'indusa - High Cost'!$B:$B,$B$28)*10^12</f>
        <v>0</v>
      </c>
      <c r="J13" s="16">
        <f>SUMIFS('indusa - High Cost'!U:U,'indusa - High Cost'!$A:$A,'BIFUfE-LPG-propane-or-butane'!$A13,'indusa - High Cost'!$B:$B,$B$28)*10^12</f>
        <v>0</v>
      </c>
      <c r="K13" s="16">
        <f>SUMIFS('indusa - High Cost'!V:V,'indusa - High Cost'!$A:$A,'BIFUfE-LPG-propane-or-butane'!$A13,'indusa - High Cost'!$B:$B,$B$28)*10^12</f>
        <v>0</v>
      </c>
      <c r="L13" s="16">
        <f>SUMIFS('indusa - High Cost'!W:W,'indusa - High Cost'!$A:$A,'BIFUfE-LPG-propane-or-butane'!$A13,'indusa - High Cost'!$B:$B,$B$28)*10^12</f>
        <v>0</v>
      </c>
      <c r="M13" s="16">
        <f>SUMIFS('indusa - High Cost'!X:X,'indusa - High Cost'!$A:$A,'BIFUfE-LPG-propane-or-butane'!$A13,'indusa - High Cost'!$B:$B,$B$28)*10^12</f>
        <v>0</v>
      </c>
      <c r="N13" s="16">
        <f>SUMIFS('indusa - High Cost'!Y:Y,'indusa - High Cost'!$A:$A,'BIFUfE-LPG-propane-or-butane'!$A13,'indusa - High Cost'!$B:$B,$B$28)*10^12</f>
        <v>0</v>
      </c>
      <c r="O13" s="16">
        <f>SUMIFS('indusa - High Cost'!Z:Z,'indusa - High Cost'!$A:$A,'BIFUfE-LPG-propane-or-butane'!$A13,'indusa - High Cost'!$B:$B,$B$28)*10^12</f>
        <v>0</v>
      </c>
      <c r="P13" s="16">
        <f>SUMIFS('indusa - High Cost'!AA:AA,'indusa - High Cost'!$A:$A,'BIFUfE-LPG-propane-or-butane'!$A13,'indusa - High Cost'!$B:$B,$B$28)*10^12</f>
        <v>0</v>
      </c>
      <c r="Q13" s="16">
        <f>SUMIFS('indusa - High Cost'!AB:AB,'indusa - High Cost'!$A:$A,'BIFUfE-LPG-propane-or-butane'!$A13,'indusa - High Cost'!$B:$B,$B$28)*10^12</f>
        <v>0</v>
      </c>
      <c r="R13" s="16">
        <f>SUMIFS('indusa - High Cost'!AC:AC,'indusa - High Cost'!$A:$A,'BIFUfE-LPG-propane-or-butane'!$A13,'indusa - High Cost'!$B:$B,$B$28)*10^12</f>
        <v>0</v>
      </c>
      <c r="S13" s="16">
        <f>SUMIFS('indusa - High Cost'!AD:AD,'indusa - High Cost'!$A:$A,'BIFUfE-LPG-propane-or-butane'!$A13,'indusa - High Cost'!$B:$B,$B$28)*10^12</f>
        <v>0</v>
      </c>
      <c r="T13" s="16">
        <f>SUMIFS('indusa - High Cost'!AE:AE,'indusa - High Cost'!$A:$A,'BIFUfE-LPG-propane-or-butane'!$A13,'indusa - High Cost'!$B:$B,$B$28)*10^12</f>
        <v>0</v>
      </c>
      <c r="U13" s="16">
        <f>SUMIFS('indusa - High Cost'!AF:AF,'indusa - High Cost'!$A:$A,'BIFUfE-LPG-propane-or-butane'!$A13,'indusa - High Cost'!$B:$B,$B$28)*10^12</f>
        <v>0</v>
      </c>
      <c r="V13" s="16">
        <f>SUMIFS('indusa - High Cost'!AG:AG,'indusa - High Cost'!$A:$A,'BIFUfE-LPG-propane-or-butane'!$A13,'indusa - High Cost'!$B:$B,$B$28)*10^12</f>
        <v>0</v>
      </c>
      <c r="W13" s="16">
        <f>SUMIFS('indusa - High Cost'!AH:AH,'indusa - High Cost'!$A:$A,'BIFUfE-LPG-propane-or-butane'!$A13,'indusa - High Cost'!$B:$B,$B$28)*10^12</f>
        <v>0</v>
      </c>
      <c r="X13" s="16">
        <f>SUMIFS('indusa - High Cost'!AI:AI,'indusa - High Cost'!$A:$A,'BIFUfE-LPG-propane-or-butane'!$A13,'indusa - High Cost'!$B:$B,$B$28)*10^12</f>
        <v>0</v>
      </c>
      <c r="Y13" s="16">
        <f>SUMIFS('indusa - High Cost'!AJ:AJ,'indusa - High Cost'!$A:$A,'BIFUfE-LPG-propane-or-butane'!$A13,'indusa - High Cost'!$B:$B,$B$28)*10^12</f>
        <v>0</v>
      </c>
      <c r="Z13" s="16">
        <f ca="1">SUMIFS('indusa - High Cost'!AK:AK,'indusa - High Cost'!$A:$A,'BIFUfE-LPG-propane-or-butane'!$A13,'indusa - High Cost'!$B:$B,$B$28)*10^12</f>
        <v>0</v>
      </c>
      <c r="AA13" s="16">
        <f ca="1">SUMIFS('indusa - High Cost'!AL:AL,'indusa - High Cost'!$A:$A,'BIFUfE-LPG-propane-or-butane'!$A13,'indusa - High Cost'!$B:$B,$B$28)*10^12</f>
        <v>0</v>
      </c>
      <c r="AB13" s="16">
        <f ca="1">SUMIFS('indusa - High Cost'!AM:AM,'indusa - High Cost'!$A:$A,'BIFUfE-LPG-propane-or-butane'!$A13,'indusa - High Cost'!$B:$B,$B$28)*10^12</f>
        <v>0</v>
      </c>
    </row>
    <row r="14" spans="1:31" x14ac:dyDescent="0.25">
      <c r="A14" t="s">
        <v>103</v>
      </c>
      <c r="B14" s="16">
        <f>SUMIFS('indusa - High Cost'!M:M,'indusa - High Cost'!$A:$A,'BIFUfE-LPG-propane-or-butane'!$A14,'indusa - High Cost'!$B:$B,$B$28)*10^12</f>
        <v>0</v>
      </c>
      <c r="C14" s="16">
        <f>SUMIFS('indusa - High Cost'!N:N,'indusa - High Cost'!$A:$A,'BIFUfE-LPG-propane-or-butane'!$A14,'indusa - High Cost'!$B:$B,$B$28)*10^12</f>
        <v>0</v>
      </c>
      <c r="D14" s="16">
        <f>SUMIFS('indusa - High Cost'!O:O,'indusa - High Cost'!$A:$A,'BIFUfE-LPG-propane-or-butane'!$A14,'indusa - High Cost'!$B:$B,$B$28)*10^12</f>
        <v>0</v>
      </c>
      <c r="E14" s="16">
        <f>SUMIFS('indusa - High Cost'!P:P,'indusa - High Cost'!$A:$A,'BIFUfE-LPG-propane-or-butane'!$A14,'indusa - High Cost'!$B:$B,$B$28)*10^12</f>
        <v>0</v>
      </c>
      <c r="F14" s="16">
        <f>SUMIFS('indusa - High Cost'!Q:Q,'indusa - High Cost'!$A:$A,'BIFUfE-LPG-propane-or-butane'!$A14,'indusa - High Cost'!$B:$B,$B$28)*10^12</f>
        <v>0</v>
      </c>
      <c r="G14" s="16">
        <f>SUMIFS('indusa - High Cost'!R:R,'indusa - High Cost'!$A:$A,'BIFUfE-LPG-propane-or-butane'!$A14,'indusa - High Cost'!$B:$B,$B$28)*10^12</f>
        <v>0</v>
      </c>
      <c r="H14" s="16">
        <f>SUMIFS('indusa - High Cost'!S:S,'indusa - High Cost'!$A:$A,'BIFUfE-LPG-propane-or-butane'!$A14,'indusa - High Cost'!$B:$B,$B$28)*10^12</f>
        <v>0</v>
      </c>
      <c r="I14" s="16">
        <f>SUMIFS('indusa - High Cost'!T:T,'indusa - High Cost'!$A:$A,'BIFUfE-LPG-propane-or-butane'!$A14,'indusa - High Cost'!$B:$B,$B$28)*10^12</f>
        <v>0</v>
      </c>
      <c r="J14" s="16">
        <f>SUMIFS('indusa - High Cost'!U:U,'indusa - High Cost'!$A:$A,'BIFUfE-LPG-propane-or-butane'!$A14,'indusa - High Cost'!$B:$B,$B$28)*10^12</f>
        <v>0</v>
      </c>
      <c r="K14" s="16">
        <f>SUMIFS('indusa - High Cost'!V:V,'indusa - High Cost'!$A:$A,'BIFUfE-LPG-propane-or-butane'!$A14,'indusa - High Cost'!$B:$B,$B$28)*10^12</f>
        <v>0</v>
      </c>
      <c r="L14" s="16">
        <f>SUMIFS('indusa - High Cost'!W:W,'indusa - High Cost'!$A:$A,'BIFUfE-LPG-propane-or-butane'!$A14,'indusa - High Cost'!$B:$B,$B$28)*10^12</f>
        <v>0</v>
      </c>
      <c r="M14" s="16">
        <f>SUMIFS('indusa - High Cost'!X:X,'indusa - High Cost'!$A:$A,'BIFUfE-LPG-propane-or-butane'!$A14,'indusa - High Cost'!$B:$B,$B$28)*10^12</f>
        <v>0</v>
      </c>
      <c r="N14" s="16">
        <f>SUMIFS('indusa - High Cost'!Y:Y,'indusa - High Cost'!$A:$A,'BIFUfE-LPG-propane-or-butane'!$A14,'indusa - High Cost'!$B:$B,$B$28)*10^12</f>
        <v>0</v>
      </c>
      <c r="O14" s="16">
        <f>SUMIFS('indusa - High Cost'!Z:Z,'indusa - High Cost'!$A:$A,'BIFUfE-LPG-propane-or-butane'!$A14,'indusa - High Cost'!$B:$B,$B$28)*10^12</f>
        <v>0</v>
      </c>
      <c r="P14" s="16">
        <f>SUMIFS('indusa - High Cost'!AA:AA,'indusa - High Cost'!$A:$A,'BIFUfE-LPG-propane-or-butane'!$A14,'indusa - High Cost'!$B:$B,$B$28)*10^12</f>
        <v>0</v>
      </c>
      <c r="Q14" s="16">
        <f>SUMIFS('indusa - High Cost'!AB:AB,'indusa - High Cost'!$A:$A,'BIFUfE-LPG-propane-or-butane'!$A14,'indusa - High Cost'!$B:$B,$B$28)*10^12</f>
        <v>0</v>
      </c>
      <c r="R14" s="16">
        <f>SUMIFS('indusa - High Cost'!AC:AC,'indusa - High Cost'!$A:$A,'BIFUfE-LPG-propane-or-butane'!$A14,'indusa - High Cost'!$B:$B,$B$28)*10^12</f>
        <v>0</v>
      </c>
      <c r="S14" s="16">
        <f>SUMIFS('indusa - High Cost'!AD:AD,'indusa - High Cost'!$A:$A,'BIFUfE-LPG-propane-or-butane'!$A14,'indusa - High Cost'!$B:$B,$B$28)*10^12</f>
        <v>0</v>
      </c>
      <c r="T14" s="16">
        <f>SUMIFS('indusa - High Cost'!AE:AE,'indusa - High Cost'!$A:$A,'BIFUfE-LPG-propane-or-butane'!$A14,'indusa - High Cost'!$B:$B,$B$28)*10^12</f>
        <v>0</v>
      </c>
      <c r="U14" s="16">
        <f>SUMIFS('indusa - High Cost'!AF:AF,'indusa - High Cost'!$A:$A,'BIFUfE-LPG-propane-or-butane'!$A14,'indusa - High Cost'!$B:$B,$B$28)*10^12</f>
        <v>0</v>
      </c>
      <c r="V14" s="16">
        <f>SUMIFS('indusa - High Cost'!AG:AG,'indusa - High Cost'!$A:$A,'BIFUfE-LPG-propane-or-butane'!$A14,'indusa - High Cost'!$B:$B,$B$28)*10^12</f>
        <v>0</v>
      </c>
      <c r="W14" s="16">
        <f>SUMIFS('indusa - High Cost'!AH:AH,'indusa - High Cost'!$A:$A,'BIFUfE-LPG-propane-or-butane'!$A14,'indusa - High Cost'!$B:$B,$B$28)*10^12</f>
        <v>0</v>
      </c>
      <c r="X14" s="16">
        <f>SUMIFS('indusa - High Cost'!AI:AI,'indusa - High Cost'!$A:$A,'BIFUfE-LPG-propane-or-butane'!$A14,'indusa - High Cost'!$B:$B,$B$28)*10^12</f>
        <v>0</v>
      </c>
      <c r="Y14" s="16">
        <f>SUMIFS('indusa - High Cost'!AJ:AJ,'indusa - High Cost'!$A:$A,'BIFUfE-LPG-propane-or-butane'!$A14,'indusa - High Cost'!$B:$B,$B$28)*10^12</f>
        <v>0</v>
      </c>
      <c r="Z14" s="16">
        <f ca="1">SUMIFS('indusa - High Cost'!AK:AK,'indusa - High Cost'!$A:$A,'BIFUfE-LPG-propane-or-butane'!$A14,'indusa - High Cost'!$B:$B,$B$28)*10^12</f>
        <v>0</v>
      </c>
      <c r="AA14" s="16">
        <f ca="1">SUMIFS('indusa - High Cost'!AL:AL,'indusa - High Cost'!$A:$A,'BIFUfE-LPG-propane-or-butane'!$A14,'indusa - High Cost'!$B:$B,$B$28)*10^12</f>
        <v>0</v>
      </c>
      <c r="AB14" s="16">
        <f ca="1">SUMIFS('indusa - High Cost'!AM:AM,'indusa - High Cost'!$A:$A,'BIFUfE-LPG-propane-or-butane'!$A14,'indusa - High Cost'!$B:$B,$B$28)*10^12</f>
        <v>0</v>
      </c>
    </row>
    <row r="15" spans="1:31" x14ac:dyDescent="0.25">
      <c r="A15" t="s">
        <v>104</v>
      </c>
      <c r="B15" s="16">
        <f>SUMIFS('indusa - High Cost'!M:M,'indusa - High Cost'!$A:$A,'BIFUfE-LPG-propane-or-butane'!$A15,'indusa - High Cost'!$B:$B,$B$28)*10^12</f>
        <v>0</v>
      </c>
      <c r="C15" s="16">
        <f>SUMIFS('indusa - High Cost'!N:N,'indusa - High Cost'!$A:$A,'BIFUfE-LPG-propane-or-butane'!$A15,'indusa - High Cost'!$B:$B,$B$28)*10^12</f>
        <v>0</v>
      </c>
      <c r="D15" s="16">
        <f>SUMIFS('indusa - High Cost'!O:O,'indusa - High Cost'!$A:$A,'BIFUfE-LPG-propane-or-butane'!$A15,'indusa - High Cost'!$B:$B,$B$28)*10^12</f>
        <v>0</v>
      </c>
      <c r="E15" s="16">
        <f>SUMIFS('indusa - High Cost'!P:P,'indusa - High Cost'!$A:$A,'BIFUfE-LPG-propane-or-butane'!$A15,'indusa - High Cost'!$B:$B,$B$28)*10^12</f>
        <v>0</v>
      </c>
      <c r="F15" s="16">
        <f>SUMIFS('indusa - High Cost'!Q:Q,'indusa - High Cost'!$A:$A,'BIFUfE-LPG-propane-or-butane'!$A15,'indusa - High Cost'!$B:$B,$B$28)*10^12</f>
        <v>0</v>
      </c>
      <c r="G15" s="16">
        <f>SUMIFS('indusa - High Cost'!R:R,'indusa - High Cost'!$A:$A,'BIFUfE-LPG-propane-or-butane'!$A15,'indusa - High Cost'!$B:$B,$B$28)*10^12</f>
        <v>0</v>
      </c>
      <c r="H15" s="16">
        <f>SUMIFS('indusa - High Cost'!S:S,'indusa - High Cost'!$A:$A,'BIFUfE-LPG-propane-or-butane'!$A15,'indusa - High Cost'!$B:$B,$B$28)*10^12</f>
        <v>0</v>
      </c>
      <c r="I15" s="16">
        <f>SUMIFS('indusa - High Cost'!T:T,'indusa - High Cost'!$A:$A,'BIFUfE-LPG-propane-or-butane'!$A15,'indusa - High Cost'!$B:$B,$B$28)*10^12</f>
        <v>0</v>
      </c>
      <c r="J15" s="16">
        <f>SUMIFS('indusa - High Cost'!U:U,'indusa - High Cost'!$A:$A,'BIFUfE-LPG-propane-or-butane'!$A15,'indusa - High Cost'!$B:$B,$B$28)*10^12</f>
        <v>0</v>
      </c>
      <c r="K15" s="16">
        <f>SUMIFS('indusa - High Cost'!V:V,'indusa - High Cost'!$A:$A,'BIFUfE-LPG-propane-or-butane'!$A15,'indusa - High Cost'!$B:$B,$B$28)*10^12</f>
        <v>0</v>
      </c>
      <c r="L15" s="16">
        <f>SUMIFS('indusa - High Cost'!W:W,'indusa - High Cost'!$A:$A,'BIFUfE-LPG-propane-or-butane'!$A15,'indusa - High Cost'!$B:$B,$B$28)*10^12</f>
        <v>0</v>
      </c>
      <c r="M15" s="16">
        <f>SUMIFS('indusa - High Cost'!X:X,'indusa - High Cost'!$A:$A,'BIFUfE-LPG-propane-or-butane'!$A15,'indusa - High Cost'!$B:$B,$B$28)*10^12</f>
        <v>0</v>
      </c>
      <c r="N15" s="16">
        <f>SUMIFS('indusa - High Cost'!Y:Y,'indusa - High Cost'!$A:$A,'BIFUfE-LPG-propane-or-butane'!$A15,'indusa - High Cost'!$B:$B,$B$28)*10^12</f>
        <v>0</v>
      </c>
      <c r="O15" s="16">
        <f>SUMIFS('indusa - High Cost'!Z:Z,'indusa - High Cost'!$A:$A,'BIFUfE-LPG-propane-or-butane'!$A15,'indusa - High Cost'!$B:$B,$B$28)*10^12</f>
        <v>0</v>
      </c>
      <c r="P15" s="16">
        <f>SUMIFS('indusa - High Cost'!AA:AA,'indusa - High Cost'!$A:$A,'BIFUfE-LPG-propane-or-butane'!$A15,'indusa - High Cost'!$B:$B,$B$28)*10^12</f>
        <v>0</v>
      </c>
      <c r="Q15" s="16">
        <f>SUMIFS('indusa - High Cost'!AB:AB,'indusa - High Cost'!$A:$A,'BIFUfE-LPG-propane-or-butane'!$A15,'indusa - High Cost'!$B:$B,$B$28)*10^12</f>
        <v>0</v>
      </c>
      <c r="R15" s="16">
        <f>SUMIFS('indusa - High Cost'!AC:AC,'indusa - High Cost'!$A:$A,'BIFUfE-LPG-propane-or-butane'!$A15,'indusa - High Cost'!$B:$B,$B$28)*10^12</f>
        <v>0</v>
      </c>
      <c r="S15" s="16">
        <f>SUMIFS('indusa - High Cost'!AD:AD,'indusa - High Cost'!$A:$A,'BIFUfE-LPG-propane-or-butane'!$A15,'indusa - High Cost'!$B:$B,$B$28)*10^12</f>
        <v>0</v>
      </c>
      <c r="T15" s="16">
        <f>SUMIFS('indusa - High Cost'!AE:AE,'indusa - High Cost'!$A:$A,'BIFUfE-LPG-propane-or-butane'!$A15,'indusa - High Cost'!$B:$B,$B$28)*10^12</f>
        <v>0</v>
      </c>
      <c r="U15" s="16">
        <f>SUMIFS('indusa - High Cost'!AF:AF,'indusa - High Cost'!$A:$A,'BIFUfE-LPG-propane-or-butane'!$A15,'indusa - High Cost'!$B:$B,$B$28)*10^12</f>
        <v>0</v>
      </c>
      <c r="V15" s="16">
        <f>SUMIFS('indusa - High Cost'!AG:AG,'indusa - High Cost'!$A:$A,'BIFUfE-LPG-propane-or-butane'!$A15,'indusa - High Cost'!$B:$B,$B$28)*10^12</f>
        <v>0</v>
      </c>
      <c r="W15" s="16">
        <f>SUMIFS('indusa - High Cost'!AH:AH,'indusa - High Cost'!$A:$A,'BIFUfE-LPG-propane-or-butane'!$A15,'indusa - High Cost'!$B:$B,$B$28)*10^12</f>
        <v>0</v>
      </c>
      <c r="X15" s="16">
        <f>SUMIFS('indusa - High Cost'!AI:AI,'indusa - High Cost'!$A:$A,'BIFUfE-LPG-propane-or-butane'!$A15,'indusa - High Cost'!$B:$B,$B$28)*10^12</f>
        <v>0</v>
      </c>
      <c r="Y15" s="16">
        <f>SUMIFS('indusa - High Cost'!AJ:AJ,'indusa - High Cost'!$A:$A,'BIFUfE-LPG-propane-or-butane'!$A15,'indusa - High Cost'!$B:$B,$B$28)*10^12</f>
        <v>0</v>
      </c>
      <c r="Z15" s="16">
        <f ca="1">SUMIFS('indusa - High Cost'!AK:AK,'indusa - High Cost'!$A:$A,'BIFUfE-LPG-propane-or-butane'!$A15,'indusa - High Cost'!$B:$B,$B$28)*10^12</f>
        <v>0</v>
      </c>
      <c r="AA15" s="16">
        <f ca="1">SUMIFS('indusa - High Cost'!AL:AL,'indusa - High Cost'!$A:$A,'BIFUfE-LPG-propane-or-butane'!$A15,'indusa - High Cost'!$B:$B,$B$28)*10^12</f>
        <v>0</v>
      </c>
      <c r="AB15" s="16">
        <f ca="1">SUMIFS('indusa - High Cost'!AM:AM,'indusa - High Cost'!$A:$A,'BIFUfE-LPG-propane-or-butane'!$A15,'indusa - High Cost'!$B:$B,$B$28)*10^12</f>
        <v>0</v>
      </c>
      <c r="AC15" s="16"/>
    </row>
    <row r="16" spans="1:31" x14ac:dyDescent="0.25">
      <c r="A16" t="s">
        <v>105</v>
      </c>
      <c r="B16" s="16">
        <f>SUMIFS('indusa - High Cost'!M:M,'indusa - High Cost'!$A:$A,'BIFUfE-LPG-propane-or-butane'!$A16,'indusa - High Cost'!$B:$B,$B$28)*10^12</f>
        <v>0</v>
      </c>
      <c r="C16" s="16">
        <f>SUMIFS('indusa - High Cost'!N:N,'indusa - High Cost'!$A:$A,'BIFUfE-LPG-propane-or-butane'!$A16,'indusa - High Cost'!$B:$B,$B$28)*10^12</f>
        <v>0</v>
      </c>
      <c r="D16" s="16">
        <f>SUMIFS('indusa - High Cost'!O:O,'indusa - High Cost'!$A:$A,'BIFUfE-LPG-propane-or-butane'!$A16,'indusa - High Cost'!$B:$B,$B$28)*10^12</f>
        <v>0</v>
      </c>
      <c r="E16" s="16">
        <f>SUMIFS('indusa - High Cost'!P:P,'indusa - High Cost'!$A:$A,'BIFUfE-LPG-propane-or-butane'!$A16,'indusa - High Cost'!$B:$B,$B$28)*10^12</f>
        <v>0</v>
      </c>
      <c r="F16" s="16">
        <f>SUMIFS('indusa - High Cost'!Q:Q,'indusa - High Cost'!$A:$A,'BIFUfE-LPG-propane-or-butane'!$A16,'indusa - High Cost'!$B:$B,$B$28)*10^12</f>
        <v>0</v>
      </c>
      <c r="G16" s="16">
        <f>SUMIFS('indusa - High Cost'!R:R,'indusa - High Cost'!$A:$A,'BIFUfE-LPG-propane-or-butane'!$A16,'indusa - High Cost'!$B:$B,$B$28)*10^12</f>
        <v>0</v>
      </c>
      <c r="H16" s="16">
        <f>SUMIFS('indusa - High Cost'!S:S,'indusa - High Cost'!$A:$A,'BIFUfE-LPG-propane-or-butane'!$A16,'indusa - High Cost'!$B:$B,$B$28)*10^12</f>
        <v>0</v>
      </c>
      <c r="I16" s="16">
        <f>SUMIFS('indusa - High Cost'!T:T,'indusa - High Cost'!$A:$A,'BIFUfE-LPG-propane-or-butane'!$A16,'indusa - High Cost'!$B:$B,$B$28)*10^12</f>
        <v>0</v>
      </c>
      <c r="J16" s="16">
        <f>SUMIFS('indusa - High Cost'!U:U,'indusa - High Cost'!$A:$A,'BIFUfE-LPG-propane-or-butane'!$A16,'indusa - High Cost'!$B:$B,$B$28)*10^12</f>
        <v>0</v>
      </c>
      <c r="K16" s="16">
        <f>SUMIFS('indusa - High Cost'!V:V,'indusa - High Cost'!$A:$A,'BIFUfE-LPG-propane-or-butane'!$A16,'indusa - High Cost'!$B:$B,$B$28)*10^12</f>
        <v>0</v>
      </c>
      <c r="L16" s="16">
        <f>SUMIFS('indusa - High Cost'!W:W,'indusa - High Cost'!$A:$A,'BIFUfE-LPG-propane-or-butane'!$A16,'indusa - High Cost'!$B:$B,$B$28)*10^12</f>
        <v>0</v>
      </c>
      <c r="M16" s="16">
        <f>SUMIFS('indusa - High Cost'!X:X,'indusa - High Cost'!$A:$A,'BIFUfE-LPG-propane-or-butane'!$A16,'indusa - High Cost'!$B:$B,$B$28)*10^12</f>
        <v>0</v>
      </c>
      <c r="N16" s="16">
        <f>SUMIFS('indusa - High Cost'!Y:Y,'indusa - High Cost'!$A:$A,'BIFUfE-LPG-propane-or-butane'!$A16,'indusa - High Cost'!$B:$B,$B$28)*10^12</f>
        <v>0</v>
      </c>
      <c r="O16" s="16">
        <f>SUMIFS('indusa - High Cost'!Z:Z,'indusa - High Cost'!$A:$A,'BIFUfE-LPG-propane-or-butane'!$A16,'indusa - High Cost'!$B:$B,$B$28)*10^12</f>
        <v>0</v>
      </c>
      <c r="P16" s="16">
        <f>SUMIFS('indusa - High Cost'!AA:AA,'indusa - High Cost'!$A:$A,'BIFUfE-LPG-propane-or-butane'!$A16,'indusa - High Cost'!$B:$B,$B$28)*10^12</f>
        <v>0</v>
      </c>
      <c r="Q16" s="16">
        <f>SUMIFS('indusa - High Cost'!AB:AB,'indusa - High Cost'!$A:$A,'BIFUfE-LPG-propane-or-butane'!$A16,'indusa - High Cost'!$B:$B,$B$28)*10^12</f>
        <v>0</v>
      </c>
      <c r="R16" s="16">
        <f>SUMIFS('indusa - High Cost'!AC:AC,'indusa - High Cost'!$A:$A,'BIFUfE-LPG-propane-or-butane'!$A16,'indusa - High Cost'!$B:$B,$B$28)*10^12</f>
        <v>0</v>
      </c>
      <c r="S16" s="16">
        <f>SUMIFS('indusa - High Cost'!AD:AD,'indusa - High Cost'!$A:$A,'BIFUfE-LPG-propane-or-butane'!$A16,'indusa - High Cost'!$B:$B,$B$28)*10^12</f>
        <v>0</v>
      </c>
      <c r="T16" s="16">
        <f>SUMIFS('indusa - High Cost'!AE:AE,'indusa - High Cost'!$A:$A,'BIFUfE-LPG-propane-or-butane'!$A16,'indusa - High Cost'!$B:$B,$B$28)*10^12</f>
        <v>0</v>
      </c>
      <c r="U16" s="16">
        <f>SUMIFS('indusa - High Cost'!AF:AF,'indusa - High Cost'!$A:$A,'BIFUfE-LPG-propane-or-butane'!$A16,'indusa - High Cost'!$B:$B,$B$28)*10^12</f>
        <v>0</v>
      </c>
      <c r="V16" s="16">
        <f>SUMIFS('indusa - High Cost'!AG:AG,'indusa - High Cost'!$A:$A,'BIFUfE-LPG-propane-or-butane'!$A16,'indusa - High Cost'!$B:$B,$B$28)*10^12</f>
        <v>0</v>
      </c>
      <c r="W16" s="16">
        <f>SUMIFS('indusa - High Cost'!AH:AH,'indusa - High Cost'!$A:$A,'BIFUfE-LPG-propane-or-butane'!$A16,'indusa - High Cost'!$B:$B,$B$28)*10^12</f>
        <v>0</v>
      </c>
      <c r="X16" s="16">
        <f>SUMIFS('indusa - High Cost'!AI:AI,'indusa - High Cost'!$A:$A,'BIFUfE-LPG-propane-or-butane'!$A16,'indusa - High Cost'!$B:$B,$B$28)*10^12</f>
        <v>0</v>
      </c>
      <c r="Y16" s="16">
        <f>SUMIFS('indusa - High Cost'!AJ:AJ,'indusa - High Cost'!$A:$A,'BIFUfE-LPG-propane-or-butane'!$A16,'indusa - High Cost'!$B:$B,$B$28)*10^12</f>
        <v>0</v>
      </c>
      <c r="Z16" s="16">
        <f ca="1">SUMIFS('indusa - High Cost'!AK:AK,'indusa - High Cost'!$A:$A,'BIFUfE-LPG-propane-or-butane'!$A16,'indusa - High Cost'!$B:$B,$B$28)*10^12</f>
        <v>0</v>
      </c>
      <c r="AA16" s="16">
        <f ca="1">SUMIFS('indusa - High Cost'!AL:AL,'indusa - High Cost'!$A:$A,'BIFUfE-LPG-propane-or-butane'!$A16,'indusa - High Cost'!$B:$B,$B$28)*10^12</f>
        <v>0</v>
      </c>
      <c r="AB16" s="16">
        <f ca="1">SUMIFS('indusa - High Cost'!AM:AM,'indusa - High Cost'!$A:$A,'BIFUfE-LPG-propane-or-butane'!$A16,'indusa - High Cost'!$B:$B,$B$28)*10^12</f>
        <v>0</v>
      </c>
    </row>
    <row r="17" spans="1:29" x14ac:dyDescent="0.25">
      <c r="A17" t="s">
        <v>106</v>
      </c>
      <c r="B17" s="16">
        <f>SUMIFS('indusa - High Cost'!M:M,'indusa - High Cost'!$A:$A,'BIFUfE-LPG-propane-or-butane'!$A17,'indusa - High Cost'!$B:$B,$B$28)*10^12</f>
        <v>0</v>
      </c>
      <c r="C17" s="16">
        <f>SUMIFS('indusa - High Cost'!N:N,'indusa - High Cost'!$A:$A,'BIFUfE-LPG-propane-or-butane'!$A17,'indusa - High Cost'!$B:$B,$B$28)*10^12</f>
        <v>0</v>
      </c>
      <c r="D17" s="16">
        <f>SUMIFS('indusa - High Cost'!O:O,'indusa - High Cost'!$A:$A,'BIFUfE-LPG-propane-or-butane'!$A17,'indusa - High Cost'!$B:$B,$B$28)*10^12</f>
        <v>0</v>
      </c>
      <c r="E17" s="16">
        <f>SUMIFS('indusa - High Cost'!P:P,'indusa - High Cost'!$A:$A,'BIFUfE-LPG-propane-or-butane'!$A17,'indusa - High Cost'!$B:$B,$B$28)*10^12</f>
        <v>0</v>
      </c>
      <c r="F17" s="16">
        <f>SUMIFS('indusa - High Cost'!Q:Q,'indusa - High Cost'!$A:$A,'BIFUfE-LPG-propane-or-butane'!$A17,'indusa - High Cost'!$B:$B,$B$28)*10^12</f>
        <v>0</v>
      </c>
      <c r="G17" s="16">
        <f>SUMIFS('indusa - High Cost'!R:R,'indusa - High Cost'!$A:$A,'BIFUfE-LPG-propane-or-butane'!$A17,'indusa - High Cost'!$B:$B,$B$28)*10^12</f>
        <v>0</v>
      </c>
      <c r="H17" s="16">
        <f>SUMIFS('indusa - High Cost'!S:S,'indusa - High Cost'!$A:$A,'BIFUfE-LPG-propane-or-butane'!$A17,'indusa - High Cost'!$B:$B,$B$28)*10^12</f>
        <v>0</v>
      </c>
      <c r="I17" s="16">
        <f>SUMIFS('indusa - High Cost'!T:T,'indusa - High Cost'!$A:$A,'BIFUfE-LPG-propane-or-butane'!$A17,'indusa - High Cost'!$B:$B,$B$28)*10^12</f>
        <v>0</v>
      </c>
      <c r="J17" s="16">
        <f>SUMIFS('indusa - High Cost'!U:U,'indusa - High Cost'!$A:$A,'BIFUfE-LPG-propane-or-butane'!$A17,'indusa - High Cost'!$B:$B,$B$28)*10^12</f>
        <v>0</v>
      </c>
      <c r="K17" s="16">
        <f>SUMIFS('indusa - High Cost'!V:V,'indusa - High Cost'!$A:$A,'BIFUfE-LPG-propane-or-butane'!$A17,'indusa - High Cost'!$B:$B,$B$28)*10^12</f>
        <v>0</v>
      </c>
      <c r="L17" s="16">
        <f>SUMIFS('indusa - High Cost'!W:W,'indusa - High Cost'!$A:$A,'BIFUfE-LPG-propane-or-butane'!$A17,'indusa - High Cost'!$B:$B,$B$28)*10^12</f>
        <v>0</v>
      </c>
      <c r="M17" s="16">
        <f>SUMIFS('indusa - High Cost'!X:X,'indusa - High Cost'!$A:$A,'BIFUfE-LPG-propane-or-butane'!$A17,'indusa - High Cost'!$B:$B,$B$28)*10^12</f>
        <v>0</v>
      </c>
      <c r="N17" s="16">
        <f>SUMIFS('indusa - High Cost'!Y:Y,'indusa - High Cost'!$A:$A,'BIFUfE-LPG-propane-or-butane'!$A17,'indusa - High Cost'!$B:$B,$B$28)*10^12</f>
        <v>0</v>
      </c>
      <c r="O17" s="16">
        <f>SUMIFS('indusa - High Cost'!Z:Z,'indusa - High Cost'!$A:$A,'BIFUfE-LPG-propane-or-butane'!$A17,'indusa - High Cost'!$B:$B,$B$28)*10^12</f>
        <v>0</v>
      </c>
      <c r="P17" s="16">
        <f>SUMIFS('indusa - High Cost'!AA:AA,'indusa - High Cost'!$A:$A,'BIFUfE-LPG-propane-or-butane'!$A17,'indusa - High Cost'!$B:$B,$B$28)*10^12</f>
        <v>0</v>
      </c>
      <c r="Q17" s="16">
        <f>SUMIFS('indusa - High Cost'!AB:AB,'indusa - High Cost'!$A:$A,'BIFUfE-LPG-propane-or-butane'!$A17,'indusa - High Cost'!$B:$B,$B$28)*10^12</f>
        <v>0</v>
      </c>
      <c r="R17" s="16">
        <f>SUMIFS('indusa - High Cost'!AC:AC,'indusa - High Cost'!$A:$A,'BIFUfE-LPG-propane-or-butane'!$A17,'indusa - High Cost'!$B:$B,$B$28)*10^12</f>
        <v>0</v>
      </c>
      <c r="S17" s="16">
        <f>SUMIFS('indusa - High Cost'!AD:AD,'indusa - High Cost'!$A:$A,'BIFUfE-LPG-propane-or-butane'!$A17,'indusa - High Cost'!$B:$B,$B$28)*10^12</f>
        <v>0</v>
      </c>
      <c r="T17" s="16">
        <f>SUMIFS('indusa - High Cost'!AE:AE,'indusa - High Cost'!$A:$A,'BIFUfE-LPG-propane-or-butane'!$A17,'indusa - High Cost'!$B:$B,$B$28)*10^12</f>
        <v>0</v>
      </c>
      <c r="U17" s="16">
        <f>SUMIFS('indusa - High Cost'!AF:AF,'indusa - High Cost'!$A:$A,'BIFUfE-LPG-propane-or-butane'!$A17,'indusa - High Cost'!$B:$B,$B$28)*10^12</f>
        <v>0</v>
      </c>
      <c r="V17" s="16">
        <f>SUMIFS('indusa - High Cost'!AG:AG,'indusa - High Cost'!$A:$A,'BIFUfE-LPG-propane-or-butane'!$A17,'indusa - High Cost'!$B:$B,$B$28)*10^12</f>
        <v>0</v>
      </c>
      <c r="W17" s="16">
        <f>SUMIFS('indusa - High Cost'!AH:AH,'indusa - High Cost'!$A:$A,'BIFUfE-LPG-propane-or-butane'!$A17,'indusa - High Cost'!$B:$B,$B$28)*10^12</f>
        <v>0</v>
      </c>
      <c r="X17" s="16">
        <f>SUMIFS('indusa - High Cost'!AI:AI,'indusa - High Cost'!$A:$A,'BIFUfE-LPG-propane-or-butane'!$A17,'indusa - High Cost'!$B:$B,$B$28)*10^12</f>
        <v>0</v>
      </c>
      <c r="Y17" s="16">
        <f>SUMIFS('indusa - High Cost'!AJ:AJ,'indusa - High Cost'!$A:$A,'BIFUfE-LPG-propane-or-butane'!$A17,'indusa - High Cost'!$B:$B,$B$28)*10^12</f>
        <v>0</v>
      </c>
      <c r="Z17" s="16">
        <f ca="1">SUMIFS('indusa - High Cost'!AK:AK,'indusa - High Cost'!$A:$A,'BIFUfE-LPG-propane-or-butane'!$A17,'indusa - High Cost'!$B:$B,$B$28)*10^12</f>
        <v>0</v>
      </c>
      <c r="AA17" s="16">
        <f ca="1">SUMIFS('indusa - High Cost'!AL:AL,'indusa - High Cost'!$A:$A,'BIFUfE-LPG-propane-or-butane'!$A17,'indusa - High Cost'!$B:$B,$B$28)*10^12</f>
        <v>0</v>
      </c>
      <c r="AB17" s="16">
        <f ca="1">SUMIFS('indusa - High Cost'!AM:AM,'indusa - High Cost'!$A:$A,'BIFUfE-LPG-propane-or-butane'!$A17,'indusa - High Cost'!$B:$B,$B$28)*10^12</f>
        <v>0</v>
      </c>
    </row>
    <row r="18" spans="1:29" x14ac:dyDescent="0.25">
      <c r="A18" t="s">
        <v>107</v>
      </c>
      <c r="B18" s="16">
        <f>SUMIFS('indusa - High Cost'!M:M,'indusa - High Cost'!$A:$A,'BIFUfE-LPG-propane-or-butane'!$A18,'indusa - High Cost'!$B:$B,$B$28)*10^12</f>
        <v>0</v>
      </c>
      <c r="C18" s="16">
        <f>SUMIFS('indusa - High Cost'!N:N,'indusa - High Cost'!$A:$A,'BIFUfE-LPG-propane-or-butane'!$A18,'indusa - High Cost'!$B:$B,$B$28)*10^12</f>
        <v>0</v>
      </c>
      <c r="D18" s="16">
        <f>SUMIFS('indusa - High Cost'!O:O,'indusa - High Cost'!$A:$A,'BIFUfE-LPG-propane-or-butane'!$A18,'indusa - High Cost'!$B:$B,$B$28)*10^12</f>
        <v>0</v>
      </c>
      <c r="E18" s="16">
        <f>SUMIFS('indusa - High Cost'!P:P,'indusa - High Cost'!$A:$A,'BIFUfE-LPG-propane-or-butane'!$A18,'indusa - High Cost'!$B:$B,$B$28)*10^12</f>
        <v>0</v>
      </c>
      <c r="F18" s="16">
        <f>SUMIFS('indusa - High Cost'!Q:Q,'indusa - High Cost'!$A:$A,'BIFUfE-LPG-propane-or-butane'!$A18,'indusa - High Cost'!$B:$B,$B$28)*10^12</f>
        <v>0</v>
      </c>
      <c r="G18" s="16">
        <f>SUMIFS('indusa - High Cost'!R:R,'indusa - High Cost'!$A:$A,'BIFUfE-LPG-propane-or-butane'!$A18,'indusa - High Cost'!$B:$B,$B$28)*10^12</f>
        <v>0</v>
      </c>
      <c r="H18" s="16">
        <f>SUMIFS('indusa - High Cost'!S:S,'indusa - High Cost'!$A:$A,'BIFUfE-LPG-propane-or-butane'!$A18,'indusa - High Cost'!$B:$B,$B$28)*10^12</f>
        <v>0</v>
      </c>
      <c r="I18" s="16">
        <f>SUMIFS('indusa - High Cost'!T:T,'indusa - High Cost'!$A:$A,'BIFUfE-LPG-propane-or-butane'!$A18,'indusa - High Cost'!$B:$B,$B$28)*10^12</f>
        <v>0</v>
      </c>
      <c r="J18" s="16">
        <f>SUMIFS('indusa - High Cost'!U:U,'indusa - High Cost'!$A:$A,'BIFUfE-LPG-propane-or-butane'!$A18,'indusa - High Cost'!$B:$B,$B$28)*10^12</f>
        <v>0</v>
      </c>
      <c r="K18" s="16">
        <f>SUMIFS('indusa - High Cost'!V:V,'indusa - High Cost'!$A:$A,'BIFUfE-LPG-propane-or-butane'!$A18,'indusa - High Cost'!$B:$B,$B$28)*10^12</f>
        <v>0</v>
      </c>
      <c r="L18" s="16">
        <f>SUMIFS('indusa - High Cost'!W:W,'indusa - High Cost'!$A:$A,'BIFUfE-LPG-propane-or-butane'!$A18,'indusa - High Cost'!$B:$B,$B$28)*10^12</f>
        <v>0</v>
      </c>
      <c r="M18" s="16">
        <f>SUMIFS('indusa - High Cost'!X:X,'indusa - High Cost'!$A:$A,'BIFUfE-LPG-propane-or-butane'!$A18,'indusa - High Cost'!$B:$B,$B$28)*10^12</f>
        <v>0</v>
      </c>
      <c r="N18" s="16">
        <f>SUMIFS('indusa - High Cost'!Y:Y,'indusa - High Cost'!$A:$A,'BIFUfE-LPG-propane-or-butane'!$A18,'indusa - High Cost'!$B:$B,$B$28)*10^12</f>
        <v>0</v>
      </c>
      <c r="O18" s="16">
        <f>SUMIFS('indusa - High Cost'!Z:Z,'indusa - High Cost'!$A:$A,'BIFUfE-LPG-propane-or-butane'!$A18,'indusa - High Cost'!$B:$B,$B$28)*10^12</f>
        <v>0</v>
      </c>
      <c r="P18" s="16">
        <f>SUMIFS('indusa - High Cost'!AA:AA,'indusa - High Cost'!$A:$A,'BIFUfE-LPG-propane-or-butane'!$A18,'indusa - High Cost'!$B:$B,$B$28)*10^12</f>
        <v>0</v>
      </c>
      <c r="Q18" s="16">
        <f>SUMIFS('indusa - High Cost'!AB:AB,'indusa - High Cost'!$A:$A,'BIFUfE-LPG-propane-or-butane'!$A18,'indusa - High Cost'!$B:$B,$B$28)*10^12</f>
        <v>0</v>
      </c>
      <c r="R18" s="16">
        <f>SUMIFS('indusa - High Cost'!AC:AC,'indusa - High Cost'!$A:$A,'BIFUfE-LPG-propane-or-butane'!$A18,'indusa - High Cost'!$B:$B,$B$28)*10^12</f>
        <v>0</v>
      </c>
      <c r="S18" s="16">
        <f>SUMIFS('indusa - High Cost'!AD:AD,'indusa - High Cost'!$A:$A,'BIFUfE-LPG-propane-or-butane'!$A18,'indusa - High Cost'!$B:$B,$B$28)*10^12</f>
        <v>0</v>
      </c>
      <c r="T18" s="16">
        <f>SUMIFS('indusa - High Cost'!AE:AE,'indusa - High Cost'!$A:$A,'BIFUfE-LPG-propane-or-butane'!$A18,'indusa - High Cost'!$B:$B,$B$28)*10^12</f>
        <v>0</v>
      </c>
      <c r="U18" s="16">
        <f>SUMIFS('indusa - High Cost'!AF:AF,'indusa - High Cost'!$A:$A,'BIFUfE-LPG-propane-or-butane'!$A18,'indusa - High Cost'!$B:$B,$B$28)*10^12</f>
        <v>0</v>
      </c>
      <c r="V18" s="16">
        <f>SUMIFS('indusa - High Cost'!AG:AG,'indusa - High Cost'!$A:$A,'BIFUfE-LPG-propane-or-butane'!$A18,'indusa - High Cost'!$B:$B,$B$28)*10^12</f>
        <v>0</v>
      </c>
      <c r="W18" s="16">
        <f>SUMIFS('indusa - High Cost'!AH:AH,'indusa - High Cost'!$A:$A,'BIFUfE-LPG-propane-or-butane'!$A18,'indusa - High Cost'!$B:$B,$B$28)*10^12</f>
        <v>0</v>
      </c>
      <c r="X18" s="16">
        <f>SUMIFS('indusa - High Cost'!AI:AI,'indusa - High Cost'!$A:$A,'BIFUfE-LPG-propane-or-butane'!$A18,'indusa - High Cost'!$B:$B,$B$28)*10^12</f>
        <v>0</v>
      </c>
      <c r="Y18" s="16">
        <f>SUMIFS('indusa - High Cost'!AJ:AJ,'indusa - High Cost'!$A:$A,'BIFUfE-LPG-propane-or-butane'!$A18,'indusa - High Cost'!$B:$B,$B$28)*10^12</f>
        <v>0</v>
      </c>
      <c r="Z18" s="16">
        <f ca="1">SUMIFS('indusa - High Cost'!AK:AK,'indusa - High Cost'!$A:$A,'BIFUfE-LPG-propane-or-butane'!$A18,'indusa - High Cost'!$B:$B,$B$28)*10^12</f>
        <v>0</v>
      </c>
      <c r="AA18" s="16">
        <f ca="1">SUMIFS('indusa - High Cost'!AL:AL,'indusa - High Cost'!$A:$A,'BIFUfE-LPG-propane-or-butane'!$A18,'indusa - High Cost'!$B:$B,$B$28)*10^12</f>
        <v>0</v>
      </c>
      <c r="AB18" s="16">
        <f ca="1">SUMIFS('indusa - High Cost'!AM:AM,'indusa - High Cost'!$A:$A,'BIFUfE-LPG-propane-or-butane'!$A18,'indusa - High Cost'!$B:$B,$B$28)*10^12</f>
        <v>0</v>
      </c>
      <c r="AC18" s="18"/>
    </row>
    <row r="19" spans="1:29" x14ac:dyDescent="0.25">
      <c r="A19" t="s">
        <v>108</v>
      </c>
      <c r="B19" s="16">
        <f>SUMIFS('indusa - High Cost'!M:M,'indusa - High Cost'!$A:$A,'BIFUfE-LPG-propane-or-butane'!$A19,'indusa - High Cost'!$B:$B,$B$28)*10^12</f>
        <v>0</v>
      </c>
      <c r="C19" s="16">
        <f>SUMIFS('indusa - High Cost'!N:N,'indusa - High Cost'!$A:$A,'BIFUfE-LPG-propane-or-butane'!$A19,'indusa - High Cost'!$B:$B,$B$28)*10^12</f>
        <v>0</v>
      </c>
      <c r="D19" s="16">
        <f>SUMIFS('indusa - High Cost'!O:O,'indusa - High Cost'!$A:$A,'BIFUfE-LPG-propane-or-butane'!$A19,'indusa - High Cost'!$B:$B,$B$28)*10^12</f>
        <v>0</v>
      </c>
      <c r="E19" s="16">
        <f>SUMIFS('indusa - High Cost'!P:P,'indusa - High Cost'!$A:$A,'BIFUfE-LPG-propane-or-butane'!$A19,'indusa - High Cost'!$B:$B,$B$28)*10^12</f>
        <v>0</v>
      </c>
      <c r="F19" s="16">
        <f>SUMIFS('indusa - High Cost'!Q:Q,'indusa - High Cost'!$A:$A,'BIFUfE-LPG-propane-or-butane'!$A19,'indusa - High Cost'!$B:$B,$B$28)*10^12</f>
        <v>0</v>
      </c>
      <c r="G19" s="16">
        <f>SUMIFS('indusa - High Cost'!R:R,'indusa - High Cost'!$A:$A,'BIFUfE-LPG-propane-or-butane'!$A19,'indusa - High Cost'!$B:$B,$B$28)*10^12</f>
        <v>0</v>
      </c>
      <c r="H19" s="16">
        <f>SUMIFS('indusa - High Cost'!S:S,'indusa - High Cost'!$A:$A,'BIFUfE-LPG-propane-or-butane'!$A19,'indusa - High Cost'!$B:$B,$B$28)*10^12</f>
        <v>0</v>
      </c>
      <c r="I19" s="16">
        <f>SUMIFS('indusa - High Cost'!T:T,'indusa - High Cost'!$A:$A,'BIFUfE-LPG-propane-or-butane'!$A19,'indusa - High Cost'!$B:$B,$B$28)*10^12</f>
        <v>0</v>
      </c>
      <c r="J19" s="16">
        <f>SUMIFS('indusa - High Cost'!U:U,'indusa - High Cost'!$A:$A,'BIFUfE-LPG-propane-or-butane'!$A19,'indusa - High Cost'!$B:$B,$B$28)*10^12</f>
        <v>0</v>
      </c>
      <c r="K19" s="16">
        <f>SUMIFS('indusa - High Cost'!V:V,'indusa - High Cost'!$A:$A,'BIFUfE-LPG-propane-or-butane'!$A19,'indusa - High Cost'!$B:$B,$B$28)*10^12</f>
        <v>0</v>
      </c>
      <c r="L19" s="16">
        <f>SUMIFS('indusa - High Cost'!W:W,'indusa - High Cost'!$A:$A,'BIFUfE-LPG-propane-or-butane'!$A19,'indusa - High Cost'!$B:$B,$B$28)*10^12</f>
        <v>0</v>
      </c>
      <c r="M19" s="16">
        <f>SUMIFS('indusa - High Cost'!X:X,'indusa - High Cost'!$A:$A,'BIFUfE-LPG-propane-or-butane'!$A19,'indusa - High Cost'!$B:$B,$B$28)*10^12</f>
        <v>0</v>
      </c>
      <c r="N19" s="16">
        <f>SUMIFS('indusa - High Cost'!Y:Y,'indusa - High Cost'!$A:$A,'BIFUfE-LPG-propane-or-butane'!$A19,'indusa - High Cost'!$B:$B,$B$28)*10^12</f>
        <v>0</v>
      </c>
      <c r="O19" s="16">
        <f>SUMIFS('indusa - High Cost'!Z:Z,'indusa - High Cost'!$A:$A,'BIFUfE-LPG-propane-or-butane'!$A19,'indusa - High Cost'!$B:$B,$B$28)*10^12</f>
        <v>0</v>
      </c>
      <c r="P19" s="16">
        <f>SUMIFS('indusa - High Cost'!AA:AA,'indusa - High Cost'!$A:$A,'BIFUfE-LPG-propane-or-butane'!$A19,'indusa - High Cost'!$B:$B,$B$28)*10^12</f>
        <v>0</v>
      </c>
      <c r="Q19" s="16">
        <f>SUMIFS('indusa - High Cost'!AB:AB,'indusa - High Cost'!$A:$A,'BIFUfE-LPG-propane-or-butane'!$A19,'indusa - High Cost'!$B:$B,$B$28)*10^12</f>
        <v>0</v>
      </c>
      <c r="R19" s="16">
        <f>SUMIFS('indusa - High Cost'!AC:AC,'indusa - High Cost'!$A:$A,'BIFUfE-LPG-propane-or-butane'!$A19,'indusa - High Cost'!$B:$B,$B$28)*10^12</f>
        <v>0</v>
      </c>
      <c r="S19" s="16">
        <f>SUMIFS('indusa - High Cost'!AD:AD,'indusa - High Cost'!$A:$A,'BIFUfE-LPG-propane-or-butane'!$A19,'indusa - High Cost'!$B:$B,$B$28)*10^12</f>
        <v>0</v>
      </c>
      <c r="T19" s="16">
        <f>SUMIFS('indusa - High Cost'!AE:AE,'indusa - High Cost'!$A:$A,'BIFUfE-LPG-propane-or-butane'!$A19,'indusa - High Cost'!$B:$B,$B$28)*10^12</f>
        <v>0</v>
      </c>
      <c r="U19" s="16">
        <f>SUMIFS('indusa - High Cost'!AF:AF,'indusa - High Cost'!$A:$A,'BIFUfE-LPG-propane-or-butane'!$A19,'indusa - High Cost'!$B:$B,$B$28)*10^12</f>
        <v>0</v>
      </c>
      <c r="V19" s="16">
        <f>SUMIFS('indusa - High Cost'!AG:AG,'indusa - High Cost'!$A:$A,'BIFUfE-LPG-propane-or-butane'!$A19,'indusa - High Cost'!$B:$B,$B$28)*10^12</f>
        <v>0</v>
      </c>
      <c r="W19" s="16">
        <f>SUMIFS('indusa - High Cost'!AH:AH,'indusa - High Cost'!$A:$A,'BIFUfE-LPG-propane-or-butane'!$A19,'indusa - High Cost'!$B:$B,$B$28)*10^12</f>
        <v>0</v>
      </c>
      <c r="X19" s="16">
        <f>SUMIFS('indusa - High Cost'!AI:AI,'indusa - High Cost'!$A:$A,'BIFUfE-LPG-propane-or-butane'!$A19,'indusa - High Cost'!$B:$B,$B$28)*10^12</f>
        <v>0</v>
      </c>
      <c r="Y19" s="16">
        <f>SUMIFS('indusa - High Cost'!AJ:AJ,'indusa - High Cost'!$A:$A,'BIFUfE-LPG-propane-or-butane'!$A19,'indusa - High Cost'!$B:$B,$B$28)*10^12</f>
        <v>0</v>
      </c>
      <c r="Z19" s="16">
        <f ca="1">SUMIFS('indusa - High Cost'!AK:AK,'indusa - High Cost'!$A:$A,'BIFUfE-LPG-propane-or-butane'!$A19,'indusa - High Cost'!$B:$B,$B$28)*10^12</f>
        <v>0</v>
      </c>
      <c r="AA19" s="16">
        <f ca="1">SUMIFS('indusa - High Cost'!AL:AL,'indusa - High Cost'!$A:$A,'BIFUfE-LPG-propane-or-butane'!$A19,'indusa - High Cost'!$B:$B,$B$28)*10^12</f>
        <v>0</v>
      </c>
      <c r="AB19" s="16">
        <f ca="1">SUMIFS('indusa - High Cost'!AM:AM,'indusa - High Cost'!$A:$A,'BIFUfE-LPG-propane-or-butane'!$A19,'indusa - High Cost'!$B:$B,$B$28)*10^12</f>
        <v>0</v>
      </c>
    </row>
    <row r="20" spans="1:29" x14ac:dyDescent="0.25">
      <c r="A20" t="s">
        <v>109</v>
      </c>
      <c r="B20" s="16">
        <f>SUMIFS('indusa - High Cost'!M:M,'indusa - High Cost'!$A:$A,'BIFUfE-LPG-propane-or-butane'!$A20,'indusa - High Cost'!$B:$B,$B$28)*10^12</f>
        <v>0</v>
      </c>
      <c r="C20" s="16">
        <f>SUMIFS('indusa - High Cost'!N:N,'indusa - High Cost'!$A:$A,'BIFUfE-LPG-propane-or-butane'!$A20,'indusa - High Cost'!$B:$B,$B$28)*10^12</f>
        <v>0</v>
      </c>
      <c r="D20" s="16">
        <f>SUMIFS('indusa - High Cost'!O:O,'indusa - High Cost'!$A:$A,'BIFUfE-LPG-propane-or-butane'!$A20,'indusa - High Cost'!$B:$B,$B$28)*10^12</f>
        <v>0</v>
      </c>
      <c r="E20" s="16">
        <f>SUMIFS('indusa - High Cost'!P:P,'indusa - High Cost'!$A:$A,'BIFUfE-LPG-propane-or-butane'!$A20,'indusa - High Cost'!$B:$B,$B$28)*10^12</f>
        <v>0</v>
      </c>
      <c r="F20" s="16">
        <f>SUMIFS('indusa - High Cost'!Q:Q,'indusa - High Cost'!$A:$A,'BIFUfE-LPG-propane-or-butane'!$A20,'indusa - High Cost'!$B:$B,$B$28)*10^12</f>
        <v>0</v>
      </c>
      <c r="G20" s="16">
        <f>SUMIFS('indusa - High Cost'!R:R,'indusa - High Cost'!$A:$A,'BIFUfE-LPG-propane-or-butane'!$A20,'indusa - High Cost'!$B:$B,$B$28)*10^12</f>
        <v>0</v>
      </c>
      <c r="H20" s="16">
        <f>SUMIFS('indusa - High Cost'!S:S,'indusa - High Cost'!$A:$A,'BIFUfE-LPG-propane-or-butane'!$A20,'indusa - High Cost'!$B:$B,$B$28)*10^12</f>
        <v>0</v>
      </c>
      <c r="I20" s="16">
        <f>SUMIFS('indusa - High Cost'!T:T,'indusa - High Cost'!$A:$A,'BIFUfE-LPG-propane-or-butane'!$A20,'indusa - High Cost'!$B:$B,$B$28)*10^12</f>
        <v>0</v>
      </c>
      <c r="J20" s="16">
        <f>SUMIFS('indusa - High Cost'!U:U,'indusa - High Cost'!$A:$A,'BIFUfE-LPG-propane-or-butane'!$A20,'indusa - High Cost'!$B:$B,$B$28)*10^12</f>
        <v>0</v>
      </c>
      <c r="K20" s="16">
        <f>SUMIFS('indusa - High Cost'!V:V,'indusa - High Cost'!$A:$A,'BIFUfE-LPG-propane-or-butane'!$A20,'indusa - High Cost'!$B:$B,$B$28)*10^12</f>
        <v>0</v>
      </c>
      <c r="L20" s="16">
        <f>SUMIFS('indusa - High Cost'!W:W,'indusa - High Cost'!$A:$A,'BIFUfE-LPG-propane-or-butane'!$A20,'indusa - High Cost'!$B:$B,$B$28)*10^12</f>
        <v>0</v>
      </c>
      <c r="M20" s="16">
        <f>SUMIFS('indusa - High Cost'!X:X,'indusa - High Cost'!$A:$A,'BIFUfE-LPG-propane-or-butane'!$A20,'indusa - High Cost'!$B:$B,$B$28)*10^12</f>
        <v>0</v>
      </c>
      <c r="N20" s="16">
        <f>SUMIFS('indusa - High Cost'!Y:Y,'indusa - High Cost'!$A:$A,'BIFUfE-LPG-propane-or-butane'!$A20,'indusa - High Cost'!$B:$B,$B$28)*10^12</f>
        <v>0</v>
      </c>
      <c r="O20" s="16">
        <f>SUMIFS('indusa - High Cost'!Z:Z,'indusa - High Cost'!$A:$A,'BIFUfE-LPG-propane-or-butane'!$A20,'indusa - High Cost'!$B:$B,$B$28)*10^12</f>
        <v>0</v>
      </c>
      <c r="P20" s="16">
        <f>SUMIFS('indusa - High Cost'!AA:AA,'indusa - High Cost'!$A:$A,'BIFUfE-LPG-propane-or-butane'!$A20,'indusa - High Cost'!$B:$B,$B$28)*10^12</f>
        <v>0</v>
      </c>
      <c r="Q20" s="16">
        <f>SUMIFS('indusa - High Cost'!AB:AB,'indusa - High Cost'!$A:$A,'BIFUfE-LPG-propane-or-butane'!$A20,'indusa - High Cost'!$B:$B,$B$28)*10^12</f>
        <v>0</v>
      </c>
      <c r="R20" s="16">
        <f>SUMIFS('indusa - High Cost'!AC:AC,'indusa - High Cost'!$A:$A,'BIFUfE-LPG-propane-or-butane'!$A20,'indusa - High Cost'!$B:$B,$B$28)*10^12</f>
        <v>0</v>
      </c>
      <c r="S20" s="16">
        <f>SUMIFS('indusa - High Cost'!AD:AD,'indusa - High Cost'!$A:$A,'BIFUfE-LPG-propane-or-butane'!$A20,'indusa - High Cost'!$B:$B,$B$28)*10^12</f>
        <v>0</v>
      </c>
      <c r="T20" s="16">
        <f>SUMIFS('indusa - High Cost'!AE:AE,'indusa - High Cost'!$A:$A,'BIFUfE-LPG-propane-or-butane'!$A20,'indusa - High Cost'!$B:$B,$B$28)*10^12</f>
        <v>0</v>
      </c>
      <c r="U20" s="16">
        <f>SUMIFS('indusa - High Cost'!AF:AF,'indusa - High Cost'!$A:$A,'BIFUfE-LPG-propane-or-butane'!$A20,'indusa - High Cost'!$B:$B,$B$28)*10^12</f>
        <v>0</v>
      </c>
      <c r="V20" s="16">
        <f>SUMIFS('indusa - High Cost'!AG:AG,'indusa - High Cost'!$A:$A,'BIFUfE-LPG-propane-or-butane'!$A20,'indusa - High Cost'!$B:$B,$B$28)*10^12</f>
        <v>0</v>
      </c>
      <c r="W20" s="16">
        <f>SUMIFS('indusa - High Cost'!AH:AH,'indusa - High Cost'!$A:$A,'BIFUfE-LPG-propane-or-butane'!$A20,'indusa - High Cost'!$B:$B,$B$28)*10^12</f>
        <v>0</v>
      </c>
      <c r="X20" s="16">
        <f>SUMIFS('indusa - High Cost'!AI:AI,'indusa - High Cost'!$A:$A,'BIFUfE-LPG-propane-or-butane'!$A20,'indusa - High Cost'!$B:$B,$B$28)*10^12</f>
        <v>0</v>
      </c>
      <c r="Y20" s="16">
        <f>SUMIFS('indusa - High Cost'!AJ:AJ,'indusa - High Cost'!$A:$A,'BIFUfE-LPG-propane-or-butane'!$A20,'indusa - High Cost'!$B:$B,$B$28)*10^12</f>
        <v>0</v>
      </c>
      <c r="Z20" s="16">
        <f ca="1">SUMIFS('indusa - High Cost'!AK:AK,'indusa - High Cost'!$A:$A,'BIFUfE-LPG-propane-or-butane'!$A20,'indusa - High Cost'!$B:$B,$B$28)*10^12</f>
        <v>0</v>
      </c>
      <c r="AA20" s="16">
        <f ca="1">SUMIFS('indusa - High Cost'!AL:AL,'indusa - High Cost'!$A:$A,'BIFUfE-LPG-propane-or-butane'!$A20,'indusa - High Cost'!$B:$B,$B$28)*10^12</f>
        <v>0</v>
      </c>
      <c r="AB20" s="16">
        <f ca="1">SUMIFS('indusa - High Cost'!AM:AM,'indusa - High Cost'!$A:$A,'BIFUfE-LPG-propane-or-butane'!$A20,'indusa - High Cost'!$B:$B,$B$28)*10^12</f>
        <v>0</v>
      </c>
      <c r="AC20" s="16"/>
    </row>
    <row r="21" spans="1:29" x14ac:dyDescent="0.25">
      <c r="A21" t="s">
        <v>110</v>
      </c>
      <c r="B21" s="16">
        <f>SUMIFS('indusa - High Cost'!M:M,'indusa - High Cost'!$A:$A,'BIFUfE-LPG-propane-or-butane'!$A21,'indusa - High Cost'!$B:$B,$B$28)*10^12</f>
        <v>0</v>
      </c>
      <c r="C21" s="16">
        <f>SUMIFS('indusa - High Cost'!N:N,'indusa - High Cost'!$A:$A,'BIFUfE-LPG-propane-or-butane'!$A21,'indusa - High Cost'!$B:$B,$B$28)*10^12</f>
        <v>0</v>
      </c>
      <c r="D21" s="16">
        <f>SUMIFS('indusa - High Cost'!O:O,'indusa - High Cost'!$A:$A,'BIFUfE-LPG-propane-or-butane'!$A21,'indusa - High Cost'!$B:$B,$B$28)*10^12</f>
        <v>0</v>
      </c>
      <c r="E21" s="16">
        <f>SUMIFS('indusa - High Cost'!P:P,'indusa - High Cost'!$A:$A,'BIFUfE-LPG-propane-or-butane'!$A21,'indusa - High Cost'!$B:$B,$B$28)*10^12</f>
        <v>0</v>
      </c>
      <c r="F21" s="16">
        <f>SUMIFS('indusa - High Cost'!Q:Q,'indusa - High Cost'!$A:$A,'BIFUfE-LPG-propane-or-butane'!$A21,'indusa - High Cost'!$B:$B,$B$28)*10^12</f>
        <v>0</v>
      </c>
      <c r="G21" s="16">
        <f>SUMIFS('indusa - High Cost'!R:R,'indusa - High Cost'!$A:$A,'BIFUfE-LPG-propane-or-butane'!$A21,'indusa - High Cost'!$B:$B,$B$28)*10^12</f>
        <v>0</v>
      </c>
      <c r="H21" s="16">
        <f>SUMIFS('indusa - High Cost'!S:S,'indusa - High Cost'!$A:$A,'BIFUfE-LPG-propane-or-butane'!$A21,'indusa - High Cost'!$B:$B,$B$28)*10^12</f>
        <v>0</v>
      </c>
      <c r="I21" s="16">
        <f>SUMIFS('indusa - High Cost'!T:T,'indusa - High Cost'!$A:$A,'BIFUfE-LPG-propane-or-butane'!$A21,'indusa - High Cost'!$B:$B,$B$28)*10^12</f>
        <v>0</v>
      </c>
      <c r="J21" s="16">
        <f>SUMIFS('indusa - High Cost'!U:U,'indusa - High Cost'!$A:$A,'BIFUfE-LPG-propane-or-butane'!$A21,'indusa - High Cost'!$B:$B,$B$28)*10^12</f>
        <v>0</v>
      </c>
      <c r="K21" s="16">
        <f>SUMIFS('indusa - High Cost'!V:V,'indusa - High Cost'!$A:$A,'BIFUfE-LPG-propane-or-butane'!$A21,'indusa - High Cost'!$B:$B,$B$28)*10^12</f>
        <v>0</v>
      </c>
      <c r="L21" s="16">
        <f>SUMIFS('indusa - High Cost'!W:W,'indusa - High Cost'!$A:$A,'BIFUfE-LPG-propane-or-butane'!$A21,'indusa - High Cost'!$B:$B,$B$28)*10^12</f>
        <v>0</v>
      </c>
      <c r="M21" s="16">
        <f>SUMIFS('indusa - High Cost'!X:X,'indusa - High Cost'!$A:$A,'BIFUfE-LPG-propane-or-butane'!$A21,'indusa - High Cost'!$B:$B,$B$28)*10^12</f>
        <v>0</v>
      </c>
      <c r="N21" s="16">
        <f>SUMIFS('indusa - High Cost'!Y:Y,'indusa - High Cost'!$A:$A,'BIFUfE-LPG-propane-or-butane'!$A21,'indusa - High Cost'!$B:$B,$B$28)*10^12</f>
        <v>0</v>
      </c>
      <c r="O21" s="16">
        <f>SUMIFS('indusa - High Cost'!Z:Z,'indusa - High Cost'!$A:$A,'BIFUfE-LPG-propane-or-butane'!$A21,'indusa - High Cost'!$B:$B,$B$28)*10^12</f>
        <v>0</v>
      </c>
      <c r="P21" s="16">
        <f>SUMIFS('indusa - High Cost'!AA:AA,'indusa - High Cost'!$A:$A,'BIFUfE-LPG-propane-or-butane'!$A21,'indusa - High Cost'!$B:$B,$B$28)*10^12</f>
        <v>0</v>
      </c>
      <c r="Q21" s="16">
        <f>SUMIFS('indusa - High Cost'!AB:AB,'indusa - High Cost'!$A:$A,'BIFUfE-LPG-propane-or-butane'!$A21,'indusa - High Cost'!$B:$B,$B$28)*10^12</f>
        <v>0</v>
      </c>
      <c r="R21" s="16">
        <f>SUMIFS('indusa - High Cost'!AC:AC,'indusa - High Cost'!$A:$A,'BIFUfE-LPG-propane-or-butane'!$A21,'indusa - High Cost'!$B:$B,$B$28)*10^12</f>
        <v>0</v>
      </c>
      <c r="S21" s="16">
        <f>SUMIFS('indusa - High Cost'!AD:AD,'indusa - High Cost'!$A:$A,'BIFUfE-LPG-propane-or-butane'!$A21,'indusa - High Cost'!$B:$B,$B$28)*10^12</f>
        <v>0</v>
      </c>
      <c r="T21" s="16">
        <f>SUMIFS('indusa - High Cost'!AE:AE,'indusa - High Cost'!$A:$A,'BIFUfE-LPG-propane-or-butane'!$A21,'indusa - High Cost'!$B:$B,$B$28)*10^12</f>
        <v>0</v>
      </c>
      <c r="U21" s="16">
        <f>SUMIFS('indusa - High Cost'!AF:AF,'indusa - High Cost'!$A:$A,'BIFUfE-LPG-propane-or-butane'!$A21,'indusa - High Cost'!$B:$B,$B$28)*10^12</f>
        <v>0</v>
      </c>
      <c r="V21" s="16">
        <f>SUMIFS('indusa - High Cost'!AG:AG,'indusa - High Cost'!$A:$A,'BIFUfE-LPG-propane-or-butane'!$A21,'indusa - High Cost'!$B:$B,$B$28)*10^12</f>
        <v>0</v>
      </c>
      <c r="W21" s="16">
        <f>SUMIFS('indusa - High Cost'!AH:AH,'indusa - High Cost'!$A:$A,'BIFUfE-LPG-propane-or-butane'!$A21,'indusa - High Cost'!$B:$B,$B$28)*10^12</f>
        <v>0</v>
      </c>
      <c r="X21" s="16">
        <f>SUMIFS('indusa - High Cost'!AI:AI,'indusa - High Cost'!$A:$A,'BIFUfE-LPG-propane-or-butane'!$A21,'indusa - High Cost'!$B:$B,$B$28)*10^12</f>
        <v>0</v>
      </c>
      <c r="Y21" s="16">
        <f>SUMIFS('indusa - High Cost'!AJ:AJ,'indusa - High Cost'!$A:$A,'BIFUfE-LPG-propane-or-butane'!$A21,'indusa - High Cost'!$B:$B,$B$28)*10^12</f>
        <v>0</v>
      </c>
      <c r="Z21" s="16">
        <f ca="1">SUMIFS('indusa - High Cost'!AK:AK,'indusa - High Cost'!$A:$A,'BIFUfE-LPG-propane-or-butane'!$A21,'indusa - High Cost'!$B:$B,$B$28)*10^12</f>
        <v>0</v>
      </c>
      <c r="AA21" s="16">
        <f ca="1">SUMIFS('indusa - High Cost'!AL:AL,'indusa - High Cost'!$A:$A,'BIFUfE-LPG-propane-or-butane'!$A21,'indusa - High Cost'!$B:$B,$B$28)*10^12</f>
        <v>0</v>
      </c>
      <c r="AB21" s="16">
        <f ca="1">SUMIFS('indusa - High Cost'!AM:AM,'indusa - High Cost'!$A:$A,'BIFUfE-LPG-propane-or-butane'!$A21,'indusa - High Cost'!$B:$B,$B$28)*10^12</f>
        <v>0</v>
      </c>
    </row>
    <row r="22" spans="1:29" x14ac:dyDescent="0.25">
      <c r="A22" t="s">
        <v>111</v>
      </c>
      <c r="B22" s="16">
        <f>SUMIFS('indusa - High Cost'!M:M,'indusa - High Cost'!$A:$A,'BIFUfE-LPG-propane-or-butane'!$A22,'indusa - High Cost'!$B:$B,$B$28)*10^12</f>
        <v>0</v>
      </c>
      <c r="C22" s="16">
        <f>SUMIFS('indusa - High Cost'!N:N,'indusa - High Cost'!$A:$A,'BIFUfE-LPG-propane-or-butane'!$A22,'indusa - High Cost'!$B:$B,$B$28)*10^12</f>
        <v>0</v>
      </c>
      <c r="D22" s="16">
        <f>SUMIFS('indusa - High Cost'!O:O,'indusa - High Cost'!$A:$A,'BIFUfE-LPG-propane-or-butane'!$A22,'indusa - High Cost'!$B:$B,$B$28)*10^12</f>
        <v>0</v>
      </c>
      <c r="E22" s="16">
        <f>SUMIFS('indusa - High Cost'!P:P,'indusa - High Cost'!$A:$A,'BIFUfE-LPG-propane-or-butane'!$A22,'indusa - High Cost'!$B:$B,$B$28)*10^12</f>
        <v>0</v>
      </c>
      <c r="F22" s="16">
        <f>SUMIFS('indusa - High Cost'!Q:Q,'indusa - High Cost'!$A:$A,'BIFUfE-LPG-propane-or-butane'!$A22,'indusa - High Cost'!$B:$B,$B$28)*10^12</f>
        <v>0</v>
      </c>
      <c r="G22" s="16">
        <f>SUMIFS('indusa - High Cost'!R:R,'indusa - High Cost'!$A:$A,'BIFUfE-LPG-propane-or-butane'!$A22,'indusa - High Cost'!$B:$B,$B$28)*10^12</f>
        <v>0</v>
      </c>
      <c r="H22" s="16">
        <f>SUMIFS('indusa - High Cost'!S:S,'indusa - High Cost'!$A:$A,'BIFUfE-LPG-propane-or-butane'!$A22,'indusa - High Cost'!$B:$B,$B$28)*10^12</f>
        <v>0</v>
      </c>
      <c r="I22" s="16">
        <f>SUMIFS('indusa - High Cost'!T:T,'indusa - High Cost'!$A:$A,'BIFUfE-LPG-propane-or-butane'!$A22,'indusa - High Cost'!$B:$B,$B$28)*10^12</f>
        <v>0</v>
      </c>
      <c r="J22" s="16">
        <f>SUMIFS('indusa - High Cost'!U:U,'indusa - High Cost'!$A:$A,'BIFUfE-LPG-propane-or-butane'!$A22,'indusa - High Cost'!$B:$B,$B$28)*10^12</f>
        <v>0</v>
      </c>
      <c r="K22" s="16">
        <f>SUMIFS('indusa - High Cost'!V:V,'indusa - High Cost'!$A:$A,'BIFUfE-LPG-propane-or-butane'!$A22,'indusa - High Cost'!$B:$B,$B$28)*10^12</f>
        <v>0</v>
      </c>
      <c r="L22" s="16">
        <f>SUMIFS('indusa - High Cost'!W:W,'indusa - High Cost'!$A:$A,'BIFUfE-LPG-propane-or-butane'!$A22,'indusa - High Cost'!$B:$B,$B$28)*10^12</f>
        <v>0</v>
      </c>
      <c r="M22" s="16">
        <f>SUMIFS('indusa - High Cost'!X:X,'indusa - High Cost'!$A:$A,'BIFUfE-LPG-propane-or-butane'!$A22,'indusa - High Cost'!$B:$B,$B$28)*10^12</f>
        <v>0</v>
      </c>
      <c r="N22" s="16">
        <f>SUMIFS('indusa - High Cost'!Y:Y,'indusa - High Cost'!$A:$A,'BIFUfE-LPG-propane-or-butane'!$A22,'indusa - High Cost'!$B:$B,$B$28)*10^12</f>
        <v>0</v>
      </c>
      <c r="O22" s="16">
        <f>SUMIFS('indusa - High Cost'!Z:Z,'indusa - High Cost'!$A:$A,'BIFUfE-LPG-propane-or-butane'!$A22,'indusa - High Cost'!$B:$B,$B$28)*10^12</f>
        <v>0</v>
      </c>
      <c r="P22" s="16">
        <f>SUMIFS('indusa - High Cost'!AA:AA,'indusa - High Cost'!$A:$A,'BIFUfE-LPG-propane-or-butane'!$A22,'indusa - High Cost'!$B:$B,$B$28)*10^12</f>
        <v>0</v>
      </c>
      <c r="Q22" s="16">
        <f>SUMIFS('indusa - High Cost'!AB:AB,'indusa - High Cost'!$A:$A,'BIFUfE-LPG-propane-or-butane'!$A22,'indusa - High Cost'!$B:$B,$B$28)*10^12</f>
        <v>0</v>
      </c>
      <c r="R22" s="16">
        <f>SUMIFS('indusa - High Cost'!AC:AC,'indusa - High Cost'!$A:$A,'BIFUfE-LPG-propane-or-butane'!$A22,'indusa - High Cost'!$B:$B,$B$28)*10^12</f>
        <v>0</v>
      </c>
      <c r="S22" s="16">
        <f>SUMIFS('indusa - High Cost'!AD:AD,'indusa - High Cost'!$A:$A,'BIFUfE-LPG-propane-or-butane'!$A22,'indusa - High Cost'!$B:$B,$B$28)*10^12</f>
        <v>0</v>
      </c>
      <c r="T22" s="16">
        <f>SUMIFS('indusa - High Cost'!AE:AE,'indusa - High Cost'!$A:$A,'BIFUfE-LPG-propane-or-butane'!$A22,'indusa - High Cost'!$B:$B,$B$28)*10^12</f>
        <v>0</v>
      </c>
      <c r="U22" s="16">
        <f>SUMIFS('indusa - High Cost'!AF:AF,'indusa - High Cost'!$A:$A,'BIFUfE-LPG-propane-or-butane'!$A22,'indusa - High Cost'!$B:$B,$B$28)*10^12</f>
        <v>0</v>
      </c>
      <c r="V22" s="16">
        <f>SUMIFS('indusa - High Cost'!AG:AG,'indusa - High Cost'!$A:$A,'BIFUfE-LPG-propane-or-butane'!$A22,'indusa - High Cost'!$B:$B,$B$28)*10^12</f>
        <v>0</v>
      </c>
      <c r="W22" s="16">
        <f>SUMIFS('indusa - High Cost'!AH:AH,'indusa - High Cost'!$A:$A,'BIFUfE-LPG-propane-or-butane'!$A22,'indusa - High Cost'!$B:$B,$B$28)*10^12</f>
        <v>0</v>
      </c>
      <c r="X22" s="16">
        <f>SUMIFS('indusa - High Cost'!AI:AI,'indusa - High Cost'!$A:$A,'BIFUfE-LPG-propane-or-butane'!$A22,'indusa - High Cost'!$B:$B,$B$28)*10^12</f>
        <v>0</v>
      </c>
      <c r="Y22" s="16">
        <f>SUMIFS('indusa - High Cost'!AJ:AJ,'indusa - High Cost'!$A:$A,'BIFUfE-LPG-propane-or-butane'!$A22,'indusa - High Cost'!$B:$B,$B$28)*10^12</f>
        <v>0</v>
      </c>
      <c r="Z22" s="16">
        <f ca="1">SUMIFS('indusa - High Cost'!AK:AK,'indusa - High Cost'!$A:$A,'BIFUfE-LPG-propane-or-butane'!$A22,'indusa - High Cost'!$B:$B,$B$28)*10^12</f>
        <v>0</v>
      </c>
      <c r="AA22" s="16">
        <f ca="1">SUMIFS('indusa - High Cost'!AL:AL,'indusa - High Cost'!$A:$A,'BIFUfE-LPG-propane-or-butane'!$A22,'indusa - High Cost'!$B:$B,$B$28)*10^12</f>
        <v>0</v>
      </c>
      <c r="AB22" s="16">
        <f ca="1">SUMIFS('indusa - High Cost'!AM:AM,'indusa - High Cost'!$A:$A,'BIFUfE-LPG-propane-or-butane'!$A22,'indusa - High Cost'!$B:$B,$B$28)*10^12</f>
        <v>0</v>
      </c>
    </row>
    <row r="23" spans="1:29" x14ac:dyDescent="0.25">
      <c r="A23" t="s">
        <v>112</v>
      </c>
      <c r="B23" s="16">
        <f>SUMIFS('indusa - High Cost'!M:M,'indusa - High Cost'!$A:$A,'BIFUfE-LPG-propane-or-butane'!$A23,'indusa - High Cost'!$B:$B,$B$28)*10^12</f>
        <v>0</v>
      </c>
      <c r="C23" s="16">
        <f>SUMIFS('indusa - High Cost'!N:N,'indusa - High Cost'!$A:$A,'BIFUfE-LPG-propane-or-butane'!$A23,'indusa - High Cost'!$B:$B,$B$28)*10^12</f>
        <v>0</v>
      </c>
      <c r="D23" s="16">
        <f>SUMIFS('indusa - High Cost'!O:O,'indusa - High Cost'!$A:$A,'BIFUfE-LPG-propane-or-butane'!$A23,'indusa - High Cost'!$B:$B,$B$28)*10^12</f>
        <v>0</v>
      </c>
      <c r="E23" s="16">
        <f>SUMIFS('indusa - High Cost'!P:P,'indusa - High Cost'!$A:$A,'BIFUfE-LPG-propane-or-butane'!$A23,'indusa - High Cost'!$B:$B,$B$28)*10^12</f>
        <v>0</v>
      </c>
      <c r="F23" s="16">
        <f>SUMIFS('indusa - High Cost'!Q:Q,'indusa - High Cost'!$A:$A,'BIFUfE-LPG-propane-or-butane'!$A23,'indusa - High Cost'!$B:$B,$B$28)*10^12</f>
        <v>0</v>
      </c>
      <c r="G23" s="16">
        <f>SUMIFS('indusa - High Cost'!R:R,'indusa - High Cost'!$A:$A,'BIFUfE-LPG-propane-or-butane'!$A23,'indusa - High Cost'!$B:$B,$B$28)*10^12</f>
        <v>0</v>
      </c>
      <c r="H23" s="16">
        <f>SUMIFS('indusa - High Cost'!S:S,'indusa - High Cost'!$A:$A,'BIFUfE-LPG-propane-or-butane'!$A23,'indusa - High Cost'!$B:$B,$B$28)*10^12</f>
        <v>0</v>
      </c>
      <c r="I23" s="16">
        <f>SUMIFS('indusa - High Cost'!T:T,'indusa - High Cost'!$A:$A,'BIFUfE-LPG-propane-or-butane'!$A23,'indusa - High Cost'!$B:$B,$B$28)*10^12</f>
        <v>0</v>
      </c>
      <c r="J23" s="16">
        <f>SUMIFS('indusa - High Cost'!U:U,'indusa - High Cost'!$A:$A,'BIFUfE-LPG-propane-or-butane'!$A23,'indusa - High Cost'!$B:$B,$B$28)*10^12</f>
        <v>0</v>
      </c>
      <c r="K23" s="16">
        <f>SUMIFS('indusa - High Cost'!V:V,'indusa - High Cost'!$A:$A,'BIFUfE-LPG-propane-or-butane'!$A23,'indusa - High Cost'!$B:$B,$B$28)*10^12</f>
        <v>0</v>
      </c>
      <c r="L23" s="16">
        <f>SUMIFS('indusa - High Cost'!W:W,'indusa - High Cost'!$A:$A,'BIFUfE-LPG-propane-or-butane'!$A23,'indusa - High Cost'!$B:$B,$B$28)*10^12</f>
        <v>0</v>
      </c>
      <c r="M23" s="16">
        <f>SUMIFS('indusa - High Cost'!X:X,'indusa - High Cost'!$A:$A,'BIFUfE-LPG-propane-or-butane'!$A23,'indusa - High Cost'!$B:$B,$B$28)*10^12</f>
        <v>0</v>
      </c>
      <c r="N23" s="16">
        <f>SUMIFS('indusa - High Cost'!Y:Y,'indusa - High Cost'!$A:$A,'BIFUfE-LPG-propane-or-butane'!$A23,'indusa - High Cost'!$B:$B,$B$28)*10^12</f>
        <v>0</v>
      </c>
      <c r="O23" s="16">
        <f>SUMIFS('indusa - High Cost'!Z:Z,'indusa - High Cost'!$A:$A,'BIFUfE-LPG-propane-or-butane'!$A23,'indusa - High Cost'!$B:$B,$B$28)*10^12</f>
        <v>0</v>
      </c>
      <c r="P23" s="16">
        <f>SUMIFS('indusa - High Cost'!AA:AA,'indusa - High Cost'!$A:$A,'BIFUfE-LPG-propane-or-butane'!$A23,'indusa - High Cost'!$B:$B,$B$28)*10^12</f>
        <v>0</v>
      </c>
      <c r="Q23" s="16">
        <f>SUMIFS('indusa - High Cost'!AB:AB,'indusa - High Cost'!$A:$A,'BIFUfE-LPG-propane-or-butane'!$A23,'indusa - High Cost'!$B:$B,$B$28)*10^12</f>
        <v>0</v>
      </c>
      <c r="R23" s="16">
        <f>SUMIFS('indusa - High Cost'!AC:AC,'indusa - High Cost'!$A:$A,'BIFUfE-LPG-propane-or-butane'!$A23,'indusa - High Cost'!$B:$B,$B$28)*10^12</f>
        <v>0</v>
      </c>
      <c r="S23" s="16">
        <f>SUMIFS('indusa - High Cost'!AD:AD,'indusa - High Cost'!$A:$A,'BIFUfE-LPG-propane-or-butane'!$A23,'indusa - High Cost'!$B:$B,$B$28)*10^12</f>
        <v>0</v>
      </c>
      <c r="T23" s="16">
        <f>SUMIFS('indusa - High Cost'!AE:AE,'indusa - High Cost'!$A:$A,'BIFUfE-LPG-propane-or-butane'!$A23,'indusa - High Cost'!$B:$B,$B$28)*10^12</f>
        <v>0</v>
      </c>
      <c r="U23" s="16">
        <f>SUMIFS('indusa - High Cost'!AF:AF,'indusa - High Cost'!$A:$A,'BIFUfE-LPG-propane-or-butane'!$A23,'indusa - High Cost'!$B:$B,$B$28)*10^12</f>
        <v>0</v>
      </c>
      <c r="V23" s="16">
        <f>SUMIFS('indusa - High Cost'!AG:AG,'indusa - High Cost'!$A:$A,'BIFUfE-LPG-propane-or-butane'!$A23,'indusa - High Cost'!$B:$B,$B$28)*10^12</f>
        <v>0</v>
      </c>
      <c r="W23" s="16">
        <f>SUMIFS('indusa - High Cost'!AH:AH,'indusa - High Cost'!$A:$A,'BIFUfE-LPG-propane-or-butane'!$A23,'indusa - High Cost'!$B:$B,$B$28)*10^12</f>
        <v>0</v>
      </c>
      <c r="X23" s="16">
        <f>SUMIFS('indusa - High Cost'!AI:AI,'indusa - High Cost'!$A:$A,'BIFUfE-LPG-propane-or-butane'!$A23,'indusa - High Cost'!$B:$B,$B$28)*10^12</f>
        <v>0</v>
      </c>
      <c r="Y23" s="16">
        <f>SUMIFS('indusa - High Cost'!AJ:AJ,'indusa - High Cost'!$A:$A,'BIFUfE-LPG-propane-or-butane'!$A23,'indusa - High Cost'!$B:$B,$B$28)*10^12</f>
        <v>0</v>
      </c>
      <c r="Z23" s="16">
        <f ca="1">SUMIFS('indusa - High Cost'!AK:AK,'indusa - High Cost'!$A:$A,'BIFUfE-LPG-propane-or-butane'!$A23,'indusa - High Cost'!$B:$B,$B$28)*10^12</f>
        <v>0</v>
      </c>
      <c r="AA23" s="16">
        <f ca="1">SUMIFS('indusa - High Cost'!AL:AL,'indusa - High Cost'!$A:$A,'BIFUfE-LPG-propane-or-butane'!$A23,'indusa - High Cost'!$B:$B,$B$28)*10^12</f>
        <v>0</v>
      </c>
      <c r="AB23" s="16">
        <f ca="1">SUMIFS('indusa - High Cost'!AM:AM,'indusa - High Cost'!$A:$A,'BIFUfE-LPG-propane-or-butane'!$A23,'indusa - High Cost'!$B:$B,$B$28)*10^12</f>
        <v>0</v>
      </c>
    </row>
    <row r="24" spans="1:29" x14ac:dyDescent="0.25">
      <c r="A24" t="s">
        <v>113</v>
      </c>
      <c r="B24" s="16">
        <f>SUMIFS('indusa - High Cost'!M:M,'indusa - High Cost'!$A:$A,'BIFUfE-LPG-propane-or-butane'!$A24,'indusa - High Cost'!$B:$B,$B$28)*10^12</f>
        <v>0</v>
      </c>
      <c r="C24" s="16">
        <f>SUMIFS('indusa - High Cost'!N:N,'indusa - High Cost'!$A:$A,'BIFUfE-LPG-propane-or-butane'!$A24,'indusa - High Cost'!$B:$B,$B$28)*10^12</f>
        <v>0</v>
      </c>
      <c r="D24" s="16">
        <f>SUMIFS('indusa - High Cost'!O:O,'indusa - High Cost'!$A:$A,'BIFUfE-LPG-propane-or-butane'!$A24,'indusa - High Cost'!$B:$B,$B$28)*10^12</f>
        <v>0</v>
      </c>
      <c r="E24" s="16">
        <f>SUMIFS('indusa - High Cost'!P:P,'indusa - High Cost'!$A:$A,'BIFUfE-LPG-propane-or-butane'!$A24,'indusa - High Cost'!$B:$B,$B$28)*10^12</f>
        <v>0</v>
      </c>
      <c r="F24" s="16">
        <f>SUMIFS('indusa - High Cost'!Q:Q,'indusa - High Cost'!$A:$A,'BIFUfE-LPG-propane-or-butane'!$A24,'indusa - High Cost'!$B:$B,$B$28)*10^12</f>
        <v>0</v>
      </c>
      <c r="G24" s="16">
        <f>SUMIFS('indusa - High Cost'!R:R,'indusa - High Cost'!$A:$A,'BIFUfE-LPG-propane-or-butane'!$A24,'indusa - High Cost'!$B:$B,$B$28)*10^12</f>
        <v>0</v>
      </c>
      <c r="H24" s="16">
        <f>SUMIFS('indusa - High Cost'!S:S,'indusa - High Cost'!$A:$A,'BIFUfE-LPG-propane-or-butane'!$A24,'indusa - High Cost'!$B:$B,$B$28)*10^12</f>
        <v>0</v>
      </c>
      <c r="I24" s="16">
        <f>SUMIFS('indusa - High Cost'!T:T,'indusa - High Cost'!$A:$A,'BIFUfE-LPG-propane-or-butane'!$A24,'indusa - High Cost'!$B:$B,$B$28)*10^12</f>
        <v>0</v>
      </c>
      <c r="J24" s="16">
        <f>SUMIFS('indusa - High Cost'!U:U,'indusa - High Cost'!$A:$A,'BIFUfE-LPG-propane-or-butane'!$A24,'indusa - High Cost'!$B:$B,$B$28)*10^12</f>
        <v>0</v>
      </c>
      <c r="K24" s="16">
        <f>SUMIFS('indusa - High Cost'!V:V,'indusa - High Cost'!$A:$A,'BIFUfE-LPG-propane-or-butane'!$A24,'indusa - High Cost'!$B:$B,$B$28)*10^12</f>
        <v>0</v>
      </c>
      <c r="L24" s="16">
        <f>SUMIFS('indusa - High Cost'!W:W,'indusa - High Cost'!$A:$A,'BIFUfE-LPG-propane-or-butane'!$A24,'indusa - High Cost'!$B:$B,$B$28)*10^12</f>
        <v>0</v>
      </c>
      <c r="M24" s="16">
        <f>SUMIFS('indusa - High Cost'!X:X,'indusa - High Cost'!$A:$A,'BIFUfE-LPG-propane-or-butane'!$A24,'indusa - High Cost'!$B:$B,$B$28)*10^12</f>
        <v>0</v>
      </c>
      <c r="N24" s="16">
        <f>SUMIFS('indusa - High Cost'!Y:Y,'indusa - High Cost'!$A:$A,'BIFUfE-LPG-propane-or-butane'!$A24,'indusa - High Cost'!$B:$B,$B$28)*10^12</f>
        <v>0</v>
      </c>
      <c r="O24" s="16">
        <f>SUMIFS('indusa - High Cost'!Z:Z,'indusa - High Cost'!$A:$A,'BIFUfE-LPG-propane-or-butane'!$A24,'indusa - High Cost'!$B:$B,$B$28)*10^12</f>
        <v>0</v>
      </c>
      <c r="P24" s="16">
        <f>SUMIFS('indusa - High Cost'!AA:AA,'indusa - High Cost'!$A:$A,'BIFUfE-LPG-propane-or-butane'!$A24,'indusa - High Cost'!$B:$B,$B$28)*10^12</f>
        <v>0</v>
      </c>
      <c r="Q24" s="16">
        <f>SUMIFS('indusa - High Cost'!AB:AB,'indusa - High Cost'!$A:$A,'BIFUfE-LPG-propane-or-butane'!$A24,'indusa - High Cost'!$B:$B,$B$28)*10^12</f>
        <v>0</v>
      </c>
      <c r="R24" s="16">
        <f>SUMIFS('indusa - High Cost'!AC:AC,'indusa - High Cost'!$A:$A,'BIFUfE-LPG-propane-or-butane'!$A24,'indusa - High Cost'!$B:$B,$B$28)*10^12</f>
        <v>0</v>
      </c>
      <c r="S24" s="16">
        <f>SUMIFS('indusa - High Cost'!AD:AD,'indusa - High Cost'!$A:$A,'BIFUfE-LPG-propane-or-butane'!$A24,'indusa - High Cost'!$B:$B,$B$28)*10^12</f>
        <v>0</v>
      </c>
      <c r="T24" s="16">
        <f>SUMIFS('indusa - High Cost'!AE:AE,'indusa - High Cost'!$A:$A,'BIFUfE-LPG-propane-or-butane'!$A24,'indusa - High Cost'!$B:$B,$B$28)*10^12</f>
        <v>0</v>
      </c>
      <c r="U24" s="16">
        <f>SUMIFS('indusa - High Cost'!AF:AF,'indusa - High Cost'!$A:$A,'BIFUfE-LPG-propane-or-butane'!$A24,'indusa - High Cost'!$B:$B,$B$28)*10^12</f>
        <v>0</v>
      </c>
      <c r="V24" s="16">
        <f>SUMIFS('indusa - High Cost'!AG:AG,'indusa - High Cost'!$A:$A,'BIFUfE-LPG-propane-or-butane'!$A24,'indusa - High Cost'!$B:$B,$B$28)*10^12</f>
        <v>0</v>
      </c>
      <c r="W24" s="16">
        <f>SUMIFS('indusa - High Cost'!AH:AH,'indusa - High Cost'!$A:$A,'BIFUfE-LPG-propane-or-butane'!$A24,'indusa - High Cost'!$B:$B,$B$28)*10^12</f>
        <v>0</v>
      </c>
      <c r="X24" s="16">
        <f>SUMIFS('indusa - High Cost'!AI:AI,'indusa - High Cost'!$A:$A,'BIFUfE-LPG-propane-or-butane'!$A24,'indusa - High Cost'!$B:$B,$B$28)*10^12</f>
        <v>0</v>
      </c>
      <c r="Y24" s="16">
        <f>SUMIFS('indusa - High Cost'!AJ:AJ,'indusa - High Cost'!$A:$A,'BIFUfE-LPG-propane-or-butane'!$A24,'indusa - High Cost'!$B:$B,$B$28)*10^12</f>
        <v>0</v>
      </c>
      <c r="Z24" s="16">
        <f ca="1">SUMIFS('indusa - High Cost'!AK:AK,'indusa - High Cost'!$A:$A,'BIFUfE-LPG-propane-or-butane'!$A24,'indusa - High Cost'!$B:$B,$B$28)*10^12</f>
        <v>0</v>
      </c>
      <c r="AA24" s="16">
        <f ca="1">SUMIFS('indusa - High Cost'!AL:AL,'indusa - High Cost'!$A:$A,'BIFUfE-LPG-propane-or-butane'!$A24,'indusa - High Cost'!$B:$B,$B$28)*10^12</f>
        <v>0</v>
      </c>
      <c r="AB24" s="16">
        <f ca="1">SUMIFS('indusa - High Cost'!AM:AM,'indusa - High Cost'!$A:$A,'BIFUfE-LPG-propane-or-butane'!$A24,'indusa - High Cost'!$B:$B,$B$28)*10^12</f>
        <v>0</v>
      </c>
    </row>
    <row r="25" spans="1:29" x14ac:dyDescent="0.25">
      <c r="A25" t="s">
        <v>114</v>
      </c>
      <c r="B25" s="16">
        <f>SUMIFS('indusa - High Cost'!M:M,'indusa - High Cost'!$A:$A,'BIFUfE-LPG-propane-or-butane'!$A25,'indusa - High Cost'!$B:$B,$B$28)*10^12</f>
        <v>0</v>
      </c>
      <c r="C25" s="16">
        <f>SUMIFS('indusa - High Cost'!N:N,'indusa - High Cost'!$A:$A,'BIFUfE-LPG-propane-or-butane'!$A25,'indusa - High Cost'!$B:$B,$B$28)*10^12</f>
        <v>0</v>
      </c>
      <c r="D25" s="16">
        <f>SUMIFS('indusa - High Cost'!O:O,'indusa - High Cost'!$A:$A,'BIFUfE-LPG-propane-or-butane'!$A25,'indusa - High Cost'!$B:$B,$B$28)*10^12</f>
        <v>0</v>
      </c>
      <c r="E25" s="16">
        <f>SUMIFS('indusa - High Cost'!P:P,'indusa - High Cost'!$A:$A,'BIFUfE-LPG-propane-or-butane'!$A25,'indusa - High Cost'!$B:$B,$B$28)*10^12</f>
        <v>0</v>
      </c>
      <c r="F25" s="16">
        <f>SUMIFS('indusa - High Cost'!Q:Q,'indusa - High Cost'!$A:$A,'BIFUfE-LPG-propane-or-butane'!$A25,'indusa - High Cost'!$B:$B,$B$28)*10^12</f>
        <v>0</v>
      </c>
      <c r="G25" s="16">
        <f>SUMIFS('indusa - High Cost'!R:R,'indusa - High Cost'!$A:$A,'BIFUfE-LPG-propane-or-butane'!$A25,'indusa - High Cost'!$B:$B,$B$28)*10^12</f>
        <v>0</v>
      </c>
      <c r="H25" s="16">
        <f>SUMIFS('indusa - High Cost'!S:S,'indusa - High Cost'!$A:$A,'BIFUfE-LPG-propane-or-butane'!$A25,'indusa - High Cost'!$B:$B,$B$28)*10^12</f>
        <v>0</v>
      </c>
      <c r="I25" s="16">
        <f>SUMIFS('indusa - High Cost'!T:T,'indusa - High Cost'!$A:$A,'BIFUfE-LPG-propane-or-butane'!$A25,'indusa - High Cost'!$B:$B,$B$28)*10^12</f>
        <v>0</v>
      </c>
      <c r="J25" s="16">
        <f>SUMIFS('indusa - High Cost'!U:U,'indusa - High Cost'!$A:$A,'BIFUfE-LPG-propane-or-butane'!$A25,'indusa - High Cost'!$B:$B,$B$28)*10^12</f>
        <v>0</v>
      </c>
      <c r="K25" s="16">
        <f>SUMIFS('indusa - High Cost'!V:V,'indusa - High Cost'!$A:$A,'BIFUfE-LPG-propane-or-butane'!$A25,'indusa - High Cost'!$B:$B,$B$28)*10^12</f>
        <v>0</v>
      </c>
      <c r="L25" s="16">
        <f>SUMIFS('indusa - High Cost'!W:W,'indusa - High Cost'!$A:$A,'BIFUfE-LPG-propane-or-butane'!$A25,'indusa - High Cost'!$B:$B,$B$28)*10^12</f>
        <v>0</v>
      </c>
      <c r="M25" s="16">
        <f>SUMIFS('indusa - High Cost'!X:X,'indusa - High Cost'!$A:$A,'BIFUfE-LPG-propane-or-butane'!$A25,'indusa - High Cost'!$B:$B,$B$28)*10^12</f>
        <v>0</v>
      </c>
      <c r="N25" s="16">
        <f>SUMIFS('indusa - High Cost'!Y:Y,'indusa - High Cost'!$A:$A,'BIFUfE-LPG-propane-or-butane'!$A25,'indusa - High Cost'!$B:$B,$B$28)*10^12</f>
        <v>0</v>
      </c>
      <c r="O25" s="16">
        <f>SUMIFS('indusa - High Cost'!Z:Z,'indusa - High Cost'!$A:$A,'BIFUfE-LPG-propane-or-butane'!$A25,'indusa - High Cost'!$B:$B,$B$28)*10^12</f>
        <v>0</v>
      </c>
      <c r="P25" s="16">
        <f>SUMIFS('indusa - High Cost'!AA:AA,'indusa - High Cost'!$A:$A,'BIFUfE-LPG-propane-or-butane'!$A25,'indusa - High Cost'!$B:$B,$B$28)*10^12</f>
        <v>0</v>
      </c>
      <c r="Q25" s="16">
        <f>SUMIFS('indusa - High Cost'!AB:AB,'indusa - High Cost'!$A:$A,'BIFUfE-LPG-propane-or-butane'!$A25,'indusa - High Cost'!$B:$B,$B$28)*10^12</f>
        <v>0</v>
      </c>
      <c r="R25" s="16">
        <f>SUMIFS('indusa - High Cost'!AC:AC,'indusa - High Cost'!$A:$A,'BIFUfE-LPG-propane-or-butane'!$A25,'indusa - High Cost'!$B:$B,$B$28)*10^12</f>
        <v>0</v>
      </c>
      <c r="S25" s="16">
        <f>SUMIFS('indusa - High Cost'!AD:AD,'indusa - High Cost'!$A:$A,'BIFUfE-LPG-propane-or-butane'!$A25,'indusa - High Cost'!$B:$B,$B$28)*10^12</f>
        <v>0</v>
      </c>
      <c r="T25" s="16">
        <f>SUMIFS('indusa - High Cost'!AE:AE,'indusa - High Cost'!$A:$A,'BIFUfE-LPG-propane-or-butane'!$A25,'indusa - High Cost'!$B:$B,$B$28)*10^12</f>
        <v>0</v>
      </c>
      <c r="U25" s="16">
        <f>SUMIFS('indusa - High Cost'!AF:AF,'indusa - High Cost'!$A:$A,'BIFUfE-LPG-propane-or-butane'!$A25,'indusa - High Cost'!$B:$B,$B$28)*10^12</f>
        <v>0</v>
      </c>
      <c r="V25" s="16">
        <f>SUMIFS('indusa - High Cost'!AG:AG,'indusa - High Cost'!$A:$A,'BIFUfE-LPG-propane-or-butane'!$A25,'indusa - High Cost'!$B:$B,$B$28)*10^12</f>
        <v>0</v>
      </c>
      <c r="W25" s="16">
        <f>SUMIFS('indusa - High Cost'!AH:AH,'indusa - High Cost'!$A:$A,'BIFUfE-LPG-propane-or-butane'!$A25,'indusa - High Cost'!$B:$B,$B$28)*10^12</f>
        <v>0</v>
      </c>
      <c r="X25" s="16">
        <f>SUMIFS('indusa - High Cost'!AI:AI,'indusa - High Cost'!$A:$A,'BIFUfE-LPG-propane-or-butane'!$A25,'indusa - High Cost'!$B:$B,$B$28)*10^12</f>
        <v>0</v>
      </c>
      <c r="Y25" s="16">
        <f>SUMIFS('indusa - High Cost'!AJ:AJ,'indusa - High Cost'!$A:$A,'BIFUfE-LPG-propane-or-butane'!$A25,'indusa - High Cost'!$B:$B,$B$28)*10^12</f>
        <v>0</v>
      </c>
      <c r="Z25" s="16">
        <f ca="1">SUMIFS('indusa - High Cost'!AK:AK,'indusa - High Cost'!$A:$A,'BIFUfE-LPG-propane-or-butane'!$A25,'indusa - High Cost'!$B:$B,$B$28)*10^12</f>
        <v>0</v>
      </c>
      <c r="AA25" s="16">
        <f ca="1">SUMIFS('indusa - High Cost'!AL:AL,'indusa - High Cost'!$A:$A,'BIFUfE-LPG-propane-or-butane'!$A25,'indusa - High Cost'!$B:$B,$B$28)*10^12</f>
        <v>0</v>
      </c>
      <c r="AB25" s="16">
        <f ca="1">SUMIFS('indusa - High Cost'!AM:AM,'indusa - High Cost'!$A:$A,'BIFUfE-LPG-propane-or-butane'!$A25,'indusa - High Cost'!$B:$B,$B$28)*10^12</f>
        <v>0</v>
      </c>
    </row>
    <row r="26" spans="1:29" x14ac:dyDescent="0.25">
      <c r="A26" t="s">
        <v>115</v>
      </c>
      <c r="B26" s="16">
        <f>SUMIFS('indusa - High Cost'!M:M,'indusa - High Cost'!$A:$A,'BIFUfE-LPG-propane-or-butane'!$A26,'indusa - High Cost'!$B:$B,$B$28)*10^12</f>
        <v>0</v>
      </c>
      <c r="C26" s="16">
        <f>SUMIFS('indusa - High Cost'!N:N,'indusa - High Cost'!$A:$A,'BIFUfE-LPG-propane-or-butane'!$A26,'indusa - High Cost'!$B:$B,$B$28)*10^12</f>
        <v>0</v>
      </c>
      <c r="D26" s="16">
        <f>SUMIFS('indusa - High Cost'!O:O,'indusa - High Cost'!$A:$A,'BIFUfE-LPG-propane-or-butane'!$A26,'indusa - High Cost'!$B:$B,$B$28)*10^12</f>
        <v>0</v>
      </c>
      <c r="E26" s="16">
        <f>SUMIFS('indusa - High Cost'!P:P,'indusa - High Cost'!$A:$A,'BIFUfE-LPG-propane-or-butane'!$A26,'indusa - High Cost'!$B:$B,$B$28)*10^12</f>
        <v>0</v>
      </c>
      <c r="F26" s="16">
        <f>SUMIFS('indusa - High Cost'!Q:Q,'indusa - High Cost'!$A:$A,'BIFUfE-LPG-propane-or-butane'!$A26,'indusa - High Cost'!$B:$B,$B$28)*10^12</f>
        <v>0</v>
      </c>
      <c r="G26" s="16">
        <f>SUMIFS('indusa - High Cost'!R:R,'indusa - High Cost'!$A:$A,'BIFUfE-LPG-propane-or-butane'!$A26,'indusa - High Cost'!$B:$B,$B$28)*10^12</f>
        <v>0</v>
      </c>
      <c r="H26" s="16">
        <f>SUMIFS('indusa - High Cost'!S:S,'indusa - High Cost'!$A:$A,'BIFUfE-LPG-propane-or-butane'!$A26,'indusa - High Cost'!$B:$B,$B$28)*10^12</f>
        <v>0</v>
      </c>
      <c r="I26" s="16">
        <f>SUMIFS('indusa - High Cost'!T:T,'indusa - High Cost'!$A:$A,'BIFUfE-LPG-propane-or-butane'!$A26,'indusa - High Cost'!$B:$B,$B$28)*10^12</f>
        <v>0</v>
      </c>
      <c r="J26" s="16">
        <f>SUMIFS('indusa - High Cost'!U:U,'indusa - High Cost'!$A:$A,'BIFUfE-LPG-propane-or-butane'!$A26,'indusa - High Cost'!$B:$B,$B$28)*10^12</f>
        <v>0</v>
      </c>
      <c r="K26" s="16">
        <f>SUMIFS('indusa - High Cost'!V:V,'indusa - High Cost'!$A:$A,'BIFUfE-LPG-propane-or-butane'!$A26,'indusa - High Cost'!$B:$B,$B$28)*10^12</f>
        <v>0</v>
      </c>
      <c r="L26" s="16">
        <f>SUMIFS('indusa - High Cost'!W:W,'indusa - High Cost'!$A:$A,'BIFUfE-LPG-propane-or-butane'!$A26,'indusa - High Cost'!$B:$B,$B$28)*10^12</f>
        <v>0</v>
      </c>
      <c r="M26" s="16">
        <f>SUMIFS('indusa - High Cost'!X:X,'indusa - High Cost'!$A:$A,'BIFUfE-LPG-propane-or-butane'!$A26,'indusa - High Cost'!$B:$B,$B$28)*10^12</f>
        <v>0</v>
      </c>
      <c r="N26" s="16">
        <f>SUMIFS('indusa - High Cost'!Y:Y,'indusa - High Cost'!$A:$A,'BIFUfE-LPG-propane-or-butane'!$A26,'indusa - High Cost'!$B:$B,$B$28)*10^12</f>
        <v>0</v>
      </c>
      <c r="O26" s="16">
        <f>SUMIFS('indusa - High Cost'!Z:Z,'indusa - High Cost'!$A:$A,'BIFUfE-LPG-propane-or-butane'!$A26,'indusa - High Cost'!$B:$B,$B$28)*10^12</f>
        <v>0</v>
      </c>
      <c r="P26" s="16">
        <f>SUMIFS('indusa - High Cost'!AA:AA,'indusa - High Cost'!$A:$A,'BIFUfE-LPG-propane-or-butane'!$A26,'indusa - High Cost'!$B:$B,$B$28)*10^12</f>
        <v>0</v>
      </c>
      <c r="Q26" s="16">
        <f>SUMIFS('indusa - High Cost'!AB:AB,'indusa - High Cost'!$A:$A,'BIFUfE-LPG-propane-or-butane'!$A26,'indusa - High Cost'!$B:$B,$B$28)*10^12</f>
        <v>0</v>
      </c>
      <c r="R26" s="16">
        <f>SUMIFS('indusa - High Cost'!AC:AC,'indusa - High Cost'!$A:$A,'BIFUfE-LPG-propane-or-butane'!$A26,'indusa - High Cost'!$B:$B,$B$28)*10^12</f>
        <v>0</v>
      </c>
      <c r="S26" s="16">
        <f>SUMIFS('indusa - High Cost'!AD:AD,'indusa - High Cost'!$A:$A,'BIFUfE-LPG-propane-or-butane'!$A26,'indusa - High Cost'!$B:$B,$B$28)*10^12</f>
        <v>0</v>
      </c>
      <c r="T26" s="16">
        <f>SUMIFS('indusa - High Cost'!AE:AE,'indusa - High Cost'!$A:$A,'BIFUfE-LPG-propane-or-butane'!$A26,'indusa - High Cost'!$B:$B,$B$28)*10^12</f>
        <v>0</v>
      </c>
      <c r="U26" s="16">
        <f>SUMIFS('indusa - High Cost'!AF:AF,'indusa - High Cost'!$A:$A,'BIFUfE-LPG-propane-or-butane'!$A26,'indusa - High Cost'!$B:$B,$B$28)*10^12</f>
        <v>0</v>
      </c>
      <c r="V26" s="16">
        <f>SUMIFS('indusa - High Cost'!AG:AG,'indusa - High Cost'!$A:$A,'BIFUfE-LPG-propane-or-butane'!$A26,'indusa - High Cost'!$B:$B,$B$28)*10^12</f>
        <v>0</v>
      </c>
      <c r="W26" s="16">
        <f>SUMIFS('indusa - High Cost'!AH:AH,'indusa - High Cost'!$A:$A,'BIFUfE-LPG-propane-or-butane'!$A26,'indusa - High Cost'!$B:$B,$B$28)*10^12</f>
        <v>0</v>
      </c>
      <c r="X26" s="16">
        <f>SUMIFS('indusa - High Cost'!AI:AI,'indusa - High Cost'!$A:$A,'BIFUfE-LPG-propane-or-butane'!$A26,'indusa - High Cost'!$B:$B,$B$28)*10^12</f>
        <v>0</v>
      </c>
      <c r="Y26" s="16">
        <f>SUMIFS('indusa - High Cost'!AJ:AJ,'indusa - High Cost'!$A:$A,'BIFUfE-LPG-propane-or-butane'!$A26,'indusa - High Cost'!$B:$B,$B$28)*10^12</f>
        <v>0</v>
      </c>
      <c r="Z26" s="16">
        <f ca="1">SUMIFS('indusa - High Cost'!AK:AK,'indusa - High Cost'!$A:$A,'BIFUfE-LPG-propane-or-butane'!$A26,'indusa - High Cost'!$B:$B,$B$28)*10^12</f>
        <v>0</v>
      </c>
      <c r="AA26" s="16">
        <f ca="1">SUMIFS('indusa - High Cost'!AL:AL,'indusa - High Cost'!$A:$A,'BIFUfE-LPG-propane-or-butane'!$A26,'indusa - High Cost'!$B:$B,$B$28)*10^12</f>
        <v>0</v>
      </c>
      <c r="AB26" s="16">
        <f ca="1">SUMIFS('indusa - High Cost'!AM:AM,'indusa - High Cost'!$A:$A,'BIFUfE-LPG-propane-or-butane'!$A26,'indusa - High Cost'!$B:$B,$B$28)*10^12</f>
        <v>0</v>
      </c>
    </row>
    <row r="28" spans="1:29" x14ac:dyDescent="0.25">
      <c r="A28" t="s">
        <v>975</v>
      </c>
      <c r="B28" t="s">
        <v>2386</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2:AB26">
    <cfRule type="expression" dxfId="14" priority="1">
      <formula>ISNUMBER(SEARCH("AEO", _xlfn.FORMULATEXT(B2)))</formula>
    </cfRule>
  </conditionalFormatting>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D2ECB-DDED-47DB-95C0-1CC33623AF7E}">
  <sheetPr>
    <tabColor rgb="FFFFFF00"/>
  </sheetPr>
  <dimension ref="A1"/>
  <sheetViews>
    <sheetView workbookViewId="0"/>
  </sheetViews>
  <sheetFormatPr defaultRowHeight="15" x14ac:dyDescent="0.25"/>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5CA5A-CB74-49D0-BF8E-72B228ED0F61}">
  <sheetPr>
    <tabColor theme="3"/>
  </sheetPr>
  <dimension ref="A1:AE123"/>
  <sheetViews>
    <sheetView workbookViewId="0">
      <selection activeCell="B2" sqref="B2"/>
    </sheetView>
  </sheetViews>
  <sheetFormatPr defaultRowHeight="15" x14ac:dyDescent="0.25"/>
  <cols>
    <col min="1" max="1" width="39.85546875" customWidth="1"/>
    <col min="2" max="2" width="9.5703125" bestFit="1" customWidth="1"/>
    <col min="3" max="3" width="9.5703125" customWidth="1"/>
    <col min="4"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1"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1"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1"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1"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1"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1"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1"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1"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1"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1"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1" x14ac:dyDescent="0.25">
      <c r="A28" t="s">
        <v>975</v>
      </c>
      <c r="B28" t="s">
        <v>1990</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31" x14ac:dyDescent="0.25">
      <c r="A30" s="6"/>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row>
    <row r="31" spans="1:31" x14ac:dyDescent="0.25">
      <c r="A31" s="6"/>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row>
    <row r="32" spans="1:31" x14ac:dyDescent="0.25">
      <c r="A32" s="6"/>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row>
    <row r="33" spans="1:31" x14ac:dyDescent="0.2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row>
    <row r="34" spans="1:31" x14ac:dyDescent="0.25">
      <c r="A34" s="8"/>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row>
    <row r="35" spans="1:31" x14ac:dyDescent="0.25">
      <c r="A35" s="12"/>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6"/>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row>
    <row r="47" spans="1:31" x14ac:dyDescent="0.25">
      <c r="A47" s="6"/>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row>
    <row r="48" spans="1:31" x14ac:dyDescent="0.25">
      <c r="A48" s="8"/>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row>
    <row r="49" spans="1:31" x14ac:dyDescent="0.25">
      <c r="A49" s="12"/>
    </row>
    <row r="50" spans="1:31" x14ac:dyDescent="0.25">
      <c r="A50" s="12"/>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13"/>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row>
    <row r="63" spans="1:31" x14ac:dyDescent="0.25">
      <c r="A63" s="1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12"/>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6"/>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31" x14ac:dyDescent="0.25">
      <c r="A77" s="6"/>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31" x14ac:dyDescent="0.25">
      <c r="A78" s="6"/>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31" x14ac:dyDescent="0.25">
      <c r="A79" s="8"/>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row>
    <row r="80" spans="1:31" x14ac:dyDescent="0.25">
      <c r="A80" s="1"/>
    </row>
    <row r="81" spans="1:31" x14ac:dyDescent="0.25">
      <c r="A81" s="5"/>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row>
    <row r="82" spans="1:31" x14ac:dyDescent="0.25">
      <c r="A82" s="5"/>
      <c r="B82" s="20"/>
      <c r="C82" s="20"/>
      <c r="D82" s="20"/>
      <c r="E82" s="20"/>
      <c r="F82" s="20"/>
      <c r="G82" s="20"/>
      <c r="H82" s="20"/>
      <c r="I82" s="20"/>
      <c r="J82" s="20"/>
      <c r="K82" s="20"/>
      <c r="L82" s="20"/>
      <c r="M82" s="20"/>
      <c r="N82" s="20"/>
      <c r="O82" s="20"/>
      <c r="P82" s="20"/>
      <c r="Q82" s="20"/>
      <c r="R82" s="20"/>
      <c r="S82" s="20"/>
      <c r="T82" s="20"/>
      <c r="U82" s="20"/>
      <c r="V82" s="20"/>
    </row>
    <row r="83" spans="1:31" x14ac:dyDescent="0.25">
      <c r="A83" s="5"/>
      <c r="B83" s="21"/>
      <c r="C83" s="21"/>
      <c r="D83" s="21"/>
      <c r="E83" s="21"/>
      <c r="F83" s="21"/>
      <c r="G83" s="21"/>
      <c r="H83" s="21"/>
      <c r="I83" s="21"/>
      <c r="J83" s="21"/>
      <c r="K83" s="21"/>
      <c r="L83" s="21"/>
      <c r="M83" s="21"/>
      <c r="N83" s="21"/>
      <c r="O83" s="21"/>
      <c r="P83" s="21"/>
      <c r="Q83" s="21"/>
      <c r="R83" s="21"/>
      <c r="S83" s="21"/>
      <c r="T83" s="21"/>
      <c r="U83" s="21"/>
      <c r="V83" s="21"/>
    </row>
    <row r="84" spans="1:31" x14ac:dyDescent="0.25">
      <c r="A84" s="5"/>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row>
    <row r="85" spans="1:31" x14ac:dyDescent="0.25">
      <c r="A85" s="1"/>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6"/>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6"/>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6"/>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row>
    <row r="96" spans="1:31" x14ac:dyDescent="0.25">
      <c r="A96" s="8"/>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row>
    <row r="97" spans="1:31" x14ac:dyDescent="0.25">
      <c r="A97" s="1"/>
    </row>
    <row r="98" spans="1:31" x14ac:dyDescent="0.25">
      <c r="A98" s="17"/>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31" x14ac:dyDescent="0.25">
      <c r="A99" s="6"/>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row>
    <row r="100" spans="1:31" x14ac:dyDescent="0.25">
      <c r="A100" s="6"/>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row>
    <row r="101" spans="1:31" x14ac:dyDescent="0.25">
      <c r="A101" s="6"/>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row>
    <row r="102" spans="1:31" x14ac:dyDescent="0.25">
      <c r="A102" s="6"/>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row>
    <row r="103" spans="1:31" x14ac:dyDescent="0.25">
      <c r="A103" s="6"/>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6"/>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6"/>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6"/>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6"/>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6"/>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x14ac:dyDescent="0.25">
      <c r="A109" s="6"/>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0" spans="1:31" x14ac:dyDescent="0.25">
      <c r="A110" s="6"/>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row>
    <row r="111" spans="1:31" x14ac:dyDescent="0.25">
      <c r="A111" s="6"/>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12" spans="1:31" x14ac:dyDescent="0.25">
      <c r="A112" s="6"/>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row>
    <row r="113" spans="1:31" x14ac:dyDescent="0.25">
      <c r="A113" s="6"/>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row>
    <row r="114" spans="1:31" x14ac:dyDescent="0.25">
      <c r="A114" s="6"/>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row>
    <row r="115" spans="1:31" x14ac:dyDescent="0.25">
      <c r="A115" s="6"/>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row>
    <row r="116" spans="1:31" x14ac:dyDescent="0.25">
      <c r="A116" s="6"/>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row>
    <row r="117" spans="1:31" x14ac:dyDescent="0.25">
      <c r="A117" s="6"/>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row>
    <row r="118" spans="1:31" x14ac:dyDescent="0.25">
      <c r="A118" s="8"/>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row>
    <row r="119" spans="1:31" x14ac:dyDescent="0.25">
      <c r="A119" s="6"/>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row>
    <row r="120" spans="1:31" x14ac:dyDescent="0.25">
      <c r="A120" s="8"/>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row>
    <row r="122" spans="1:31" x14ac:dyDescent="0.25">
      <c r="B122" s="22"/>
      <c r="C122" s="22"/>
      <c r="D122" s="22"/>
      <c r="E122" s="22"/>
      <c r="F122" s="22"/>
      <c r="G122" s="22"/>
      <c r="H122" s="22"/>
    </row>
    <row r="123" spans="1:31" x14ac:dyDescent="0.25">
      <c r="B123" s="22"/>
      <c r="C123" s="22"/>
      <c r="D123" s="22"/>
      <c r="E123" s="22"/>
      <c r="F123" s="22"/>
      <c r="G123" s="22"/>
      <c r="H123" s="22"/>
    </row>
  </sheetData>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5C4D2-A1B7-4EBC-9DE6-09C627DD94BA}">
  <sheetPr>
    <tabColor theme="3"/>
  </sheetPr>
  <dimension ref="A1:AE148"/>
  <sheetViews>
    <sheetView workbookViewId="0">
      <selection activeCell="B15" sqref="B15"/>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93">
        <f>SUMIFS('indusa - High Cost'!J:J,'indusa - High Cost'!$A:$A,$A15,'indusa - High Cost'!$B:$B,$B$28)*10^12</f>
        <v>400954000000000</v>
      </c>
      <c r="C15" s="193">
        <f>SUMIFS('indusa - High Cost'!K:K,'indusa - High Cost'!$A:$A,$A15,'indusa - High Cost'!$B:$B,$B$28)*10^12</f>
        <v>411782000000000</v>
      </c>
      <c r="D15" s="193">
        <f>SUMIFS('indusa - High Cost'!L:L,'indusa - High Cost'!$A:$A,$A15,'indusa - High Cost'!$B:$B,$B$28)*10^12</f>
        <v>415440000000000</v>
      </c>
      <c r="E15" s="193">
        <f>SUMIFS('indusa - High Cost'!M:M,'indusa - High Cost'!$A:$A,$A15,'indusa - High Cost'!$B:$B,$B$28)*10^12</f>
        <v>405144000000000</v>
      </c>
      <c r="F15" s="193">
        <f>SUMIFS('indusa - High Cost'!N:N,'indusa - High Cost'!$A:$A,$A15,'indusa - High Cost'!$B:$B,$B$28)*10^12</f>
        <v>388958000000000</v>
      </c>
      <c r="G15" s="193">
        <f>SUMIFS('indusa - High Cost'!O:O,'indusa - High Cost'!$A:$A,$A15,'indusa - High Cost'!$B:$B,$B$28)*10^12</f>
        <v>375250000000000</v>
      </c>
      <c r="H15" s="193">
        <f>SUMIFS('indusa - High Cost'!P:P,'indusa - High Cost'!$A:$A,$A15,'indusa - High Cost'!$B:$B,$B$28)*10^12</f>
        <v>367515000000000</v>
      </c>
      <c r="I15" s="193">
        <f>SUMIFS('indusa - High Cost'!Q:Q,'indusa - High Cost'!$A:$A,$A15,'indusa - High Cost'!$B:$B,$B$28)*10^12</f>
        <v>361948000000000</v>
      </c>
      <c r="J15" s="193">
        <f>SUMIFS('indusa - High Cost'!R:R,'indusa - High Cost'!$A:$A,$A15,'indusa - High Cost'!$B:$B,$B$28)*10^12</f>
        <v>356609000000000</v>
      </c>
      <c r="K15" s="193">
        <f>SUMIFS('indusa - High Cost'!S:S,'indusa - High Cost'!$A:$A,$A15,'indusa - High Cost'!$B:$B,$B$28)*10^12</f>
        <v>345068000000000</v>
      </c>
      <c r="L15" s="193">
        <f>SUMIFS('indusa - High Cost'!T:T,'indusa - High Cost'!$A:$A,$A15,'indusa - High Cost'!$B:$B,$B$28)*10^12</f>
        <v>337702000000000</v>
      </c>
      <c r="M15" s="193">
        <f>SUMIFS('indusa - High Cost'!U:U,'indusa - High Cost'!$A:$A,$A15,'indusa - High Cost'!$B:$B,$B$28)*10^12</f>
        <v>329906000000000</v>
      </c>
      <c r="N15" s="193">
        <f>SUMIFS('indusa - High Cost'!V:V,'indusa - High Cost'!$A:$A,$A15,'indusa - High Cost'!$B:$B,$B$28)*10^12</f>
        <v>321813000000000</v>
      </c>
      <c r="O15" s="193">
        <f>SUMIFS('indusa - High Cost'!W:W,'indusa - High Cost'!$A:$A,$A15,'indusa - High Cost'!$B:$B,$B$28)*10^12</f>
        <v>317143000000000</v>
      </c>
      <c r="P15" s="193">
        <f>SUMIFS('indusa - High Cost'!X:X,'indusa - High Cost'!$A:$A,$A15,'indusa - High Cost'!$B:$B,$B$28)*10^12</f>
        <v>311056000000000</v>
      </c>
      <c r="Q15" s="193">
        <f>SUMIFS('indusa - High Cost'!Y:Y,'indusa - High Cost'!$A:$A,$A15,'indusa - High Cost'!$B:$B,$B$28)*10^12</f>
        <v>304627000000000</v>
      </c>
      <c r="R15" s="193">
        <f>SUMIFS('indusa - High Cost'!Z:Z,'indusa - High Cost'!$A:$A,$A15,'indusa - High Cost'!$B:$B,$B$28)*10^12</f>
        <v>300779000000000</v>
      </c>
      <c r="S15" s="193">
        <f>SUMIFS('indusa - High Cost'!AA:AA,'indusa - High Cost'!$A:$A,$A15,'indusa - High Cost'!$B:$B,$B$28)*10^12</f>
        <v>294967000000000</v>
      </c>
      <c r="T15" s="193">
        <f>SUMIFS('indusa - High Cost'!AB:AB,'indusa - High Cost'!$A:$A,$A15,'indusa - High Cost'!$B:$B,$B$28)*10^12</f>
        <v>288260000000000</v>
      </c>
      <c r="U15" s="193">
        <f>SUMIFS('indusa - High Cost'!AC:AC,'indusa - High Cost'!$A:$A,$A15,'indusa - High Cost'!$B:$B,$B$28)*10^12</f>
        <v>283515000000000</v>
      </c>
      <c r="V15" s="193">
        <f>SUMIFS('indusa - High Cost'!AD:AD,'indusa - High Cost'!$A:$A,$A15,'indusa - High Cost'!$B:$B,$B$28)*10^12</f>
        <v>277743000000000.06</v>
      </c>
      <c r="W15" s="193">
        <f>SUMIFS('indusa - High Cost'!AE:AE,'indusa - High Cost'!$A:$A,$A15,'indusa - High Cost'!$B:$B,$B$28)*10^12</f>
        <v>270857000000000.03</v>
      </c>
      <c r="X15" s="193">
        <f>SUMIFS('indusa - High Cost'!AF:AF,'indusa - High Cost'!$A:$A,$A15,'indusa - High Cost'!$B:$B,$B$28)*10^12</f>
        <v>263414000000000</v>
      </c>
      <c r="Y15" s="193">
        <f>SUMIFS('indusa - High Cost'!AG:AG,'indusa - High Cost'!$A:$A,$A15,'indusa - High Cost'!$B:$B,$B$28)*10^12</f>
        <v>257476000000000</v>
      </c>
      <c r="Z15" s="193">
        <f>SUMIFS('indusa - High Cost'!AH:AH,'indusa - High Cost'!$A:$A,$A15,'indusa - High Cost'!$B:$B,$B$28)*10^12</f>
        <v>250326000000000</v>
      </c>
      <c r="AA15" s="193">
        <f>SUMIFS('indusa - High Cost'!AI:AI,'indusa - High Cost'!$A:$A,$A15,'indusa - High Cost'!$B:$B,$B$28)*10^12</f>
        <v>242744999999999.97</v>
      </c>
      <c r="AB15" s="193">
        <f>SUMIFS('indusa - High Cost'!AJ:AJ,'indusa - High Cost'!$A:$A,$A15,'indusa - High Cost'!$B:$B,$B$28)*10^12</f>
        <v>235302000000000.03</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1"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1"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1"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1"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1"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1"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1"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1"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1"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1"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1" x14ac:dyDescent="0.25">
      <c r="A28" t="s">
        <v>975</v>
      </c>
      <c r="B28" t="s">
        <v>1991</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29" spans="1:31" x14ac:dyDescent="0.25">
      <c r="B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row>
    <row r="30" spans="1:31" x14ac:dyDescent="0.25">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31" x14ac:dyDescent="0.25">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row>
    <row r="32" spans="1:31" x14ac:dyDescent="0.25">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row>
    <row r="33" spans="2:31" x14ac:dyDescent="0.25">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row>
    <row r="34" spans="2:31" x14ac:dyDescent="0.25">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2:31" x14ac:dyDescent="0.25">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2:31" x14ac:dyDescent="0.25">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2:31" x14ac:dyDescent="0.25">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2:31" x14ac:dyDescent="0.25">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2:31" x14ac:dyDescent="0.25">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2:31" x14ac:dyDescent="0.25">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2:31" x14ac:dyDescent="0.25">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2:31" x14ac:dyDescent="0.25">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2:31" x14ac:dyDescent="0.25">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row>
    <row r="44" spans="2:31" x14ac:dyDescent="0.25">
      <c r="B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row>
    <row r="45" spans="2:31" x14ac:dyDescent="0.25">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2:31" x14ac:dyDescent="0.25">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row>
    <row r="47" spans="2:31" x14ac:dyDescent="0.25">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row>
    <row r="48" spans="2:31" x14ac:dyDescent="0.25">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8"/>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row>
    <row r="60" spans="1:31" x14ac:dyDescent="0.25">
      <c r="A60" s="12"/>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row>
    <row r="63" spans="1:31" x14ac:dyDescent="0.25">
      <c r="A63" s="6"/>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8"/>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row>
    <row r="74" spans="1:31" x14ac:dyDescent="0.25">
      <c r="A74" s="12"/>
    </row>
    <row r="75" spans="1:31" x14ac:dyDescent="0.25">
      <c r="A75" s="12"/>
    </row>
    <row r="76" spans="1:31" x14ac:dyDescent="0.25">
      <c r="A76" s="6"/>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31" x14ac:dyDescent="0.25">
      <c r="A77" s="6"/>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31" x14ac:dyDescent="0.25">
      <c r="A78" s="6"/>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13"/>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1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6"/>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6"/>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12"/>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6"/>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8"/>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row>
    <row r="105" spans="1:31" x14ac:dyDescent="0.25">
      <c r="A105" s="1"/>
    </row>
    <row r="106" spans="1:31" x14ac:dyDescent="0.25">
      <c r="A106" s="5"/>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row>
    <row r="107" spans="1:31" x14ac:dyDescent="0.25">
      <c r="A107" s="5"/>
      <c r="B107" s="20"/>
      <c r="C107" s="20"/>
      <c r="D107" s="20"/>
      <c r="E107" s="20"/>
      <c r="F107" s="20"/>
      <c r="G107" s="20"/>
      <c r="H107" s="20"/>
      <c r="I107" s="20"/>
      <c r="J107" s="20"/>
      <c r="K107" s="20"/>
      <c r="L107" s="20"/>
      <c r="M107" s="20"/>
      <c r="N107" s="20"/>
      <c r="O107" s="20"/>
      <c r="P107" s="20"/>
      <c r="Q107" s="20"/>
      <c r="R107" s="20"/>
      <c r="S107" s="20"/>
      <c r="T107" s="20"/>
      <c r="U107" s="20"/>
      <c r="V107" s="20"/>
    </row>
    <row r="108" spans="1:31" x14ac:dyDescent="0.25">
      <c r="A108" s="5"/>
      <c r="B108" s="21"/>
      <c r="C108" s="21"/>
      <c r="D108" s="21"/>
      <c r="E108" s="21"/>
      <c r="F108" s="21"/>
      <c r="G108" s="21"/>
      <c r="H108" s="21"/>
      <c r="I108" s="21"/>
      <c r="J108" s="21"/>
      <c r="K108" s="21"/>
      <c r="L108" s="21"/>
      <c r="M108" s="21"/>
      <c r="N108" s="21"/>
      <c r="O108" s="21"/>
      <c r="P108" s="21"/>
      <c r="Q108" s="21"/>
      <c r="R108" s="21"/>
      <c r="S108" s="21"/>
      <c r="T108" s="21"/>
      <c r="U108" s="21"/>
      <c r="V108" s="21"/>
    </row>
    <row r="109" spans="1:31" x14ac:dyDescent="0.25">
      <c r="A109" s="5"/>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row>
    <row r="110" spans="1:31" x14ac:dyDescent="0.25">
      <c r="A110" s="1"/>
    </row>
    <row r="111" spans="1:31" x14ac:dyDescent="0.25">
      <c r="A111" s="6"/>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row>
    <row r="112" spans="1:31" x14ac:dyDescent="0.25">
      <c r="A112" s="6"/>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row>
    <row r="113" spans="1:31" x14ac:dyDescent="0.25">
      <c r="A113" s="6"/>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8"/>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row>
    <row r="122" spans="1:31" x14ac:dyDescent="0.25">
      <c r="A122" s="1"/>
    </row>
    <row r="123" spans="1:31" x14ac:dyDescent="0.25">
      <c r="A123" s="17"/>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row>
    <row r="124" spans="1:31" x14ac:dyDescent="0.25">
      <c r="A124" s="6"/>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row>
    <row r="125" spans="1:31" x14ac:dyDescent="0.25">
      <c r="A125" s="6"/>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row>
    <row r="126" spans="1:31" x14ac:dyDescent="0.25">
      <c r="A126" s="6"/>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8"/>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8"/>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row>
    <row r="147" spans="1:31" x14ac:dyDescent="0.25">
      <c r="B147" s="22"/>
      <c r="C147" s="22"/>
      <c r="D147" s="22"/>
      <c r="E147" s="22"/>
      <c r="F147" s="22"/>
      <c r="G147" s="22"/>
      <c r="H147" s="22"/>
    </row>
    <row r="148" spans="1:31" x14ac:dyDescent="0.25">
      <c r="B148" s="22"/>
      <c r="C148" s="22"/>
      <c r="D148" s="22"/>
      <c r="E148" s="22"/>
      <c r="F148" s="22"/>
      <c r="G148" s="22"/>
      <c r="H148" s="22"/>
    </row>
  </sheetData>
  <conditionalFormatting sqref="B15:AB15">
    <cfRule type="expression" dxfId="13" priority="1">
      <formula>ISNUMBER(SEARCH("AEO", _xlfn.FORMULATEXT(A14)))</formula>
    </cfRule>
  </conditionalFormatting>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B3100-0635-475C-B95A-148685AE1281}">
  <sheetPr>
    <tabColor theme="3"/>
  </sheetPr>
  <dimension ref="A1:AE126"/>
  <sheetViews>
    <sheetView workbookViewId="0">
      <selection activeCell="B15" sqref="B15"/>
    </sheetView>
  </sheetViews>
  <sheetFormatPr defaultRowHeight="15" x14ac:dyDescent="0.25"/>
  <cols>
    <col min="1" max="1" width="39.85546875" customWidth="1"/>
    <col min="2" max="8" width="9.5703125" bestFit="1" customWidth="1"/>
    <col min="9" max="9" width="9.5703125" customWidth="1"/>
    <col min="10"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93">
        <f>SUMIFS('indusa - High Cost'!J:J,'indusa - High Cost'!$A:$A,$A11,'indusa - High Cost'!$B:$B,$B$28)*10^12</f>
        <v>266300000000000</v>
      </c>
      <c r="C11" s="193">
        <f>SUMIFS('indusa - High Cost'!K:K,'indusa - High Cost'!$A:$A,$A11,'indusa - High Cost'!$B:$B,$B$28)*10^12</f>
        <v>302000000000000</v>
      </c>
      <c r="D11" s="193">
        <f>SUMIFS('indusa - High Cost'!L:L,'indusa - High Cost'!$A:$A,$A11,'indusa - High Cost'!$B:$B,$B$28)*10^12</f>
        <v>282443000000000</v>
      </c>
      <c r="E11" s="193">
        <f>SUMIFS('indusa - High Cost'!M:M,'indusa - High Cost'!$A:$A,$A11,'indusa - High Cost'!$B:$B,$B$28)*10^12</f>
        <v>274512999999999.97</v>
      </c>
      <c r="F11" s="193">
        <f>SUMIFS('indusa - High Cost'!N:N,'indusa - High Cost'!$A:$A,$A11,'indusa - High Cost'!$B:$B,$B$28)*10^12</f>
        <v>266967000000000</v>
      </c>
      <c r="G11" s="193">
        <f>SUMIFS('indusa - High Cost'!O:O,'indusa - High Cost'!$A:$A,$A11,'indusa - High Cost'!$B:$B,$B$28)*10^12</f>
        <v>264995000000000</v>
      </c>
      <c r="H11" s="193">
        <f>SUMIFS('indusa - High Cost'!P:P,'indusa - High Cost'!$A:$A,$A11,'indusa - High Cost'!$B:$B,$B$28)*10^12</f>
        <v>262831000000000.03</v>
      </c>
      <c r="I11" s="193">
        <f>SUMIFS('indusa - High Cost'!Q:Q,'indusa - High Cost'!$A:$A,$A11,'indusa - High Cost'!$B:$B,$B$28)*10^12</f>
        <v>267202000000000</v>
      </c>
      <c r="J11" s="193">
        <f>SUMIFS('indusa - High Cost'!R:R,'indusa - High Cost'!$A:$A,$A11,'indusa - High Cost'!$B:$B,$B$28)*10^12</f>
        <v>289189000000000</v>
      </c>
      <c r="K11" s="193">
        <f>SUMIFS('indusa - High Cost'!S:S,'indusa - High Cost'!$A:$A,$A11,'indusa - High Cost'!$B:$B,$B$28)*10^12</f>
        <v>287614000000000</v>
      </c>
      <c r="L11" s="193">
        <f>SUMIFS('indusa - High Cost'!T:T,'indusa - High Cost'!$A:$A,$A11,'indusa - High Cost'!$B:$B,$B$28)*10^12</f>
        <v>291990000000000</v>
      </c>
      <c r="M11" s="193">
        <f>SUMIFS('indusa - High Cost'!U:U,'indusa - High Cost'!$A:$A,$A11,'indusa - High Cost'!$B:$B,$B$28)*10^12</f>
        <v>297377000000000</v>
      </c>
      <c r="N11" s="193">
        <f>SUMIFS('indusa - High Cost'!V:V,'indusa - High Cost'!$A:$A,$A11,'indusa - High Cost'!$B:$B,$B$28)*10^12</f>
        <v>301545000000000</v>
      </c>
      <c r="O11" s="193">
        <f>SUMIFS('indusa - High Cost'!W:W,'indusa - High Cost'!$A:$A,$A11,'indusa - High Cost'!$B:$B,$B$28)*10^12</f>
        <v>312130000000000</v>
      </c>
      <c r="P11" s="193">
        <f>SUMIFS('indusa - High Cost'!X:X,'indusa - High Cost'!$A:$A,$A11,'indusa - High Cost'!$B:$B,$B$28)*10^12</f>
        <v>323549000000000</v>
      </c>
      <c r="Q11" s="193">
        <f>SUMIFS('indusa - High Cost'!Y:Y,'indusa - High Cost'!$A:$A,$A11,'indusa - High Cost'!$B:$B,$B$28)*10^12</f>
        <v>334959000000000</v>
      </c>
      <c r="R11" s="193">
        <f>SUMIFS('indusa - High Cost'!Z:Z,'indusa - High Cost'!$A:$A,$A11,'indusa - High Cost'!$B:$B,$B$28)*10^12</f>
        <v>345010000000000</v>
      </c>
      <c r="S11" s="193">
        <f>SUMIFS('indusa - High Cost'!AA:AA,'indusa - High Cost'!$A:$A,$A11,'indusa - High Cost'!$B:$B,$B$28)*10^12</f>
        <v>350901000000000</v>
      </c>
      <c r="T11" s="193">
        <f>SUMIFS('indusa - High Cost'!AB:AB,'indusa - High Cost'!$A:$A,$A11,'indusa - High Cost'!$B:$B,$B$28)*10^12</f>
        <v>356068000000000</v>
      </c>
      <c r="U11" s="193">
        <f>SUMIFS('indusa - High Cost'!AC:AC,'indusa - High Cost'!$A:$A,$A11,'indusa - High Cost'!$B:$B,$B$28)*10^12</f>
        <v>361999000000000</v>
      </c>
      <c r="V11" s="193">
        <f>SUMIFS('indusa - High Cost'!AD:AD,'indusa - High Cost'!$A:$A,$A11,'indusa - High Cost'!$B:$B,$B$28)*10^12</f>
        <v>368496000000000</v>
      </c>
      <c r="W11" s="193">
        <f>SUMIFS('indusa - High Cost'!AE:AE,'indusa - High Cost'!$A:$A,$A11,'indusa - High Cost'!$B:$B,$B$28)*10^12</f>
        <v>374646000000000</v>
      </c>
      <c r="X11" s="193">
        <f>SUMIFS('indusa - High Cost'!AF:AF,'indusa - High Cost'!$A:$A,$A11,'indusa - High Cost'!$B:$B,$B$28)*10^12</f>
        <v>378679000000000</v>
      </c>
      <c r="Y11" s="193">
        <f>SUMIFS('indusa - High Cost'!AG:AG,'indusa - High Cost'!$A:$A,$A11,'indusa - High Cost'!$B:$B,$B$28)*10^12</f>
        <v>384896000000000</v>
      </c>
      <c r="Z11" s="193">
        <f>SUMIFS('indusa - High Cost'!AH:AH,'indusa - High Cost'!$A:$A,$A11,'indusa - High Cost'!$B:$B,$B$28)*10^12</f>
        <v>389878000000000</v>
      </c>
      <c r="AA11" s="193">
        <f>SUMIFS('indusa - High Cost'!AI:AI,'indusa - High Cost'!$A:$A,$A11,'indusa - High Cost'!$B:$B,$B$28)*10^12</f>
        <v>392776000000000</v>
      </c>
      <c r="AB11" s="193">
        <f>SUMIFS('indusa - High Cost'!AJ:AJ,'indusa - High Cost'!$A:$A,$A11,'indusa - High Cost'!$B:$B,$B$28)*10^12</f>
        <v>397160000000000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93">
        <f>'Energy vs Feedstock Calcs'!F40</f>
        <v>41136656357523.047</v>
      </c>
      <c r="C15" s="193">
        <f>'Energy vs Feedstock Calcs'!G40</f>
        <v>42031156837423.539</v>
      </c>
      <c r="D15" s="193">
        <f>'Energy vs Feedstock Calcs'!H40</f>
        <v>42943340012564.047</v>
      </c>
      <c r="E15" s="193">
        <f>'Energy vs Feedstock Calcs'!I40</f>
        <v>43871986386721.125</v>
      </c>
      <c r="F15" s="193">
        <f>'Energy vs Feedstock Calcs'!J40</f>
        <v>44812827723112.711</v>
      </c>
      <c r="G15" s="193">
        <f>'Energy vs Feedstock Calcs'!K40</f>
        <v>45763425029291.891</v>
      </c>
      <c r="H15" s="193">
        <f>'Energy vs Feedstock Calcs'!L40</f>
        <v>46720729564700.047</v>
      </c>
      <c r="I15" s="193">
        <f>'Energy vs Feedstock Calcs'!M40</f>
        <v>47679863344443.375</v>
      </c>
      <c r="J15" s="193">
        <f>'Energy vs Feedstock Calcs'!N40</f>
        <v>48634119139292.906</v>
      </c>
      <c r="K15" s="193">
        <f>'Energy vs Feedstock Calcs'!O40</f>
        <v>49586545689807.258</v>
      </c>
      <c r="L15" s="193">
        <f>'Energy vs Feedstock Calcs'!P40</f>
        <v>50532874759204.367</v>
      </c>
      <c r="M15" s="193">
        <f>'Energy vs Feedstock Calcs'!Q40</f>
        <v>51467008866366.977</v>
      </c>
      <c r="N15" s="193">
        <f>'Energy vs Feedstock Calcs'!R40</f>
        <v>52387728515071.641</v>
      </c>
      <c r="O15" s="193">
        <f>'Energy vs Feedstock Calcs'!S40</f>
        <v>53311496904334.93</v>
      </c>
      <c r="P15" s="193">
        <f>'Energy vs Feedstock Calcs'!T40</f>
        <v>54262703958625.836</v>
      </c>
      <c r="Q15" s="193">
        <f>'Energy vs Feedstock Calcs'!U40</f>
        <v>55239520433609.188</v>
      </c>
      <c r="R15" s="193">
        <f>'Energy vs Feedstock Calcs'!V40</f>
        <v>56238897588726.367</v>
      </c>
      <c r="S15" s="193">
        <f>'Energy vs Feedstock Calcs'!W40</f>
        <v>57255347690971.844</v>
      </c>
      <c r="T15" s="193">
        <f>'Energy vs Feedstock Calcs'!X40</f>
        <v>58294968221462.859</v>
      </c>
      <c r="U15" s="193">
        <f>'Energy vs Feedstock Calcs'!Y40</f>
        <v>59356539683975.984</v>
      </c>
      <c r="V15" s="193">
        <f>'Energy vs Feedstock Calcs'!Z40</f>
        <v>60438232834176.031</v>
      </c>
      <c r="W15" s="193">
        <f>'Energy vs Feedstock Calcs'!AA40</f>
        <v>61542486664509.891</v>
      </c>
      <c r="X15" s="193">
        <f>'Energy vs Feedstock Calcs'!AB40</f>
        <v>62666252434418.961</v>
      </c>
      <c r="Y15" s="193">
        <f>'Energy vs Feedstock Calcs'!AC40</f>
        <v>63810749640126.664</v>
      </c>
      <c r="Z15" s="193">
        <f>'Energy vs Feedstock Calcs'!AD40</f>
        <v>64968051556180.602</v>
      </c>
      <c r="AA15" s="193">
        <f>'Energy vs Feedstock Calcs'!AE40</f>
        <v>66144865411809.727</v>
      </c>
      <c r="AB15" s="193">
        <f>'Energy vs Feedstock Calcs'!AF40</f>
        <v>67343020451349.242</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1"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1"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1"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1"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1"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1"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1"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1"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1"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1"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1" x14ac:dyDescent="0.25">
      <c r="A28" t="s">
        <v>975</v>
      </c>
      <c r="B28" t="s">
        <v>1992</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31" x14ac:dyDescent="0.25">
      <c r="A30" s="6"/>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row>
    <row r="31" spans="1:31" x14ac:dyDescent="0.25">
      <c r="A31" s="6"/>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row>
    <row r="32" spans="1:31" x14ac:dyDescent="0.25">
      <c r="A32" s="6"/>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row>
    <row r="33" spans="1:31" x14ac:dyDescent="0.2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8"/>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row>
    <row r="38" spans="1:31" x14ac:dyDescent="0.25">
      <c r="A38" s="12"/>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6"/>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row>
    <row r="47" spans="1:31" x14ac:dyDescent="0.25">
      <c r="A47" s="6"/>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6"/>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8"/>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row>
    <row r="52" spans="1:31" x14ac:dyDescent="0.25">
      <c r="A52" s="12"/>
    </row>
    <row r="53" spans="1:31" x14ac:dyDescent="0.25">
      <c r="A53" s="12"/>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row>
    <row r="63" spans="1:31" x14ac:dyDescent="0.25">
      <c r="A63" s="6"/>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13"/>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1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12"/>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6"/>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31" x14ac:dyDescent="0.25">
      <c r="A77" s="6"/>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31" x14ac:dyDescent="0.25">
      <c r="A78" s="6"/>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8"/>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row>
    <row r="83" spans="1:31" x14ac:dyDescent="0.25">
      <c r="A83" s="1"/>
    </row>
    <row r="84" spans="1:31" x14ac:dyDescent="0.25">
      <c r="A84" s="5"/>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row>
    <row r="85" spans="1:31" x14ac:dyDescent="0.25">
      <c r="A85" s="5"/>
      <c r="B85" s="20"/>
      <c r="C85" s="20"/>
      <c r="D85" s="20"/>
      <c r="E85" s="20"/>
      <c r="F85" s="20"/>
      <c r="G85" s="20"/>
      <c r="H85" s="20"/>
      <c r="I85" s="20"/>
      <c r="J85" s="20"/>
      <c r="K85" s="20"/>
      <c r="L85" s="20"/>
      <c r="M85" s="20"/>
      <c r="N85" s="20"/>
      <c r="O85" s="20"/>
      <c r="P85" s="20"/>
      <c r="Q85" s="20"/>
      <c r="R85" s="20"/>
      <c r="S85" s="20"/>
      <c r="T85" s="20"/>
      <c r="U85" s="20"/>
      <c r="V85" s="20"/>
    </row>
    <row r="86" spans="1:31" x14ac:dyDescent="0.25">
      <c r="A86" s="5"/>
      <c r="B86" s="21"/>
      <c r="C86" s="21"/>
      <c r="D86" s="21"/>
      <c r="E86" s="21"/>
      <c r="F86" s="21"/>
      <c r="G86" s="21"/>
      <c r="H86" s="21"/>
      <c r="I86" s="21"/>
      <c r="J86" s="21"/>
      <c r="K86" s="21"/>
      <c r="L86" s="21"/>
      <c r="M86" s="21"/>
      <c r="N86" s="21"/>
      <c r="O86" s="21"/>
      <c r="P86" s="21"/>
      <c r="Q86" s="21"/>
      <c r="R86" s="21"/>
      <c r="S86" s="21"/>
      <c r="T86" s="21"/>
      <c r="U86" s="21"/>
      <c r="V86" s="21"/>
    </row>
    <row r="87" spans="1:31" x14ac:dyDescent="0.25">
      <c r="A87" s="5"/>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row>
    <row r="88" spans="1:31" x14ac:dyDescent="0.25">
      <c r="A88" s="1"/>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6"/>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6"/>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6"/>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8"/>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row>
    <row r="100" spans="1:31" x14ac:dyDescent="0.25">
      <c r="A100" s="1"/>
    </row>
    <row r="101" spans="1:31" x14ac:dyDescent="0.25">
      <c r="A101" s="17"/>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row>
    <row r="102" spans="1:31" x14ac:dyDescent="0.25">
      <c r="A102" s="6"/>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row>
    <row r="103" spans="1:31" x14ac:dyDescent="0.25">
      <c r="A103" s="6"/>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6"/>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6"/>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6"/>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6"/>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6"/>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x14ac:dyDescent="0.25">
      <c r="A109" s="6"/>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0" spans="1:31" x14ac:dyDescent="0.25">
      <c r="A110" s="6"/>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row>
    <row r="111" spans="1:31" x14ac:dyDescent="0.25">
      <c r="A111" s="6"/>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12" spans="1:31" x14ac:dyDescent="0.25">
      <c r="A112" s="6"/>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row>
    <row r="113" spans="1:31" x14ac:dyDescent="0.25">
      <c r="A113" s="6"/>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row>
    <row r="114" spans="1:31" x14ac:dyDescent="0.25">
      <c r="A114" s="6"/>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row>
    <row r="115" spans="1:31" x14ac:dyDescent="0.25">
      <c r="A115" s="6"/>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row>
    <row r="116" spans="1:31" x14ac:dyDescent="0.25">
      <c r="A116" s="6"/>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row>
    <row r="117" spans="1:31" x14ac:dyDescent="0.25">
      <c r="A117" s="6"/>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row>
    <row r="118" spans="1:31" x14ac:dyDescent="0.25">
      <c r="A118" s="6"/>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row>
    <row r="119" spans="1:31" x14ac:dyDescent="0.25">
      <c r="A119" s="6"/>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row>
    <row r="120" spans="1:31" x14ac:dyDescent="0.25">
      <c r="A120" s="6"/>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1" spans="1:31" x14ac:dyDescent="0.25">
      <c r="A121" s="8"/>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row>
    <row r="122" spans="1:31" x14ac:dyDescent="0.25">
      <c r="A122" s="6"/>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3" spans="1:31" x14ac:dyDescent="0.25">
      <c r="A123" s="8"/>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row>
    <row r="125" spans="1:31" x14ac:dyDescent="0.25">
      <c r="B125" s="22"/>
      <c r="C125" s="22"/>
      <c r="D125" s="22"/>
      <c r="E125" s="22"/>
      <c r="F125" s="22"/>
      <c r="G125" s="22"/>
      <c r="H125" s="22"/>
    </row>
    <row r="126" spans="1:31" x14ac:dyDescent="0.25">
      <c r="B126" s="22"/>
      <c r="C126" s="22"/>
      <c r="D126" s="22"/>
      <c r="E126" s="22"/>
      <c r="F126" s="22"/>
      <c r="G126" s="22"/>
      <c r="H126" s="22"/>
    </row>
  </sheetData>
  <conditionalFormatting sqref="B11:AB11">
    <cfRule type="expression" dxfId="12" priority="2">
      <formula>ISNUMBER(SEARCH("AEO", _xlfn.FORMULATEXT(A10)))</formula>
    </cfRule>
  </conditionalFormatting>
  <conditionalFormatting sqref="B15:AB15">
    <cfRule type="expression" dxfId="11" priority="1">
      <formula>ISNUMBER(SEARCH("AEO", _xlfn.FORMULATEXT(A14)))</formula>
    </cfRule>
  </conditionalFormatting>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B48DF-EA87-428E-BF77-4E8621096FF5}">
  <sheetPr>
    <tabColor theme="3"/>
  </sheetPr>
  <dimension ref="A1:AE151"/>
  <sheetViews>
    <sheetView workbookViewId="0">
      <selection activeCell="G36" sqref="G3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1993</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4426-C4F7-487E-8483-8427A4A86F0B}">
  <sheetPr>
    <tabColor theme="3"/>
  </sheetPr>
  <dimension ref="A1:AE151"/>
  <sheetViews>
    <sheetView workbookViewId="0">
      <selection activeCell="B26" sqref="B2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s="194" t="s">
        <v>115</v>
      </c>
      <c r="B26" s="193">
        <f>SUMIFS('indusa - High Cost'!J:J,'indusa - High Cost'!$A:$A,$A26,'indusa - High Cost'!$B:$B,$B$28)*10^12</f>
        <v>120141000000000</v>
      </c>
      <c r="C26" s="193">
        <f>SUMIFS('indusa - High Cost'!K:K,'indusa - High Cost'!$A:$A,$A26,'indusa - High Cost'!$B:$B,$B$28)*10^12</f>
        <v>119941000000000</v>
      </c>
      <c r="D26" s="193">
        <f>SUMIFS('indusa - High Cost'!L:L,'indusa - High Cost'!$A:$A,$A26,'indusa - High Cost'!$B:$B,$B$28)*10^12</f>
        <v>121337000000000</v>
      </c>
      <c r="E26" s="193">
        <f>SUMIFS('indusa - High Cost'!M:M,'indusa - High Cost'!$A:$A,$A26,'indusa - High Cost'!$B:$B,$B$28)*10^12</f>
        <v>125068000000000</v>
      </c>
      <c r="F26" s="193">
        <f>SUMIFS('indusa - High Cost'!N:N,'indusa - High Cost'!$A:$A,$A26,'indusa - High Cost'!$B:$B,$B$28)*10^12</f>
        <v>127805000000000</v>
      </c>
      <c r="G26" s="193">
        <f>SUMIFS('indusa - High Cost'!O:O,'indusa - High Cost'!$A:$A,$A26,'indusa - High Cost'!$B:$B,$B$28)*10^12</f>
        <v>131691000000000</v>
      </c>
      <c r="H26" s="193">
        <f>SUMIFS('indusa - High Cost'!P:P,'indusa - High Cost'!$A:$A,$A26,'indusa - High Cost'!$B:$B,$B$28)*10^12</f>
        <v>134460000000000.02</v>
      </c>
      <c r="I26" s="193">
        <f>SUMIFS('indusa - High Cost'!Q:Q,'indusa - High Cost'!$A:$A,$A26,'indusa - High Cost'!$B:$B,$B$28)*10^12</f>
        <v>137056000000000.02</v>
      </c>
      <c r="J26" s="193">
        <f>SUMIFS('indusa - High Cost'!R:R,'indusa - High Cost'!$A:$A,$A26,'indusa - High Cost'!$B:$B,$B$28)*10^12</f>
        <v>137715000000000</v>
      </c>
      <c r="K26" s="193">
        <f>SUMIFS('indusa - High Cost'!S:S,'indusa - High Cost'!$A:$A,$A26,'indusa - High Cost'!$B:$B,$B$28)*10^12</f>
        <v>138745000000000</v>
      </c>
      <c r="L26" s="193">
        <f>SUMIFS('indusa - High Cost'!T:T,'indusa - High Cost'!$A:$A,$A26,'indusa - High Cost'!$B:$B,$B$28)*10^12</f>
        <v>138940000000000</v>
      </c>
      <c r="M26" s="193">
        <f>SUMIFS('indusa - High Cost'!U:U,'indusa - High Cost'!$A:$A,$A26,'indusa - High Cost'!$B:$B,$B$28)*10^12</f>
        <v>140680000000000</v>
      </c>
      <c r="N26" s="193">
        <f>SUMIFS('indusa - High Cost'!V:V,'indusa - High Cost'!$A:$A,$A26,'indusa - High Cost'!$B:$B,$B$28)*10^12</f>
        <v>142686000000000</v>
      </c>
      <c r="O26" s="193">
        <f>SUMIFS('indusa - High Cost'!W:W,'indusa - High Cost'!$A:$A,$A26,'indusa - High Cost'!$B:$B,$B$28)*10^12</f>
        <v>143573000000000</v>
      </c>
      <c r="P26" s="193">
        <f>SUMIFS('indusa - High Cost'!X:X,'indusa - High Cost'!$A:$A,$A26,'indusa - High Cost'!$B:$B,$B$28)*10^12</f>
        <v>144876000000000</v>
      </c>
      <c r="Q26" s="193">
        <f>SUMIFS('indusa - High Cost'!Y:Y,'indusa - High Cost'!$A:$A,$A26,'indusa - High Cost'!$B:$B,$B$28)*10^12</f>
        <v>146030000000000</v>
      </c>
      <c r="R26" s="193">
        <f>SUMIFS('indusa - High Cost'!Z:Z,'indusa - High Cost'!$A:$A,$A26,'indusa - High Cost'!$B:$B,$B$28)*10^12</f>
        <v>146644000000000</v>
      </c>
      <c r="S26" s="193">
        <f>SUMIFS('indusa - High Cost'!AA:AA,'indusa - High Cost'!$A:$A,$A26,'indusa - High Cost'!$B:$B,$B$28)*10^12</f>
        <v>146989000000000</v>
      </c>
      <c r="T26" s="193">
        <f>SUMIFS('indusa - High Cost'!AB:AB,'indusa - High Cost'!$A:$A,$A26,'indusa - High Cost'!$B:$B,$B$28)*10^12</f>
        <v>147557000000000</v>
      </c>
      <c r="U26" s="193">
        <f>SUMIFS('indusa - High Cost'!AC:AC,'indusa - High Cost'!$A:$A,$A26,'indusa - High Cost'!$B:$B,$B$28)*10^12</f>
        <v>148136000000000</v>
      </c>
      <c r="V26" s="193">
        <f>SUMIFS('indusa - High Cost'!AD:AD,'indusa - High Cost'!$A:$A,$A26,'indusa - High Cost'!$B:$B,$B$28)*10^12</f>
        <v>148371000000000</v>
      </c>
      <c r="W26" s="193">
        <f>SUMIFS('indusa - High Cost'!AE:AE,'indusa - High Cost'!$A:$A,$A26,'indusa - High Cost'!$B:$B,$B$28)*10^12</f>
        <v>149743000000000</v>
      </c>
      <c r="X26" s="193">
        <f>SUMIFS('indusa - High Cost'!AF:AF,'indusa - High Cost'!$A:$A,$A26,'indusa - High Cost'!$B:$B,$B$28)*10^12</f>
        <v>151302000000000</v>
      </c>
      <c r="Y26" s="193">
        <f>SUMIFS('indusa - High Cost'!AG:AG,'indusa - High Cost'!$A:$A,$A26,'indusa - High Cost'!$B:$B,$B$28)*10^12</f>
        <v>152408000000000</v>
      </c>
      <c r="Z26" s="193">
        <f>SUMIFS('indusa - High Cost'!AH:AH,'indusa - High Cost'!$A:$A,$A26,'indusa - High Cost'!$B:$B,$B$28)*10^12</f>
        <v>153911000000000</v>
      </c>
      <c r="AA26" s="193">
        <f>SUMIFS('indusa - High Cost'!AI:AI,'indusa - High Cost'!$A:$A,$A26,'indusa - High Cost'!$B:$B,$B$28)*10^12</f>
        <v>155021000000000</v>
      </c>
      <c r="AB26" s="193">
        <f>SUMIFS('indusa - High Cost'!AJ:AJ,'indusa - High Cost'!$A:$A,$A26,'indusa - High Cost'!$B:$B,$B$28)*10^12</f>
        <v>156445000000000</v>
      </c>
    </row>
    <row r="28" spans="1:29" x14ac:dyDescent="0.25">
      <c r="A28" t="s">
        <v>975</v>
      </c>
      <c r="B28" t="s">
        <v>1994</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26:AB26">
    <cfRule type="expression" dxfId="10" priority="1">
      <formula>ISNUMBER(SEARCH("AEO", _xlfn.FORMULATEXT(A25)))</formula>
    </cfRule>
  </conditionalFormatting>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A3212-415E-4E05-9988-D09164663580}">
  <sheetPr>
    <tabColor theme="3"/>
  </sheetPr>
  <dimension ref="A1:AE151"/>
  <sheetViews>
    <sheetView workbookViewId="0">
      <selection activeCell="B15" sqref="B15"/>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1995</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ABF0-17B1-4CF5-99F2-63E2CB1060CD}">
  <sheetPr>
    <tabColor theme="3"/>
  </sheetPr>
  <dimension ref="A1:AE151"/>
  <sheetViews>
    <sheetView workbookViewId="0">
      <selection activeCell="B10" sqref="B10"/>
    </sheetView>
  </sheetViews>
  <sheetFormatPr defaultRowHeight="15" x14ac:dyDescent="0.25"/>
  <cols>
    <col min="1" max="1" width="39.85546875" customWidth="1"/>
    <col min="2" max="2" width="9.5703125" bestFit="1" customWidth="1"/>
    <col min="3" max="3" width="11" customWidth="1"/>
    <col min="4"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381">
        <f>'Energy vs Feedstock Calcs'!B10</f>
        <v>3.3980960826179144E+16</v>
      </c>
      <c r="C10" s="381">
        <f>'Energy vs Feedstock Calcs'!C10</f>
        <v>3.3592866421920088E+16</v>
      </c>
      <c r="D10" s="381">
        <f>'Energy vs Feedstock Calcs'!D10</f>
        <v>3.3661776836221136E+16</v>
      </c>
      <c r="E10" s="381">
        <f>'Energy vs Feedstock Calcs'!E10</f>
        <v>3.3619281782178588E+16</v>
      </c>
      <c r="F10" s="381">
        <f>'Energy vs Feedstock Calcs'!F10</f>
        <v>3.3846555740516816E+16</v>
      </c>
      <c r="G10" s="381">
        <f>'Energy vs Feedstock Calcs'!G10</f>
        <v>3.4146467052673132E+16</v>
      </c>
      <c r="H10" s="381">
        <f>'Energy vs Feedstock Calcs'!H10</f>
        <v>3.4188745561752672E+16</v>
      </c>
      <c r="I10" s="381">
        <f>'Energy vs Feedstock Calcs'!I10</f>
        <v>3.45470214430098E+16</v>
      </c>
      <c r="J10" s="381">
        <f>'Energy vs Feedstock Calcs'!J10</f>
        <v>3.46368959858124E+16</v>
      </c>
      <c r="K10" s="381">
        <f>'Energy vs Feedstock Calcs'!K10</f>
        <v>3.4465950433879096E+16</v>
      </c>
      <c r="L10" s="381">
        <f>'Energy vs Feedstock Calcs'!L10</f>
        <v>3.458357687640632E+16</v>
      </c>
      <c r="M10" s="381">
        <f>'Energy vs Feedstock Calcs'!M10</f>
        <v>3.4468791295104248E+16</v>
      </c>
      <c r="N10" s="381">
        <f>'Energy vs Feedstock Calcs'!N10</f>
        <v>3.4362198079125832E+16</v>
      </c>
      <c r="O10" s="381">
        <f>'Energy vs Feedstock Calcs'!O10</f>
        <v>3.421601592815168E+16</v>
      </c>
      <c r="P10" s="381">
        <f>'Energy vs Feedstock Calcs'!P10</f>
        <v>3.4253275300480656E+16</v>
      </c>
      <c r="Q10" s="381">
        <f>'Energy vs Feedstock Calcs'!Q10</f>
        <v>3.44745621700812E+16</v>
      </c>
      <c r="R10" s="381">
        <f>'Energy vs Feedstock Calcs'!R10</f>
        <v>3.435904131740372E+16</v>
      </c>
      <c r="S10" s="381">
        <f>'Energy vs Feedstock Calcs'!S10</f>
        <v>3.4256597715322744E+16</v>
      </c>
      <c r="T10" s="381">
        <f>'Energy vs Feedstock Calcs'!T10</f>
        <v>3.394070109955966E+16</v>
      </c>
      <c r="U10" s="381">
        <f>'Energy vs Feedstock Calcs'!U10</f>
        <v>3.4060253444819144E+16</v>
      </c>
      <c r="V10" s="381">
        <f>'Energy vs Feedstock Calcs'!V10</f>
        <v>3.4090042226506552E+16</v>
      </c>
      <c r="W10" s="381">
        <f>'Energy vs Feedstock Calcs'!W10</f>
        <v>3.4215295746602944E+16</v>
      </c>
      <c r="X10" s="381">
        <f>'Energy vs Feedstock Calcs'!X10</f>
        <v>3.4099997360853168E+16</v>
      </c>
      <c r="Y10" s="381">
        <f>'Energy vs Feedstock Calcs'!Y10</f>
        <v>3.4051335885860168E+16</v>
      </c>
      <c r="Z10" s="381">
        <f>'Energy vs Feedstock Calcs'!Z10</f>
        <v>3.408906242146644E+16</v>
      </c>
      <c r="AA10" s="381">
        <f>'Energy vs Feedstock Calcs'!AA10</f>
        <v>3.4102016097266304E+16</v>
      </c>
      <c r="AB10" s="381">
        <f>'Energy vs Feedstock Calcs'!AB10</f>
        <v>3.4280076977891488E+16</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1996</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10:AB10">
    <cfRule type="expression" dxfId="9" priority="1">
      <formula>ISNUMBER(SEARCH("AEO", _xlfn.FORMULATEXT(B10)))</formula>
    </cfRule>
  </conditionalFormatting>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2156B-951E-4CEF-9DDC-304B137C3F58}">
  <sheetPr>
    <tabColor theme="3"/>
  </sheetPr>
  <dimension ref="A1:AE151"/>
  <sheetViews>
    <sheetView workbookViewId="0">
      <selection activeCell="B26" sqref="B2:AB2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Cost'!$A:$A,$A2,'indusa - High Cost'!$B:$B,$B$28)*10^12</f>
        <v>9246000000000</v>
      </c>
      <c r="C2" s="16">
        <f>SUMIFS('indusa - High Cost'!K:K,'indusa - High Cost'!$A:$A,$A2,'indusa - High Cost'!$B:$B,$B$28)*10^12</f>
        <v>9737000000000</v>
      </c>
      <c r="D2" s="16">
        <f>SUMIFS('indusa - High Cost'!L:L,'indusa - High Cost'!$A:$A,$A2,'indusa - High Cost'!$B:$B,$B$28)*10^12</f>
        <v>10261000000000</v>
      </c>
      <c r="E2" s="16">
        <f>SUMIFS('indusa - High Cost'!M:M,'indusa - High Cost'!$A:$A,$A2,'indusa - High Cost'!$B:$B,$B$28)*10^12</f>
        <v>10783000000000.002</v>
      </c>
      <c r="F2" s="16">
        <f>SUMIFS('indusa - High Cost'!N:N,'indusa - High Cost'!$A:$A,$A2,'indusa - High Cost'!$B:$B,$B$28)*10^12</f>
        <v>11257000000000.002</v>
      </c>
      <c r="G2" s="16">
        <f>SUMIFS('indusa - High Cost'!O:O,'indusa - High Cost'!$A:$A,$A2,'indusa - High Cost'!$B:$B,$B$28)*10^12</f>
        <v>11764000000000</v>
      </c>
      <c r="H2" s="16">
        <f>SUMIFS('indusa - High Cost'!P:P,'indusa - High Cost'!$A:$A,$A2,'indusa - High Cost'!$B:$B,$B$28)*10^12</f>
        <v>12236000000000</v>
      </c>
      <c r="I2" s="16">
        <f>SUMIFS('indusa - High Cost'!Q:Q,'indusa - High Cost'!$A:$A,$A2,'indusa - High Cost'!$B:$B,$B$28)*10^12</f>
        <v>12626999999999.998</v>
      </c>
      <c r="J2" s="16">
        <f>SUMIFS('indusa - High Cost'!R:R,'indusa - High Cost'!$A:$A,$A2,'indusa - High Cost'!$B:$B,$B$28)*10^12</f>
        <v>12988000000000</v>
      </c>
      <c r="K2" s="16">
        <f>SUMIFS('indusa - High Cost'!S:S,'indusa - High Cost'!$A:$A,$A2,'indusa - High Cost'!$B:$B,$B$28)*10^12</f>
        <v>13300000000000</v>
      </c>
      <c r="L2" s="16">
        <f>SUMIFS('indusa - High Cost'!T:T,'indusa - High Cost'!$A:$A,$A2,'indusa - High Cost'!$B:$B,$B$28)*10^12</f>
        <v>13590000000000</v>
      </c>
      <c r="M2" s="16">
        <f>SUMIFS('indusa - High Cost'!U:U,'indusa - High Cost'!$A:$A,$A2,'indusa - High Cost'!$B:$B,$B$28)*10^12</f>
        <v>13838000000000</v>
      </c>
      <c r="N2" s="16">
        <f>SUMIFS('indusa - High Cost'!V:V,'indusa - High Cost'!$A:$A,$A2,'indusa - High Cost'!$B:$B,$B$28)*10^12</f>
        <v>14060000000000</v>
      </c>
      <c r="O2" s="16">
        <f>SUMIFS('indusa - High Cost'!W:W,'indusa - High Cost'!$A:$A,$A2,'indusa - High Cost'!$B:$B,$B$28)*10^12</f>
        <v>14218000000000</v>
      </c>
      <c r="P2" s="16">
        <f>SUMIFS('indusa - High Cost'!X:X,'indusa - High Cost'!$A:$A,$A2,'indusa - High Cost'!$B:$B,$B$28)*10^12</f>
        <v>14364000000000</v>
      </c>
      <c r="Q2" s="16">
        <f>SUMIFS('indusa - High Cost'!Y:Y,'indusa - High Cost'!$A:$A,$A2,'indusa - High Cost'!$B:$B,$B$28)*10^12</f>
        <v>14517000000000</v>
      </c>
      <c r="R2" s="16">
        <f>SUMIFS('indusa - High Cost'!Z:Z,'indusa - High Cost'!$A:$A,$A2,'indusa - High Cost'!$B:$B,$B$28)*10^12</f>
        <v>14651000000000</v>
      </c>
      <c r="S2" s="16">
        <f>SUMIFS('indusa - High Cost'!AA:AA,'indusa - High Cost'!$A:$A,$A2,'indusa - High Cost'!$B:$B,$B$28)*10^12</f>
        <v>14760000000000.002</v>
      </c>
      <c r="T2" s="16">
        <f>SUMIFS('indusa - High Cost'!AB:AB,'indusa - High Cost'!$A:$A,$A2,'indusa - High Cost'!$B:$B,$B$28)*10^12</f>
        <v>14890000000000</v>
      </c>
      <c r="U2" s="16">
        <f>SUMIFS('indusa - High Cost'!AC:AC,'indusa - High Cost'!$A:$A,$A2,'indusa - High Cost'!$B:$B,$B$28)*10^12</f>
        <v>15020000000000</v>
      </c>
      <c r="V2" s="16">
        <f>SUMIFS('indusa - High Cost'!AD:AD,'indusa - High Cost'!$A:$A,$A2,'indusa - High Cost'!$B:$B,$B$28)*10^12</f>
        <v>15160000000000</v>
      </c>
      <c r="W2" s="16">
        <f>SUMIFS('indusa - High Cost'!AE:AE,'indusa - High Cost'!$A:$A,$A2,'indusa - High Cost'!$B:$B,$B$28)*10^12</f>
        <v>15325000000000</v>
      </c>
      <c r="X2" s="16">
        <f>SUMIFS('indusa - High Cost'!AF:AF,'indusa - High Cost'!$A:$A,$A2,'indusa - High Cost'!$B:$B,$B$28)*10^12</f>
        <v>15494000000000</v>
      </c>
      <c r="Y2" s="16">
        <f>SUMIFS('indusa - High Cost'!AG:AG,'indusa - High Cost'!$A:$A,$A2,'indusa - High Cost'!$B:$B,$B$28)*10^12</f>
        <v>15661000000000.002</v>
      </c>
      <c r="Z2" s="16">
        <f>SUMIFS('indusa - High Cost'!AH:AH,'indusa - High Cost'!$A:$A,$A2,'indusa - High Cost'!$B:$B,$B$28)*10^12</f>
        <v>15827000000000</v>
      </c>
      <c r="AA2" s="16">
        <f>SUMIFS('indusa - High Cost'!AI:AI,'indusa - High Cost'!$A:$A,$A2,'indusa - High Cost'!$B:$B,$B$28)*10^12</f>
        <v>15999000000000</v>
      </c>
      <c r="AB2" s="16">
        <f>SUMIFS('indusa - High Cost'!AJ:AJ,'indusa - High Cost'!$A:$A,$A2,'indusa - High Cost'!$B:$B,$B$28)*10^12</f>
        <v>16166999999999.998</v>
      </c>
      <c r="AC2" s="16"/>
    </row>
    <row r="3" spans="1:31" x14ac:dyDescent="0.25">
      <c r="A3" t="s">
        <v>92</v>
      </c>
      <c r="B3" s="16">
        <f>SUMIFS('indusa - High Cost'!J:J,'indusa - High Cost'!$A:$A,$A3,'indusa - High Cost'!$B:$B,$B$28)*10^12</f>
        <v>1723000000000</v>
      </c>
      <c r="C3" s="16">
        <f>SUMIFS('indusa - High Cost'!K:K,'indusa - High Cost'!$A:$A,$A3,'indusa - High Cost'!$B:$B,$B$28)*10^12</f>
        <v>1591000000000</v>
      </c>
      <c r="D3" s="16">
        <f>SUMIFS('indusa - High Cost'!L:L,'indusa - High Cost'!$A:$A,$A3,'indusa - High Cost'!$B:$B,$B$28)*10^12</f>
        <v>1514000000000</v>
      </c>
      <c r="E3" s="16">
        <f>SUMIFS('indusa - High Cost'!M:M,'indusa - High Cost'!$A:$A,$A3,'indusa - High Cost'!$B:$B,$B$28)*10^12</f>
        <v>1397000000000</v>
      </c>
      <c r="F3" s="16">
        <f>SUMIFS('indusa - High Cost'!N:N,'indusa - High Cost'!$A:$A,$A3,'indusa - High Cost'!$B:$B,$B$28)*10^12</f>
        <v>1432000000000</v>
      </c>
      <c r="G3" s="16">
        <f>SUMIFS('indusa - High Cost'!O:O,'indusa - High Cost'!$A:$A,$A3,'indusa - High Cost'!$B:$B,$B$28)*10^12</f>
        <v>1410000000000</v>
      </c>
      <c r="H3" s="16">
        <f>SUMIFS('indusa - High Cost'!P:P,'indusa - High Cost'!$A:$A,$A3,'indusa - High Cost'!$B:$B,$B$28)*10^12</f>
        <v>1291000000000</v>
      </c>
      <c r="I3" s="16">
        <f>SUMIFS('indusa - High Cost'!Q:Q,'indusa - High Cost'!$A:$A,$A3,'indusa - High Cost'!$B:$B,$B$28)*10^12</f>
        <v>1274000000000</v>
      </c>
      <c r="J3" s="16">
        <f>SUMIFS('indusa - High Cost'!R:R,'indusa - High Cost'!$A:$A,$A3,'indusa - High Cost'!$B:$B,$B$28)*10^12</f>
        <v>841000000000</v>
      </c>
      <c r="K3" s="16">
        <f>SUMIFS('indusa - High Cost'!S:S,'indusa - High Cost'!$A:$A,$A3,'indusa - High Cost'!$B:$B,$B$28)*10^12</f>
        <v>853000000000</v>
      </c>
      <c r="L3" s="16">
        <f>SUMIFS('indusa - High Cost'!T:T,'indusa - High Cost'!$A:$A,$A3,'indusa - High Cost'!$B:$B,$B$28)*10^12</f>
        <v>853000000000</v>
      </c>
      <c r="M3" s="16">
        <f>SUMIFS('indusa - High Cost'!U:U,'indusa - High Cost'!$A:$A,$A3,'indusa - High Cost'!$B:$B,$B$28)*10^12</f>
        <v>865000000000</v>
      </c>
      <c r="N3" s="16">
        <f>SUMIFS('indusa - High Cost'!V:V,'indusa - High Cost'!$A:$A,$A3,'indusa - High Cost'!$B:$B,$B$28)*10^12</f>
        <v>852000000000</v>
      </c>
      <c r="O3" s="16">
        <f>SUMIFS('indusa - High Cost'!W:W,'indusa - High Cost'!$A:$A,$A3,'indusa - High Cost'!$B:$B,$B$28)*10^12</f>
        <v>851000000000</v>
      </c>
      <c r="P3" s="16">
        <f>SUMIFS('indusa - High Cost'!X:X,'indusa - High Cost'!$A:$A,$A3,'indusa - High Cost'!$B:$B,$B$28)*10^12</f>
        <v>836000000000</v>
      </c>
      <c r="Q3" s="16">
        <f>SUMIFS('indusa - High Cost'!Y:Y,'indusa - High Cost'!$A:$A,$A3,'indusa - High Cost'!$B:$B,$B$28)*10^12</f>
        <v>774000000000</v>
      </c>
      <c r="R3" s="16">
        <f>SUMIFS('indusa - High Cost'!Z:Z,'indusa - High Cost'!$A:$A,$A3,'indusa - High Cost'!$B:$B,$B$28)*10^12</f>
        <v>780000000000</v>
      </c>
      <c r="S3" s="16">
        <f>SUMIFS('indusa - High Cost'!AA:AA,'indusa - High Cost'!$A:$A,$A3,'indusa - High Cost'!$B:$B,$B$28)*10^12</f>
        <v>771000000000</v>
      </c>
      <c r="T3" s="16">
        <f>SUMIFS('indusa - High Cost'!AB:AB,'indusa - High Cost'!$A:$A,$A3,'indusa - High Cost'!$B:$B,$B$28)*10^12</f>
        <v>772000000000</v>
      </c>
      <c r="U3" s="16">
        <f>SUMIFS('indusa - High Cost'!AC:AC,'indusa - High Cost'!$A:$A,$A3,'indusa - High Cost'!$B:$B,$B$28)*10^12</f>
        <v>773000000000</v>
      </c>
      <c r="V3" s="16">
        <f>SUMIFS('indusa - High Cost'!AD:AD,'indusa - High Cost'!$A:$A,$A3,'indusa - High Cost'!$B:$B,$B$28)*10^12</f>
        <v>766000000000</v>
      </c>
      <c r="W3" s="16">
        <f>SUMIFS('indusa - High Cost'!AE:AE,'indusa - High Cost'!$A:$A,$A3,'indusa - High Cost'!$B:$B,$B$28)*10^12</f>
        <v>778000000000</v>
      </c>
      <c r="X3" s="16">
        <f>SUMIFS('indusa - High Cost'!AF:AF,'indusa - High Cost'!$A:$A,$A3,'indusa - High Cost'!$B:$B,$B$28)*10^12</f>
        <v>765000000000</v>
      </c>
      <c r="Y3" s="16">
        <f>SUMIFS('indusa - High Cost'!AG:AG,'indusa - High Cost'!$A:$A,$A3,'indusa - High Cost'!$B:$B,$B$28)*10^12</f>
        <v>755000000000</v>
      </c>
      <c r="Z3" s="16">
        <f>SUMIFS('indusa - High Cost'!AH:AH,'indusa - High Cost'!$A:$A,$A3,'indusa - High Cost'!$B:$B,$B$28)*10^12</f>
        <v>756000000000</v>
      </c>
      <c r="AA3" s="16">
        <f>SUMIFS('indusa - High Cost'!AI:AI,'indusa - High Cost'!$A:$A,$A3,'indusa - High Cost'!$B:$B,$B$28)*10^12</f>
        <v>757000000000</v>
      </c>
      <c r="AB3" s="16">
        <f>SUMIFS('indusa - High Cost'!AJ:AJ,'indusa - High Cost'!$A:$A,$A3,'indusa - High Cost'!$B:$B,$B$28)*10^12</f>
        <v>747000000000</v>
      </c>
    </row>
    <row r="4" spans="1:31" x14ac:dyDescent="0.25">
      <c r="A4" t="s">
        <v>93</v>
      </c>
      <c r="B4" s="16">
        <f>SUMIFS('indusa - High Cost'!J:J,'indusa - High Cost'!$A:$A,$A4,'indusa - High Cost'!$B:$B,$B$28)*10^12</f>
        <v>7140000000000</v>
      </c>
      <c r="C4" s="16">
        <f>SUMIFS('indusa - High Cost'!K:K,'indusa - High Cost'!$A:$A,$A4,'indusa - High Cost'!$B:$B,$B$28)*10^12</f>
        <v>8191000000000.001</v>
      </c>
      <c r="D4" s="16">
        <f>SUMIFS('indusa - High Cost'!L:L,'indusa - High Cost'!$A:$A,$A4,'indusa - High Cost'!$B:$B,$B$28)*10^12</f>
        <v>8601000000000.001</v>
      </c>
      <c r="E4" s="16">
        <f>SUMIFS('indusa - High Cost'!M:M,'indusa - High Cost'!$A:$A,$A4,'indusa - High Cost'!$B:$B,$B$28)*10^12</f>
        <v>9003000000000</v>
      </c>
      <c r="F4" s="16">
        <f>SUMIFS('indusa - High Cost'!N:N,'indusa - High Cost'!$A:$A,$A4,'indusa - High Cost'!$B:$B,$B$28)*10^12</f>
        <v>9421000000000</v>
      </c>
      <c r="G4" s="16">
        <f>SUMIFS('indusa - High Cost'!O:O,'indusa - High Cost'!$A:$A,$A4,'indusa - High Cost'!$B:$B,$B$28)*10^12</f>
        <v>9792000000000</v>
      </c>
      <c r="H4" s="16">
        <f>SUMIFS('indusa - High Cost'!P:P,'indusa - High Cost'!$A:$A,$A4,'indusa - High Cost'!$B:$B,$B$28)*10^12</f>
        <v>10145000000000</v>
      </c>
      <c r="I4" s="16">
        <f>SUMIFS('indusa - High Cost'!Q:Q,'indusa - High Cost'!$A:$A,$A4,'indusa - High Cost'!$B:$B,$B$28)*10^12</f>
        <v>10296000000000</v>
      </c>
      <c r="J4" s="16">
        <f>SUMIFS('indusa - High Cost'!R:R,'indusa - High Cost'!$A:$A,$A4,'indusa - High Cost'!$B:$B,$B$28)*10^12</f>
        <v>10653000000000</v>
      </c>
      <c r="K4" s="16">
        <f>SUMIFS('indusa - High Cost'!S:S,'indusa - High Cost'!$A:$A,$A4,'indusa - High Cost'!$B:$B,$B$28)*10^12</f>
        <v>10773000000000</v>
      </c>
      <c r="L4" s="16">
        <f>SUMIFS('indusa - High Cost'!T:T,'indusa - High Cost'!$A:$A,$A4,'indusa - High Cost'!$B:$B,$B$28)*10^12</f>
        <v>10848000000000</v>
      </c>
      <c r="M4" s="16">
        <f>SUMIFS('indusa - High Cost'!U:U,'indusa - High Cost'!$A:$A,$A4,'indusa - High Cost'!$B:$B,$B$28)*10^12</f>
        <v>10817000000000</v>
      </c>
      <c r="N4" s="16">
        <f>SUMIFS('indusa - High Cost'!V:V,'indusa - High Cost'!$A:$A,$A4,'indusa - High Cost'!$B:$B,$B$28)*10^12</f>
        <v>10726000000000</v>
      </c>
      <c r="O4" s="16">
        <f>SUMIFS('indusa - High Cost'!W:W,'indusa - High Cost'!$A:$A,$A4,'indusa - High Cost'!$B:$B,$B$28)*10^12</f>
        <v>10565000000000</v>
      </c>
      <c r="P4" s="16">
        <f>SUMIFS('indusa - High Cost'!X:X,'indusa - High Cost'!$A:$A,$A4,'indusa - High Cost'!$B:$B,$B$28)*10^12</f>
        <v>10473000000000</v>
      </c>
      <c r="Q4" s="16">
        <f>SUMIFS('indusa - High Cost'!Y:Y,'indusa - High Cost'!$A:$A,$A4,'indusa - High Cost'!$B:$B,$B$28)*10^12</f>
        <v>10378000000000</v>
      </c>
      <c r="R4" s="16">
        <f>SUMIFS('indusa - High Cost'!Z:Z,'indusa - High Cost'!$A:$A,$A4,'indusa - High Cost'!$B:$B,$B$28)*10^12</f>
        <v>10378000000000</v>
      </c>
      <c r="S4" s="16">
        <f>SUMIFS('indusa - High Cost'!AA:AA,'indusa - High Cost'!$A:$A,$A4,'indusa - High Cost'!$B:$B,$B$28)*10^12</f>
        <v>10396000000000</v>
      </c>
      <c r="T4" s="16">
        <f>SUMIFS('indusa - High Cost'!AB:AB,'indusa - High Cost'!$A:$A,$A4,'indusa - High Cost'!$B:$B,$B$28)*10^12</f>
        <v>10423000000000</v>
      </c>
      <c r="U4" s="16">
        <f>SUMIFS('indusa - High Cost'!AC:AC,'indusa - High Cost'!$A:$A,$A4,'indusa - High Cost'!$B:$B,$B$28)*10^12</f>
        <v>10390000000000</v>
      </c>
      <c r="V4" s="16">
        <f>SUMIFS('indusa - High Cost'!AD:AD,'indusa - High Cost'!$A:$A,$A4,'indusa - High Cost'!$B:$B,$B$28)*10^12</f>
        <v>10387000000000</v>
      </c>
      <c r="W4" s="16">
        <f>SUMIFS('indusa - High Cost'!AE:AE,'indusa - High Cost'!$A:$A,$A4,'indusa - High Cost'!$B:$B,$B$28)*10^12</f>
        <v>10391000000000</v>
      </c>
      <c r="X4" s="16">
        <f>SUMIFS('indusa - High Cost'!AF:AF,'indusa - High Cost'!$A:$A,$A4,'indusa - High Cost'!$B:$B,$B$28)*10^12</f>
        <v>10455000000000</v>
      </c>
      <c r="Y4" s="16">
        <f>SUMIFS('indusa - High Cost'!AG:AG,'indusa - High Cost'!$A:$A,$A4,'indusa - High Cost'!$B:$B,$B$28)*10^12</f>
        <v>10441000000000</v>
      </c>
      <c r="Z4" s="16">
        <f>SUMIFS('indusa - High Cost'!AH:AH,'indusa - High Cost'!$A:$A,$A4,'indusa - High Cost'!$B:$B,$B$28)*10^12</f>
        <v>10411000000000</v>
      </c>
      <c r="AA4" s="16">
        <f>SUMIFS('indusa - High Cost'!AI:AI,'indusa - High Cost'!$A:$A,$A4,'indusa - High Cost'!$B:$B,$B$28)*10^12</f>
        <v>10417000000000</v>
      </c>
      <c r="AB4" s="16">
        <f>SUMIFS('indusa - High Cost'!AJ:AJ,'indusa - High Cost'!$A:$A,$A4,'indusa - High Cost'!$B:$B,$B$28)*10^12</f>
        <v>10431000000000</v>
      </c>
    </row>
    <row r="5" spans="1:31" x14ac:dyDescent="0.25">
      <c r="A5" t="s">
        <v>94</v>
      </c>
      <c r="B5" s="16">
        <f>SUMIFS('indusa - High Cost'!J:J,'indusa - High Cost'!$A:$A,$A5,'indusa - High Cost'!$B:$B,$B$28)*10^12</f>
        <v>0</v>
      </c>
      <c r="C5" s="16">
        <f>SUMIFS('indusa - High Cost'!K:K,'indusa - High Cost'!$A:$A,$A5,'indusa - High Cost'!$B:$B,$B$28)*10^12</f>
        <v>0</v>
      </c>
      <c r="D5" s="16">
        <f>SUMIFS('indusa - High Cost'!L:L,'indusa - High Cost'!$A:$A,$A5,'indusa - High Cost'!$B:$B,$B$28)*10^12</f>
        <v>0</v>
      </c>
      <c r="E5" s="16">
        <f>SUMIFS('indusa - High Cost'!M:M,'indusa - High Cost'!$A:$A,$A5,'indusa - High Cost'!$B:$B,$B$28)*10^12</f>
        <v>0</v>
      </c>
      <c r="F5" s="16">
        <f>SUMIFS('indusa - High Cost'!N:N,'indusa - High Cost'!$A:$A,$A5,'indusa - High Cost'!$B:$B,$B$28)*10^12</f>
        <v>0</v>
      </c>
      <c r="G5" s="16">
        <f>SUMIFS('indusa - High Cost'!O:O,'indusa - High Cost'!$A:$A,$A5,'indusa - High Cost'!$B:$B,$B$28)*10^12</f>
        <v>0</v>
      </c>
      <c r="H5" s="16">
        <f>SUMIFS('indusa - High Cost'!P:P,'indusa - High Cost'!$A:$A,$A5,'indusa - High Cost'!$B:$B,$B$28)*10^12</f>
        <v>0</v>
      </c>
      <c r="I5" s="16">
        <f>SUMIFS('indusa - High Cost'!Q:Q,'indusa - High Cost'!$A:$A,$A5,'indusa - High Cost'!$B:$B,$B$28)*10^12</f>
        <v>0</v>
      </c>
      <c r="J5" s="16">
        <f>SUMIFS('indusa - High Cost'!R:R,'indusa - High Cost'!$A:$A,$A5,'indusa - High Cost'!$B:$B,$B$28)*10^12</f>
        <v>0</v>
      </c>
      <c r="K5" s="16">
        <f>SUMIFS('indusa - High Cost'!S:S,'indusa - High Cost'!$A:$A,$A5,'indusa - High Cost'!$B:$B,$B$28)*10^12</f>
        <v>0</v>
      </c>
      <c r="L5" s="16">
        <f>SUMIFS('indusa - High Cost'!T:T,'indusa - High Cost'!$A:$A,$A5,'indusa - High Cost'!$B:$B,$B$28)*10^12</f>
        <v>0</v>
      </c>
      <c r="M5" s="16">
        <f>SUMIFS('indusa - High Cost'!U:U,'indusa - High Cost'!$A:$A,$A5,'indusa - High Cost'!$B:$B,$B$28)*10^12</f>
        <v>0</v>
      </c>
      <c r="N5" s="16">
        <f>SUMIFS('indusa - High Cost'!V:V,'indusa - High Cost'!$A:$A,$A5,'indusa - High Cost'!$B:$B,$B$28)*10^12</f>
        <v>0</v>
      </c>
      <c r="O5" s="16">
        <f>SUMIFS('indusa - High Cost'!W:W,'indusa - High Cost'!$A:$A,$A5,'indusa - High Cost'!$B:$B,$B$28)*10^12</f>
        <v>0</v>
      </c>
      <c r="P5" s="16">
        <f>SUMIFS('indusa - High Cost'!X:X,'indusa - High Cost'!$A:$A,$A5,'indusa - High Cost'!$B:$B,$B$28)*10^12</f>
        <v>0</v>
      </c>
      <c r="Q5" s="16">
        <f>SUMIFS('indusa - High Cost'!Y:Y,'indusa - High Cost'!$A:$A,$A5,'indusa - High Cost'!$B:$B,$B$28)*10^12</f>
        <v>0</v>
      </c>
      <c r="R5" s="16">
        <f>SUMIFS('indusa - High Cost'!Z:Z,'indusa - High Cost'!$A:$A,$A5,'indusa - High Cost'!$B:$B,$B$28)*10^12</f>
        <v>0</v>
      </c>
      <c r="S5" s="16">
        <f>SUMIFS('indusa - High Cost'!AA:AA,'indusa - High Cost'!$A:$A,$A5,'indusa - High Cost'!$B:$B,$B$28)*10^12</f>
        <v>0</v>
      </c>
      <c r="T5" s="16">
        <f>SUMIFS('indusa - High Cost'!AB:AB,'indusa - High Cost'!$A:$A,$A5,'indusa - High Cost'!$B:$B,$B$28)*10^12</f>
        <v>0</v>
      </c>
      <c r="U5" s="16">
        <f>SUMIFS('indusa - High Cost'!AC:AC,'indusa - High Cost'!$A:$A,$A5,'indusa - High Cost'!$B:$B,$B$28)*10^12</f>
        <v>0</v>
      </c>
      <c r="V5" s="16">
        <f>SUMIFS('indusa - High Cost'!AD:AD,'indusa - High Cost'!$A:$A,$A5,'indusa - High Cost'!$B:$B,$B$28)*10^12</f>
        <v>0</v>
      </c>
      <c r="W5" s="16">
        <f>SUMIFS('indusa - High Cost'!AE:AE,'indusa - High Cost'!$A:$A,$A5,'indusa - High Cost'!$B:$B,$B$28)*10^12</f>
        <v>0</v>
      </c>
      <c r="X5" s="16">
        <f>SUMIFS('indusa - High Cost'!AF:AF,'indusa - High Cost'!$A:$A,$A5,'indusa - High Cost'!$B:$B,$B$28)*10^12</f>
        <v>0</v>
      </c>
      <c r="Y5" s="16">
        <f>SUMIFS('indusa - High Cost'!AG:AG,'indusa - High Cost'!$A:$A,$A5,'indusa - High Cost'!$B:$B,$B$28)*10^12</f>
        <v>0</v>
      </c>
      <c r="Z5" s="16">
        <f>SUMIFS('indusa - High Cost'!AH:AH,'indusa - High Cost'!$A:$A,$A5,'indusa - High Cost'!$B:$B,$B$28)*10^12</f>
        <v>0</v>
      </c>
      <c r="AA5" s="16">
        <f>SUMIFS('indusa - High Cost'!AI:AI,'indusa - High Cost'!$A:$A,$A5,'indusa - High Cost'!$B:$B,$B$28)*10^12</f>
        <v>0</v>
      </c>
      <c r="AB5" s="16">
        <f>SUMIFS('indusa - High Cost'!AJ:AJ,'indusa - High Cost'!$A:$A,$A5,'indusa - High Cost'!$B:$B,$B$28)*10^12</f>
        <v>0</v>
      </c>
    </row>
    <row r="6" spans="1:31" x14ac:dyDescent="0.25">
      <c r="A6" t="s">
        <v>95</v>
      </c>
      <c r="B6" s="16">
        <f>SUMIFS('indusa - High Cost'!J:J,'indusa - High Cost'!$A:$A,$A6,'indusa - High Cost'!$B:$B,$B$28)*10^12+SUMIFS('indusa - High Cost'!J:J,'indusa - High Cost'!$A:$A,$A$23,'indusa - High Cost'!$B:$B,$B$28)*10^12*'Misc. Finished Goods Split'!$D10</f>
        <v>46796000000000</v>
      </c>
      <c r="C6" s="16">
        <f>SUMIFS('indusa - High Cost'!K:K,'indusa - High Cost'!$A:$A,$A6,'indusa - High Cost'!$B:$B,$B$28)*10^12+SUMIFS('indusa - High Cost'!K:K,'indusa - High Cost'!$A:$A,$A$23,'indusa - High Cost'!$B:$B,$B$28)*10^12*'Misc. Finished Goods Split'!$D10</f>
        <v>48953000000000</v>
      </c>
      <c r="D6" s="16">
        <f>SUMIFS('indusa - High Cost'!L:L,'indusa - High Cost'!$A:$A,$A6,'indusa - High Cost'!$B:$B,$B$28)*10^12+SUMIFS('indusa - High Cost'!L:L,'indusa - High Cost'!$A:$A,$A$23,'indusa - High Cost'!$B:$B,$B$28)*10^12*'Misc. Finished Goods Split'!$D10</f>
        <v>51031000000000</v>
      </c>
      <c r="E6" s="16">
        <f>SUMIFS('indusa - High Cost'!M:M,'indusa - High Cost'!$A:$A,$A6,'indusa - High Cost'!$B:$B,$B$28)*10^12+SUMIFS('indusa - High Cost'!M:M,'indusa - High Cost'!$A:$A,$A$23,'indusa - High Cost'!$B:$B,$B$28)*10^12*'Misc. Finished Goods Split'!$D10</f>
        <v>53372000000000</v>
      </c>
      <c r="F6" s="16">
        <f>SUMIFS('indusa - High Cost'!N:N,'indusa - High Cost'!$A:$A,$A6,'indusa - High Cost'!$B:$B,$B$28)*10^12+SUMIFS('indusa - High Cost'!N:N,'indusa - High Cost'!$A:$A,$A$23,'indusa - High Cost'!$B:$B,$B$28)*10^12*'Misc. Finished Goods Split'!$D10</f>
        <v>55541000000000</v>
      </c>
      <c r="G6" s="16">
        <f>SUMIFS('indusa - High Cost'!O:O,'indusa - High Cost'!$A:$A,$A6,'indusa - High Cost'!$B:$B,$B$28)*10^12+SUMIFS('indusa - High Cost'!O:O,'indusa - High Cost'!$A:$A,$A$23,'indusa - High Cost'!$B:$B,$B$28)*10^12*'Misc. Finished Goods Split'!$D10</f>
        <v>57703000000000</v>
      </c>
      <c r="H6" s="16">
        <f>SUMIFS('indusa - High Cost'!P:P,'indusa - High Cost'!$A:$A,$A6,'indusa - High Cost'!$B:$B,$B$28)*10^12+SUMIFS('indusa - High Cost'!P:P,'indusa - High Cost'!$A:$A,$A$23,'indusa - High Cost'!$B:$B,$B$28)*10^12*'Misc. Finished Goods Split'!$D10</f>
        <v>59724000000000</v>
      </c>
      <c r="I6" s="16">
        <f>SUMIFS('indusa - High Cost'!Q:Q,'indusa - High Cost'!$A:$A,$A6,'indusa - High Cost'!$B:$B,$B$28)*10^12+SUMIFS('indusa - High Cost'!Q:Q,'indusa - High Cost'!$A:$A,$A$23,'indusa - High Cost'!$B:$B,$B$28)*10^12*'Misc. Finished Goods Split'!$D10</f>
        <v>61570000000000</v>
      </c>
      <c r="J6" s="16">
        <f>SUMIFS('indusa - High Cost'!R:R,'indusa - High Cost'!$A:$A,$A6,'indusa - High Cost'!$B:$B,$B$28)*10^12+SUMIFS('indusa - High Cost'!R:R,'indusa - High Cost'!$A:$A,$A$23,'indusa - High Cost'!$B:$B,$B$28)*10^12*'Misc. Finished Goods Split'!$D10</f>
        <v>63255000000000</v>
      </c>
      <c r="K6" s="16">
        <f>SUMIFS('indusa - High Cost'!S:S,'indusa - High Cost'!$A:$A,$A6,'indusa - High Cost'!$B:$B,$B$28)*10^12+SUMIFS('indusa - High Cost'!S:S,'indusa - High Cost'!$A:$A,$A$23,'indusa - High Cost'!$B:$B,$B$28)*10^12*'Misc. Finished Goods Split'!$D10</f>
        <v>64675000000000</v>
      </c>
      <c r="L6" s="16">
        <f>SUMIFS('indusa - High Cost'!T:T,'indusa - High Cost'!$A:$A,$A6,'indusa - High Cost'!$B:$B,$B$28)*10^12+SUMIFS('indusa - High Cost'!T:T,'indusa - High Cost'!$A:$A,$A$23,'indusa - High Cost'!$B:$B,$B$28)*10^12*'Misc. Finished Goods Split'!$D10</f>
        <v>65879999999999.992</v>
      </c>
      <c r="M6" s="16">
        <f>SUMIFS('indusa - High Cost'!U:U,'indusa - High Cost'!$A:$A,$A6,'indusa - High Cost'!$B:$B,$B$28)*10^12+SUMIFS('indusa - High Cost'!U:U,'indusa - High Cost'!$A:$A,$A$23,'indusa - High Cost'!$B:$B,$B$28)*10^12*'Misc. Finished Goods Split'!$D10</f>
        <v>66768000000000</v>
      </c>
      <c r="N6" s="16">
        <f>SUMIFS('indusa - High Cost'!V:V,'indusa - High Cost'!$A:$A,$A6,'indusa - High Cost'!$B:$B,$B$28)*10^12+SUMIFS('indusa - High Cost'!V:V,'indusa - High Cost'!$A:$A,$A$23,'indusa - High Cost'!$B:$B,$B$28)*10^12*'Misc. Finished Goods Split'!$D10</f>
        <v>67566999999999.992</v>
      </c>
      <c r="O6" s="16">
        <f>SUMIFS('indusa - High Cost'!W:W,'indusa - High Cost'!$A:$A,$A6,'indusa - High Cost'!$B:$B,$B$28)*10^12+SUMIFS('indusa - High Cost'!W:W,'indusa - High Cost'!$A:$A,$A$23,'indusa - High Cost'!$B:$B,$B$28)*10^12*'Misc. Finished Goods Split'!$D10</f>
        <v>68135999999999.992</v>
      </c>
      <c r="P6" s="16">
        <f>SUMIFS('indusa - High Cost'!X:X,'indusa - High Cost'!$A:$A,$A6,'indusa - High Cost'!$B:$B,$B$28)*10^12+SUMIFS('indusa - High Cost'!X:X,'indusa - High Cost'!$A:$A,$A$23,'indusa - High Cost'!$B:$B,$B$28)*10^12*'Misc. Finished Goods Split'!$D10</f>
        <v>68667000000000</v>
      </c>
      <c r="Q6" s="16">
        <f>SUMIFS('indusa - High Cost'!Y:Y,'indusa - High Cost'!$A:$A,$A6,'indusa - High Cost'!$B:$B,$B$28)*10^12+SUMIFS('indusa - High Cost'!Y:Y,'indusa - High Cost'!$A:$A,$A$23,'indusa - High Cost'!$B:$B,$B$28)*10^12*'Misc. Finished Goods Split'!$D10</f>
        <v>69220000000000</v>
      </c>
      <c r="R6" s="16">
        <f>SUMIFS('indusa - High Cost'!Z:Z,'indusa - High Cost'!$A:$A,$A6,'indusa - High Cost'!$B:$B,$B$28)*10^12+SUMIFS('indusa - High Cost'!Z:Z,'indusa - High Cost'!$A:$A,$A$23,'indusa - High Cost'!$B:$B,$B$28)*10^12*'Misc. Finished Goods Split'!$D10</f>
        <v>69757999999999.992</v>
      </c>
      <c r="S6" s="16">
        <f>SUMIFS('indusa - High Cost'!AA:AA,'indusa - High Cost'!$A:$A,$A6,'indusa - High Cost'!$B:$B,$B$28)*10^12+SUMIFS('indusa - High Cost'!AA:AA,'indusa - High Cost'!$A:$A,$A$23,'indusa - High Cost'!$B:$B,$B$28)*10^12*'Misc. Finished Goods Split'!$D10</f>
        <v>70297000000000</v>
      </c>
      <c r="T6" s="16">
        <f>SUMIFS('indusa - High Cost'!AB:AB,'indusa - High Cost'!$A:$A,$A6,'indusa - High Cost'!$B:$B,$B$28)*10^12+SUMIFS('indusa - High Cost'!AB:AB,'indusa - High Cost'!$A:$A,$A$23,'indusa - High Cost'!$B:$B,$B$28)*10^12*'Misc. Finished Goods Split'!$D10</f>
        <v>70871000000000</v>
      </c>
      <c r="U6" s="16">
        <f>SUMIFS('indusa - High Cost'!AC:AC,'indusa - High Cost'!$A:$A,$A6,'indusa - High Cost'!$B:$B,$B$28)*10^12+SUMIFS('indusa - High Cost'!AC:AC,'indusa - High Cost'!$A:$A,$A$23,'indusa - High Cost'!$B:$B,$B$28)*10^12*'Misc. Finished Goods Split'!$D10</f>
        <v>71412000000000</v>
      </c>
      <c r="V6" s="16">
        <f>SUMIFS('indusa - High Cost'!AD:AD,'indusa - High Cost'!$A:$A,$A6,'indusa - High Cost'!$B:$B,$B$28)*10^12+SUMIFS('indusa - High Cost'!AD:AD,'indusa - High Cost'!$A:$A,$A$23,'indusa - High Cost'!$B:$B,$B$28)*10^12*'Misc. Finished Goods Split'!$D10</f>
        <v>71949000000000</v>
      </c>
      <c r="W6" s="16">
        <f>SUMIFS('indusa - High Cost'!AE:AE,'indusa - High Cost'!$A:$A,$A6,'indusa - High Cost'!$B:$B,$B$28)*10^12+SUMIFS('indusa - High Cost'!AE:AE,'indusa - High Cost'!$A:$A,$A$23,'indusa - High Cost'!$B:$B,$B$28)*10^12*'Misc. Finished Goods Split'!$D10</f>
        <v>72467000000000</v>
      </c>
      <c r="X6" s="16">
        <f>SUMIFS('indusa - High Cost'!AF:AF,'indusa - High Cost'!$A:$A,$A6,'indusa - High Cost'!$B:$B,$B$28)*10^12+SUMIFS('indusa - High Cost'!AF:AF,'indusa - High Cost'!$A:$A,$A$23,'indusa - High Cost'!$B:$B,$B$28)*10^12*'Misc. Finished Goods Split'!$D10</f>
        <v>72995000000000</v>
      </c>
      <c r="Y6" s="16">
        <f>SUMIFS('indusa - High Cost'!AG:AG,'indusa - High Cost'!$A:$A,$A6,'indusa - High Cost'!$B:$B,$B$28)*10^12+SUMIFS('indusa - High Cost'!AG:AG,'indusa - High Cost'!$A:$A,$A$23,'indusa - High Cost'!$B:$B,$B$28)*10^12*'Misc. Finished Goods Split'!$D10</f>
        <v>73527000000000</v>
      </c>
      <c r="Z6" s="16">
        <f>SUMIFS('indusa - High Cost'!AH:AH,'indusa - High Cost'!$A:$A,$A6,'indusa - High Cost'!$B:$B,$B$28)*10^12+SUMIFS('indusa - High Cost'!AH:AH,'indusa - High Cost'!$A:$A,$A$23,'indusa - High Cost'!$B:$B,$B$28)*10^12*'Misc. Finished Goods Split'!$D10</f>
        <v>74060000000000</v>
      </c>
      <c r="AA6" s="16">
        <f>SUMIFS('indusa - High Cost'!AI:AI,'indusa - High Cost'!$A:$A,$A6,'indusa - High Cost'!$B:$B,$B$28)*10^12+SUMIFS('indusa - High Cost'!AI:AI,'indusa - High Cost'!$A:$A,$A$23,'indusa - High Cost'!$B:$B,$B$28)*10^12*'Misc. Finished Goods Split'!$D10</f>
        <v>74616000000000</v>
      </c>
      <c r="AB6" s="16">
        <f>SUMIFS('indusa - High Cost'!AJ:AJ,'indusa - High Cost'!$A:$A,$A6,'indusa - High Cost'!$B:$B,$B$28)*10^12+SUMIFS('indusa - High Cost'!AJ:AJ,'indusa - High Cost'!$A:$A,$A$23,'indusa - High Cost'!$B:$B,$B$28)*10^12*'Misc. Finished Goods Split'!$D10</f>
        <v>75156000000000</v>
      </c>
    </row>
    <row r="7" spans="1:31" x14ac:dyDescent="0.25">
      <c r="A7" t="s">
        <v>96</v>
      </c>
      <c r="B7" s="16">
        <f>SUMIFS('indusa - High Cost'!J:J,'indusa - High Cost'!$A:$A,$A$23,'indusa - High Cost'!$B:$B,$B$28)*10^12*'Misc. Finished Goods Split'!$D11</f>
        <v>0</v>
      </c>
      <c r="C7" s="16">
        <f>SUMIFS('indusa - High Cost'!K:K,'indusa - High Cost'!$A:$A,$A$23,'indusa - High Cost'!$B:$B,$B$28)*10^12*'Misc. Finished Goods Split'!$D11</f>
        <v>0</v>
      </c>
      <c r="D7" s="16">
        <f>SUMIFS('indusa - High Cost'!L:L,'indusa - High Cost'!$A:$A,$A$23,'indusa - High Cost'!$B:$B,$B$28)*10^12*'Misc. Finished Goods Split'!$D11</f>
        <v>0</v>
      </c>
      <c r="E7" s="16">
        <f>SUMIFS('indusa - High Cost'!M:M,'indusa - High Cost'!$A:$A,$A$23,'indusa - High Cost'!$B:$B,$B$28)*10^12*'Misc. Finished Goods Split'!$D11</f>
        <v>0</v>
      </c>
      <c r="F7" s="16">
        <f>SUMIFS('indusa - High Cost'!N:N,'indusa - High Cost'!$A:$A,$A$23,'indusa - High Cost'!$B:$B,$B$28)*10^12*'Misc. Finished Goods Split'!$D11</f>
        <v>0</v>
      </c>
      <c r="G7" s="16">
        <f>SUMIFS('indusa - High Cost'!O:O,'indusa - High Cost'!$A:$A,$A$23,'indusa - High Cost'!$B:$B,$B$28)*10^12*'Misc. Finished Goods Split'!$D11</f>
        <v>0</v>
      </c>
      <c r="H7" s="16">
        <f>SUMIFS('indusa - High Cost'!P:P,'indusa - High Cost'!$A:$A,$A$23,'indusa - High Cost'!$B:$B,$B$28)*10^12*'Misc. Finished Goods Split'!$D11</f>
        <v>0</v>
      </c>
      <c r="I7" s="16">
        <f>SUMIFS('indusa - High Cost'!Q:Q,'indusa - High Cost'!$A:$A,$A$23,'indusa - High Cost'!$B:$B,$B$28)*10^12*'Misc. Finished Goods Split'!$D11</f>
        <v>0</v>
      </c>
      <c r="J7" s="16">
        <f>SUMIFS('indusa - High Cost'!R:R,'indusa - High Cost'!$A:$A,$A$23,'indusa - High Cost'!$B:$B,$B$28)*10^12*'Misc. Finished Goods Split'!$D11</f>
        <v>0</v>
      </c>
      <c r="K7" s="16">
        <f>SUMIFS('indusa - High Cost'!S:S,'indusa - High Cost'!$A:$A,$A$23,'indusa - High Cost'!$B:$B,$B$28)*10^12*'Misc. Finished Goods Split'!$D11</f>
        <v>0</v>
      </c>
      <c r="L7" s="16">
        <f>SUMIFS('indusa - High Cost'!T:T,'indusa - High Cost'!$A:$A,$A$23,'indusa - High Cost'!$B:$B,$B$28)*10^12*'Misc. Finished Goods Split'!$D11</f>
        <v>0</v>
      </c>
      <c r="M7" s="16">
        <f>SUMIFS('indusa - High Cost'!U:U,'indusa - High Cost'!$A:$A,$A$23,'indusa - High Cost'!$B:$B,$B$28)*10^12*'Misc. Finished Goods Split'!$D11</f>
        <v>0</v>
      </c>
      <c r="N7" s="16">
        <f>SUMIFS('indusa - High Cost'!V:V,'indusa - High Cost'!$A:$A,$A$23,'indusa - High Cost'!$B:$B,$B$28)*10^12*'Misc. Finished Goods Split'!$D11</f>
        <v>0</v>
      </c>
      <c r="O7" s="16">
        <f>SUMIFS('indusa - High Cost'!W:W,'indusa - High Cost'!$A:$A,$A$23,'indusa - High Cost'!$B:$B,$B$28)*10^12*'Misc. Finished Goods Split'!$D11</f>
        <v>0</v>
      </c>
      <c r="P7" s="16">
        <f>SUMIFS('indusa - High Cost'!X:X,'indusa - High Cost'!$A:$A,$A$23,'indusa - High Cost'!$B:$B,$B$28)*10^12*'Misc. Finished Goods Split'!$D11</f>
        <v>0</v>
      </c>
      <c r="Q7" s="16">
        <f>SUMIFS('indusa - High Cost'!Y:Y,'indusa - High Cost'!$A:$A,$A$23,'indusa - High Cost'!$B:$B,$B$28)*10^12*'Misc. Finished Goods Split'!$D11</f>
        <v>0</v>
      </c>
      <c r="R7" s="16">
        <f>SUMIFS('indusa - High Cost'!Z:Z,'indusa - High Cost'!$A:$A,$A$23,'indusa - High Cost'!$B:$B,$B$28)*10^12*'Misc. Finished Goods Split'!$D11</f>
        <v>0</v>
      </c>
      <c r="S7" s="16">
        <f>SUMIFS('indusa - High Cost'!AA:AA,'indusa - High Cost'!$A:$A,$A$23,'indusa - High Cost'!$B:$B,$B$28)*10^12*'Misc. Finished Goods Split'!$D11</f>
        <v>0</v>
      </c>
      <c r="T7" s="16">
        <f>SUMIFS('indusa - High Cost'!AB:AB,'indusa - High Cost'!$A:$A,$A$23,'indusa - High Cost'!$B:$B,$B$28)*10^12*'Misc. Finished Goods Split'!$D11</f>
        <v>0</v>
      </c>
      <c r="U7" s="16">
        <f>SUMIFS('indusa - High Cost'!AC:AC,'indusa - High Cost'!$A:$A,$A$23,'indusa - High Cost'!$B:$B,$B$28)*10^12*'Misc. Finished Goods Split'!$D11</f>
        <v>0</v>
      </c>
      <c r="V7" s="16">
        <f>SUMIFS('indusa - High Cost'!AD:AD,'indusa - High Cost'!$A:$A,$A$23,'indusa - High Cost'!$B:$B,$B$28)*10^12*'Misc. Finished Goods Split'!$D11</f>
        <v>0</v>
      </c>
      <c r="W7" s="16">
        <f>SUMIFS('indusa - High Cost'!AE:AE,'indusa - High Cost'!$A:$A,$A$23,'indusa - High Cost'!$B:$B,$B$28)*10^12*'Misc. Finished Goods Split'!$D11</f>
        <v>0</v>
      </c>
      <c r="X7" s="16">
        <f>SUMIFS('indusa - High Cost'!AF:AF,'indusa - High Cost'!$A:$A,$A$23,'indusa - High Cost'!$B:$B,$B$28)*10^12*'Misc. Finished Goods Split'!$D11</f>
        <v>0</v>
      </c>
      <c r="Y7" s="16">
        <f>SUMIFS('indusa - High Cost'!AG:AG,'indusa - High Cost'!$A:$A,$A$23,'indusa - High Cost'!$B:$B,$B$28)*10^12*'Misc. Finished Goods Split'!$D11</f>
        <v>0</v>
      </c>
      <c r="Z7" s="16">
        <f>SUMIFS('indusa - High Cost'!AH:AH,'indusa - High Cost'!$A:$A,$A$23,'indusa - High Cost'!$B:$B,$B$28)*10^12*'Misc. Finished Goods Split'!$D11</f>
        <v>0</v>
      </c>
      <c r="AA7" s="16">
        <f>SUMIFS('indusa - High Cost'!AI:AI,'indusa - High Cost'!$A:$A,$A$23,'indusa - High Cost'!$B:$B,$B$28)*10^12*'Misc. Finished Goods Split'!$D11</f>
        <v>0</v>
      </c>
      <c r="AB7" s="16">
        <f>SUMIFS('indusa - High Cost'!AJ:AJ,'indusa - High Cost'!$A:$A,$A$23,'indusa - High Cost'!$B:$B,$B$28)*10^12*'Misc. Finished Goods Split'!$D11</f>
        <v>0</v>
      </c>
    </row>
    <row r="8" spans="1:31" x14ac:dyDescent="0.25">
      <c r="A8" t="s">
        <v>97</v>
      </c>
      <c r="B8" s="16">
        <f>SUMIFS('indusa - High Cost'!J:J,'indusa - High Cost'!$A:$A,$A$8,'indusa - High Cost'!$B:$B,$B$28)*10^12</f>
        <v>4287000000000</v>
      </c>
      <c r="C8" s="16">
        <f>SUMIFS('indusa - High Cost'!K:K,'indusa - High Cost'!$A:$A,$A$8,'indusa - High Cost'!$B:$B,$B$28)*10^12</f>
        <v>4487000000000</v>
      </c>
      <c r="D8" s="16">
        <f>SUMIFS('indusa - High Cost'!L:L,'indusa - High Cost'!$A:$A,$A$8,'indusa - High Cost'!$B:$B,$B$28)*10^12</f>
        <v>4751000000000</v>
      </c>
      <c r="E8" s="16">
        <f>SUMIFS('indusa - High Cost'!M:M,'indusa - High Cost'!$A:$A,$A$8,'indusa - High Cost'!$B:$B,$B$28)*10^12</f>
        <v>4978000000000</v>
      </c>
      <c r="F8" s="16">
        <f>SUMIFS('indusa - High Cost'!N:N,'indusa - High Cost'!$A:$A,$A$8,'indusa - High Cost'!$B:$B,$B$28)*10^12</f>
        <v>5227000000000</v>
      </c>
      <c r="G8" s="16">
        <f>SUMIFS('indusa - High Cost'!O:O,'indusa - High Cost'!$A:$A,$A$8,'indusa - High Cost'!$B:$B,$B$28)*10^12</f>
        <v>5547000000000</v>
      </c>
      <c r="H8" s="16">
        <f>SUMIFS('indusa - High Cost'!P:P,'indusa - High Cost'!$A:$A,$A$8,'indusa - High Cost'!$B:$B,$B$28)*10^12</f>
        <v>5819000000000</v>
      </c>
      <c r="I8" s="16">
        <f>SUMIFS('indusa - High Cost'!Q:Q,'indusa - High Cost'!$A:$A,$A$8,'indusa - High Cost'!$B:$B,$B$28)*10^12</f>
        <v>6034000000000</v>
      </c>
      <c r="J8" s="16">
        <f>SUMIFS('indusa - High Cost'!R:R,'indusa - High Cost'!$A:$A,$A$8,'indusa - High Cost'!$B:$B,$B$28)*10^12</f>
        <v>6205000000000</v>
      </c>
      <c r="K8" s="16">
        <f>SUMIFS('indusa - High Cost'!S:S,'indusa - High Cost'!$A:$A,$A$8,'indusa - High Cost'!$B:$B,$B$28)*10^12</f>
        <v>6280000000000</v>
      </c>
      <c r="L8" s="16">
        <f>SUMIFS('indusa - High Cost'!T:T,'indusa - High Cost'!$A:$A,$A$8,'indusa - High Cost'!$B:$B,$B$28)*10^12</f>
        <v>6407000000000</v>
      </c>
      <c r="M8" s="16">
        <f>SUMIFS('indusa - High Cost'!U:U,'indusa - High Cost'!$A:$A,$A$8,'indusa - High Cost'!$B:$B,$B$28)*10^12</f>
        <v>6525000000000</v>
      </c>
      <c r="N8" s="16">
        <f>SUMIFS('indusa - High Cost'!V:V,'indusa - High Cost'!$A:$A,$A$8,'indusa - High Cost'!$B:$B,$B$28)*10^12</f>
        <v>6719000000000</v>
      </c>
      <c r="O8" s="16">
        <f>SUMIFS('indusa - High Cost'!W:W,'indusa - High Cost'!$A:$A,$A$8,'indusa - High Cost'!$B:$B,$B$28)*10^12</f>
        <v>6841000000000</v>
      </c>
      <c r="P8" s="16">
        <f>SUMIFS('indusa - High Cost'!X:X,'indusa - High Cost'!$A:$A,$A$8,'indusa - High Cost'!$B:$B,$B$28)*10^12</f>
        <v>6879000000000</v>
      </c>
      <c r="Q8" s="16">
        <f>SUMIFS('indusa - High Cost'!Y:Y,'indusa - High Cost'!$A:$A,$A$8,'indusa - High Cost'!$B:$B,$B$28)*10^12</f>
        <v>6925000000000</v>
      </c>
      <c r="R8" s="16">
        <f>SUMIFS('indusa - High Cost'!Z:Z,'indusa - High Cost'!$A:$A,$A$8,'indusa - High Cost'!$B:$B,$B$28)*10^12</f>
        <v>6912000000000</v>
      </c>
      <c r="S8" s="16">
        <f>SUMIFS('indusa - High Cost'!AA:AA,'indusa - High Cost'!$A:$A,$A$8,'indusa - High Cost'!$B:$B,$B$28)*10^12</f>
        <v>6775000000000</v>
      </c>
      <c r="T8" s="16">
        <f>SUMIFS('indusa - High Cost'!AB:AB,'indusa - High Cost'!$A:$A,$A$8,'indusa - High Cost'!$B:$B,$B$28)*10^12</f>
        <v>6681000000000</v>
      </c>
      <c r="U8" s="16">
        <f>SUMIFS('indusa - High Cost'!AC:AC,'indusa - High Cost'!$A:$A,$A$8,'indusa - High Cost'!$B:$B,$B$28)*10^12</f>
        <v>6511000000000</v>
      </c>
      <c r="V8" s="16">
        <f>SUMIFS('indusa - High Cost'!AD:AD,'indusa - High Cost'!$A:$A,$A$8,'indusa - High Cost'!$B:$B,$B$28)*10^12</f>
        <v>6392000000000</v>
      </c>
      <c r="W8" s="16">
        <f>SUMIFS('indusa - High Cost'!AE:AE,'indusa - High Cost'!$A:$A,$A$8,'indusa - High Cost'!$B:$B,$B$28)*10^12</f>
        <v>6381000000000</v>
      </c>
      <c r="X8" s="16">
        <f>SUMIFS('indusa - High Cost'!AF:AF,'indusa - High Cost'!$A:$A,$A$8,'indusa - High Cost'!$B:$B,$B$28)*10^12</f>
        <v>6399000000000</v>
      </c>
      <c r="Y8" s="16">
        <f>SUMIFS('indusa - High Cost'!AG:AG,'indusa - High Cost'!$A:$A,$A$8,'indusa - High Cost'!$B:$B,$B$28)*10^12</f>
        <v>6464000000000</v>
      </c>
      <c r="Z8" s="16">
        <f>SUMIFS('indusa - High Cost'!AH:AH,'indusa - High Cost'!$A:$A,$A$8,'indusa - High Cost'!$B:$B,$B$28)*10^12</f>
        <v>6524000000000</v>
      </c>
      <c r="AA8" s="16">
        <f>SUMIFS('indusa - High Cost'!AI:AI,'indusa - High Cost'!$A:$A,$A$8,'indusa - High Cost'!$B:$B,$B$28)*10^12</f>
        <v>6601000000000</v>
      </c>
      <c r="AB8" s="16">
        <f>SUMIFS('indusa - High Cost'!AJ:AJ,'indusa - High Cost'!$A:$A,$A$8,'indusa - High Cost'!$B:$B,$B$28)*10^12</f>
        <v>6647000000000</v>
      </c>
    </row>
    <row r="9" spans="1:31" x14ac:dyDescent="0.25">
      <c r="A9" t="s">
        <v>98</v>
      </c>
      <c r="B9" s="16">
        <f>SUMIFS('indusa - High Cost'!J:J,'indusa - High Cost'!$A:$A,$A9,'indusa - High Cost'!$B:$B,$B$28)*10^12+SUMIFS('indusa - High Cost'!J:J,'indusa - High Cost'!$A:$A,$A$23,'indusa - High Cost'!$B:$B,$B$28)*10^12*'Misc. Finished Goods Split'!$D12</f>
        <v>0</v>
      </c>
      <c r="C9" s="16">
        <f>SUMIFS('indusa - High Cost'!K:K,'indusa - High Cost'!$A:$A,$A9,'indusa - High Cost'!$B:$B,$B$28)*10^12+SUMIFS('indusa - High Cost'!K:K,'indusa - High Cost'!$A:$A,$A$23,'indusa - High Cost'!$B:$B,$B$28)*10^12*'Misc. Finished Goods Split'!$D12</f>
        <v>0</v>
      </c>
      <c r="D9" s="16">
        <f>SUMIFS('indusa - High Cost'!L:L,'indusa - High Cost'!$A:$A,$A9,'indusa - High Cost'!$B:$B,$B$28)*10^12+SUMIFS('indusa - High Cost'!L:L,'indusa - High Cost'!$A:$A,$A$23,'indusa - High Cost'!$B:$B,$B$28)*10^12*'Misc. Finished Goods Split'!$D12</f>
        <v>0</v>
      </c>
      <c r="E9" s="16">
        <f>SUMIFS('indusa - High Cost'!M:M,'indusa - High Cost'!$A:$A,$A9,'indusa - High Cost'!$B:$B,$B$28)*10^12+SUMIFS('indusa - High Cost'!M:M,'indusa - High Cost'!$A:$A,$A$23,'indusa - High Cost'!$B:$B,$B$28)*10^12*'Misc. Finished Goods Split'!$D12</f>
        <v>0</v>
      </c>
      <c r="F9" s="16">
        <f>SUMIFS('indusa - High Cost'!N:N,'indusa - High Cost'!$A:$A,$A9,'indusa - High Cost'!$B:$B,$B$28)*10^12+SUMIFS('indusa - High Cost'!N:N,'indusa - High Cost'!$A:$A,$A$23,'indusa - High Cost'!$B:$B,$B$28)*10^12*'Misc. Finished Goods Split'!$D12</f>
        <v>0</v>
      </c>
      <c r="G9" s="16">
        <f>SUMIFS('indusa - High Cost'!O:O,'indusa - High Cost'!$A:$A,$A9,'indusa - High Cost'!$B:$B,$B$28)*10^12+SUMIFS('indusa - High Cost'!O:O,'indusa - High Cost'!$A:$A,$A$23,'indusa - High Cost'!$B:$B,$B$28)*10^12*'Misc. Finished Goods Split'!$D12</f>
        <v>0</v>
      </c>
      <c r="H9" s="16">
        <f>SUMIFS('indusa - High Cost'!P:P,'indusa - High Cost'!$A:$A,$A9,'indusa - High Cost'!$B:$B,$B$28)*10^12+SUMIFS('indusa - High Cost'!P:P,'indusa - High Cost'!$A:$A,$A$23,'indusa - High Cost'!$B:$B,$B$28)*10^12*'Misc. Finished Goods Split'!$D12</f>
        <v>0</v>
      </c>
      <c r="I9" s="16">
        <f>SUMIFS('indusa - High Cost'!Q:Q,'indusa - High Cost'!$A:$A,$A9,'indusa - High Cost'!$B:$B,$B$28)*10^12+SUMIFS('indusa - High Cost'!Q:Q,'indusa - High Cost'!$A:$A,$A$23,'indusa - High Cost'!$B:$B,$B$28)*10^12*'Misc. Finished Goods Split'!$D12</f>
        <v>0</v>
      </c>
      <c r="J9" s="16">
        <f>SUMIFS('indusa - High Cost'!R:R,'indusa - High Cost'!$A:$A,$A9,'indusa - High Cost'!$B:$B,$B$28)*10^12+SUMIFS('indusa - High Cost'!R:R,'indusa - High Cost'!$A:$A,$A$23,'indusa - High Cost'!$B:$B,$B$28)*10^12*'Misc. Finished Goods Split'!$D12</f>
        <v>0</v>
      </c>
      <c r="K9" s="16">
        <f>SUMIFS('indusa - High Cost'!S:S,'indusa - High Cost'!$A:$A,$A9,'indusa - High Cost'!$B:$B,$B$28)*10^12+SUMIFS('indusa - High Cost'!S:S,'indusa - High Cost'!$A:$A,$A$23,'indusa - High Cost'!$B:$B,$B$28)*10^12*'Misc. Finished Goods Split'!$D12</f>
        <v>0</v>
      </c>
      <c r="L9" s="16">
        <f>SUMIFS('indusa - High Cost'!T:T,'indusa - High Cost'!$A:$A,$A9,'indusa - High Cost'!$B:$B,$B$28)*10^12+SUMIFS('indusa - High Cost'!T:T,'indusa - High Cost'!$A:$A,$A$23,'indusa - High Cost'!$B:$B,$B$28)*10^12*'Misc. Finished Goods Split'!$D12</f>
        <v>0</v>
      </c>
      <c r="M9" s="16">
        <f>SUMIFS('indusa - High Cost'!U:U,'indusa - High Cost'!$A:$A,$A9,'indusa - High Cost'!$B:$B,$B$28)*10^12+SUMIFS('indusa - High Cost'!U:U,'indusa - High Cost'!$A:$A,$A$23,'indusa - High Cost'!$B:$B,$B$28)*10^12*'Misc. Finished Goods Split'!$D12</f>
        <v>0</v>
      </c>
      <c r="N9" s="16">
        <f>SUMIFS('indusa - High Cost'!V:V,'indusa - High Cost'!$A:$A,$A9,'indusa - High Cost'!$B:$B,$B$28)*10^12+SUMIFS('indusa - High Cost'!V:V,'indusa - High Cost'!$A:$A,$A$23,'indusa - High Cost'!$B:$B,$B$28)*10^12*'Misc. Finished Goods Split'!$D12</f>
        <v>0</v>
      </c>
      <c r="O9" s="16">
        <f>SUMIFS('indusa - High Cost'!W:W,'indusa - High Cost'!$A:$A,$A9,'indusa - High Cost'!$B:$B,$B$28)*10^12+SUMIFS('indusa - High Cost'!W:W,'indusa - High Cost'!$A:$A,$A$23,'indusa - High Cost'!$B:$B,$B$28)*10^12*'Misc. Finished Goods Split'!$D12</f>
        <v>0</v>
      </c>
      <c r="P9" s="16">
        <f>SUMIFS('indusa - High Cost'!X:X,'indusa - High Cost'!$A:$A,$A9,'indusa - High Cost'!$B:$B,$B$28)*10^12+SUMIFS('indusa - High Cost'!X:X,'indusa - High Cost'!$A:$A,$A$23,'indusa - High Cost'!$B:$B,$B$28)*10^12*'Misc. Finished Goods Split'!$D12</f>
        <v>0</v>
      </c>
      <c r="Q9" s="16">
        <f>SUMIFS('indusa - High Cost'!Y:Y,'indusa - High Cost'!$A:$A,$A9,'indusa - High Cost'!$B:$B,$B$28)*10^12+SUMIFS('indusa - High Cost'!Y:Y,'indusa - High Cost'!$A:$A,$A$23,'indusa - High Cost'!$B:$B,$B$28)*10^12*'Misc. Finished Goods Split'!$D12</f>
        <v>0</v>
      </c>
      <c r="R9" s="16">
        <f>SUMIFS('indusa - High Cost'!Z:Z,'indusa - High Cost'!$A:$A,$A9,'indusa - High Cost'!$B:$B,$B$28)*10^12+SUMIFS('indusa - High Cost'!Z:Z,'indusa - High Cost'!$A:$A,$A$23,'indusa - High Cost'!$B:$B,$B$28)*10^12*'Misc. Finished Goods Split'!$D12</f>
        <v>0</v>
      </c>
      <c r="S9" s="16">
        <f>SUMIFS('indusa - High Cost'!AA:AA,'indusa - High Cost'!$A:$A,$A9,'indusa - High Cost'!$B:$B,$B$28)*10^12+SUMIFS('indusa - High Cost'!AA:AA,'indusa - High Cost'!$A:$A,$A$23,'indusa - High Cost'!$B:$B,$B$28)*10^12*'Misc. Finished Goods Split'!$D12</f>
        <v>0</v>
      </c>
      <c r="T9" s="16">
        <f>SUMIFS('indusa - High Cost'!AB:AB,'indusa - High Cost'!$A:$A,$A9,'indusa - High Cost'!$B:$B,$B$28)*10^12+SUMIFS('indusa - High Cost'!AB:AB,'indusa - High Cost'!$A:$A,$A$23,'indusa - High Cost'!$B:$B,$B$28)*10^12*'Misc. Finished Goods Split'!$D12</f>
        <v>0</v>
      </c>
      <c r="U9" s="16">
        <f>SUMIFS('indusa - High Cost'!AC:AC,'indusa - High Cost'!$A:$A,$A9,'indusa - High Cost'!$B:$B,$B$28)*10^12+SUMIFS('indusa - High Cost'!AC:AC,'indusa - High Cost'!$A:$A,$A$23,'indusa - High Cost'!$B:$B,$B$28)*10^12*'Misc. Finished Goods Split'!$D12</f>
        <v>0</v>
      </c>
      <c r="V9" s="16">
        <f>SUMIFS('indusa - High Cost'!AD:AD,'indusa - High Cost'!$A:$A,$A9,'indusa - High Cost'!$B:$B,$B$28)*10^12+SUMIFS('indusa - High Cost'!AD:AD,'indusa - High Cost'!$A:$A,$A$23,'indusa - High Cost'!$B:$B,$B$28)*10^12*'Misc. Finished Goods Split'!$D12</f>
        <v>0</v>
      </c>
      <c r="W9" s="16">
        <f>SUMIFS('indusa - High Cost'!AE:AE,'indusa - High Cost'!$A:$A,$A9,'indusa - High Cost'!$B:$B,$B$28)*10^12+SUMIFS('indusa - High Cost'!AE:AE,'indusa - High Cost'!$A:$A,$A$23,'indusa - High Cost'!$B:$B,$B$28)*10^12*'Misc. Finished Goods Split'!$D12</f>
        <v>0</v>
      </c>
      <c r="X9" s="16">
        <f>SUMIFS('indusa - High Cost'!AF:AF,'indusa - High Cost'!$A:$A,$A9,'indusa - High Cost'!$B:$B,$B$28)*10^12+SUMIFS('indusa - High Cost'!AF:AF,'indusa - High Cost'!$A:$A,$A$23,'indusa - High Cost'!$B:$B,$B$28)*10^12*'Misc. Finished Goods Split'!$D12</f>
        <v>0</v>
      </c>
      <c r="Y9" s="16">
        <f>SUMIFS('indusa - High Cost'!AG:AG,'indusa - High Cost'!$A:$A,$A9,'indusa - High Cost'!$B:$B,$B$28)*10^12+SUMIFS('indusa - High Cost'!AG:AG,'indusa - High Cost'!$A:$A,$A$23,'indusa - High Cost'!$B:$B,$B$28)*10^12*'Misc. Finished Goods Split'!$D12</f>
        <v>0</v>
      </c>
      <c r="Z9" s="16">
        <f>SUMIFS('indusa - High Cost'!AH:AH,'indusa - High Cost'!$A:$A,$A9,'indusa - High Cost'!$B:$B,$B$28)*10^12+SUMIFS('indusa - High Cost'!AH:AH,'indusa - High Cost'!$A:$A,$A$23,'indusa - High Cost'!$B:$B,$B$28)*10^12*'Misc. Finished Goods Split'!$D12</f>
        <v>0</v>
      </c>
      <c r="AA9" s="16">
        <f>SUMIFS('indusa - High Cost'!AI:AI,'indusa - High Cost'!$A:$A,$A9,'indusa - High Cost'!$B:$B,$B$28)*10^12+SUMIFS('indusa - High Cost'!AI:AI,'indusa - High Cost'!$A:$A,$A$23,'indusa - High Cost'!$B:$B,$B$28)*10^12*'Misc. Finished Goods Split'!$D12</f>
        <v>0</v>
      </c>
      <c r="AB9" s="16">
        <f>SUMIFS('indusa - High Cost'!AJ:AJ,'indusa - High Cost'!$A:$A,$A9,'indusa - High Cost'!$B:$B,$B$28)*10^12+SUMIFS('indusa - High Cost'!AJ:AJ,'indusa - High Cost'!$A:$A,$A$23,'indusa - High Cost'!$B:$B,$B$28)*10^12*'Misc. Finished Goods Split'!$D12</f>
        <v>0</v>
      </c>
      <c r="AC9" s="16"/>
    </row>
    <row r="10" spans="1:31" x14ac:dyDescent="0.25">
      <c r="A10" t="s">
        <v>99</v>
      </c>
      <c r="B10" s="16">
        <f>SUMIFS('indusa - Alt Trans'!J:J,'indusa - Alt Trans'!$A:$A,$A10,'indusa - Alt Trans'!$B:$B,$B$28)*10^12+SUMIFS('indusa - Alt Trans'!J:J,'indusa - Alt Trans'!$A:$A,$A23,'indusa - Alt Trans'!$B:$B,$B$28)*10^12*'Misc. Finished Goods Split'!$D14</f>
        <v>0</v>
      </c>
      <c r="C10" s="16">
        <f>SUMIFS('indusa - Alt Trans'!K:K,'indusa - Alt Trans'!$A:$A,$A10,'indusa - Alt Trans'!$B:$B,$B$28)*10^12+SUMIFS('indusa - Alt Trans'!K:K,'indusa - Alt Trans'!$A:$A,$A23,'indusa - Alt Trans'!$B:$B,$B$28)*10^12*'Misc. Finished Goods Split'!$D14</f>
        <v>0</v>
      </c>
      <c r="D10" s="16">
        <f>SUMIFS('indusa - Alt Trans'!L:L,'indusa - Alt Trans'!$A:$A,$A10,'indusa - Alt Trans'!$B:$B,$B$28)*10^12+SUMIFS('indusa - Alt Trans'!L:L,'indusa - Alt Trans'!$A:$A,$A23,'indusa - Alt Trans'!$B:$B,$B$28)*10^12*'Misc. Finished Goods Split'!$D14</f>
        <v>0</v>
      </c>
      <c r="E10" s="16">
        <f>SUMIFS('indusa - Alt Trans'!M:M,'indusa - Alt Trans'!$A:$A,$A10,'indusa - Alt Trans'!$B:$B,$B$28)*10^12+SUMIFS('indusa - Alt Trans'!M:M,'indusa - Alt Trans'!$A:$A,$A23,'indusa - Alt Trans'!$B:$B,$B$28)*10^12*'Misc. Finished Goods Split'!$D14</f>
        <v>0</v>
      </c>
      <c r="F10" s="16">
        <f>SUMIFS('indusa - Alt Trans'!N:N,'indusa - Alt Trans'!$A:$A,$A10,'indusa - Alt Trans'!$B:$B,$B$28)*10^12+SUMIFS('indusa - Alt Trans'!N:N,'indusa - Alt Trans'!$A:$A,$A23,'indusa - Alt Trans'!$B:$B,$B$28)*10^12*'Misc. Finished Goods Split'!$D14</f>
        <v>0</v>
      </c>
      <c r="G10" s="16">
        <f>SUMIFS('indusa - Alt Trans'!O:O,'indusa - Alt Trans'!$A:$A,$A10,'indusa - Alt Trans'!$B:$B,$B$28)*10^12+SUMIFS('indusa - Alt Trans'!O:O,'indusa - Alt Trans'!$A:$A,$A23,'indusa - Alt Trans'!$B:$B,$B$28)*10^12*'Misc. Finished Goods Split'!$D14</f>
        <v>0</v>
      </c>
      <c r="H10" s="16">
        <f>SUMIFS('indusa - Alt Trans'!P:P,'indusa - Alt Trans'!$A:$A,$A10,'indusa - Alt Trans'!$B:$B,$B$28)*10^12+SUMIFS('indusa - Alt Trans'!P:P,'indusa - Alt Trans'!$A:$A,$A23,'indusa - Alt Trans'!$B:$B,$B$28)*10^12*'Misc. Finished Goods Split'!$D14</f>
        <v>0</v>
      </c>
      <c r="I10" s="16">
        <f>SUMIFS('indusa - Alt Trans'!Q:Q,'indusa - Alt Trans'!$A:$A,$A10,'indusa - Alt Trans'!$B:$B,$B$28)*10^12+SUMIFS('indusa - Alt Trans'!Q:Q,'indusa - Alt Trans'!$A:$A,$A23,'indusa - Alt Trans'!$B:$B,$B$28)*10^12*'Misc. Finished Goods Split'!$D14</f>
        <v>0</v>
      </c>
      <c r="J10" s="16">
        <f>SUMIFS('indusa - Alt Trans'!R:R,'indusa - Alt Trans'!$A:$A,$A10,'indusa - Alt Trans'!$B:$B,$B$28)*10^12+SUMIFS('indusa - Alt Trans'!R:R,'indusa - Alt Trans'!$A:$A,$A23,'indusa - Alt Trans'!$B:$B,$B$28)*10^12*'Misc. Finished Goods Split'!$D14</f>
        <v>0</v>
      </c>
      <c r="K10" s="16">
        <f>SUMIFS('indusa - Alt Trans'!S:S,'indusa - Alt Trans'!$A:$A,$A10,'indusa - Alt Trans'!$B:$B,$B$28)*10^12+SUMIFS('indusa - Alt Trans'!S:S,'indusa - Alt Trans'!$A:$A,$A23,'indusa - Alt Trans'!$B:$B,$B$28)*10^12*'Misc. Finished Goods Split'!$D14</f>
        <v>0</v>
      </c>
      <c r="L10" s="16">
        <f>SUMIFS('indusa - Alt Trans'!T:T,'indusa - Alt Trans'!$A:$A,$A10,'indusa - Alt Trans'!$B:$B,$B$28)*10^12+SUMIFS('indusa - Alt Trans'!T:T,'indusa - Alt Trans'!$A:$A,$A23,'indusa - Alt Trans'!$B:$B,$B$28)*10^12*'Misc. Finished Goods Split'!$D14</f>
        <v>0</v>
      </c>
      <c r="M10" s="16">
        <f>SUMIFS('indusa - Alt Trans'!U:U,'indusa - Alt Trans'!$A:$A,$A10,'indusa - Alt Trans'!$B:$B,$B$28)*10^12+SUMIFS('indusa - Alt Trans'!U:U,'indusa - Alt Trans'!$A:$A,$A23,'indusa - Alt Trans'!$B:$B,$B$28)*10^12*'Misc. Finished Goods Split'!$D14</f>
        <v>0</v>
      </c>
      <c r="N10" s="16">
        <f>SUMIFS('indusa - Alt Trans'!V:V,'indusa - Alt Trans'!$A:$A,$A10,'indusa - Alt Trans'!$B:$B,$B$28)*10^12+SUMIFS('indusa - Alt Trans'!V:V,'indusa - Alt Trans'!$A:$A,$A23,'indusa - Alt Trans'!$B:$B,$B$28)*10^12*'Misc. Finished Goods Split'!$D14</f>
        <v>0</v>
      </c>
      <c r="O10" s="16">
        <f>SUMIFS('indusa - Alt Trans'!W:W,'indusa - Alt Trans'!$A:$A,$A10,'indusa - Alt Trans'!$B:$B,$B$28)*10^12+SUMIFS('indusa - Alt Trans'!W:W,'indusa - Alt Trans'!$A:$A,$A23,'indusa - Alt Trans'!$B:$B,$B$28)*10^12*'Misc. Finished Goods Split'!$D14</f>
        <v>0</v>
      </c>
      <c r="P10" s="16">
        <f>SUMIFS('indusa - Alt Trans'!X:X,'indusa - Alt Trans'!$A:$A,$A10,'indusa - Alt Trans'!$B:$B,$B$28)*10^12+SUMIFS('indusa - Alt Trans'!X:X,'indusa - Alt Trans'!$A:$A,$A23,'indusa - Alt Trans'!$B:$B,$B$28)*10^12*'Misc. Finished Goods Split'!$D14</f>
        <v>0</v>
      </c>
      <c r="Q10" s="16">
        <f>SUMIFS('indusa - Alt Trans'!Y:Y,'indusa - Alt Trans'!$A:$A,$A10,'indusa - Alt Trans'!$B:$B,$B$28)*10^12+SUMIFS('indusa - Alt Trans'!Y:Y,'indusa - Alt Trans'!$A:$A,$A23,'indusa - Alt Trans'!$B:$B,$B$28)*10^12*'Misc. Finished Goods Split'!$D14</f>
        <v>0</v>
      </c>
      <c r="R10" s="16">
        <f>SUMIFS('indusa - Alt Trans'!Z:Z,'indusa - Alt Trans'!$A:$A,$A10,'indusa - Alt Trans'!$B:$B,$B$28)*10^12+SUMIFS('indusa - Alt Trans'!Z:Z,'indusa - Alt Trans'!$A:$A,$A23,'indusa - Alt Trans'!$B:$B,$B$28)*10^12*'Misc. Finished Goods Split'!$D14</f>
        <v>0</v>
      </c>
      <c r="S10" s="16">
        <f>SUMIFS('indusa - Alt Trans'!AA:AA,'indusa - Alt Trans'!$A:$A,$A10,'indusa - Alt Trans'!$B:$B,$B$28)*10^12+SUMIFS('indusa - Alt Trans'!AA:AA,'indusa - Alt Trans'!$A:$A,$A23,'indusa - Alt Trans'!$B:$B,$B$28)*10^12*'Misc. Finished Goods Split'!$D14</f>
        <v>0</v>
      </c>
      <c r="T10" s="16">
        <f>SUMIFS('indusa - Alt Trans'!AB:AB,'indusa - Alt Trans'!$A:$A,$A10,'indusa - Alt Trans'!$B:$B,$B$28)*10^12+SUMIFS('indusa - Alt Trans'!AB:AB,'indusa - Alt Trans'!$A:$A,$A23,'indusa - Alt Trans'!$B:$B,$B$28)*10^12*'Misc. Finished Goods Split'!$D14</f>
        <v>0</v>
      </c>
      <c r="U10" s="16">
        <f>SUMIFS('indusa - Alt Trans'!AC:AC,'indusa - Alt Trans'!$A:$A,$A10,'indusa - Alt Trans'!$B:$B,$B$28)*10^12+SUMIFS('indusa - Alt Trans'!AC:AC,'indusa - Alt Trans'!$A:$A,$A23,'indusa - Alt Trans'!$B:$B,$B$28)*10^12*'Misc. Finished Goods Split'!$D14</f>
        <v>0</v>
      </c>
      <c r="V10" s="16">
        <f>SUMIFS('indusa - Alt Trans'!AD:AD,'indusa - Alt Trans'!$A:$A,$A10,'indusa - Alt Trans'!$B:$B,$B$28)*10^12+SUMIFS('indusa - Alt Trans'!AD:AD,'indusa - Alt Trans'!$A:$A,$A23,'indusa - Alt Trans'!$B:$B,$B$28)*10^12*'Misc. Finished Goods Split'!$D14</f>
        <v>0</v>
      </c>
      <c r="W10" s="16">
        <f>SUMIFS('indusa - Alt Trans'!AE:AE,'indusa - Alt Trans'!$A:$A,$A10,'indusa - Alt Trans'!$B:$B,$B$28)*10^12+SUMIFS('indusa - Alt Trans'!AE:AE,'indusa - Alt Trans'!$A:$A,$A23,'indusa - Alt Trans'!$B:$B,$B$28)*10^12*'Misc. Finished Goods Split'!$D14</f>
        <v>0</v>
      </c>
      <c r="X10" s="16">
        <f>SUMIFS('indusa - Alt Trans'!AF:AF,'indusa - Alt Trans'!$A:$A,$A10,'indusa - Alt Trans'!$B:$B,$B$28)*10^12+SUMIFS('indusa - Alt Trans'!AF:AF,'indusa - Alt Trans'!$A:$A,$A23,'indusa - Alt Trans'!$B:$B,$B$28)*10^12*'Misc. Finished Goods Split'!$D14</f>
        <v>0</v>
      </c>
      <c r="Y10" s="16">
        <f>SUMIFS('indusa - Alt Trans'!AG:AG,'indusa - Alt Trans'!$A:$A,$A10,'indusa - Alt Trans'!$B:$B,$B$28)*10^12+SUMIFS('indusa - Alt Trans'!AG:AG,'indusa - Alt Trans'!$A:$A,$A23,'indusa - Alt Trans'!$B:$B,$B$28)*10^12*'Misc. Finished Goods Split'!$D14</f>
        <v>0</v>
      </c>
      <c r="Z10" s="16">
        <f>SUMIFS('indusa - Alt Trans'!AH:AH,'indusa - Alt Trans'!$A:$A,$A10,'indusa - Alt Trans'!$B:$B,$B$28)*10^12+SUMIFS('indusa - Alt Trans'!AH:AH,'indusa - Alt Trans'!$A:$A,$A23,'indusa - Alt Trans'!$B:$B,$B$28)*10^12*'Misc. Finished Goods Split'!$D14</f>
        <v>0</v>
      </c>
      <c r="AA10" s="16">
        <f>SUMIFS('indusa - Alt Trans'!AI:AI,'indusa - Alt Trans'!$A:$A,$A10,'indusa - Alt Trans'!$B:$B,$B$28)*10^12+SUMIFS('indusa - Alt Trans'!AI:AI,'indusa - Alt Trans'!$A:$A,$A23,'indusa - Alt Trans'!$B:$B,$B$28)*10^12*'Misc. Finished Goods Split'!$D14</f>
        <v>0</v>
      </c>
      <c r="AB10" s="16">
        <f>SUMIFS('indusa - Alt Trans'!AJ:AJ,'indusa - Alt Trans'!$A:$A,$A10,'indusa - Alt Trans'!$B:$B,$B$28)*10^12+SUMIFS('indusa - Alt Trans'!AJ:AJ,'indusa - Alt Trans'!$A:$A,$A23,'indusa - Alt Trans'!$B:$B,$B$28)*10^12*'Misc. Finished Goods Split'!$D14</f>
        <v>0</v>
      </c>
    </row>
    <row r="11" spans="1:31" x14ac:dyDescent="0.25">
      <c r="A11" t="s">
        <v>100</v>
      </c>
      <c r="B11" s="16">
        <f>SUMIFS('indusa - Alt Trans'!J:J,'indusa - Alt Trans'!$A:$A,$A11,'indusa - Alt Trans'!$B:$B,$B$28)*10^12</f>
        <v>143028000000000</v>
      </c>
      <c r="C11" s="16">
        <f>SUMIFS('indusa - Alt Trans'!K:K,'indusa - Alt Trans'!$A:$A,$A11,'indusa - Alt Trans'!$B:$B,$B$28)*10^12</f>
        <v>151109000000000</v>
      </c>
      <c r="D11" s="16">
        <f>SUMIFS('indusa - Alt Trans'!L:L,'indusa - Alt Trans'!$A:$A,$A11,'indusa - Alt Trans'!$B:$B,$B$28)*10^12</f>
        <v>153879000000000</v>
      </c>
      <c r="E11" s="16">
        <f>SUMIFS('indusa - Alt Trans'!M:M,'indusa - Alt Trans'!$A:$A,$A11,'indusa - Alt Trans'!$B:$B,$B$28)*10^12</f>
        <v>157969000000000</v>
      </c>
      <c r="F11" s="16">
        <f>SUMIFS('indusa - Alt Trans'!N:N,'indusa - Alt Trans'!$A:$A,$A11,'indusa - Alt Trans'!$B:$B,$B$28)*10^12</f>
        <v>161054000000000</v>
      </c>
      <c r="G11" s="16">
        <f>SUMIFS('indusa - Alt Trans'!O:O,'indusa - Alt Trans'!$A:$A,$A11,'indusa - Alt Trans'!$B:$B,$B$28)*10^12</f>
        <v>164943000000000</v>
      </c>
      <c r="H11" s="16">
        <f>SUMIFS('indusa - Alt Trans'!P:P,'indusa - Alt Trans'!$A:$A,$A11,'indusa - Alt Trans'!$B:$B,$B$28)*10^12</f>
        <v>170618000000000</v>
      </c>
      <c r="I11" s="16">
        <f>SUMIFS('indusa - Alt Trans'!Q:Q,'indusa - Alt Trans'!$A:$A,$A11,'indusa - Alt Trans'!$B:$B,$B$28)*10^12</f>
        <v>176459000000000</v>
      </c>
      <c r="J11" s="16">
        <f>SUMIFS('indusa - Alt Trans'!R:R,'indusa - Alt Trans'!$A:$A,$A11,'indusa - Alt Trans'!$B:$B,$B$28)*10^12</f>
        <v>181620999999999.97</v>
      </c>
      <c r="K11" s="16">
        <f>SUMIFS('indusa - Alt Trans'!S:S,'indusa - Alt Trans'!$A:$A,$A11,'indusa - Alt Trans'!$B:$B,$B$28)*10^12</f>
        <v>186366000000000</v>
      </c>
      <c r="L11" s="16">
        <f>SUMIFS('indusa - Alt Trans'!T:T,'indusa - Alt Trans'!$A:$A,$A11,'indusa - Alt Trans'!$B:$B,$B$28)*10^12</f>
        <v>190536000000000</v>
      </c>
      <c r="M11" s="16">
        <f>SUMIFS('indusa - Alt Trans'!U:U,'indusa - Alt Trans'!$A:$A,$A11,'indusa - Alt Trans'!$B:$B,$B$28)*10^12</f>
        <v>193258000000000</v>
      </c>
      <c r="N11" s="16">
        <f>SUMIFS('indusa - Alt Trans'!V:V,'indusa - Alt Trans'!$A:$A,$A11,'indusa - Alt Trans'!$B:$B,$B$28)*10^12</f>
        <v>195720000000000</v>
      </c>
      <c r="O11" s="16">
        <f>SUMIFS('indusa - Alt Trans'!W:W,'indusa - Alt Trans'!$A:$A,$A11,'indusa - Alt Trans'!$B:$B,$B$28)*10^12</f>
        <v>197821000000000</v>
      </c>
      <c r="P11" s="16">
        <f>SUMIFS('indusa - Alt Trans'!X:X,'indusa - Alt Trans'!$A:$A,$A11,'indusa - Alt Trans'!$B:$B,$B$28)*10^12</f>
        <v>199901000000000</v>
      </c>
      <c r="Q11" s="16">
        <f>SUMIFS('indusa - Alt Trans'!Y:Y,'indusa - Alt Trans'!$A:$A,$A11,'indusa - Alt Trans'!$B:$B,$B$28)*10^12</f>
        <v>202694000000000.03</v>
      </c>
      <c r="R11" s="16">
        <f>SUMIFS('indusa - Alt Trans'!Z:Z,'indusa - Alt Trans'!$A:$A,$A11,'indusa - Alt Trans'!$B:$B,$B$28)*10^12</f>
        <v>204989000000000</v>
      </c>
      <c r="S11" s="16">
        <f>SUMIFS('indusa - Alt Trans'!AA:AA,'indusa - Alt Trans'!$A:$A,$A11,'indusa - Alt Trans'!$B:$B,$B$28)*10^12</f>
        <v>207375000000000</v>
      </c>
      <c r="T11" s="16">
        <f>SUMIFS('indusa - Alt Trans'!AB:AB,'indusa - Alt Trans'!$A:$A,$A11,'indusa - Alt Trans'!$B:$B,$B$28)*10^12</f>
        <v>209993000000000</v>
      </c>
      <c r="U11" s="16">
        <f>SUMIFS('indusa - Alt Trans'!AC:AC,'indusa - Alt Trans'!$A:$A,$A11,'indusa - Alt Trans'!$B:$B,$B$28)*10^12</f>
        <v>211884000000000</v>
      </c>
      <c r="V11" s="16">
        <f>SUMIFS('indusa - Alt Trans'!AD:AD,'indusa - Alt Trans'!$A:$A,$A11,'indusa - Alt Trans'!$B:$B,$B$28)*10^12</f>
        <v>213655000000000</v>
      </c>
      <c r="W11" s="16">
        <f>SUMIFS('indusa - Alt Trans'!AE:AE,'indusa - Alt Trans'!$A:$A,$A11,'indusa - Alt Trans'!$B:$B,$B$28)*10^12</f>
        <v>215286000000000</v>
      </c>
      <c r="X11" s="16">
        <f>SUMIFS('indusa - Alt Trans'!AF:AF,'indusa - Alt Trans'!$A:$A,$A11,'indusa - Alt Trans'!$B:$B,$B$28)*10^12</f>
        <v>216176000000000.03</v>
      </c>
      <c r="Y11" s="16">
        <f>SUMIFS('indusa - Alt Trans'!AG:AG,'indusa - Alt Trans'!$A:$A,$A11,'indusa - Alt Trans'!$B:$B,$B$28)*10^12</f>
        <v>218367000000000</v>
      </c>
      <c r="Z11" s="16">
        <f>SUMIFS('indusa - Alt Trans'!AH:AH,'indusa - Alt Trans'!$A:$A,$A11,'indusa - Alt Trans'!$B:$B,$B$28)*10^12</f>
        <v>221821000000000.03</v>
      </c>
      <c r="AA11" s="16">
        <f>SUMIFS('indusa - Alt Trans'!AI:AI,'indusa - Alt Trans'!$A:$A,$A11,'indusa - Alt Trans'!$B:$B,$B$28)*10^12</f>
        <v>224540000000000</v>
      </c>
      <c r="AB11" s="16">
        <f>SUMIFS('indusa - Alt Trans'!AJ:AJ,'indusa - Alt Trans'!$A:$A,$A11,'indusa - Alt Trans'!$B:$B,$B$28)*10^12</f>
        <v>226667000000000</v>
      </c>
    </row>
    <row r="12" spans="1:31" x14ac:dyDescent="0.25">
      <c r="A12" t="s">
        <v>101</v>
      </c>
      <c r="B12" s="16">
        <f>SUMIFS('indusa - High Cost'!J:J,'indusa - High Cost'!$A:$A,$A12,'indusa - High Cost'!$B:$B,$B$28)*10^12</f>
        <v>4956000000000</v>
      </c>
      <c r="C12" s="16">
        <f>SUMIFS('indusa - High Cost'!K:K,'indusa - High Cost'!$A:$A,$A12,'indusa - High Cost'!$B:$B,$B$28)*10^12</f>
        <v>5295000000000</v>
      </c>
      <c r="D12" s="16">
        <f>SUMIFS('indusa - High Cost'!L:L,'indusa - High Cost'!$A:$A,$A12,'indusa - High Cost'!$B:$B,$B$28)*10^12</f>
        <v>5683000000000</v>
      </c>
      <c r="E12" s="16">
        <f>SUMIFS('indusa - High Cost'!M:M,'indusa - High Cost'!$A:$A,$A12,'indusa - High Cost'!$B:$B,$B$28)*10^12</f>
        <v>6006000000000</v>
      </c>
      <c r="F12" s="16">
        <f>SUMIFS('indusa - High Cost'!N:N,'indusa - High Cost'!$A:$A,$A12,'indusa - High Cost'!$B:$B,$B$28)*10^12</f>
        <v>6263000000000</v>
      </c>
      <c r="G12" s="16">
        <f>SUMIFS('indusa - High Cost'!O:O,'indusa - High Cost'!$A:$A,$A12,'indusa - High Cost'!$B:$B,$B$28)*10^12</f>
        <v>6535000000000</v>
      </c>
      <c r="H12" s="16">
        <f>SUMIFS('indusa - High Cost'!P:P,'indusa - High Cost'!$A:$A,$A12,'indusa - High Cost'!$B:$B,$B$28)*10^12</f>
        <v>6819000000000</v>
      </c>
      <c r="I12" s="16">
        <f>SUMIFS('indusa - High Cost'!Q:Q,'indusa - High Cost'!$A:$A,$A12,'indusa - High Cost'!$B:$B,$B$28)*10^12</f>
        <v>7089000000000</v>
      </c>
      <c r="J12" s="16">
        <f>SUMIFS('indusa - High Cost'!R:R,'indusa - High Cost'!$A:$A,$A12,'indusa - High Cost'!$B:$B,$B$28)*10^12</f>
        <v>7334000000000</v>
      </c>
      <c r="K12" s="16">
        <f>SUMIFS('indusa - High Cost'!S:S,'indusa - High Cost'!$A:$A,$A12,'indusa - High Cost'!$B:$B,$B$28)*10^12</f>
        <v>7541000000000</v>
      </c>
      <c r="L12" s="16">
        <f>SUMIFS('indusa - High Cost'!T:T,'indusa - High Cost'!$A:$A,$A12,'indusa - High Cost'!$B:$B,$B$28)*10^12</f>
        <v>7750000000000</v>
      </c>
      <c r="M12" s="16">
        <f>SUMIFS('indusa - High Cost'!U:U,'indusa - High Cost'!$A:$A,$A12,'indusa - High Cost'!$B:$B,$B$28)*10^12</f>
        <v>7901000000000</v>
      </c>
      <c r="N12" s="16">
        <f>SUMIFS('indusa - High Cost'!V:V,'indusa - High Cost'!$A:$A,$A12,'indusa - High Cost'!$B:$B,$B$28)*10^12</f>
        <v>7994000000000</v>
      </c>
      <c r="O12" s="16">
        <f>SUMIFS('indusa - High Cost'!W:W,'indusa - High Cost'!$A:$A,$A12,'indusa - High Cost'!$B:$B,$B$28)*10^12</f>
        <v>8093999999999.999</v>
      </c>
      <c r="P12" s="16">
        <f>SUMIFS('indusa - High Cost'!X:X,'indusa - High Cost'!$A:$A,$A12,'indusa - High Cost'!$B:$B,$B$28)*10^12</f>
        <v>8182000000000</v>
      </c>
      <c r="Q12" s="16">
        <f>SUMIFS('indusa - High Cost'!Y:Y,'indusa - High Cost'!$A:$A,$A12,'indusa - High Cost'!$B:$B,$B$28)*10^12</f>
        <v>8273999999999.999</v>
      </c>
      <c r="R12" s="16">
        <f>SUMIFS('indusa - High Cost'!Z:Z,'indusa - High Cost'!$A:$A,$A12,'indusa - High Cost'!$B:$B,$B$28)*10^12</f>
        <v>8375999999999.999</v>
      </c>
      <c r="S12" s="16">
        <f>SUMIFS('indusa - High Cost'!AA:AA,'indusa - High Cost'!$A:$A,$A12,'indusa - High Cost'!$B:$B,$B$28)*10^12</f>
        <v>8465999999999.999</v>
      </c>
      <c r="T12" s="16">
        <f>SUMIFS('indusa - High Cost'!AB:AB,'indusa - High Cost'!$A:$A,$A12,'indusa - High Cost'!$B:$B,$B$28)*10^12</f>
        <v>8563000000000.001</v>
      </c>
      <c r="U12" s="16">
        <f>SUMIFS('indusa - High Cost'!AC:AC,'indusa - High Cost'!$A:$A,$A12,'indusa - High Cost'!$B:$B,$B$28)*10^12</f>
        <v>8632999999999.999</v>
      </c>
      <c r="V12" s="16">
        <f>SUMIFS('indusa - High Cost'!AD:AD,'indusa - High Cost'!$A:$A,$A12,'indusa - High Cost'!$B:$B,$B$28)*10^12</f>
        <v>8706000000000</v>
      </c>
      <c r="W12" s="16">
        <f>SUMIFS('indusa - High Cost'!AE:AE,'indusa - High Cost'!$A:$A,$A12,'indusa - High Cost'!$B:$B,$B$28)*10^12</f>
        <v>8766999999999.999</v>
      </c>
      <c r="X12" s="16">
        <f>SUMIFS('indusa - High Cost'!AF:AF,'indusa - High Cost'!$A:$A,$A12,'indusa - High Cost'!$B:$B,$B$28)*10^12</f>
        <v>8833000000000</v>
      </c>
      <c r="Y12" s="16">
        <f>SUMIFS('indusa - High Cost'!AG:AG,'indusa - High Cost'!$A:$A,$A12,'indusa - High Cost'!$B:$B,$B$28)*10^12</f>
        <v>8909000000000</v>
      </c>
      <c r="Z12" s="16">
        <f>SUMIFS('indusa - High Cost'!AH:AH,'indusa - High Cost'!$A:$A,$A12,'indusa - High Cost'!$B:$B,$B$28)*10^12</f>
        <v>8977000000000</v>
      </c>
      <c r="AA12" s="16">
        <f>SUMIFS('indusa - High Cost'!AI:AI,'indusa - High Cost'!$A:$A,$A12,'indusa - High Cost'!$B:$B,$B$28)*10^12</f>
        <v>9051000000000</v>
      </c>
      <c r="AB12" s="16">
        <f>SUMIFS('indusa - High Cost'!AJ:AJ,'indusa - High Cost'!$A:$A,$A12,'indusa - High Cost'!$B:$B,$B$28)*10^12</f>
        <v>9111000000000</v>
      </c>
    </row>
    <row r="13" spans="1:31" x14ac:dyDescent="0.25">
      <c r="A13" t="s">
        <v>102</v>
      </c>
      <c r="B13" s="16">
        <f>SUMIFS('indusa - High Cost'!J:J,'indusa - High Cost'!$A:$A,$A13,'indusa - High Cost'!$B:$B,$B$28)*10^12</f>
        <v>0</v>
      </c>
      <c r="C13" s="16">
        <f>SUMIFS('indusa - High Cost'!K:K,'indusa - High Cost'!$A:$A,$A13,'indusa - High Cost'!$B:$B,$B$28)*10^12</f>
        <v>0</v>
      </c>
      <c r="D13" s="16">
        <f>SUMIFS('indusa - High Cost'!L:L,'indusa - High Cost'!$A:$A,$A13,'indusa - High Cost'!$B:$B,$B$28)*10^12</f>
        <v>0</v>
      </c>
      <c r="E13" s="16">
        <f>SUMIFS('indusa - High Cost'!M:M,'indusa - High Cost'!$A:$A,$A13,'indusa - High Cost'!$B:$B,$B$28)*10^12</f>
        <v>0</v>
      </c>
      <c r="F13" s="16">
        <f>SUMIFS('indusa - High Cost'!N:N,'indusa - High Cost'!$A:$A,$A13,'indusa - High Cost'!$B:$B,$B$28)*10^12</f>
        <v>0</v>
      </c>
      <c r="G13" s="16">
        <f>SUMIFS('indusa - High Cost'!O:O,'indusa - High Cost'!$A:$A,$A13,'indusa - High Cost'!$B:$B,$B$28)*10^12</f>
        <v>0</v>
      </c>
      <c r="H13" s="16">
        <f>SUMIFS('indusa - High Cost'!P:P,'indusa - High Cost'!$A:$A,$A13,'indusa - High Cost'!$B:$B,$B$28)*10^12</f>
        <v>0</v>
      </c>
      <c r="I13" s="16">
        <f>SUMIFS('indusa - High Cost'!Q:Q,'indusa - High Cost'!$A:$A,$A13,'indusa - High Cost'!$B:$B,$B$28)*10^12</f>
        <v>0</v>
      </c>
      <c r="J13" s="16">
        <f>SUMIFS('indusa - High Cost'!R:R,'indusa - High Cost'!$A:$A,$A13,'indusa - High Cost'!$B:$B,$B$28)*10^12</f>
        <v>0</v>
      </c>
      <c r="K13" s="16">
        <f>SUMIFS('indusa - High Cost'!S:S,'indusa - High Cost'!$A:$A,$A13,'indusa - High Cost'!$B:$B,$B$28)*10^12</f>
        <v>0</v>
      </c>
      <c r="L13" s="16">
        <f>SUMIFS('indusa - High Cost'!T:T,'indusa - High Cost'!$A:$A,$A13,'indusa - High Cost'!$B:$B,$B$28)*10^12</f>
        <v>0</v>
      </c>
      <c r="M13" s="16">
        <f>SUMIFS('indusa - High Cost'!U:U,'indusa - High Cost'!$A:$A,$A13,'indusa - High Cost'!$B:$B,$B$28)*10^12</f>
        <v>0</v>
      </c>
      <c r="N13" s="16">
        <f>SUMIFS('indusa - High Cost'!V:V,'indusa - High Cost'!$A:$A,$A13,'indusa - High Cost'!$B:$B,$B$28)*10^12</f>
        <v>0</v>
      </c>
      <c r="O13" s="16">
        <f>SUMIFS('indusa - High Cost'!W:W,'indusa - High Cost'!$A:$A,$A13,'indusa - High Cost'!$B:$B,$B$28)*10^12</f>
        <v>0</v>
      </c>
      <c r="P13" s="16">
        <f>SUMIFS('indusa - High Cost'!X:X,'indusa - High Cost'!$A:$A,$A13,'indusa - High Cost'!$B:$B,$B$28)*10^12</f>
        <v>0</v>
      </c>
      <c r="Q13" s="16">
        <f>SUMIFS('indusa - High Cost'!Y:Y,'indusa - High Cost'!$A:$A,$A13,'indusa - High Cost'!$B:$B,$B$28)*10^12</f>
        <v>0</v>
      </c>
      <c r="R13" s="16">
        <f>SUMIFS('indusa - High Cost'!Z:Z,'indusa - High Cost'!$A:$A,$A13,'indusa - High Cost'!$B:$B,$B$28)*10^12</f>
        <v>0</v>
      </c>
      <c r="S13" s="16">
        <f>SUMIFS('indusa - High Cost'!AA:AA,'indusa - High Cost'!$A:$A,$A13,'indusa - High Cost'!$B:$B,$B$28)*10^12</f>
        <v>0</v>
      </c>
      <c r="T13" s="16">
        <f>SUMIFS('indusa - High Cost'!AB:AB,'indusa - High Cost'!$A:$A,$A13,'indusa - High Cost'!$B:$B,$B$28)*10^12</f>
        <v>0</v>
      </c>
      <c r="U13" s="16">
        <f>SUMIFS('indusa - High Cost'!AC:AC,'indusa - High Cost'!$A:$A,$A13,'indusa - High Cost'!$B:$B,$B$28)*10^12</f>
        <v>0</v>
      </c>
      <c r="V13" s="16">
        <f>SUMIFS('indusa - High Cost'!AD:AD,'indusa - High Cost'!$A:$A,$A13,'indusa - High Cost'!$B:$B,$B$28)*10^12</f>
        <v>0</v>
      </c>
      <c r="W13" s="16">
        <f>SUMIFS('indusa - High Cost'!AE:AE,'indusa - High Cost'!$A:$A,$A13,'indusa - High Cost'!$B:$B,$B$28)*10^12</f>
        <v>0</v>
      </c>
      <c r="X13" s="16">
        <f>SUMIFS('indusa - High Cost'!AF:AF,'indusa - High Cost'!$A:$A,$A13,'indusa - High Cost'!$B:$B,$B$28)*10^12</f>
        <v>0</v>
      </c>
      <c r="Y13" s="16">
        <f>SUMIFS('indusa - High Cost'!AG:AG,'indusa - High Cost'!$A:$A,$A13,'indusa - High Cost'!$B:$B,$B$28)*10^12</f>
        <v>0</v>
      </c>
      <c r="Z13" s="16">
        <f>SUMIFS('indusa - High Cost'!AH:AH,'indusa - High Cost'!$A:$A,$A13,'indusa - High Cost'!$B:$B,$B$28)*10^12</f>
        <v>0</v>
      </c>
      <c r="AA13" s="16">
        <f>SUMIFS('indusa - High Cost'!AI:AI,'indusa - High Cost'!$A:$A,$A13,'indusa - High Cost'!$B:$B,$B$28)*10^12</f>
        <v>0</v>
      </c>
      <c r="AB13" s="16">
        <f>SUMIFS('indusa - High Cost'!AJ:AJ,'indusa - High Cost'!$A:$A,$A13,'indusa - High Cost'!$B:$B,$B$28)*10^12</f>
        <v>0</v>
      </c>
    </row>
    <row r="14" spans="1:31" x14ac:dyDescent="0.25">
      <c r="A14" t="s">
        <v>103</v>
      </c>
      <c r="B14" s="16">
        <f>SUMIFS('indusa - High Cost'!J:J,'indusa - High Cost'!$A:$A,$A14,'indusa - High Cost'!$B:$B,$B$28)*10^12</f>
        <v>43106000000000</v>
      </c>
      <c r="C14" s="16">
        <f>SUMIFS('indusa - High Cost'!K:K,'indusa - High Cost'!$A:$A,$A14,'indusa - High Cost'!$B:$B,$B$28)*10^12</f>
        <v>47144999999999.992</v>
      </c>
      <c r="D14" s="16">
        <f>SUMIFS('indusa - High Cost'!L:L,'indusa - High Cost'!$A:$A,$A14,'indusa - High Cost'!$B:$B,$B$28)*10^12</f>
        <v>50915000000000</v>
      </c>
      <c r="E14" s="16">
        <f>SUMIFS('indusa - High Cost'!M:M,'indusa - High Cost'!$A:$A,$A14,'indusa - High Cost'!$B:$B,$B$28)*10^12</f>
        <v>54854000000000</v>
      </c>
      <c r="F14" s="16">
        <f>SUMIFS('indusa - High Cost'!N:N,'indusa - High Cost'!$A:$A,$A14,'indusa - High Cost'!$B:$B,$B$28)*10^12</f>
        <v>58476000000000</v>
      </c>
      <c r="G14" s="16">
        <f>SUMIFS('indusa - High Cost'!O:O,'indusa - High Cost'!$A:$A,$A14,'indusa - High Cost'!$B:$B,$B$28)*10^12</f>
        <v>60175999999999.992</v>
      </c>
      <c r="H14" s="16">
        <f>SUMIFS('indusa - High Cost'!P:P,'indusa - High Cost'!$A:$A,$A14,'indusa - High Cost'!$B:$B,$B$28)*10^12</f>
        <v>61891000000000</v>
      </c>
      <c r="I14" s="16">
        <f>SUMIFS('indusa - High Cost'!Q:Q,'indusa - High Cost'!$A:$A,$A14,'indusa - High Cost'!$B:$B,$B$28)*10^12</f>
        <v>63593000000000</v>
      </c>
      <c r="J14" s="16">
        <f>SUMIFS('indusa - High Cost'!R:R,'indusa - High Cost'!$A:$A,$A14,'indusa - High Cost'!$B:$B,$B$28)*10^12</f>
        <v>65108999999999.992</v>
      </c>
      <c r="K14" s="16">
        <f>SUMIFS('indusa - High Cost'!S:S,'indusa - High Cost'!$A:$A,$A14,'indusa - High Cost'!$B:$B,$B$28)*10^12</f>
        <v>66304000000000</v>
      </c>
      <c r="L14" s="16">
        <f>SUMIFS('indusa - High Cost'!T:T,'indusa - High Cost'!$A:$A,$A14,'indusa - High Cost'!$B:$B,$B$28)*10^12</f>
        <v>67199000000000</v>
      </c>
      <c r="M14" s="16">
        <f>SUMIFS('indusa - High Cost'!U:U,'indusa - High Cost'!$A:$A,$A14,'indusa - High Cost'!$B:$B,$B$28)*10^12</f>
        <v>67807000000000</v>
      </c>
      <c r="N14" s="16">
        <f>SUMIFS('indusa - High Cost'!V:V,'indusa - High Cost'!$A:$A,$A14,'indusa - High Cost'!$B:$B,$B$28)*10^12</f>
        <v>68120000000000.008</v>
      </c>
      <c r="O14" s="16">
        <f>SUMIFS('indusa - High Cost'!W:W,'indusa - High Cost'!$A:$A,$A14,'indusa - High Cost'!$B:$B,$B$28)*10^12</f>
        <v>68323000000000.008</v>
      </c>
      <c r="P14" s="16">
        <f>SUMIFS('indusa - High Cost'!X:X,'indusa - High Cost'!$A:$A,$A14,'indusa - High Cost'!$B:$B,$B$28)*10^12</f>
        <v>68596999999999.992</v>
      </c>
      <c r="Q14" s="16">
        <f>SUMIFS('indusa - High Cost'!Y:Y,'indusa - High Cost'!$A:$A,$A14,'indusa - High Cost'!$B:$B,$B$28)*10^12</f>
        <v>68430000000000.008</v>
      </c>
      <c r="R14" s="16">
        <f>SUMIFS('indusa - High Cost'!Z:Z,'indusa - High Cost'!$A:$A,$A14,'indusa - High Cost'!$B:$B,$B$28)*10^12</f>
        <v>68161999999999.992</v>
      </c>
      <c r="S14" s="16">
        <f>SUMIFS('indusa - High Cost'!AA:AA,'indusa - High Cost'!$A:$A,$A14,'indusa - High Cost'!$B:$B,$B$28)*10^12</f>
        <v>67783000000000</v>
      </c>
      <c r="T14" s="16">
        <f>SUMIFS('indusa - High Cost'!AB:AB,'indusa - High Cost'!$A:$A,$A14,'indusa - High Cost'!$B:$B,$B$28)*10^12</f>
        <v>67242999999999.992</v>
      </c>
      <c r="U14" s="16">
        <f>SUMIFS('indusa - High Cost'!AC:AC,'indusa - High Cost'!$A:$A,$A14,'indusa - High Cost'!$B:$B,$B$28)*10^12</f>
        <v>66504000000000.008</v>
      </c>
      <c r="V14" s="16">
        <f>SUMIFS('indusa - High Cost'!AD:AD,'indusa - High Cost'!$A:$A,$A14,'indusa - High Cost'!$B:$B,$B$28)*10^12</f>
        <v>65610999999999.992</v>
      </c>
      <c r="W14" s="16">
        <f>SUMIFS('indusa - High Cost'!AE:AE,'indusa - High Cost'!$A:$A,$A14,'indusa - High Cost'!$B:$B,$B$28)*10^12</f>
        <v>64878999999999.992</v>
      </c>
      <c r="X14" s="16">
        <f>SUMIFS('indusa - High Cost'!AF:AF,'indusa - High Cost'!$A:$A,$A14,'indusa - High Cost'!$B:$B,$B$28)*10^12</f>
        <v>64294000000000</v>
      </c>
      <c r="Y14" s="16">
        <f>SUMIFS('indusa - High Cost'!AG:AG,'indusa - High Cost'!$A:$A,$A14,'indusa - High Cost'!$B:$B,$B$28)*10^12</f>
        <v>63794000000000</v>
      </c>
      <c r="Z14" s="16">
        <f>SUMIFS('indusa - High Cost'!AH:AH,'indusa - High Cost'!$A:$A,$A14,'indusa - High Cost'!$B:$B,$B$28)*10^12</f>
        <v>63352999999999.992</v>
      </c>
      <c r="AA14" s="16">
        <f>SUMIFS('indusa - High Cost'!AI:AI,'indusa - High Cost'!$A:$A,$A14,'indusa - High Cost'!$B:$B,$B$28)*10^12</f>
        <v>62795000000000</v>
      </c>
      <c r="AB14" s="16">
        <f>SUMIFS('indusa - High Cost'!AJ:AJ,'indusa - High Cost'!$A:$A,$A14,'indusa - High Cost'!$B:$B,$B$28)*10^12</f>
        <v>61766000000000.008</v>
      </c>
    </row>
    <row r="15" spans="1:31" x14ac:dyDescent="0.25">
      <c r="A15" t="s">
        <v>104</v>
      </c>
      <c r="B15" s="16">
        <f>SUMIFS('indusa - High Cost'!J:J,'indusa - High Cost'!$A:$A,$A15,'indusa - High Cost'!$B:$B,$B$28)*10^12+SUMIFS('indusa - High Cost'!J:J,'indusa - High Cost'!$A:$A,"Primary Metals",'indusa - High Cost'!$B:$B,$B$28)*10^12*'Foundries Split'!$C18</f>
        <v>1200555765855.6729</v>
      </c>
      <c r="C15" s="16">
        <f>SUMIFS('indusa - High Cost'!K:K,'indusa - High Cost'!$A:$A,$A15,'indusa - High Cost'!$B:$B,$B$28)*10^12+SUMIFS('indusa - High Cost'!K:K,'indusa - High Cost'!$A:$A,"Primary Metals",'indusa - High Cost'!$B:$B,$B$28)*10^12*'Foundries Split'!$C18</f>
        <v>1257574245500.5334</v>
      </c>
      <c r="D15" s="16">
        <f>SUMIFS('indusa - High Cost'!L:L,'indusa - High Cost'!$A:$A,$A15,'indusa - High Cost'!$B:$B,$B$28)*10^12+SUMIFS('indusa - High Cost'!L:L,'indusa - High Cost'!$A:$A,"Primary Metals",'indusa - High Cost'!$B:$B,$B$28)*10^12*'Foundries Split'!$C18</f>
        <v>1305542172820.8127</v>
      </c>
      <c r="E15" s="16">
        <f>SUMIFS('indusa - High Cost'!M:M,'indusa - High Cost'!$A:$A,$A15,'indusa - High Cost'!$B:$B,$B$28)*10^12+SUMIFS('indusa - High Cost'!M:M,'indusa - High Cost'!$A:$A,"Primary Metals",'indusa - High Cost'!$B:$B,$B$28)*10^12*'Foundries Split'!$C18</f>
        <v>1365954609587.3911</v>
      </c>
      <c r="F15" s="16">
        <f>SUMIFS('indusa - High Cost'!N:N,'indusa - High Cost'!$A:$A,$A15,'indusa - High Cost'!$B:$B,$B$28)*10^12+SUMIFS('indusa - High Cost'!N:N,'indusa - High Cost'!$A:$A,"Primary Metals",'indusa - High Cost'!$B:$B,$B$28)*10^12*'Foundries Split'!$C18</f>
        <v>1421615506383.5645</v>
      </c>
      <c r="G15" s="16">
        <f>SUMIFS('indusa - High Cost'!O:O,'indusa - High Cost'!$A:$A,$A15,'indusa - High Cost'!$B:$B,$B$28)*10^12+SUMIFS('indusa - High Cost'!O:O,'indusa - High Cost'!$A:$A,"Primary Metals",'indusa - High Cost'!$B:$B,$B$28)*10^12*'Foundries Split'!$C18</f>
        <v>1472524863209.3328</v>
      </c>
      <c r="H15" s="16">
        <f>SUMIFS('indusa - High Cost'!P:P,'indusa - High Cost'!$A:$A,$A15,'indusa - High Cost'!$B:$B,$B$28)*10^12+SUMIFS('indusa - High Cost'!P:P,'indusa - High Cost'!$A:$A,"Primary Metals",'indusa - High Cost'!$B:$B,$B$28)*10^12*'Foundries Split'!$C18</f>
        <v>1519587735297.1541</v>
      </c>
      <c r="I15" s="16">
        <f>SUMIFS('indusa - High Cost'!Q:Q,'indusa - High Cost'!$A:$A,$A15,'indusa - High Cost'!$B:$B,$B$28)*10^12+SUMIFS('indusa - High Cost'!Q:Q,'indusa - High Cost'!$A:$A,"Primary Metals",'indusa - High Cost'!$B:$B,$B$28)*10^12*'Foundries Split'!$C18</f>
        <v>1562351595030.7993</v>
      </c>
      <c r="J15" s="16">
        <f>SUMIFS('indusa - High Cost'!R:R,'indusa - High Cost'!$A:$A,$A15,'indusa - High Cost'!$B:$B,$B$28)*10^12+SUMIFS('indusa - High Cost'!R:R,'indusa - High Cost'!$A:$A,"Primary Metals",'indusa - High Cost'!$B:$B,$B$28)*10^12*'Foundries Split'!$C18</f>
        <v>1600816442410.2688</v>
      </c>
      <c r="K15" s="16">
        <f>SUMIFS('indusa - High Cost'!S:S,'indusa - High Cost'!$A:$A,$A15,'indusa - High Cost'!$B:$B,$B$28)*10^12+SUMIFS('indusa - High Cost'!S:S,'indusa - High Cost'!$A:$A,"Primary Metals",'indusa - High Cost'!$B:$B,$B$28)*10^12*'Foundries Split'!$C18</f>
        <v>1634077222203.104</v>
      </c>
      <c r="L15" s="16">
        <f>SUMIFS('indusa - High Cost'!T:T,'indusa - High Cost'!$A:$A,$A15,'indusa - High Cost'!$B:$B,$B$28)*10^12+SUMIFS('indusa - High Cost'!T:T,'indusa - High Cost'!$A:$A,"Primary Metals",'indusa - High Cost'!$B:$B,$B$28)*10^12*'Foundries Split'!$C18</f>
        <v>1661002615368.7327</v>
      </c>
      <c r="M15" s="16">
        <f>SUMIFS('indusa - High Cost'!U:U,'indusa - High Cost'!$A:$A,$A15,'indusa - High Cost'!$B:$B,$B$28)*10^12+SUMIFS('indusa - High Cost'!U:U,'indusa - High Cost'!$A:$A,"Primary Metals",'indusa - High Cost'!$B:$B,$B$28)*10^12*'Foundries Split'!$C18</f>
        <v>1682045149523.3835</v>
      </c>
      <c r="N15" s="16">
        <f>SUMIFS('indusa - High Cost'!V:V,'indusa - High Cost'!$A:$A,$A15,'indusa - High Cost'!$B:$B,$B$28)*10^12+SUMIFS('indusa - High Cost'!V:V,'indusa - High Cost'!$A:$A,"Primary Metals",'indusa - High Cost'!$B:$B,$B$28)*10^12*'Foundries Split'!$C18</f>
        <v>1695620978010.2551</v>
      </c>
      <c r="O15" s="16">
        <f>SUMIFS('indusa - High Cost'!W:W,'indusa - High Cost'!$A:$A,$A15,'indusa - High Cost'!$B:$B,$B$28)*10^12+SUMIFS('indusa - High Cost'!W:W,'indusa - High Cost'!$A:$A,"Primary Metals",'indusa - High Cost'!$B:$B,$B$28)*10^12*'Foundries Split'!$C18</f>
        <v>1706255376991.6377</v>
      </c>
      <c r="P15" s="16">
        <f>SUMIFS('indusa - High Cost'!X:X,'indusa - High Cost'!$A:$A,$A15,'indusa - High Cost'!$B:$B,$B$28)*10^12+SUMIFS('indusa - High Cost'!X:X,'indusa - High Cost'!$A:$A,"Primary Metals",'indusa - High Cost'!$B:$B,$B$28)*10^12*'Foundries Split'!$C18</f>
        <v>1717116039781.135</v>
      </c>
      <c r="Q15" s="16">
        <f>SUMIFS('indusa - High Cost'!Y:Y,'indusa - High Cost'!$A:$A,$A15,'indusa - High Cost'!$B:$B,$B$28)*10^12+SUMIFS('indusa - High Cost'!Y:Y,'indusa - High Cost'!$A:$A,"Primary Metals",'indusa - High Cost'!$B:$B,$B$28)*10^12*'Foundries Split'!$C18</f>
        <v>1727750438762.5176</v>
      </c>
      <c r="R15" s="16">
        <f>SUMIFS('indusa - High Cost'!Z:Z,'indusa - High Cost'!$A:$A,$A15,'indusa - High Cost'!$B:$B,$B$28)*10^12+SUMIFS('indusa - High Cost'!Z:Z,'indusa - High Cost'!$A:$A,"Primary Metals",'indusa - High Cost'!$B:$B,$B$28)*10^12*'Foundries Split'!$C18</f>
        <v>1739742420592.5874</v>
      </c>
      <c r="S15" s="16">
        <f>SUMIFS('indusa - High Cost'!AA:AA,'indusa - High Cost'!$A:$A,$A15,'indusa - High Cost'!$B:$B,$B$28)*10^12+SUMIFS('indusa - High Cost'!AA:AA,'indusa - High Cost'!$A:$A,"Primary Metals",'indusa - High Cost'!$B:$B,$B$28)*10^12*'Foundries Split'!$C18</f>
        <v>1751508138614.5427</v>
      </c>
      <c r="T15" s="16">
        <f>SUMIFS('indusa - High Cost'!AB:AB,'indusa - High Cost'!$A:$A,$A15,'indusa - High Cost'!$B:$B,$B$28)*10^12+SUMIFS('indusa - High Cost'!AB:AB,'indusa - High Cost'!$A:$A,"Primary Metals",'indusa - High Cost'!$B:$B,$B$28)*10^12*'Foundries Split'!$C18</f>
        <v>1761690009979.6965</v>
      </c>
      <c r="U15" s="16">
        <f>SUMIFS('indusa - High Cost'!AC:AC,'indusa - High Cost'!$A:$A,$A15,'indusa - High Cost'!$B:$B,$B$28)*10^12+SUMIFS('indusa - High Cost'!AC:AC,'indusa - High Cost'!$A:$A,"Primary Metals",'indusa - High Cost'!$B:$B,$B$28)*10^12*'Foundries Split'!$C18</f>
        <v>1771871881344.8501</v>
      </c>
      <c r="V15" s="16">
        <f>SUMIFS('indusa - High Cost'!AD:AD,'indusa - High Cost'!$A:$A,$A15,'indusa - High Cost'!$B:$B,$B$28)*10^12+SUMIFS('indusa - High Cost'!AD:AD,'indusa - High Cost'!$A:$A,"Primary Metals",'indusa - High Cost'!$B:$B,$B$28)*10^12*'Foundries Split'!$C18</f>
        <v>1782732544134.3474</v>
      </c>
      <c r="W15" s="16">
        <f>SUMIFS('indusa - High Cost'!AE:AE,'indusa - High Cost'!$A:$A,$A15,'indusa - High Cost'!$B:$B,$B$28)*10^12+SUMIFS('indusa - High Cost'!AE:AE,'indusa - High Cost'!$A:$A,"Primary Metals",'indusa - High Cost'!$B:$B,$B$28)*10^12*'Foundries Split'!$C18</f>
        <v>1793819470731.9592</v>
      </c>
      <c r="X15" s="16">
        <f>SUMIFS('indusa - High Cost'!AF:AF,'indusa - High Cost'!$A:$A,$A15,'indusa - High Cost'!$B:$B,$B$28)*10^12+SUMIFS('indusa - High Cost'!AF:AF,'indusa - High Cost'!$A:$A,"Primary Metals",'indusa - High Cost'!$B:$B,$B$28)*10^12*'Foundries Split'!$C18</f>
        <v>1804680133521.4563</v>
      </c>
      <c r="Y15" s="16">
        <f>SUMIFS('indusa - High Cost'!AG:AG,'indusa - High Cost'!$A:$A,$A15,'indusa - High Cost'!$B:$B,$B$28)*10^12+SUMIFS('indusa - High Cost'!AG:AG,'indusa - High Cost'!$A:$A,"Primary Metals",'indusa - High Cost'!$B:$B,$B$28)*10^12*'Foundries Split'!$C18</f>
        <v>1815767060119.0681</v>
      </c>
      <c r="Z15" s="16">
        <f>SUMIFS('indusa - High Cost'!AH:AH,'indusa - High Cost'!$A:$A,$A15,'indusa - High Cost'!$B:$B,$B$28)*10^12+SUMIFS('indusa - High Cost'!AH:AH,'indusa - High Cost'!$A:$A,"Primary Metals",'indusa - High Cost'!$B:$B,$B$28)*10^12*'Foundries Split'!$C18</f>
        <v>1826175195292.3362</v>
      </c>
      <c r="AA15" s="16">
        <f>SUMIFS('indusa - High Cost'!AI:AI,'indusa - High Cost'!$A:$A,$A15,'indusa - High Cost'!$B:$B,$B$28)*10^12+SUMIFS('indusa - High Cost'!AI:AI,'indusa - High Cost'!$A:$A,"Primary Metals",'indusa - High Cost'!$B:$B,$B$28)*10^12*'Foundries Split'!$C18</f>
        <v>1836130802849.3755</v>
      </c>
      <c r="AB15" s="16">
        <f>SUMIFS('indusa - High Cost'!AJ:AJ,'indusa - High Cost'!$A:$A,$A15,'indusa - High Cost'!$B:$B,$B$28)*10^12+SUMIFS('indusa - High Cost'!AJ:AJ,'indusa - High Cost'!$A:$A,"Primary Metals",'indusa - High Cost'!$B:$B,$B$28)*10^12*'Foundries Split'!$C18</f>
        <v>1845407618982.0713</v>
      </c>
      <c r="AC15" s="16"/>
    </row>
    <row r="16" spans="1:31" x14ac:dyDescent="0.25">
      <c r="A16" t="s">
        <v>105</v>
      </c>
      <c r="B16" s="16">
        <f>SUMIFS('indusa - High Cost'!J:J,'indusa - High Cost'!$A:$A,$A16,'indusa - High Cost'!$B:$B,$B$28)*10^12+SUMIFS('indusa - High Cost'!J:J,'indusa - High Cost'!$A:$A,"Primary Metals",'indusa - High Cost'!$B:$B,$B$28)*10^12*'Foundries Split'!$C19</f>
        <v>4105444234144.3271</v>
      </c>
      <c r="C16" s="16">
        <f>SUMIFS('indusa - High Cost'!K:K,'indusa - High Cost'!$A:$A,$A16,'indusa - High Cost'!$B:$B,$B$28)*10^12+SUMIFS('indusa - High Cost'!K:K,'indusa - High Cost'!$A:$A,"Primary Metals",'indusa - High Cost'!$B:$B,$B$28)*10^12*'Foundries Split'!$C19</f>
        <v>4300425754499.4668</v>
      </c>
      <c r="D16" s="16">
        <f>SUMIFS('indusa - High Cost'!L:L,'indusa - High Cost'!$A:$A,$A16,'indusa - High Cost'!$B:$B,$B$28)*10^12+SUMIFS('indusa - High Cost'!L:L,'indusa - High Cost'!$A:$A,"Primary Metals",'indusa - High Cost'!$B:$B,$B$28)*10^12*'Foundries Split'!$C19</f>
        <v>4464457827179.1875</v>
      </c>
      <c r="E16" s="16">
        <f>SUMIFS('indusa - High Cost'!M:M,'indusa - High Cost'!$A:$A,$A16,'indusa - High Cost'!$B:$B,$B$28)*10^12+SUMIFS('indusa - High Cost'!M:M,'indusa - High Cost'!$A:$A,"Primary Metals",'indusa - High Cost'!$B:$B,$B$28)*10^12*'Foundries Split'!$C19</f>
        <v>4671045390412.6084</v>
      </c>
      <c r="F16" s="16">
        <f>SUMIFS('indusa - High Cost'!N:N,'indusa - High Cost'!$A:$A,$A16,'indusa - High Cost'!$B:$B,$B$28)*10^12+SUMIFS('indusa - High Cost'!N:N,'indusa - High Cost'!$A:$A,"Primary Metals",'indusa - High Cost'!$B:$B,$B$28)*10^12*'Foundries Split'!$C19</f>
        <v>4861384493616.4355</v>
      </c>
      <c r="G16" s="16">
        <f>SUMIFS('indusa - High Cost'!O:O,'indusa - High Cost'!$A:$A,$A16,'indusa - High Cost'!$B:$B,$B$28)*10^12+SUMIFS('indusa - High Cost'!O:O,'indusa - High Cost'!$A:$A,"Primary Metals",'indusa - High Cost'!$B:$B,$B$28)*10^12*'Foundries Split'!$C19</f>
        <v>5035475136790.667</v>
      </c>
      <c r="H16" s="16">
        <f>SUMIFS('indusa - High Cost'!P:P,'indusa - High Cost'!$A:$A,$A16,'indusa - High Cost'!$B:$B,$B$28)*10^12+SUMIFS('indusa - High Cost'!P:P,'indusa - High Cost'!$A:$A,"Primary Metals",'indusa - High Cost'!$B:$B,$B$28)*10^12*'Foundries Split'!$C19</f>
        <v>5196412264702.8457</v>
      </c>
      <c r="I16" s="16">
        <f>SUMIFS('indusa - High Cost'!Q:Q,'indusa - High Cost'!$A:$A,$A16,'indusa - High Cost'!$B:$B,$B$28)*10^12+SUMIFS('indusa - High Cost'!Q:Q,'indusa - High Cost'!$A:$A,"Primary Metals",'indusa - High Cost'!$B:$B,$B$28)*10^12*'Foundries Split'!$C19</f>
        <v>5342648404969.2002</v>
      </c>
      <c r="J16" s="16">
        <f>SUMIFS('indusa - High Cost'!R:R,'indusa - High Cost'!$A:$A,$A16,'indusa - High Cost'!$B:$B,$B$28)*10^12+SUMIFS('indusa - High Cost'!R:R,'indusa - High Cost'!$A:$A,"Primary Metals",'indusa - High Cost'!$B:$B,$B$28)*10^12*'Foundries Split'!$C19</f>
        <v>5474183557589.7314</v>
      </c>
      <c r="K16" s="16">
        <f>SUMIFS('indusa - High Cost'!S:S,'indusa - High Cost'!$A:$A,$A16,'indusa - High Cost'!$B:$B,$B$28)*10^12+SUMIFS('indusa - High Cost'!S:S,'indusa - High Cost'!$A:$A,"Primary Metals",'indusa - High Cost'!$B:$B,$B$28)*10^12*'Foundries Split'!$C19</f>
        <v>5587922777796.8955</v>
      </c>
      <c r="L16" s="16">
        <f>SUMIFS('indusa - High Cost'!T:T,'indusa - High Cost'!$A:$A,$A16,'indusa - High Cost'!$B:$B,$B$28)*10^12+SUMIFS('indusa - High Cost'!T:T,'indusa - High Cost'!$A:$A,"Primary Metals",'indusa - High Cost'!$B:$B,$B$28)*10^12*'Foundries Split'!$C19</f>
        <v>5679997384631.2676</v>
      </c>
      <c r="M16" s="16">
        <f>SUMIFS('indusa - High Cost'!U:U,'indusa - High Cost'!$A:$A,$A16,'indusa - High Cost'!$B:$B,$B$28)*10^12+SUMIFS('indusa - High Cost'!U:U,'indusa - High Cost'!$A:$A,"Primary Metals",'indusa - High Cost'!$B:$B,$B$28)*10^12*'Foundries Split'!$C19</f>
        <v>5751954850476.6162</v>
      </c>
      <c r="N16" s="16">
        <f>SUMIFS('indusa - High Cost'!V:V,'indusa - High Cost'!$A:$A,$A16,'indusa - High Cost'!$B:$B,$B$28)*10^12+SUMIFS('indusa - High Cost'!V:V,'indusa - High Cost'!$A:$A,"Primary Metals",'indusa - High Cost'!$B:$B,$B$28)*10^12*'Foundries Split'!$C19</f>
        <v>5798379021989.7451</v>
      </c>
      <c r="O16" s="16">
        <f>SUMIFS('indusa - High Cost'!W:W,'indusa - High Cost'!$A:$A,$A16,'indusa - High Cost'!$B:$B,$B$28)*10^12+SUMIFS('indusa - High Cost'!W:W,'indusa - High Cost'!$A:$A,"Primary Metals",'indusa - High Cost'!$B:$B,$B$28)*10^12*'Foundries Split'!$C19</f>
        <v>5834744623008.3623</v>
      </c>
      <c r="P16" s="16">
        <f>SUMIFS('indusa - High Cost'!X:X,'indusa - High Cost'!$A:$A,$A16,'indusa - High Cost'!$B:$B,$B$28)*10^12+SUMIFS('indusa - High Cost'!X:X,'indusa - High Cost'!$A:$A,"Primary Metals",'indusa - High Cost'!$B:$B,$B$28)*10^12*'Foundries Split'!$C19</f>
        <v>5871883960218.8652</v>
      </c>
      <c r="Q16" s="16">
        <f>SUMIFS('indusa - High Cost'!Y:Y,'indusa - High Cost'!$A:$A,$A16,'indusa - High Cost'!$B:$B,$B$28)*10^12+SUMIFS('indusa - High Cost'!Y:Y,'indusa - High Cost'!$A:$A,"Primary Metals",'indusa - High Cost'!$B:$B,$B$28)*10^12*'Foundries Split'!$C19</f>
        <v>5908249561237.4824</v>
      </c>
      <c r="R16" s="16">
        <f>SUMIFS('indusa - High Cost'!Z:Z,'indusa - High Cost'!$A:$A,$A16,'indusa - High Cost'!$B:$B,$B$28)*10^12+SUMIFS('indusa - High Cost'!Z:Z,'indusa - High Cost'!$A:$A,"Primary Metals",'indusa - High Cost'!$B:$B,$B$28)*10^12*'Foundries Split'!$C19</f>
        <v>5949257579407.4121</v>
      </c>
      <c r="S16" s="16">
        <f>SUMIFS('indusa - High Cost'!AA:AA,'indusa - High Cost'!$A:$A,$A16,'indusa - High Cost'!$B:$B,$B$28)*10^12+SUMIFS('indusa - High Cost'!AA:AA,'indusa - High Cost'!$A:$A,"Primary Metals",'indusa - High Cost'!$B:$B,$B$28)*10^12*'Foundries Split'!$C19</f>
        <v>5989491861385.457</v>
      </c>
      <c r="T16" s="16">
        <f>SUMIFS('indusa - High Cost'!AB:AB,'indusa - High Cost'!$A:$A,$A16,'indusa - High Cost'!$B:$B,$B$28)*10^12+SUMIFS('indusa - High Cost'!AB:AB,'indusa - High Cost'!$A:$A,"Primary Metals",'indusa - High Cost'!$B:$B,$B$28)*10^12*'Foundries Split'!$C19</f>
        <v>6024309990020.3037</v>
      </c>
      <c r="U16" s="16">
        <f>SUMIFS('indusa - High Cost'!AC:AC,'indusa - High Cost'!$A:$A,$A16,'indusa - High Cost'!$B:$B,$B$28)*10^12+SUMIFS('indusa - High Cost'!AC:AC,'indusa - High Cost'!$A:$A,"Primary Metals",'indusa - High Cost'!$B:$B,$B$28)*10^12*'Foundries Split'!$C19</f>
        <v>6059128118655.1494</v>
      </c>
      <c r="V16" s="16">
        <f>SUMIFS('indusa - High Cost'!AD:AD,'indusa - High Cost'!$A:$A,$A16,'indusa - High Cost'!$B:$B,$B$28)*10^12+SUMIFS('indusa - High Cost'!AD:AD,'indusa - High Cost'!$A:$A,"Primary Metals",'indusa - High Cost'!$B:$B,$B$28)*10^12*'Foundries Split'!$C19</f>
        <v>6096267455865.6523</v>
      </c>
      <c r="W16" s="16">
        <f>SUMIFS('indusa - High Cost'!AE:AE,'indusa - High Cost'!$A:$A,$A16,'indusa - High Cost'!$B:$B,$B$28)*10^12+SUMIFS('indusa - High Cost'!AE:AE,'indusa - High Cost'!$A:$A,"Primary Metals",'indusa - High Cost'!$B:$B,$B$28)*10^12*'Foundries Split'!$C19</f>
        <v>6134180529268.041</v>
      </c>
      <c r="X16" s="16">
        <f>SUMIFS('indusa - High Cost'!AF:AF,'indusa - High Cost'!$A:$A,$A16,'indusa - High Cost'!$B:$B,$B$28)*10^12+SUMIFS('indusa - High Cost'!AF:AF,'indusa - High Cost'!$A:$A,"Primary Metals",'indusa - High Cost'!$B:$B,$B$28)*10^12*'Foundries Split'!$C19</f>
        <v>6171319866478.5439</v>
      </c>
      <c r="Y16" s="16">
        <f>SUMIFS('indusa - High Cost'!AG:AG,'indusa - High Cost'!$A:$A,$A16,'indusa - High Cost'!$B:$B,$B$28)*10^12+SUMIFS('indusa - High Cost'!AG:AG,'indusa - High Cost'!$A:$A,"Primary Metals",'indusa - High Cost'!$B:$B,$B$28)*10^12*'Foundries Split'!$C19</f>
        <v>6209232939880.9316</v>
      </c>
      <c r="Z16" s="16">
        <f>SUMIFS('indusa - High Cost'!AH:AH,'indusa - High Cost'!$A:$A,$A16,'indusa - High Cost'!$B:$B,$B$28)*10^12+SUMIFS('indusa - High Cost'!AH:AH,'indusa - High Cost'!$A:$A,"Primary Metals",'indusa - High Cost'!$B:$B,$B$28)*10^12*'Foundries Split'!$C19</f>
        <v>6244824804707.6641</v>
      </c>
      <c r="AA16" s="16">
        <f>SUMIFS('indusa - High Cost'!AI:AI,'indusa - High Cost'!$A:$A,$A16,'indusa - High Cost'!$B:$B,$B$28)*10^12+SUMIFS('indusa - High Cost'!AI:AI,'indusa - High Cost'!$A:$A,"Primary Metals",'indusa - High Cost'!$B:$B,$B$28)*10^12*'Foundries Split'!$C19</f>
        <v>6278869197150.625</v>
      </c>
      <c r="AB16" s="16">
        <f>SUMIFS('indusa - High Cost'!AJ:AJ,'indusa - High Cost'!$A:$A,$A16,'indusa - High Cost'!$B:$B,$B$28)*10^12+SUMIFS('indusa - High Cost'!AJ:AJ,'indusa - High Cost'!$A:$A,"Primary Metals",'indusa - High Cost'!$B:$B,$B$28)*10^12*'Foundries Split'!$C19</f>
        <v>6310592381017.9297</v>
      </c>
    </row>
    <row r="17" spans="1:29" x14ac:dyDescent="0.25">
      <c r="A17" t="s">
        <v>106</v>
      </c>
      <c r="B17" s="16">
        <f>SUMIFS('indusa - High Cost'!J:J,'indusa - High Cost'!$A:$A,$A17,'indusa - High Cost'!$B:$B,$B$28)*10^12</f>
        <v>7224000000000</v>
      </c>
      <c r="C17" s="16">
        <f>SUMIFS('indusa - High Cost'!K:K,'indusa - High Cost'!$A:$A,$A17,'indusa - High Cost'!$B:$B,$B$28)*10^12</f>
        <v>7674000000000</v>
      </c>
      <c r="D17" s="16">
        <f>SUMIFS('indusa - High Cost'!L:L,'indusa - High Cost'!$A:$A,$A17,'indusa - High Cost'!$B:$B,$B$28)*10^12</f>
        <v>8298000000000</v>
      </c>
      <c r="E17" s="16">
        <f>SUMIFS('indusa - High Cost'!M:M,'indusa - High Cost'!$A:$A,$A17,'indusa - High Cost'!$B:$B,$B$28)*10^12</f>
        <v>8812000000000</v>
      </c>
      <c r="F17" s="16">
        <f>SUMIFS('indusa - High Cost'!N:N,'indusa - High Cost'!$A:$A,$A17,'indusa - High Cost'!$B:$B,$B$28)*10^12</f>
        <v>9128000000000</v>
      </c>
      <c r="G17" s="16">
        <f>SUMIFS('indusa - High Cost'!O:O,'indusa - High Cost'!$A:$A,$A17,'indusa - High Cost'!$B:$B,$B$28)*10^12</f>
        <v>9428000000000</v>
      </c>
      <c r="H17" s="16">
        <f>SUMIFS('indusa - High Cost'!P:P,'indusa - High Cost'!$A:$A,$A17,'indusa - High Cost'!$B:$B,$B$28)*10^12</f>
        <v>9752000000000</v>
      </c>
      <c r="I17" s="16">
        <f>SUMIFS('indusa - High Cost'!Q:Q,'indusa - High Cost'!$A:$A,$A17,'indusa - High Cost'!$B:$B,$B$28)*10^12</f>
        <v>10066000000000</v>
      </c>
      <c r="J17" s="16">
        <f>SUMIFS('indusa - High Cost'!R:R,'indusa - High Cost'!$A:$A,$A17,'indusa - High Cost'!$B:$B,$B$28)*10^12</f>
        <v>10360000000000</v>
      </c>
      <c r="K17" s="16">
        <f>SUMIFS('indusa - High Cost'!S:S,'indusa - High Cost'!$A:$A,$A17,'indusa - High Cost'!$B:$B,$B$28)*10^12</f>
        <v>10542000000000</v>
      </c>
      <c r="L17" s="16">
        <f>SUMIFS('indusa - High Cost'!T:T,'indusa - High Cost'!$A:$A,$A17,'indusa - High Cost'!$B:$B,$B$28)*10^12</f>
        <v>10774000000000</v>
      </c>
      <c r="M17" s="16">
        <f>SUMIFS('indusa - High Cost'!U:U,'indusa - High Cost'!$A:$A,$A17,'indusa - High Cost'!$B:$B,$B$28)*10^12</f>
        <v>10904000000000</v>
      </c>
      <c r="N17" s="16">
        <f>SUMIFS('indusa - High Cost'!V:V,'indusa - High Cost'!$A:$A,$A17,'indusa - High Cost'!$B:$B,$B$28)*10^12</f>
        <v>11015000000000</v>
      </c>
      <c r="O17" s="16">
        <f>SUMIFS('indusa - High Cost'!W:W,'indusa - High Cost'!$A:$A,$A17,'indusa - High Cost'!$B:$B,$B$28)*10^12</f>
        <v>11150000000000</v>
      </c>
      <c r="P17" s="16">
        <f>SUMIFS('indusa - High Cost'!X:X,'indusa - High Cost'!$A:$A,$A17,'indusa - High Cost'!$B:$B,$B$28)*10^12</f>
        <v>11256000000000</v>
      </c>
      <c r="Q17" s="16">
        <f>SUMIFS('indusa - High Cost'!Y:Y,'indusa - High Cost'!$A:$A,$A17,'indusa - High Cost'!$B:$B,$B$28)*10^12</f>
        <v>11362000000000</v>
      </c>
      <c r="R17" s="16">
        <f>SUMIFS('indusa - High Cost'!Z:Z,'indusa - High Cost'!$A:$A,$A17,'indusa - High Cost'!$B:$B,$B$28)*10^12</f>
        <v>11495000000000</v>
      </c>
      <c r="S17" s="16">
        <f>SUMIFS('indusa - High Cost'!AA:AA,'indusa - High Cost'!$A:$A,$A17,'indusa - High Cost'!$B:$B,$B$28)*10^12</f>
        <v>11594000000000</v>
      </c>
      <c r="T17" s="16">
        <f>SUMIFS('indusa - High Cost'!AB:AB,'indusa - High Cost'!$A:$A,$A17,'indusa - High Cost'!$B:$B,$B$28)*10^12</f>
        <v>11694000000000</v>
      </c>
      <c r="U17" s="16">
        <f>SUMIFS('indusa - High Cost'!AC:AC,'indusa - High Cost'!$A:$A,$A17,'indusa - High Cost'!$B:$B,$B$28)*10^12</f>
        <v>11757000000000</v>
      </c>
      <c r="V17" s="16">
        <f>SUMIFS('indusa - High Cost'!AD:AD,'indusa - High Cost'!$A:$A,$A17,'indusa - High Cost'!$B:$B,$B$28)*10^12</f>
        <v>11856000000000</v>
      </c>
      <c r="W17" s="16">
        <f>SUMIFS('indusa - High Cost'!AE:AE,'indusa - High Cost'!$A:$A,$A17,'indusa - High Cost'!$B:$B,$B$28)*10^12</f>
        <v>11906000000000</v>
      </c>
      <c r="X17" s="16">
        <f>SUMIFS('indusa - High Cost'!AF:AF,'indusa - High Cost'!$A:$A,$A17,'indusa - High Cost'!$B:$B,$B$28)*10^12</f>
        <v>11986000000000</v>
      </c>
      <c r="Y17" s="16">
        <f>SUMIFS('indusa - High Cost'!AG:AG,'indusa - High Cost'!$A:$A,$A17,'indusa - High Cost'!$B:$B,$B$28)*10^12</f>
        <v>12056000000000</v>
      </c>
      <c r="Z17" s="16">
        <f>SUMIFS('indusa - High Cost'!AH:AH,'indusa - High Cost'!$A:$A,$A17,'indusa - High Cost'!$B:$B,$B$28)*10^12</f>
        <v>12114000000000</v>
      </c>
      <c r="AA17" s="16">
        <f>SUMIFS('indusa - High Cost'!AI:AI,'indusa - High Cost'!$A:$A,$A17,'indusa - High Cost'!$B:$B,$B$28)*10^12</f>
        <v>12194000000000</v>
      </c>
      <c r="AB17" s="16">
        <f>SUMIFS('indusa - High Cost'!AJ:AJ,'indusa - High Cost'!$A:$A,$A17,'indusa - High Cost'!$B:$B,$B$28)*10^12</f>
        <v>12208000000000</v>
      </c>
    </row>
    <row r="18" spans="1:29" x14ac:dyDescent="0.25">
      <c r="A18" t="s">
        <v>107</v>
      </c>
      <c r="B18" s="16">
        <f>SUMIFS('indusa - High Cost'!J:J,'indusa - High Cost'!$A:$A,$A18,'indusa - High Cost'!$B:$B,$B$28)*10^12</f>
        <v>2198999999999.9998</v>
      </c>
      <c r="C18" s="16">
        <f>SUMIFS('indusa - High Cost'!K:K,'indusa - High Cost'!$A:$A,$A18,'indusa - High Cost'!$B:$B,$B$28)*10^12</f>
        <v>2377000000000</v>
      </c>
      <c r="D18" s="16">
        <f>SUMIFS('indusa - High Cost'!L:L,'indusa - High Cost'!$A:$A,$A18,'indusa - High Cost'!$B:$B,$B$28)*10^12</f>
        <v>2517000000000</v>
      </c>
      <c r="E18" s="16">
        <f>SUMIFS('indusa - High Cost'!M:M,'indusa - High Cost'!$A:$A,$A18,'indusa - High Cost'!$B:$B,$B$28)*10^12</f>
        <v>2708000000000</v>
      </c>
      <c r="F18" s="16">
        <f>SUMIFS('indusa - High Cost'!N:N,'indusa - High Cost'!$A:$A,$A18,'indusa - High Cost'!$B:$B,$B$28)*10^12</f>
        <v>2908000000000</v>
      </c>
      <c r="G18" s="16">
        <f>SUMIFS('indusa - High Cost'!O:O,'indusa - High Cost'!$A:$A,$A18,'indusa - High Cost'!$B:$B,$B$28)*10^12</f>
        <v>3085000000000</v>
      </c>
      <c r="H18" s="16">
        <f>SUMIFS('indusa - High Cost'!P:P,'indusa - High Cost'!$A:$A,$A18,'indusa - High Cost'!$B:$B,$B$28)*10^12</f>
        <v>3254000000000</v>
      </c>
      <c r="I18" s="16">
        <f>SUMIFS('indusa - High Cost'!Q:Q,'indusa - High Cost'!$A:$A,$A18,'indusa - High Cost'!$B:$B,$B$28)*10^12</f>
        <v>3412000000000</v>
      </c>
      <c r="J18" s="16">
        <f>SUMIFS('indusa - High Cost'!R:R,'indusa - High Cost'!$A:$A,$A18,'indusa - High Cost'!$B:$B,$B$28)*10^12</f>
        <v>3564000000000</v>
      </c>
      <c r="K18" s="16">
        <f>SUMIFS('indusa - High Cost'!S:S,'indusa - High Cost'!$A:$A,$A18,'indusa - High Cost'!$B:$B,$B$28)*10^12</f>
        <v>3684000000000</v>
      </c>
      <c r="L18" s="16">
        <f>SUMIFS('indusa - High Cost'!T:T,'indusa - High Cost'!$A:$A,$A18,'indusa - High Cost'!$B:$B,$B$28)*10^12</f>
        <v>3800000000000</v>
      </c>
      <c r="M18" s="16">
        <f>SUMIFS('indusa - High Cost'!U:U,'indusa - High Cost'!$A:$A,$A18,'indusa - High Cost'!$B:$B,$B$28)*10^12</f>
        <v>3911000000000</v>
      </c>
      <c r="N18" s="16">
        <f>SUMIFS('indusa - High Cost'!V:V,'indusa - High Cost'!$A:$A,$A18,'indusa - High Cost'!$B:$B,$B$28)*10^12</f>
        <v>4021000000000</v>
      </c>
      <c r="O18" s="16">
        <f>SUMIFS('indusa - High Cost'!W:W,'indusa - High Cost'!$A:$A,$A18,'indusa - High Cost'!$B:$B,$B$28)*10^12</f>
        <v>4127000000000</v>
      </c>
      <c r="P18" s="16">
        <f>SUMIFS('indusa - High Cost'!X:X,'indusa - High Cost'!$A:$A,$A18,'indusa - High Cost'!$B:$B,$B$28)*10^12</f>
        <v>4232999999999.9995</v>
      </c>
      <c r="Q18" s="16">
        <f>SUMIFS('indusa - High Cost'!Y:Y,'indusa - High Cost'!$A:$A,$A18,'indusa - High Cost'!$B:$B,$B$28)*10^12</f>
        <v>4347000000000.0005</v>
      </c>
      <c r="R18" s="16">
        <f>SUMIFS('indusa - High Cost'!Z:Z,'indusa - High Cost'!$A:$A,$A18,'indusa - High Cost'!$B:$B,$B$28)*10^12</f>
        <v>4469000000000</v>
      </c>
      <c r="S18" s="16">
        <f>SUMIFS('indusa - High Cost'!AA:AA,'indusa - High Cost'!$A:$A,$A18,'indusa - High Cost'!$B:$B,$B$28)*10^12</f>
        <v>4595000000000</v>
      </c>
      <c r="T18" s="16">
        <f>SUMIFS('indusa - High Cost'!AB:AB,'indusa - High Cost'!$A:$A,$A18,'indusa - High Cost'!$B:$B,$B$28)*10^12</f>
        <v>4726000000000</v>
      </c>
      <c r="U18" s="16">
        <f>SUMIFS('indusa - High Cost'!AC:AC,'indusa - High Cost'!$A:$A,$A18,'indusa - High Cost'!$B:$B,$B$28)*10^12</f>
        <v>4854000000000</v>
      </c>
      <c r="V18" s="16">
        <f>SUMIFS('indusa - High Cost'!AD:AD,'indusa - High Cost'!$A:$A,$A18,'indusa - High Cost'!$B:$B,$B$28)*10^12</f>
        <v>4990000000000</v>
      </c>
      <c r="W18" s="16">
        <f>SUMIFS('indusa - High Cost'!AE:AE,'indusa - High Cost'!$A:$A,$A18,'indusa - High Cost'!$B:$B,$B$28)*10^12</f>
        <v>5124000000000</v>
      </c>
      <c r="X18" s="16">
        <f>SUMIFS('indusa - High Cost'!AF:AF,'indusa - High Cost'!$A:$A,$A18,'indusa - High Cost'!$B:$B,$B$28)*10^12</f>
        <v>5271000000000</v>
      </c>
      <c r="Y18" s="16">
        <f>SUMIFS('indusa - High Cost'!AG:AG,'indusa - High Cost'!$A:$A,$A18,'indusa - High Cost'!$B:$B,$B$28)*10^12</f>
        <v>5424000000000</v>
      </c>
      <c r="Z18" s="16">
        <f>SUMIFS('indusa - High Cost'!AH:AH,'indusa - High Cost'!$A:$A,$A18,'indusa - High Cost'!$B:$B,$B$28)*10^12</f>
        <v>5579000000000</v>
      </c>
      <c r="AA18" s="16">
        <f>SUMIFS('indusa - High Cost'!AI:AI,'indusa - High Cost'!$A:$A,$A18,'indusa - High Cost'!$B:$B,$B$28)*10^12</f>
        <v>5736000000000</v>
      </c>
      <c r="AB18" s="16">
        <f>SUMIFS('indusa - High Cost'!AJ:AJ,'indusa - High Cost'!$A:$A,$A18,'indusa - High Cost'!$B:$B,$B$28)*10^12</f>
        <v>5893000000000</v>
      </c>
      <c r="AC18" s="18"/>
    </row>
    <row r="19" spans="1:29" x14ac:dyDescent="0.25">
      <c r="A19" t="s">
        <v>108</v>
      </c>
      <c r="B19" s="16">
        <f>SUMIFS('indusa - High Cost'!J:J,'indusa - High Cost'!$A:$A,$A19,'indusa - High Cost'!$B:$B,$B$28)*10^12</f>
        <v>2391000000000</v>
      </c>
      <c r="C19" s="16">
        <f>SUMIFS('indusa - High Cost'!K:K,'indusa - High Cost'!$A:$A,$A19,'indusa - High Cost'!$B:$B,$B$28)*10^12</f>
        <v>2507000000000</v>
      </c>
      <c r="D19" s="16">
        <f>SUMIFS('indusa - High Cost'!L:L,'indusa - High Cost'!$A:$A,$A19,'indusa - High Cost'!$B:$B,$B$28)*10^12</f>
        <v>2588000000000</v>
      </c>
      <c r="E19" s="16">
        <f>SUMIFS('indusa - High Cost'!M:M,'indusa - High Cost'!$A:$A,$A19,'indusa - High Cost'!$B:$B,$B$28)*10^12</f>
        <v>2719000000000</v>
      </c>
      <c r="F19" s="16">
        <f>SUMIFS('indusa - High Cost'!N:N,'indusa - High Cost'!$A:$A,$A19,'indusa - High Cost'!$B:$B,$B$28)*10^12</f>
        <v>2870000000000</v>
      </c>
      <c r="G19" s="16">
        <f>SUMIFS('indusa - High Cost'!O:O,'indusa - High Cost'!$A:$A,$A19,'indusa - High Cost'!$B:$B,$B$28)*10^12</f>
        <v>3002000000000</v>
      </c>
      <c r="H19" s="16">
        <f>SUMIFS('indusa - High Cost'!P:P,'indusa - High Cost'!$A:$A,$A19,'indusa - High Cost'!$B:$B,$B$28)*10^12</f>
        <v>3123000000000</v>
      </c>
      <c r="I19" s="16">
        <f>SUMIFS('indusa - High Cost'!Q:Q,'indusa - High Cost'!$A:$A,$A19,'indusa - High Cost'!$B:$B,$B$28)*10^12</f>
        <v>3222000000000</v>
      </c>
      <c r="J19" s="16">
        <f>SUMIFS('indusa - High Cost'!R:R,'indusa - High Cost'!$A:$A,$A19,'indusa - High Cost'!$B:$B,$B$28)*10^12</f>
        <v>3312000000000</v>
      </c>
      <c r="K19" s="16">
        <f>SUMIFS('indusa - High Cost'!S:S,'indusa - High Cost'!$A:$A,$A19,'indusa - High Cost'!$B:$B,$B$28)*10^12</f>
        <v>3361000000000</v>
      </c>
      <c r="L19" s="16">
        <f>SUMIFS('indusa - High Cost'!T:T,'indusa - High Cost'!$A:$A,$A19,'indusa - High Cost'!$B:$B,$B$28)*10^12</f>
        <v>3404000000000</v>
      </c>
      <c r="M19" s="16">
        <f>SUMIFS('indusa - High Cost'!U:U,'indusa - High Cost'!$A:$A,$A19,'indusa - High Cost'!$B:$B,$B$28)*10^12</f>
        <v>3441000000000</v>
      </c>
      <c r="N19" s="16">
        <f>SUMIFS('indusa - High Cost'!V:V,'indusa - High Cost'!$A:$A,$A19,'indusa - High Cost'!$B:$B,$B$28)*10^12</f>
        <v>3467000000000</v>
      </c>
      <c r="O19" s="16">
        <f>SUMIFS('indusa - High Cost'!W:W,'indusa - High Cost'!$A:$A,$A19,'indusa - High Cost'!$B:$B,$B$28)*10^12</f>
        <v>3490000000000</v>
      </c>
      <c r="P19" s="16">
        <f>SUMIFS('indusa - High Cost'!X:X,'indusa - High Cost'!$A:$A,$A19,'indusa - High Cost'!$B:$B,$B$28)*10^12</f>
        <v>3509000000000</v>
      </c>
      <c r="Q19" s="16">
        <f>SUMIFS('indusa - High Cost'!Y:Y,'indusa - High Cost'!$A:$A,$A19,'indusa - High Cost'!$B:$B,$B$28)*10^12</f>
        <v>3533000000000</v>
      </c>
      <c r="R19" s="16">
        <f>SUMIFS('indusa - High Cost'!Z:Z,'indusa - High Cost'!$A:$A,$A19,'indusa - High Cost'!$B:$B,$B$28)*10^12</f>
        <v>3562000000000</v>
      </c>
      <c r="S19" s="16">
        <f>SUMIFS('indusa - High Cost'!AA:AA,'indusa - High Cost'!$A:$A,$A19,'indusa - High Cost'!$B:$B,$B$28)*10^12</f>
        <v>3588000000000</v>
      </c>
      <c r="T19" s="16">
        <f>SUMIFS('indusa - High Cost'!AB:AB,'indusa - High Cost'!$A:$A,$A19,'indusa - High Cost'!$B:$B,$B$28)*10^12</f>
        <v>3612000000000</v>
      </c>
      <c r="U19" s="16">
        <f>SUMIFS('indusa - High Cost'!AC:AC,'indusa - High Cost'!$A:$A,$A19,'indusa - High Cost'!$B:$B,$B$28)*10^12</f>
        <v>3631000000000</v>
      </c>
      <c r="V19" s="16">
        <f>SUMIFS('indusa - High Cost'!AD:AD,'indusa - High Cost'!$A:$A,$A19,'indusa - High Cost'!$B:$B,$B$28)*10^12</f>
        <v>3653000000000</v>
      </c>
      <c r="W19" s="16">
        <f>SUMIFS('indusa - High Cost'!AE:AE,'indusa - High Cost'!$A:$A,$A19,'indusa - High Cost'!$B:$B,$B$28)*10^12</f>
        <v>3670000000000</v>
      </c>
      <c r="X19" s="16">
        <f>SUMIFS('indusa - High Cost'!AF:AF,'indusa - High Cost'!$A:$A,$A19,'indusa - High Cost'!$B:$B,$B$28)*10^12</f>
        <v>3691000000000</v>
      </c>
      <c r="Y19" s="16">
        <f>SUMIFS('indusa - High Cost'!AG:AG,'indusa - High Cost'!$A:$A,$A19,'indusa - High Cost'!$B:$B,$B$28)*10^12</f>
        <v>3717000000000</v>
      </c>
      <c r="Z19" s="16">
        <f>SUMIFS('indusa - High Cost'!AH:AH,'indusa - High Cost'!$A:$A,$A19,'indusa - High Cost'!$B:$B,$B$28)*10^12</f>
        <v>3734000000000</v>
      </c>
      <c r="AA19" s="16">
        <f>SUMIFS('indusa - High Cost'!AI:AI,'indusa - High Cost'!$A:$A,$A19,'indusa - High Cost'!$B:$B,$B$28)*10^12</f>
        <v>3752000000000</v>
      </c>
      <c r="AB19" s="16">
        <f>SUMIFS('indusa - High Cost'!AJ:AJ,'indusa - High Cost'!$A:$A,$A19,'indusa - High Cost'!$B:$B,$B$28)*10^12</f>
        <v>3764000000000</v>
      </c>
    </row>
    <row r="20" spans="1:29" x14ac:dyDescent="0.25">
      <c r="A20" t="s">
        <v>109</v>
      </c>
      <c r="B20" s="16">
        <f>SUMIFS('indusa - High Cost'!J:J,'indusa - High Cost'!$A:$A,$A20,'indusa - High Cost'!$B:$B,$B$28)*10^12</f>
        <v>3427000000000</v>
      </c>
      <c r="C20" s="16">
        <f>SUMIFS('indusa - High Cost'!K:K,'indusa - High Cost'!$A:$A,$A20,'indusa - High Cost'!$B:$B,$B$28)*10^12</f>
        <v>3616000000000</v>
      </c>
      <c r="D20" s="16">
        <f>SUMIFS('indusa - High Cost'!L:L,'indusa - High Cost'!$A:$A,$A20,'indusa - High Cost'!$B:$B,$B$28)*10^12</f>
        <v>3841000000000</v>
      </c>
      <c r="E20" s="16">
        <f>SUMIFS('indusa - High Cost'!M:M,'indusa - High Cost'!$A:$A,$A20,'indusa - High Cost'!$B:$B,$B$28)*10^12</f>
        <v>4139000000000</v>
      </c>
      <c r="F20" s="16">
        <f>SUMIFS('indusa - High Cost'!N:N,'indusa - High Cost'!$A:$A,$A20,'indusa - High Cost'!$B:$B,$B$28)*10^12</f>
        <v>4373999999999.9995</v>
      </c>
      <c r="G20" s="16">
        <f>SUMIFS('indusa - High Cost'!O:O,'indusa - High Cost'!$A:$A,$A20,'indusa - High Cost'!$B:$B,$B$28)*10^12</f>
        <v>4592000000000</v>
      </c>
      <c r="H20" s="16">
        <f>SUMIFS('indusa - High Cost'!P:P,'indusa - High Cost'!$A:$A,$A20,'indusa - High Cost'!$B:$B,$B$28)*10^12</f>
        <v>4816000000000</v>
      </c>
      <c r="I20" s="16">
        <f>SUMIFS('indusa - High Cost'!Q:Q,'indusa - High Cost'!$A:$A,$A20,'indusa - High Cost'!$B:$B,$B$28)*10^12</f>
        <v>5007000000000</v>
      </c>
      <c r="J20" s="16">
        <f>SUMIFS('indusa - High Cost'!R:R,'indusa - High Cost'!$A:$A,$A20,'indusa - High Cost'!$B:$B,$B$28)*10^12</f>
        <v>5179000000000</v>
      </c>
      <c r="K20" s="16">
        <f>SUMIFS('indusa - High Cost'!S:S,'indusa - High Cost'!$A:$A,$A20,'indusa - High Cost'!$B:$B,$B$28)*10^12</f>
        <v>5284000000000</v>
      </c>
      <c r="L20" s="16">
        <f>SUMIFS('indusa - High Cost'!T:T,'indusa - High Cost'!$A:$A,$A20,'indusa - High Cost'!$B:$B,$B$28)*10^12</f>
        <v>5402000000000</v>
      </c>
      <c r="M20" s="16">
        <f>SUMIFS('indusa - High Cost'!U:U,'indusa - High Cost'!$A:$A,$A20,'indusa - High Cost'!$B:$B,$B$28)*10^12</f>
        <v>5488000000000</v>
      </c>
      <c r="N20" s="16">
        <f>SUMIFS('indusa - High Cost'!V:V,'indusa - High Cost'!$A:$A,$A20,'indusa - High Cost'!$B:$B,$B$28)*10^12</f>
        <v>5555000000000</v>
      </c>
      <c r="O20" s="16">
        <f>SUMIFS('indusa - High Cost'!W:W,'indusa - High Cost'!$A:$A,$A20,'indusa - High Cost'!$B:$B,$B$28)*10^12</f>
        <v>5611000000000</v>
      </c>
      <c r="P20" s="16">
        <f>SUMIFS('indusa - High Cost'!X:X,'indusa - High Cost'!$A:$A,$A20,'indusa - High Cost'!$B:$B,$B$28)*10^12</f>
        <v>5641000000000</v>
      </c>
      <c r="Q20" s="16">
        <f>SUMIFS('indusa - High Cost'!Y:Y,'indusa - High Cost'!$A:$A,$A20,'indusa - High Cost'!$B:$B,$B$28)*10^12</f>
        <v>5667000000000</v>
      </c>
      <c r="R20" s="16">
        <f>SUMIFS('indusa - High Cost'!Z:Z,'indusa - High Cost'!$A:$A,$A20,'indusa - High Cost'!$B:$B,$B$28)*10^12</f>
        <v>5703000000000</v>
      </c>
      <c r="S20" s="16">
        <f>SUMIFS('indusa - High Cost'!AA:AA,'indusa - High Cost'!$A:$A,$A20,'indusa - High Cost'!$B:$B,$B$28)*10^12</f>
        <v>5729000000000</v>
      </c>
      <c r="T20" s="16">
        <f>SUMIFS('indusa - High Cost'!AB:AB,'indusa - High Cost'!$A:$A,$A20,'indusa - High Cost'!$B:$B,$B$28)*10^12</f>
        <v>5756000000000</v>
      </c>
      <c r="U20" s="16">
        <f>SUMIFS('indusa - High Cost'!AC:AC,'indusa - High Cost'!$A:$A,$A20,'indusa - High Cost'!$B:$B,$B$28)*10^12</f>
        <v>5775000000000</v>
      </c>
      <c r="V20" s="16">
        <f>SUMIFS('indusa - High Cost'!AD:AD,'indusa - High Cost'!$A:$A,$A20,'indusa - High Cost'!$B:$B,$B$28)*10^12</f>
        <v>5800000000000</v>
      </c>
      <c r="W20" s="16">
        <f>SUMIFS('indusa - High Cost'!AE:AE,'indusa - High Cost'!$A:$A,$A20,'indusa - High Cost'!$B:$B,$B$28)*10^12</f>
        <v>5817000000000</v>
      </c>
      <c r="X20" s="16">
        <f>SUMIFS('indusa - High Cost'!AF:AF,'indusa - High Cost'!$A:$A,$A20,'indusa - High Cost'!$B:$B,$B$28)*10^12</f>
        <v>5845000000000</v>
      </c>
      <c r="Y20" s="16">
        <f>SUMIFS('indusa - High Cost'!AG:AG,'indusa - High Cost'!$A:$A,$A20,'indusa - High Cost'!$B:$B,$B$28)*10^12</f>
        <v>5883000000000</v>
      </c>
      <c r="Z20" s="16">
        <f>SUMIFS('indusa - High Cost'!AH:AH,'indusa - High Cost'!$A:$A,$A20,'indusa - High Cost'!$B:$B,$B$28)*10^12</f>
        <v>5901000000000</v>
      </c>
      <c r="AA20" s="16">
        <f>SUMIFS('indusa - High Cost'!AI:AI,'indusa - High Cost'!$A:$A,$A20,'indusa - High Cost'!$B:$B,$B$28)*10^12</f>
        <v>5930000000000</v>
      </c>
      <c r="AB20" s="16">
        <f>SUMIFS('indusa - High Cost'!AJ:AJ,'indusa - High Cost'!$A:$A,$A20,'indusa - High Cost'!$B:$B,$B$28)*10^12</f>
        <v>5948000000000</v>
      </c>
      <c r="AC20" s="16"/>
    </row>
    <row r="21" spans="1:29" x14ac:dyDescent="0.25">
      <c r="A21" t="s">
        <v>110</v>
      </c>
      <c r="B21" s="16">
        <f>SUMIFS('indusa - High Cost'!J:J,'indusa - High Cost'!$A:$A,$A21,'indusa - High Cost'!$B:$B,$B$28)*10^12*'Vehicles Split'!$C$6</f>
        <v>7272457745705.1758</v>
      </c>
      <c r="C21" s="16">
        <f>SUMIFS('indusa - High Cost'!K:K,'indusa - High Cost'!$A:$A,$A21,'indusa - High Cost'!$B:$B,$B$28)*10^12*'Vehicles Split'!$C$6</f>
        <v>8065239261258.918</v>
      </c>
      <c r="D21" s="16">
        <f>SUMIFS('indusa - High Cost'!L:L,'indusa - High Cost'!$A:$A,$A21,'indusa - High Cost'!$B:$B,$B$28)*10^12*'Vehicles Split'!$C$6</f>
        <v>8966274671414.0293</v>
      </c>
      <c r="E21" s="16">
        <f>SUMIFS('indusa - High Cost'!M:M,'indusa - High Cost'!$A:$A,$A21,'indusa - High Cost'!$B:$B,$B$28)*10^12*'Vehicles Split'!$C$6</f>
        <v>9491338471576.3594</v>
      </c>
      <c r="F21" s="16">
        <f>SUMIFS('indusa - High Cost'!N:N,'indusa - High Cost'!$A:$A,$A21,'indusa - High Cost'!$B:$B,$B$28)*10^12*'Vehicles Split'!$C$6</f>
        <v>10036497306065.893</v>
      </c>
      <c r="G21" s="16">
        <f>SUMIFS('indusa - High Cost'!O:O,'indusa - High Cost'!$A:$A,$A21,'indusa - High Cost'!$B:$B,$B$28)*10^12*'Vehicles Split'!$C$6</f>
        <v>10554430610176.635</v>
      </c>
      <c r="H21" s="16">
        <f>SUMIFS('indusa - High Cost'!P:P,'indusa - High Cost'!$A:$A,$A21,'indusa - High Cost'!$B:$B,$B$28)*10^12*'Vehicles Split'!$C$6</f>
        <v>10977074557961.625</v>
      </c>
      <c r="I21" s="16">
        <f>SUMIFS('indusa - High Cost'!Q:Q,'indusa - High Cost'!$A:$A,$A21,'indusa - High Cost'!$B:$B,$B$28)*10^12*'Vehicles Split'!$C$6</f>
        <v>11262942626938.893</v>
      </c>
      <c r="J21" s="16">
        <f>SUMIFS('indusa - High Cost'!R:R,'indusa - High Cost'!$A:$A,$A21,'indusa - High Cost'!$B:$B,$B$28)*10^12*'Vehicles Split'!$C$6</f>
        <v>11585111403087.879</v>
      </c>
      <c r="K21" s="16">
        <f>SUMIFS('indusa - High Cost'!S:S,'indusa - High Cost'!$A:$A,$A21,'indusa - High Cost'!$B:$B,$B$28)*10^12*'Vehicles Split'!$C$6</f>
        <v>11887833371823.443</v>
      </c>
      <c r="L21" s="16">
        <f>SUMIFS('indusa - High Cost'!T:T,'indusa - High Cost'!$A:$A,$A21,'indusa - High Cost'!$B:$B,$B$28)*10^12*'Vehicles Split'!$C$6</f>
        <v>12300753915901.723</v>
      </c>
      <c r="M21" s="16">
        <f>SUMIFS('indusa - High Cost'!U:U,'indusa - High Cost'!$A:$A,$A21,'indusa - High Cost'!$B:$B,$B$28)*10^12*'Vehicles Split'!$C$6</f>
        <v>12574305673517.158</v>
      </c>
      <c r="N21" s="16">
        <f>SUMIFS('indusa - High Cost'!V:V,'indusa - High Cost'!$A:$A,$A21,'indusa - High Cost'!$B:$B,$B$28)*10^12*'Vehicles Split'!$C$6</f>
        <v>12732473040479.639</v>
      </c>
      <c r="O21" s="16">
        <f>SUMIFS('indusa - High Cost'!W:W,'indusa - High Cost'!$A:$A,$A21,'indusa - High Cost'!$B:$B,$B$28)*10^12*'Vehicles Split'!$C$6</f>
        <v>12889343953614.557</v>
      </c>
      <c r="P21" s="16">
        <f>SUMIFS('indusa - High Cost'!X:X,'indusa - High Cost'!$A:$A,$A21,'indusa - High Cost'!$B:$B,$B$28)*10^12*'Vehicles Split'!$C$6</f>
        <v>13070199262559.359</v>
      </c>
      <c r="Q21" s="16">
        <f>SUMIFS('indusa - High Cost'!Y:Y,'indusa - High Cost'!$A:$A,$A21,'indusa - High Cost'!$B:$B,$B$28)*10^12*'Vehicles Split'!$C$6</f>
        <v>13265963790521.119</v>
      </c>
      <c r="R21" s="16">
        <f>SUMIFS('indusa - High Cost'!Z:Z,'indusa - High Cost'!$A:$A,$A21,'indusa - High Cost'!$B:$B,$B$28)*10^12*'Vehicles Split'!$C$6</f>
        <v>13457838957000.191</v>
      </c>
      <c r="S21" s="16">
        <f>SUMIFS('indusa - High Cost'!AA:AA,'indusa - High Cost'!$A:$A,$A21,'indusa - High Cost'!$B:$B,$B$28)*10^12*'Vehicles Split'!$C$6</f>
        <v>13621840366186.697</v>
      </c>
      <c r="T21" s="16">
        <f>SUMIFS('indusa - High Cost'!AB:AB,'indusa - High Cost'!$A:$A,$A21,'indusa - High Cost'!$B:$B,$B$28)*10^12*'Vehicles Split'!$C$6</f>
        <v>13790379363769.668</v>
      </c>
      <c r="U21" s="16">
        <f>SUMIFS('indusa - High Cost'!AC:AC,'indusa - High Cost'!$A:$A,$A21,'indusa - High Cost'!$B:$B,$B$28)*10^12*'Vehicles Split'!$C$6</f>
        <v>13931044604060.07</v>
      </c>
      <c r="V21" s="16">
        <f>SUMIFS('indusa - High Cost'!AD:AD,'indusa - High Cost'!$A:$A,$A21,'indusa - High Cost'!$B:$B,$B$28)*10^12*'Vehicles Split'!$C$6</f>
        <v>14086619063367.428</v>
      </c>
      <c r="W21" s="16">
        <f>SUMIFS('indusa - High Cost'!AE:AE,'indusa - High Cost'!$A:$A,$A21,'indusa - High Cost'!$B:$B,$B$28)*10^12*'Vehicles Split'!$C$6</f>
        <v>14257750968605.521</v>
      </c>
      <c r="X21" s="16">
        <f>SUMIFS('indusa - High Cost'!AF:AF,'indusa - High Cost'!$A:$A,$A21,'indusa - High Cost'!$B:$B,$B$28)*10^12*'Vehicles Split'!$C$6</f>
        <v>14425641739274.711</v>
      </c>
      <c r="Y21" s="16">
        <f>SUMIFS('indusa - High Cost'!AG:AG,'indusa - High Cost'!$A:$A,$A21,'indusa - High Cost'!$B:$B,$B$28)*10^12*'Vehicles Split'!$C$6</f>
        <v>14590291375374.998</v>
      </c>
      <c r="Z21" s="16">
        <f>SUMIFS('indusa - High Cost'!AH:AH,'indusa - High Cost'!$A:$A,$A21,'indusa - High Cost'!$B:$B,$B$28)*10^12*'Vehicles Split'!$C$6</f>
        <v>14753644557647.723</v>
      </c>
      <c r="AA21" s="16">
        <f>SUMIFS('indusa - High Cost'!AI:AI,'indusa - High Cost'!$A:$A,$A21,'indusa - High Cost'!$B:$B,$B$28)*10^12*'Vehicles Split'!$C$6</f>
        <v>14899495613248.371</v>
      </c>
      <c r="AB21" s="16">
        <f>SUMIFS('indusa - High Cost'!AJ:AJ,'indusa - High Cost'!$A:$A,$A21,'indusa - High Cost'!$B:$B,$B$28)*10^12*'Vehicles Split'!$C$6</f>
        <v>15001915465625.715</v>
      </c>
    </row>
    <row r="22" spans="1:29" x14ac:dyDescent="0.25">
      <c r="A22" t="s">
        <v>111</v>
      </c>
      <c r="B22" s="16">
        <f>SUMIFS('indusa - High Cost'!J:J,'indusa - High Cost'!$A:$A,$A21,'indusa - High Cost'!$B:$B,$B$28)*10^12*'Vehicles Split'!$C$7</f>
        <v>3946542254294.8242</v>
      </c>
      <c r="C22" s="16">
        <f>SUMIFS('indusa - High Cost'!K:K,'indusa - High Cost'!$A:$A,$A21,'indusa - High Cost'!$B:$B,$B$28)*10^12*'Vehicles Split'!$C$7</f>
        <v>4376760738741.082</v>
      </c>
      <c r="D22" s="16">
        <f>SUMIFS('indusa - High Cost'!L:L,'indusa - High Cost'!$A:$A,$A21,'indusa - High Cost'!$B:$B,$B$28)*10^12*'Vehicles Split'!$C$7</f>
        <v>4865725328585.9707</v>
      </c>
      <c r="E22" s="16">
        <f>SUMIFS('indusa - High Cost'!M:M,'indusa - High Cost'!$A:$A,$A21,'indusa - High Cost'!$B:$B,$B$28)*10^12*'Vehicles Split'!$C$7</f>
        <v>5150661528423.6396</v>
      </c>
      <c r="F22" s="16">
        <f>SUMIFS('indusa - High Cost'!N:N,'indusa - High Cost'!$A:$A,$A21,'indusa - High Cost'!$B:$B,$B$28)*10^12*'Vehicles Split'!$C$7</f>
        <v>5446502693934.1084</v>
      </c>
      <c r="G22" s="16">
        <f>SUMIFS('indusa - High Cost'!O:O,'indusa - High Cost'!$A:$A,$A21,'indusa - High Cost'!$B:$B,$B$28)*10^12*'Vehicles Split'!$C$7</f>
        <v>5727569389823.3643</v>
      </c>
      <c r="H22" s="16">
        <f>SUMIFS('indusa - High Cost'!P:P,'indusa - High Cost'!$A:$A,$A21,'indusa - High Cost'!$B:$B,$B$28)*10^12*'Vehicles Split'!$C$7</f>
        <v>5956925442038.3779</v>
      </c>
      <c r="I22" s="16">
        <f>SUMIFS('indusa - High Cost'!Q:Q,'indusa - High Cost'!$A:$A,$A21,'indusa - High Cost'!$B:$B,$B$28)*10^12*'Vehicles Split'!$C$7</f>
        <v>6112057373061.1074</v>
      </c>
      <c r="J22" s="16">
        <f>SUMIFS('indusa - High Cost'!R:R,'indusa - High Cost'!$A:$A,$A21,'indusa - High Cost'!$B:$B,$B$28)*10^12*'Vehicles Split'!$C$7</f>
        <v>6286888596912.1221</v>
      </c>
      <c r="K22" s="16">
        <f>SUMIFS('indusa - High Cost'!S:S,'indusa - High Cost'!$A:$A,$A21,'indusa - High Cost'!$B:$B,$B$28)*10^12*'Vehicles Split'!$C$7</f>
        <v>6451166628176.5557</v>
      </c>
      <c r="L22" s="16">
        <f>SUMIFS('indusa - High Cost'!T:T,'indusa - High Cost'!$A:$A,$A21,'indusa - High Cost'!$B:$B,$B$28)*10^12*'Vehicles Split'!$C$7</f>
        <v>6675246084098.2783</v>
      </c>
      <c r="M22" s="16">
        <f>SUMIFS('indusa - High Cost'!U:U,'indusa - High Cost'!$A:$A,$A21,'indusa - High Cost'!$B:$B,$B$28)*10^12*'Vehicles Split'!$C$7</f>
        <v>6823694326482.8418</v>
      </c>
      <c r="N22" s="16">
        <f>SUMIFS('indusa - High Cost'!V:V,'indusa - High Cost'!$A:$A,$A21,'indusa - High Cost'!$B:$B,$B$28)*10^12*'Vehicles Split'!$C$7</f>
        <v>6909526959520.3613</v>
      </c>
      <c r="O22" s="16">
        <f>SUMIFS('indusa - High Cost'!W:W,'indusa - High Cost'!$A:$A,$A21,'indusa - High Cost'!$B:$B,$B$28)*10^12*'Vehicles Split'!$C$7</f>
        <v>6994656046385.4424</v>
      </c>
      <c r="P22" s="16">
        <f>SUMIFS('indusa - High Cost'!X:X,'indusa - High Cost'!$A:$A,$A21,'indusa - High Cost'!$B:$B,$B$28)*10^12*'Vehicles Split'!$C$7</f>
        <v>7092800737440.6396</v>
      </c>
      <c r="Q22" s="16">
        <f>SUMIFS('indusa - High Cost'!Y:Y,'indusa - High Cost'!$A:$A,$A21,'indusa - High Cost'!$B:$B,$B$28)*10^12*'Vehicles Split'!$C$7</f>
        <v>7199036209478.8818</v>
      </c>
      <c r="R22" s="16">
        <f>SUMIFS('indusa - High Cost'!Z:Z,'indusa - High Cost'!$A:$A,$A21,'indusa - High Cost'!$B:$B,$B$28)*10^12*'Vehicles Split'!$C$7</f>
        <v>7303161042999.8076</v>
      </c>
      <c r="S22" s="16">
        <f>SUMIFS('indusa - High Cost'!AA:AA,'indusa - High Cost'!$A:$A,$A21,'indusa - High Cost'!$B:$B,$B$28)*10^12*'Vehicles Split'!$C$7</f>
        <v>7392159633813.3018</v>
      </c>
      <c r="T22" s="16">
        <f>SUMIFS('indusa - High Cost'!AB:AB,'indusa - High Cost'!$A:$A,$A21,'indusa - High Cost'!$B:$B,$B$28)*10^12*'Vehicles Split'!$C$7</f>
        <v>7483620636230.3311</v>
      </c>
      <c r="U22" s="16">
        <f>SUMIFS('indusa - High Cost'!AC:AC,'indusa - High Cost'!$A:$A,$A21,'indusa - High Cost'!$B:$B,$B$28)*10^12*'Vehicles Split'!$C$7</f>
        <v>7559955395939.9287</v>
      </c>
      <c r="V22" s="16">
        <f>SUMIFS('indusa - High Cost'!AD:AD,'indusa - High Cost'!$A:$A,$A21,'indusa - High Cost'!$B:$B,$B$28)*10^12*'Vehicles Split'!$C$7</f>
        <v>7644380936632.5713</v>
      </c>
      <c r="W22" s="16">
        <f>SUMIFS('indusa - High Cost'!AE:AE,'indusa - High Cost'!$A:$A,$A21,'indusa - High Cost'!$B:$B,$B$28)*10^12*'Vehicles Split'!$C$7</f>
        <v>7737249031394.4785</v>
      </c>
      <c r="X22" s="16">
        <f>SUMIFS('indusa - High Cost'!AF:AF,'indusa - High Cost'!$A:$A,$A21,'indusa - High Cost'!$B:$B,$B$28)*10^12*'Vehicles Split'!$C$7</f>
        <v>7828358260725.2891</v>
      </c>
      <c r="Y22" s="16">
        <f>SUMIFS('indusa - High Cost'!AG:AG,'indusa - High Cost'!$A:$A,$A21,'indusa - High Cost'!$B:$B,$B$28)*10^12*'Vehicles Split'!$C$7</f>
        <v>7917708624625.002</v>
      </c>
      <c r="Z22" s="16">
        <f>SUMIFS('indusa - High Cost'!AH:AH,'indusa - High Cost'!$A:$A,$A21,'indusa - High Cost'!$B:$B,$B$28)*10^12*'Vehicles Split'!$C$7</f>
        <v>8006355442352.2773</v>
      </c>
      <c r="AA22" s="16">
        <f>SUMIFS('indusa - High Cost'!AI:AI,'indusa - High Cost'!$A:$A,$A21,'indusa - High Cost'!$B:$B,$B$28)*10^12*'Vehicles Split'!$C$7</f>
        <v>8085504386751.6299</v>
      </c>
      <c r="AB22" s="16">
        <f>SUMIFS('indusa - High Cost'!AJ:AJ,'indusa - High Cost'!$A:$A,$A21,'indusa - High Cost'!$B:$B,$B$28)*10^12*'Vehicles Split'!$C$7</f>
        <v>8141084534374.2861</v>
      </c>
    </row>
    <row r="23" spans="1:29" x14ac:dyDescent="0.25">
      <c r="A23" t="s">
        <v>112</v>
      </c>
      <c r="B23" s="16">
        <f>SUMIFS('indusa - High Cost'!J:J,'indusa - High Cost'!$A:$A,$A23,'indusa - High Cost'!$B:$B,$B$28)*10^12*'Misc. Finished Goods Split'!$D13</f>
        <v>0</v>
      </c>
      <c r="C23" s="16">
        <f>SUMIFS('indusa - High Cost'!K:K,'indusa - High Cost'!$A:$A,$A23,'indusa - High Cost'!$B:$B,$B$28)*10^12*'Misc. Finished Goods Split'!$D13</f>
        <v>0</v>
      </c>
      <c r="D23" s="16">
        <f>SUMIFS('indusa - High Cost'!L:L,'indusa - High Cost'!$A:$A,$A23,'indusa - High Cost'!$B:$B,$B$28)*10^12*'Misc. Finished Goods Split'!$D13</f>
        <v>0</v>
      </c>
      <c r="E23" s="16">
        <f>SUMIFS('indusa - High Cost'!M:M,'indusa - High Cost'!$A:$A,$A23,'indusa - High Cost'!$B:$B,$B$28)*10^12*'Misc. Finished Goods Split'!$D13</f>
        <v>0</v>
      </c>
      <c r="F23" s="16">
        <f>SUMIFS('indusa - High Cost'!N:N,'indusa - High Cost'!$A:$A,$A23,'indusa - High Cost'!$B:$B,$B$28)*10^12*'Misc. Finished Goods Split'!$D13</f>
        <v>0</v>
      </c>
      <c r="G23" s="16">
        <f>SUMIFS('indusa - High Cost'!O:O,'indusa - High Cost'!$A:$A,$A23,'indusa - High Cost'!$B:$B,$B$28)*10^12*'Misc. Finished Goods Split'!$D13</f>
        <v>0</v>
      </c>
      <c r="H23" s="16">
        <f>SUMIFS('indusa - High Cost'!P:P,'indusa - High Cost'!$A:$A,$A23,'indusa - High Cost'!$B:$B,$B$28)*10^12*'Misc. Finished Goods Split'!$D13</f>
        <v>0</v>
      </c>
      <c r="I23" s="16">
        <f>SUMIFS('indusa - High Cost'!Q:Q,'indusa - High Cost'!$A:$A,$A23,'indusa - High Cost'!$B:$B,$B$28)*10^12*'Misc. Finished Goods Split'!$D13</f>
        <v>0</v>
      </c>
      <c r="J23" s="16">
        <f>SUMIFS('indusa - High Cost'!R:R,'indusa - High Cost'!$A:$A,$A23,'indusa - High Cost'!$B:$B,$B$28)*10^12*'Misc. Finished Goods Split'!$D13</f>
        <v>0</v>
      </c>
      <c r="K23" s="16">
        <f>SUMIFS('indusa - High Cost'!S:S,'indusa - High Cost'!$A:$A,$A23,'indusa - High Cost'!$B:$B,$B$28)*10^12*'Misc. Finished Goods Split'!$D13</f>
        <v>0</v>
      </c>
      <c r="L23" s="16">
        <f>SUMIFS('indusa - High Cost'!T:T,'indusa - High Cost'!$A:$A,$A23,'indusa - High Cost'!$B:$B,$B$28)*10^12*'Misc. Finished Goods Split'!$D13</f>
        <v>0</v>
      </c>
      <c r="M23" s="16">
        <f>SUMIFS('indusa - High Cost'!U:U,'indusa - High Cost'!$A:$A,$A23,'indusa - High Cost'!$B:$B,$B$28)*10^12*'Misc. Finished Goods Split'!$D13</f>
        <v>0</v>
      </c>
      <c r="N23" s="16">
        <f>SUMIFS('indusa - High Cost'!V:V,'indusa - High Cost'!$A:$A,$A23,'indusa - High Cost'!$B:$B,$B$28)*10^12*'Misc. Finished Goods Split'!$D13</f>
        <v>0</v>
      </c>
      <c r="O23" s="16">
        <f>SUMIFS('indusa - High Cost'!W:W,'indusa - High Cost'!$A:$A,$A23,'indusa - High Cost'!$B:$B,$B$28)*10^12*'Misc. Finished Goods Split'!$D13</f>
        <v>0</v>
      </c>
      <c r="P23" s="16">
        <f>SUMIFS('indusa - High Cost'!X:X,'indusa - High Cost'!$A:$A,$A23,'indusa - High Cost'!$B:$B,$B$28)*10^12*'Misc. Finished Goods Split'!$D13</f>
        <v>0</v>
      </c>
      <c r="Q23" s="16">
        <f>SUMIFS('indusa - High Cost'!Y:Y,'indusa - High Cost'!$A:$A,$A23,'indusa - High Cost'!$B:$B,$B$28)*10^12*'Misc. Finished Goods Split'!$D13</f>
        <v>0</v>
      </c>
      <c r="R23" s="16">
        <f>SUMIFS('indusa - High Cost'!Z:Z,'indusa - High Cost'!$A:$A,$A23,'indusa - High Cost'!$B:$B,$B$28)*10^12*'Misc. Finished Goods Split'!$D13</f>
        <v>0</v>
      </c>
      <c r="S23" s="16">
        <f>SUMIFS('indusa - High Cost'!AA:AA,'indusa - High Cost'!$A:$A,$A23,'indusa - High Cost'!$B:$B,$B$28)*10^12*'Misc. Finished Goods Split'!$D13</f>
        <v>0</v>
      </c>
      <c r="T23" s="16">
        <f>SUMIFS('indusa - High Cost'!AB:AB,'indusa - High Cost'!$A:$A,$A23,'indusa - High Cost'!$B:$B,$B$28)*10^12*'Misc. Finished Goods Split'!$D13</f>
        <v>0</v>
      </c>
      <c r="U23" s="16">
        <f>SUMIFS('indusa - High Cost'!AC:AC,'indusa - High Cost'!$A:$A,$A23,'indusa - High Cost'!$B:$B,$B$28)*10^12*'Misc. Finished Goods Split'!$D13</f>
        <v>0</v>
      </c>
      <c r="V23" s="16">
        <f>SUMIFS('indusa - High Cost'!AD:AD,'indusa - High Cost'!$A:$A,$A23,'indusa - High Cost'!$B:$B,$B$28)*10^12*'Misc. Finished Goods Split'!$D13</f>
        <v>0</v>
      </c>
      <c r="W23" s="16">
        <f>SUMIFS('indusa - High Cost'!AE:AE,'indusa - High Cost'!$A:$A,$A23,'indusa - High Cost'!$B:$B,$B$28)*10^12*'Misc. Finished Goods Split'!$D13</f>
        <v>0</v>
      </c>
      <c r="X23" s="16">
        <f>SUMIFS('indusa - High Cost'!AF:AF,'indusa - High Cost'!$A:$A,$A23,'indusa - High Cost'!$B:$B,$B$28)*10^12*'Misc. Finished Goods Split'!$D13</f>
        <v>0</v>
      </c>
      <c r="Y23" s="16">
        <f>SUMIFS('indusa - High Cost'!AG:AG,'indusa - High Cost'!$A:$A,$A23,'indusa - High Cost'!$B:$B,$B$28)*10^12*'Misc. Finished Goods Split'!$D13</f>
        <v>0</v>
      </c>
      <c r="Z23" s="16">
        <f>SUMIFS('indusa - High Cost'!AH:AH,'indusa - High Cost'!$A:$A,$A23,'indusa - High Cost'!$B:$B,$B$28)*10^12*'Misc. Finished Goods Split'!$D13</f>
        <v>0</v>
      </c>
      <c r="AA23" s="16">
        <f>SUMIFS('indusa - High Cost'!AI:AI,'indusa - High Cost'!$A:$A,$A23,'indusa - High Cost'!$B:$B,$B$28)*10^12*'Misc. Finished Goods Split'!$D13</f>
        <v>0</v>
      </c>
      <c r="AB23" s="16">
        <f>SUMIFS('indusa - High Cost'!AJ:AJ,'indusa - High Cost'!$A:$A,$A23,'indusa - High Cost'!$B:$B,$B$28)*10^12*'Misc. Finished Goods Split'!$D13</f>
        <v>0</v>
      </c>
    </row>
    <row r="24" spans="1:29" x14ac:dyDescent="0.25">
      <c r="A24" t="s">
        <v>113</v>
      </c>
      <c r="B24" s="16">
        <f>SUMIFS('indusa - High Cost'!J:J,'indusa - High Cost'!$A:$A,$A24,'indusa - High Cost'!$B:$B,$B$28)*10^12</f>
        <v>0</v>
      </c>
      <c r="C24" s="16">
        <f>SUMIFS('indusa - High Cost'!K:K,'indusa - High Cost'!$A:$A,$A24,'indusa - High Cost'!$B:$B,$B$28)*10^12</f>
        <v>0</v>
      </c>
      <c r="D24" s="16">
        <f>SUMIFS('indusa - High Cost'!L:L,'indusa - High Cost'!$A:$A,$A24,'indusa - High Cost'!$B:$B,$B$28)*10^12</f>
        <v>0</v>
      </c>
      <c r="E24" s="16">
        <f>SUMIFS('indusa - High Cost'!M:M,'indusa - High Cost'!$A:$A,$A24,'indusa - High Cost'!$B:$B,$B$28)*10^12</f>
        <v>0</v>
      </c>
      <c r="F24" s="16">
        <f>SUMIFS('indusa - High Cost'!N:N,'indusa - High Cost'!$A:$A,$A24,'indusa - High Cost'!$B:$B,$B$28)*10^12</f>
        <v>0</v>
      </c>
      <c r="G24" s="16">
        <f>SUMIFS('indusa - High Cost'!O:O,'indusa - High Cost'!$A:$A,$A24,'indusa - High Cost'!$B:$B,$B$28)*10^12</f>
        <v>0</v>
      </c>
      <c r="H24" s="16">
        <f>SUMIFS('indusa - High Cost'!P:P,'indusa - High Cost'!$A:$A,$A24,'indusa - High Cost'!$B:$B,$B$28)*10^12</f>
        <v>0</v>
      </c>
      <c r="I24" s="16">
        <f>SUMIFS('indusa - High Cost'!Q:Q,'indusa - High Cost'!$A:$A,$A24,'indusa - High Cost'!$B:$B,$B$28)*10^12</f>
        <v>0</v>
      </c>
      <c r="J24" s="16">
        <f>SUMIFS('indusa - High Cost'!R:R,'indusa - High Cost'!$A:$A,$A24,'indusa - High Cost'!$B:$B,$B$28)*10^12</f>
        <v>0</v>
      </c>
      <c r="K24" s="16">
        <f>SUMIFS('indusa - High Cost'!S:S,'indusa - High Cost'!$A:$A,$A24,'indusa - High Cost'!$B:$B,$B$28)*10^12</f>
        <v>0</v>
      </c>
      <c r="L24" s="16">
        <f>SUMIFS('indusa - High Cost'!T:T,'indusa - High Cost'!$A:$A,$A24,'indusa - High Cost'!$B:$B,$B$28)*10^12</f>
        <v>0</v>
      </c>
      <c r="M24" s="16">
        <f>SUMIFS('indusa - High Cost'!U:U,'indusa - High Cost'!$A:$A,$A24,'indusa - High Cost'!$B:$B,$B$28)*10^12</f>
        <v>0</v>
      </c>
      <c r="N24" s="16">
        <f>SUMIFS('indusa - High Cost'!V:V,'indusa - High Cost'!$A:$A,$A24,'indusa - High Cost'!$B:$B,$B$28)*10^12</f>
        <v>0</v>
      </c>
      <c r="O24" s="16">
        <f>SUMIFS('indusa - High Cost'!W:W,'indusa - High Cost'!$A:$A,$A24,'indusa - High Cost'!$B:$B,$B$28)*10^12</f>
        <v>0</v>
      </c>
      <c r="P24" s="16">
        <f>SUMIFS('indusa - High Cost'!X:X,'indusa - High Cost'!$A:$A,$A24,'indusa - High Cost'!$B:$B,$B$28)*10^12</f>
        <v>0</v>
      </c>
      <c r="Q24" s="16">
        <f>SUMIFS('indusa - High Cost'!Y:Y,'indusa - High Cost'!$A:$A,$A24,'indusa - High Cost'!$B:$B,$B$28)*10^12</f>
        <v>0</v>
      </c>
      <c r="R24" s="16">
        <f>SUMIFS('indusa - High Cost'!Z:Z,'indusa - High Cost'!$A:$A,$A24,'indusa - High Cost'!$B:$B,$B$28)*10^12</f>
        <v>0</v>
      </c>
      <c r="S24" s="16">
        <f>SUMIFS('indusa - High Cost'!AA:AA,'indusa - High Cost'!$A:$A,$A24,'indusa - High Cost'!$B:$B,$B$28)*10^12</f>
        <v>0</v>
      </c>
      <c r="T24" s="16">
        <f>SUMIFS('indusa - High Cost'!AB:AB,'indusa - High Cost'!$A:$A,$A24,'indusa - High Cost'!$B:$B,$B$28)*10^12</f>
        <v>0</v>
      </c>
      <c r="U24" s="16">
        <f>SUMIFS('indusa - High Cost'!AC:AC,'indusa - High Cost'!$A:$A,$A24,'indusa - High Cost'!$B:$B,$B$28)*10^12</f>
        <v>0</v>
      </c>
      <c r="V24" s="16">
        <f>SUMIFS('indusa - High Cost'!AD:AD,'indusa - High Cost'!$A:$A,$A24,'indusa - High Cost'!$B:$B,$B$28)*10^12</f>
        <v>0</v>
      </c>
      <c r="W24" s="16">
        <f>SUMIFS('indusa - High Cost'!AE:AE,'indusa - High Cost'!$A:$A,$A24,'indusa - High Cost'!$B:$B,$B$28)*10^12</f>
        <v>0</v>
      </c>
      <c r="X24" s="16">
        <f>SUMIFS('indusa - High Cost'!AF:AF,'indusa - High Cost'!$A:$A,$A24,'indusa - High Cost'!$B:$B,$B$28)*10^12</f>
        <v>0</v>
      </c>
      <c r="Y24" s="16">
        <f>SUMIFS('indusa - High Cost'!AG:AG,'indusa - High Cost'!$A:$A,$A24,'indusa - High Cost'!$B:$B,$B$28)*10^12</f>
        <v>0</v>
      </c>
      <c r="Z24" s="16">
        <f>SUMIFS('indusa - High Cost'!AH:AH,'indusa - High Cost'!$A:$A,$A24,'indusa - High Cost'!$B:$B,$B$28)*10^12</f>
        <v>0</v>
      </c>
      <c r="AA24" s="16">
        <f>SUMIFS('indusa - High Cost'!AI:AI,'indusa - High Cost'!$A:$A,$A24,'indusa - High Cost'!$B:$B,$B$28)*10^12</f>
        <v>0</v>
      </c>
      <c r="AB24" s="16">
        <f>SUMIFS('indusa - High Cost'!AJ:AJ,'indusa - High Cost'!$A:$A,$A24,'indusa - High Cost'!$B:$B,$B$28)*10^12</f>
        <v>0</v>
      </c>
    </row>
    <row r="25" spans="1:29"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29" x14ac:dyDescent="0.25">
      <c r="A26" t="s">
        <v>115</v>
      </c>
      <c r="B26" s="16">
        <f>SUMIFS('indusa - High Cost'!J:J,'indusa - High Cost'!$A:$A,$A26,'indusa - High Cost'!$B:$B,$B$28)*10^12</f>
        <v>16239999999999.998</v>
      </c>
      <c r="C26" s="16">
        <f>SUMIFS('indusa - High Cost'!K:K,'indusa - High Cost'!$A:$A,$A26,'indusa - High Cost'!$B:$B,$B$28)*10^12</f>
        <v>16857000000000</v>
      </c>
      <c r="D26" s="16">
        <f>SUMIFS('indusa - High Cost'!L:L,'indusa - High Cost'!$A:$A,$A26,'indusa - High Cost'!$B:$B,$B$28)*10^12</f>
        <v>17704000000000</v>
      </c>
      <c r="E26" s="16">
        <f>SUMIFS('indusa - High Cost'!M:M,'indusa - High Cost'!$A:$A,$A26,'indusa - High Cost'!$B:$B,$B$28)*10^12</f>
        <v>18689000000000</v>
      </c>
      <c r="F26" s="16">
        <f>SUMIFS('indusa - High Cost'!N:N,'indusa - High Cost'!$A:$A,$A26,'indusa - High Cost'!$B:$B,$B$28)*10^12</f>
        <v>19823000000000</v>
      </c>
      <c r="G26" s="16">
        <f>SUMIFS('indusa - High Cost'!O:O,'indusa - High Cost'!$A:$A,$A26,'indusa - High Cost'!$B:$B,$B$28)*10^12</f>
        <v>21023000000000</v>
      </c>
      <c r="H26" s="16">
        <f>SUMIFS('indusa - High Cost'!P:P,'indusa - High Cost'!$A:$A,$A26,'indusa - High Cost'!$B:$B,$B$28)*10^12</f>
        <v>22034000000000</v>
      </c>
      <c r="I26" s="16">
        <f>SUMIFS('indusa - High Cost'!Q:Q,'indusa - High Cost'!$A:$A,$A26,'indusa - High Cost'!$B:$B,$B$28)*10^12</f>
        <v>22964000000000</v>
      </c>
      <c r="J26" s="16">
        <f>SUMIFS('indusa - High Cost'!R:R,'indusa - High Cost'!$A:$A,$A26,'indusa - High Cost'!$B:$B,$B$28)*10^12</f>
        <v>23740000000000</v>
      </c>
      <c r="K26" s="16">
        <f>SUMIFS('indusa - High Cost'!S:S,'indusa - High Cost'!$A:$A,$A26,'indusa - High Cost'!$B:$B,$B$28)*10^12</f>
        <v>24255000000000</v>
      </c>
      <c r="L26" s="16">
        <f>SUMIFS('indusa - High Cost'!T:T,'indusa - High Cost'!$A:$A,$A26,'indusa - High Cost'!$B:$B,$B$28)*10^12</f>
        <v>24568000000000</v>
      </c>
      <c r="M26" s="16">
        <f>SUMIFS('indusa - High Cost'!U:U,'indusa - High Cost'!$A:$A,$A26,'indusa - High Cost'!$B:$B,$B$28)*10^12</f>
        <v>25009000000000</v>
      </c>
      <c r="N26" s="16">
        <f>SUMIFS('indusa - High Cost'!V:V,'indusa - High Cost'!$A:$A,$A26,'indusa - High Cost'!$B:$B,$B$28)*10^12</f>
        <v>25443000000000</v>
      </c>
      <c r="O26" s="16">
        <f>SUMIFS('indusa - High Cost'!W:W,'indusa - High Cost'!$A:$A,$A26,'indusa - High Cost'!$B:$B,$B$28)*10^12</f>
        <v>25716000000000</v>
      </c>
      <c r="P26" s="16">
        <f>SUMIFS('indusa - High Cost'!X:X,'indusa - High Cost'!$A:$A,$A26,'indusa - High Cost'!$B:$B,$B$28)*10^12</f>
        <v>26001000000000</v>
      </c>
      <c r="Q26" s="16">
        <f>SUMIFS('indusa - High Cost'!Y:Y,'indusa - High Cost'!$A:$A,$A26,'indusa - High Cost'!$B:$B,$B$28)*10^12</f>
        <v>26257000000000</v>
      </c>
      <c r="R26" s="16">
        <f>SUMIFS('indusa - High Cost'!Z:Z,'indusa - High Cost'!$A:$A,$A26,'indusa - High Cost'!$B:$B,$B$28)*10^12</f>
        <v>26455000000000</v>
      </c>
      <c r="S26" s="16">
        <f>SUMIFS('indusa - High Cost'!AA:AA,'indusa - High Cost'!$A:$A,$A26,'indusa - High Cost'!$B:$B,$B$28)*10^12</f>
        <v>26610000000000</v>
      </c>
      <c r="T26" s="16">
        <f>SUMIFS('indusa - High Cost'!AB:AB,'indusa - High Cost'!$A:$A,$A26,'indusa - High Cost'!$B:$B,$B$28)*10^12</f>
        <v>26850000000000</v>
      </c>
      <c r="U26" s="16">
        <f>SUMIFS('indusa - High Cost'!AC:AC,'indusa - High Cost'!$A:$A,$A26,'indusa - High Cost'!$B:$B,$B$28)*10^12</f>
        <v>27041000000000</v>
      </c>
      <c r="V26" s="16">
        <f>SUMIFS('indusa - High Cost'!AD:AD,'indusa - High Cost'!$A:$A,$A26,'indusa - High Cost'!$B:$B,$B$28)*10^12</f>
        <v>27225000000000</v>
      </c>
      <c r="W26" s="16">
        <f>SUMIFS('indusa - High Cost'!AE:AE,'indusa - High Cost'!$A:$A,$A26,'indusa - High Cost'!$B:$B,$B$28)*10^12</f>
        <v>27553000000000</v>
      </c>
      <c r="X26" s="16">
        <f>SUMIFS('indusa - High Cost'!AF:AF,'indusa - High Cost'!$A:$A,$A26,'indusa - High Cost'!$B:$B,$B$28)*10^12</f>
        <v>27912000000000</v>
      </c>
      <c r="Y26" s="16">
        <f>SUMIFS('indusa - High Cost'!AG:AG,'indusa - High Cost'!$A:$A,$A26,'indusa - High Cost'!$B:$B,$B$28)*10^12</f>
        <v>28316000000000</v>
      </c>
      <c r="Z26" s="16">
        <f>SUMIFS('indusa - High Cost'!AH:AH,'indusa - High Cost'!$A:$A,$A26,'indusa - High Cost'!$B:$B,$B$28)*10^12</f>
        <v>28743000000000</v>
      </c>
      <c r="AA26" s="16">
        <f>SUMIFS('indusa - High Cost'!AI:AI,'indusa - High Cost'!$A:$A,$A26,'indusa - High Cost'!$B:$B,$B$28)*10^12</f>
        <v>29194000000000</v>
      </c>
      <c r="AB26" s="16">
        <f>SUMIFS('indusa - High Cost'!AJ:AJ,'indusa - High Cost'!$A:$A,$A26,'indusa - High Cost'!$B:$B,$B$28)*10^12</f>
        <v>29598000000000</v>
      </c>
    </row>
    <row r="28" spans="1:29" x14ac:dyDescent="0.25">
      <c r="A28" t="s">
        <v>975</v>
      </c>
      <c r="B28" t="s">
        <v>1997</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2:31" x14ac:dyDescent="0.25">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2:31" x14ac:dyDescent="0.25">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2:31" x14ac:dyDescent="0.25">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2:31" x14ac:dyDescent="0.25">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2:31" x14ac:dyDescent="0.25">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2:31" x14ac:dyDescent="0.25">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2:31" x14ac:dyDescent="0.25">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2:31" x14ac:dyDescent="0.25">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2:31" x14ac:dyDescent="0.25">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2:31" x14ac:dyDescent="0.25">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2:31" x14ac:dyDescent="0.25">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2:31" x14ac:dyDescent="0.25">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2:31" x14ac:dyDescent="0.25">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2:31" x14ac:dyDescent="0.25">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2:31" x14ac:dyDescent="0.25">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2:31" x14ac:dyDescent="0.25">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2:AB26">
    <cfRule type="expression" dxfId="8" priority="1">
      <formula>ISNUMBER(SEARCH("AEO", _xlfn.FORMULATEXT(A1)))</formula>
    </cfRule>
  </conditionalFormatting>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94031-F8C0-436A-8C7D-2CA80420FA63}">
  <sheetPr>
    <tabColor theme="3"/>
  </sheetPr>
  <dimension ref="A1:AE151"/>
  <sheetViews>
    <sheetView workbookViewId="0">
      <selection activeCell="B11" sqref="B11"/>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f>SUMIFS('indusa - Alt Trans'!J:J,'indusa - Alt Trans'!$A:$A,$A11,'indusa - Alt Trans'!$B:$B,$B$28)*10^12</f>
        <v>3875425000000000</v>
      </c>
      <c r="C11" s="16">
        <f>SUMIFS('indusa - Alt Trans'!K:K,'indusa - Alt Trans'!$A:$A,$A11,'indusa - Alt Trans'!$B:$B,$B$28)*10^12</f>
        <v>3844900000000000</v>
      </c>
      <c r="D11" s="16">
        <f>SUMIFS('indusa - Alt Trans'!L:L,'indusa - Alt Trans'!$A:$A,$A11,'indusa - Alt Trans'!$B:$B,$B$28)*10^12</f>
        <v>3858237000000000</v>
      </c>
      <c r="E11" s="16">
        <f>SUMIFS('indusa - Alt Trans'!M:M,'indusa - Alt Trans'!$A:$A,$A11,'indusa - Alt Trans'!$B:$B,$B$28)*10^12</f>
        <v>3792528000000000</v>
      </c>
      <c r="F11" s="16">
        <f>SUMIFS('indusa - Alt Trans'!N:N,'indusa - Alt Trans'!$A:$A,$A11,'indusa - Alt Trans'!$B:$B,$B$28)*10^12</f>
        <v>3710312000000000</v>
      </c>
      <c r="G11" s="16">
        <f>SUMIFS('indusa - Alt Trans'!O:O,'indusa - Alt Trans'!$A:$A,$A11,'indusa - Alt Trans'!$B:$B,$B$28)*10^12</f>
        <v>3689643000000000</v>
      </c>
      <c r="H11" s="16">
        <f>SUMIFS('indusa - Alt Trans'!P:P,'indusa - Alt Trans'!$A:$A,$A11,'indusa - Alt Trans'!$B:$B,$B$28)*10^12</f>
        <v>3710931000000000</v>
      </c>
      <c r="I11" s="16">
        <f>SUMIFS('indusa - Alt Trans'!Q:Q,'indusa - Alt Trans'!$A:$A,$A11,'indusa - Alt Trans'!$B:$B,$B$28)*10^12</f>
        <v>3746889000000000</v>
      </c>
      <c r="J11" s="16">
        <f>SUMIFS('indusa - Alt Trans'!R:R,'indusa - Alt Trans'!$A:$A,$A11,'indusa - Alt Trans'!$B:$B,$B$28)*10^12</f>
        <v>3780351000000000</v>
      </c>
      <c r="K11" s="16">
        <f>SUMIFS('indusa - Alt Trans'!S:S,'indusa - Alt Trans'!$A:$A,$A11,'indusa - Alt Trans'!$B:$B,$B$28)*10^12</f>
        <v>3813371000000000</v>
      </c>
      <c r="L11" s="16">
        <f>SUMIFS('indusa - Alt Trans'!T:T,'indusa - Alt Trans'!$A:$A,$A11,'indusa - Alt Trans'!$B:$B,$B$28)*10^12</f>
        <v>3857119000000000</v>
      </c>
      <c r="M11" s="16">
        <f>SUMIFS('indusa - Alt Trans'!U:U,'indusa - Alt Trans'!$A:$A,$A11,'indusa - Alt Trans'!$B:$B,$B$28)*10^12</f>
        <v>3879069000000000</v>
      </c>
      <c r="N11" s="16">
        <f>SUMIFS('indusa - Alt Trans'!V:V,'indusa - Alt Trans'!$A:$A,$A11,'indusa - Alt Trans'!$B:$B,$B$28)*10^12</f>
        <v>3912828000000000</v>
      </c>
      <c r="O11" s="16">
        <f>SUMIFS('indusa - Alt Trans'!W:W,'indusa - Alt Trans'!$A:$A,$A11,'indusa - Alt Trans'!$B:$B,$B$28)*10^12</f>
        <v>3950298000000000</v>
      </c>
      <c r="P11" s="16">
        <f>SUMIFS('indusa - Alt Trans'!X:X,'indusa - Alt Trans'!$A:$A,$A11,'indusa - Alt Trans'!$B:$B,$B$28)*10^12</f>
        <v>3981978000000000</v>
      </c>
      <c r="Q11" s="16">
        <f>SUMIFS('indusa - Alt Trans'!Y:Y,'indusa - Alt Trans'!$A:$A,$A11,'indusa - Alt Trans'!$B:$B,$B$28)*10^12</f>
        <v>4035776000000000</v>
      </c>
      <c r="R11" s="16">
        <f>SUMIFS('indusa - Alt Trans'!Z:Z,'indusa - Alt Trans'!$A:$A,$A11,'indusa - Alt Trans'!$B:$B,$B$28)*10^12</f>
        <v>4075549000000000</v>
      </c>
      <c r="S11" s="16">
        <f>SUMIFS('indusa - Alt Trans'!AA:AA,'indusa - Alt Trans'!$A:$A,$A11,'indusa - Alt Trans'!$B:$B,$B$28)*10^12</f>
        <v>4114231000000000</v>
      </c>
      <c r="T11" s="16">
        <f>SUMIFS('indusa - Alt Trans'!AB:AB,'indusa - Alt Trans'!$A:$A,$A11,'indusa - Alt Trans'!$B:$B,$B$28)*10^12</f>
        <v>4157881999999999.5</v>
      </c>
      <c r="U11" s="16">
        <f>SUMIFS('indusa - Alt Trans'!AC:AC,'indusa - Alt Trans'!$A:$A,$A11,'indusa - Alt Trans'!$B:$B,$B$28)*10^12</f>
        <v>4178837999999999.5</v>
      </c>
      <c r="V11" s="16">
        <f>SUMIFS('indusa - Alt Trans'!AD:AD,'indusa - Alt Trans'!$A:$A,$A11,'indusa - Alt Trans'!$B:$B,$B$28)*10^12</f>
        <v>4201010000000000</v>
      </c>
      <c r="W11" s="16">
        <f>SUMIFS('indusa - Alt Trans'!AE:AE,'indusa - Alt Trans'!$A:$A,$A11,'indusa - Alt Trans'!$B:$B,$B$28)*10^12</f>
        <v>4219450000000000</v>
      </c>
      <c r="X11" s="16">
        <f>SUMIFS('indusa - Alt Trans'!AF:AF,'indusa - Alt Trans'!$A:$A,$A11,'indusa - Alt Trans'!$B:$B,$B$28)*10^12</f>
        <v>4216678000000000</v>
      </c>
      <c r="Y11" s="16">
        <f>SUMIFS('indusa - Alt Trans'!AG:AG,'indusa - Alt Trans'!$A:$A,$A11,'indusa - Alt Trans'!$B:$B,$B$28)*10^12</f>
        <v>4257378000000000.5</v>
      </c>
      <c r="Z11" s="16">
        <f>SUMIFS('indusa - Alt Trans'!AH:AH,'indusa - Alt Trans'!$A:$A,$A11,'indusa - Alt Trans'!$B:$B,$B$28)*10^12</f>
        <v>4321789000000000.5</v>
      </c>
      <c r="AA11" s="16">
        <f>SUMIFS('indusa - Alt Trans'!AI:AI,'indusa - Alt Trans'!$A:$A,$A11,'indusa - Alt Trans'!$B:$B,$B$28)*10^12</f>
        <v>4366791999999999.5</v>
      </c>
      <c r="AB11" s="16">
        <f>SUMIFS('indusa - Alt Trans'!AJ:AJ,'indusa - Alt Trans'!$A:$A,$A11,'indusa - Alt Trans'!$B:$B,$B$28)*10^12</f>
        <v>4401336999999999.5</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1998</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11:AB11">
    <cfRule type="expression" dxfId="7" priority="1">
      <formula>ISNUMBER(SEARCH("AEO", _xlfn.FORMULATEXT(A10)))</formula>
    </cfRule>
  </conditionalFormatting>
  <pageMargins left="0.7" right="0.7" top="0.75" bottom="0.75" header="0.3" footer="0.3"/>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0EC91-C1B4-403A-B040-85B3C8656B4F}">
  <sheetPr>
    <tabColor theme="3"/>
  </sheetPr>
  <dimension ref="A1:AE151"/>
  <sheetViews>
    <sheetView workbookViewId="0">
      <selection activeCell="B18" sqref="B18"/>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f>'Hydrogen Calculations'!E61</f>
        <v>681777321693.85291</v>
      </c>
      <c r="C6" s="16">
        <f>'Hydrogen Calculations'!F61</f>
        <v>685669327364.42566</v>
      </c>
      <c r="D6" s="16">
        <f>'Hydrogen Calculations'!G61</f>
        <v>688438543339.41528</v>
      </c>
      <c r="E6" s="16">
        <f>'Hydrogen Calculations'!H61</f>
        <v>695307227973.81445</v>
      </c>
      <c r="F6" s="16">
        <f>'Hydrogen Calculations'!I61</f>
        <v>700871385334.40942</v>
      </c>
      <c r="G6" s="16">
        <f>'Hydrogen Calculations'!J61</f>
        <v>707834673091.71802</v>
      </c>
      <c r="H6" s="16">
        <f>'Hydrogen Calculations'!K61</f>
        <v>714808748924.44592</v>
      </c>
      <c r="I6" s="16">
        <f>'Hydrogen Calculations'!L61</f>
        <v>721315618106.31409</v>
      </c>
      <c r="J6" s="16">
        <f>'Hydrogen Calculations'!M61</f>
        <v>728234093858.03381</v>
      </c>
      <c r="K6" s="16">
        <f>'Hydrogen Calculations'!N61</f>
        <v>734798222824.82068</v>
      </c>
      <c r="L6" s="16">
        <f>'Hydrogen Calculations'!O61</f>
        <v>741634543232.9613</v>
      </c>
      <c r="M6" s="16">
        <f>'Hydrogen Calculations'!P61</f>
        <v>747955525576.83191</v>
      </c>
      <c r="N6" s="16">
        <f>'Hydrogen Calculations'!Q61</f>
        <v>756151143487.82922</v>
      </c>
      <c r="O6" s="16">
        <f>'Hydrogen Calculations'!R61</f>
        <v>763701966429.52258</v>
      </c>
      <c r="P6" s="16">
        <f>'Hydrogen Calculations'!S61</f>
        <v>771046986086.29028</v>
      </c>
      <c r="Q6" s="16">
        <f>'Hydrogen Calculations'!T61</f>
        <v>778681624075.47363</v>
      </c>
      <c r="R6" s="16">
        <f>'Hydrogen Calculations'!U61</f>
        <v>786337008363.54077</v>
      </c>
      <c r="S6" s="16">
        <f>'Hydrogen Calculations'!V61</f>
        <v>794058780808.03552</v>
      </c>
      <c r="T6" s="16">
        <f>'Hydrogen Calculations'!W61</f>
        <v>801820386146.38672</v>
      </c>
      <c r="U6" s="16">
        <f>'Hydrogen Calculations'!X61</f>
        <v>809342994121.59851</v>
      </c>
      <c r="V6" s="16">
        <f>'Hydrogen Calculations'!Y61</f>
        <v>816847345353.79248</v>
      </c>
      <c r="W6" s="16">
        <f>'Hydrogen Calculations'!Z61</f>
        <v>824174938119.4978</v>
      </c>
      <c r="X6" s="16">
        <f>'Hydrogen Calculations'!AA61</f>
        <v>831580536969.00562</v>
      </c>
      <c r="Y6" s="16">
        <f>'Hydrogen Calculations'!AB61</f>
        <v>839208536142.54639</v>
      </c>
      <c r="Z6" s="16">
        <f>'Hydrogen Calculations'!AC61</f>
        <v>846683842556.30334</v>
      </c>
      <c r="AA6" s="16">
        <f>'Hydrogen Calculations'!AD61</f>
        <v>854514325606.94836</v>
      </c>
      <c r="AB6" s="16">
        <f>'Hydrogen Calculations'!AE61</f>
        <v>862337339989.99524</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f>'Hydrogen Calculations'!E58</f>
        <v>507427790233557.56</v>
      </c>
      <c r="C10" s="16">
        <f>'Hydrogen Calculations'!F58</f>
        <v>504132773486955.13</v>
      </c>
      <c r="D10" s="16">
        <f>'Hydrogen Calculations'!G58</f>
        <v>503636912680073.69</v>
      </c>
      <c r="E10" s="16">
        <f>'Hydrogen Calculations'!H58</f>
        <v>504005133903648.31</v>
      </c>
      <c r="F10" s="16">
        <f>'Hydrogen Calculations'!I58</f>
        <v>507249823669669</v>
      </c>
      <c r="G10" s="16">
        <f>'Hydrogen Calculations'!J58</f>
        <v>511480843948600.25</v>
      </c>
      <c r="H10" s="16">
        <f>'Hydrogen Calculations'!K58</f>
        <v>512253126675158.56</v>
      </c>
      <c r="I10" s="16">
        <f>'Hydrogen Calculations'!L58</f>
        <v>516940312392684.81</v>
      </c>
      <c r="J10" s="16">
        <f>'Hydrogen Calculations'!M58</f>
        <v>517434185419363.75</v>
      </c>
      <c r="K10" s="16">
        <f>'Hydrogen Calculations'!N58</f>
        <v>514999184789166.88</v>
      </c>
      <c r="L10" s="16">
        <f>'Hydrogen Calculations'!O58</f>
        <v>516745359343429.13</v>
      </c>
      <c r="M10" s="16">
        <f>'Hydrogen Calculations'!P58</f>
        <v>514889284638273.38</v>
      </c>
      <c r="N10" s="16">
        <f>'Hydrogen Calculations'!Q58</f>
        <v>513202141132449.31</v>
      </c>
      <c r="O10" s="16">
        <f>'Hydrogen Calculations'!R58</f>
        <v>511004680236452.75</v>
      </c>
      <c r="P10" s="16">
        <f>'Hydrogen Calculations'!S58</f>
        <v>511628060155113.75</v>
      </c>
      <c r="Q10" s="16">
        <f>'Hydrogen Calculations'!T58</f>
        <v>514764988139852.63</v>
      </c>
      <c r="R10" s="16">
        <f>'Hydrogen Calculations'!U58</f>
        <v>513191569755917.81</v>
      </c>
      <c r="S10" s="16">
        <f>'Hydrogen Calculations'!V58</f>
        <v>511654895187847.63</v>
      </c>
      <c r="T10" s="16">
        <f>'Hydrogen Calculations'!W58</f>
        <v>507185070223678</v>
      </c>
      <c r="U10" s="16">
        <f>'Hydrogen Calculations'!X58</f>
        <v>508819507436253.5</v>
      </c>
      <c r="V10" s="16">
        <f>'Hydrogen Calculations'!Y58</f>
        <v>509027923178698.88</v>
      </c>
      <c r="W10" s="16">
        <f>'Hydrogen Calculations'!Z58</f>
        <v>510951251114039.75</v>
      </c>
      <c r="X10" s="16">
        <f>'Hydrogen Calculations'!AA58</f>
        <v>510019885735516.63</v>
      </c>
      <c r="Y10" s="16">
        <f>'Hydrogen Calculations'!AB58</f>
        <v>509660458933444</v>
      </c>
      <c r="Z10" s="16">
        <f>'Hydrogen Calculations'!AC58</f>
        <v>510235078001379.63</v>
      </c>
      <c r="AA10" s="16">
        <f>'Hydrogen Calculations'!AD58</f>
        <v>510012717679634.81</v>
      </c>
      <c r="AB10" s="16">
        <f>'Hydrogen Calculations'!AE58</f>
        <v>512374742682094</v>
      </c>
    </row>
    <row r="11" spans="1:31" x14ac:dyDescent="0.25">
      <c r="A11" t="s">
        <v>100</v>
      </c>
      <c r="B11" s="16">
        <f>'Hydrogen Calculations'!E59</f>
        <v>243806671249843.25</v>
      </c>
      <c r="C11" s="16">
        <f>'Hydrogen Calculations'!F59</f>
        <v>250412727149559.78</v>
      </c>
      <c r="D11" s="16">
        <f>'Hydrogen Calculations'!G59</f>
        <v>258895004591972.88</v>
      </c>
      <c r="E11" s="16">
        <f>'Hydrogen Calculations'!H59</f>
        <v>262329968810412.38</v>
      </c>
      <c r="F11" s="16">
        <f>'Hydrogen Calculations'!I59</f>
        <v>261872466513055.31</v>
      </c>
      <c r="G11" s="16">
        <f>'Hydrogen Calculations'!J59</f>
        <v>263593414548770.16</v>
      </c>
      <c r="H11" s="16">
        <f>'Hydrogen Calculations'!K59</f>
        <v>266947969272522.66</v>
      </c>
      <c r="I11" s="16">
        <f>'Hydrogen Calculations'!L59</f>
        <v>270148174736358.75</v>
      </c>
      <c r="J11" s="16">
        <f>'Hydrogen Calculations'!M59</f>
        <v>273534153860333.72</v>
      </c>
      <c r="K11" s="16">
        <f>'Hydrogen Calculations'!N59</f>
        <v>276339705827257.66</v>
      </c>
      <c r="L11" s="16">
        <f>'Hydrogen Calculations'!O59</f>
        <v>279490926196629.28</v>
      </c>
      <c r="M11" s="16">
        <f>'Hydrogen Calculations'!P59</f>
        <v>281905059531370</v>
      </c>
      <c r="N11" s="16">
        <f>'Hydrogen Calculations'!Q59</f>
        <v>285406107414983.25</v>
      </c>
      <c r="O11" s="16">
        <f>'Hydrogen Calculations'!R59</f>
        <v>288371554124215.94</v>
      </c>
      <c r="P11" s="16">
        <f>'Hydrogen Calculations'!S59</f>
        <v>291528782099512.38</v>
      </c>
      <c r="Q11" s="16">
        <f>'Hydrogen Calculations'!T59</f>
        <v>294195697006631.19</v>
      </c>
      <c r="R11" s="16">
        <f>'Hydrogen Calculations'!U59</f>
        <v>296304828809800.63</v>
      </c>
      <c r="S11" s="16">
        <f>'Hydrogen Calculations'!V59</f>
        <v>298745765309436.94</v>
      </c>
      <c r="T11" s="16">
        <f>'Hydrogen Calculations'!W59</f>
        <v>300974124984038.75</v>
      </c>
      <c r="U11" s="16">
        <f>'Hydrogen Calculations'!X59</f>
        <v>303225128711742.06</v>
      </c>
      <c r="V11" s="16">
        <f>'Hydrogen Calculations'!Y59</f>
        <v>305297290632296.69</v>
      </c>
      <c r="W11" s="16">
        <f>'Hydrogen Calculations'!Z59</f>
        <v>307271482363922.38</v>
      </c>
      <c r="X11" s="16">
        <f>'Hydrogen Calculations'!AA59</f>
        <v>308200350664617.06</v>
      </c>
      <c r="Y11" s="16">
        <f>'Hydrogen Calculations'!AB59</f>
        <v>310465218098300.88</v>
      </c>
      <c r="Z11" s="16">
        <f>'Hydrogen Calculations'!AC59</f>
        <v>313320679406754.75</v>
      </c>
      <c r="AA11" s="16">
        <f>'Hydrogen Calculations'!AD59</f>
        <v>315332303144527.75</v>
      </c>
      <c r="AB11" s="16">
        <f>'Hydrogen Calculations'!AE59</f>
        <v>316939106667669.69</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f>'Hydrogen Calculations'!E60</f>
        <v>3638985985114.5234</v>
      </c>
      <c r="C18" s="16">
        <f>'Hydrogen Calculations'!F60</f>
        <v>3600417382802.5264</v>
      </c>
      <c r="D18" s="16">
        <f>'Hydrogen Calculations'!G60</f>
        <v>3565367041195.2593</v>
      </c>
      <c r="E18" s="16">
        <f>'Hydrogen Calculations'!H60</f>
        <v>3562457201514.6553</v>
      </c>
      <c r="F18" s="16">
        <f>'Hydrogen Calculations'!I60</f>
        <v>3529956276263.917</v>
      </c>
      <c r="G18" s="16">
        <f>'Hydrogen Calculations'!J60</f>
        <v>3476676450384.8696</v>
      </c>
      <c r="H18" s="16">
        <f>'Hydrogen Calculations'!K60</f>
        <v>3431461509711.4941</v>
      </c>
      <c r="I18" s="16">
        <f>'Hydrogen Calculations'!L60</f>
        <v>3411582014075.3726</v>
      </c>
      <c r="J18" s="16">
        <f>'Hydrogen Calculations'!M60</f>
        <v>3404631465201.9312</v>
      </c>
      <c r="K18" s="16">
        <f>'Hydrogen Calculations'!N60</f>
        <v>3402125035113.4111</v>
      </c>
      <c r="L18" s="16">
        <f>'Hydrogen Calculations'!O60</f>
        <v>3404902609353.9878</v>
      </c>
      <c r="M18" s="16">
        <f>'Hydrogen Calculations'!P60</f>
        <v>3408361350610.7041</v>
      </c>
      <c r="N18" s="16">
        <f>'Hydrogen Calculations'!Q60</f>
        <v>3412729416767.6104</v>
      </c>
      <c r="O18" s="16">
        <f>'Hydrogen Calculations'!R60</f>
        <v>3419114530884.9346</v>
      </c>
      <c r="P18" s="16">
        <f>'Hydrogen Calculations'!S60</f>
        <v>3428416097954.8628</v>
      </c>
      <c r="Q18" s="16">
        <f>'Hydrogen Calculations'!T60</f>
        <v>3439212264497.1016</v>
      </c>
      <c r="R18" s="16">
        <f>'Hydrogen Calculations'!U60</f>
        <v>3451972572823.7471</v>
      </c>
      <c r="S18" s="16">
        <f>'Hydrogen Calculations'!V60</f>
        <v>3465751325038.604</v>
      </c>
      <c r="T18" s="16">
        <f>'Hydrogen Calculations'!W60</f>
        <v>3480141804913.5874</v>
      </c>
      <c r="U18" s="16">
        <f>'Hydrogen Calculations'!X60</f>
        <v>3495560648584.7852</v>
      </c>
      <c r="V18" s="16">
        <f>'Hydrogen Calculations'!Y60</f>
        <v>3512216174120.2388</v>
      </c>
      <c r="W18" s="16">
        <f>'Hydrogen Calculations'!Z60</f>
        <v>3528994045187.7173</v>
      </c>
      <c r="X18" s="16">
        <f>'Hydrogen Calculations'!AA60</f>
        <v>3545970314415.2373</v>
      </c>
      <c r="Y18" s="16">
        <f>'Hydrogen Calculations'!AB60</f>
        <v>3563432659134.8579</v>
      </c>
      <c r="Z18" s="16">
        <f>'Hydrogen Calculations'!AC60</f>
        <v>3582187898530.7471</v>
      </c>
      <c r="AA18" s="16">
        <f>'Hydrogen Calculations'!AD60</f>
        <v>3594058721773.208</v>
      </c>
      <c r="AB18" s="16">
        <f>'Hydrogen Calculations'!AE60</f>
        <v>3600929911382.6323</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1999</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446BF-75A5-4E7F-A791-87ECD6D2A7C5}">
  <sheetPr>
    <tabColor theme="3"/>
  </sheetPr>
  <dimension ref="A1:AE151"/>
  <sheetViews>
    <sheetView workbookViewId="0">
      <selection activeCell="D1" sqref="B1:D104857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1988</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496B3-CAB3-4EBC-B7CD-C055801E4375}">
  <sheetPr>
    <tabColor theme="3"/>
  </sheetPr>
  <dimension ref="A1:AE151"/>
  <sheetViews>
    <sheetView workbookViewId="0">
      <selection activeCell="D1" sqref="B1:D104857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1989</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About</vt:lpstr>
      <vt:lpstr>GREET1 Fuel_Specs</vt:lpstr>
      <vt:lpstr>AEO Table 73</vt:lpstr>
      <vt:lpstr>AEO 2025 Table 11 Alt Trans</vt:lpstr>
      <vt:lpstr>AEO 2025 Table 19 Alt Trans</vt:lpstr>
      <vt:lpstr>AEO 2025 Table 24 Alt Trans</vt:lpstr>
      <vt:lpstr>AEO 2025 Table 34 High Cost</vt:lpstr>
      <vt:lpstr>AEO 2025 Table 36 High Cost</vt:lpstr>
      <vt:lpstr>AEO Table 69 Alt Trans</vt:lpstr>
      <vt:lpstr>BEA Use Table</vt:lpstr>
      <vt:lpstr>Hydrogen Calculations</vt:lpstr>
      <vt:lpstr>Vehicles Split</vt:lpstr>
      <vt:lpstr>Misc. Finished Goods Split</vt:lpstr>
      <vt:lpstr>Foundries Split</vt:lpstr>
      <vt:lpstr>Water and Waste</vt:lpstr>
      <vt:lpstr>Energy vs Feedstock Calcs</vt:lpstr>
      <vt:lpstr>indusa - High Cost</vt:lpstr>
      <vt:lpstr>indusa - Alt Trans</vt:lpstr>
      <vt:lpstr>Start Year --&gt;</vt:lpstr>
      <vt:lpstr>start year calcs</vt:lpstr>
      <vt:lpstr>BIFU-SYIFU</vt:lpstr>
      <vt:lpstr>Energy --&gt;</vt:lpstr>
      <vt:lpstr>BIFUfE-electricity</vt:lpstr>
      <vt:lpstr>BIFUfE-coal</vt:lpstr>
      <vt:lpstr>BIFUfE-natural-gas</vt:lpstr>
      <vt:lpstr>BIFUfE-biomass</vt:lpstr>
      <vt:lpstr>BIFUfE-petroleum-diesel</vt:lpstr>
      <vt:lpstr>BIFUfE-heat</vt:lpstr>
      <vt:lpstr>BIFUfE-crude-oil</vt:lpstr>
      <vt:lpstr>BIFUfE-heavy-or-residual-oil</vt:lpstr>
      <vt:lpstr>BIFUfE-LPG-propane-or-butane</vt:lpstr>
      <vt:lpstr>BIFUfE-hydrogen</vt:lpstr>
      <vt:lpstr>BIFUfE-green-hydrogen</vt:lpstr>
      <vt:lpstr>BIFUfE-lowcarbon-hydrogen</vt:lpstr>
      <vt:lpstr>Feedstocks →</vt:lpstr>
      <vt:lpstr>BIFUaF-electricity</vt:lpstr>
      <vt:lpstr>BIFUaF-coal</vt:lpstr>
      <vt:lpstr>BIFUaF-natural-gas</vt:lpstr>
      <vt:lpstr>BIFUaF-biomass</vt:lpstr>
      <vt:lpstr>BIFUaF-petroleum-diesel</vt:lpstr>
      <vt:lpstr>BIFUaF-heat</vt:lpstr>
      <vt:lpstr>BIFUaF-crude-oil</vt:lpstr>
      <vt:lpstr>BIFUaF-heavy-or-residual-oil</vt:lpstr>
      <vt:lpstr>BIFUaF-LPG-propane-or-butane</vt:lpstr>
      <vt:lpstr>BIFUaF-hydrogen</vt:lpstr>
      <vt:lpstr>BIFUaF-green-hydrogen</vt:lpstr>
      <vt:lpstr>BIFUaF-lowcarbon-hydrogen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2014-03-20T21:01:41Z</dcterms:created>
  <dcterms:modified xsi:type="dcterms:W3CDTF">2026-03-16T14:38:08Z</dcterms:modified>
</cp:coreProperties>
</file>